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chaelmorton/Desktop/"/>
    </mc:Choice>
  </mc:AlternateContent>
  <xr:revisionPtr revIDLastSave="0" documentId="13_ncr:1_{9A629F27-710C-174D-8F25-9167343D3C2A}" xr6:coauthVersionLast="47" xr6:coauthVersionMax="47" xr10:uidLastSave="{00000000-0000-0000-0000-000000000000}"/>
  <bookViews>
    <workbookView xWindow="0" yWindow="660" windowWidth="29040" windowHeight="17760" xr2:uid="{43F49596-4EF1-424F-9A23-083E3CB931ED}"/>
  </bookViews>
  <sheets>
    <sheet name="Drivers of Change" sheetId="12" r:id="rId1"/>
    <sheet name="ECS Changes" sheetId="14" state="hidden" r:id="rId2"/>
    <sheet name="Sheet16" sheetId="16" state="hidden" r:id="rId3"/>
    <sheet name="Impact of Revaluations" sheetId="15" state="hidden" r:id="rId4"/>
    <sheet name="FY 26 - Original Shell" sheetId="1" state="hidden" r:id="rId5"/>
    <sheet name="FY 26 With FY 27 Enrollment" sheetId="2" state="hidden" r:id="rId6"/>
    <sheet name="FY 26 with FY 27 Town Wealth" sheetId="3" state="hidden" r:id="rId7"/>
    <sheet name="FY 27 Shell" sheetId="5" state="hidden" r:id="rId8"/>
    <sheet name="FY 27 with Old Enrollment" sheetId="6" state="hidden" r:id="rId9"/>
    <sheet name="FY 27 with Old Wealth" sheetId="7" state="hidden" r:id="rId10"/>
    <sheet name="FY 27 with Old PIC" sheetId="10" state="hidden" r:id="rId11"/>
    <sheet name="Comparisons" sheetId="4" state="hidden" r:id="rId12"/>
    <sheet name="Sheet11" sheetId="11" state="hidden" r:id="rId13"/>
    <sheet name="Wealth Stats" sheetId="9" state="hidden" r:id="rId14"/>
    <sheet name="Sheet8" sheetId="8" state="hidden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6" l="1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8" i="16"/>
  <c r="N6" i="15"/>
  <c r="P6" i="15" s="1"/>
  <c r="M6" i="15"/>
  <c r="J6" i="15"/>
  <c r="K6" i="15" s="1"/>
  <c r="I6" i="15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8" i="1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7" i="4"/>
  <c r="Q6" i="15" l="1"/>
  <c r="G106" i="14"/>
  <c r="H106" i="14" s="1"/>
  <c r="G82" i="14"/>
  <c r="H82" i="14" s="1"/>
  <c r="E4" i="14"/>
  <c r="F4" i="14"/>
  <c r="G151" i="14"/>
  <c r="H151" i="14" s="1"/>
  <c r="G143" i="14"/>
  <c r="H143" i="14" s="1"/>
  <c r="G135" i="14"/>
  <c r="H135" i="14" s="1"/>
  <c r="G127" i="14"/>
  <c r="H127" i="14" s="1"/>
  <c r="G63" i="14"/>
  <c r="H63" i="14" s="1"/>
  <c r="G47" i="14"/>
  <c r="H47" i="14" s="1"/>
  <c r="G31" i="14"/>
  <c r="H31" i="14" s="1"/>
  <c r="G23" i="14"/>
  <c r="H23" i="14" s="1"/>
  <c r="G160" i="14"/>
  <c r="H160" i="14" s="1"/>
  <c r="G144" i="14"/>
  <c r="H144" i="14" s="1"/>
  <c r="G128" i="14"/>
  <c r="H128" i="14" s="1"/>
  <c r="G88" i="14"/>
  <c r="H88" i="14" s="1"/>
  <c r="G56" i="14"/>
  <c r="H56" i="14" s="1"/>
  <c r="G32" i="14"/>
  <c r="H32" i="14" s="1"/>
  <c r="G24" i="14"/>
  <c r="H24" i="14" s="1"/>
  <c r="G142" i="14"/>
  <c r="H142" i="14" s="1"/>
  <c r="G173" i="14"/>
  <c r="H173" i="14" s="1"/>
  <c r="G157" i="14"/>
  <c r="H157" i="14" s="1"/>
  <c r="G109" i="14"/>
  <c r="H109" i="14" s="1"/>
  <c r="G37" i="14"/>
  <c r="H37" i="14" s="1"/>
  <c r="G115" i="14"/>
  <c r="H115" i="14" s="1"/>
  <c r="G83" i="14"/>
  <c r="H83" i="14" s="1"/>
  <c r="G150" i="14"/>
  <c r="H150" i="14" s="1"/>
  <c r="G90" i="14"/>
  <c r="H90" i="14" s="1"/>
  <c r="G66" i="14"/>
  <c r="H66" i="14" s="1"/>
  <c r="G129" i="14"/>
  <c r="H129" i="14" s="1"/>
  <c r="G121" i="14"/>
  <c r="H121" i="14" s="1"/>
  <c r="G73" i="14"/>
  <c r="H73" i="14" s="1"/>
  <c r="G57" i="14"/>
  <c r="H57" i="14" s="1"/>
  <c r="G17" i="14"/>
  <c r="H17" i="14" s="1"/>
  <c r="G174" i="14"/>
  <c r="H174" i="14" s="1"/>
  <c r="G46" i="14"/>
  <c r="H46" i="14" s="1"/>
  <c r="G176" i="14"/>
  <c r="H176" i="14" s="1"/>
  <c r="G168" i="14"/>
  <c r="H168" i="14" s="1"/>
  <c r="G152" i="14"/>
  <c r="H152" i="14" s="1"/>
  <c r="G136" i="14"/>
  <c r="H136" i="14" s="1"/>
  <c r="G120" i="14"/>
  <c r="H120" i="14" s="1"/>
  <c r="G104" i="14"/>
  <c r="H104" i="14" s="1"/>
  <c r="G72" i="14"/>
  <c r="H72" i="14" s="1"/>
  <c r="G40" i="14"/>
  <c r="H40" i="14" s="1"/>
  <c r="G16" i="14"/>
  <c r="H16" i="14" s="1"/>
  <c r="G112" i="14"/>
  <c r="H112" i="14" s="1"/>
  <c r="G96" i="14"/>
  <c r="H96" i="14" s="1"/>
  <c r="G80" i="14"/>
  <c r="H80" i="14" s="1"/>
  <c r="G64" i="14"/>
  <c r="H64" i="14" s="1"/>
  <c r="G48" i="14"/>
  <c r="H48" i="14" s="1"/>
  <c r="G175" i="14"/>
  <c r="H175" i="14" s="1"/>
  <c r="G167" i="14"/>
  <c r="H167" i="14" s="1"/>
  <c r="G159" i="14"/>
  <c r="H159" i="14" s="1"/>
  <c r="G119" i="14"/>
  <c r="H119" i="14" s="1"/>
  <c r="G111" i="14"/>
  <c r="H111" i="14" s="1"/>
  <c r="G103" i="14"/>
  <c r="H103" i="14" s="1"/>
  <c r="G95" i="14"/>
  <c r="H95" i="14" s="1"/>
  <c r="G87" i="14"/>
  <c r="H87" i="14" s="1"/>
  <c r="G79" i="14"/>
  <c r="H79" i="14" s="1"/>
  <c r="G71" i="14"/>
  <c r="H71" i="14" s="1"/>
  <c r="G55" i="14"/>
  <c r="H55" i="14" s="1"/>
  <c r="G39" i="14"/>
  <c r="H39" i="14" s="1"/>
  <c r="G15" i="14"/>
  <c r="H15" i="14" s="1"/>
  <c r="G158" i="14"/>
  <c r="H158" i="14" s="1"/>
  <c r="G134" i="14"/>
  <c r="H134" i="14" s="1"/>
  <c r="G126" i="14"/>
  <c r="H126" i="14" s="1"/>
  <c r="G118" i="14"/>
  <c r="H118" i="14" s="1"/>
  <c r="G110" i="14"/>
  <c r="H110" i="14" s="1"/>
  <c r="G94" i="14"/>
  <c r="H94" i="14" s="1"/>
  <c r="G78" i="14"/>
  <c r="H78" i="14" s="1"/>
  <c r="G62" i="14"/>
  <c r="H62" i="14" s="1"/>
  <c r="G30" i="14"/>
  <c r="H30" i="14" s="1"/>
  <c r="G22" i="14"/>
  <c r="H22" i="14" s="1"/>
  <c r="G14" i="14"/>
  <c r="H14" i="14" s="1"/>
  <c r="G141" i="14"/>
  <c r="H141" i="14" s="1"/>
  <c r="G125" i="14"/>
  <c r="H125" i="14" s="1"/>
  <c r="G101" i="14"/>
  <c r="H101" i="14" s="1"/>
  <c r="G93" i="14"/>
  <c r="H93" i="14" s="1"/>
  <c r="G85" i="14"/>
  <c r="H85" i="14" s="1"/>
  <c r="G77" i="14"/>
  <c r="H77" i="14" s="1"/>
  <c r="G69" i="14"/>
  <c r="H69" i="14" s="1"/>
  <c r="G61" i="14"/>
  <c r="H61" i="14" s="1"/>
  <c r="G53" i="14"/>
  <c r="H53" i="14" s="1"/>
  <c r="G45" i="14"/>
  <c r="H45" i="14" s="1"/>
  <c r="G21" i="14"/>
  <c r="H21" i="14" s="1"/>
  <c r="G13" i="14"/>
  <c r="H13" i="14" s="1"/>
  <c r="G172" i="14"/>
  <c r="H172" i="14" s="1"/>
  <c r="G164" i="14"/>
  <c r="H164" i="14" s="1"/>
  <c r="G156" i="14"/>
  <c r="H156" i="14" s="1"/>
  <c r="G148" i="14"/>
  <c r="H148" i="14" s="1"/>
  <c r="G140" i="14"/>
  <c r="H140" i="14" s="1"/>
  <c r="G132" i="14"/>
  <c r="H132" i="14" s="1"/>
  <c r="G124" i="14"/>
  <c r="H124" i="14" s="1"/>
  <c r="G116" i="14"/>
  <c r="H116" i="14" s="1"/>
  <c r="G108" i="14"/>
  <c r="H108" i="14" s="1"/>
  <c r="G100" i="14"/>
  <c r="H100" i="14" s="1"/>
  <c r="G92" i="14"/>
  <c r="H92" i="14" s="1"/>
  <c r="G84" i="14"/>
  <c r="H84" i="14" s="1"/>
  <c r="G76" i="14"/>
  <c r="H76" i="14" s="1"/>
  <c r="G68" i="14"/>
  <c r="H68" i="14" s="1"/>
  <c r="G60" i="14"/>
  <c r="H60" i="14" s="1"/>
  <c r="G52" i="14"/>
  <c r="H52" i="14" s="1"/>
  <c r="G44" i="14"/>
  <c r="H44" i="14" s="1"/>
  <c r="G36" i="14"/>
  <c r="H36" i="14" s="1"/>
  <c r="G28" i="14"/>
  <c r="H28" i="14" s="1"/>
  <c r="G20" i="14"/>
  <c r="H20" i="14" s="1"/>
  <c r="G12" i="14"/>
  <c r="H12" i="14" s="1"/>
  <c r="G171" i="14"/>
  <c r="H171" i="14" s="1"/>
  <c r="G163" i="14"/>
  <c r="H163" i="14" s="1"/>
  <c r="G147" i="14"/>
  <c r="H147" i="14" s="1"/>
  <c r="G131" i="14"/>
  <c r="H131" i="14" s="1"/>
  <c r="G99" i="14"/>
  <c r="H99" i="14" s="1"/>
  <c r="G67" i="14"/>
  <c r="H67" i="14" s="1"/>
  <c r="G51" i="14"/>
  <c r="H51" i="14" s="1"/>
  <c r="G35" i="14"/>
  <c r="H35" i="14" s="1"/>
  <c r="G27" i="14"/>
  <c r="H27" i="14" s="1"/>
  <c r="G169" i="14"/>
  <c r="H169" i="14" s="1"/>
  <c r="G161" i="14"/>
  <c r="H161" i="14" s="1"/>
  <c r="G153" i="14"/>
  <c r="H153" i="14" s="1"/>
  <c r="G145" i="14"/>
  <c r="H145" i="14" s="1"/>
  <c r="G137" i="14"/>
  <c r="H137" i="14" s="1"/>
  <c r="G105" i="14"/>
  <c r="H105" i="14" s="1"/>
  <c r="G89" i="14"/>
  <c r="H89" i="14" s="1"/>
  <c r="G41" i="14"/>
  <c r="H41" i="14" s="1"/>
  <c r="G25" i="14"/>
  <c r="H25" i="14" s="1"/>
  <c r="G170" i="14"/>
  <c r="H170" i="14" s="1"/>
  <c r="G162" i="14"/>
  <c r="H162" i="14" s="1"/>
  <c r="G146" i="14"/>
  <c r="H146" i="14" s="1"/>
  <c r="G130" i="14"/>
  <c r="H130" i="14" s="1"/>
  <c r="G114" i="14"/>
  <c r="H114" i="14" s="1"/>
  <c r="G98" i="14"/>
  <c r="H98" i="14" s="1"/>
  <c r="G74" i="14"/>
  <c r="H74" i="14" s="1"/>
  <c r="G58" i="14"/>
  <c r="H58" i="14" s="1"/>
  <c r="G50" i="14"/>
  <c r="H50" i="14" s="1"/>
  <c r="G42" i="14"/>
  <c r="H42" i="14" s="1"/>
  <c r="G26" i="14"/>
  <c r="H26" i="14" s="1"/>
  <c r="G18" i="14"/>
  <c r="H18" i="14" s="1"/>
  <c r="G154" i="14"/>
  <c r="H154" i="14" s="1"/>
  <c r="G138" i="14"/>
  <c r="H138" i="14" s="1"/>
  <c r="G122" i="14"/>
  <c r="H122" i="14" s="1"/>
  <c r="G34" i="14"/>
  <c r="H34" i="14" s="1"/>
  <c r="G10" i="14"/>
  <c r="H10" i="14" s="1"/>
  <c r="G123" i="14"/>
  <c r="H123" i="14" s="1"/>
  <c r="G11" i="14"/>
  <c r="H11" i="14" s="1"/>
  <c r="G8" i="14"/>
  <c r="G113" i="14"/>
  <c r="H113" i="14" s="1"/>
  <c r="G97" i="14"/>
  <c r="H97" i="14" s="1"/>
  <c r="G81" i="14"/>
  <c r="H81" i="14" s="1"/>
  <c r="G65" i="14"/>
  <c r="H65" i="14" s="1"/>
  <c r="G49" i="14"/>
  <c r="H49" i="14" s="1"/>
  <c r="G33" i="14"/>
  <c r="H33" i="14" s="1"/>
  <c r="G9" i="14"/>
  <c r="H9" i="14" s="1"/>
  <c r="G139" i="14"/>
  <c r="H139" i="14" s="1"/>
  <c r="G75" i="14"/>
  <c r="H75" i="14" s="1"/>
  <c r="G155" i="14"/>
  <c r="H155" i="14" s="1"/>
  <c r="G91" i="14"/>
  <c r="H91" i="14" s="1"/>
  <c r="G43" i="14"/>
  <c r="H43" i="14" s="1"/>
  <c r="G166" i="14"/>
  <c r="H166" i="14" s="1"/>
  <c r="G102" i="14"/>
  <c r="H102" i="14" s="1"/>
  <c r="G86" i="14"/>
  <c r="H86" i="14" s="1"/>
  <c r="G70" i="14"/>
  <c r="H70" i="14" s="1"/>
  <c r="G54" i="14"/>
  <c r="H54" i="14" s="1"/>
  <c r="G38" i="14"/>
  <c r="H38" i="14" s="1"/>
  <c r="G107" i="14"/>
  <c r="H107" i="14" s="1"/>
  <c r="G59" i="14"/>
  <c r="H59" i="14" s="1"/>
  <c r="G19" i="14"/>
  <c r="H19" i="14" s="1"/>
  <c r="G165" i="14"/>
  <c r="H165" i="14" s="1"/>
  <c r="G149" i="14"/>
  <c r="H149" i="14" s="1"/>
  <c r="G133" i="14"/>
  <c r="H133" i="14" s="1"/>
  <c r="G117" i="14"/>
  <c r="H117" i="14" s="1"/>
  <c r="G29" i="14"/>
  <c r="H29" i="14" s="1"/>
  <c r="G181" i="14" l="1"/>
  <c r="G180" i="14"/>
  <c r="G179" i="14"/>
  <c r="G4" i="14"/>
  <c r="H4" i="14" s="1"/>
  <c r="H8" i="14"/>
  <c r="W9" i="14"/>
  <c r="V9" i="14"/>
  <c r="AO195" i="10" l="1"/>
  <c r="AL195" i="10"/>
  <c r="AH195" i="10"/>
  <c r="AB195" i="10"/>
  <c r="X195" i="10"/>
  <c r="W195" i="10"/>
  <c r="R195" i="10"/>
  <c r="S195" i="10" s="1"/>
  <c r="T195" i="10" s="1"/>
  <c r="U195" i="10" s="1"/>
  <c r="O195" i="10"/>
  <c r="P195" i="10" s="1"/>
  <c r="Q195" i="10" s="1"/>
  <c r="N195" i="10"/>
  <c r="AO194" i="10"/>
  <c r="AL194" i="10"/>
  <c r="AH194" i="10"/>
  <c r="AB194" i="10"/>
  <c r="X194" i="10"/>
  <c r="W194" i="10"/>
  <c r="R194" i="10"/>
  <c r="S194" i="10" s="1"/>
  <c r="T194" i="10" s="1"/>
  <c r="U194" i="10" s="1"/>
  <c r="O194" i="10"/>
  <c r="P194" i="10" s="1"/>
  <c r="Q194" i="10" s="1"/>
  <c r="Y194" i="10" s="1"/>
  <c r="BB194" i="10" s="1"/>
  <c r="N194" i="10"/>
  <c r="AO193" i="10"/>
  <c r="AL193" i="10"/>
  <c r="AH193" i="10"/>
  <c r="AB193" i="10"/>
  <c r="X193" i="10"/>
  <c r="W193" i="10"/>
  <c r="R193" i="10"/>
  <c r="S193" i="10" s="1"/>
  <c r="T193" i="10" s="1"/>
  <c r="U193" i="10" s="1"/>
  <c r="P193" i="10"/>
  <c r="Q193" i="10" s="1"/>
  <c r="Y193" i="10" s="1"/>
  <c r="BB193" i="10" s="1"/>
  <c r="O193" i="10"/>
  <c r="N193" i="10"/>
  <c r="AO192" i="10"/>
  <c r="AL192" i="10"/>
  <c r="AH192" i="10"/>
  <c r="AB192" i="10"/>
  <c r="X192" i="10"/>
  <c r="W192" i="10"/>
  <c r="S192" i="10"/>
  <c r="T192" i="10" s="1"/>
  <c r="U192" i="10" s="1"/>
  <c r="R192" i="10"/>
  <c r="O192" i="10"/>
  <c r="P192" i="10" s="1"/>
  <c r="Q192" i="10" s="1"/>
  <c r="N192" i="10"/>
  <c r="AO191" i="10"/>
  <c r="AL191" i="10"/>
  <c r="AH191" i="10"/>
  <c r="AB191" i="10"/>
  <c r="X191" i="10"/>
  <c r="W191" i="10"/>
  <c r="R191" i="10"/>
  <c r="S191" i="10" s="1"/>
  <c r="T191" i="10" s="1"/>
  <c r="U191" i="10" s="1"/>
  <c r="O191" i="10"/>
  <c r="P191" i="10" s="1"/>
  <c r="Q191" i="10" s="1"/>
  <c r="N191" i="10"/>
  <c r="AO190" i="10"/>
  <c r="AL190" i="10"/>
  <c r="AH190" i="10"/>
  <c r="AB190" i="10"/>
  <c r="X190" i="10"/>
  <c r="W190" i="10"/>
  <c r="R190" i="10"/>
  <c r="S190" i="10" s="1"/>
  <c r="T190" i="10" s="1"/>
  <c r="U190" i="10" s="1"/>
  <c r="O190" i="10"/>
  <c r="P190" i="10" s="1"/>
  <c r="Q190" i="10" s="1"/>
  <c r="Y190" i="10" s="1"/>
  <c r="BB190" i="10" s="1"/>
  <c r="N190" i="10"/>
  <c r="AO189" i="10"/>
  <c r="AL189" i="10"/>
  <c r="AH189" i="10"/>
  <c r="AB189" i="10"/>
  <c r="X189" i="10"/>
  <c r="W189" i="10"/>
  <c r="R189" i="10"/>
  <c r="S189" i="10" s="1"/>
  <c r="T189" i="10" s="1"/>
  <c r="U189" i="10" s="1"/>
  <c r="O189" i="10"/>
  <c r="P189" i="10" s="1"/>
  <c r="Q189" i="10" s="1"/>
  <c r="Y189" i="10" s="1"/>
  <c r="N189" i="10"/>
  <c r="AO188" i="10"/>
  <c r="AL188" i="10"/>
  <c r="AH188" i="10"/>
  <c r="AB188" i="10"/>
  <c r="X188" i="10"/>
  <c r="W188" i="10"/>
  <c r="R188" i="10"/>
  <c r="S188" i="10" s="1"/>
  <c r="T188" i="10" s="1"/>
  <c r="U188" i="10" s="1"/>
  <c r="P188" i="10"/>
  <c r="Q188" i="10" s="1"/>
  <c r="Y188" i="10" s="1"/>
  <c r="O188" i="10"/>
  <c r="N188" i="10"/>
  <c r="AO187" i="10"/>
  <c r="AL187" i="10"/>
  <c r="AH187" i="10"/>
  <c r="AB187" i="10"/>
  <c r="X187" i="10"/>
  <c r="W187" i="10"/>
  <c r="R187" i="10"/>
  <c r="S187" i="10" s="1"/>
  <c r="T187" i="10" s="1"/>
  <c r="U187" i="10" s="1"/>
  <c r="O187" i="10"/>
  <c r="P187" i="10" s="1"/>
  <c r="Q187" i="10" s="1"/>
  <c r="N187" i="10"/>
  <c r="AO186" i="10"/>
  <c r="AL186" i="10"/>
  <c r="AH186" i="10"/>
  <c r="AB186" i="10"/>
  <c r="X186" i="10"/>
  <c r="W186" i="10"/>
  <c r="R186" i="10"/>
  <c r="S186" i="10" s="1"/>
  <c r="T186" i="10" s="1"/>
  <c r="U186" i="10" s="1"/>
  <c r="O186" i="10"/>
  <c r="P186" i="10" s="1"/>
  <c r="Q186" i="10" s="1"/>
  <c r="N186" i="10"/>
  <c r="AO185" i="10"/>
  <c r="AL185" i="10"/>
  <c r="AH185" i="10"/>
  <c r="AB185" i="10"/>
  <c r="X185" i="10"/>
  <c r="W185" i="10"/>
  <c r="R185" i="10"/>
  <c r="S185" i="10" s="1"/>
  <c r="T185" i="10" s="1"/>
  <c r="U185" i="10" s="1"/>
  <c r="O185" i="10"/>
  <c r="P185" i="10" s="1"/>
  <c r="Q185" i="10" s="1"/>
  <c r="Y185" i="10" s="1"/>
  <c r="N185" i="10"/>
  <c r="AO184" i="10"/>
  <c r="AL184" i="10"/>
  <c r="AH184" i="10"/>
  <c r="AB184" i="10"/>
  <c r="X184" i="10"/>
  <c r="W184" i="10"/>
  <c r="S184" i="10"/>
  <c r="T184" i="10" s="1"/>
  <c r="U184" i="10" s="1"/>
  <c r="R184" i="10"/>
  <c r="P184" i="10"/>
  <c r="Q184" i="10" s="1"/>
  <c r="O184" i="10"/>
  <c r="N184" i="10"/>
  <c r="AO183" i="10"/>
  <c r="AL183" i="10"/>
  <c r="AH183" i="10"/>
  <c r="AB183" i="10"/>
  <c r="X183" i="10"/>
  <c r="W183" i="10"/>
  <c r="R183" i="10"/>
  <c r="S183" i="10" s="1"/>
  <c r="T183" i="10" s="1"/>
  <c r="U183" i="10" s="1"/>
  <c r="O183" i="10"/>
  <c r="P183" i="10" s="1"/>
  <c r="Q183" i="10" s="1"/>
  <c r="N183" i="10"/>
  <c r="AO182" i="10"/>
  <c r="AL182" i="10"/>
  <c r="AH182" i="10"/>
  <c r="AB182" i="10"/>
  <c r="X182" i="10"/>
  <c r="W182" i="10"/>
  <c r="R182" i="10"/>
  <c r="S182" i="10" s="1"/>
  <c r="T182" i="10" s="1"/>
  <c r="U182" i="10" s="1"/>
  <c r="O182" i="10"/>
  <c r="P182" i="10" s="1"/>
  <c r="Q182" i="10" s="1"/>
  <c r="Y182" i="10" s="1"/>
  <c r="BB182" i="10" s="1"/>
  <c r="N182" i="10"/>
  <c r="AO181" i="10"/>
  <c r="AL181" i="10"/>
  <c r="AH181" i="10"/>
  <c r="AB181" i="10"/>
  <c r="X181" i="10"/>
  <c r="W181" i="10"/>
  <c r="R181" i="10"/>
  <c r="S181" i="10" s="1"/>
  <c r="T181" i="10" s="1"/>
  <c r="U181" i="10" s="1"/>
  <c r="O181" i="10"/>
  <c r="P181" i="10" s="1"/>
  <c r="Q181" i="10" s="1"/>
  <c r="Y181" i="10" s="1"/>
  <c r="N181" i="10"/>
  <c r="AO180" i="10"/>
  <c r="AL180" i="10"/>
  <c r="AH180" i="10"/>
  <c r="AB180" i="10"/>
  <c r="X180" i="10"/>
  <c r="W180" i="10"/>
  <c r="R180" i="10"/>
  <c r="S180" i="10" s="1"/>
  <c r="T180" i="10" s="1"/>
  <c r="U180" i="10" s="1"/>
  <c r="O180" i="10"/>
  <c r="P180" i="10" s="1"/>
  <c r="Q180" i="10" s="1"/>
  <c r="N180" i="10"/>
  <c r="AO179" i="10"/>
  <c r="AL179" i="10"/>
  <c r="AH179" i="10"/>
  <c r="AB179" i="10"/>
  <c r="X179" i="10"/>
  <c r="W179" i="10"/>
  <c r="R179" i="10"/>
  <c r="S179" i="10" s="1"/>
  <c r="T179" i="10" s="1"/>
  <c r="U179" i="10" s="1"/>
  <c r="O179" i="10"/>
  <c r="P179" i="10" s="1"/>
  <c r="Q179" i="10" s="1"/>
  <c r="N179" i="10"/>
  <c r="Y179" i="10" s="1"/>
  <c r="AO178" i="10"/>
  <c r="AL178" i="10"/>
  <c r="AH178" i="10"/>
  <c r="AB178" i="10"/>
  <c r="X178" i="10"/>
  <c r="W178" i="10"/>
  <c r="R178" i="10"/>
  <c r="S178" i="10" s="1"/>
  <c r="T178" i="10" s="1"/>
  <c r="U178" i="10" s="1"/>
  <c r="O178" i="10"/>
  <c r="P178" i="10" s="1"/>
  <c r="Q178" i="10" s="1"/>
  <c r="Y178" i="10" s="1"/>
  <c r="BB178" i="10" s="1"/>
  <c r="N178" i="10"/>
  <c r="AO177" i="10"/>
  <c r="AL177" i="10"/>
  <c r="AH177" i="10"/>
  <c r="AB177" i="10"/>
  <c r="X177" i="10"/>
  <c r="W177" i="10"/>
  <c r="R177" i="10"/>
  <c r="S177" i="10" s="1"/>
  <c r="T177" i="10" s="1"/>
  <c r="U177" i="10" s="1"/>
  <c r="O177" i="10"/>
  <c r="P177" i="10" s="1"/>
  <c r="Q177" i="10" s="1"/>
  <c r="Y177" i="10" s="1"/>
  <c r="N177" i="10"/>
  <c r="AO176" i="10"/>
  <c r="AL176" i="10"/>
  <c r="AH176" i="10"/>
  <c r="AB176" i="10"/>
  <c r="X176" i="10"/>
  <c r="W176" i="10"/>
  <c r="R176" i="10"/>
  <c r="S176" i="10" s="1"/>
  <c r="T176" i="10" s="1"/>
  <c r="U176" i="10" s="1"/>
  <c r="O176" i="10"/>
  <c r="P176" i="10" s="1"/>
  <c r="Q176" i="10" s="1"/>
  <c r="N176" i="10"/>
  <c r="AO175" i="10"/>
  <c r="AL175" i="10"/>
  <c r="AH175" i="10"/>
  <c r="AB175" i="10"/>
  <c r="X175" i="10"/>
  <c r="W175" i="10"/>
  <c r="R175" i="10"/>
  <c r="S175" i="10" s="1"/>
  <c r="T175" i="10" s="1"/>
  <c r="U175" i="10" s="1"/>
  <c r="O175" i="10"/>
  <c r="P175" i="10" s="1"/>
  <c r="Q175" i="10" s="1"/>
  <c r="N175" i="10"/>
  <c r="AO174" i="10"/>
  <c r="AL174" i="10"/>
  <c r="AH174" i="10"/>
  <c r="AB174" i="10"/>
  <c r="X174" i="10"/>
  <c r="W174" i="10"/>
  <c r="R174" i="10"/>
  <c r="S174" i="10" s="1"/>
  <c r="T174" i="10" s="1"/>
  <c r="U174" i="10" s="1"/>
  <c r="O174" i="10"/>
  <c r="P174" i="10" s="1"/>
  <c r="Q174" i="10" s="1"/>
  <c r="N174" i="10"/>
  <c r="AO173" i="10"/>
  <c r="AL173" i="10"/>
  <c r="AH173" i="10"/>
  <c r="AB173" i="10"/>
  <c r="X173" i="10"/>
  <c r="W173" i="10"/>
  <c r="R173" i="10"/>
  <c r="S173" i="10" s="1"/>
  <c r="T173" i="10" s="1"/>
  <c r="U173" i="10" s="1"/>
  <c r="O173" i="10"/>
  <c r="P173" i="10" s="1"/>
  <c r="Q173" i="10" s="1"/>
  <c r="Y173" i="10" s="1"/>
  <c r="N173" i="10"/>
  <c r="AO172" i="10"/>
  <c r="AL172" i="10"/>
  <c r="AH172" i="10"/>
  <c r="AB172" i="10"/>
  <c r="X172" i="10"/>
  <c r="W172" i="10"/>
  <c r="R172" i="10"/>
  <c r="S172" i="10" s="1"/>
  <c r="T172" i="10" s="1"/>
  <c r="U172" i="10" s="1"/>
  <c r="O172" i="10"/>
  <c r="P172" i="10" s="1"/>
  <c r="Q172" i="10" s="1"/>
  <c r="N172" i="10"/>
  <c r="AO171" i="10"/>
  <c r="AL171" i="10"/>
  <c r="AH171" i="10"/>
  <c r="AB171" i="10"/>
  <c r="X171" i="10"/>
  <c r="W171" i="10"/>
  <c r="R171" i="10"/>
  <c r="S171" i="10" s="1"/>
  <c r="T171" i="10" s="1"/>
  <c r="U171" i="10" s="1"/>
  <c r="O171" i="10"/>
  <c r="P171" i="10" s="1"/>
  <c r="Q171" i="10" s="1"/>
  <c r="N171" i="10"/>
  <c r="Y171" i="10" s="1"/>
  <c r="AO170" i="10"/>
  <c r="AL170" i="10"/>
  <c r="AH170" i="10"/>
  <c r="AB170" i="10"/>
  <c r="X170" i="10"/>
  <c r="W170" i="10"/>
  <c r="R170" i="10"/>
  <c r="S170" i="10" s="1"/>
  <c r="T170" i="10" s="1"/>
  <c r="U170" i="10" s="1"/>
  <c r="O170" i="10"/>
  <c r="P170" i="10" s="1"/>
  <c r="Q170" i="10" s="1"/>
  <c r="N170" i="10"/>
  <c r="AO169" i="10"/>
  <c r="AL169" i="10"/>
  <c r="AH169" i="10"/>
  <c r="AB169" i="10"/>
  <c r="X169" i="10"/>
  <c r="W169" i="10"/>
  <c r="R169" i="10"/>
  <c r="S169" i="10" s="1"/>
  <c r="T169" i="10" s="1"/>
  <c r="U169" i="10" s="1"/>
  <c r="O169" i="10"/>
  <c r="P169" i="10" s="1"/>
  <c r="Q169" i="10" s="1"/>
  <c r="N169" i="10"/>
  <c r="AO168" i="10"/>
  <c r="AL168" i="10"/>
  <c r="AH168" i="10"/>
  <c r="AB168" i="10"/>
  <c r="X168" i="10"/>
  <c r="W168" i="10"/>
  <c r="R168" i="10"/>
  <c r="S168" i="10" s="1"/>
  <c r="T168" i="10" s="1"/>
  <c r="U168" i="10" s="1"/>
  <c r="O168" i="10"/>
  <c r="P168" i="10" s="1"/>
  <c r="Q168" i="10" s="1"/>
  <c r="N168" i="10"/>
  <c r="AO167" i="10"/>
  <c r="AL167" i="10"/>
  <c r="AH167" i="10"/>
  <c r="AB167" i="10"/>
  <c r="X167" i="10"/>
  <c r="W167" i="10"/>
  <c r="R167" i="10"/>
  <c r="S167" i="10" s="1"/>
  <c r="T167" i="10" s="1"/>
  <c r="U167" i="10" s="1"/>
  <c r="O167" i="10"/>
  <c r="P167" i="10" s="1"/>
  <c r="Q167" i="10" s="1"/>
  <c r="N167" i="10"/>
  <c r="AO166" i="10"/>
  <c r="AL166" i="10"/>
  <c r="AH166" i="10"/>
  <c r="AB166" i="10"/>
  <c r="X166" i="10"/>
  <c r="W166" i="10"/>
  <c r="R166" i="10"/>
  <c r="S166" i="10" s="1"/>
  <c r="T166" i="10" s="1"/>
  <c r="U166" i="10" s="1"/>
  <c r="O166" i="10"/>
  <c r="P166" i="10" s="1"/>
  <c r="Q166" i="10" s="1"/>
  <c r="N166" i="10"/>
  <c r="AO165" i="10"/>
  <c r="AL165" i="10"/>
  <c r="AH165" i="10"/>
  <c r="AB165" i="10"/>
  <c r="X165" i="10"/>
  <c r="W165" i="10"/>
  <c r="R165" i="10"/>
  <c r="S165" i="10" s="1"/>
  <c r="T165" i="10" s="1"/>
  <c r="U165" i="10" s="1"/>
  <c r="O165" i="10"/>
  <c r="P165" i="10" s="1"/>
  <c r="Q165" i="10" s="1"/>
  <c r="N165" i="10"/>
  <c r="AO164" i="10"/>
  <c r="AL164" i="10"/>
  <c r="AH164" i="10"/>
  <c r="AB164" i="10"/>
  <c r="X164" i="10"/>
  <c r="W164" i="10"/>
  <c r="R164" i="10"/>
  <c r="S164" i="10" s="1"/>
  <c r="T164" i="10" s="1"/>
  <c r="U164" i="10" s="1"/>
  <c r="O164" i="10"/>
  <c r="P164" i="10" s="1"/>
  <c r="Q164" i="10" s="1"/>
  <c r="N164" i="10"/>
  <c r="AO163" i="10"/>
  <c r="AL163" i="10"/>
  <c r="AH163" i="10"/>
  <c r="AB163" i="10"/>
  <c r="X163" i="10"/>
  <c r="W163" i="10"/>
  <c r="R163" i="10"/>
  <c r="S163" i="10" s="1"/>
  <c r="T163" i="10" s="1"/>
  <c r="U163" i="10" s="1"/>
  <c r="O163" i="10"/>
  <c r="P163" i="10" s="1"/>
  <c r="Q163" i="10" s="1"/>
  <c r="N163" i="10"/>
  <c r="AO162" i="10"/>
  <c r="AL162" i="10"/>
  <c r="AH162" i="10"/>
  <c r="AB162" i="10"/>
  <c r="X162" i="10"/>
  <c r="W162" i="10"/>
  <c r="S162" i="10"/>
  <c r="T162" i="10" s="1"/>
  <c r="U162" i="10" s="1"/>
  <c r="R162" i="10"/>
  <c r="O162" i="10"/>
  <c r="P162" i="10" s="1"/>
  <c r="Q162" i="10" s="1"/>
  <c r="N162" i="10"/>
  <c r="AO161" i="10"/>
  <c r="AL161" i="10"/>
  <c r="AH161" i="10"/>
  <c r="AB161" i="10"/>
  <c r="X161" i="10"/>
  <c r="W161" i="10"/>
  <c r="S161" i="10"/>
  <c r="T161" i="10" s="1"/>
  <c r="U161" i="10" s="1"/>
  <c r="R161" i="10"/>
  <c r="O161" i="10"/>
  <c r="P161" i="10" s="1"/>
  <c r="Q161" i="10" s="1"/>
  <c r="N161" i="10"/>
  <c r="AO160" i="10"/>
  <c r="AL160" i="10"/>
  <c r="AH160" i="10"/>
  <c r="AB160" i="10"/>
  <c r="X160" i="10"/>
  <c r="W160" i="10"/>
  <c r="R160" i="10"/>
  <c r="S160" i="10" s="1"/>
  <c r="T160" i="10" s="1"/>
  <c r="U160" i="10" s="1"/>
  <c r="O160" i="10"/>
  <c r="P160" i="10" s="1"/>
  <c r="Q160" i="10" s="1"/>
  <c r="N160" i="10"/>
  <c r="AO159" i="10"/>
  <c r="AL159" i="10"/>
  <c r="AH159" i="10"/>
  <c r="AB159" i="10"/>
  <c r="X159" i="10"/>
  <c r="W159" i="10"/>
  <c r="R159" i="10"/>
  <c r="S159" i="10" s="1"/>
  <c r="T159" i="10" s="1"/>
  <c r="U159" i="10" s="1"/>
  <c r="O159" i="10"/>
  <c r="P159" i="10" s="1"/>
  <c r="Q159" i="10" s="1"/>
  <c r="N159" i="10"/>
  <c r="AO158" i="10"/>
  <c r="AL158" i="10"/>
  <c r="AH158" i="10"/>
  <c r="AB158" i="10"/>
  <c r="X158" i="10"/>
  <c r="W158" i="10"/>
  <c r="R158" i="10"/>
  <c r="S158" i="10" s="1"/>
  <c r="T158" i="10" s="1"/>
  <c r="U158" i="10" s="1"/>
  <c r="O158" i="10"/>
  <c r="P158" i="10" s="1"/>
  <c r="Q158" i="10" s="1"/>
  <c r="N158" i="10"/>
  <c r="Y158" i="10" s="1"/>
  <c r="AO157" i="10"/>
  <c r="AL157" i="10"/>
  <c r="AH157" i="10"/>
  <c r="AB157" i="10"/>
  <c r="X157" i="10"/>
  <c r="W157" i="10"/>
  <c r="R157" i="10"/>
  <c r="S157" i="10" s="1"/>
  <c r="T157" i="10" s="1"/>
  <c r="U157" i="10" s="1"/>
  <c r="O157" i="10"/>
  <c r="P157" i="10" s="1"/>
  <c r="Q157" i="10" s="1"/>
  <c r="N157" i="10"/>
  <c r="AO156" i="10"/>
  <c r="AL156" i="10"/>
  <c r="AH156" i="10"/>
  <c r="AB156" i="10"/>
  <c r="X156" i="10"/>
  <c r="W156" i="10"/>
  <c r="R156" i="10"/>
  <c r="S156" i="10" s="1"/>
  <c r="T156" i="10" s="1"/>
  <c r="U156" i="10" s="1"/>
  <c r="O156" i="10"/>
  <c r="P156" i="10" s="1"/>
  <c r="Q156" i="10" s="1"/>
  <c r="N156" i="10"/>
  <c r="AO155" i="10"/>
  <c r="AL155" i="10"/>
  <c r="AH155" i="10"/>
  <c r="AB155" i="10"/>
  <c r="X155" i="10"/>
  <c r="W155" i="10"/>
  <c r="S155" i="10"/>
  <c r="T155" i="10" s="1"/>
  <c r="U155" i="10" s="1"/>
  <c r="R155" i="10"/>
  <c r="O155" i="10"/>
  <c r="P155" i="10" s="1"/>
  <c r="Q155" i="10" s="1"/>
  <c r="Y155" i="10" s="1"/>
  <c r="N155" i="10"/>
  <c r="AO154" i="10"/>
  <c r="AL154" i="10"/>
  <c r="AH154" i="10"/>
  <c r="AB154" i="10"/>
  <c r="X154" i="10"/>
  <c r="W154" i="10"/>
  <c r="R154" i="10"/>
  <c r="S154" i="10" s="1"/>
  <c r="T154" i="10" s="1"/>
  <c r="U154" i="10" s="1"/>
  <c r="O154" i="10"/>
  <c r="P154" i="10" s="1"/>
  <c r="Q154" i="10" s="1"/>
  <c r="N154" i="10"/>
  <c r="Y154" i="10" s="1"/>
  <c r="AO153" i="10"/>
  <c r="AL153" i="10"/>
  <c r="AH153" i="10"/>
  <c r="AB153" i="10"/>
  <c r="X153" i="10"/>
  <c r="W153" i="10"/>
  <c r="R153" i="10"/>
  <c r="S153" i="10" s="1"/>
  <c r="T153" i="10" s="1"/>
  <c r="U153" i="10" s="1"/>
  <c r="O153" i="10"/>
  <c r="P153" i="10" s="1"/>
  <c r="Q153" i="10" s="1"/>
  <c r="Y153" i="10" s="1"/>
  <c r="N153" i="10"/>
  <c r="AO152" i="10"/>
  <c r="AL152" i="10"/>
  <c r="AH152" i="10"/>
  <c r="AB152" i="10"/>
  <c r="X152" i="10"/>
  <c r="W152" i="10"/>
  <c r="R152" i="10"/>
  <c r="S152" i="10" s="1"/>
  <c r="T152" i="10" s="1"/>
  <c r="U152" i="10" s="1"/>
  <c r="O152" i="10"/>
  <c r="P152" i="10" s="1"/>
  <c r="Q152" i="10" s="1"/>
  <c r="N152" i="10"/>
  <c r="AO151" i="10"/>
  <c r="AL151" i="10"/>
  <c r="AH151" i="10"/>
  <c r="AB151" i="10"/>
  <c r="X151" i="10"/>
  <c r="W151" i="10"/>
  <c r="S151" i="10"/>
  <c r="T151" i="10" s="1"/>
  <c r="U151" i="10" s="1"/>
  <c r="R151" i="10"/>
  <c r="O151" i="10"/>
  <c r="P151" i="10" s="1"/>
  <c r="Q151" i="10" s="1"/>
  <c r="Y151" i="10" s="1"/>
  <c r="N151" i="10"/>
  <c r="AO150" i="10"/>
  <c r="AL150" i="10"/>
  <c r="AH150" i="10"/>
  <c r="AB150" i="10"/>
  <c r="X150" i="10"/>
  <c r="W150" i="10"/>
  <c r="R150" i="10"/>
  <c r="S150" i="10" s="1"/>
  <c r="T150" i="10" s="1"/>
  <c r="U150" i="10" s="1"/>
  <c r="O150" i="10"/>
  <c r="P150" i="10" s="1"/>
  <c r="Q150" i="10" s="1"/>
  <c r="N150" i="10"/>
  <c r="AO149" i="10"/>
  <c r="AL149" i="10"/>
  <c r="AH149" i="10"/>
  <c r="AB149" i="10"/>
  <c r="X149" i="10"/>
  <c r="W149" i="10"/>
  <c r="R149" i="10"/>
  <c r="S149" i="10" s="1"/>
  <c r="T149" i="10" s="1"/>
  <c r="U149" i="10" s="1"/>
  <c r="O149" i="10"/>
  <c r="P149" i="10" s="1"/>
  <c r="Q149" i="10" s="1"/>
  <c r="Y149" i="10" s="1"/>
  <c r="N149" i="10"/>
  <c r="AO148" i="10"/>
  <c r="AL148" i="10"/>
  <c r="AH148" i="10"/>
  <c r="AB148" i="10"/>
  <c r="X148" i="10"/>
  <c r="W148" i="10"/>
  <c r="R148" i="10"/>
  <c r="S148" i="10" s="1"/>
  <c r="T148" i="10" s="1"/>
  <c r="U148" i="10" s="1"/>
  <c r="O148" i="10"/>
  <c r="P148" i="10" s="1"/>
  <c r="Q148" i="10" s="1"/>
  <c r="N148" i="10"/>
  <c r="AO147" i="10"/>
  <c r="AL147" i="10"/>
  <c r="AH147" i="10"/>
  <c r="AB147" i="10"/>
  <c r="X147" i="10"/>
  <c r="W147" i="10"/>
  <c r="S147" i="10"/>
  <c r="T147" i="10" s="1"/>
  <c r="U147" i="10" s="1"/>
  <c r="R147" i="10"/>
  <c r="O147" i="10"/>
  <c r="P147" i="10" s="1"/>
  <c r="Q147" i="10" s="1"/>
  <c r="N147" i="10"/>
  <c r="AO146" i="10"/>
  <c r="AL146" i="10"/>
  <c r="AH146" i="10"/>
  <c r="AB146" i="10"/>
  <c r="X146" i="10"/>
  <c r="W146" i="10"/>
  <c r="R146" i="10"/>
  <c r="S146" i="10" s="1"/>
  <c r="T146" i="10" s="1"/>
  <c r="U146" i="10" s="1"/>
  <c r="O146" i="10"/>
  <c r="P146" i="10" s="1"/>
  <c r="Q146" i="10" s="1"/>
  <c r="N146" i="10"/>
  <c r="AO145" i="10"/>
  <c r="AL145" i="10"/>
  <c r="AH145" i="10"/>
  <c r="AB145" i="10"/>
  <c r="X145" i="10"/>
  <c r="W145" i="10"/>
  <c r="R145" i="10"/>
  <c r="S145" i="10" s="1"/>
  <c r="T145" i="10" s="1"/>
  <c r="U145" i="10" s="1"/>
  <c r="O145" i="10"/>
  <c r="P145" i="10" s="1"/>
  <c r="Q145" i="10" s="1"/>
  <c r="N145" i="10"/>
  <c r="AO144" i="10"/>
  <c r="AL144" i="10"/>
  <c r="AH144" i="10"/>
  <c r="AB144" i="10"/>
  <c r="X144" i="10"/>
  <c r="W144" i="10"/>
  <c r="R144" i="10"/>
  <c r="S144" i="10" s="1"/>
  <c r="T144" i="10" s="1"/>
  <c r="U144" i="10" s="1"/>
  <c r="O144" i="10"/>
  <c r="P144" i="10" s="1"/>
  <c r="Q144" i="10" s="1"/>
  <c r="N144" i="10"/>
  <c r="AO143" i="10"/>
  <c r="AL143" i="10"/>
  <c r="AH143" i="10"/>
  <c r="AB143" i="10"/>
  <c r="X143" i="10"/>
  <c r="W143" i="10"/>
  <c r="R143" i="10"/>
  <c r="S143" i="10" s="1"/>
  <c r="T143" i="10" s="1"/>
  <c r="U143" i="10" s="1"/>
  <c r="O143" i="10"/>
  <c r="P143" i="10" s="1"/>
  <c r="Q143" i="10" s="1"/>
  <c r="N143" i="10"/>
  <c r="AO142" i="10"/>
  <c r="AL142" i="10"/>
  <c r="AH142" i="10"/>
  <c r="AB142" i="10"/>
  <c r="X142" i="10"/>
  <c r="W142" i="10"/>
  <c r="R142" i="10"/>
  <c r="S142" i="10" s="1"/>
  <c r="T142" i="10" s="1"/>
  <c r="U142" i="10" s="1"/>
  <c r="O142" i="10"/>
  <c r="P142" i="10" s="1"/>
  <c r="Q142" i="10" s="1"/>
  <c r="N142" i="10"/>
  <c r="AO141" i="10"/>
  <c r="AL141" i="10"/>
  <c r="AH141" i="10"/>
  <c r="AB141" i="10"/>
  <c r="X141" i="10"/>
  <c r="W141" i="10"/>
  <c r="S141" i="10"/>
  <c r="T141" i="10" s="1"/>
  <c r="U141" i="10" s="1"/>
  <c r="R141" i="10"/>
  <c r="O141" i="10"/>
  <c r="P141" i="10" s="1"/>
  <c r="Q141" i="10" s="1"/>
  <c r="N141" i="10"/>
  <c r="AO140" i="10"/>
  <c r="AL140" i="10"/>
  <c r="AH140" i="10"/>
  <c r="AB140" i="10"/>
  <c r="X140" i="10"/>
  <c r="W140" i="10"/>
  <c r="R140" i="10"/>
  <c r="S140" i="10" s="1"/>
  <c r="T140" i="10" s="1"/>
  <c r="U140" i="10" s="1"/>
  <c r="O140" i="10"/>
  <c r="P140" i="10" s="1"/>
  <c r="Q140" i="10" s="1"/>
  <c r="N140" i="10"/>
  <c r="AO139" i="10"/>
  <c r="AL139" i="10"/>
  <c r="AH139" i="10"/>
  <c r="AB139" i="10"/>
  <c r="X139" i="10"/>
  <c r="W139" i="10"/>
  <c r="R139" i="10"/>
  <c r="S139" i="10" s="1"/>
  <c r="T139" i="10" s="1"/>
  <c r="U139" i="10" s="1"/>
  <c r="O139" i="10"/>
  <c r="P139" i="10" s="1"/>
  <c r="Q139" i="10" s="1"/>
  <c r="N139" i="10"/>
  <c r="AO138" i="10"/>
  <c r="AL138" i="10"/>
  <c r="AH138" i="10"/>
  <c r="AB138" i="10"/>
  <c r="Y138" i="10"/>
  <c r="X138" i="10"/>
  <c r="W138" i="10"/>
  <c r="R138" i="10"/>
  <c r="S138" i="10" s="1"/>
  <c r="T138" i="10" s="1"/>
  <c r="U138" i="10" s="1"/>
  <c r="P138" i="10"/>
  <c r="Q138" i="10" s="1"/>
  <c r="O138" i="10"/>
  <c r="N138" i="10"/>
  <c r="AO137" i="10"/>
  <c r="AL137" i="10"/>
  <c r="AH137" i="10"/>
  <c r="AB137" i="10"/>
  <c r="X137" i="10"/>
  <c r="W137" i="10"/>
  <c r="R137" i="10"/>
  <c r="S137" i="10" s="1"/>
  <c r="T137" i="10" s="1"/>
  <c r="U137" i="10" s="1"/>
  <c r="O137" i="10"/>
  <c r="P137" i="10" s="1"/>
  <c r="Q137" i="10" s="1"/>
  <c r="N137" i="10"/>
  <c r="AO136" i="10"/>
  <c r="AL136" i="10"/>
  <c r="AH136" i="10"/>
  <c r="AB136" i="10"/>
  <c r="X136" i="10"/>
  <c r="W136" i="10"/>
  <c r="R136" i="10"/>
  <c r="S136" i="10" s="1"/>
  <c r="T136" i="10" s="1"/>
  <c r="U136" i="10" s="1"/>
  <c r="O136" i="10"/>
  <c r="P136" i="10" s="1"/>
  <c r="Q136" i="10" s="1"/>
  <c r="N136" i="10"/>
  <c r="AO135" i="10"/>
  <c r="AL135" i="10"/>
  <c r="AH135" i="10"/>
  <c r="AB135" i="10"/>
  <c r="X135" i="10"/>
  <c r="W135" i="10"/>
  <c r="R135" i="10"/>
  <c r="S135" i="10" s="1"/>
  <c r="T135" i="10" s="1"/>
  <c r="U135" i="10" s="1"/>
  <c r="O135" i="10"/>
  <c r="P135" i="10" s="1"/>
  <c r="Q135" i="10" s="1"/>
  <c r="N135" i="10"/>
  <c r="AO134" i="10"/>
  <c r="AL134" i="10"/>
  <c r="AH134" i="10"/>
  <c r="AB134" i="10"/>
  <c r="X134" i="10"/>
  <c r="W134" i="10"/>
  <c r="R134" i="10"/>
  <c r="S134" i="10" s="1"/>
  <c r="T134" i="10" s="1"/>
  <c r="U134" i="10" s="1"/>
  <c r="O134" i="10"/>
  <c r="P134" i="10" s="1"/>
  <c r="Q134" i="10" s="1"/>
  <c r="N134" i="10"/>
  <c r="AO133" i="10"/>
  <c r="AL133" i="10"/>
  <c r="AH133" i="10"/>
  <c r="AB133" i="10"/>
  <c r="X133" i="10"/>
  <c r="W133" i="10"/>
  <c r="S133" i="10"/>
  <c r="T133" i="10" s="1"/>
  <c r="U133" i="10" s="1"/>
  <c r="R133" i="10"/>
  <c r="O133" i="10"/>
  <c r="P133" i="10" s="1"/>
  <c r="Q133" i="10" s="1"/>
  <c r="Y133" i="10" s="1"/>
  <c r="N133" i="10"/>
  <c r="AO132" i="10"/>
  <c r="AL132" i="10"/>
  <c r="AH132" i="10"/>
  <c r="AB132" i="10"/>
  <c r="X132" i="10"/>
  <c r="W132" i="10"/>
  <c r="R132" i="10"/>
  <c r="S132" i="10" s="1"/>
  <c r="T132" i="10" s="1"/>
  <c r="U132" i="10" s="1"/>
  <c r="O132" i="10"/>
  <c r="P132" i="10" s="1"/>
  <c r="Q132" i="10" s="1"/>
  <c r="N132" i="10"/>
  <c r="AO131" i="10"/>
  <c r="AL131" i="10"/>
  <c r="AH131" i="10"/>
  <c r="AB131" i="10"/>
  <c r="X131" i="10"/>
  <c r="W131" i="10"/>
  <c r="S131" i="10"/>
  <c r="T131" i="10" s="1"/>
  <c r="U131" i="10" s="1"/>
  <c r="R131" i="10"/>
  <c r="O131" i="10"/>
  <c r="P131" i="10" s="1"/>
  <c r="Q131" i="10" s="1"/>
  <c r="N131" i="10"/>
  <c r="AO130" i="10"/>
  <c r="AL130" i="10"/>
  <c r="AH130" i="10"/>
  <c r="AB130" i="10"/>
  <c r="X130" i="10"/>
  <c r="W130" i="10"/>
  <c r="R130" i="10"/>
  <c r="S130" i="10" s="1"/>
  <c r="T130" i="10" s="1"/>
  <c r="U130" i="10" s="1"/>
  <c r="O130" i="10"/>
  <c r="P130" i="10" s="1"/>
  <c r="Q130" i="10" s="1"/>
  <c r="N130" i="10"/>
  <c r="AO129" i="10"/>
  <c r="AL129" i="10"/>
  <c r="AH129" i="10"/>
  <c r="AB129" i="10"/>
  <c r="X129" i="10"/>
  <c r="W129" i="10"/>
  <c r="R129" i="10"/>
  <c r="S129" i="10" s="1"/>
  <c r="T129" i="10" s="1"/>
  <c r="U129" i="10" s="1"/>
  <c r="O129" i="10"/>
  <c r="P129" i="10" s="1"/>
  <c r="Q129" i="10" s="1"/>
  <c r="N129" i="10"/>
  <c r="Y129" i="10" s="1"/>
  <c r="AO128" i="10"/>
  <c r="AL128" i="10"/>
  <c r="AH128" i="10"/>
  <c r="AB128" i="10"/>
  <c r="X128" i="10"/>
  <c r="W128" i="10"/>
  <c r="R128" i="10"/>
  <c r="S128" i="10" s="1"/>
  <c r="T128" i="10" s="1"/>
  <c r="U128" i="10" s="1"/>
  <c r="O128" i="10"/>
  <c r="P128" i="10" s="1"/>
  <c r="Q128" i="10" s="1"/>
  <c r="N128" i="10"/>
  <c r="AO127" i="10"/>
  <c r="AL127" i="10"/>
  <c r="AH127" i="10"/>
  <c r="AB127" i="10"/>
  <c r="X127" i="10"/>
  <c r="W127" i="10"/>
  <c r="R127" i="10"/>
  <c r="S127" i="10" s="1"/>
  <c r="T127" i="10" s="1"/>
  <c r="U127" i="10" s="1"/>
  <c r="O127" i="10"/>
  <c r="P127" i="10" s="1"/>
  <c r="Q127" i="10" s="1"/>
  <c r="N127" i="10"/>
  <c r="AO126" i="10"/>
  <c r="AL126" i="10"/>
  <c r="AH126" i="10"/>
  <c r="AB126" i="10"/>
  <c r="X126" i="10"/>
  <c r="W126" i="10"/>
  <c r="R126" i="10"/>
  <c r="S126" i="10" s="1"/>
  <c r="T126" i="10" s="1"/>
  <c r="U126" i="10" s="1"/>
  <c r="O126" i="10"/>
  <c r="P126" i="10" s="1"/>
  <c r="Q126" i="10" s="1"/>
  <c r="N126" i="10"/>
  <c r="AO125" i="10"/>
  <c r="AL125" i="10"/>
  <c r="AH125" i="10"/>
  <c r="AB125" i="10"/>
  <c r="X125" i="10"/>
  <c r="W125" i="10"/>
  <c r="R125" i="10"/>
  <c r="S125" i="10" s="1"/>
  <c r="T125" i="10" s="1"/>
  <c r="U125" i="10" s="1"/>
  <c r="P125" i="10"/>
  <c r="Q125" i="10" s="1"/>
  <c r="Y125" i="10" s="1"/>
  <c r="O125" i="10"/>
  <c r="N125" i="10"/>
  <c r="AO124" i="10"/>
  <c r="AL124" i="10"/>
  <c r="AH124" i="10"/>
  <c r="AB124" i="10"/>
  <c r="X124" i="10"/>
  <c r="W124" i="10"/>
  <c r="R124" i="10"/>
  <c r="S124" i="10" s="1"/>
  <c r="T124" i="10" s="1"/>
  <c r="U124" i="10" s="1"/>
  <c r="O124" i="10"/>
  <c r="P124" i="10" s="1"/>
  <c r="Q124" i="10" s="1"/>
  <c r="N124" i="10"/>
  <c r="AO123" i="10"/>
  <c r="AL123" i="10"/>
  <c r="AH123" i="10"/>
  <c r="AB123" i="10"/>
  <c r="X123" i="10"/>
  <c r="W123" i="10"/>
  <c r="R123" i="10"/>
  <c r="S123" i="10" s="1"/>
  <c r="T123" i="10" s="1"/>
  <c r="U123" i="10" s="1"/>
  <c r="O123" i="10"/>
  <c r="P123" i="10" s="1"/>
  <c r="Q123" i="10" s="1"/>
  <c r="N123" i="10"/>
  <c r="AO122" i="10"/>
  <c r="AL122" i="10"/>
  <c r="AH122" i="10"/>
  <c r="AB122" i="10"/>
  <c r="X122" i="10"/>
  <c r="W122" i="10"/>
  <c r="R122" i="10"/>
  <c r="S122" i="10" s="1"/>
  <c r="T122" i="10" s="1"/>
  <c r="U122" i="10" s="1"/>
  <c r="O122" i="10"/>
  <c r="P122" i="10" s="1"/>
  <c r="Q122" i="10" s="1"/>
  <c r="N122" i="10"/>
  <c r="AO121" i="10"/>
  <c r="AL121" i="10"/>
  <c r="AH121" i="10"/>
  <c r="AB121" i="10"/>
  <c r="X121" i="10"/>
  <c r="W121" i="10"/>
  <c r="R121" i="10"/>
  <c r="S121" i="10" s="1"/>
  <c r="T121" i="10" s="1"/>
  <c r="U121" i="10" s="1"/>
  <c r="O121" i="10"/>
  <c r="P121" i="10" s="1"/>
  <c r="Q121" i="10" s="1"/>
  <c r="Y121" i="10" s="1"/>
  <c r="N121" i="10"/>
  <c r="AO120" i="10"/>
  <c r="AL120" i="10"/>
  <c r="AH120" i="10"/>
  <c r="AB120" i="10"/>
  <c r="X120" i="10"/>
  <c r="W120" i="10"/>
  <c r="R120" i="10"/>
  <c r="S120" i="10" s="1"/>
  <c r="T120" i="10" s="1"/>
  <c r="U120" i="10" s="1"/>
  <c r="O120" i="10"/>
  <c r="P120" i="10" s="1"/>
  <c r="Q120" i="10" s="1"/>
  <c r="N120" i="10"/>
  <c r="AO119" i="10"/>
  <c r="AL119" i="10"/>
  <c r="AH119" i="10"/>
  <c r="AB119" i="10"/>
  <c r="X119" i="10"/>
  <c r="W119" i="10"/>
  <c r="R119" i="10"/>
  <c r="S119" i="10" s="1"/>
  <c r="T119" i="10" s="1"/>
  <c r="U119" i="10" s="1"/>
  <c r="O119" i="10"/>
  <c r="P119" i="10" s="1"/>
  <c r="Q119" i="10" s="1"/>
  <c r="N119" i="10"/>
  <c r="AO118" i="10"/>
  <c r="AL118" i="10"/>
  <c r="AH118" i="10"/>
  <c r="AB118" i="10"/>
  <c r="X118" i="10"/>
  <c r="W118" i="10"/>
  <c r="R118" i="10"/>
  <c r="S118" i="10" s="1"/>
  <c r="T118" i="10" s="1"/>
  <c r="U118" i="10" s="1"/>
  <c r="O118" i="10"/>
  <c r="P118" i="10" s="1"/>
  <c r="Q118" i="10" s="1"/>
  <c r="N118" i="10"/>
  <c r="AO117" i="10"/>
  <c r="AL117" i="10"/>
  <c r="AH117" i="10"/>
  <c r="AB117" i="10"/>
  <c r="X117" i="10"/>
  <c r="W117" i="10"/>
  <c r="R117" i="10"/>
  <c r="S117" i="10" s="1"/>
  <c r="T117" i="10" s="1"/>
  <c r="U117" i="10" s="1"/>
  <c r="O117" i="10"/>
  <c r="P117" i="10" s="1"/>
  <c r="Q117" i="10" s="1"/>
  <c r="Y117" i="10" s="1"/>
  <c r="N117" i="10"/>
  <c r="AO116" i="10"/>
  <c r="AL116" i="10"/>
  <c r="AH116" i="10"/>
  <c r="AB116" i="10"/>
  <c r="X116" i="10"/>
  <c r="W116" i="10"/>
  <c r="R116" i="10"/>
  <c r="S116" i="10" s="1"/>
  <c r="T116" i="10" s="1"/>
  <c r="U116" i="10" s="1"/>
  <c r="O116" i="10"/>
  <c r="P116" i="10" s="1"/>
  <c r="Q116" i="10" s="1"/>
  <c r="N116" i="10"/>
  <c r="AO115" i="10"/>
  <c r="AL115" i="10"/>
  <c r="AH115" i="10"/>
  <c r="AB115" i="10"/>
  <c r="X115" i="10"/>
  <c r="W115" i="10"/>
  <c r="R115" i="10"/>
  <c r="S115" i="10" s="1"/>
  <c r="T115" i="10" s="1"/>
  <c r="U115" i="10" s="1"/>
  <c r="O115" i="10"/>
  <c r="P115" i="10" s="1"/>
  <c r="Q115" i="10" s="1"/>
  <c r="N115" i="10"/>
  <c r="AO114" i="10"/>
  <c r="AL114" i="10"/>
  <c r="AH114" i="10"/>
  <c r="AB114" i="10"/>
  <c r="X114" i="10"/>
  <c r="W114" i="10"/>
  <c r="R114" i="10"/>
  <c r="S114" i="10" s="1"/>
  <c r="T114" i="10" s="1"/>
  <c r="U114" i="10" s="1"/>
  <c r="O114" i="10"/>
  <c r="P114" i="10" s="1"/>
  <c r="Q114" i="10" s="1"/>
  <c r="N114" i="10"/>
  <c r="AO113" i="10"/>
  <c r="AL113" i="10"/>
  <c r="AH113" i="10"/>
  <c r="AB113" i="10"/>
  <c r="X113" i="10"/>
  <c r="W113" i="10"/>
  <c r="R113" i="10"/>
  <c r="S113" i="10" s="1"/>
  <c r="T113" i="10" s="1"/>
  <c r="U113" i="10" s="1"/>
  <c r="O113" i="10"/>
  <c r="P113" i="10" s="1"/>
  <c r="Q113" i="10" s="1"/>
  <c r="Y113" i="10" s="1"/>
  <c r="N113" i="10"/>
  <c r="AO112" i="10"/>
  <c r="AL112" i="10"/>
  <c r="AH112" i="10"/>
  <c r="AB112" i="10"/>
  <c r="X112" i="10"/>
  <c r="W112" i="10"/>
  <c r="R112" i="10"/>
  <c r="S112" i="10" s="1"/>
  <c r="T112" i="10" s="1"/>
  <c r="U112" i="10" s="1"/>
  <c r="O112" i="10"/>
  <c r="P112" i="10" s="1"/>
  <c r="Q112" i="10" s="1"/>
  <c r="Y112" i="10" s="1"/>
  <c r="N112" i="10"/>
  <c r="AO111" i="10"/>
  <c r="AL111" i="10"/>
  <c r="AH111" i="10"/>
  <c r="AB111" i="10"/>
  <c r="X111" i="10"/>
  <c r="W111" i="10"/>
  <c r="R111" i="10"/>
  <c r="S111" i="10" s="1"/>
  <c r="T111" i="10" s="1"/>
  <c r="U111" i="10" s="1"/>
  <c r="O111" i="10"/>
  <c r="P111" i="10" s="1"/>
  <c r="Q111" i="10" s="1"/>
  <c r="N111" i="10"/>
  <c r="AO110" i="10"/>
  <c r="AL110" i="10"/>
  <c r="AH110" i="10"/>
  <c r="AB110" i="10"/>
  <c r="X110" i="10"/>
  <c r="W110" i="10"/>
  <c r="R110" i="10"/>
  <c r="S110" i="10" s="1"/>
  <c r="T110" i="10" s="1"/>
  <c r="U110" i="10" s="1"/>
  <c r="O110" i="10"/>
  <c r="P110" i="10" s="1"/>
  <c r="Q110" i="10" s="1"/>
  <c r="N110" i="10"/>
  <c r="AO109" i="10"/>
  <c r="AL109" i="10"/>
  <c r="AH109" i="10"/>
  <c r="AB109" i="10"/>
  <c r="X109" i="10"/>
  <c r="W109" i="10"/>
  <c r="R109" i="10"/>
  <c r="S109" i="10" s="1"/>
  <c r="T109" i="10" s="1"/>
  <c r="U109" i="10" s="1"/>
  <c r="P109" i="10"/>
  <c r="Q109" i="10" s="1"/>
  <c r="Y109" i="10" s="1"/>
  <c r="O109" i="10"/>
  <c r="N109" i="10"/>
  <c r="AO108" i="10"/>
  <c r="AL108" i="10"/>
  <c r="AH108" i="10"/>
  <c r="AB108" i="10"/>
  <c r="X108" i="10"/>
  <c r="W108" i="10"/>
  <c r="R108" i="10"/>
  <c r="S108" i="10" s="1"/>
  <c r="T108" i="10" s="1"/>
  <c r="U108" i="10" s="1"/>
  <c r="O108" i="10"/>
  <c r="P108" i="10" s="1"/>
  <c r="Q108" i="10" s="1"/>
  <c r="N108" i="10"/>
  <c r="AO107" i="10"/>
  <c r="AL107" i="10"/>
  <c r="AH107" i="10"/>
  <c r="AB107" i="10"/>
  <c r="X107" i="10"/>
  <c r="W107" i="10"/>
  <c r="R107" i="10"/>
  <c r="S107" i="10" s="1"/>
  <c r="T107" i="10" s="1"/>
  <c r="U107" i="10" s="1"/>
  <c r="O107" i="10"/>
  <c r="P107" i="10" s="1"/>
  <c r="Q107" i="10" s="1"/>
  <c r="N107" i="10"/>
  <c r="Y107" i="10" s="1"/>
  <c r="AO106" i="10"/>
  <c r="AL106" i="10"/>
  <c r="AH106" i="10"/>
  <c r="AB106" i="10"/>
  <c r="X106" i="10"/>
  <c r="W106" i="10"/>
  <c r="R106" i="10"/>
  <c r="S106" i="10" s="1"/>
  <c r="T106" i="10" s="1"/>
  <c r="U106" i="10" s="1"/>
  <c r="O106" i="10"/>
  <c r="P106" i="10" s="1"/>
  <c r="Q106" i="10" s="1"/>
  <c r="N106" i="10"/>
  <c r="AO105" i="10"/>
  <c r="AL105" i="10"/>
  <c r="AH105" i="10"/>
  <c r="AB105" i="10"/>
  <c r="X105" i="10"/>
  <c r="W105" i="10"/>
  <c r="R105" i="10"/>
  <c r="S105" i="10" s="1"/>
  <c r="T105" i="10" s="1"/>
  <c r="U105" i="10" s="1"/>
  <c r="O105" i="10"/>
  <c r="P105" i="10" s="1"/>
  <c r="Q105" i="10" s="1"/>
  <c r="Y105" i="10" s="1"/>
  <c r="N105" i="10"/>
  <c r="AO104" i="10"/>
  <c r="AL104" i="10"/>
  <c r="AH104" i="10"/>
  <c r="AB104" i="10"/>
  <c r="X104" i="10"/>
  <c r="W104" i="10"/>
  <c r="R104" i="10"/>
  <c r="S104" i="10" s="1"/>
  <c r="T104" i="10" s="1"/>
  <c r="U104" i="10" s="1"/>
  <c r="P104" i="10"/>
  <c r="Q104" i="10" s="1"/>
  <c r="Y104" i="10" s="1"/>
  <c r="O104" i="10"/>
  <c r="N104" i="10"/>
  <c r="AO103" i="10"/>
  <c r="AL103" i="10"/>
  <c r="AH103" i="10"/>
  <c r="AB103" i="10"/>
  <c r="X103" i="10"/>
  <c r="W103" i="10"/>
  <c r="R103" i="10"/>
  <c r="S103" i="10" s="1"/>
  <c r="T103" i="10" s="1"/>
  <c r="U103" i="10" s="1"/>
  <c r="O103" i="10"/>
  <c r="P103" i="10" s="1"/>
  <c r="Q103" i="10" s="1"/>
  <c r="N103" i="10"/>
  <c r="AO102" i="10"/>
  <c r="AL102" i="10"/>
  <c r="AH102" i="10"/>
  <c r="AB102" i="10"/>
  <c r="X102" i="10"/>
  <c r="W102" i="10"/>
  <c r="R102" i="10"/>
  <c r="S102" i="10" s="1"/>
  <c r="T102" i="10" s="1"/>
  <c r="U102" i="10" s="1"/>
  <c r="O102" i="10"/>
  <c r="P102" i="10" s="1"/>
  <c r="Q102" i="10" s="1"/>
  <c r="N102" i="10"/>
  <c r="AO101" i="10"/>
  <c r="AL101" i="10"/>
  <c r="AH101" i="10"/>
  <c r="AB101" i="10"/>
  <c r="X101" i="10"/>
  <c r="W101" i="10"/>
  <c r="R101" i="10"/>
  <c r="S101" i="10" s="1"/>
  <c r="T101" i="10" s="1"/>
  <c r="U101" i="10" s="1"/>
  <c r="O101" i="10"/>
  <c r="P101" i="10" s="1"/>
  <c r="Q101" i="10" s="1"/>
  <c r="Y101" i="10" s="1"/>
  <c r="N101" i="10"/>
  <c r="AO100" i="10"/>
  <c r="AL100" i="10"/>
  <c r="AH100" i="10"/>
  <c r="AB100" i="10"/>
  <c r="X100" i="10"/>
  <c r="W100" i="10"/>
  <c r="R100" i="10"/>
  <c r="S100" i="10" s="1"/>
  <c r="T100" i="10" s="1"/>
  <c r="U100" i="10" s="1"/>
  <c r="O100" i="10"/>
  <c r="P100" i="10" s="1"/>
  <c r="Q100" i="10" s="1"/>
  <c r="N100" i="10"/>
  <c r="AO99" i="10"/>
  <c r="AL99" i="10"/>
  <c r="AH99" i="10"/>
  <c r="AB99" i="10"/>
  <c r="X99" i="10"/>
  <c r="W99" i="10"/>
  <c r="R99" i="10"/>
  <c r="S99" i="10" s="1"/>
  <c r="T99" i="10" s="1"/>
  <c r="U99" i="10" s="1"/>
  <c r="O99" i="10"/>
  <c r="P99" i="10" s="1"/>
  <c r="Q99" i="10" s="1"/>
  <c r="N99" i="10"/>
  <c r="AO98" i="10"/>
  <c r="AL98" i="10"/>
  <c r="AH98" i="10"/>
  <c r="AB98" i="10"/>
  <c r="X98" i="10"/>
  <c r="W98" i="10"/>
  <c r="R98" i="10"/>
  <c r="S98" i="10" s="1"/>
  <c r="T98" i="10" s="1"/>
  <c r="U98" i="10" s="1"/>
  <c r="O98" i="10"/>
  <c r="P98" i="10" s="1"/>
  <c r="Q98" i="10" s="1"/>
  <c r="N98" i="10"/>
  <c r="AO97" i="10"/>
  <c r="AL97" i="10"/>
  <c r="AH97" i="10"/>
  <c r="AB97" i="10"/>
  <c r="X97" i="10"/>
  <c r="W97" i="10"/>
  <c r="R97" i="10"/>
  <c r="S97" i="10" s="1"/>
  <c r="T97" i="10" s="1"/>
  <c r="U97" i="10" s="1"/>
  <c r="O97" i="10"/>
  <c r="P97" i="10" s="1"/>
  <c r="Q97" i="10" s="1"/>
  <c r="N97" i="10"/>
  <c r="AO96" i="10"/>
  <c r="AL96" i="10"/>
  <c r="AH96" i="10"/>
  <c r="AB96" i="10"/>
  <c r="X96" i="10"/>
  <c r="W96" i="10"/>
  <c r="R96" i="10"/>
  <c r="S96" i="10" s="1"/>
  <c r="T96" i="10" s="1"/>
  <c r="U96" i="10" s="1"/>
  <c r="O96" i="10"/>
  <c r="P96" i="10" s="1"/>
  <c r="Q96" i="10" s="1"/>
  <c r="N96" i="10"/>
  <c r="AO95" i="10"/>
  <c r="AL95" i="10"/>
  <c r="AH95" i="10"/>
  <c r="AB95" i="10"/>
  <c r="X95" i="10"/>
  <c r="W95" i="10"/>
  <c r="R95" i="10"/>
  <c r="S95" i="10" s="1"/>
  <c r="T95" i="10" s="1"/>
  <c r="U95" i="10" s="1"/>
  <c r="O95" i="10"/>
  <c r="P95" i="10" s="1"/>
  <c r="Q95" i="10" s="1"/>
  <c r="N95" i="10"/>
  <c r="AO94" i="10"/>
  <c r="AL94" i="10"/>
  <c r="AH94" i="10"/>
  <c r="AB94" i="10"/>
  <c r="X94" i="10"/>
  <c r="W94" i="10"/>
  <c r="R94" i="10"/>
  <c r="S94" i="10" s="1"/>
  <c r="T94" i="10" s="1"/>
  <c r="U94" i="10" s="1"/>
  <c r="O94" i="10"/>
  <c r="P94" i="10" s="1"/>
  <c r="Q94" i="10" s="1"/>
  <c r="N94" i="10"/>
  <c r="AO93" i="10"/>
  <c r="AL93" i="10"/>
  <c r="AH93" i="10"/>
  <c r="AB93" i="10"/>
  <c r="X93" i="10"/>
  <c r="W93" i="10"/>
  <c r="R93" i="10"/>
  <c r="S93" i="10" s="1"/>
  <c r="T93" i="10" s="1"/>
  <c r="U93" i="10" s="1"/>
  <c r="O93" i="10"/>
  <c r="P93" i="10" s="1"/>
  <c r="Q93" i="10" s="1"/>
  <c r="Y93" i="10" s="1"/>
  <c r="N93" i="10"/>
  <c r="AO92" i="10"/>
  <c r="AL92" i="10"/>
  <c r="AH92" i="10"/>
  <c r="AB92" i="10"/>
  <c r="X92" i="10"/>
  <c r="W92" i="10"/>
  <c r="R92" i="10"/>
  <c r="S92" i="10" s="1"/>
  <c r="T92" i="10" s="1"/>
  <c r="U92" i="10" s="1"/>
  <c r="O92" i="10"/>
  <c r="P92" i="10" s="1"/>
  <c r="Q92" i="10" s="1"/>
  <c r="N92" i="10"/>
  <c r="AO91" i="10"/>
  <c r="AL91" i="10"/>
  <c r="AH91" i="10"/>
  <c r="AB91" i="10"/>
  <c r="X91" i="10"/>
  <c r="W91" i="10"/>
  <c r="R91" i="10"/>
  <c r="S91" i="10" s="1"/>
  <c r="T91" i="10" s="1"/>
  <c r="U91" i="10" s="1"/>
  <c r="O91" i="10"/>
  <c r="P91" i="10" s="1"/>
  <c r="Q91" i="10" s="1"/>
  <c r="N91" i="10"/>
  <c r="AO90" i="10"/>
  <c r="AL90" i="10"/>
  <c r="AH90" i="10"/>
  <c r="AB90" i="10"/>
  <c r="X90" i="10"/>
  <c r="W90" i="10"/>
  <c r="R90" i="10"/>
  <c r="S90" i="10" s="1"/>
  <c r="T90" i="10" s="1"/>
  <c r="U90" i="10" s="1"/>
  <c r="O90" i="10"/>
  <c r="P90" i="10" s="1"/>
  <c r="Q90" i="10" s="1"/>
  <c r="N90" i="10"/>
  <c r="AO89" i="10"/>
  <c r="AL89" i="10"/>
  <c r="AH89" i="10"/>
  <c r="AB89" i="10"/>
  <c r="X89" i="10"/>
  <c r="W89" i="10"/>
  <c r="R89" i="10"/>
  <c r="S89" i="10" s="1"/>
  <c r="T89" i="10" s="1"/>
  <c r="U89" i="10" s="1"/>
  <c r="O89" i="10"/>
  <c r="P89" i="10" s="1"/>
  <c r="Q89" i="10" s="1"/>
  <c r="Y89" i="10" s="1"/>
  <c r="N89" i="10"/>
  <c r="AO88" i="10"/>
  <c r="AL88" i="10"/>
  <c r="AH88" i="10"/>
  <c r="AB88" i="10"/>
  <c r="X88" i="10"/>
  <c r="W88" i="10"/>
  <c r="R88" i="10"/>
  <c r="S88" i="10" s="1"/>
  <c r="T88" i="10" s="1"/>
  <c r="U88" i="10" s="1"/>
  <c r="O88" i="10"/>
  <c r="P88" i="10" s="1"/>
  <c r="Q88" i="10" s="1"/>
  <c r="N88" i="10"/>
  <c r="AO87" i="10"/>
  <c r="AL87" i="10"/>
  <c r="AH87" i="10"/>
  <c r="AB87" i="10"/>
  <c r="X87" i="10"/>
  <c r="W87" i="10"/>
  <c r="R87" i="10"/>
  <c r="S87" i="10" s="1"/>
  <c r="T87" i="10" s="1"/>
  <c r="U87" i="10" s="1"/>
  <c r="O87" i="10"/>
  <c r="P87" i="10" s="1"/>
  <c r="Q87" i="10" s="1"/>
  <c r="Y87" i="10" s="1"/>
  <c r="N87" i="10"/>
  <c r="AO86" i="10"/>
  <c r="AL86" i="10"/>
  <c r="AH86" i="10"/>
  <c r="AB86" i="10"/>
  <c r="X86" i="10"/>
  <c r="W86" i="10"/>
  <c r="R86" i="10"/>
  <c r="S86" i="10" s="1"/>
  <c r="T86" i="10" s="1"/>
  <c r="U86" i="10" s="1"/>
  <c r="O86" i="10"/>
  <c r="P86" i="10" s="1"/>
  <c r="Q86" i="10" s="1"/>
  <c r="N86" i="10"/>
  <c r="AO85" i="10"/>
  <c r="AL85" i="10"/>
  <c r="AH85" i="10"/>
  <c r="AB85" i="10"/>
  <c r="X85" i="10"/>
  <c r="W85" i="10"/>
  <c r="R85" i="10"/>
  <c r="S85" i="10" s="1"/>
  <c r="T85" i="10" s="1"/>
  <c r="U85" i="10" s="1"/>
  <c r="O85" i="10"/>
  <c r="P85" i="10" s="1"/>
  <c r="Q85" i="10" s="1"/>
  <c r="Y85" i="10" s="1"/>
  <c r="N85" i="10"/>
  <c r="AO84" i="10"/>
  <c r="AL84" i="10"/>
  <c r="AH84" i="10"/>
  <c r="AB84" i="10"/>
  <c r="X84" i="10"/>
  <c r="W84" i="10"/>
  <c r="R84" i="10"/>
  <c r="S84" i="10" s="1"/>
  <c r="T84" i="10" s="1"/>
  <c r="U84" i="10" s="1"/>
  <c r="O84" i="10"/>
  <c r="P84" i="10" s="1"/>
  <c r="Q84" i="10" s="1"/>
  <c r="N84" i="10"/>
  <c r="AO83" i="10"/>
  <c r="AL83" i="10"/>
  <c r="AH83" i="10"/>
  <c r="AB83" i="10"/>
  <c r="X83" i="10"/>
  <c r="W83" i="10"/>
  <c r="R83" i="10"/>
  <c r="S83" i="10" s="1"/>
  <c r="T83" i="10" s="1"/>
  <c r="U83" i="10" s="1"/>
  <c r="O83" i="10"/>
  <c r="P83" i="10" s="1"/>
  <c r="Q83" i="10" s="1"/>
  <c r="Y83" i="10" s="1"/>
  <c r="N83" i="10"/>
  <c r="AO82" i="10"/>
  <c r="AL82" i="10"/>
  <c r="AH82" i="10"/>
  <c r="AB82" i="10"/>
  <c r="X82" i="10"/>
  <c r="W82" i="10"/>
  <c r="R82" i="10"/>
  <c r="S82" i="10" s="1"/>
  <c r="T82" i="10" s="1"/>
  <c r="U82" i="10" s="1"/>
  <c r="O82" i="10"/>
  <c r="P82" i="10" s="1"/>
  <c r="Q82" i="10" s="1"/>
  <c r="N82" i="10"/>
  <c r="AO81" i="10"/>
  <c r="AL81" i="10"/>
  <c r="AH81" i="10"/>
  <c r="AB81" i="10"/>
  <c r="X81" i="10"/>
  <c r="W81" i="10"/>
  <c r="R81" i="10"/>
  <c r="S81" i="10" s="1"/>
  <c r="T81" i="10" s="1"/>
  <c r="U81" i="10" s="1"/>
  <c r="O81" i="10"/>
  <c r="P81" i="10" s="1"/>
  <c r="Q81" i="10" s="1"/>
  <c r="N81" i="10"/>
  <c r="Y81" i="10" s="1"/>
  <c r="AO80" i="10"/>
  <c r="AL80" i="10"/>
  <c r="AH80" i="10"/>
  <c r="AB80" i="10"/>
  <c r="X80" i="10"/>
  <c r="W80" i="10"/>
  <c r="R80" i="10"/>
  <c r="S80" i="10" s="1"/>
  <c r="T80" i="10" s="1"/>
  <c r="U80" i="10" s="1"/>
  <c r="O80" i="10"/>
  <c r="P80" i="10" s="1"/>
  <c r="Q80" i="10" s="1"/>
  <c r="N80" i="10"/>
  <c r="AO79" i="10"/>
  <c r="AL79" i="10"/>
  <c r="AH79" i="10"/>
  <c r="AB79" i="10"/>
  <c r="X79" i="10"/>
  <c r="W79" i="10"/>
  <c r="R79" i="10"/>
  <c r="S79" i="10" s="1"/>
  <c r="T79" i="10" s="1"/>
  <c r="U79" i="10" s="1"/>
  <c r="O79" i="10"/>
  <c r="P79" i="10" s="1"/>
  <c r="Q79" i="10" s="1"/>
  <c r="Y79" i="10" s="1"/>
  <c r="N79" i="10"/>
  <c r="AO78" i="10"/>
  <c r="AL78" i="10"/>
  <c r="AH78" i="10"/>
  <c r="AB78" i="10"/>
  <c r="X78" i="10"/>
  <c r="W78" i="10"/>
  <c r="R78" i="10"/>
  <c r="S78" i="10" s="1"/>
  <c r="T78" i="10" s="1"/>
  <c r="U78" i="10" s="1"/>
  <c r="P78" i="10"/>
  <c r="Q78" i="10" s="1"/>
  <c r="O78" i="10"/>
  <c r="N78" i="10"/>
  <c r="AO77" i="10"/>
  <c r="AL77" i="10"/>
  <c r="AH77" i="10"/>
  <c r="AB77" i="10"/>
  <c r="X77" i="10"/>
  <c r="W77" i="10"/>
  <c r="S77" i="10"/>
  <c r="T77" i="10" s="1"/>
  <c r="U77" i="10" s="1"/>
  <c r="R77" i="10"/>
  <c r="O77" i="10"/>
  <c r="P77" i="10" s="1"/>
  <c r="Q77" i="10" s="1"/>
  <c r="N77" i="10"/>
  <c r="AO76" i="10"/>
  <c r="AL76" i="10"/>
  <c r="AH76" i="10"/>
  <c r="AB76" i="10"/>
  <c r="X76" i="10"/>
  <c r="W76" i="10"/>
  <c r="R76" i="10"/>
  <c r="S76" i="10" s="1"/>
  <c r="T76" i="10" s="1"/>
  <c r="U76" i="10" s="1"/>
  <c r="O76" i="10"/>
  <c r="P76" i="10" s="1"/>
  <c r="Q76" i="10" s="1"/>
  <c r="N76" i="10"/>
  <c r="AO75" i="10"/>
  <c r="AL75" i="10"/>
  <c r="AH75" i="10"/>
  <c r="AB75" i="10"/>
  <c r="X75" i="10"/>
  <c r="W75" i="10"/>
  <c r="R75" i="10"/>
  <c r="S75" i="10" s="1"/>
  <c r="T75" i="10" s="1"/>
  <c r="U75" i="10" s="1"/>
  <c r="P75" i="10"/>
  <c r="Q75" i="10" s="1"/>
  <c r="Y75" i="10" s="1"/>
  <c r="BB75" i="10" s="1"/>
  <c r="O75" i="10"/>
  <c r="N75" i="10"/>
  <c r="AO74" i="10"/>
  <c r="AL74" i="10"/>
  <c r="AH74" i="10"/>
  <c r="AB74" i="10"/>
  <c r="X74" i="10"/>
  <c r="W74" i="10"/>
  <c r="R74" i="10"/>
  <c r="S74" i="10" s="1"/>
  <c r="T74" i="10" s="1"/>
  <c r="U74" i="10" s="1"/>
  <c r="P74" i="10"/>
  <c r="Q74" i="10" s="1"/>
  <c r="O74" i="10"/>
  <c r="N74" i="10"/>
  <c r="AO73" i="10"/>
  <c r="AL73" i="10"/>
  <c r="AH73" i="10"/>
  <c r="AB73" i="10"/>
  <c r="X73" i="10"/>
  <c r="W73" i="10"/>
  <c r="S73" i="10"/>
  <c r="T73" i="10" s="1"/>
  <c r="U73" i="10" s="1"/>
  <c r="R73" i="10"/>
  <c r="O73" i="10"/>
  <c r="P73" i="10" s="1"/>
  <c r="Q73" i="10" s="1"/>
  <c r="N73" i="10"/>
  <c r="AO72" i="10"/>
  <c r="AL72" i="10"/>
  <c r="AH72" i="10"/>
  <c r="AB72" i="10"/>
  <c r="X72" i="10"/>
  <c r="W72" i="10"/>
  <c r="R72" i="10"/>
  <c r="S72" i="10" s="1"/>
  <c r="T72" i="10" s="1"/>
  <c r="U72" i="10" s="1"/>
  <c r="O72" i="10"/>
  <c r="P72" i="10" s="1"/>
  <c r="Q72" i="10" s="1"/>
  <c r="N72" i="10"/>
  <c r="AO71" i="10"/>
  <c r="AL71" i="10"/>
  <c r="AH71" i="10"/>
  <c r="AB71" i="10"/>
  <c r="X71" i="10"/>
  <c r="W71" i="10"/>
  <c r="R71" i="10"/>
  <c r="S71" i="10" s="1"/>
  <c r="T71" i="10" s="1"/>
  <c r="U71" i="10" s="1"/>
  <c r="P71" i="10"/>
  <c r="Q71" i="10" s="1"/>
  <c r="Y71" i="10" s="1"/>
  <c r="O71" i="10"/>
  <c r="N71" i="10"/>
  <c r="AO70" i="10"/>
  <c r="AL70" i="10"/>
  <c r="AH70" i="10"/>
  <c r="AB70" i="10"/>
  <c r="X70" i="10"/>
  <c r="W70" i="10"/>
  <c r="R70" i="10"/>
  <c r="S70" i="10" s="1"/>
  <c r="T70" i="10" s="1"/>
  <c r="U70" i="10" s="1"/>
  <c r="O70" i="10"/>
  <c r="P70" i="10" s="1"/>
  <c r="Q70" i="10" s="1"/>
  <c r="N70" i="10"/>
  <c r="AO69" i="10"/>
  <c r="AL69" i="10"/>
  <c r="AH69" i="10"/>
  <c r="AB69" i="10"/>
  <c r="X69" i="10"/>
  <c r="W69" i="10"/>
  <c r="R69" i="10"/>
  <c r="S69" i="10" s="1"/>
  <c r="T69" i="10" s="1"/>
  <c r="U69" i="10" s="1"/>
  <c r="O69" i="10"/>
  <c r="P69" i="10" s="1"/>
  <c r="Q69" i="10" s="1"/>
  <c r="N69" i="10"/>
  <c r="AO68" i="10"/>
  <c r="AL68" i="10"/>
  <c r="AH68" i="10"/>
  <c r="AB68" i="10"/>
  <c r="X68" i="10"/>
  <c r="W68" i="10"/>
  <c r="R68" i="10"/>
  <c r="S68" i="10" s="1"/>
  <c r="T68" i="10" s="1"/>
  <c r="U68" i="10" s="1"/>
  <c r="O68" i="10"/>
  <c r="P68" i="10" s="1"/>
  <c r="Q68" i="10" s="1"/>
  <c r="N68" i="10"/>
  <c r="AO67" i="10"/>
  <c r="AL67" i="10"/>
  <c r="AH67" i="10"/>
  <c r="AB67" i="10"/>
  <c r="X67" i="10"/>
  <c r="W67" i="10"/>
  <c r="R67" i="10"/>
  <c r="S67" i="10" s="1"/>
  <c r="T67" i="10" s="1"/>
  <c r="U67" i="10" s="1"/>
  <c r="O67" i="10"/>
  <c r="P67" i="10" s="1"/>
  <c r="Q67" i="10" s="1"/>
  <c r="N67" i="10"/>
  <c r="AO66" i="10"/>
  <c r="AL66" i="10"/>
  <c r="AH66" i="10"/>
  <c r="AB66" i="10"/>
  <c r="X66" i="10"/>
  <c r="W66" i="10"/>
  <c r="S66" i="10"/>
  <c r="T66" i="10" s="1"/>
  <c r="U66" i="10" s="1"/>
  <c r="R66" i="10"/>
  <c r="O66" i="10"/>
  <c r="P66" i="10" s="1"/>
  <c r="Q66" i="10" s="1"/>
  <c r="N66" i="10"/>
  <c r="AO65" i="10"/>
  <c r="AL65" i="10"/>
  <c r="AH65" i="10"/>
  <c r="AB65" i="10"/>
  <c r="X65" i="10"/>
  <c r="W65" i="10"/>
  <c r="R65" i="10"/>
  <c r="S65" i="10" s="1"/>
  <c r="T65" i="10" s="1"/>
  <c r="U65" i="10" s="1"/>
  <c r="Q65" i="10"/>
  <c r="O65" i="10"/>
  <c r="P65" i="10" s="1"/>
  <c r="N65" i="10"/>
  <c r="AO64" i="10"/>
  <c r="AL64" i="10"/>
  <c r="AH64" i="10"/>
  <c r="AB64" i="10"/>
  <c r="X64" i="10"/>
  <c r="W64" i="10"/>
  <c r="R64" i="10"/>
  <c r="S64" i="10" s="1"/>
  <c r="T64" i="10" s="1"/>
  <c r="U64" i="10" s="1"/>
  <c r="O64" i="10"/>
  <c r="P64" i="10" s="1"/>
  <c r="Q64" i="10" s="1"/>
  <c r="N64" i="10"/>
  <c r="AO63" i="10"/>
  <c r="AL63" i="10"/>
  <c r="AH63" i="10"/>
  <c r="AB63" i="10"/>
  <c r="X63" i="10"/>
  <c r="W63" i="10"/>
  <c r="R63" i="10"/>
  <c r="S63" i="10" s="1"/>
  <c r="T63" i="10" s="1"/>
  <c r="U63" i="10" s="1"/>
  <c r="O63" i="10"/>
  <c r="P63" i="10" s="1"/>
  <c r="Q63" i="10" s="1"/>
  <c r="N63" i="10"/>
  <c r="Y63" i="10" s="1"/>
  <c r="AO62" i="10"/>
  <c r="AL62" i="10"/>
  <c r="AH62" i="10"/>
  <c r="AB62" i="10"/>
  <c r="X62" i="10"/>
  <c r="W62" i="10"/>
  <c r="R62" i="10"/>
  <c r="S62" i="10" s="1"/>
  <c r="T62" i="10" s="1"/>
  <c r="U62" i="10" s="1"/>
  <c r="Q62" i="10"/>
  <c r="O62" i="10"/>
  <c r="P62" i="10" s="1"/>
  <c r="N62" i="10"/>
  <c r="AO61" i="10"/>
  <c r="AL61" i="10"/>
  <c r="AH61" i="10"/>
  <c r="AB61" i="10"/>
  <c r="X61" i="10"/>
  <c r="W61" i="10"/>
  <c r="R61" i="10"/>
  <c r="S61" i="10" s="1"/>
  <c r="T61" i="10" s="1"/>
  <c r="U61" i="10" s="1"/>
  <c r="O61" i="10"/>
  <c r="P61" i="10" s="1"/>
  <c r="Q61" i="10" s="1"/>
  <c r="Y61" i="10" s="1"/>
  <c r="N61" i="10"/>
  <c r="AO60" i="10"/>
  <c r="AL60" i="10"/>
  <c r="AH60" i="10"/>
  <c r="AB60" i="10"/>
  <c r="X60" i="10"/>
  <c r="W60" i="10"/>
  <c r="R60" i="10"/>
  <c r="S60" i="10" s="1"/>
  <c r="T60" i="10" s="1"/>
  <c r="U60" i="10" s="1"/>
  <c r="P60" i="10"/>
  <c r="Q60" i="10" s="1"/>
  <c r="O60" i="10"/>
  <c r="N60" i="10"/>
  <c r="AO59" i="10"/>
  <c r="AL59" i="10"/>
  <c r="AH59" i="10"/>
  <c r="AB59" i="10"/>
  <c r="X59" i="10"/>
  <c r="W59" i="10"/>
  <c r="S59" i="10"/>
  <c r="T59" i="10" s="1"/>
  <c r="U59" i="10" s="1"/>
  <c r="R59" i="10"/>
  <c r="O59" i="10"/>
  <c r="P59" i="10" s="1"/>
  <c r="Q59" i="10" s="1"/>
  <c r="N59" i="10"/>
  <c r="AO58" i="10"/>
  <c r="AL58" i="10"/>
  <c r="AH58" i="10"/>
  <c r="AB58" i="10"/>
  <c r="X58" i="10"/>
  <c r="W58" i="10"/>
  <c r="R58" i="10"/>
  <c r="S58" i="10" s="1"/>
  <c r="T58" i="10" s="1"/>
  <c r="U58" i="10" s="1"/>
  <c r="O58" i="10"/>
  <c r="P58" i="10" s="1"/>
  <c r="Q58" i="10" s="1"/>
  <c r="N58" i="10"/>
  <c r="AO57" i="10"/>
  <c r="AL57" i="10"/>
  <c r="AH57" i="10"/>
  <c r="AB57" i="10"/>
  <c r="X57" i="10"/>
  <c r="W57" i="10"/>
  <c r="S57" i="10"/>
  <c r="T57" i="10" s="1"/>
  <c r="U57" i="10" s="1"/>
  <c r="R57" i="10"/>
  <c r="O57" i="10"/>
  <c r="P57" i="10" s="1"/>
  <c r="Q57" i="10" s="1"/>
  <c r="Y57" i="10" s="1"/>
  <c r="N57" i="10"/>
  <c r="AO56" i="10"/>
  <c r="AL56" i="10"/>
  <c r="AH56" i="10"/>
  <c r="AB56" i="10"/>
  <c r="X56" i="10"/>
  <c r="W56" i="10"/>
  <c r="R56" i="10"/>
  <c r="S56" i="10" s="1"/>
  <c r="T56" i="10" s="1"/>
  <c r="U56" i="10" s="1"/>
  <c r="O56" i="10"/>
  <c r="P56" i="10" s="1"/>
  <c r="Q56" i="10" s="1"/>
  <c r="N56" i="10"/>
  <c r="AO55" i="10"/>
  <c r="AL55" i="10"/>
  <c r="AH55" i="10"/>
  <c r="AB55" i="10"/>
  <c r="X55" i="10"/>
  <c r="W55" i="10"/>
  <c r="R55" i="10"/>
  <c r="S55" i="10" s="1"/>
  <c r="T55" i="10" s="1"/>
  <c r="U55" i="10" s="1"/>
  <c r="O55" i="10"/>
  <c r="P55" i="10" s="1"/>
  <c r="Q55" i="10" s="1"/>
  <c r="N55" i="10"/>
  <c r="Y55" i="10" s="1"/>
  <c r="AO54" i="10"/>
  <c r="AL54" i="10"/>
  <c r="AH54" i="10"/>
  <c r="AB54" i="10"/>
  <c r="X54" i="10"/>
  <c r="W54" i="10"/>
  <c r="R54" i="10"/>
  <c r="S54" i="10" s="1"/>
  <c r="T54" i="10" s="1"/>
  <c r="U54" i="10" s="1"/>
  <c r="O54" i="10"/>
  <c r="P54" i="10" s="1"/>
  <c r="Q54" i="10" s="1"/>
  <c r="N54" i="10"/>
  <c r="AO53" i="10"/>
  <c r="AL53" i="10"/>
  <c r="AH53" i="10"/>
  <c r="AB53" i="10"/>
  <c r="X53" i="10"/>
  <c r="W53" i="10"/>
  <c r="R53" i="10"/>
  <c r="S53" i="10" s="1"/>
  <c r="T53" i="10" s="1"/>
  <c r="U53" i="10" s="1"/>
  <c r="O53" i="10"/>
  <c r="P53" i="10" s="1"/>
  <c r="Q53" i="10" s="1"/>
  <c r="Y53" i="10" s="1"/>
  <c r="N53" i="10"/>
  <c r="AO52" i="10"/>
  <c r="AL52" i="10"/>
  <c r="AH52" i="10"/>
  <c r="AB52" i="10"/>
  <c r="X52" i="10"/>
  <c r="W52" i="10"/>
  <c r="R52" i="10"/>
  <c r="S52" i="10" s="1"/>
  <c r="T52" i="10" s="1"/>
  <c r="U52" i="10" s="1"/>
  <c r="Q52" i="10"/>
  <c r="O52" i="10"/>
  <c r="P52" i="10" s="1"/>
  <c r="N52" i="10"/>
  <c r="AO51" i="10"/>
  <c r="AL51" i="10"/>
  <c r="AH51" i="10"/>
  <c r="AB51" i="10"/>
  <c r="X51" i="10"/>
  <c r="W51" i="10"/>
  <c r="R51" i="10"/>
  <c r="S51" i="10" s="1"/>
  <c r="T51" i="10" s="1"/>
  <c r="U51" i="10" s="1"/>
  <c r="O51" i="10"/>
  <c r="P51" i="10" s="1"/>
  <c r="Q51" i="10" s="1"/>
  <c r="N51" i="10"/>
  <c r="Y51" i="10" s="1"/>
  <c r="AO50" i="10"/>
  <c r="AL50" i="10"/>
  <c r="AH50" i="10"/>
  <c r="AB50" i="10"/>
  <c r="X50" i="10"/>
  <c r="W50" i="10"/>
  <c r="R50" i="10"/>
  <c r="S50" i="10" s="1"/>
  <c r="T50" i="10" s="1"/>
  <c r="U50" i="10" s="1"/>
  <c r="O50" i="10"/>
  <c r="P50" i="10" s="1"/>
  <c r="Q50" i="10" s="1"/>
  <c r="N50" i="10"/>
  <c r="AO49" i="10"/>
  <c r="AL49" i="10"/>
  <c r="AH49" i="10"/>
  <c r="AB49" i="10"/>
  <c r="X49" i="10"/>
  <c r="W49" i="10"/>
  <c r="R49" i="10"/>
  <c r="S49" i="10" s="1"/>
  <c r="T49" i="10" s="1"/>
  <c r="U49" i="10" s="1"/>
  <c r="O49" i="10"/>
  <c r="P49" i="10" s="1"/>
  <c r="Q49" i="10" s="1"/>
  <c r="Y49" i="10" s="1"/>
  <c r="N49" i="10"/>
  <c r="AO48" i="10"/>
  <c r="AL48" i="10"/>
  <c r="AH48" i="10"/>
  <c r="AB48" i="10"/>
  <c r="X48" i="10"/>
  <c r="W48" i="10"/>
  <c r="R48" i="10"/>
  <c r="S48" i="10" s="1"/>
  <c r="T48" i="10" s="1"/>
  <c r="U48" i="10" s="1"/>
  <c r="O48" i="10"/>
  <c r="P48" i="10" s="1"/>
  <c r="Q48" i="10" s="1"/>
  <c r="N48" i="10"/>
  <c r="AO47" i="10"/>
  <c r="AL47" i="10"/>
  <c r="AH47" i="10"/>
  <c r="AB47" i="10"/>
  <c r="X47" i="10"/>
  <c r="W47" i="10"/>
  <c r="R47" i="10"/>
  <c r="S47" i="10" s="1"/>
  <c r="T47" i="10" s="1"/>
  <c r="U47" i="10" s="1"/>
  <c r="O47" i="10"/>
  <c r="P47" i="10" s="1"/>
  <c r="Q47" i="10" s="1"/>
  <c r="N47" i="10"/>
  <c r="AO46" i="10"/>
  <c r="AL46" i="10"/>
  <c r="AH46" i="10"/>
  <c r="AB46" i="10"/>
  <c r="X46" i="10"/>
  <c r="W46" i="10"/>
  <c r="R46" i="10"/>
  <c r="S46" i="10" s="1"/>
  <c r="T46" i="10" s="1"/>
  <c r="U46" i="10" s="1"/>
  <c r="O46" i="10"/>
  <c r="P46" i="10" s="1"/>
  <c r="Q46" i="10" s="1"/>
  <c r="N46" i="10"/>
  <c r="AO45" i="10"/>
  <c r="AL45" i="10"/>
  <c r="AH45" i="10"/>
  <c r="AB45" i="10"/>
  <c r="X45" i="10"/>
  <c r="W45" i="10"/>
  <c r="R45" i="10"/>
  <c r="S45" i="10" s="1"/>
  <c r="T45" i="10" s="1"/>
  <c r="U45" i="10" s="1"/>
  <c r="O45" i="10"/>
  <c r="P45" i="10" s="1"/>
  <c r="Q45" i="10" s="1"/>
  <c r="Y45" i="10" s="1"/>
  <c r="N45" i="10"/>
  <c r="AO44" i="10"/>
  <c r="AL44" i="10"/>
  <c r="AH44" i="10"/>
  <c r="AB44" i="10"/>
  <c r="X44" i="10"/>
  <c r="W44" i="10"/>
  <c r="R44" i="10"/>
  <c r="S44" i="10" s="1"/>
  <c r="T44" i="10" s="1"/>
  <c r="U44" i="10" s="1"/>
  <c r="O44" i="10"/>
  <c r="P44" i="10" s="1"/>
  <c r="Q44" i="10" s="1"/>
  <c r="N44" i="10"/>
  <c r="AO43" i="10"/>
  <c r="AL43" i="10"/>
  <c r="AH43" i="10"/>
  <c r="AB43" i="10"/>
  <c r="X43" i="10"/>
  <c r="W43" i="10"/>
  <c r="R43" i="10"/>
  <c r="S43" i="10" s="1"/>
  <c r="T43" i="10" s="1"/>
  <c r="U43" i="10" s="1"/>
  <c r="O43" i="10"/>
  <c r="P43" i="10" s="1"/>
  <c r="Q43" i="10" s="1"/>
  <c r="N43" i="10"/>
  <c r="Y43" i="10" s="1"/>
  <c r="AO42" i="10"/>
  <c r="AL42" i="10"/>
  <c r="AH42" i="10"/>
  <c r="AB42" i="10"/>
  <c r="X42" i="10"/>
  <c r="W42" i="10"/>
  <c r="R42" i="10"/>
  <c r="S42" i="10" s="1"/>
  <c r="T42" i="10" s="1"/>
  <c r="U42" i="10" s="1"/>
  <c r="Q42" i="10"/>
  <c r="O42" i="10"/>
  <c r="P42" i="10" s="1"/>
  <c r="N42" i="10"/>
  <c r="AO41" i="10"/>
  <c r="AL41" i="10"/>
  <c r="AH41" i="10"/>
  <c r="AB41" i="10"/>
  <c r="X41" i="10"/>
  <c r="W41" i="10"/>
  <c r="R41" i="10"/>
  <c r="S41" i="10" s="1"/>
  <c r="T41" i="10" s="1"/>
  <c r="U41" i="10" s="1"/>
  <c r="O41" i="10"/>
  <c r="P41" i="10" s="1"/>
  <c r="Q41" i="10" s="1"/>
  <c r="N41" i="10"/>
  <c r="AO40" i="10"/>
  <c r="AL40" i="10"/>
  <c r="AH40" i="10"/>
  <c r="AB40" i="10"/>
  <c r="X40" i="10"/>
  <c r="W40" i="10"/>
  <c r="R40" i="10"/>
  <c r="S40" i="10" s="1"/>
  <c r="T40" i="10" s="1"/>
  <c r="U40" i="10" s="1"/>
  <c r="O40" i="10"/>
  <c r="P40" i="10" s="1"/>
  <c r="Q40" i="10" s="1"/>
  <c r="N40" i="10"/>
  <c r="AO39" i="10"/>
  <c r="AL39" i="10"/>
  <c r="AH39" i="10"/>
  <c r="AB39" i="10"/>
  <c r="X39" i="10"/>
  <c r="W39" i="10"/>
  <c r="R39" i="10"/>
  <c r="S39" i="10" s="1"/>
  <c r="T39" i="10" s="1"/>
  <c r="U39" i="10" s="1"/>
  <c r="O39" i="10"/>
  <c r="P39" i="10" s="1"/>
  <c r="Q39" i="10" s="1"/>
  <c r="N39" i="10"/>
  <c r="AO38" i="10"/>
  <c r="AL38" i="10"/>
  <c r="AH38" i="10"/>
  <c r="AB38" i="10"/>
  <c r="X38" i="10"/>
  <c r="W38" i="10"/>
  <c r="R38" i="10"/>
  <c r="S38" i="10" s="1"/>
  <c r="T38" i="10" s="1"/>
  <c r="U38" i="10" s="1"/>
  <c r="O38" i="10"/>
  <c r="P38" i="10" s="1"/>
  <c r="Q38" i="10" s="1"/>
  <c r="N38" i="10"/>
  <c r="AO37" i="10"/>
  <c r="AL37" i="10"/>
  <c r="AH37" i="10"/>
  <c r="AB37" i="10"/>
  <c r="X37" i="10"/>
  <c r="W37" i="10"/>
  <c r="R37" i="10"/>
  <c r="S37" i="10" s="1"/>
  <c r="T37" i="10" s="1"/>
  <c r="U37" i="10" s="1"/>
  <c r="O37" i="10"/>
  <c r="P37" i="10" s="1"/>
  <c r="Q37" i="10" s="1"/>
  <c r="Y37" i="10" s="1"/>
  <c r="N37" i="10"/>
  <c r="AO36" i="10"/>
  <c r="AL36" i="10"/>
  <c r="AH36" i="10"/>
  <c r="AB36" i="10"/>
  <c r="X36" i="10"/>
  <c r="W36" i="10"/>
  <c r="R36" i="10"/>
  <c r="S36" i="10" s="1"/>
  <c r="T36" i="10" s="1"/>
  <c r="U36" i="10" s="1"/>
  <c r="P36" i="10"/>
  <c r="Q36" i="10" s="1"/>
  <c r="O36" i="10"/>
  <c r="N36" i="10"/>
  <c r="AO35" i="10"/>
  <c r="AL35" i="10"/>
  <c r="AH35" i="10"/>
  <c r="AB35" i="10"/>
  <c r="X35" i="10"/>
  <c r="W35" i="10"/>
  <c r="S35" i="10"/>
  <c r="T35" i="10" s="1"/>
  <c r="U35" i="10" s="1"/>
  <c r="R35" i="10"/>
  <c r="O35" i="10"/>
  <c r="P35" i="10" s="1"/>
  <c r="Q35" i="10" s="1"/>
  <c r="N35" i="10"/>
  <c r="AO34" i="10"/>
  <c r="AL34" i="10"/>
  <c r="AH34" i="10"/>
  <c r="AB34" i="10"/>
  <c r="X34" i="10"/>
  <c r="W34" i="10"/>
  <c r="R34" i="10"/>
  <c r="S34" i="10" s="1"/>
  <c r="T34" i="10" s="1"/>
  <c r="U34" i="10" s="1"/>
  <c r="O34" i="10"/>
  <c r="P34" i="10" s="1"/>
  <c r="Q34" i="10" s="1"/>
  <c r="N34" i="10"/>
  <c r="AO33" i="10"/>
  <c r="AL33" i="10"/>
  <c r="AH33" i="10"/>
  <c r="AB33" i="10"/>
  <c r="X33" i="10"/>
  <c r="W33" i="10"/>
  <c r="R33" i="10"/>
  <c r="S33" i="10" s="1"/>
  <c r="T33" i="10" s="1"/>
  <c r="U33" i="10" s="1"/>
  <c r="O33" i="10"/>
  <c r="P33" i="10" s="1"/>
  <c r="Q33" i="10" s="1"/>
  <c r="N33" i="10"/>
  <c r="AO32" i="10"/>
  <c r="AL32" i="10"/>
  <c r="AH32" i="10"/>
  <c r="AB32" i="10"/>
  <c r="X32" i="10"/>
  <c r="W32" i="10"/>
  <c r="S32" i="10"/>
  <c r="T32" i="10" s="1"/>
  <c r="U32" i="10" s="1"/>
  <c r="R32" i="10"/>
  <c r="O32" i="10"/>
  <c r="P32" i="10" s="1"/>
  <c r="Q32" i="10" s="1"/>
  <c r="N32" i="10"/>
  <c r="AO31" i="10"/>
  <c r="AL31" i="10"/>
  <c r="AH31" i="10"/>
  <c r="AB31" i="10"/>
  <c r="X31" i="10"/>
  <c r="W31" i="10"/>
  <c r="R31" i="10"/>
  <c r="S31" i="10" s="1"/>
  <c r="T31" i="10" s="1"/>
  <c r="U31" i="10" s="1"/>
  <c r="O31" i="10"/>
  <c r="P31" i="10" s="1"/>
  <c r="Q31" i="10" s="1"/>
  <c r="N31" i="10"/>
  <c r="Y31" i="10" s="1"/>
  <c r="AO30" i="10"/>
  <c r="AL30" i="10"/>
  <c r="AH30" i="10"/>
  <c r="AB30" i="10"/>
  <c r="X30" i="10"/>
  <c r="W30" i="10"/>
  <c r="R30" i="10"/>
  <c r="S30" i="10" s="1"/>
  <c r="T30" i="10" s="1"/>
  <c r="U30" i="10" s="1"/>
  <c r="O30" i="10"/>
  <c r="P30" i="10" s="1"/>
  <c r="Q30" i="10" s="1"/>
  <c r="N30" i="10"/>
  <c r="AO29" i="10"/>
  <c r="AL29" i="10"/>
  <c r="AH29" i="10"/>
  <c r="AB29" i="10"/>
  <c r="X29" i="10"/>
  <c r="W29" i="10"/>
  <c r="R29" i="10"/>
  <c r="S29" i="10" s="1"/>
  <c r="T29" i="10" s="1"/>
  <c r="U29" i="10" s="1"/>
  <c r="O29" i="10"/>
  <c r="N29" i="10"/>
  <c r="AO28" i="10"/>
  <c r="AL28" i="10"/>
  <c r="AH28" i="10"/>
  <c r="AB28" i="10"/>
  <c r="X28" i="10"/>
  <c r="W28" i="10"/>
  <c r="R28" i="10"/>
  <c r="S28" i="10" s="1"/>
  <c r="T28" i="10" s="1"/>
  <c r="U28" i="10" s="1"/>
  <c r="O28" i="10"/>
  <c r="P28" i="10" s="1"/>
  <c r="Q28" i="10" s="1"/>
  <c r="N28" i="10"/>
  <c r="AO27" i="10"/>
  <c r="AL27" i="10"/>
  <c r="AH27" i="10"/>
  <c r="AB27" i="10"/>
  <c r="X27" i="10"/>
  <c r="W27" i="10"/>
  <c r="W17" i="10" s="1"/>
  <c r="R27" i="10"/>
  <c r="S27" i="10" s="1"/>
  <c r="T27" i="10" s="1"/>
  <c r="U27" i="10" s="1"/>
  <c r="O27" i="10"/>
  <c r="P27" i="10" s="1"/>
  <c r="Q27" i="10" s="1"/>
  <c r="N27" i="10"/>
  <c r="AP21" i="10"/>
  <c r="AD20" i="10"/>
  <c r="AE21" i="10" s="1"/>
  <c r="AA18" i="10"/>
  <c r="AB18" i="10" s="1"/>
  <c r="AC18" i="10" s="1"/>
  <c r="AD18" i="10" s="1"/>
  <c r="AE18" i="10" s="1"/>
  <c r="AF18" i="10" s="1"/>
  <c r="AG18" i="10" s="1"/>
  <c r="AH18" i="10" s="1"/>
  <c r="AI18" i="10" s="1"/>
  <c r="AJ18" i="10" s="1"/>
  <c r="AK18" i="10" s="1"/>
  <c r="AL18" i="10" s="1"/>
  <c r="AM18" i="10" s="1"/>
  <c r="AN18" i="10" s="1"/>
  <c r="AO18" i="10" s="1"/>
  <c r="AP18" i="10" s="1"/>
  <c r="AQ18" i="10" s="1"/>
  <c r="AR18" i="10" s="1"/>
  <c r="AS18" i="10" s="1"/>
  <c r="AT18" i="10" s="1"/>
  <c r="AU18" i="10" s="1"/>
  <c r="AV18" i="10" s="1"/>
  <c r="AW18" i="10" s="1"/>
  <c r="AX18" i="10" s="1"/>
  <c r="N18" i="10"/>
  <c r="O18" i="10" s="1"/>
  <c r="P18" i="10" s="1"/>
  <c r="Q18" i="10" s="1"/>
  <c r="V18" i="10" s="1"/>
  <c r="W18" i="10" s="1"/>
  <c r="M18" i="10"/>
  <c r="AT17" i="10"/>
  <c r="AR17" i="10"/>
  <c r="AN17" i="10"/>
  <c r="AM17" i="10"/>
  <c r="AK17" i="10"/>
  <c r="AJ17" i="10"/>
  <c r="AD17" i="10"/>
  <c r="AA17" i="10"/>
  <c r="Z17" i="10"/>
  <c r="V17" i="10"/>
  <c r="M17" i="10"/>
  <c r="L17" i="10"/>
  <c r="K17" i="10"/>
  <c r="E17" i="10"/>
  <c r="D17" i="10"/>
  <c r="C17" i="10"/>
  <c r="Q34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7" i="9"/>
  <c r="N8" i="9"/>
  <c r="N9" i="9"/>
  <c r="N10" i="9"/>
  <c r="P10" i="9" s="1"/>
  <c r="Q10" i="9" s="1"/>
  <c r="N11" i="9"/>
  <c r="N12" i="9"/>
  <c r="N13" i="9"/>
  <c r="N14" i="9"/>
  <c r="N15" i="9"/>
  <c r="N16" i="9"/>
  <c r="N17" i="9"/>
  <c r="N18" i="9"/>
  <c r="P18" i="9" s="1"/>
  <c r="Q18" i="9" s="1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P34" i="9" s="1"/>
  <c r="N35" i="9"/>
  <c r="N36" i="9"/>
  <c r="N37" i="9"/>
  <c r="N38" i="9"/>
  <c r="N39" i="9"/>
  <c r="N40" i="9"/>
  <c r="N41" i="9"/>
  <c r="N42" i="9"/>
  <c r="P42" i="9" s="1"/>
  <c r="Q42" i="9" s="1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7" i="9"/>
  <c r="Y97" i="10" l="1"/>
  <c r="Y108" i="10"/>
  <c r="Y134" i="10"/>
  <c r="AL17" i="10"/>
  <c r="Y142" i="10"/>
  <c r="AE35" i="10"/>
  <c r="AE43" i="10"/>
  <c r="AE27" i="10"/>
  <c r="X17" i="10"/>
  <c r="Y184" i="10"/>
  <c r="BB184" i="10" s="1"/>
  <c r="Y161" i="10"/>
  <c r="Y192" i="10"/>
  <c r="Y70" i="10"/>
  <c r="Y150" i="10"/>
  <c r="BB150" i="10" s="1"/>
  <c r="AB17" i="10"/>
  <c r="Y33" i="10"/>
  <c r="Y36" i="10"/>
  <c r="Y65" i="10"/>
  <c r="Y74" i="10"/>
  <c r="Y146" i="10"/>
  <c r="BB146" i="10" s="1"/>
  <c r="P26" i="9"/>
  <c r="Q26" i="9" s="1"/>
  <c r="Y39" i="10"/>
  <c r="Y50" i="10"/>
  <c r="BB50" i="10" s="1"/>
  <c r="Y90" i="10"/>
  <c r="BB90" i="10" s="1"/>
  <c r="Y157" i="10"/>
  <c r="Y164" i="10"/>
  <c r="Y180" i="10"/>
  <c r="BB180" i="10" s="1"/>
  <c r="Y195" i="10"/>
  <c r="O17" i="10"/>
  <c r="Y54" i="10"/>
  <c r="BB54" i="10" s="1"/>
  <c r="Y100" i="10"/>
  <c r="Y141" i="10"/>
  <c r="Y145" i="10"/>
  <c r="Y191" i="10"/>
  <c r="Y137" i="10"/>
  <c r="Y160" i="10"/>
  <c r="Y183" i="10"/>
  <c r="P50" i="9"/>
  <c r="Q50" i="9" s="1"/>
  <c r="Y28" i="10"/>
  <c r="BB28" i="10" s="1"/>
  <c r="Y58" i="10"/>
  <c r="BB58" i="10" s="1"/>
  <c r="Y68" i="10"/>
  <c r="Y128" i="10"/>
  <c r="Y132" i="10"/>
  <c r="Y80" i="10"/>
  <c r="BB80" i="10" s="1"/>
  <c r="Y124" i="10"/>
  <c r="Y156" i="10"/>
  <c r="Y169" i="10"/>
  <c r="Y48" i="10"/>
  <c r="Y95" i="10"/>
  <c r="Y99" i="10"/>
  <c r="BB99" i="10" s="1"/>
  <c r="Y120" i="10"/>
  <c r="Y147" i="10"/>
  <c r="BB147" i="10" s="1"/>
  <c r="Y52" i="10"/>
  <c r="BB52" i="10" s="1"/>
  <c r="Y62" i="10"/>
  <c r="BB62" i="10" s="1"/>
  <c r="Y131" i="10"/>
  <c r="Y162" i="10"/>
  <c r="BB162" i="10" s="1"/>
  <c r="Y41" i="10"/>
  <c r="Y98" i="10"/>
  <c r="BB98" i="10" s="1"/>
  <c r="Y127" i="10"/>
  <c r="Y165" i="10"/>
  <c r="Y175" i="10"/>
  <c r="Y186" i="10"/>
  <c r="BB186" i="10" s="1"/>
  <c r="P58" i="9"/>
  <c r="Q58" i="9" s="1"/>
  <c r="Y40" i="10"/>
  <c r="Y66" i="10"/>
  <c r="BB66" i="10" s="1"/>
  <c r="Y67" i="10"/>
  <c r="BB67" i="10" s="1"/>
  <c r="Y91" i="10"/>
  <c r="BB91" i="10" s="1"/>
  <c r="Y116" i="10"/>
  <c r="BB116" i="10" s="1"/>
  <c r="Y168" i="10"/>
  <c r="BB48" i="10"/>
  <c r="U17" i="10"/>
  <c r="BB49" i="10"/>
  <c r="AE195" i="10"/>
  <c r="AE191" i="10"/>
  <c r="AE187" i="10"/>
  <c r="AE192" i="10"/>
  <c r="AE188" i="10"/>
  <c r="AE193" i="10"/>
  <c r="AE189" i="10"/>
  <c r="AE185" i="10"/>
  <c r="AE194" i="10"/>
  <c r="AE190" i="10"/>
  <c r="AE186" i="10"/>
  <c r="AE183" i="10"/>
  <c r="AE179" i="10"/>
  <c r="AE175" i="10"/>
  <c r="AE180" i="10"/>
  <c r="AE176" i="10"/>
  <c r="AE181" i="10"/>
  <c r="AE177" i="10"/>
  <c r="AE184" i="10"/>
  <c r="AE182" i="10"/>
  <c r="AE178" i="10"/>
  <c r="AE172" i="10"/>
  <c r="AE168" i="10"/>
  <c r="AE173" i="10"/>
  <c r="AE169" i="10"/>
  <c r="AE174" i="10"/>
  <c r="AE170" i="10"/>
  <c r="AE167" i="10"/>
  <c r="AE163" i="10"/>
  <c r="AE159" i="10"/>
  <c r="AE164" i="10"/>
  <c r="AE160" i="10"/>
  <c r="AE156" i="10"/>
  <c r="AE165" i="10"/>
  <c r="AE161" i="10"/>
  <c r="AE157" i="10"/>
  <c r="AE166" i="10"/>
  <c r="AE162" i="10"/>
  <c r="AE158" i="10"/>
  <c r="AE153" i="10"/>
  <c r="AE149" i="10"/>
  <c r="AE171" i="10"/>
  <c r="AE154" i="10"/>
  <c r="AE150" i="10"/>
  <c r="AE146" i="10"/>
  <c r="AE151" i="10"/>
  <c r="AE147" i="10"/>
  <c r="AE155" i="10"/>
  <c r="AE144" i="10"/>
  <c r="AE140" i="10"/>
  <c r="AE136" i="10"/>
  <c r="AE152" i="10"/>
  <c r="AE141" i="10"/>
  <c r="AE137" i="10"/>
  <c r="AE148" i="10"/>
  <c r="AE142" i="10"/>
  <c r="AE138" i="10"/>
  <c r="AE145" i="10"/>
  <c r="AE143" i="10"/>
  <c r="AE139" i="10"/>
  <c r="AE135" i="10"/>
  <c r="AE134" i="10"/>
  <c r="AE132" i="10"/>
  <c r="AE128" i="10"/>
  <c r="AE124" i="10"/>
  <c r="AE120" i="10"/>
  <c r="AE129" i="10"/>
  <c r="AE125" i="10"/>
  <c r="AE133" i="10"/>
  <c r="AE130" i="10"/>
  <c r="AE126" i="10"/>
  <c r="AE122" i="10"/>
  <c r="AE121" i="10"/>
  <c r="AE116" i="10"/>
  <c r="AE112" i="10"/>
  <c r="AE108" i="10"/>
  <c r="AE104" i="10"/>
  <c r="AE131" i="10"/>
  <c r="AE123" i="10"/>
  <c r="AE119" i="10"/>
  <c r="AE117" i="10"/>
  <c r="AE113" i="10"/>
  <c r="AE109" i="10"/>
  <c r="AE105" i="10"/>
  <c r="AE118" i="10"/>
  <c r="AE114" i="10"/>
  <c r="AE110" i="10"/>
  <c r="AE106" i="10"/>
  <c r="AE102" i="10"/>
  <c r="AE127" i="10"/>
  <c r="AE111" i="10"/>
  <c r="AE99" i="10"/>
  <c r="AE95" i="10"/>
  <c r="AE91" i="10"/>
  <c r="AE87" i="10"/>
  <c r="AE107" i="10"/>
  <c r="AE100" i="10"/>
  <c r="AE96" i="10"/>
  <c r="AE92" i="10"/>
  <c r="AE88" i="10"/>
  <c r="AE84" i="10"/>
  <c r="AE115" i="10"/>
  <c r="AE101" i="10"/>
  <c r="AE97" i="10"/>
  <c r="AE103" i="10"/>
  <c r="AE94" i="10"/>
  <c r="AE81" i="10"/>
  <c r="AE89" i="10"/>
  <c r="AE86" i="10"/>
  <c r="AE82" i="10"/>
  <c r="AE78" i="10"/>
  <c r="AE74" i="10"/>
  <c r="AE70" i="10"/>
  <c r="AE66" i="10"/>
  <c r="AE85" i="10"/>
  <c r="AE90" i="10"/>
  <c r="AE79" i="10"/>
  <c r="AE75" i="10"/>
  <c r="AE71" i="10"/>
  <c r="AE98" i="10"/>
  <c r="AE93" i="10"/>
  <c r="AE83" i="10"/>
  <c r="AE80" i="10"/>
  <c r="AE76" i="10"/>
  <c r="AE72" i="10"/>
  <c r="AE68" i="10"/>
  <c r="AE69" i="10"/>
  <c r="AE63" i="10"/>
  <c r="AE59" i="10"/>
  <c r="AE55" i="10"/>
  <c r="AE51" i="10"/>
  <c r="AE77" i="10"/>
  <c r="AE67" i="10"/>
  <c r="AE64" i="10"/>
  <c r="AE60" i="10"/>
  <c r="AE56" i="10"/>
  <c r="AE52" i="10"/>
  <c r="AE48" i="10"/>
  <c r="AE73" i="10"/>
  <c r="AE61" i="10"/>
  <c r="AE65" i="10"/>
  <c r="AE62" i="10"/>
  <c r="AE58" i="10"/>
  <c r="AE54" i="10"/>
  <c r="AE50" i="10"/>
  <c r="AE44" i="10"/>
  <c r="AE40" i="10"/>
  <c r="AE36" i="10"/>
  <c r="AE32" i="10"/>
  <c r="AE28" i="10"/>
  <c r="AE57" i="10"/>
  <c r="AE47" i="10"/>
  <c r="AE45" i="10"/>
  <c r="AE41" i="10"/>
  <c r="AE37" i="10"/>
  <c r="AE33" i="10"/>
  <c r="AE29" i="10"/>
  <c r="AE49" i="10"/>
  <c r="AE46" i="10"/>
  <c r="AE42" i="10"/>
  <c r="AE38" i="10"/>
  <c r="AE34" i="10"/>
  <c r="AE30" i="10"/>
  <c r="Y30" i="10"/>
  <c r="Y32" i="10"/>
  <c r="Y35" i="10"/>
  <c r="AE39" i="10"/>
  <c r="AE53" i="10"/>
  <c r="Y27" i="10"/>
  <c r="P29" i="10"/>
  <c r="BB53" i="10"/>
  <c r="BB55" i="10"/>
  <c r="Y34" i="10"/>
  <c r="BB31" i="10"/>
  <c r="BB33" i="10"/>
  <c r="Y42" i="10"/>
  <c r="Y44" i="10"/>
  <c r="Y38" i="10"/>
  <c r="BB37" i="10"/>
  <c r="Y46" i="10"/>
  <c r="BB36" i="10"/>
  <c r="BB81" i="10"/>
  <c r="N17" i="10"/>
  <c r="AB20" i="10"/>
  <c r="AC21" i="10" s="1"/>
  <c r="AC31" i="10" s="1"/>
  <c r="AF31" i="10" s="1"/>
  <c r="AG31" i="10" s="1"/>
  <c r="AI31" i="10" s="1"/>
  <c r="AP31" i="10" s="1"/>
  <c r="AQ31" i="10" s="1"/>
  <c r="BB39" i="10"/>
  <c r="BB41" i="10"/>
  <c r="BB68" i="10"/>
  <c r="AO17" i="10"/>
  <c r="AO16" i="10" s="1"/>
  <c r="BB40" i="10"/>
  <c r="AE31" i="10"/>
  <c r="BB43" i="10"/>
  <c r="BB45" i="10"/>
  <c r="BB71" i="10"/>
  <c r="BB83" i="10"/>
  <c r="BB93" i="10"/>
  <c r="Y59" i="10"/>
  <c r="BB61" i="10"/>
  <c r="BB70" i="10"/>
  <c r="BB51" i="10"/>
  <c r="BB57" i="10"/>
  <c r="Y60" i="10"/>
  <c r="Y47" i="10"/>
  <c r="BB74" i="10"/>
  <c r="BB79" i="10"/>
  <c r="AC56" i="10"/>
  <c r="AF56" i="10" s="1"/>
  <c r="AG56" i="10" s="1"/>
  <c r="AI56" i="10" s="1"/>
  <c r="BB63" i="10"/>
  <c r="BB65" i="10"/>
  <c r="AC68" i="10"/>
  <c r="AF68" i="10" s="1"/>
  <c r="AG68" i="10" s="1"/>
  <c r="AI68" i="10" s="1"/>
  <c r="AP68" i="10" s="1"/>
  <c r="AQ68" i="10" s="1"/>
  <c r="Y56" i="10"/>
  <c r="Y64" i="10"/>
  <c r="Y76" i="10"/>
  <c r="Y82" i="10"/>
  <c r="BB89" i="10"/>
  <c r="BB127" i="10"/>
  <c r="BB109" i="10"/>
  <c r="Y73" i="10"/>
  <c r="Y78" i="10"/>
  <c r="AC70" i="10"/>
  <c r="AF70" i="10" s="1"/>
  <c r="AG70" i="10" s="1"/>
  <c r="AI70" i="10" s="1"/>
  <c r="AP70" i="10" s="1"/>
  <c r="AQ70" i="10" s="1"/>
  <c r="BB85" i="10"/>
  <c r="Y72" i="10"/>
  <c r="Y77" i="10"/>
  <c r="Y69" i="10"/>
  <c r="BB104" i="10"/>
  <c r="BB105" i="10"/>
  <c r="BB113" i="10"/>
  <c r="Y88" i="10"/>
  <c r="Y96" i="10"/>
  <c r="AC97" i="10"/>
  <c r="AF97" i="10" s="1"/>
  <c r="AG97" i="10" s="1"/>
  <c r="AI97" i="10" s="1"/>
  <c r="AP97" i="10" s="1"/>
  <c r="AQ97" i="10" s="1"/>
  <c r="BB129" i="10"/>
  <c r="BB100" i="10"/>
  <c r="BB101" i="10"/>
  <c r="BB132" i="10"/>
  <c r="Y86" i="10"/>
  <c r="BB87" i="10"/>
  <c r="BB97" i="10"/>
  <c r="Y92" i="10"/>
  <c r="Y94" i="10"/>
  <c r="BB95" i="10"/>
  <c r="BB120" i="10"/>
  <c r="Y84" i="10"/>
  <c r="BB108" i="10"/>
  <c r="Y103" i="10"/>
  <c r="AC108" i="10"/>
  <c r="Y118" i="10"/>
  <c r="BB125" i="10"/>
  <c r="Y110" i="10"/>
  <c r="Y115" i="10"/>
  <c r="BB124" i="10"/>
  <c r="BB112" i="10"/>
  <c r="Y102" i="10"/>
  <c r="BB107" i="10"/>
  <c r="AC112" i="10"/>
  <c r="AF112" i="10" s="1"/>
  <c r="AG112" i="10" s="1"/>
  <c r="AI112" i="10" s="1"/>
  <c r="AP112" i="10" s="1"/>
  <c r="AQ112" i="10" s="1"/>
  <c r="Y114" i="10"/>
  <c r="BB128" i="10"/>
  <c r="AC104" i="10"/>
  <c r="AF104" i="10" s="1"/>
  <c r="AG104" i="10" s="1"/>
  <c r="AI104" i="10" s="1"/>
  <c r="AP104" i="10" s="1"/>
  <c r="AQ104" i="10" s="1"/>
  <c r="AC111" i="10"/>
  <c r="BB133" i="10"/>
  <c r="Y106" i="10"/>
  <c r="Y111" i="10"/>
  <c r="BB117" i="10"/>
  <c r="BB121" i="10"/>
  <c r="Y119" i="10"/>
  <c r="BB137" i="10"/>
  <c r="AC123" i="10"/>
  <c r="AF123" i="10" s="1"/>
  <c r="AG123" i="10" s="1"/>
  <c r="AI123" i="10" s="1"/>
  <c r="Y126" i="10"/>
  <c r="AC131" i="10"/>
  <c r="AF131" i="10" s="1"/>
  <c r="AG131" i="10" s="1"/>
  <c r="AI131" i="10" s="1"/>
  <c r="AP131" i="10" s="1"/>
  <c r="AQ131" i="10" s="1"/>
  <c r="BB134" i="10"/>
  <c r="AC120" i="10"/>
  <c r="Y123" i="10"/>
  <c r="BB131" i="10"/>
  <c r="BB145" i="10"/>
  <c r="Y122" i="10"/>
  <c r="Y130" i="10"/>
  <c r="Y135" i="10"/>
  <c r="Y136" i="10"/>
  <c r="Y139" i="10"/>
  <c r="Y140" i="10"/>
  <c r="Y143" i="10"/>
  <c r="Y144" i="10"/>
  <c r="BB141" i="10"/>
  <c r="BB151" i="10"/>
  <c r="BB138" i="10"/>
  <c r="BB142" i="10"/>
  <c r="BB154" i="10"/>
  <c r="BB156" i="10"/>
  <c r="BB165" i="10"/>
  <c r="BB153" i="10"/>
  <c r="BB157" i="10"/>
  <c r="BB155" i="10"/>
  <c r="Y148" i="10"/>
  <c r="BB158" i="10"/>
  <c r="BB161" i="10"/>
  <c r="BB149" i="10"/>
  <c r="Y152" i="10"/>
  <c r="Y159" i="10"/>
  <c r="Y163" i="10"/>
  <c r="BB160" i="10"/>
  <c r="BB164" i="10"/>
  <c r="AC166" i="10"/>
  <c r="AF166" i="10" s="1"/>
  <c r="AG166" i="10" s="1"/>
  <c r="AI166" i="10" s="1"/>
  <c r="AC162" i="10"/>
  <c r="AF162" i="10" s="1"/>
  <c r="AG162" i="10" s="1"/>
  <c r="AI162" i="10" s="1"/>
  <c r="AP162" i="10" s="1"/>
  <c r="AQ162" i="10" s="1"/>
  <c r="AC159" i="10"/>
  <c r="AF159" i="10" s="1"/>
  <c r="AG159" i="10" s="1"/>
  <c r="AI159" i="10" s="1"/>
  <c r="AC161" i="10"/>
  <c r="BB168" i="10"/>
  <c r="Y170" i="10"/>
  <c r="BB169" i="10"/>
  <c r="Y172" i="10"/>
  <c r="Y174" i="10"/>
  <c r="BB175" i="10"/>
  <c r="BB181" i="10"/>
  <c r="BB173" i="10"/>
  <c r="BB171" i="10"/>
  <c r="BB177" i="10"/>
  <c r="BB192" i="10"/>
  <c r="Y167" i="10"/>
  <c r="Y176" i="10"/>
  <c r="Y166" i="10"/>
  <c r="AC169" i="10"/>
  <c r="AF169" i="10" s="1"/>
  <c r="AG169" i="10" s="1"/>
  <c r="AI169" i="10" s="1"/>
  <c r="AP169" i="10" s="1"/>
  <c r="AQ169" i="10" s="1"/>
  <c r="BB179" i="10"/>
  <c r="BB183" i="10"/>
  <c r="BB185" i="10"/>
  <c r="BB188" i="10"/>
  <c r="BB189" i="10"/>
  <c r="BB191" i="10"/>
  <c r="BB195" i="10"/>
  <c r="AC192" i="10"/>
  <c r="AF192" i="10" s="1"/>
  <c r="AG192" i="10" s="1"/>
  <c r="AI192" i="10" s="1"/>
  <c r="AP192" i="10" s="1"/>
  <c r="AQ192" i="10" s="1"/>
  <c r="Y187" i="10"/>
  <c r="P169" i="9"/>
  <c r="Q169" i="9" s="1"/>
  <c r="P161" i="9"/>
  <c r="Q161" i="9" s="1"/>
  <c r="P153" i="9"/>
  <c r="Q153" i="9" s="1"/>
  <c r="P145" i="9"/>
  <c r="Q145" i="9" s="1"/>
  <c r="P137" i="9"/>
  <c r="Q137" i="9" s="1"/>
  <c r="P129" i="9"/>
  <c r="Q129" i="9" s="1"/>
  <c r="P121" i="9"/>
  <c r="Q121" i="9" s="1"/>
  <c r="P113" i="9"/>
  <c r="Q113" i="9" s="1"/>
  <c r="P105" i="9"/>
  <c r="Q105" i="9" s="1"/>
  <c r="P97" i="9"/>
  <c r="Q97" i="9" s="1"/>
  <c r="P89" i="9"/>
  <c r="Q89" i="9" s="1"/>
  <c r="P81" i="9"/>
  <c r="Q81" i="9" s="1"/>
  <c r="P73" i="9"/>
  <c r="Q73" i="9" s="1"/>
  <c r="P65" i="9"/>
  <c r="Q65" i="9" s="1"/>
  <c r="P57" i="9"/>
  <c r="Q57" i="9" s="1"/>
  <c r="P49" i="9"/>
  <c r="Q49" i="9" s="1"/>
  <c r="P41" i="9"/>
  <c r="Q41" i="9" s="1"/>
  <c r="P33" i="9"/>
  <c r="Q33" i="9" s="1"/>
  <c r="P25" i="9"/>
  <c r="Q25" i="9" s="1"/>
  <c r="P17" i="9"/>
  <c r="Q17" i="9" s="1"/>
  <c r="P9" i="9"/>
  <c r="Q9" i="9" s="1"/>
  <c r="P68" i="9"/>
  <c r="Q68" i="9" s="1"/>
  <c r="P60" i="9"/>
  <c r="Q60" i="9" s="1"/>
  <c r="P52" i="9"/>
  <c r="Q52" i="9" s="1"/>
  <c r="P44" i="9"/>
  <c r="Q44" i="9" s="1"/>
  <c r="P36" i="9"/>
  <c r="Q36" i="9" s="1"/>
  <c r="P28" i="9"/>
  <c r="Q28" i="9" s="1"/>
  <c r="P20" i="9"/>
  <c r="Q20" i="9" s="1"/>
  <c r="P12" i="9"/>
  <c r="Q12" i="9" s="1"/>
  <c r="P175" i="9"/>
  <c r="Q175" i="9" s="1"/>
  <c r="P167" i="9"/>
  <c r="Q167" i="9" s="1"/>
  <c r="P159" i="9"/>
  <c r="Q159" i="9" s="1"/>
  <c r="P151" i="9"/>
  <c r="Q151" i="9" s="1"/>
  <c r="P143" i="9"/>
  <c r="Q143" i="9" s="1"/>
  <c r="P135" i="9"/>
  <c r="Q135" i="9" s="1"/>
  <c r="P127" i="9"/>
  <c r="Q127" i="9" s="1"/>
  <c r="P119" i="9"/>
  <c r="Q119" i="9" s="1"/>
  <c r="P111" i="9"/>
  <c r="Q111" i="9" s="1"/>
  <c r="P103" i="9"/>
  <c r="Q103" i="9" s="1"/>
  <c r="P95" i="9"/>
  <c r="Q95" i="9" s="1"/>
  <c r="P87" i="9"/>
  <c r="Q87" i="9" s="1"/>
  <c r="P79" i="9"/>
  <c r="Q79" i="9" s="1"/>
  <c r="P71" i="9"/>
  <c r="Q71" i="9" s="1"/>
  <c r="P63" i="9"/>
  <c r="Q63" i="9" s="1"/>
  <c r="P55" i="9"/>
  <c r="Q55" i="9" s="1"/>
  <c r="P47" i="9"/>
  <c r="Q47" i="9" s="1"/>
  <c r="P39" i="9"/>
  <c r="Q39" i="9" s="1"/>
  <c r="P31" i="9"/>
  <c r="Q31" i="9" s="1"/>
  <c r="P23" i="9"/>
  <c r="Q23" i="9" s="1"/>
  <c r="P15" i="9"/>
  <c r="Q15" i="9" s="1"/>
  <c r="P174" i="9"/>
  <c r="Q174" i="9" s="1"/>
  <c r="P166" i="9"/>
  <c r="Q166" i="9" s="1"/>
  <c r="P158" i="9"/>
  <c r="Q158" i="9" s="1"/>
  <c r="P150" i="9"/>
  <c r="Q150" i="9" s="1"/>
  <c r="P142" i="9"/>
  <c r="Q142" i="9" s="1"/>
  <c r="P134" i="9"/>
  <c r="Q134" i="9" s="1"/>
  <c r="P126" i="9"/>
  <c r="Q126" i="9" s="1"/>
  <c r="P118" i="9"/>
  <c r="Q118" i="9" s="1"/>
  <c r="P110" i="9"/>
  <c r="Q110" i="9" s="1"/>
  <c r="P102" i="9"/>
  <c r="Q102" i="9" s="1"/>
  <c r="P94" i="9"/>
  <c r="Q94" i="9" s="1"/>
  <c r="P86" i="9"/>
  <c r="Q86" i="9" s="1"/>
  <c r="P78" i="9"/>
  <c r="Q78" i="9" s="1"/>
  <c r="P70" i="9"/>
  <c r="Q70" i="9" s="1"/>
  <c r="P62" i="9"/>
  <c r="Q62" i="9" s="1"/>
  <c r="P54" i="9"/>
  <c r="Q54" i="9" s="1"/>
  <c r="P46" i="9"/>
  <c r="Q46" i="9" s="1"/>
  <c r="P38" i="9"/>
  <c r="Q38" i="9" s="1"/>
  <c r="P30" i="9"/>
  <c r="Q30" i="9" s="1"/>
  <c r="P22" i="9"/>
  <c r="Q22" i="9" s="1"/>
  <c r="P14" i="9"/>
  <c r="Q14" i="9" s="1"/>
  <c r="P173" i="9"/>
  <c r="Q173" i="9" s="1"/>
  <c r="P165" i="9"/>
  <c r="Q165" i="9" s="1"/>
  <c r="P157" i="9"/>
  <c r="Q157" i="9" s="1"/>
  <c r="P149" i="9"/>
  <c r="Q149" i="9" s="1"/>
  <c r="P141" i="9"/>
  <c r="Q141" i="9" s="1"/>
  <c r="P133" i="9"/>
  <c r="Q133" i="9" s="1"/>
  <c r="P125" i="9"/>
  <c r="Q125" i="9" s="1"/>
  <c r="P117" i="9"/>
  <c r="Q117" i="9" s="1"/>
  <c r="P109" i="9"/>
  <c r="Q109" i="9" s="1"/>
  <c r="P101" i="9"/>
  <c r="Q101" i="9" s="1"/>
  <c r="P93" i="9"/>
  <c r="Q93" i="9" s="1"/>
  <c r="P85" i="9"/>
  <c r="Q85" i="9" s="1"/>
  <c r="P77" i="9"/>
  <c r="Q77" i="9" s="1"/>
  <c r="P69" i="9"/>
  <c r="Q69" i="9" s="1"/>
  <c r="P61" i="9"/>
  <c r="Q61" i="9" s="1"/>
  <c r="P53" i="9"/>
  <c r="Q53" i="9" s="1"/>
  <c r="P45" i="9"/>
  <c r="Q45" i="9" s="1"/>
  <c r="P37" i="9"/>
  <c r="Q37" i="9" s="1"/>
  <c r="P29" i="9"/>
  <c r="Q29" i="9" s="1"/>
  <c r="P21" i="9"/>
  <c r="Q21" i="9" s="1"/>
  <c r="P13" i="9"/>
  <c r="Q13" i="9" s="1"/>
  <c r="P172" i="9"/>
  <c r="Q172" i="9" s="1"/>
  <c r="P164" i="9"/>
  <c r="Q164" i="9" s="1"/>
  <c r="P156" i="9"/>
  <c r="Q156" i="9" s="1"/>
  <c r="P148" i="9"/>
  <c r="Q148" i="9" s="1"/>
  <c r="P140" i="9"/>
  <c r="Q140" i="9" s="1"/>
  <c r="P132" i="9"/>
  <c r="Q132" i="9" s="1"/>
  <c r="P124" i="9"/>
  <c r="Q124" i="9" s="1"/>
  <c r="P116" i="9"/>
  <c r="Q116" i="9" s="1"/>
  <c r="P108" i="9"/>
  <c r="Q108" i="9" s="1"/>
  <c r="P100" i="9"/>
  <c r="Q100" i="9" s="1"/>
  <c r="P92" i="9"/>
  <c r="Q92" i="9" s="1"/>
  <c r="P84" i="9"/>
  <c r="Q84" i="9" s="1"/>
  <c r="P76" i="9"/>
  <c r="Q76" i="9" s="1"/>
  <c r="P171" i="9"/>
  <c r="Q171" i="9" s="1"/>
  <c r="P163" i="9"/>
  <c r="Q163" i="9" s="1"/>
  <c r="P155" i="9"/>
  <c r="Q155" i="9" s="1"/>
  <c r="P147" i="9"/>
  <c r="Q147" i="9" s="1"/>
  <c r="P139" i="9"/>
  <c r="Q139" i="9" s="1"/>
  <c r="P131" i="9"/>
  <c r="Q131" i="9" s="1"/>
  <c r="P123" i="9"/>
  <c r="Q123" i="9" s="1"/>
  <c r="P115" i="9"/>
  <c r="Q115" i="9" s="1"/>
  <c r="P107" i="9"/>
  <c r="Q107" i="9" s="1"/>
  <c r="P99" i="9"/>
  <c r="Q99" i="9" s="1"/>
  <c r="P91" i="9"/>
  <c r="Q91" i="9" s="1"/>
  <c r="P83" i="9"/>
  <c r="Q83" i="9" s="1"/>
  <c r="P75" i="9"/>
  <c r="Q75" i="9" s="1"/>
  <c r="P67" i="9"/>
  <c r="Q67" i="9" s="1"/>
  <c r="P59" i="9"/>
  <c r="Q59" i="9" s="1"/>
  <c r="P51" i="9"/>
  <c r="Q51" i="9" s="1"/>
  <c r="P43" i="9"/>
  <c r="Q43" i="9" s="1"/>
  <c r="P35" i="9"/>
  <c r="Q35" i="9" s="1"/>
  <c r="P27" i="9"/>
  <c r="Q27" i="9" s="1"/>
  <c r="P19" i="9"/>
  <c r="Q19" i="9" s="1"/>
  <c r="P11" i="9"/>
  <c r="Q11" i="9" s="1"/>
  <c r="P170" i="9"/>
  <c r="Q170" i="9" s="1"/>
  <c r="P162" i="9"/>
  <c r="Q162" i="9" s="1"/>
  <c r="P154" i="9"/>
  <c r="Q154" i="9" s="1"/>
  <c r="P146" i="9"/>
  <c r="Q146" i="9" s="1"/>
  <c r="P138" i="9"/>
  <c r="Q138" i="9" s="1"/>
  <c r="P130" i="9"/>
  <c r="Q130" i="9" s="1"/>
  <c r="P122" i="9"/>
  <c r="Q122" i="9" s="1"/>
  <c r="P114" i="9"/>
  <c r="Q114" i="9" s="1"/>
  <c r="P106" i="9"/>
  <c r="Q106" i="9" s="1"/>
  <c r="P98" i="9"/>
  <c r="Q98" i="9" s="1"/>
  <c r="P90" i="9"/>
  <c r="Q90" i="9" s="1"/>
  <c r="P82" i="9"/>
  <c r="Q82" i="9" s="1"/>
  <c r="P74" i="9"/>
  <c r="Q74" i="9" s="1"/>
  <c r="P66" i="9"/>
  <c r="Q66" i="9" s="1"/>
  <c r="N3" i="9"/>
  <c r="N2" i="9" s="1"/>
  <c r="W70" i="9" s="1"/>
  <c r="H148" i="9"/>
  <c r="O3" i="9"/>
  <c r="O2" i="9" s="1"/>
  <c r="X10" i="9" s="1"/>
  <c r="P168" i="9"/>
  <c r="Q168" i="9" s="1"/>
  <c r="P160" i="9"/>
  <c r="Q160" i="9" s="1"/>
  <c r="P152" i="9"/>
  <c r="Q152" i="9" s="1"/>
  <c r="P144" i="9"/>
  <c r="Q144" i="9" s="1"/>
  <c r="P136" i="9"/>
  <c r="Q136" i="9" s="1"/>
  <c r="P128" i="9"/>
  <c r="Q128" i="9" s="1"/>
  <c r="P120" i="9"/>
  <c r="Q120" i="9" s="1"/>
  <c r="P112" i="9"/>
  <c r="Q112" i="9" s="1"/>
  <c r="P104" i="9"/>
  <c r="Q104" i="9" s="1"/>
  <c r="P96" i="9"/>
  <c r="Q96" i="9" s="1"/>
  <c r="P88" i="9"/>
  <c r="Q88" i="9" s="1"/>
  <c r="P80" i="9"/>
  <c r="Q80" i="9" s="1"/>
  <c r="P72" i="9"/>
  <c r="Q72" i="9" s="1"/>
  <c r="P64" i="9"/>
  <c r="Q64" i="9" s="1"/>
  <c r="P56" i="9"/>
  <c r="Q56" i="9" s="1"/>
  <c r="P48" i="9"/>
  <c r="Q48" i="9" s="1"/>
  <c r="P40" i="9"/>
  <c r="Q40" i="9" s="1"/>
  <c r="P32" i="9"/>
  <c r="Q32" i="9" s="1"/>
  <c r="P24" i="9"/>
  <c r="Q24" i="9" s="1"/>
  <c r="P16" i="9"/>
  <c r="Q16" i="9" s="1"/>
  <c r="P8" i="9"/>
  <c r="Q8" i="9" s="1"/>
  <c r="P7" i="9"/>
  <c r="Q7" i="9" s="1"/>
  <c r="H20" i="9"/>
  <c r="H116" i="9"/>
  <c r="H84" i="9"/>
  <c r="H52" i="9"/>
  <c r="H169" i="9"/>
  <c r="H129" i="9"/>
  <c r="H121" i="9"/>
  <c r="H113" i="9"/>
  <c r="H105" i="9"/>
  <c r="H97" i="9"/>
  <c r="H89" i="9"/>
  <c r="H81" i="9"/>
  <c r="H73" i="9"/>
  <c r="H65" i="9"/>
  <c r="H57" i="9"/>
  <c r="H49" i="9"/>
  <c r="H41" i="9"/>
  <c r="H33" i="9"/>
  <c r="H25" i="9"/>
  <c r="H17" i="9"/>
  <c r="H9" i="9"/>
  <c r="H161" i="9"/>
  <c r="H153" i="9"/>
  <c r="H145" i="9"/>
  <c r="H137" i="9"/>
  <c r="H172" i="9"/>
  <c r="H164" i="9"/>
  <c r="H156" i="9"/>
  <c r="H140" i="9"/>
  <c r="H132" i="9"/>
  <c r="H124" i="9"/>
  <c r="H108" i="9"/>
  <c r="H100" i="9"/>
  <c r="H92" i="9"/>
  <c r="H76" i="9"/>
  <c r="H68" i="9"/>
  <c r="H60" i="9"/>
  <c r="H44" i="9"/>
  <c r="H36" i="9"/>
  <c r="H28" i="9"/>
  <c r="H12" i="9"/>
  <c r="H168" i="9"/>
  <c r="H112" i="9"/>
  <c r="H72" i="9"/>
  <c r="H16" i="9"/>
  <c r="H175" i="9"/>
  <c r="H167" i="9"/>
  <c r="H159" i="9"/>
  <c r="H151" i="9"/>
  <c r="H143" i="9"/>
  <c r="H135" i="9"/>
  <c r="H127" i="9"/>
  <c r="H119" i="9"/>
  <c r="H111" i="9"/>
  <c r="H103" i="9"/>
  <c r="H95" i="9"/>
  <c r="H87" i="9"/>
  <c r="H79" i="9"/>
  <c r="H71" i="9"/>
  <c r="H63" i="9"/>
  <c r="H55" i="9"/>
  <c r="H47" i="9"/>
  <c r="H39" i="9"/>
  <c r="H31" i="9"/>
  <c r="H23" i="9"/>
  <c r="H15" i="9"/>
  <c r="H128" i="9"/>
  <c r="H80" i="9"/>
  <c r="H40" i="9"/>
  <c r="H174" i="9"/>
  <c r="H166" i="9"/>
  <c r="H158" i="9"/>
  <c r="H150" i="9"/>
  <c r="H142" i="9"/>
  <c r="H134" i="9"/>
  <c r="H126" i="9"/>
  <c r="H118" i="9"/>
  <c r="H110" i="9"/>
  <c r="H102" i="9"/>
  <c r="H94" i="9"/>
  <c r="H86" i="9"/>
  <c r="H78" i="9"/>
  <c r="H70" i="9"/>
  <c r="H62" i="9"/>
  <c r="H54" i="9"/>
  <c r="H46" i="9"/>
  <c r="H38" i="9"/>
  <c r="H30" i="9"/>
  <c r="H22" i="9"/>
  <c r="H14" i="9"/>
  <c r="H7" i="9"/>
  <c r="H136" i="9"/>
  <c r="H88" i="9"/>
  <c r="H32" i="9"/>
  <c r="H173" i="9"/>
  <c r="H165" i="9"/>
  <c r="H157" i="9"/>
  <c r="H149" i="9"/>
  <c r="H141" i="9"/>
  <c r="H133" i="9"/>
  <c r="H125" i="9"/>
  <c r="H117" i="9"/>
  <c r="H109" i="9"/>
  <c r="H101" i="9"/>
  <c r="H93" i="9"/>
  <c r="H85" i="9"/>
  <c r="H77" i="9"/>
  <c r="H69" i="9"/>
  <c r="H61" i="9"/>
  <c r="H53" i="9"/>
  <c r="H45" i="9"/>
  <c r="H37" i="9"/>
  <c r="H29" i="9"/>
  <c r="H21" i="9"/>
  <c r="H13" i="9"/>
  <c r="H152" i="9"/>
  <c r="H104" i="9"/>
  <c r="H56" i="9"/>
  <c r="H8" i="9"/>
  <c r="H160" i="9"/>
  <c r="H120" i="9"/>
  <c r="H64" i="9"/>
  <c r="H24" i="9"/>
  <c r="H171" i="9"/>
  <c r="H163" i="9"/>
  <c r="H155" i="9"/>
  <c r="H147" i="9"/>
  <c r="H139" i="9"/>
  <c r="H131" i="9"/>
  <c r="H123" i="9"/>
  <c r="H115" i="9"/>
  <c r="H107" i="9"/>
  <c r="H99" i="9"/>
  <c r="H91" i="9"/>
  <c r="H83" i="9"/>
  <c r="H75" i="9"/>
  <c r="H67" i="9"/>
  <c r="H59" i="9"/>
  <c r="H51" i="9"/>
  <c r="H43" i="9"/>
  <c r="H35" i="9"/>
  <c r="H27" i="9"/>
  <c r="H19" i="9"/>
  <c r="H11" i="9"/>
  <c r="H144" i="9"/>
  <c r="H96" i="9"/>
  <c r="H48" i="9"/>
  <c r="H170" i="9"/>
  <c r="H162" i="9"/>
  <c r="H154" i="9"/>
  <c r="H146" i="9"/>
  <c r="H138" i="9"/>
  <c r="H130" i="9"/>
  <c r="H122" i="9"/>
  <c r="H114" i="9"/>
  <c r="H106" i="9"/>
  <c r="H98" i="9"/>
  <c r="H90" i="9"/>
  <c r="H82" i="9"/>
  <c r="H74" i="9"/>
  <c r="H66" i="9"/>
  <c r="H58" i="9"/>
  <c r="H50" i="9"/>
  <c r="H42" i="9"/>
  <c r="H34" i="9"/>
  <c r="H26" i="9"/>
  <c r="H18" i="9"/>
  <c r="H10" i="9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7" i="4"/>
  <c r="AF161" i="10" l="1"/>
  <c r="AG161" i="10" s="1"/>
  <c r="AI161" i="10" s="1"/>
  <c r="AP161" i="10" s="1"/>
  <c r="AQ161" i="10" s="1"/>
  <c r="AF111" i="10"/>
  <c r="AG111" i="10" s="1"/>
  <c r="AI111" i="10" s="1"/>
  <c r="AF108" i="10"/>
  <c r="AG108" i="10" s="1"/>
  <c r="AI108" i="10" s="1"/>
  <c r="AP108" i="10" s="1"/>
  <c r="AQ108" i="10" s="1"/>
  <c r="AC36" i="10"/>
  <c r="AF36" i="10" s="1"/>
  <c r="AG36" i="10" s="1"/>
  <c r="AI36" i="10" s="1"/>
  <c r="AP36" i="10" s="1"/>
  <c r="AQ36" i="10" s="1"/>
  <c r="AC158" i="10"/>
  <c r="AF158" i="10" s="1"/>
  <c r="AG158" i="10" s="1"/>
  <c r="AI158" i="10" s="1"/>
  <c r="AP158" i="10" s="1"/>
  <c r="AQ158" i="10" s="1"/>
  <c r="AC85" i="10"/>
  <c r="AF85" i="10" s="1"/>
  <c r="AG85" i="10" s="1"/>
  <c r="AI85" i="10" s="1"/>
  <c r="AP85" i="10" s="1"/>
  <c r="AQ85" i="10" s="1"/>
  <c r="AC77" i="10"/>
  <c r="AF77" i="10" s="1"/>
  <c r="AG77" i="10" s="1"/>
  <c r="AI77" i="10" s="1"/>
  <c r="AC132" i="10"/>
  <c r="AF132" i="10" s="1"/>
  <c r="AG132" i="10" s="1"/>
  <c r="AI132" i="10" s="1"/>
  <c r="AP132" i="10" s="1"/>
  <c r="AQ132" i="10" s="1"/>
  <c r="AS132" i="10" s="1"/>
  <c r="AC48" i="10"/>
  <c r="AC155" i="10"/>
  <c r="AF155" i="10" s="1"/>
  <c r="AG155" i="10" s="1"/>
  <c r="AI155" i="10" s="1"/>
  <c r="AP155" i="10" s="1"/>
  <c r="AQ155" i="10" s="1"/>
  <c r="AU155" i="10" s="1"/>
  <c r="AC102" i="10"/>
  <c r="AF102" i="10" s="1"/>
  <c r="AG102" i="10" s="1"/>
  <c r="AI102" i="10" s="1"/>
  <c r="AC73" i="10"/>
  <c r="AF73" i="10" s="1"/>
  <c r="AG73" i="10" s="1"/>
  <c r="AI73" i="10" s="1"/>
  <c r="AC127" i="10"/>
  <c r="AC145" i="10"/>
  <c r="AF145" i="10" s="1"/>
  <c r="AG145" i="10" s="1"/>
  <c r="AI145" i="10" s="1"/>
  <c r="AP145" i="10" s="1"/>
  <c r="AQ145" i="10" s="1"/>
  <c r="AS145" i="10" s="1"/>
  <c r="AC88" i="10"/>
  <c r="AF88" i="10" s="1"/>
  <c r="AG88" i="10" s="1"/>
  <c r="AI88" i="10" s="1"/>
  <c r="AC34" i="10"/>
  <c r="AC171" i="10"/>
  <c r="AC174" i="10"/>
  <c r="AC137" i="10"/>
  <c r="AF137" i="10" s="1"/>
  <c r="AG137" i="10" s="1"/>
  <c r="AI137" i="10" s="1"/>
  <c r="AP137" i="10" s="1"/>
  <c r="AQ137" i="10" s="1"/>
  <c r="AC103" i="10"/>
  <c r="AF103" i="10" s="1"/>
  <c r="AG103" i="10" s="1"/>
  <c r="AI103" i="10" s="1"/>
  <c r="AC30" i="10"/>
  <c r="AF30" i="10" s="1"/>
  <c r="AG30" i="10" s="1"/>
  <c r="AI30" i="10" s="1"/>
  <c r="AC44" i="10"/>
  <c r="AV162" i="10"/>
  <c r="AU162" i="10"/>
  <c r="AS162" i="10"/>
  <c r="AV97" i="10"/>
  <c r="AU97" i="10"/>
  <c r="AS97" i="10"/>
  <c r="AS70" i="10"/>
  <c r="AV70" i="10"/>
  <c r="AU70" i="10"/>
  <c r="AS104" i="10"/>
  <c r="AV104" i="10"/>
  <c r="AU104" i="10"/>
  <c r="AV68" i="10"/>
  <c r="AU68" i="10"/>
  <c r="AS68" i="10"/>
  <c r="AV31" i="10"/>
  <c r="AU31" i="10"/>
  <c r="AS31" i="10"/>
  <c r="AU192" i="10"/>
  <c r="AS192" i="10"/>
  <c r="AV192" i="10"/>
  <c r="AU137" i="10"/>
  <c r="AS137" i="10"/>
  <c r="AV137" i="10"/>
  <c r="AU131" i="10"/>
  <c r="AV131" i="10"/>
  <c r="AS131" i="10"/>
  <c r="AS112" i="10"/>
  <c r="AV112" i="10"/>
  <c r="AU112" i="10"/>
  <c r="AS36" i="10"/>
  <c r="AV36" i="10"/>
  <c r="AU36" i="10"/>
  <c r="AV85" i="10"/>
  <c r="AU85" i="10"/>
  <c r="AS85" i="10"/>
  <c r="AV169" i="10"/>
  <c r="AU169" i="10"/>
  <c r="AS169" i="10"/>
  <c r="AV158" i="10"/>
  <c r="AU158" i="10"/>
  <c r="AS158" i="10"/>
  <c r="AS155" i="10"/>
  <c r="AV155" i="10"/>
  <c r="AS108" i="10"/>
  <c r="AV108" i="10"/>
  <c r="AU108" i="10"/>
  <c r="AF34" i="10"/>
  <c r="AG34" i="10" s="1"/>
  <c r="AI34" i="10" s="1"/>
  <c r="AC191" i="10"/>
  <c r="AF191" i="10" s="1"/>
  <c r="AG191" i="10" s="1"/>
  <c r="AI191" i="10" s="1"/>
  <c r="AP191" i="10" s="1"/>
  <c r="AQ191" i="10" s="1"/>
  <c r="AC188" i="10"/>
  <c r="AF188" i="10" s="1"/>
  <c r="AG188" i="10" s="1"/>
  <c r="AI188" i="10" s="1"/>
  <c r="AP188" i="10" s="1"/>
  <c r="AQ188" i="10" s="1"/>
  <c r="AC180" i="10"/>
  <c r="AF180" i="10" s="1"/>
  <c r="AG180" i="10" s="1"/>
  <c r="AI180" i="10" s="1"/>
  <c r="AP180" i="10" s="1"/>
  <c r="AQ180" i="10" s="1"/>
  <c r="AC163" i="10"/>
  <c r="AF163" i="10" s="1"/>
  <c r="AG163" i="10" s="1"/>
  <c r="AI163" i="10" s="1"/>
  <c r="AP163" i="10" s="1"/>
  <c r="AQ163" i="10" s="1"/>
  <c r="AC160" i="10"/>
  <c r="AF160" i="10" s="1"/>
  <c r="AG160" i="10" s="1"/>
  <c r="AI160" i="10" s="1"/>
  <c r="AP160" i="10" s="1"/>
  <c r="AQ160" i="10" s="1"/>
  <c r="AC149" i="10"/>
  <c r="AF149" i="10" s="1"/>
  <c r="AG149" i="10" s="1"/>
  <c r="AI149" i="10" s="1"/>
  <c r="AP149" i="10" s="1"/>
  <c r="AQ149" i="10" s="1"/>
  <c r="BB144" i="10"/>
  <c r="AC144" i="10"/>
  <c r="AF144" i="10" s="1"/>
  <c r="AG144" i="10" s="1"/>
  <c r="AI144" i="10" s="1"/>
  <c r="AP144" i="10" s="1"/>
  <c r="AQ144" i="10" s="1"/>
  <c r="AC128" i="10"/>
  <c r="AF128" i="10" s="1"/>
  <c r="AG128" i="10" s="1"/>
  <c r="AI128" i="10" s="1"/>
  <c r="AP128" i="10" s="1"/>
  <c r="AQ128" i="10" s="1"/>
  <c r="AP111" i="10"/>
  <c r="AQ111" i="10" s="1"/>
  <c r="BB111" i="10"/>
  <c r="AC126" i="10"/>
  <c r="AF126" i="10" s="1"/>
  <c r="AG126" i="10" s="1"/>
  <c r="AI126" i="10" s="1"/>
  <c r="AC89" i="10"/>
  <c r="AF89" i="10" s="1"/>
  <c r="AG89" i="10" s="1"/>
  <c r="AI89" i="10" s="1"/>
  <c r="AP89" i="10" s="1"/>
  <c r="AQ89" i="10" s="1"/>
  <c r="AC114" i="10"/>
  <c r="AF114" i="10" s="1"/>
  <c r="AG114" i="10" s="1"/>
  <c r="AI114" i="10" s="1"/>
  <c r="AC100" i="10"/>
  <c r="AF100" i="10" s="1"/>
  <c r="AG100" i="10" s="1"/>
  <c r="AI100" i="10" s="1"/>
  <c r="AP100" i="10" s="1"/>
  <c r="AQ100" i="10" s="1"/>
  <c r="AC66" i="10"/>
  <c r="AF66" i="10" s="1"/>
  <c r="AG66" i="10" s="1"/>
  <c r="AI66" i="10" s="1"/>
  <c r="AP66" i="10" s="1"/>
  <c r="AQ66" i="10" s="1"/>
  <c r="AP73" i="10"/>
  <c r="AQ73" i="10" s="1"/>
  <c r="BB73" i="10"/>
  <c r="AC74" i="10"/>
  <c r="AF74" i="10" s="1"/>
  <c r="AG74" i="10" s="1"/>
  <c r="AI74" i="10" s="1"/>
  <c r="AP74" i="10" s="1"/>
  <c r="AQ74" i="10" s="1"/>
  <c r="AC51" i="10"/>
  <c r="AF51" i="10" s="1"/>
  <c r="AG51" i="10" s="1"/>
  <c r="AI51" i="10" s="1"/>
  <c r="AP51" i="10" s="1"/>
  <c r="AQ51" i="10" s="1"/>
  <c r="AC35" i="10"/>
  <c r="AF35" i="10" s="1"/>
  <c r="AG35" i="10" s="1"/>
  <c r="AI35" i="10" s="1"/>
  <c r="AP35" i="10" s="1"/>
  <c r="AQ35" i="10" s="1"/>
  <c r="AC42" i="10"/>
  <c r="AF42" i="10" s="1"/>
  <c r="AG42" i="10" s="1"/>
  <c r="AI42" i="10" s="1"/>
  <c r="BB44" i="10"/>
  <c r="BB27" i="10"/>
  <c r="AC38" i="10"/>
  <c r="AF38" i="10" s="1"/>
  <c r="AG38" i="10" s="1"/>
  <c r="AI38" i="10" s="1"/>
  <c r="AP38" i="10" s="1"/>
  <c r="AQ38" i="10" s="1"/>
  <c r="AV161" i="10"/>
  <c r="AU161" i="10"/>
  <c r="AS161" i="10"/>
  <c r="AF44" i="10"/>
  <c r="AG44" i="10" s="1"/>
  <c r="AI44" i="10" s="1"/>
  <c r="AP44" i="10" s="1"/>
  <c r="AQ44" i="10" s="1"/>
  <c r="Q29" i="10"/>
  <c r="P17" i="10"/>
  <c r="AF171" i="10"/>
  <c r="AG171" i="10" s="1"/>
  <c r="AI171" i="10" s="1"/>
  <c r="AP171" i="10" s="1"/>
  <c r="AQ171" i="10" s="1"/>
  <c r="BB163" i="10"/>
  <c r="BB143" i="10"/>
  <c r="BB130" i="10"/>
  <c r="AP123" i="10"/>
  <c r="AQ123" i="10" s="1"/>
  <c r="BB123" i="10"/>
  <c r="BB126" i="10"/>
  <c r="AP126" i="10"/>
  <c r="AQ126" i="10" s="1"/>
  <c r="BB106" i="10"/>
  <c r="AC99" i="10"/>
  <c r="AF99" i="10" s="1"/>
  <c r="AG99" i="10" s="1"/>
  <c r="AI99" i="10" s="1"/>
  <c r="AP99" i="10" s="1"/>
  <c r="AQ99" i="10" s="1"/>
  <c r="AC91" i="10"/>
  <c r="AF91" i="10" s="1"/>
  <c r="AG91" i="10" s="1"/>
  <c r="AI91" i="10" s="1"/>
  <c r="AP91" i="10" s="1"/>
  <c r="AQ91" i="10" s="1"/>
  <c r="BB56" i="10"/>
  <c r="AP56" i="10"/>
  <c r="AQ56" i="10" s="1"/>
  <c r="AC76" i="10"/>
  <c r="AF76" i="10" s="1"/>
  <c r="AG76" i="10" s="1"/>
  <c r="AI76" i="10" s="1"/>
  <c r="AC60" i="10"/>
  <c r="AF60" i="10" s="1"/>
  <c r="AG60" i="10" s="1"/>
  <c r="AI60" i="10" s="1"/>
  <c r="AP60" i="10" s="1"/>
  <c r="AQ60" i="10" s="1"/>
  <c r="AC52" i="10"/>
  <c r="AF52" i="10" s="1"/>
  <c r="AG52" i="10" s="1"/>
  <c r="AI52" i="10" s="1"/>
  <c r="AP52" i="10" s="1"/>
  <c r="AQ52" i="10" s="1"/>
  <c r="BB42" i="10"/>
  <c r="AP42" i="10"/>
  <c r="AQ42" i="10" s="1"/>
  <c r="BB64" i="10"/>
  <c r="BB118" i="10"/>
  <c r="AP103" i="10"/>
  <c r="AQ103" i="10" s="1"/>
  <c r="BB103" i="10"/>
  <c r="BB76" i="10"/>
  <c r="AP76" i="10"/>
  <c r="AQ76" i="10" s="1"/>
  <c r="BB59" i="10"/>
  <c r="AF48" i="10"/>
  <c r="AG48" i="10" s="1"/>
  <c r="AI48" i="10" s="1"/>
  <c r="AP48" i="10" s="1"/>
  <c r="AQ48" i="10" s="1"/>
  <c r="AC195" i="10"/>
  <c r="AF195" i="10" s="1"/>
  <c r="AG195" i="10" s="1"/>
  <c r="AI195" i="10" s="1"/>
  <c r="AP195" i="10" s="1"/>
  <c r="AQ195" i="10" s="1"/>
  <c r="AC186" i="10"/>
  <c r="AF186" i="10" s="1"/>
  <c r="AG186" i="10" s="1"/>
  <c r="AI186" i="10" s="1"/>
  <c r="AP186" i="10" s="1"/>
  <c r="AQ186" i="10" s="1"/>
  <c r="AC183" i="10"/>
  <c r="AF183" i="10" s="1"/>
  <c r="AG183" i="10" s="1"/>
  <c r="AI183" i="10" s="1"/>
  <c r="AP183" i="10" s="1"/>
  <c r="AQ183" i="10" s="1"/>
  <c r="AC179" i="10"/>
  <c r="AF179" i="10" s="1"/>
  <c r="AG179" i="10" s="1"/>
  <c r="AI179" i="10" s="1"/>
  <c r="AP179" i="10" s="1"/>
  <c r="AQ179" i="10" s="1"/>
  <c r="AC193" i="10"/>
  <c r="AF193" i="10" s="1"/>
  <c r="AG193" i="10" s="1"/>
  <c r="AI193" i="10" s="1"/>
  <c r="AP193" i="10" s="1"/>
  <c r="AQ193" i="10" s="1"/>
  <c r="AC194" i="10"/>
  <c r="AF194" i="10" s="1"/>
  <c r="AG194" i="10" s="1"/>
  <c r="AI194" i="10" s="1"/>
  <c r="AP194" i="10" s="1"/>
  <c r="AQ194" i="10" s="1"/>
  <c r="AC189" i="10"/>
  <c r="AF189" i="10" s="1"/>
  <c r="AG189" i="10" s="1"/>
  <c r="AI189" i="10" s="1"/>
  <c r="AP189" i="10" s="1"/>
  <c r="AQ189" i="10" s="1"/>
  <c r="AC181" i="10"/>
  <c r="AF181" i="10" s="1"/>
  <c r="AG181" i="10" s="1"/>
  <c r="AI181" i="10" s="1"/>
  <c r="AP181" i="10" s="1"/>
  <c r="AQ181" i="10" s="1"/>
  <c r="AC185" i="10"/>
  <c r="AF185" i="10" s="1"/>
  <c r="AG185" i="10" s="1"/>
  <c r="AI185" i="10" s="1"/>
  <c r="AP185" i="10" s="1"/>
  <c r="AQ185" i="10" s="1"/>
  <c r="AC177" i="10"/>
  <c r="AF177" i="10" s="1"/>
  <c r="AG177" i="10" s="1"/>
  <c r="AI177" i="10" s="1"/>
  <c r="AP177" i="10" s="1"/>
  <c r="AQ177" i="10" s="1"/>
  <c r="AC175" i="10"/>
  <c r="AF175" i="10" s="1"/>
  <c r="AG175" i="10" s="1"/>
  <c r="AI175" i="10" s="1"/>
  <c r="AP175" i="10" s="1"/>
  <c r="AQ175" i="10" s="1"/>
  <c r="AC190" i="10"/>
  <c r="AF190" i="10" s="1"/>
  <c r="AG190" i="10" s="1"/>
  <c r="AI190" i="10" s="1"/>
  <c r="AP190" i="10" s="1"/>
  <c r="AQ190" i="10" s="1"/>
  <c r="AC178" i="10"/>
  <c r="AF178" i="10" s="1"/>
  <c r="AG178" i="10" s="1"/>
  <c r="AI178" i="10" s="1"/>
  <c r="AP178" i="10" s="1"/>
  <c r="AQ178" i="10" s="1"/>
  <c r="AC182" i="10"/>
  <c r="AF182" i="10" s="1"/>
  <c r="AG182" i="10" s="1"/>
  <c r="AI182" i="10" s="1"/>
  <c r="AP182" i="10" s="1"/>
  <c r="AQ182" i="10" s="1"/>
  <c r="AC152" i="10"/>
  <c r="AF152" i="10" s="1"/>
  <c r="AG152" i="10" s="1"/>
  <c r="AI152" i="10" s="1"/>
  <c r="AC154" i="10"/>
  <c r="AF154" i="10" s="1"/>
  <c r="AG154" i="10" s="1"/>
  <c r="AI154" i="10" s="1"/>
  <c r="AP154" i="10" s="1"/>
  <c r="AQ154" i="10" s="1"/>
  <c r="AC150" i="10"/>
  <c r="AF150" i="10" s="1"/>
  <c r="AG150" i="10" s="1"/>
  <c r="AI150" i="10" s="1"/>
  <c r="AP150" i="10" s="1"/>
  <c r="AQ150" i="10" s="1"/>
  <c r="AC143" i="10"/>
  <c r="AF143" i="10" s="1"/>
  <c r="AG143" i="10" s="1"/>
  <c r="AI143" i="10" s="1"/>
  <c r="AP143" i="10" s="1"/>
  <c r="AQ143" i="10" s="1"/>
  <c r="AC139" i="10"/>
  <c r="AF139" i="10" s="1"/>
  <c r="AG139" i="10" s="1"/>
  <c r="AI139" i="10" s="1"/>
  <c r="AC135" i="10"/>
  <c r="AF135" i="10" s="1"/>
  <c r="AG135" i="10" s="1"/>
  <c r="AI135" i="10" s="1"/>
  <c r="AC130" i="10"/>
  <c r="AF130" i="10" s="1"/>
  <c r="AG130" i="10" s="1"/>
  <c r="AI130" i="10" s="1"/>
  <c r="AP130" i="10" s="1"/>
  <c r="AQ130" i="10" s="1"/>
  <c r="AC122" i="10"/>
  <c r="AF122" i="10" s="1"/>
  <c r="AG122" i="10" s="1"/>
  <c r="AI122" i="10" s="1"/>
  <c r="AC125" i="10"/>
  <c r="AF125" i="10" s="1"/>
  <c r="AG125" i="10" s="1"/>
  <c r="AI125" i="10" s="1"/>
  <c r="AP125" i="10" s="1"/>
  <c r="AQ125" i="10" s="1"/>
  <c r="AC121" i="10"/>
  <c r="AF121" i="10" s="1"/>
  <c r="AG121" i="10" s="1"/>
  <c r="AI121" i="10" s="1"/>
  <c r="AP121" i="10" s="1"/>
  <c r="AQ121" i="10" s="1"/>
  <c r="AC129" i="10"/>
  <c r="AF129" i="10" s="1"/>
  <c r="AG129" i="10" s="1"/>
  <c r="AI129" i="10" s="1"/>
  <c r="AP129" i="10" s="1"/>
  <c r="AQ129" i="10" s="1"/>
  <c r="AC117" i="10"/>
  <c r="AF117" i="10" s="1"/>
  <c r="AG117" i="10" s="1"/>
  <c r="AI117" i="10" s="1"/>
  <c r="AP117" i="10" s="1"/>
  <c r="AQ117" i="10" s="1"/>
  <c r="AC118" i="10"/>
  <c r="AF118" i="10" s="1"/>
  <c r="AG118" i="10" s="1"/>
  <c r="AI118" i="10" s="1"/>
  <c r="AP118" i="10" s="1"/>
  <c r="AQ118" i="10" s="1"/>
  <c r="AC106" i="10"/>
  <c r="AF106" i="10" s="1"/>
  <c r="AG106" i="10" s="1"/>
  <c r="AI106" i="10" s="1"/>
  <c r="AP106" i="10" s="1"/>
  <c r="AQ106" i="10" s="1"/>
  <c r="AC98" i="10"/>
  <c r="AF98" i="10" s="1"/>
  <c r="AG98" i="10" s="1"/>
  <c r="AI98" i="10" s="1"/>
  <c r="AP98" i="10" s="1"/>
  <c r="AQ98" i="10" s="1"/>
  <c r="AC109" i="10"/>
  <c r="AF109" i="10" s="1"/>
  <c r="AG109" i="10" s="1"/>
  <c r="AI109" i="10" s="1"/>
  <c r="AP109" i="10" s="1"/>
  <c r="AQ109" i="10" s="1"/>
  <c r="AC110" i="10"/>
  <c r="AF110" i="10" s="1"/>
  <c r="AG110" i="10" s="1"/>
  <c r="AI110" i="10" s="1"/>
  <c r="AP110" i="10" s="1"/>
  <c r="AQ110" i="10" s="1"/>
  <c r="AC105" i="10"/>
  <c r="AF105" i="10" s="1"/>
  <c r="AG105" i="10" s="1"/>
  <c r="AI105" i="10" s="1"/>
  <c r="AP105" i="10" s="1"/>
  <c r="AQ105" i="10" s="1"/>
  <c r="AC101" i="10"/>
  <c r="AF101" i="10" s="1"/>
  <c r="AG101" i="10" s="1"/>
  <c r="AI101" i="10" s="1"/>
  <c r="AP101" i="10" s="1"/>
  <c r="AQ101" i="10" s="1"/>
  <c r="AC84" i="10"/>
  <c r="AF84" i="10" s="1"/>
  <c r="AG84" i="10" s="1"/>
  <c r="AI84" i="10" s="1"/>
  <c r="AC113" i="10"/>
  <c r="AF113" i="10" s="1"/>
  <c r="AG113" i="10" s="1"/>
  <c r="AI113" i="10" s="1"/>
  <c r="AP113" i="10" s="1"/>
  <c r="AQ113" i="10" s="1"/>
  <c r="AC94" i="10"/>
  <c r="AF94" i="10" s="1"/>
  <c r="AG94" i="10" s="1"/>
  <c r="AI94" i="10" s="1"/>
  <c r="AC81" i="10"/>
  <c r="AF81" i="10" s="1"/>
  <c r="AG81" i="10" s="1"/>
  <c r="AI81" i="10" s="1"/>
  <c r="AP81" i="10" s="1"/>
  <c r="AQ81" i="10" s="1"/>
  <c r="AC86" i="10"/>
  <c r="AF86" i="10" s="1"/>
  <c r="AG86" i="10" s="1"/>
  <c r="AI86" i="10" s="1"/>
  <c r="AC90" i="10"/>
  <c r="AF90" i="10" s="1"/>
  <c r="AG90" i="10" s="1"/>
  <c r="AI90" i="10" s="1"/>
  <c r="AP90" i="10" s="1"/>
  <c r="AQ90" i="10" s="1"/>
  <c r="AC79" i="10"/>
  <c r="AF79" i="10" s="1"/>
  <c r="AG79" i="10" s="1"/>
  <c r="AI79" i="10" s="1"/>
  <c r="AP79" i="10" s="1"/>
  <c r="AQ79" i="10" s="1"/>
  <c r="AC80" i="10"/>
  <c r="AF80" i="10" s="1"/>
  <c r="AG80" i="10" s="1"/>
  <c r="AI80" i="10" s="1"/>
  <c r="AP80" i="10" s="1"/>
  <c r="AQ80" i="10" s="1"/>
  <c r="AC63" i="10"/>
  <c r="AF63" i="10" s="1"/>
  <c r="AG63" i="10" s="1"/>
  <c r="AI63" i="10" s="1"/>
  <c r="AP63" i="10" s="1"/>
  <c r="AQ63" i="10" s="1"/>
  <c r="AC59" i="10"/>
  <c r="AF59" i="10" s="1"/>
  <c r="AG59" i="10" s="1"/>
  <c r="AI59" i="10" s="1"/>
  <c r="AP59" i="10" s="1"/>
  <c r="AQ59" i="10" s="1"/>
  <c r="AC55" i="10"/>
  <c r="AF55" i="10" s="1"/>
  <c r="AG55" i="10" s="1"/>
  <c r="AI55" i="10" s="1"/>
  <c r="AP55" i="10" s="1"/>
  <c r="AQ55" i="10" s="1"/>
  <c r="AC47" i="10"/>
  <c r="AF47" i="10" s="1"/>
  <c r="AG47" i="10" s="1"/>
  <c r="AI47" i="10" s="1"/>
  <c r="AP47" i="10" s="1"/>
  <c r="AQ47" i="10" s="1"/>
  <c r="AC75" i="10"/>
  <c r="AF75" i="10" s="1"/>
  <c r="AG75" i="10" s="1"/>
  <c r="AI75" i="10" s="1"/>
  <c r="AP75" i="10" s="1"/>
  <c r="AQ75" i="10" s="1"/>
  <c r="AC67" i="10"/>
  <c r="AF67" i="10" s="1"/>
  <c r="AG67" i="10" s="1"/>
  <c r="AI67" i="10" s="1"/>
  <c r="AP67" i="10" s="1"/>
  <c r="AQ67" i="10" s="1"/>
  <c r="AC61" i="10"/>
  <c r="AF61" i="10" s="1"/>
  <c r="AG61" i="10" s="1"/>
  <c r="AI61" i="10" s="1"/>
  <c r="AP61" i="10" s="1"/>
  <c r="AQ61" i="10" s="1"/>
  <c r="AC57" i="10"/>
  <c r="AF57" i="10" s="1"/>
  <c r="AG57" i="10" s="1"/>
  <c r="AI57" i="10" s="1"/>
  <c r="AP57" i="10" s="1"/>
  <c r="AQ57" i="10" s="1"/>
  <c r="AC53" i="10"/>
  <c r="AF53" i="10" s="1"/>
  <c r="AG53" i="10" s="1"/>
  <c r="AI53" i="10" s="1"/>
  <c r="AP53" i="10" s="1"/>
  <c r="AQ53" i="10" s="1"/>
  <c r="AC49" i="10"/>
  <c r="AF49" i="10" s="1"/>
  <c r="AG49" i="10" s="1"/>
  <c r="AI49" i="10" s="1"/>
  <c r="AP49" i="10" s="1"/>
  <c r="AQ49" i="10" s="1"/>
  <c r="AC71" i="10"/>
  <c r="AF71" i="10" s="1"/>
  <c r="AG71" i="10" s="1"/>
  <c r="AI71" i="10" s="1"/>
  <c r="AP71" i="10" s="1"/>
  <c r="AQ71" i="10" s="1"/>
  <c r="AC62" i="10"/>
  <c r="AF62" i="10" s="1"/>
  <c r="AG62" i="10" s="1"/>
  <c r="AI62" i="10" s="1"/>
  <c r="AP62" i="10" s="1"/>
  <c r="AQ62" i="10" s="1"/>
  <c r="AC50" i="10"/>
  <c r="AF50" i="10" s="1"/>
  <c r="AG50" i="10" s="1"/>
  <c r="AI50" i="10" s="1"/>
  <c r="AP50" i="10" s="1"/>
  <c r="AQ50" i="10" s="1"/>
  <c r="AC45" i="10"/>
  <c r="AF45" i="10" s="1"/>
  <c r="AG45" i="10" s="1"/>
  <c r="AI45" i="10" s="1"/>
  <c r="AP45" i="10" s="1"/>
  <c r="AQ45" i="10" s="1"/>
  <c r="AC41" i="10"/>
  <c r="AF41" i="10" s="1"/>
  <c r="AG41" i="10" s="1"/>
  <c r="AI41" i="10" s="1"/>
  <c r="AP41" i="10" s="1"/>
  <c r="AQ41" i="10" s="1"/>
  <c r="AC37" i="10"/>
  <c r="AF37" i="10" s="1"/>
  <c r="AG37" i="10" s="1"/>
  <c r="AI37" i="10" s="1"/>
  <c r="AP37" i="10" s="1"/>
  <c r="AQ37" i="10" s="1"/>
  <c r="AC33" i="10"/>
  <c r="AF33" i="10" s="1"/>
  <c r="AG33" i="10" s="1"/>
  <c r="AI33" i="10" s="1"/>
  <c r="AP33" i="10" s="1"/>
  <c r="AQ33" i="10" s="1"/>
  <c r="AC29" i="10"/>
  <c r="AF29" i="10" s="1"/>
  <c r="AG29" i="10" s="1"/>
  <c r="AI29" i="10" s="1"/>
  <c r="AC54" i="10"/>
  <c r="AF54" i="10" s="1"/>
  <c r="AG54" i="10" s="1"/>
  <c r="AI54" i="10" s="1"/>
  <c r="AP54" i="10" s="1"/>
  <c r="AQ54" i="10" s="1"/>
  <c r="AC58" i="10"/>
  <c r="AF58" i="10" s="1"/>
  <c r="AG58" i="10" s="1"/>
  <c r="AI58" i="10" s="1"/>
  <c r="AP58" i="10" s="1"/>
  <c r="AQ58" i="10" s="1"/>
  <c r="AC27" i="10"/>
  <c r="AC28" i="10"/>
  <c r="AF28" i="10" s="1"/>
  <c r="AG28" i="10" s="1"/>
  <c r="AI28" i="10" s="1"/>
  <c r="AP28" i="10" s="1"/>
  <c r="AQ28" i="10" s="1"/>
  <c r="BB35" i="10"/>
  <c r="BB82" i="10"/>
  <c r="AC168" i="10"/>
  <c r="AF168" i="10" s="1"/>
  <c r="AG168" i="10" s="1"/>
  <c r="AI168" i="10" s="1"/>
  <c r="AP168" i="10" s="1"/>
  <c r="AQ168" i="10" s="1"/>
  <c r="AC157" i="10"/>
  <c r="AF157" i="10" s="1"/>
  <c r="AG157" i="10" s="1"/>
  <c r="AI157" i="10" s="1"/>
  <c r="AP157" i="10" s="1"/>
  <c r="AQ157" i="10" s="1"/>
  <c r="AC173" i="10"/>
  <c r="AF173" i="10" s="1"/>
  <c r="AG173" i="10" s="1"/>
  <c r="AI173" i="10" s="1"/>
  <c r="AP173" i="10" s="1"/>
  <c r="AQ173" i="10" s="1"/>
  <c r="BB159" i="10"/>
  <c r="AP159" i="10"/>
  <c r="AQ159" i="10" s="1"/>
  <c r="BB140" i="10"/>
  <c r="AC138" i="10"/>
  <c r="AF138" i="10" s="1"/>
  <c r="AG138" i="10" s="1"/>
  <c r="AI138" i="10" s="1"/>
  <c r="AP138" i="10" s="1"/>
  <c r="AQ138" i="10" s="1"/>
  <c r="AC124" i="10"/>
  <c r="AF124" i="10" s="1"/>
  <c r="AG124" i="10" s="1"/>
  <c r="AI124" i="10" s="1"/>
  <c r="AP124" i="10" s="1"/>
  <c r="AQ124" i="10" s="1"/>
  <c r="BB86" i="10"/>
  <c r="AP86" i="10"/>
  <c r="AQ86" i="10" s="1"/>
  <c r="AC95" i="10"/>
  <c r="AF95" i="10" s="1"/>
  <c r="AG95" i="10" s="1"/>
  <c r="AI95" i="10" s="1"/>
  <c r="AP95" i="10" s="1"/>
  <c r="AQ95" i="10" s="1"/>
  <c r="BB96" i="10"/>
  <c r="AC93" i="10"/>
  <c r="AF93" i="10" s="1"/>
  <c r="AG93" i="10" s="1"/>
  <c r="AI93" i="10" s="1"/>
  <c r="AP93" i="10" s="1"/>
  <c r="AQ93" i="10" s="1"/>
  <c r="BB69" i="10"/>
  <c r="AC96" i="10"/>
  <c r="AF96" i="10" s="1"/>
  <c r="AG96" i="10" s="1"/>
  <c r="AI96" i="10" s="1"/>
  <c r="AP96" i="10" s="1"/>
  <c r="AQ96" i="10" s="1"/>
  <c r="BB60" i="10"/>
  <c r="BB46" i="10"/>
  <c r="AC40" i="10"/>
  <c r="AF40" i="10" s="1"/>
  <c r="AG40" i="10" s="1"/>
  <c r="AI40" i="10" s="1"/>
  <c r="AP40" i="10" s="1"/>
  <c r="AQ40" i="10" s="1"/>
  <c r="AC32" i="10"/>
  <c r="AF32" i="10" s="1"/>
  <c r="AG32" i="10" s="1"/>
  <c r="AI32" i="10" s="1"/>
  <c r="AP152" i="10"/>
  <c r="AQ152" i="10" s="1"/>
  <c r="BB152" i="10"/>
  <c r="BB187" i="10"/>
  <c r="AP166" i="10"/>
  <c r="AQ166" i="10" s="1"/>
  <c r="BB166" i="10"/>
  <c r="BB174" i="10"/>
  <c r="BB170" i="10"/>
  <c r="AC156" i="10"/>
  <c r="AF156" i="10" s="1"/>
  <c r="AG156" i="10" s="1"/>
  <c r="AI156" i="10" s="1"/>
  <c r="AP156" i="10" s="1"/>
  <c r="AQ156" i="10" s="1"/>
  <c r="AC146" i="10"/>
  <c r="AF146" i="10" s="1"/>
  <c r="AG146" i="10" s="1"/>
  <c r="AI146" i="10" s="1"/>
  <c r="AP146" i="10" s="1"/>
  <c r="AQ146" i="10" s="1"/>
  <c r="BB139" i="10"/>
  <c r="AP139" i="10"/>
  <c r="AQ139" i="10" s="1"/>
  <c r="BB122" i="10"/>
  <c r="AP122" i="10"/>
  <c r="AQ122" i="10" s="1"/>
  <c r="AC134" i="10"/>
  <c r="AF134" i="10" s="1"/>
  <c r="AG134" i="10" s="1"/>
  <c r="AI134" i="10" s="1"/>
  <c r="AP134" i="10" s="1"/>
  <c r="AQ134" i="10" s="1"/>
  <c r="AC119" i="10"/>
  <c r="AF119" i="10" s="1"/>
  <c r="AG119" i="10" s="1"/>
  <c r="AI119" i="10" s="1"/>
  <c r="AP119" i="10" s="1"/>
  <c r="AQ119" i="10" s="1"/>
  <c r="BB119" i="10"/>
  <c r="AC115" i="10"/>
  <c r="AF115" i="10" s="1"/>
  <c r="AG115" i="10" s="1"/>
  <c r="AI115" i="10" s="1"/>
  <c r="AP115" i="10" s="1"/>
  <c r="AQ115" i="10" s="1"/>
  <c r="AC92" i="10"/>
  <c r="AF92" i="10" s="1"/>
  <c r="AG92" i="10" s="1"/>
  <c r="AI92" i="10" s="1"/>
  <c r="AP77" i="10"/>
  <c r="AQ77" i="10" s="1"/>
  <c r="BB77" i="10"/>
  <c r="AC72" i="10"/>
  <c r="AF72" i="10" s="1"/>
  <c r="AG72" i="10" s="1"/>
  <c r="AI72" i="10" s="1"/>
  <c r="AP72" i="10" s="1"/>
  <c r="AQ72" i="10" s="1"/>
  <c r="BB38" i="10"/>
  <c r="BB32" i="10"/>
  <c r="AP32" i="10"/>
  <c r="AQ32" i="10" s="1"/>
  <c r="BB135" i="10"/>
  <c r="AP135" i="10"/>
  <c r="AQ135" i="10" s="1"/>
  <c r="BB114" i="10"/>
  <c r="AP114" i="10"/>
  <c r="AQ114" i="10" s="1"/>
  <c r="BB102" i="10"/>
  <c r="AP102" i="10"/>
  <c r="AQ102" i="10" s="1"/>
  <c r="BB84" i="10"/>
  <c r="AP84" i="10"/>
  <c r="AQ84" i="10" s="1"/>
  <c r="AF127" i="10"/>
  <c r="AG127" i="10" s="1"/>
  <c r="AI127" i="10" s="1"/>
  <c r="AP127" i="10" s="1"/>
  <c r="AQ127" i="10" s="1"/>
  <c r="AC184" i="10"/>
  <c r="AF184" i="10" s="1"/>
  <c r="AG184" i="10" s="1"/>
  <c r="AI184" i="10" s="1"/>
  <c r="AP184" i="10" s="1"/>
  <c r="AQ184" i="10" s="1"/>
  <c r="BB176" i="10"/>
  <c r="AC167" i="10"/>
  <c r="AF167" i="10" s="1"/>
  <c r="AG167" i="10" s="1"/>
  <c r="AI167" i="10" s="1"/>
  <c r="AP167" i="10" s="1"/>
  <c r="AQ167" i="10" s="1"/>
  <c r="BB172" i="10"/>
  <c r="AC165" i="10"/>
  <c r="AF165" i="10" s="1"/>
  <c r="AG165" i="10" s="1"/>
  <c r="AI165" i="10" s="1"/>
  <c r="AP165" i="10" s="1"/>
  <c r="AQ165" i="10" s="1"/>
  <c r="AC153" i="10"/>
  <c r="AF153" i="10" s="1"/>
  <c r="AG153" i="10" s="1"/>
  <c r="AI153" i="10" s="1"/>
  <c r="AP153" i="10" s="1"/>
  <c r="AQ153" i="10" s="1"/>
  <c r="AC147" i="10"/>
  <c r="AF147" i="10" s="1"/>
  <c r="AG147" i="10" s="1"/>
  <c r="AI147" i="10" s="1"/>
  <c r="AP147" i="10" s="1"/>
  <c r="AQ147" i="10" s="1"/>
  <c r="AC148" i="10"/>
  <c r="AF148" i="10" s="1"/>
  <c r="AG148" i="10" s="1"/>
  <c r="AI148" i="10" s="1"/>
  <c r="AC141" i="10"/>
  <c r="AF141" i="10" s="1"/>
  <c r="AG141" i="10" s="1"/>
  <c r="AI141" i="10" s="1"/>
  <c r="AP141" i="10" s="1"/>
  <c r="AQ141" i="10" s="1"/>
  <c r="AC140" i="10"/>
  <c r="AF140" i="10" s="1"/>
  <c r="AG140" i="10" s="1"/>
  <c r="AI140" i="10" s="1"/>
  <c r="AP140" i="10" s="1"/>
  <c r="AQ140" i="10" s="1"/>
  <c r="AC142" i="10"/>
  <c r="AF142" i="10" s="1"/>
  <c r="AG142" i="10" s="1"/>
  <c r="AI142" i="10" s="1"/>
  <c r="AP142" i="10" s="1"/>
  <c r="AQ142" i="10" s="1"/>
  <c r="AC116" i="10"/>
  <c r="AF116" i="10" s="1"/>
  <c r="AG116" i="10" s="1"/>
  <c r="AI116" i="10" s="1"/>
  <c r="AP116" i="10" s="1"/>
  <c r="AQ116" i="10" s="1"/>
  <c r="AC107" i="10"/>
  <c r="AF107" i="10" s="1"/>
  <c r="AG107" i="10" s="1"/>
  <c r="AI107" i="10" s="1"/>
  <c r="AP107" i="10" s="1"/>
  <c r="AQ107" i="10" s="1"/>
  <c r="BB115" i="10"/>
  <c r="AP94" i="10"/>
  <c r="AQ94" i="10" s="1"/>
  <c r="BB94" i="10"/>
  <c r="AC87" i="10"/>
  <c r="AF87" i="10" s="1"/>
  <c r="AG87" i="10" s="1"/>
  <c r="AI87" i="10" s="1"/>
  <c r="AP87" i="10" s="1"/>
  <c r="AQ87" i="10" s="1"/>
  <c r="AC83" i="10"/>
  <c r="AF83" i="10" s="1"/>
  <c r="AG83" i="10" s="1"/>
  <c r="AI83" i="10" s="1"/>
  <c r="AP83" i="10" s="1"/>
  <c r="AQ83" i="10" s="1"/>
  <c r="BB72" i="10"/>
  <c r="BB78" i="10"/>
  <c r="AP78" i="10"/>
  <c r="AQ78" i="10" s="1"/>
  <c r="AC78" i="10"/>
  <c r="AF78" i="10" s="1"/>
  <c r="AG78" i="10" s="1"/>
  <c r="AI78" i="10" s="1"/>
  <c r="AC65" i="10"/>
  <c r="AF65" i="10" s="1"/>
  <c r="AG65" i="10" s="1"/>
  <c r="AI65" i="10" s="1"/>
  <c r="AP65" i="10" s="1"/>
  <c r="AQ65" i="10" s="1"/>
  <c r="BB47" i="10"/>
  <c r="BB34" i="10"/>
  <c r="AP34" i="10"/>
  <c r="AQ34" i="10" s="1"/>
  <c r="AC46" i="10"/>
  <c r="AF46" i="10" s="1"/>
  <c r="AG46" i="10" s="1"/>
  <c r="AI46" i="10" s="1"/>
  <c r="AP46" i="10" s="1"/>
  <c r="AQ46" i="10" s="1"/>
  <c r="BB30" i="10"/>
  <c r="AP30" i="10"/>
  <c r="AQ30" i="10" s="1"/>
  <c r="AF174" i="10"/>
  <c r="AG174" i="10" s="1"/>
  <c r="AI174" i="10" s="1"/>
  <c r="AP174" i="10" s="1"/>
  <c r="AQ174" i="10" s="1"/>
  <c r="AP148" i="10"/>
  <c r="AQ148" i="10" s="1"/>
  <c r="BB148" i="10"/>
  <c r="AF120" i="10"/>
  <c r="AG120" i="10" s="1"/>
  <c r="AI120" i="10" s="1"/>
  <c r="AP120" i="10" s="1"/>
  <c r="AQ120" i="10" s="1"/>
  <c r="AC187" i="10"/>
  <c r="AF187" i="10" s="1"/>
  <c r="AG187" i="10" s="1"/>
  <c r="AI187" i="10" s="1"/>
  <c r="AP187" i="10" s="1"/>
  <c r="AQ187" i="10" s="1"/>
  <c r="BB167" i="10"/>
  <c r="AC176" i="10"/>
  <c r="AF176" i="10" s="1"/>
  <c r="AG176" i="10" s="1"/>
  <c r="AI176" i="10" s="1"/>
  <c r="AP176" i="10" s="1"/>
  <c r="AQ176" i="10" s="1"/>
  <c r="AC164" i="10"/>
  <c r="AF164" i="10" s="1"/>
  <c r="AG164" i="10" s="1"/>
  <c r="AI164" i="10" s="1"/>
  <c r="AP164" i="10" s="1"/>
  <c r="AQ164" i="10" s="1"/>
  <c r="AC170" i="10"/>
  <c r="AF170" i="10" s="1"/>
  <c r="AG170" i="10" s="1"/>
  <c r="AI170" i="10" s="1"/>
  <c r="AP170" i="10" s="1"/>
  <c r="AQ170" i="10" s="1"/>
  <c r="AC151" i="10"/>
  <c r="AF151" i="10" s="1"/>
  <c r="AG151" i="10" s="1"/>
  <c r="AI151" i="10" s="1"/>
  <c r="AP151" i="10" s="1"/>
  <c r="AQ151" i="10" s="1"/>
  <c r="AC172" i="10"/>
  <c r="AF172" i="10" s="1"/>
  <c r="AG172" i="10" s="1"/>
  <c r="AI172" i="10" s="1"/>
  <c r="AP172" i="10" s="1"/>
  <c r="AQ172" i="10" s="1"/>
  <c r="BB136" i="10"/>
  <c r="AC136" i="10"/>
  <c r="AF136" i="10" s="1"/>
  <c r="AG136" i="10" s="1"/>
  <c r="AI136" i="10" s="1"/>
  <c r="AP136" i="10" s="1"/>
  <c r="AQ136" i="10" s="1"/>
  <c r="AC133" i="10"/>
  <c r="AF133" i="10" s="1"/>
  <c r="AG133" i="10" s="1"/>
  <c r="AI133" i="10" s="1"/>
  <c r="AP133" i="10" s="1"/>
  <c r="AQ133" i="10" s="1"/>
  <c r="BB110" i="10"/>
  <c r="BB92" i="10"/>
  <c r="AP92" i="10"/>
  <c r="AQ92" i="10" s="1"/>
  <c r="BB88" i="10"/>
  <c r="AP88" i="10"/>
  <c r="AQ88" i="10" s="1"/>
  <c r="AC82" i="10"/>
  <c r="AF82" i="10" s="1"/>
  <c r="AG82" i="10" s="1"/>
  <c r="AI82" i="10" s="1"/>
  <c r="AP82" i="10" s="1"/>
  <c r="AQ82" i="10" s="1"/>
  <c r="AC69" i="10"/>
  <c r="AF69" i="10" s="1"/>
  <c r="AG69" i="10" s="1"/>
  <c r="AI69" i="10" s="1"/>
  <c r="AP69" i="10" s="1"/>
  <c r="AQ69" i="10" s="1"/>
  <c r="AC64" i="10"/>
  <c r="AF64" i="10" s="1"/>
  <c r="AG64" i="10" s="1"/>
  <c r="AI64" i="10" s="1"/>
  <c r="AP64" i="10" s="1"/>
  <c r="AQ64" i="10" s="1"/>
  <c r="AC43" i="10"/>
  <c r="AF43" i="10" s="1"/>
  <c r="AG43" i="10" s="1"/>
  <c r="AI43" i="10" s="1"/>
  <c r="AP43" i="10" s="1"/>
  <c r="AQ43" i="10" s="1"/>
  <c r="AC39" i="10"/>
  <c r="AF39" i="10" s="1"/>
  <c r="AG39" i="10" s="1"/>
  <c r="AI39" i="10" s="1"/>
  <c r="AP39" i="10" s="1"/>
  <c r="AQ39" i="10" s="1"/>
  <c r="W10" i="9"/>
  <c r="W71" i="9"/>
  <c r="W72" i="9" s="1"/>
  <c r="X70" i="9"/>
  <c r="P2" i="9"/>
  <c r="Q2" i="9" s="1"/>
  <c r="X71" i="9"/>
  <c r="X72" i="9" s="1"/>
  <c r="P3" i="9"/>
  <c r="AO195" i="7"/>
  <c r="AL195" i="7"/>
  <c r="AH195" i="7"/>
  <c r="AB195" i="7"/>
  <c r="X195" i="7"/>
  <c r="W195" i="7"/>
  <c r="T195" i="7"/>
  <c r="U195" i="7" s="1"/>
  <c r="R195" i="7"/>
  <c r="S195" i="7" s="1"/>
  <c r="O195" i="7"/>
  <c r="P195" i="7" s="1"/>
  <c r="Q195" i="7" s="1"/>
  <c r="N195" i="7"/>
  <c r="AO194" i="7"/>
  <c r="AL194" i="7"/>
  <c r="AH194" i="7"/>
  <c r="AB194" i="7"/>
  <c r="X194" i="7"/>
  <c r="W194" i="7"/>
  <c r="R194" i="7"/>
  <c r="S194" i="7" s="1"/>
  <c r="T194" i="7" s="1"/>
  <c r="U194" i="7" s="1"/>
  <c r="O194" i="7"/>
  <c r="P194" i="7" s="1"/>
  <c r="Q194" i="7" s="1"/>
  <c r="N194" i="7"/>
  <c r="AO193" i="7"/>
  <c r="AL193" i="7"/>
  <c r="AH193" i="7"/>
  <c r="AB193" i="7"/>
  <c r="X193" i="7"/>
  <c r="W193" i="7"/>
  <c r="R193" i="7"/>
  <c r="S193" i="7" s="1"/>
  <c r="T193" i="7" s="1"/>
  <c r="U193" i="7" s="1"/>
  <c r="P193" i="7"/>
  <c r="Q193" i="7" s="1"/>
  <c r="O193" i="7"/>
  <c r="N193" i="7"/>
  <c r="AO192" i="7"/>
  <c r="AL192" i="7"/>
  <c r="AH192" i="7"/>
  <c r="AB192" i="7"/>
  <c r="X192" i="7"/>
  <c r="W192" i="7"/>
  <c r="R192" i="7"/>
  <c r="S192" i="7" s="1"/>
  <c r="T192" i="7" s="1"/>
  <c r="U192" i="7" s="1"/>
  <c r="O192" i="7"/>
  <c r="P192" i="7" s="1"/>
  <c r="Q192" i="7" s="1"/>
  <c r="N192" i="7"/>
  <c r="AO191" i="7"/>
  <c r="AL191" i="7"/>
  <c r="AH191" i="7"/>
  <c r="AB191" i="7"/>
  <c r="X191" i="7"/>
  <c r="W191" i="7"/>
  <c r="R191" i="7"/>
  <c r="S191" i="7" s="1"/>
  <c r="T191" i="7" s="1"/>
  <c r="U191" i="7" s="1"/>
  <c r="O191" i="7"/>
  <c r="P191" i="7" s="1"/>
  <c r="Q191" i="7" s="1"/>
  <c r="N191" i="7"/>
  <c r="AO190" i="7"/>
  <c r="AL190" i="7"/>
  <c r="AH190" i="7"/>
  <c r="AB190" i="7"/>
  <c r="X190" i="7"/>
  <c r="W190" i="7"/>
  <c r="R190" i="7"/>
  <c r="S190" i="7" s="1"/>
  <c r="T190" i="7" s="1"/>
  <c r="U190" i="7" s="1"/>
  <c r="O190" i="7"/>
  <c r="P190" i="7" s="1"/>
  <c r="Q190" i="7" s="1"/>
  <c r="N190" i="7"/>
  <c r="AO189" i="7"/>
  <c r="AL189" i="7"/>
  <c r="AH189" i="7"/>
  <c r="AB189" i="7"/>
  <c r="X189" i="7"/>
  <c r="W189" i="7"/>
  <c r="R189" i="7"/>
  <c r="S189" i="7" s="1"/>
  <c r="T189" i="7" s="1"/>
  <c r="U189" i="7" s="1"/>
  <c r="P189" i="7"/>
  <c r="Q189" i="7" s="1"/>
  <c r="O189" i="7"/>
  <c r="N189" i="7"/>
  <c r="AO188" i="7"/>
  <c r="AL188" i="7"/>
  <c r="AH188" i="7"/>
  <c r="AB188" i="7"/>
  <c r="X188" i="7"/>
  <c r="W188" i="7"/>
  <c r="R188" i="7"/>
  <c r="S188" i="7" s="1"/>
  <c r="T188" i="7" s="1"/>
  <c r="U188" i="7" s="1"/>
  <c r="O188" i="7"/>
  <c r="P188" i="7" s="1"/>
  <c r="Q188" i="7" s="1"/>
  <c r="N188" i="7"/>
  <c r="AO187" i="7"/>
  <c r="AL187" i="7"/>
  <c r="AH187" i="7"/>
  <c r="AB187" i="7"/>
  <c r="X187" i="7"/>
  <c r="W187" i="7"/>
  <c r="R187" i="7"/>
  <c r="S187" i="7" s="1"/>
  <c r="T187" i="7" s="1"/>
  <c r="U187" i="7" s="1"/>
  <c r="O187" i="7"/>
  <c r="P187" i="7" s="1"/>
  <c r="Q187" i="7" s="1"/>
  <c r="N187" i="7"/>
  <c r="AO186" i="7"/>
  <c r="AL186" i="7"/>
  <c r="AH186" i="7"/>
  <c r="AB186" i="7"/>
  <c r="X186" i="7"/>
  <c r="W186" i="7"/>
  <c r="R186" i="7"/>
  <c r="S186" i="7" s="1"/>
  <c r="T186" i="7" s="1"/>
  <c r="U186" i="7" s="1"/>
  <c r="O186" i="7"/>
  <c r="P186" i="7" s="1"/>
  <c r="Q186" i="7" s="1"/>
  <c r="N186" i="7"/>
  <c r="AO185" i="7"/>
  <c r="AL185" i="7"/>
  <c r="AH185" i="7"/>
  <c r="AB185" i="7"/>
  <c r="X185" i="7"/>
  <c r="W185" i="7"/>
  <c r="R185" i="7"/>
  <c r="S185" i="7" s="1"/>
  <c r="T185" i="7" s="1"/>
  <c r="U185" i="7" s="1"/>
  <c r="P185" i="7"/>
  <c r="Q185" i="7" s="1"/>
  <c r="Y185" i="7" s="1"/>
  <c r="BB185" i="7" s="1"/>
  <c r="O185" i="7"/>
  <c r="N185" i="7"/>
  <c r="AO184" i="7"/>
  <c r="AL184" i="7"/>
  <c r="AH184" i="7"/>
  <c r="AB184" i="7"/>
  <c r="X184" i="7"/>
  <c r="W184" i="7"/>
  <c r="R184" i="7"/>
  <c r="S184" i="7" s="1"/>
  <c r="T184" i="7" s="1"/>
  <c r="U184" i="7" s="1"/>
  <c r="O184" i="7"/>
  <c r="P184" i="7" s="1"/>
  <c r="Q184" i="7" s="1"/>
  <c r="N184" i="7"/>
  <c r="AO183" i="7"/>
  <c r="AL183" i="7"/>
  <c r="AH183" i="7"/>
  <c r="AB183" i="7"/>
  <c r="X183" i="7"/>
  <c r="W183" i="7"/>
  <c r="S183" i="7"/>
  <c r="T183" i="7" s="1"/>
  <c r="U183" i="7" s="1"/>
  <c r="R183" i="7"/>
  <c r="O183" i="7"/>
  <c r="P183" i="7" s="1"/>
  <c r="Q183" i="7" s="1"/>
  <c r="N183" i="7"/>
  <c r="AO182" i="7"/>
  <c r="AL182" i="7"/>
  <c r="AH182" i="7"/>
  <c r="AB182" i="7"/>
  <c r="X182" i="7"/>
  <c r="W182" i="7"/>
  <c r="S182" i="7"/>
  <c r="T182" i="7" s="1"/>
  <c r="U182" i="7" s="1"/>
  <c r="R182" i="7"/>
  <c r="O182" i="7"/>
  <c r="P182" i="7" s="1"/>
  <c r="Q182" i="7" s="1"/>
  <c r="N182" i="7"/>
  <c r="AO181" i="7"/>
  <c r="AL181" i="7"/>
  <c r="AH181" i="7"/>
  <c r="AB181" i="7"/>
  <c r="X181" i="7"/>
  <c r="W181" i="7"/>
  <c r="R181" i="7"/>
  <c r="S181" i="7" s="1"/>
  <c r="T181" i="7" s="1"/>
  <c r="U181" i="7" s="1"/>
  <c r="O181" i="7"/>
  <c r="P181" i="7" s="1"/>
  <c r="Q181" i="7" s="1"/>
  <c r="N181" i="7"/>
  <c r="AO180" i="7"/>
  <c r="AL180" i="7"/>
  <c r="AH180" i="7"/>
  <c r="AB180" i="7"/>
  <c r="X180" i="7"/>
  <c r="W180" i="7"/>
  <c r="R180" i="7"/>
  <c r="S180" i="7" s="1"/>
  <c r="T180" i="7" s="1"/>
  <c r="U180" i="7" s="1"/>
  <c r="O180" i="7"/>
  <c r="P180" i="7" s="1"/>
  <c r="Q180" i="7" s="1"/>
  <c r="N180" i="7"/>
  <c r="AO179" i="7"/>
  <c r="AL179" i="7"/>
  <c r="AH179" i="7"/>
  <c r="AB179" i="7"/>
  <c r="X179" i="7"/>
  <c r="W179" i="7"/>
  <c r="R179" i="7"/>
  <c r="S179" i="7" s="1"/>
  <c r="T179" i="7" s="1"/>
  <c r="U179" i="7" s="1"/>
  <c r="O179" i="7"/>
  <c r="P179" i="7" s="1"/>
  <c r="Q179" i="7" s="1"/>
  <c r="Y179" i="7" s="1"/>
  <c r="N179" i="7"/>
  <c r="AO178" i="7"/>
  <c r="AL178" i="7"/>
  <c r="AH178" i="7"/>
  <c r="AB178" i="7"/>
  <c r="X178" i="7"/>
  <c r="W178" i="7"/>
  <c r="R178" i="7"/>
  <c r="S178" i="7" s="1"/>
  <c r="T178" i="7" s="1"/>
  <c r="U178" i="7" s="1"/>
  <c r="O178" i="7"/>
  <c r="P178" i="7" s="1"/>
  <c r="Q178" i="7" s="1"/>
  <c r="N178" i="7"/>
  <c r="AO177" i="7"/>
  <c r="AL177" i="7"/>
  <c r="AH177" i="7"/>
  <c r="AB177" i="7"/>
  <c r="X177" i="7"/>
  <c r="W177" i="7"/>
  <c r="R177" i="7"/>
  <c r="S177" i="7" s="1"/>
  <c r="T177" i="7" s="1"/>
  <c r="U177" i="7" s="1"/>
  <c r="O177" i="7"/>
  <c r="P177" i="7" s="1"/>
  <c r="Q177" i="7" s="1"/>
  <c r="N177" i="7"/>
  <c r="AO176" i="7"/>
  <c r="AL176" i="7"/>
  <c r="AH176" i="7"/>
  <c r="AB176" i="7"/>
  <c r="X176" i="7"/>
  <c r="W176" i="7"/>
  <c r="R176" i="7"/>
  <c r="S176" i="7" s="1"/>
  <c r="T176" i="7" s="1"/>
  <c r="U176" i="7" s="1"/>
  <c r="O176" i="7"/>
  <c r="P176" i="7" s="1"/>
  <c r="Q176" i="7" s="1"/>
  <c r="N176" i="7"/>
  <c r="AO175" i="7"/>
  <c r="AL175" i="7"/>
  <c r="AH175" i="7"/>
  <c r="AB175" i="7"/>
  <c r="X175" i="7"/>
  <c r="W175" i="7"/>
  <c r="R175" i="7"/>
  <c r="S175" i="7" s="1"/>
  <c r="T175" i="7" s="1"/>
  <c r="U175" i="7" s="1"/>
  <c r="O175" i="7"/>
  <c r="P175" i="7" s="1"/>
  <c r="Q175" i="7" s="1"/>
  <c r="N175" i="7"/>
  <c r="AO174" i="7"/>
  <c r="AL174" i="7"/>
  <c r="AH174" i="7"/>
  <c r="AB174" i="7"/>
  <c r="X174" i="7"/>
  <c r="W174" i="7"/>
  <c r="R174" i="7"/>
  <c r="S174" i="7" s="1"/>
  <c r="T174" i="7" s="1"/>
  <c r="U174" i="7" s="1"/>
  <c r="Q174" i="7"/>
  <c r="O174" i="7"/>
  <c r="P174" i="7" s="1"/>
  <c r="N174" i="7"/>
  <c r="AO173" i="7"/>
  <c r="AL173" i="7"/>
  <c r="AH173" i="7"/>
  <c r="AB173" i="7"/>
  <c r="X173" i="7"/>
  <c r="W173" i="7"/>
  <c r="R173" i="7"/>
  <c r="S173" i="7" s="1"/>
  <c r="T173" i="7" s="1"/>
  <c r="U173" i="7" s="1"/>
  <c r="O173" i="7"/>
  <c r="P173" i="7" s="1"/>
  <c r="Q173" i="7" s="1"/>
  <c r="Y173" i="7" s="1"/>
  <c r="N173" i="7"/>
  <c r="AO172" i="7"/>
  <c r="AL172" i="7"/>
  <c r="AH172" i="7"/>
  <c r="AB172" i="7"/>
  <c r="X172" i="7"/>
  <c r="W172" i="7"/>
  <c r="R172" i="7"/>
  <c r="S172" i="7" s="1"/>
  <c r="T172" i="7" s="1"/>
  <c r="U172" i="7" s="1"/>
  <c r="O172" i="7"/>
  <c r="P172" i="7" s="1"/>
  <c r="Q172" i="7" s="1"/>
  <c r="N172" i="7"/>
  <c r="AO171" i="7"/>
  <c r="AL171" i="7"/>
  <c r="AH171" i="7"/>
  <c r="AB171" i="7"/>
  <c r="X171" i="7"/>
  <c r="W171" i="7"/>
  <c r="R171" i="7"/>
  <c r="S171" i="7" s="1"/>
  <c r="T171" i="7" s="1"/>
  <c r="U171" i="7" s="1"/>
  <c r="O171" i="7"/>
  <c r="P171" i="7" s="1"/>
  <c r="Q171" i="7" s="1"/>
  <c r="N171" i="7"/>
  <c r="AO170" i="7"/>
  <c r="AL170" i="7"/>
  <c r="AH170" i="7"/>
  <c r="AB170" i="7"/>
  <c r="X170" i="7"/>
  <c r="W170" i="7"/>
  <c r="R170" i="7"/>
  <c r="S170" i="7" s="1"/>
  <c r="T170" i="7" s="1"/>
  <c r="U170" i="7" s="1"/>
  <c r="O170" i="7"/>
  <c r="P170" i="7" s="1"/>
  <c r="Q170" i="7" s="1"/>
  <c r="N170" i="7"/>
  <c r="AO169" i="7"/>
  <c r="AL169" i="7"/>
  <c r="AH169" i="7"/>
  <c r="AB169" i="7"/>
  <c r="X169" i="7"/>
  <c r="W169" i="7"/>
  <c r="R169" i="7"/>
  <c r="S169" i="7" s="1"/>
  <c r="T169" i="7" s="1"/>
  <c r="U169" i="7" s="1"/>
  <c r="O169" i="7"/>
  <c r="P169" i="7" s="1"/>
  <c r="Q169" i="7" s="1"/>
  <c r="N169" i="7"/>
  <c r="AO168" i="7"/>
  <c r="AL168" i="7"/>
  <c r="AH168" i="7"/>
  <c r="AB168" i="7"/>
  <c r="X168" i="7"/>
  <c r="W168" i="7"/>
  <c r="R168" i="7"/>
  <c r="S168" i="7" s="1"/>
  <c r="T168" i="7" s="1"/>
  <c r="U168" i="7" s="1"/>
  <c r="O168" i="7"/>
  <c r="P168" i="7" s="1"/>
  <c r="Q168" i="7" s="1"/>
  <c r="N168" i="7"/>
  <c r="AO167" i="7"/>
  <c r="AL167" i="7"/>
  <c r="AH167" i="7"/>
  <c r="AB167" i="7"/>
  <c r="X167" i="7"/>
  <c r="W167" i="7"/>
  <c r="S167" i="7"/>
  <c r="T167" i="7" s="1"/>
  <c r="U167" i="7" s="1"/>
  <c r="R167" i="7"/>
  <c r="O167" i="7"/>
  <c r="P167" i="7" s="1"/>
  <c r="Q167" i="7" s="1"/>
  <c r="N167" i="7"/>
  <c r="AO166" i="7"/>
  <c r="AL166" i="7"/>
  <c r="AH166" i="7"/>
  <c r="AB166" i="7"/>
  <c r="X166" i="7"/>
  <c r="W166" i="7"/>
  <c r="R166" i="7"/>
  <c r="S166" i="7" s="1"/>
  <c r="T166" i="7" s="1"/>
  <c r="U166" i="7" s="1"/>
  <c r="Q166" i="7"/>
  <c r="O166" i="7"/>
  <c r="P166" i="7" s="1"/>
  <c r="N166" i="7"/>
  <c r="AO165" i="7"/>
  <c r="AL165" i="7"/>
  <c r="AH165" i="7"/>
  <c r="AB165" i="7"/>
  <c r="X165" i="7"/>
  <c r="W165" i="7"/>
  <c r="R165" i="7"/>
  <c r="S165" i="7" s="1"/>
  <c r="T165" i="7" s="1"/>
  <c r="U165" i="7" s="1"/>
  <c r="O165" i="7"/>
  <c r="P165" i="7" s="1"/>
  <c r="Q165" i="7" s="1"/>
  <c r="N165" i="7"/>
  <c r="AO164" i="7"/>
  <c r="AL164" i="7"/>
  <c r="AH164" i="7"/>
  <c r="AB164" i="7"/>
  <c r="X164" i="7"/>
  <c r="W164" i="7"/>
  <c r="R164" i="7"/>
  <c r="S164" i="7" s="1"/>
  <c r="T164" i="7" s="1"/>
  <c r="U164" i="7" s="1"/>
  <c r="O164" i="7"/>
  <c r="P164" i="7" s="1"/>
  <c r="Q164" i="7" s="1"/>
  <c r="N164" i="7"/>
  <c r="AO163" i="7"/>
  <c r="AL163" i="7"/>
  <c r="AH163" i="7"/>
  <c r="AB163" i="7"/>
  <c r="X163" i="7"/>
  <c r="W163" i="7"/>
  <c r="R163" i="7"/>
  <c r="S163" i="7" s="1"/>
  <c r="T163" i="7" s="1"/>
  <c r="U163" i="7" s="1"/>
  <c r="O163" i="7"/>
  <c r="P163" i="7" s="1"/>
  <c r="Q163" i="7" s="1"/>
  <c r="N163" i="7"/>
  <c r="AO162" i="7"/>
  <c r="AL162" i="7"/>
  <c r="AH162" i="7"/>
  <c r="AB162" i="7"/>
  <c r="X162" i="7"/>
  <c r="W162" i="7"/>
  <c r="R162" i="7"/>
  <c r="S162" i="7" s="1"/>
  <c r="T162" i="7" s="1"/>
  <c r="U162" i="7" s="1"/>
  <c r="O162" i="7"/>
  <c r="P162" i="7" s="1"/>
  <c r="Q162" i="7" s="1"/>
  <c r="N162" i="7"/>
  <c r="AO161" i="7"/>
  <c r="AL161" i="7"/>
  <c r="AH161" i="7"/>
  <c r="AB161" i="7"/>
  <c r="X161" i="7"/>
  <c r="W161" i="7"/>
  <c r="R161" i="7"/>
  <c r="S161" i="7" s="1"/>
  <c r="T161" i="7" s="1"/>
  <c r="U161" i="7" s="1"/>
  <c r="O161" i="7"/>
  <c r="P161" i="7" s="1"/>
  <c r="Q161" i="7" s="1"/>
  <c r="N161" i="7"/>
  <c r="AO160" i="7"/>
  <c r="AL160" i="7"/>
  <c r="AH160" i="7"/>
  <c r="AB160" i="7"/>
  <c r="X160" i="7"/>
  <c r="W160" i="7"/>
  <c r="R160" i="7"/>
  <c r="S160" i="7" s="1"/>
  <c r="T160" i="7" s="1"/>
  <c r="U160" i="7" s="1"/>
  <c r="O160" i="7"/>
  <c r="P160" i="7" s="1"/>
  <c r="Q160" i="7" s="1"/>
  <c r="N160" i="7"/>
  <c r="Y160" i="7" s="1"/>
  <c r="AO159" i="7"/>
  <c r="AL159" i="7"/>
  <c r="AH159" i="7"/>
  <c r="AB159" i="7"/>
  <c r="X159" i="7"/>
  <c r="W159" i="7"/>
  <c r="R159" i="7"/>
  <c r="S159" i="7" s="1"/>
  <c r="T159" i="7" s="1"/>
  <c r="U159" i="7" s="1"/>
  <c r="O159" i="7"/>
  <c r="P159" i="7" s="1"/>
  <c r="Q159" i="7" s="1"/>
  <c r="N159" i="7"/>
  <c r="AO158" i="7"/>
  <c r="AL158" i="7"/>
  <c r="AH158" i="7"/>
  <c r="AB158" i="7"/>
  <c r="X158" i="7"/>
  <c r="W158" i="7"/>
  <c r="R158" i="7"/>
  <c r="S158" i="7" s="1"/>
  <c r="T158" i="7" s="1"/>
  <c r="U158" i="7" s="1"/>
  <c r="O158" i="7"/>
  <c r="P158" i="7" s="1"/>
  <c r="Q158" i="7" s="1"/>
  <c r="N158" i="7"/>
  <c r="AO157" i="7"/>
  <c r="AL157" i="7"/>
  <c r="AH157" i="7"/>
  <c r="AB157" i="7"/>
  <c r="X157" i="7"/>
  <c r="W157" i="7"/>
  <c r="R157" i="7"/>
  <c r="S157" i="7" s="1"/>
  <c r="T157" i="7" s="1"/>
  <c r="U157" i="7" s="1"/>
  <c r="O157" i="7"/>
  <c r="P157" i="7" s="1"/>
  <c r="Q157" i="7" s="1"/>
  <c r="N157" i="7"/>
  <c r="AO156" i="7"/>
  <c r="AL156" i="7"/>
  <c r="AH156" i="7"/>
  <c r="AB156" i="7"/>
  <c r="X156" i="7"/>
  <c r="W156" i="7"/>
  <c r="R156" i="7"/>
  <c r="S156" i="7" s="1"/>
  <c r="T156" i="7" s="1"/>
  <c r="U156" i="7" s="1"/>
  <c r="O156" i="7"/>
  <c r="P156" i="7" s="1"/>
  <c r="Q156" i="7" s="1"/>
  <c r="N156" i="7"/>
  <c r="AO155" i="7"/>
  <c r="AL155" i="7"/>
  <c r="AH155" i="7"/>
  <c r="AB155" i="7"/>
  <c r="X155" i="7"/>
  <c r="W155" i="7"/>
  <c r="R155" i="7"/>
  <c r="S155" i="7" s="1"/>
  <c r="T155" i="7" s="1"/>
  <c r="U155" i="7" s="1"/>
  <c r="O155" i="7"/>
  <c r="P155" i="7" s="1"/>
  <c r="Q155" i="7" s="1"/>
  <c r="N155" i="7"/>
  <c r="AO154" i="7"/>
  <c r="AL154" i="7"/>
  <c r="AH154" i="7"/>
  <c r="AB154" i="7"/>
  <c r="X154" i="7"/>
  <c r="W154" i="7"/>
  <c r="R154" i="7"/>
  <c r="S154" i="7" s="1"/>
  <c r="T154" i="7" s="1"/>
  <c r="U154" i="7" s="1"/>
  <c r="O154" i="7"/>
  <c r="P154" i="7" s="1"/>
  <c r="Q154" i="7" s="1"/>
  <c r="N154" i="7"/>
  <c r="AO153" i="7"/>
  <c r="AL153" i="7"/>
  <c r="AH153" i="7"/>
  <c r="AB153" i="7"/>
  <c r="X153" i="7"/>
  <c r="W153" i="7"/>
  <c r="R153" i="7"/>
  <c r="S153" i="7" s="1"/>
  <c r="T153" i="7" s="1"/>
  <c r="U153" i="7" s="1"/>
  <c r="O153" i="7"/>
  <c r="P153" i="7" s="1"/>
  <c r="Q153" i="7" s="1"/>
  <c r="N153" i="7"/>
  <c r="AO152" i="7"/>
  <c r="AL152" i="7"/>
  <c r="AH152" i="7"/>
  <c r="AB152" i="7"/>
  <c r="X152" i="7"/>
  <c r="W152" i="7"/>
  <c r="R152" i="7"/>
  <c r="S152" i="7" s="1"/>
  <c r="T152" i="7" s="1"/>
  <c r="U152" i="7" s="1"/>
  <c r="O152" i="7"/>
  <c r="P152" i="7" s="1"/>
  <c r="Q152" i="7" s="1"/>
  <c r="N152" i="7"/>
  <c r="AO151" i="7"/>
  <c r="AL151" i="7"/>
  <c r="AH151" i="7"/>
  <c r="AB151" i="7"/>
  <c r="X151" i="7"/>
  <c r="W151" i="7"/>
  <c r="R151" i="7"/>
  <c r="S151" i="7" s="1"/>
  <c r="T151" i="7" s="1"/>
  <c r="U151" i="7" s="1"/>
  <c r="O151" i="7"/>
  <c r="P151" i="7" s="1"/>
  <c r="Q151" i="7" s="1"/>
  <c r="N151" i="7"/>
  <c r="AO150" i="7"/>
  <c r="AL150" i="7"/>
  <c r="AH150" i="7"/>
  <c r="AB150" i="7"/>
  <c r="X150" i="7"/>
  <c r="W150" i="7"/>
  <c r="R150" i="7"/>
  <c r="S150" i="7" s="1"/>
  <c r="T150" i="7" s="1"/>
  <c r="U150" i="7" s="1"/>
  <c r="O150" i="7"/>
  <c r="P150" i="7" s="1"/>
  <c r="Q150" i="7" s="1"/>
  <c r="N150" i="7"/>
  <c r="AO149" i="7"/>
  <c r="AL149" i="7"/>
  <c r="AH149" i="7"/>
  <c r="AB149" i="7"/>
  <c r="X149" i="7"/>
  <c r="W149" i="7"/>
  <c r="R149" i="7"/>
  <c r="S149" i="7" s="1"/>
  <c r="T149" i="7" s="1"/>
  <c r="U149" i="7" s="1"/>
  <c r="O149" i="7"/>
  <c r="P149" i="7" s="1"/>
  <c r="Q149" i="7" s="1"/>
  <c r="N149" i="7"/>
  <c r="AO148" i="7"/>
  <c r="AL148" i="7"/>
  <c r="AH148" i="7"/>
  <c r="AB148" i="7"/>
  <c r="X148" i="7"/>
  <c r="W148" i="7"/>
  <c r="R148" i="7"/>
  <c r="S148" i="7" s="1"/>
  <c r="T148" i="7" s="1"/>
  <c r="U148" i="7" s="1"/>
  <c r="O148" i="7"/>
  <c r="P148" i="7" s="1"/>
  <c r="Q148" i="7" s="1"/>
  <c r="N148" i="7"/>
  <c r="AO147" i="7"/>
  <c r="AL147" i="7"/>
  <c r="AH147" i="7"/>
  <c r="AB147" i="7"/>
  <c r="X147" i="7"/>
  <c r="W147" i="7"/>
  <c r="R147" i="7"/>
  <c r="S147" i="7" s="1"/>
  <c r="T147" i="7" s="1"/>
  <c r="U147" i="7" s="1"/>
  <c r="O147" i="7"/>
  <c r="P147" i="7" s="1"/>
  <c r="Q147" i="7" s="1"/>
  <c r="N147" i="7"/>
  <c r="AO146" i="7"/>
  <c r="AL146" i="7"/>
  <c r="AH146" i="7"/>
  <c r="AB146" i="7"/>
  <c r="X146" i="7"/>
  <c r="W146" i="7"/>
  <c r="R146" i="7"/>
  <c r="S146" i="7" s="1"/>
  <c r="T146" i="7" s="1"/>
  <c r="U146" i="7" s="1"/>
  <c r="O146" i="7"/>
  <c r="P146" i="7" s="1"/>
  <c r="Q146" i="7" s="1"/>
  <c r="N146" i="7"/>
  <c r="AO145" i="7"/>
  <c r="AL145" i="7"/>
  <c r="AH145" i="7"/>
  <c r="AB145" i="7"/>
  <c r="X145" i="7"/>
  <c r="W145" i="7"/>
  <c r="R145" i="7"/>
  <c r="S145" i="7" s="1"/>
  <c r="T145" i="7" s="1"/>
  <c r="U145" i="7" s="1"/>
  <c r="P145" i="7"/>
  <c r="Q145" i="7" s="1"/>
  <c r="O145" i="7"/>
  <c r="N145" i="7"/>
  <c r="AO144" i="7"/>
  <c r="AL144" i="7"/>
  <c r="AH144" i="7"/>
  <c r="AB144" i="7"/>
  <c r="X144" i="7"/>
  <c r="W144" i="7"/>
  <c r="R144" i="7"/>
  <c r="S144" i="7" s="1"/>
  <c r="T144" i="7" s="1"/>
  <c r="U144" i="7" s="1"/>
  <c r="O144" i="7"/>
  <c r="P144" i="7" s="1"/>
  <c r="Q144" i="7" s="1"/>
  <c r="N144" i="7"/>
  <c r="AO143" i="7"/>
  <c r="AL143" i="7"/>
  <c r="AH143" i="7"/>
  <c r="AB143" i="7"/>
  <c r="X143" i="7"/>
  <c r="W143" i="7"/>
  <c r="R143" i="7"/>
  <c r="S143" i="7" s="1"/>
  <c r="T143" i="7" s="1"/>
  <c r="U143" i="7" s="1"/>
  <c r="O143" i="7"/>
  <c r="P143" i="7" s="1"/>
  <c r="Q143" i="7" s="1"/>
  <c r="N143" i="7"/>
  <c r="AO142" i="7"/>
  <c r="AL142" i="7"/>
  <c r="AH142" i="7"/>
  <c r="AB142" i="7"/>
  <c r="X142" i="7"/>
  <c r="W142" i="7"/>
  <c r="R142" i="7"/>
  <c r="S142" i="7" s="1"/>
  <c r="T142" i="7" s="1"/>
  <c r="U142" i="7" s="1"/>
  <c r="O142" i="7"/>
  <c r="P142" i="7" s="1"/>
  <c r="Q142" i="7" s="1"/>
  <c r="N142" i="7"/>
  <c r="AO141" i="7"/>
  <c r="AL141" i="7"/>
  <c r="AH141" i="7"/>
  <c r="AB141" i="7"/>
  <c r="X141" i="7"/>
  <c r="W141" i="7"/>
  <c r="R141" i="7"/>
  <c r="S141" i="7" s="1"/>
  <c r="T141" i="7" s="1"/>
  <c r="U141" i="7" s="1"/>
  <c r="O141" i="7"/>
  <c r="P141" i="7" s="1"/>
  <c r="Q141" i="7" s="1"/>
  <c r="N141" i="7"/>
  <c r="AO140" i="7"/>
  <c r="AL140" i="7"/>
  <c r="AH140" i="7"/>
  <c r="AB140" i="7"/>
  <c r="X140" i="7"/>
  <c r="W140" i="7"/>
  <c r="R140" i="7"/>
  <c r="S140" i="7" s="1"/>
  <c r="T140" i="7" s="1"/>
  <c r="U140" i="7" s="1"/>
  <c r="O140" i="7"/>
  <c r="P140" i="7" s="1"/>
  <c r="Q140" i="7" s="1"/>
  <c r="N140" i="7"/>
  <c r="AO139" i="7"/>
  <c r="AL139" i="7"/>
  <c r="AH139" i="7"/>
  <c r="AB139" i="7"/>
  <c r="X139" i="7"/>
  <c r="W139" i="7"/>
  <c r="R139" i="7"/>
  <c r="S139" i="7" s="1"/>
  <c r="T139" i="7" s="1"/>
  <c r="U139" i="7" s="1"/>
  <c r="O139" i="7"/>
  <c r="P139" i="7" s="1"/>
  <c r="Q139" i="7" s="1"/>
  <c r="N139" i="7"/>
  <c r="AO138" i="7"/>
  <c r="AL138" i="7"/>
  <c r="AH138" i="7"/>
  <c r="AB138" i="7"/>
  <c r="X138" i="7"/>
  <c r="W138" i="7"/>
  <c r="R138" i="7"/>
  <c r="S138" i="7" s="1"/>
  <c r="T138" i="7" s="1"/>
  <c r="U138" i="7" s="1"/>
  <c r="O138" i="7"/>
  <c r="P138" i="7" s="1"/>
  <c r="Q138" i="7" s="1"/>
  <c r="N138" i="7"/>
  <c r="AO137" i="7"/>
  <c r="AL137" i="7"/>
  <c r="AH137" i="7"/>
  <c r="AB137" i="7"/>
  <c r="X137" i="7"/>
  <c r="W137" i="7"/>
  <c r="R137" i="7"/>
  <c r="S137" i="7" s="1"/>
  <c r="T137" i="7" s="1"/>
  <c r="U137" i="7" s="1"/>
  <c r="O137" i="7"/>
  <c r="P137" i="7" s="1"/>
  <c r="Q137" i="7" s="1"/>
  <c r="Y137" i="7" s="1"/>
  <c r="BB137" i="7" s="1"/>
  <c r="N137" i="7"/>
  <c r="AO136" i="7"/>
  <c r="AL136" i="7"/>
  <c r="AH136" i="7"/>
  <c r="AB136" i="7"/>
  <c r="X136" i="7"/>
  <c r="W136" i="7"/>
  <c r="R136" i="7"/>
  <c r="S136" i="7" s="1"/>
  <c r="T136" i="7" s="1"/>
  <c r="U136" i="7" s="1"/>
  <c r="O136" i="7"/>
  <c r="P136" i="7" s="1"/>
  <c r="Q136" i="7" s="1"/>
  <c r="N136" i="7"/>
  <c r="AO135" i="7"/>
  <c r="AL135" i="7"/>
  <c r="AH135" i="7"/>
  <c r="AB135" i="7"/>
  <c r="X135" i="7"/>
  <c r="W135" i="7"/>
  <c r="R135" i="7"/>
  <c r="S135" i="7" s="1"/>
  <c r="T135" i="7" s="1"/>
  <c r="U135" i="7" s="1"/>
  <c r="O135" i="7"/>
  <c r="P135" i="7" s="1"/>
  <c r="Q135" i="7" s="1"/>
  <c r="N135" i="7"/>
  <c r="AO134" i="7"/>
  <c r="AL134" i="7"/>
  <c r="AH134" i="7"/>
  <c r="AB134" i="7"/>
  <c r="X134" i="7"/>
  <c r="W134" i="7"/>
  <c r="R134" i="7"/>
  <c r="S134" i="7" s="1"/>
  <c r="T134" i="7" s="1"/>
  <c r="U134" i="7" s="1"/>
  <c r="O134" i="7"/>
  <c r="P134" i="7" s="1"/>
  <c r="Q134" i="7" s="1"/>
  <c r="N134" i="7"/>
  <c r="AO133" i="7"/>
  <c r="AL133" i="7"/>
  <c r="AH133" i="7"/>
  <c r="AB133" i="7"/>
  <c r="X133" i="7"/>
  <c r="W133" i="7"/>
  <c r="R133" i="7"/>
  <c r="S133" i="7" s="1"/>
  <c r="T133" i="7" s="1"/>
  <c r="U133" i="7" s="1"/>
  <c r="O133" i="7"/>
  <c r="P133" i="7" s="1"/>
  <c r="Q133" i="7" s="1"/>
  <c r="N133" i="7"/>
  <c r="AO132" i="7"/>
  <c r="AL132" i="7"/>
  <c r="AH132" i="7"/>
  <c r="AB132" i="7"/>
  <c r="X132" i="7"/>
  <c r="W132" i="7"/>
  <c r="R132" i="7"/>
  <c r="S132" i="7" s="1"/>
  <c r="T132" i="7" s="1"/>
  <c r="U132" i="7" s="1"/>
  <c r="O132" i="7"/>
  <c r="P132" i="7" s="1"/>
  <c r="Q132" i="7" s="1"/>
  <c r="N132" i="7"/>
  <c r="AO131" i="7"/>
  <c r="AL131" i="7"/>
  <c r="AH131" i="7"/>
  <c r="AB131" i="7"/>
  <c r="X131" i="7"/>
  <c r="W131" i="7"/>
  <c r="S131" i="7"/>
  <c r="T131" i="7" s="1"/>
  <c r="U131" i="7" s="1"/>
  <c r="R131" i="7"/>
  <c r="O131" i="7"/>
  <c r="P131" i="7" s="1"/>
  <c r="Q131" i="7" s="1"/>
  <c r="N131" i="7"/>
  <c r="AO130" i="7"/>
  <c r="AL130" i="7"/>
  <c r="AH130" i="7"/>
  <c r="AB130" i="7"/>
  <c r="X130" i="7"/>
  <c r="W130" i="7"/>
  <c r="R130" i="7"/>
  <c r="S130" i="7" s="1"/>
  <c r="T130" i="7" s="1"/>
  <c r="U130" i="7" s="1"/>
  <c r="O130" i="7"/>
  <c r="P130" i="7" s="1"/>
  <c r="Q130" i="7" s="1"/>
  <c r="N130" i="7"/>
  <c r="AO129" i="7"/>
  <c r="AL129" i="7"/>
  <c r="AH129" i="7"/>
  <c r="AB129" i="7"/>
  <c r="X129" i="7"/>
  <c r="W129" i="7"/>
  <c r="R129" i="7"/>
  <c r="S129" i="7" s="1"/>
  <c r="T129" i="7" s="1"/>
  <c r="U129" i="7" s="1"/>
  <c r="O129" i="7"/>
  <c r="P129" i="7" s="1"/>
  <c r="Q129" i="7" s="1"/>
  <c r="N129" i="7"/>
  <c r="AO128" i="7"/>
  <c r="AL128" i="7"/>
  <c r="AH128" i="7"/>
  <c r="AB128" i="7"/>
  <c r="X128" i="7"/>
  <c r="W128" i="7"/>
  <c r="R128" i="7"/>
  <c r="S128" i="7" s="1"/>
  <c r="T128" i="7" s="1"/>
  <c r="U128" i="7" s="1"/>
  <c r="O128" i="7"/>
  <c r="P128" i="7" s="1"/>
  <c r="Q128" i="7" s="1"/>
  <c r="N128" i="7"/>
  <c r="AO127" i="7"/>
  <c r="AL127" i="7"/>
  <c r="AH127" i="7"/>
  <c r="AB127" i="7"/>
  <c r="X127" i="7"/>
  <c r="W127" i="7"/>
  <c r="R127" i="7"/>
  <c r="S127" i="7" s="1"/>
  <c r="T127" i="7" s="1"/>
  <c r="U127" i="7" s="1"/>
  <c r="O127" i="7"/>
  <c r="P127" i="7" s="1"/>
  <c r="Q127" i="7" s="1"/>
  <c r="N127" i="7"/>
  <c r="AO126" i="7"/>
  <c r="AL126" i="7"/>
  <c r="AH126" i="7"/>
  <c r="AB126" i="7"/>
  <c r="X126" i="7"/>
  <c r="W126" i="7"/>
  <c r="R126" i="7"/>
  <c r="S126" i="7" s="1"/>
  <c r="T126" i="7" s="1"/>
  <c r="U126" i="7" s="1"/>
  <c r="O126" i="7"/>
  <c r="P126" i="7" s="1"/>
  <c r="Q126" i="7" s="1"/>
  <c r="N126" i="7"/>
  <c r="AO125" i="7"/>
  <c r="AL125" i="7"/>
  <c r="AH125" i="7"/>
  <c r="AB125" i="7"/>
  <c r="X125" i="7"/>
  <c r="W125" i="7"/>
  <c r="R125" i="7"/>
  <c r="S125" i="7" s="1"/>
  <c r="T125" i="7" s="1"/>
  <c r="U125" i="7" s="1"/>
  <c r="O125" i="7"/>
  <c r="P125" i="7" s="1"/>
  <c r="Q125" i="7" s="1"/>
  <c r="N125" i="7"/>
  <c r="AO124" i="7"/>
  <c r="AL124" i="7"/>
  <c r="AH124" i="7"/>
  <c r="AB124" i="7"/>
  <c r="X124" i="7"/>
  <c r="W124" i="7"/>
  <c r="R124" i="7"/>
  <c r="S124" i="7" s="1"/>
  <c r="T124" i="7" s="1"/>
  <c r="U124" i="7" s="1"/>
  <c r="O124" i="7"/>
  <c r="P124" i="7" s="1"/>
  <c r="Q124" i="7" s="1"/>
  <c r="Y124" i="7" s="1"/>
  <c r="N124" i="7"/>
  <c r="AO123" i="7"/>
  <c r="AL123" i="7"/>
  <c r="AH123" i="7"/>
  <c r="AB123" i="7"/>
  <c r="X123" i="7"/>
  <c r="W123" i="7"/>
  <c r="R123" i="7"/>
  <c r="S123" i="7" s="1"/>
  <c r="T123" i="7" s="1"/>
  <c r="U123" i="7" s="1"/>
  <c r="O123" i="7"/>
  <c r="P123" i="7" s="1"/>
  <c r="Q123" i="7" s="1"/>
  <c r="N123" i="7"/>
  <c r="AO122" i="7"/>
  <c r="AL122" i="7"/>
  <c r="AH122" i="7"/>
  <c r="AB122" i="7"/>
  <c r="X122" i="7"/>
  <c r="W122" i="7"/>
  <c r="R122" i="7"/>
  <c r="S122" i="7" s="1"/>
  <c r="T122" i="7" s="1"/>
  <c r="U122" i="7" s="1"/>
  <c r="O122" i="7"/>
  <c r="P122" i="7" s="1"/>
  <c r="Q122" i="7" s="1"/>
  <c r="N122" i="7"/>
  <c r="AO121" i="7"/>
  <c r="AL121" i="7"/>
  <c r="AH121" i="7"/>
  <c r="AB121" i="7"/>
  <c r="X121" i="7"/>
  <c r="W121" i="7"/>
  <c r="R121" i="7"/>
  <c r="S121" i="7" s="1"/>
  <c r="T121" i="7" s="1"/>
  <c r="U121" i="7" s="1"/>
  <c r="O121" i="7"/>
  <c r="P121" i="7" s="1"/>
  <c r="Q121" i="7" s="1"/>
  <c r="N121" i="7"/>
  <c r="AO120" i="7"/>
  <c r="AL120" i="7"/>
  <c r="AH120" i="7"/>
  <c r="AB120" i="7"/>
  <c r="X120" i="7"/>
  <c r="W120" i="7"/>
  <c r="R120" i="7"/>
  <c r="S120" i="7" s="1"/>
  <c r="T120" i="7" s="1"/>
  <c r="U120" i="7" s="1"/>
  <c r="O120" i="7"/>
  <c r="P120" i="7" s="1"/>
  <c r="Q120" i="7" s="1"/>
  <c r="N120" i="7"/>
  <c r="AO119" i="7"/>
  <c r="AL119" i="7"/>
  <c r="AH119" i="7"/>
  <c r="AB119" i="7"/>
  <c r="X119" i="7"/>
  <c r="W119" i="7"/>
  <c r="R119" i="7"/>
  <c r="S119" i="7" s="1"/>
  <c r="T119" i="7" s="1"/>
  <c r="U119" i="7" s="1"/>
  <c r="O119" i="7"/>
  <c r="P119" i="7" s="1"/>
  <c r="Q119" i="7" s="1"/>
  <c r="N119" i="7"/>
  <c r="AO118" i="7"/>
  <c r="AL118" i="7"/>
  <c r="AH118" i="7"/>
  <c r="AB118" i="7"/>
  <c r="X118" i="7"/>
  <c r="W118" i="7"/>
  <c r="R118" i="7"/>
  <c r="S118" i="7" s="1"/>
  <c r="T118" i="7" s="1"/>
  <c r="U118" i="7" s="1"/>
  <c r="O118" i="7"/>
  <c r="P118" i="7" s="1"/>
  <c r="Q118" i="7" s="1"/>
  <c r="N118" i="7"/>
  <c r="AO117" i="7"/>
  <c r="AL117" i="7"/>
  <c r="AH117" i="7"/>
  <c r="AB117" i="7"/>
  <c r="X117" i="7"/>
  <c r="W117" i="7"/>
  <c r="R117" i="7"/>
  <c r="S117" i="7" s="1"/>
  <c r="T117" i="7" s="1"/>
  <c r="U117" i="7" s="1"/>
  <c r="O117" i="7"/>
  <c r="P117" i="7" s="1"/>
  <c r="Q117" i="7" s="1"/>
  <c r="N117" i="7"/>
  <c r="AO116" i="7"/>
  <c r="AL116" i="7"/>
  <c r="AH116" i="7"/>
  <c r="AB116" i="7"/>
  <c r="X116" i="7"/>
  <c r="W116" i="7"/>
  <c r="R116" i="7"/>
  <c r="S116" i="7" s="1"/>
  <c r="T116" i="7" s="1"/>
  <c r="U116" i="7" s="1"/>
  <c r="O116" i="7"/>
  <c r="P116" i="7" s="1"/>
  <c r="Q116" i="7" s="1"/>
  <c r="N116" i="7"/>
  <c r="Y116" i="7" s="1"/>
  <c r="AO115" i="7"/>
  <c r="AL115" i="7"/>
  <c r="AH115" i="7"/>
  <c r="AB115" i="7"/>
  <c r="X115" i="7"/>
  <c r="W115" i="7"/>
  <c r="R115" i="7"/>
  <c r="S115" i="7" s="1"/>
  <c r="T115" i="7" s="1"/>
  <c r="U115" i="7" s="1"/>
  <c r="O115" i="7"/>
  <c r="P115" i="7" s="1"/>
  <c r="Q115" i="7" s="1"/>
  <c r="N115" i="7"/>
  <c r="AO114" i="7"/>
  <c r="AL114" i="7"/>
  <c r="AH114" i="7"/>
  <c r="AB114" i="7"/>
  <c r="X114" i="7"/>
  <c r="W114" i="7"/>
  <c r="R114" i="7"/>
  <c r="S114" i="7" s="1"/>
  <c r="T114" i="7" s="1"/>
  <c r="U114" i="7" s="1"/>
  <c r="O114" i="7"/>
  <c r="P114" i="7" s="1"/>
  <c r="Q114" i="7" s="1"/>
  <c r="N114" i="7"/>
  <c r="AO113" i="7"/>
  <c r="AL113" i="7"/>
  <c r="AH113" i="7"/>
  <c r="AB113" i="7"/>
  <c r="X113" i="7"/>
  <c r="W113" i="7"/>
  <c r="R113" i="7"/>
  <c r="S113" i="7" s="1"/>
  <c r="T113" i="7" s="1"/>
  <c r="U113" i="7" s="1"/>
  <c r="O113" i="7"/>
  <c r="P113" i="7" s="1"/>
  <c r="Q113" i="7" s="1"/>
  <c r="N113" i="7"/>
  <c r="AO112" i="7"/>
  <c r="AL112" i="7"/>
  <c r="AH112" i="7"/>
  <c r="AB112" i="7"/>
  <c r="X112" i="7"/>
  <c r="W112" i="7"/>
  <c r="R112" i="7"/>
  <c r="S112" i="7" s="1"/>
  <c r="T112" i="7" s="1"/>
  <c r="U112" i="7" s="1"/>
  <c r="O112" i="7"/>
  <c r="P112" i="7" s="1"/>
  <c r="Q112" i="7" s="1"/>
  <c r="N112" i="7"/>
  <c r="AO111" i="7"/>
  <c r="AL111" i="7"/>
  <c r="AH111" i="7"/>
  <c r="AB111" i="7"/>
  <c r="X111" i="7"/>
  <c r="W111" i="7"/>
  <c r="R111" i="7"/>
  <c r="S111" i="7" s="1"/>
  <c r="T111" i="7" s="1"/>
  <c r="U111" i="7" s="1"/>
  <c r="O111" i="7"/>
  <c r="P111" i="7" s="1"/>
  <c r="Q111" i="7" s="1"/>
  <c r="N111" i="7"/>
  <c r="AO110" i="7"/>
  <c r="AL110" i="7"/>
  <c r="AH110" i="7"/>
  <c r="AB110" i="7"/>
  <c r="X110" i="7"/>
  <c r="W110" i="7"/>
  <c r="R110" i="7"/>
  <c r="S110" i="7" s="1"/>
  <c r="T110" i="7" s="1"/>
  <c r="U110" i="7" s="1"/>
  <c r="O110" i="7"/>
  <c r="P110" i="7" s="1"/>
  <c r="Q110" i="7" s="1"/>
  <c r="N110" i="7"/>
  <c r="AO109" i="7"/>
  <c r="AL109" i="7"/>
  <c r="AH109" i="7"/>
  <c r="AB109" i="7"/>
  <c r="X109" i="7"/>
  <c r="W109" i="7"/>
  <c r="R109" i="7"/>
  <c r="S109" i="7" s="1"/>
  <c r="T109" i="7" s="1"/>
  <c r="U109" i="7" s="1"/>
  <c r="O109" i="7"/>
  <c r="P109" i="7" s="1"/>
  <c r="Q109" i="7" s="1"/>
  <c r="Y109" i="7" s="1"/>
  <c r="N109" i="7"/>
  <c r="AO108" i="7"/>
  <c r="AL108" i="7"/>
  <c r="AH108" i="7"/>
  <c r="AB108" i="7"/>
  <c r="X108" i="7"/>
  <c r="W108" i="7"/>
  <c r="R108" i="7"/>
  <c r="S108" i="7" s="1"/>
  <c r="T108" i="7" s="1"/>
  <c r="U108" i="7" s="1"/>
  <c r="O108" i="7"/>
  <c r="P108" i="7" s="1"/>
  <c r="Q108" i="7" s="1"/>
  <c r="N108" i="7"/>
  <c r="AO107" i="7"/>
  <c r="AL107" i="7"/>
  <c r="AH107" i="7"/>
  <c r="AB107" i="7"/>
  <c r="X107" i="7"/>
  <c r="W107" i="7"/>
  <c r="R107" i="7"/>
  <c r="S107" i="7" s="1"/>
  <c r="T107" i="7" s="1"/>
  <c r="U107" i="7" s="1"/>
  <c r="O107" i="7"/>
  <c r="P107" i="7" s="1"/>
  <c r="Q107" i="7" s="1"/>
  <c r="N107" i="7"/>
  <c r="AO106" i="7"/>
  <c r="AL106" i="7"/>
  <c r="AH106" i="7"/>
  <c r="AB106" i="7"/>
  <c r="X106" i="7"/>
  <c r="W106" i="7"/>
  <c r="R106" i="7"/>
  <c r="S106" i="7" s="1"/>
  <c r="T106" i="7" s="1"/>
  <c r="U106" i="7" s="1"/>
  <c r="O106" i="7"/>
  <c r="P106" i="7" s="1"/>
  <c r="Q106" i="7" s="1"/>
  <c r="N106" i="7"/>
  <c r="AO105" i="7"/>
  <c r="AL105" i="7"/>
  <c r="AH105" i="7"/>
  <c r="AB105" i="7"/>
  <c r="X105" i="7"/>
  <c r="W105" i="7"/>
  <c r="R105" i="7"/>
  <c r="S105" i="7" s="1"/>
  <c r="T105" i="7" s="1"/>
  <c r="U105" i="7" s="1"/>
  <c r="O105" i="7"/>
  <c r="P105" i="7" s="1"/>
  <c r="Q105" i="7" s="1"/>
  <c r="N105" i="7"/>
  <c r="AO104" i="7"/>
  <c r="AL104" i="7"/>
  <c r="AH104" i="7"/>
  <c r="AB104" i="7"/>
  <c r="X104" i="7"/>
  <c r="W104" i="7"/>
  <c r="R104" i="7"/>
  <c r="S104" i="7" s="1"/>
  <c r="T104" i="7" s="1"/>
  <c r="U104" i="7" s="1"/>
  <c r="O104" i="7"/>
  <c r="P104" i="7" s="1"/>
  <c r="Q104" i="7" s="1"/>
  <c r="N104" i="7"/>
  <c r="AO103" i="7"/>
  <c r="AL103" i="7"/>
  <c r="AH103" i="7"/>
  <c r="AB103" i="7"/>
  <c r="X103" i="7"/>
  <c r="W103" i="7"/>
  <c r="R103" i="7"/>
  <c r="S103" i="7" s="1"/>
  <c r="T103" i="7" s="1"/>
  <c r="U103" i="7" s="1"/>
  <c r="O103" i="7"/>
  <c r="P103" i="7" s="1"/>
  <c r="Q103" i="7" s="1"/>
  <c r="N103" i="7"/>
  <c r="AO102" i="7"/>
  <c r="AL102" i="7"/>
  <c r="AH102" i="7"/>
  <c r="AB102" i="7"/>
  <c r="X102" i="7"/>
  <c r="W102" i="7"/>
  <c r="R102" i="7"/>
  <c r="S102" i="7" s="1"/>
  <c r="T102" i="7" s="1"/>
  <c r="U102" i="7" s="1"/>
  <c r="O102" i="7"/>
  <c r="P102" i="7" s="1"/>
  <c r="Q102" i="7" s="1"/>
  <c r="N102" i="7"/>
  <c r="AO101" i="7"/>
  <c r="AL101" i="7"/>
  <c r="AH101" i="7"/>
  <c r="AB101" i="7"/>
  <c r="X101" i="7"/>
  <c r="W101" i="7"/>
  <c r="R101" i="7"/>
  <c r="S101" i="7" s="1"/>
  <c r="T101" i="7" s="1"/>
  <c r="U101" i="7" s="1"/>
  <c r="O101" i="7"/>
  <c r="P101" i="7" s="1"/>
  <c r="Q101" i="7" s="1"/>
  <c r="N101" i="7"/>
  <c r="AO100" i="7"/>
  <c r="AL100" i="7"/>
  <c r="AH100" i="7"/>
  <c r="AB100" i="7"/>
  <c r="X100" i="7"/>
  <c r="W100" i="7"/>
  <c r="R100" i="7"/>
  <c r="S100" i="7" s="1"/>
  <c r="T100" i="7" s="1"/>
  <c r="U100" i="7" s="1"/>
  <c r="O100" i="7"/>
  <c r="P100" i="7" s="1"/>
  <c r="Q100" i="7" s="1"/>
  <c r="N100" i="7"/>
  <c r="AO99" i="7"/>
  <c r="AL99" i="7"/>
  <c r="AH99" i="7"/>
  <c r="AB99" i="7"/>
  <c r="X99" i="7"/>
  <c r="W99" i="7"/>
  <c r="R99" i="7"/>
  <c r="S99" i="7" s="1"/>
  <c r="T99" i="7" s="1"/>
  <c r="U99" i="7" s="1"/>
  <c r="O99" i="7"/>
  <c r="P99" i="7" s="1"/>
  <c r="Q99" i="7" s="1"/>
  <c r="N99" i="7"/>
  <c r="AO98" i="7"/>
  <c r="AL98" i="7"/>
  <c r="AH98" i="7"/>
  <c r="AB98" i="7"/>
  <c r="X98" i="7"/>
  <c r="W98" i="7"/>
  <c r="R98" i="7"/>
  <c r="S98" i="7" s="1"/>
  <c r="T98" i="7" s="1"/>
  <c r="U98" i="7" s="1"/>
  <c r="O98" i="7"/>
  <c r="P98" i="7" s="1"/>
  <c r="Q98" i="7" s="1"/>
  <c r="N98" i="7"/>
  <c r="AO97" i="7"/>
  <c r="AL97" i="7"/>
  <c r="AH97" i="7"/>
  <c r="AB97" i="7"/>
  <c r="X97" i="7"/>
  <c r="W97" i="7"/>
  <c r="R97" i="7"/>
  <c r="S97" i="7" s="1"/>
  <c r="T97" i="7" s="1"/>
  <c r="U97" i="7" s="1"/>
  <c r="O97" i="7"/>
  <c r="P97" i="7" s="1"/>
  <c r="Q97" i="7" s="1"/>
  <c r="N97" i="7"/>
  <c r="AO96" i="7"/>
  <c r="AL96" i="7"/>
  <c r="AH96" i="7"/>
  <c r="AB96" i="7"/>
  <c r="X96" i="7"/>
  <c r="W96" i="7"/>
  <c r="R96" i="7"/>
  <c r="S96" i="7" s="1"/>
  <c r="T96" i="7" s="1"/>
  <c r="U96" i="7" s="1"/>
  <c r="O96" i="7"/>
  <c r="P96" i="7" s="1"/>
  <c r="Q96" i="7" s="1"/>
  <c r="N96" i="7"/>
  <c r="AO95" i="7"/>
  <c r="AL95" i="7"/>
  <c r="AH95" i="7"/>
  <c r="AB95" i="7"/>
  <c r="X95" i="7"/>
  <c r="W95" i="7"/>
  <c r="R95" i="7"/>
  <c r="S95" i="7" s="1"/>
  <c r="T95" i="7" s="1"/>
  <c r="U95" i="7" s="1"/>
  <c r="O95" i="7"/>
  <c r="P95" i="7" s="1"/>
  <c r="Q95" i="7" s="1"/>
  <c r="N95" i="7"/>
  <c r="AO94" i="7"/>
  <c r="AL94" i="7"/>
  <c r="AH94" i="7"/>
  <c r="AB94" i="7"/>
  <c r="X94" i="7"/>
  <c r="W94" i="7"/>
  <c r="R94" i="7"/>
  <c r="S94" i="7" s="1"/>
  <c r="T94" i="7" s="1"/>
  <c r="U94" i="7" s="1"/>
  <c r="O94" i="7"/>
  <c r="P94" i="7" s="1"/>
  <c r="Q94" i="7" s="1"/>
  <c r="N94" i="7"/>
  <c r="AO93" i="7"/>
  <c r="AL93" i="7"/>
  <c r="AH93" i="7"/>
  <c r="AB93" i="7"/>
  <c r="X93" i="7"/>
  <c r="W93" i="7"/>
  <c r="R93" i="7"/>
  <c r="S93" i="7" s="1"/>
  <c r="T93" i="7" s="1"/>
  <c r="U93" i="7" s="1"/>
  <c r="O93" i="7"/>
  <c r="P93" i="7" s="1"/>
  <c r="Q93" i="7" s="1"/>
  <c r="N93" i="7"/>
  <c r="AO92" i="7"/>
  <c r="AL92" i="7"/>
  <c r="AH92" i="7"/>
  <c r="AB92" i="7"/>
  <c r="X92" i="7"/>
  <c r="W92" i="7"/>
  <c r="R92" i="7"/>
  <c r="S92" i="7" s="1"/>
  <c r="T92" i="7" s="1"/>
  <c r="U92" i="7" s="1"/>
  <c r="O92" i="7"/>
  <c r="P92" i="7" s="1"/>
  <c r="Q92" i="7" s="1"/>
  <c r="N92" i="7"/>
  <c r="AO91" i="7"/>
  <c r="AL91" i="7"/>
  <c r="AH91" i="7"/>
  <c r="AB91" i="7"/>
  <c r="X91" i="7"/>
  <c r="W91" i="7"/>
  <c r="R91" i="7"/>
  <c r="S91" i="7" s="1"/>
  <c r="T91" i="7" s="1"/>
  <c r="U91" i="7" s="1"/>
  <c r="O91" i="7"/>
  <c r="P91" i="7" s="1"/>
  <c r="Q91" i="7" s="1"/>
  <c r="N91" i="7"/>
  <c r="AO90" i="7"/>
  <c r="AL90" i="7"/>
  <c r="AH90" i="7"/>
  <c r="AB90" i="7"/>
  <c r="X90" i="7"/>
  <c r="W90" i="7"/>
  <c r="R90" i="7"/>
  <c r="S90" i="7" s="1"/>
  <c r="T90" i="7" s="1"/>
  <c r="U90" i="7" s="1"/>
  <c r="O90" i="7"/>
  <c r="P90" i="7" s="1"/>
  <c r="Q90" i="7" s="1"/>
  <c r="N90" i="7"/>
  <c r="AO89" i="7"/>
  <c r="AL89" i="7"/>
  <c r="AH89" i="7"/>
  <c r="AB89" i="7"/>
  <c r="X89" i="7"/>
  <c r="W89" i="7"/>
  <c r="R89" i="7"/>
  <c r="S89" i="7" s="1"/>
  <c r="T89" i="7" s="1"/>
  <c r="U89" i="7" s="1"/>
  <c r="O89" i="7"/>
  <c r="P89" i="7" s="1"/>
  <c r="Q89" i="7" s="1"/>
  <c r="N89" i="7"/>
  <c r="AO88" i="7"/>
  <c r="AL88" i="7"/>
  <c r="AH88" i="7"/>
  <c r="AB88" i="7"/>
  <c r="X88" i="7"/>
  <c r="W88" i="7"/>
  <c r="R88" i="7"/>
  <c r="S88" i="7" s="1"/>
  <c r="T88" i="7" s="1"/>
  <c r="U88" i="7" s="1"/>
  <c r="O88" i="7"/>
  <c r="P88" i="7" s="1"/>
  <c r="Q88" i="7" s="1"/>
  <c r="N88" i="7"/>
  <c r="AO87" i="7"/>
  <c r="AL87" i="7"/>
  <c r="AH87" i="7"/>
  <c r="AB87" i="7"/>
  <c r="X87" i="7"/>
  <c r="W87" i="7"/>
  <c r="R87" i="7"/>
  <c r="S87" i="7" s="1"/>
  <c r="T87" i="7" s="1"/>
  <c r="U87" i="7" s="1"/>
  <c r="O87" i="7"/>
  <c r="P87" i="7" s="1"/>
  <c r="Q87" i="7" s="1"/>
  <c r="N87" i="7"/>
  <c r="AO86" i="7"/>
  <c r="AL86" i="7"/>
  <c r="AH86" i="7"/>
  <c r="AB86" i="7"/>
  <c r="X86" i="7"/>
  <c r="W86" i="7"/>
  <c r="R86" i="7"/>
  <c r="S86" i="7" s="1"/>
  <c r="T86" i="7" s="1"/>
  <c r="U86" i="7" s="1"/>
  <c r="O86" i="7"/>
  <c r="P86" i="7" s="1"/>
  <c r="Q86" i="7" s="1"/>
  <c r="N86" i="7"/>
  <c r="AO85" i="7"/>
  <c r="AL85" i="7"/>
  <c r="AH85" i="7"/>
  <c r="AB85" i="7"/>
  <c r="X85" i="7"/>
  <c r="W85" i="7"/>
  <c r="R85" i="7"/>
  <c r="S85" i="7" s="1"/>
  <c r="T85" i="7" s="1"/>
  <c r="U85" i="7" s="1"/>
  <c r="O85" i="7"/>
  <c r="P85" i="7" s="1"/>
  <c r="Q85" i="7" s="1"/>
  <c r="N85" i="7"/>
  <c r="AO84" i="7"/>
  <c r="AL84" i="7"/>
  <c r="AH84" i="7"/>
  <c r="AB84" i="7"/>
  <c r="X84" i="7"/>
  <c r="W84" i="7"/>
  <c r="R84" i="7"/>
  <c r="S84" i="7" s="1"/>
  <c r="T84" i="7" s="1"/>
  <c r="U84" i="7" s="1"/>
  <c r="P84" i="7"/>
  <c r="Q84" i="7" s="1"/>
  <c r="O84" i="7"/>
  <c r="N84" i="7"/>
  <c r="AO83" i="7"/>
  <c r="AL83" i="7"/>
  <c r="AH83" i="7"/>
  <c r="AB83" i="7"/>
  <c r="X83" i="7"/>
  <c r="W83" i="7"/>
  <c r="R83" i="7"/>
  <c r="S83" i="7" s="1"/>
  <c r="T83" i="7" s="1"/>
  <c r="U83" i="7" s="1"/>
  <c r="O83" i="7"/>
  <c r="P83" i="7" s="1"/>
  <c r="Q83" i="7" s="1"/>
  <c r="N83" i="7"/>
  <c r="AO82" i="7"/>
  <c r="AL82" i="7"/>
  <c r="AH82" i="7"/>
  <c r="AB82" i="7"/>
  <c r="X82" i="7"/>
  <c r="W82" i="7"/>
  <c r="R82" i="7"/>
  <c r="S82" i="7" s="1"/>
  <c r="T82" i="7" s="1"/>
  <c r="U82" i="7" s="1"/>
  <c r="O82" i="7"/>
  <c r="P82" i="7" s="1"/>
  <c r="Q82" i="7" s="1"/>
  <c r="N82" i="7"/>
  <c r="AO81" i="7"/>
  <c r="AL81" i="7"/>
  <c r="AH81" i="7"/>
  <c r="AB81" i="7"/>
  <c r="X81" i="7"/>
  <c r="W81" i="7"/>
  <c r="R81" i="7"/>
  <c r="S81" i="7" s="1"/>
  <c r="T81" i="7" s="1"/>
  <c r="U81" i="7" s="1"/>
  <c r="O81" i="7"/>
  <c r="P81" i="7" s="1"/>
  <c r="Q81" i="7" s="1"/>
  <c r="N81" i="7"/>
  <c r="AO80" i="7"/>
  <c r="AL80" i="7"/>
  <c r="AH80" i="7"/>
  <c r="AB80" i="7"/>
  <c r="X80" i="7"/>
  <c r="W80" i="7"/>
  <c r="R80" i="7"/>
  <c r="S80" i="7" s="1"/>
  <c r="T80" i="7" s="1"/>
  <c r="U80" i="7" s="1"/>
  <c r="O80" i="7"/>
  <c r="P80" i="7" s="1"/>
  <c r="Q80" i="7" s="1"/>
  <c r="N80" i="7"/>
  <c r="AO79" i="7"/>
  <c r="AL79" i="7"/>
  <c r="AH79" i="7"/>
  <c r="AB79" i="7"/>
  <c r="X79" i="7"/>
  <c r="W79" i="7"/>
  <c r="R79" i="7"/>
  <c r="S79" i="7" s="1"/>
  <c r="T79" i="7" s="1"/>
  <c r="U79" i="7" s="1"/>
  <c r="O79" i="7"/>
  <c r="P79" i="7" s="1"/>
  <c r="Q79" i="7" s="1"/>
  <c r="N79" i="7"/>
  <c r="AO78" i="7"/>
  <c r="AL78" i="7"/>
  <c r="AH78" i="7"/>
  <c r="AB78" i="7"/>
  <c r="X78" i="7"/>
  <c r="W78" i="7"/>
  <c r="R78" i="7"/>
  <c r="S78" i="7" s="1"/>
  <c r="T78" i="7" s="1"/>
  <c r="U78" i="7" s="1"/>
  <c r="O78" i="7"/>
  <c r="P78" i="7" s="1"/>
  <c r="Q78" i="7" s="1"/>
  <c r="N78" i="7"/>
  <c r="AO77" i="7"/>
  <c r="AL77" i="7"/>
  <c r="AH77" i="7"/>
  <c r="AB77" i="7"/>
  <c r="X77" i="7"/>
  <c r="W77" i="7"/>
  <c r="R77" i="7"/>
  <c r="S77" i="7" s="1"/>
  <c r="T77" i="7" s="1"/>
  <c r="U77" i="7" s="1"/>
  <c r="O77" i="7"/>
  <c r="P77" i="7" s="1"/>
  <c r="Q77" i="7" s="1"/>
  <c r="N77" i="7"/>
  <c r="AO76" i="7"/>
  <c r="AL76" i="7"/>
  <c r="AH76" i="7"/>
  <c r="AB76" i="7"/>
  <c r="X76" i="7"/>
  <c r="W76" i="7"/>
  <c r="R76" i="7"/>
  <c r="S76" i="7" s="1"/>
  <c r="T76" i="7" s="1"/>
  <c r="U76" i="7" s="1"/>
  <c r="O76" i="7"/>
  <c r="P76" i="7" s="1"/>
  <c r="Q76" i="7" s="1"/>
  <c r="N76" i="7"/>
  <c r="AO75" i="7"/>
  <c r="AL75" i="7"/>
  <c r="AH75" i="7"/>
  <c r="AB75" i="7"/>
  <c r="X75" i="7"/>
  <c r="W75" i="7"/>
  <c r="R75" i="7"/>
  <c r="S75" i="7" s="1"/>
  <c r="T75" i="7" s="1"/>
  <c r="U75" i="7" s="1"/>
  <c r="O75" i="7"/>
  <c r="P75" i="7" s="1"/>
  <c r="Q75" i="7" s="1"/>
  <c r="N75" i="7"/>
  <c r="AO74" i="7"/>
  <c r="AL74" i="7"/>
  <c r="AH74" i="7"/>
  <c r="AB74" i="7"/>
  <c r="X74" i="7"/>
  <c r="W74" i="7"/>
  <c r="R74" i="7"/>
  <c r="S74" i="7" s="1"/>
  <c r="T74" i="7" s="1"/>
  <c r="U74" i="7" s="1"/>
  <c r="O74" i="7"/>
  <c r="P74" i="7" s="1"/>
  <c r="Q74" i="7" s="1"/>
  <c r="N74" i="7"/>
  <c r="AO73" i="7"/>
  <c r="AL73" i="7"/>
  <c r="AH73" i="7"/>
  <c r="AB73" i="7"/>
  <c r="X73" i="7"/>
  <c r="W73" i="7"/>
  <c r="R73" i="7"/>
  <c r="S73" i="7" s="1"/>
  <c r="T73" i="7" s="1"/>
  <c r="U73" i="7" s="1"/>
  <c r="O73" i="7"/>
  <c r="P73" i="7" s="1"/>
  <c r="Q73" i="7" s="1"/>
  <c r="N73" i="7"/>
  <c r="AO72" i="7"/>
  <c r="AL72" i="7"/>
  <c r="AH72" i="7"/>
  <c r="AB72" i="7"/>
  <c r="X72" i="7"/>
  <c r="W72" i="7"/>
  <c r="R72" i="7"/>
  <c r="S72" i="7" s="1"/>
  <c r="T72" i="7" s="1"/>
  <c r="U72" i="7" s="1"/>
  <c r="O72" i="7"/>
  <c r="P72" i="7" s="1"/>
  <c r="Q72" i="7" s="1"/>
  <c r="N72" i="7"/>
  <c r="AO71" i="7"/>
  <c r="AL71" i="7"/>
  <c r="AH71" i="7"/>
  <c r="AB71" i="7"/>
  <c r="X71" i="7"/>
  <c r="W71" i="7"/>
  <c r="R71" i="7"/>
  <c r="S71" i="7" s="1"/>
  <c r="T71" i="7" s="1"/>
  <c r="U71" i="7" s="1"/>
  <c r="O71" i="7"/>
  <c r="P71" i="7" s="1"/>
  <c r="Q71" i="7" s="1"/>
  <c r="N71" i="7"/>
  <c r="AO70" i="7"/>
  <c r="AL70" i="7"/>
  <c r="AH70" i="7"/>
  <c r="AB70" i="7"/>
  <c r="X70" i="7"/>
  <c r="W70" i="7"/>
  <c r="R70" i="7"/>
  <c r="S70" i="7" s="1"/>
  <c r="T70" i="7" s="1"/>
  <c r="U70" i="7" s="1"/>
  <c r="O70" i="7"/>
  <c r="P70" i="7" s="1"/>
  <c r="Q70" i="7" s="1"/>
  <c r="N70" i="7"/>
  <c r="AO69" i="7"/>
  <c r="AL69" i="7"/>
  <c r="AH69" i="7"/>
  <c r="AB69" i="7"/>
  <c r="X69" i="7"/>
  <c r="W69" i="7"/>
  <c r="R69" i="7"/>
  <c r="S69" i="7" s="1"/>
  <c r="T69" i="7" s="1"/>
  <c r="U69" i="7" s="1"/>
  <c r="O69" i="7"/>
  <c r="P69" i="7" s="1"/>
  <c r="Q69" i="7" s="1"/>
  <c r="N69" i="7"/>
  <c r="AO68" i="7"/>
  <c r="AL68" i="7"/>
  <c r="AH68" i="7"/>
  <c r="AB68" i="7"/>
  <c r="X68" i="7"/>
  <c r="W68" i="7"/>
  <c r="R68" i="7"/>
  <c r="S68" i="7" s="1"/>
  <c r="T68" i="7" s="1"/>
  <c r="U68" i="7" s="1"/>
  <c r="O68" i="7"/>
  <c r="P68" i="7" s="1"/>
  <c r="Q68" i="7" s="1"/>
  <c r="Y68" i="7" s="1"/>
  <c r="N68" i="7"/>
  <c r="AO67" i="7"/>
  <c r="AL67" i="7"/>
  <c r="AH67" i="7"/>
  <c r="AB67" i="7"/>
  <c r="X67" i="7"/>
  <c r="W67" i="7"/>
  <c r="R67" i="7"/>
  <c r="S67" i="7" s="1"/>
  <c r="T67" i="7" s="1"/>
  <c r="U67" i="7" s="1"/>
  <c r="O67" i="7"/>
  <c r="P67" i="7" s="1"/>
  <c r="Q67" i="7" s="1"/>
  <c r="N67" i="7"/>
  <c r="AO66" i="7"/>
  <c r="AL66" i="7"/>
  <c r="AH66" i="7"/>
  <c r="AB66" i="7"/>
  <c r="X66" i="7"/>
  <c r="W66" i="7"/>
  <c r="R66" i="7"/>
  <c r="S66" i="7" s="1"/>
  <c r="T66" i="7" s="1"/>
  <c r="U66" i="7" s="1"/>
  <c r="O66" i="7"/>
  <c r="P66" i="7" s="1"/>
  <c r="Q66" i="7" s="1"/>
  <c r="N66" i="7"/>
  <c r="AO65" i="7"/>
  <c r="AL65" i="7"/>
  <c r="AH65" i="7"/>
  <c r="AB65" i="7"/>
  <c r="X65" i="7"/>
  <c r="W65" i="7"/>
  <c r="R65" i="7"/>
  <c r="S65" i="7" s="1"/>
  <c r="T65" i="7" s="1"/>
  <c r="U65" i="7" s="1"/>
  <c r="O65" i="7"/>
  <c r="P65" i="7" s="1"/>
  <c r="Q65" i="7" s="1"/>
  <c r="N65" i="7"/>
  <c r="AO64" i="7"/>
  <c r="AL64" i="7"/>
  <c r="AH64" i="7"/>
  <c r="AB64" i="7"/>
  <c r="X64" i="7"/>
  <c r="W64" i="7"/>
  <c r="R64" i="7"/>
  <c r="S64" i="7" s="1"/>
  <c r="T64" i="7" s="1"/>
  <c r="U64" i="7" s="1"/>
  <c r="O64" i="7"/>
  <c r="P64" i="7" s="1"/>
  <c r="Q64" i="7" s="1"/>
  <c r="N64" i="7"/>
  <c r="AO63" i="7"/>
  <c r="AL63" i="7"/>
  <c r="AH63" i="7"/>
  <c r="AB63" i="7"/>
  <c r="X63" i="7"/>
  <c r="W63" i="7"/>
  <c r="R63" i="7"/>
  <c r="S63" i="7" s="1"/>
  <c r="T63" i="7" s="1"/>
  <c r="U63" i="7" s="1"/>
  <c r="O63" i="7"/>
  <c r="P63" i="7" s="1"/>
  <c r="Q63" i="7" s="1"/>
  <c r="N63" i="7"/>
  <c r="AO62" i="7"/>
  <c r="AL62" i="7"/>
  <c r="AH62" i="7"/>
  <c r="AB62" i="7"/>
  <c r="X62" i="7"/>
  <c r="W62" i="7"/>
  <c r="R62" i="7"/>
  <c r="S62" i="7" s="1"/>
  <c r="T62" i="7" s="1"/>
  <c r="U62" i="7" s="1"/>
  <c r="O62" i="7"/>
  <c r="P62" i="7" s="1"/>
  <c r="Q62" i="7" s="1"/>
  <c r="N62" i="7"/>
  <c r="AO61" i="7"/>
  <c r="AL61" i="7"/>
  <c r="AH61" i="7"/>
  <c r="AB61" i="7"/>
  <c r="X61" i="7"/>
  <c r="W61" i="7"/>
  <c r="R61" i="7"/>
  <c r="S61" i="7" s="1"/>
  <c r="T61" i="7" s="1"/>
  <c r="U61" i="7" s="1"/>
  <c r="O61" i="7"/>
  <c r="P61" i="7" s="1"/>
  <c r="Q61" i="7" s="1"/>
  <c r="N61" i="7"/>
  <c r="AO60" i="7"/>
  <c r="AL60" i="7"/>
  <c r="AH60" i="7"/>
  <c r="AB60" i="7"/>
  <c r="X60" i="7"/>
  <c r="W60" i="7"/>
  <c r="R60" i="7"/>
  <c r="S60" i="7" s="1"/>
  <c r="T60" i="7" s="1"/>
  <c r="U60" i="7" s="1"/>
  <c r="O60" i="7"/>
  <c r="P60" i="7" s="1"/>
  <c r="Q60" i="7" s="1"/>
  <c r="N60" i="7"/>
  <c r="AO59" i="7"/>
  <c r="AL59" i="7"/>
  <c r="AH59" i="7"/>
  <c r="AB59" i="7"/>
  <c r="X59" i="7"/>
  <c r="W59" i="7"/>
  <c r="R59" i="7"/>
  <c r="S59" i="7" s="1"/>
  <c r="T59" i="7" s="1"/>
  <c r="U59" i="7" s="1"/>
  <c r="O59" i="7"/>
  <c r="P59" i="7" s="1"/>
  <c r="Q59" i="7" s="1"/>
  <c r="N59" i="7"/>
  <c r="AO58" i="7"/>
  <c r="AL58" i="7"/>
  <c r="AH58" i="7"/>
  <c r="AB58" i="7"/>
  <c r="X58" i="7"/>
  <c r="W58" i="7"/>
  <c r="R58" i="7"/>
  <c r="S58" i="7" s="1"/>
  <c r="T58" i="7" s="1"/>
  <c r="U58" i="7" s="1"/>
  <c r="O58" i="7"/>
  <c r="P58" i="7" s="1"/>
  <c r="Q58" i="7" s="1"/>
  <c r="N58" i="7"/>
  <c r="AO57" i="7"/>
  <c r="AL57" i="7"/>
  <c r="AH57" i="7"/>
  <c r="AB57" i="7"/>
  <c r="X57" i="7"/>
  <c r="W57" i="7"/>
  <c r="R57" i="7"/>
  <c r="S57" i="7" s="1"/>
  <c r="T57" i="7" s="1"/>
  <c r="U57" i="7" s="1"/>
  <c r="P57" i="7"/>
  <c r="Q57" i="7" s="1"/>
  <c r="O57" i="7"/>
  <c r="N57" i="7"/>
  <c r="AO56" i="7"/>
  <c r="AL56" i="7"/>
  <c r="AH56" i="7"/>
  <c r="AB56" i="7"/>
  <c r="X56" i="7"/>
  <c r="W56" i="7"/>
  <c r="R56" i="7"/>
  <c r="S56" i="7" s="1"/>
  <c r="T56" i="7" s="1"/>
  <c r="U56" i="7" s="1"/>
  <c r="O56" i="7"/>
  <c r="P56" i="7" s="1"/>
  <c r="Q56" i="7" s="1"/>
  <c r="N56" i="7"/>
  <c r="AO55" i="7"/>
  <c r="AL55" i="7"/>
  <c r="AH55" i="7"/>
  <c r="AB55" i="7"/>
  <c r="X55" i="7"/>
  <c r="W55" i="7"/>
  <c r="R55" i="7"/>
  <c r="S55" i="7" s="1"/>
  <c r="T55" i="7" s="1"/>
  <c r="U55" i="7" s="1"/>
  <c r="O55" i="7"/>
  <c r="P55" i="7" s="1"/>
  <c r="Q55" i="7" s="1"/>
  <c r="N55" i="7"/>
  <c r="AO54" i="7"/>
  <c r="AL54" i="7"/>
  <c r="AH54" i="7"/>
  <c r="AB54" i="7"/>
  <c r="X54" i="7"/>
  <c r="W54" i="7"/>
  <c r="R54" i="7"/>
  <c r="S54" i="7" s="1"/>
  <c r="T54" i="7" s="1"/>
  <c r="U54" i="7" s="1"/>
  <c r="O54" i="7"/>
  <c r="P54" i="7" s="1"/>
  <c r="Q54" i="7" s="1"/>
  <c r="N54" i="7"/>
  <c r="AO53" i="7"/>
  <c r="AL53" i="7"/>
  <c r="AH53" i="7"/>
  <c r="AB53" i="7"/>
  <c r="X53" i="7"/>
  <c r="W53" i="7"/>
  <c r="R53" i="7"/>
  <c r="S53" i="7" s="1"/>
  <c r="T53" i="7" s="1"/>
  <c r="U53" i="7" s="1"/>
  <c r="O53" i="7"/>
  <c r="P53" i="7" s="1"/>
  <c r="Q53" i="7" s="1"/>
  <c r="Y53" i="7" s="1"/>
  <c r="BB53" i="7" s="1"/>
  <c r="N53" i="7"/>
  <c r="AO52" i="7"/>
  <c r="AL52" i="7"/>
  <c r="AH52" i="7"/>
  <c r="AB52" i="7"/>
  <c r="X52" i="7"/>
  <c r="W52" i="7"/>
  <c r="S52" i="7"/>
  <c r="T52" i="7" s="1"/>
  <c r="U52" i="7" s="1"/>
  <c r="R52" i="7"/>
  <c r="O52" i="7"/>
  <c r="P52" i="7" s="1"/>
  <c r="Q52" i="7" s="1"/>
  <c r="N52" i="7"/>
  <c r="AO51" i="7"/>
  <c r="AL51" i="7"/>
  <c r="AH51" i="7"/>
  <c r="AB51" i="7"/>
  <c r="X51" i="7"/>
  <c r="W51" i="7"/>
  <c r="R51" i="7"/>
  <c r="S51" i="7" s="1"/>
  <c r="T51" i="7" s="1"/>
  <c r="U51" i="7" s="1"/>
  <c r="O51" i="7"/>
  <c r="P51" i="7" s="1"/>
  <c r="Q51" i="7" s="1"/>
  <c r="N51" i="7"/>
  <c r="AO50" i="7"/>
  <c r="AL50" i="7"/>
  <c r="AH50" i="7"/>
  <c r="AB50" i="7"/>
  <c r="X50" i="7"/>
  <c r="W50" i="7"/>
  <c r="R50" i="7"/>
  <c r="S50" i="7" s="1"/>
  <c r="T50" i="7" s="1"/>
  <c r="U50" i="7" s="1"/>
  <c r="O50" i="7"/>
  <c r="P50" i="7" s="1"/>
  <c r="Q50" i="7" s="1"/>
  <c r="N50" i="7"/>
  <c r="AO49" i="7"/>
  <c r="AL49" i="7"/>
  <c r="AH49" i="7"/>
  <c r="AB49" i="7"/>
  <c r="X49" i="7"/>
  <c r="W49" i="7"/>
  <c r="R49" i="7"/>
  <c r="S49" i="7" s="1"/>
  <c r="T49" i="7" s="1"/>
  <c r="U49" i="7" s="1"/>
  <c r="O49" i="7"/>
  <c r="P49" i="7" s="1"/>
  <c r="Q49" i="7" s="1"/>
  <c r="N49" i="7"/>
  <c r="AO48" i="7"/>
  <c r="AL48" i="7"/>
  <c r="AH48" i="7"/>
  <c r="AB48" i="7"/>
  <c r="X48" i="7"/>
  <c r="W48" i="7"/>
  <c r="R48" i="7"/>
  <c r="S48" i="7" s="1"/>
  <c r="T48" i="7" s="1"/>
  <c r="U48" i="7" s="1"/>
  <c r="O48" i="7"/>
  <c r="P48" i="7" s="1"/>
  <c r="Q48" i="7" s="1"/>
  <c r="N48" i="7"/>
  <c r="AO47" i="7"/>
  <c r="AL47" i="7"/>
  <c r="AH47" i="7"/>
  <c r="AB47" i="7"/>
  <c r="X47" i="7"/>
  <c r="W47" i="7"/>
  <c r="R47" i="7"/>
  <c r="S47" i="7" s="1"/>
  <c r="T47" i="7" s="1"/>
  <c r="U47" i="7" s="1"/>
  <c r="O47" i="7"/>
  <c r="P47" i="7" s="1"/>
  <c r="Q47" i="7" s="1"/>
  <c r="N47" i="7"/>
  <c r="AO46" i="7"/>
  <c r="AL46" i="7"/>
  <c r="AH46" i="7"/>
  <c r="AB46" i="7"/>
  <c r="X46" i="7"/>
  <c r="W46" i="7"/>
  <c r="R46" i="7"/>
  <c r="S46" i="7" s="1"/>
  <c r="T46" i="7" s="1"/>
  <c r="U46" i="7" s="1"/>
  <c r="O46" i="7"/>
  <c r="P46" i="7" s="1"/>
  <c r="Q46" i="7" s="1"/>
  <c r="N46" i="7"/>
  <c r="AO45" i="7"/>
  <c r="AL45" i="7"/>
  <c r="AH45" i="7"/>
  <c r="AB45" i="7"/>
  <c r="X45" i="7"/>
  <c r="W45" i="7"/>
  <c r="R45" i="7"/>
  <c r="S45" i="7" s="1"/>
  <c r="T45" i="7" s="1"/>
  <c r="U45" i="7" s="1"/>
  <c r="O45" i="7"/>
  <c r="P45" i="7" s="1"/>
  <c r="Q45" i="7" s="1"/>
  <c r="N45" i="7"/>
  <c r="AO44" i="7"/>
  <c r="AL44" i="7"/>
  <c r="AH44" i="7"/>
  <c r="AB44" i="7"/>
  <c r="X44" i="7"/>
  <c r="W44" i="7"/>
  <c r="R44" i="7"/>
  <c r="S44" i="7" s="1"/>
  <c r="T44" i="7" s="1"/>
  <c r="U44" i="7" s="1"/>
  <c r="O44" i="7"/>
  <c r="P44" i="7" s="1"/>
  <c r="Q44" i="7" s="1"/>
  <c r="N44" i="7"/>
  <c r="AO43" i="7"/>
  <c r="AL43" i="7"/>
  <c r="AH43" i="7"/>
  <c r="AB43" i="7"/>
  <c r="X43" i="7"/>
  <c r="W43" i="7"/>
  <c r="R43" i="7"/>
  <c r="S43" i="7" s="1"/>
  <c r="T43" i="7" s="1"/>
  <c r="U43" i="7" s="1"/>
  <c r="O43" i="7"/>
  <c r="P43" i="7" s="1"/>
  <c r="Q43" i="7" s="1"/>
  <c r="N43" i="7"/>
  <c r="AO42" i="7"/>
  <c r="AL42" i="7"/>
  <c r="AH42" i="7"/>
  <c r="AB42" i="7"/>
  <c r="X42" i="7"/>
  <c r="W42" i="7"/>
  <c r="R42" i="7"/>
  <c r="S42" i="7" s="1"/>
  <c r="T42" i="7" s="1"/>
  <c r="U42" i="7" s="1"/>
  <c r="O42" i="7"/>
  <c r="P42" i="7" s="1"/>
  <c r="Q42" i="7" s="1"/>
  <c r="N42" i="7"/>
  <c r="AO41" i="7"/>
  <c r="AL41" i="7"/>
  <c r="AH41" i="7"/>
  <c r="AB41" i="7"/>
  <c r="X41" i="7"/>
  <c r="W41" i="7"/>
  <c r="R41" i="7"/>
  <c r="S41" i="7" s="1"/>
  <c r="T41" i="7" s="1"/>
  <c r="U41" i="7" s="1"/>
  <c r="O41" i="7"/>
  <c r="P41" i="7" s="1"/>
  <c r="Q41" i="7" s="1"/>
  <c r="N41" i="7"/>
  <c r="AO40" i="7"/>
  <c r="AL40" i="7"/>
  <c r="AH40" i="7"/>
  <c r="AB40" i="7"/>
  <c r="X40" i="7"/>
  <c r="W40" i="7"/>
  <c r="R40" i="7"/>
  <c r="S40" i="7" s="1"/>
  <c r="T40" i="7" s="1"/>
  <c r="U40" i="7" s="1"/>
  <c r="O40" i="7"/>
  <c r="P40" i="7" s="1"/>
  <c r="Q40" i="7" s="1"/>
  <c r="N40" i="7"/>
  <c r="AO39" i="7"/>
  <c r="AL39" i="7"/>
  <c r="AH39" i="7"/>
  <c r="AB39" i="7"/>
  <c r="X39" i="7"/>
  <c r="W39" i="7"/>
  <c r="R39" i="7"/>
  <c r="S39" i="7" s="1"/>
  <c r="T39" i="7" s="1"/>
  <c r="U39" i="7" s="1"/>
  <c r="O39" i="7"/>
  <c r="P39" i="7" s="1"/>
  <c r="Q39" i="7" s="1"/>
  <c r="N39" i="7"/>
  <c r="AO38" i="7"/>
  <c r="AL38" i="7"/>
  <c r="AH38" i="7"/>
  <c r="AB38" i="7"/>
  <c r="X38" i="7"/>
  <c r="W38" i="7"/>
  <c r="R38" i="7"/>
  <c r="S38" i="7" s="1"/>
  <c r="T38" i="7" s="1"/>
  <c r="U38" i="7" s="1"/>
  <c r="O38" i="7"/>
  <c r="P38" i="7" s="1"/>
  <c r="Q38" i="7" s="1"/>
  <c r="Y38" i="7" s="1"/>
  <c r="N38" i="7"/>
  <c r="AO37" i="7"/>
  <c r="AL37" i="7"/>
  <c r="AH37" i="7"/>
  <c r="AB37" i="7"/>
  <c r="X37" i="7"/>
  <c r="W37" i="7"/>
  <c r="R37" i="7"/>
  <c r="S37" i="7" s="1"/>
  <c r="T37" i="7" s="1"/>
  <c r="U37" i="7" s="1"/>
  <c r="O37" i="7"/>
  <c r="P37" i="7" s="1"/>
  <c r="Q37" i="7" s="1"/>
  <c r="N37" i="7"/>
  <c r="AO36" i="7"/>
  <c r="AL36" i="7"/>
  <c r="AH36" i="7"/>
  <c r="AB36" i="7"/>
  <c r="X36" i="7"/>
  <c r="W36" i="7"/>
  <c r="R36" i="7"/>
  <c r="S36" i="7" s="1"/>
  <c r="T36" i="7" s="1"/>
  <c r="U36" i="7" s="1"/>
  <c r="O36" i="7"/>
  <c r="P36" i="7" s="1"/>
  <c r="Q36" i="7" s="1"/>
  <c r="N36" i="7"/>
  <c r="AO35" i="7"/>
  <c r="AL35" i="7"/>
  <c r="AH35" i="7"/>
  <c r="AB35" i="7"/>
  <c r="X35" i="7"/>
  <c r="W35" i="7"/>
  <c r="R35" i="7"/>
  <c r="S35" i="7" s="1"/>
  <c r="T35" i="7" s="1"/>
  <c r="U35" i="7" s="1"/>
  <c r="O35" i="7"/>
  <c r="P35" i="7" s="1"/>
  <c r="Q35" i="7" s="1"/>
  <c r="N35" i="7"/>
  <c r="AO34" i="7"/>
  <c r="AL34" i="7"/>
  <c r="AH34" i="7"/>
  <c r="AB34" i="7"/>
  <c r="X34" i="7"/>
  <c r="W34" i="7"/>
  <c r="R34" i="7"/>
  <c r="S34" i="7" s="1"/>
  <c r="T34" i="7" s="1"/>
  <c r="U34" i="7" s="1"/>
  <c r="O34" i="7"/>
  <c r="P34" i="7" s="1"/>
  <c r="Q34" i="7" s="1"/>
  <c r="N34" i="7"/>
  <c r="AO33" i="7"/>
  <c r="AL33" i="7"/>
  <c r="AH33" i="7"/>
  <c r="AB33" i="7"/>
  <c r="X33" i="7"/>
  <c r="W33" i="7"/>
  <c r="R33" i="7"/>
  <c r="S33" i="7" s="1"/>
  <c r="T33" i="7" s="1"/>
  <c r="U33" i="7" s="1"/>
  <c r="O33" i="7"/>
  <c r="P33" i="7" s="1"/>
  <c r="Q33" i="7" s="1"/>
  <c r="N33" i="7"/>
  <c r="AO32" i="7"/>
  <c r="AL32" i="7"/>
  <c r="AH32" i="7"/>
  <c r="AB32" i="7"/>
  <c r="X32" i="7"/>
  <c r="W32" i="7"/>
  <c r="R32" i="7"/>
  <c r="S32" i="7" s="1"/>
  <c r="T32" i="7" s="1"/>
  <c r="U32" i="7" s="1"/>
  <c r="O32" i="7"/>
  <c r="P32" i="7" s="1"/>
  <c r="Q32" i="7" s="1"/>
  <c r="N32" i="7"/>
  <c r="AO31" i="7"/>
  <c r="AL31" i="7"/>
  <c r="AH31" i="7"/>
  <c r="AB31" i="7"/>
  <c r="X31" i="7"/>
  <c r="W31" i="7"/>
  <c r="R31" i="7"/>
  <c r="S31" i="7" s="1"/>
  <c r="T31" i="7" s="1"/>
  <c r="U31" i="7" s="1"/>
  <c r="O31" i="7"/>
  <c r="P31" i="7" s="1"/>
  <c r="Q31" i="7" s="1"/>
  <c r="N31" i="7"/>
  <c r="Y31" i="7" s="1"/>
  <c r="BB31" i="7" s="1"/>
  <c r="AO30" i="7"/>
  <c r="AL30" i="7"/>
  <c r="AH30" i="7"/>
  <c r="AB30" i="7"/>
  <c r="X30" i="7"/>
  <c r="W30" i="7"/>
  <c r="R30" i="7"/>
  <c r="S30" i="7" s="1"/>
  <c r="T30" i="7" s="1"/>
  <c r="U30" i="7" s="1"/>
  <c r="O30" i="7"/>
  <c r="P30" i="7" s="1"/>
  <c r="Q30" i="7" s="1"/>
  <c r="N30" i="7"/>
  <c r="AO29" i="7"/>
  <c r="AL29" i="7"/>
  <c r="AH29" i="7"/>
  <c r="AB29" i="7"/>
  <c r="X29" i="7"/>
  <c r="W29" i="7"/>
  <c r="R29" i="7"/>
  <c r="S29" i="7" s="1"/>
  <c r="T29" i="7" s="1"/>
  <c r="U29" i="7" s="1"/>
  <c r="O29" i="7"/>
  <c r="P29" i="7" s="1"/>
  <c r="Q29" i="7" s="1"/>
  <c r="N29" i="7"/>
  <c r="AO28" i="7"/>
  <c r="AL28" i="7"/>
  <c r="AH28" i="7"/>
  <c r="AB28" i="7"/>
  <c r="AB20" i="7" s="1"/>
  <c r="AC21" i="7" s="1"/>
  <c r="X28" i="7"/>
  <c r="W28" i="7"/>
  <c r="R28" i="7"/>
  <c r="S28" i="7" s="1"/>
  <c r="T28" i="7" s="1"/>
  <c r="U28" i="7" s="1"/>
  <c r="O28" i="7"/>
  <c r="P28" i="7" s="1"/>
  <c r="Q28" i="7" s="1"/>
  <c r="N28" i="7"/>
  <c r="AO27" i="7"/>
  <c r="AL27" i="7"/>
  <c r="AH27" i="7"/>
  <c r="AB27" i="7"/>
  <c r="X27" i="7"/>
  <c r="W27" i="7"/>
  <c r="R27" i="7"/>
  <c r="S27" i="7" s="1"/>
  <c r="T27" i="7" s="1"/>
  <c r="U27" i="7" s="1"/>
  <c r="O27" i="7"/>
  <c r="N27" i="7"/>
  <c r="AP21" i="7"/>
  <c r="AD20" i="7"/>
  <c r="AE21" i="7" s="1"/>
  <c r="AA18" i="7"/>
  <c r="AB18" i="7" s="1"/>
  <c r="AC18" i="7" s="1"/>
  <c r="AD18" i="7" s="1"/>
  <c r="AE18" i="7" s="1"/>
  <c r="AF18" i="7" s="1"/>
  <c r="AG18" i="7" s="1"/>
  <c r="AH18" i="7" s="1"/>
  <c r="AI18" i="7" s="1"/>
  <c r="AJ18" i="7" s="1"/>
  <c r="AK18" i="7" s="1"/>
  <c r="AL18" i="7" s="1"/>
  <c r="AM18" i="7" s="1"/>
  <c r="AN18" i="7" s="1"/>
  <c r="AO18" i="7" s="1"/>
  <c r="AP18" i="7" s="1"/>
  <c r="AQ18" i="7" s="1"/>
  <c r="AR18" i="7" s="1"/>
  <c r="AS18" i="7" s="1"/>
  <c r="AT18" i="7" s="1"/>
  <c r="AU18" i="7" s="1"/>
  <c r="AV18" i="7" s="1"/>
  <c r="AW18" i="7" s="1"/>
  <c r="AX18" i="7" s="1"/>
  <c r="M18" i="7"/>
  <c r="N18" i="7" s="1"/>
  <c r="O18" i="7" s="1"/>
  <c r="P18" i="7" s="1"/>
  <c r="Q18" i="7" s="1"/>
  <c r="V18" i="7" s="1"/>
  <c r="W18" i="7" s="1"/>
  <c r="AT17" i="7"/>
  <c r="AR17" i="7"/>
  <c r="AN17" i="7"/>
  <c r="AM17" i="7"/>
  <c r="AK17" i="7"/>
  <c r="AJ17" i="7"/>
  <c r="AD17" i="7"/>
  <c r="AA17" i="7"/>
  <c r="Z17" i="7"/>
  <c r="V17" i="7"/>
  <c r="M17" i="7"/>
  <c r="L17" i="7"/>
  <c r="K17" i="7"/>
  <c r="E17" i="7"/>
  <c r="D17" i="7"/>
  <c r="C17" i="7"/>
  <c r="AO195" i="6"/>
  <c r="AL195" i="6"/>
  <c r="AH195" i="6"/>
  <c r="AB195" i="6"/>
  <c r="X195" i="6"/>
  <c r="W195" i="6"/>
  <c r="R195" i="6"/>
  <c r="S195" i="6" s="1"/>
  <c r="T195" i="6" s="1"/>
  <c r="U195" i="6" s="1"/>
  <c r="O195" i="6"/>
  <c r="P195" i="6" s="1"/>
  <c r="Q195" i="6" s="1"/>
  <c r="N195" i="6"/>
  <c r="AO194" i="6"/>
  <c r="AL194" i="6"/>
  <c r="AH194" i="6"/>
  <c r="AB194" i="6"/>
  <c r="X194" i="6"/>
  <c r="W194" i="6"/>
  <c r="R194" i="6"/>
  <c r="S194" i="6" s="1"/>
  <c r="T194" i="6" s="1"/>
  <c r="U194" i="6" s="1"/>
  <c r="O194" i="6"/>
  <c r="P194" i="6" s="1"/>
  <c r="Q194" i="6" s="1"/>
  <c r="N194" i="6"/>
  <c r="AO193" i="6"/>
  <c r="AL193" i="6"/>
  <c r="AH193" i="6"/>
  <c r="AB193" i="6"/>
  <c r="X193" i="6"/>
  <c r="W193" i="6"/>
  <c r="S193" i="6"/>
  <c r="T193" i="6" s="1"/>
  <c r="U193" i="6" s="1"/>
  <c r="R193" i="6"/>
  <c r="O193" i="6"/>
  <c r="P193" i="6" s="1"/>
  <c r="Q193" i="6" s="1"/>
  <c r="N193" i="6"/>
  <c r="AO192" i="6"/>
  <c r="AL192" i="6"/>
  <c r="AH192" i="6"/>
  <c r="AB192" i="6"/>
  <c r="X192" i="6"/>
  <c r="W192" i="6"/>
  <c r="R192" i="6"/>
  <c r="S192" i="6" s="1"/>
  <c r="T192" i="6" s="1"/>
  <c r="U192" i="6" s="1"/>
  <c r="O192" i="6"/>
  <c r="P192" i="6" s="1"/>
  <c r="Q192" i="6" s="1"/>
  <c r="N192" i="6"/>
  <c r="AO191" i="6"/>
  <c r="AL191" i="6"/>
  <c r="AH191" i="6"/>
  <c r="AB191" i="6"/>
  <c r="X191" i="6"/>
  <c r="W191" i="6"/>
  <c r="R191" i="6"/>
  <c r="S191" i="6" s="1"/>
  <c r="T191" i="6" s="1"/>
  <c r="U191" i="6" s="1"/>
  <c r="O191" i="6"/>
  <c r="P191" i="6" s="1"/>
  <c r="Q191" i="6" s="1"/>
  <c r="N191" i="6"/>
  <c r="AO190" i="6"/>
  <c r="AL190" i="6"/>
  <c r="AH190" i="6"/>
  <c r="AB190" i="6"/>
  <c r="X190" i="6"/>
  <c r="W190" i="6"/>
  <c r="R190" i="6"/>
  <c r="S190" i="6" s="1"/>
  <c r="T190" i="6" s="1"/>
  <c r="U190" i="6" s="1"/>
  <c r="O190" i="6"/>
  <c r="P190" i="6" s="1"/>
  <c r="Q190" i="6" s="1"/>
  <c r="N190" i="6"/>
  <c r="AO189" i="6"/>
  <c r="AL189" i="6"/>
  <c r="AH189" i="6"/>
  <c r="AB189" i="6"/>
  <c r="X189" i="6"/>
  <c r="W189" i="6"/>
  <c r="R189" i="6"/>
  <c r="S189" i="6" s="1"/>
  <c r="T189" i="6" s="1"/>
  <c r="U189" i="6" s="1"/>
  <c r="O189" i="6"/>
  <c r="P189" i="6" s="1"/>
  <c r="Q189" i="6" s="1"/>
  <c r="N189" i="6"/>
  <c r="AO188" i="6"/>
  <c r="AL188" i="6"/>
  <c r="AH188" i="6"/>
  <c r="AB188" i="6"/>
  <c r="X188" i="6"/>
  <c r="W188" i="6"/>
  <c r="R188" i="6"/>
  <c r="S188" i="6" s="1"/>
  <c r="T188" i="6" s="1"/>
  <c r="U188" i="6" s="1"/>
  <c r="O188" i="6"/>
  <c r="P188" i="6" s="1"/>
  <c r="Q188" i="6" s="1"/>
  <c r="N188" i="6"/>
  <c r="AO187" i="6"/>
  <c r="AL187" i="6"/>
  <c r="AH187" i="6"/>
  <c r="AB187" i="6"/>
  <c r="X187" i="6"/>
  <c r="W187" i="6"/>
  <c r="R187" i="6"/>
  <c r="S187" i="6" s="1"/>
  <c r="T187" i="6" s="1"/>
  <c r="U187" i="6" s="1"/>
  <c r="O187" i="6"/>
  <c r="P187" i="6" s="1"/>
  <c r="Q187" i="6" s="1"/>
  <c r="N187" i="6"/>
  <c r="AO186" i="6"/>
  <c r="AL186" i="6"/>
  <c r="AH186" i="6"/>
  <c r="AB186" i="6"/>
  <c r="X186" i="6"/>
  <c r="W186" i="6"/>
  <c r="R186" i="6"/>
  <c r="S186" i="6" s="1"/>
  <c r="T186" i="6" s="1"/>
  <c r="U186" i="6" s="1"/>
  <c r="O186" i="6"/>
  <c r="P186" i="6" s="1"/>
  <c r="Q186" i="6" s="1"/>
  <c r="N186" i="6"/>
  <c r="AO185" i="6"/>
  <c r="AL185" i="6"/>
  <c r="AH185" i="6"/>
  <c r="AB185" i="6"/>
  <c r="X185" i="6"/>
  <c r="W185" i="6"/>
  <c r="R185" i="6"/>
  <c r="S185" i="6" s="1"/>
  <c r="T185" i="6" s="1"/>
  <c r="U185" i="6" s="1"/>
  <c r="O185" i="6"/>
  <c r="P185" i="6" s="1"/>
  <c r="Q185" i="6" s="1"/>
  <c r="Y185" i="6" s="1"/>
  <c r="N185" i="6"/>
  <c r="AO184" i="6"/>
  <c r="AL184" i="6"/>
  <c r="AH184" i="6"/>
  <c r="AB184" i="6"/>
  <c r="X184" i="6"/>
  <c r="W184" i="6"/>
  <c r="R184" i="6"/>
  <c r="S184" i="6" s="1"/>
  <c r="T184" i="6" s="1"/>
  <c r="U184" i="6" s="1"/>
  <c r="O184" i="6"/>
  <c r="P184" i="6" s="1"/>
  <c r="Q184" i="6" s="1"/>
  <c r="N184" i="6"/>
  <c r="AO183" i="6"/>
  <c r="AL183" i="6"/>
  <c r="AH183" i="6"/>
  <c r="AB183" i="6"/>
  <c r="X183" i="6"/>
  <c r="W183" i="6"/>
  <c r="R183" i="6"/>
  <c r="S183" i="6" s="1"/>
  <c r="T183" i="6" s="1"/>
  <c r="U183" i="6" s="1"/>
  <c r="O183" i="6"/>
  <c r="P183" i="6" s="1"/>
  <c r="Q183" i="6" s="1"/>
  <c r="N183" i="6"/>
  <c r="AO182" i="6"/>
  <c r="AL182" i="6"/>
  <c r="AH182" i="6"/>
  <c r="AB182" i="6"/>
  <c r="X182" i="6"/>
  <c r="W182" i="6"/>
  <c r="R182" i="6"/>
  <c r="S182" i="6" s="1"/>
  <c r="T182" i="6" s="1"/>
  <c r="U182" i="6" s="1"/>
  <c r="O182" i="6"/>
  <c r="P182" i="6" s="1"/>
  <c r="Q182" i="6" s="1"/>
  <c r="Y182" i="6" s="1"/>
  <c r="BB182" i="6" s="1"/>
  <c r="N182" i="6"/>
  <c r="AO181" i="6"/>
  <c r="AL181" i="6"/>
  <c r="AH181" i="6"/>
  <c r="AB181" i="6"/>
  <c r="X181" i="6"/>
  <c r="W181" i="6"/>
  <c r="R181" i="6"/>
  <c r="S181" i="6" s="1"/>
  <c r="T181" i="6" s="1"/>
  <c r="U181" i="6" s="1"/>
  <c r="O181" i="6"/>
  <c r="P181" i="6" s="1"/>
  <c r="Q181" i="6" s="1"/>
  <c r="N181" i="6"/>
  <c r="AO180" i="6"/>
  <c r="AL180" i="6"/>
  <c r="AH180" i="6"/>
  <c r="AB180" i="6"/>
  <c r="X180" i="6"/>
  <c r="W180" i="6"/>
  <c r="R180" i="6"/>
  <c r="S180" i="6" s="1"/>
  <c r="T180" i="6" s="1"/>
  <c r="U180" i="6" s="1"/>
  <c r="O180" i="6"/>
  <c r="P180" i="6" s="1"/>
  <c r="Q180" i="6" s="1"/>
  <c r="N180" i="6"/>
  <c r="AO179" i="6"/>
  <c r="AL179" i="6"/>
  <c r="AH179" i="6"/>
  <c r="AB179" i="6"/>
  <c r="X179" i="6"/>
  <c r="W179" i="6"/>
  <c r="R179" i="6"/>
  <c r="S179" i="6" s="1"/>
  <c r="T179" i="6" s="1"/>
  <c r="U179" i="6" s="1"/>
  <c r="O179" i="6"/>
  <c r="P179" i="6" s="1"/>
  <c r="Q179" i="6" s="1"/>
  <c r="N179" i="6"/>
  <c r="AO178" i="6"/>
  <c r="AL178" i="6"/>
  <c r="AH178" i="6"/>
  <c r="AB178" i="6"/>
  <c r="X178" i="6"/>
  <c r="W178" i="6"/>
  <c r="R178" i="6"/>
  <c r="S178" i="6" s="1"/>
  <c r="T178" i="6" s="1"/>
  <c r="U178" i="6" s="1"/>
  <c r="O178" i="6"/>
  <c r="P178" i="6" s="1"/>
  <c r="Q178" i="6" s="1"/>
  <c r="Y178" i="6" s="1"/>
  <c r="BB178" i="6" s="1"/>
  <c r="N178" i="6"/>
  <c r="AO177" i="6"/>
  <c r="AL177" i="6"/>
  <c r="AH177" i="6"/>
  <c r="AB177" i="6"/>
  <c r="X177" i="6"/>
  <c r="W177" i="6"/>
  <c r="R177" i="6"/>
  <c r="S177" i="6" s="1"/>
  <c r="T177" i="6" s="1"/>
  <c r="U177" i="6" s="1"/>
  <c r="O177" i="6"/>
  <c r="P177" i="6" s="1"/>
  <c r="Q177" i="6" s="1"/>
  <c r="N177" i="6"/>
  <c r="AO176" i="6"/>
  <c r="AL176" i="6"/>
  <c r="AH176" i="6"/>
  <c r="AB176" i="6"/>
  <c r="X176" i="6"/>
  <c r="W176" i="6"/>
  <c r="R176" i="6"/>
  <c r="S176" i="6" s="1"/>
  <c r="T176" i="6" s="1"/>
  <c r="U176" i="6" s="1"/>
  <c r="O176" i="6"/>
  <c r="P176" i="6" s="1"/>
  <c r="Q176" i="6" s="1"/>
  <c r="N176" i="6"/>
  <c r="AO175" i="6"/>
  <c r="AL175" i="6"/>
  <c r="AH175" i="6"/>
  <c r="AB175" i="6"/>
  <c r="X175" i="6"/>
  <c r="W175" i="6"/>
  <c r="R175" i="6"/>
  <c r="S175" i="6" s="1"/>
  <c r="T175" i="6" s="1"/>
  <c r="U175" i="6" s="1"/>
  <c r="O175" i="6"/>
  <c r="P175" i="6" s="1"/>
  <c r="Q175" i="6" s="1"/>
  <c r="N175" i="6"/>
  <c r="AO174" i="6"/>
  <c r="AL174" i="6"/>
  <c r="AH174" i="6"/>
  <c r="AB174" i="6"/>
  <c r="X174" i="6"/>
  <c r="W174" i="6"/>
  <c r="R174" i="6"/>
  <c r="S174" i="6" s="1"/>
  <c r="T174" i="6" s="1"/>
  <c r="U174" i="6" s="1"/>
  <c r="O174" i="6"/>
  <c r="P174" i="6" s="1"/>
  <c r="Q174" i="6" s="1"/>
  <c r="N174" i="6"/>
  <c r="AO173" i="6"/>
  <c r="AL173" i="6"/>
  <c r="AH173" i="6"/>
  <c r="AB173" i="6"/>
  <c r="X173" i="6"/>
  <c r="W173" i="6"/>
  <c r="R173" i="6"/>
  <c r="S173" i="6" s="1"/>
  <c r="T173" i="6" s="1"/>
  <c r="U173" i="6" s="1"/>
  <c r="O173" i="6"/>
  <c r="P173" i="6" s="1"/>
  <c r="Q173" i="6" s="1"/>
  <c r="N173" i="6"/>
  <c r="AO172" i="6"/>
  <c r="AL172" i="6"/>
  <c r="AH172" i="6"/>
  <c r="AB172" i="6"/>
  <c r="X172" i="6"/>
  <c r="W172" i="6"/>
  <c r="R172" i="6"/>
  <c r="S172" i="6" s="1"/>
  <c r="T172" i="6" s="1"/>
  <c r="U172" i="6" s="1"/>
  <c r="O172" i="6"/>
  <c r="P172" i="6" s="1"/>
  <c r="Q172" i="6" s="1"/>
  <c r="N172" i="6"/>
  <c r="AO171" i="6"/>
  <c r="AL171" i="6"/>
  <c r="AH171" i="6"/>
  <c r="AB171" i="6"/>
  <c r="X171" i="6"/>
  <c r="W171" i="6"/>
  <c r="R171" i="6"/>
  <c r="S171" i="6" s="1"/>
  <c r="T171" i="6" s="1"/>
  <c r="U171" i="6" s="1"/>
  <c r="O171" i="6"/>
  <c r="P171" i="6" s="1"/>
  <c r="Q171" i="6" s="1"/>
  <c r="N171" i="6"/>
  <c r="AO170" i="6"/>
  <c r="AL170" i="6"/>
  <c r="AH170" i="6"/>
  <c r="AB170" i="6"/>
  <c r="X170" i="6"/>
  <c r="W170" i="6"/>
  <c r="R170" i="6"/>
  <c r="S170" i="6" s="1"/>
  <c r="T170" i="6" s="1"/>
  <c r="U170" i="6" s="1"/>
  <c r="O170" i="6"/>
  <c r="P170" i="6" s="1"/>
  <c r="Q170" i="6" s="1"/>
  <c r="N170" i="6"/>
  <c r="AO169" i="6"/>
  <c r="AL169" i="6"/>
  <c r="AH169" i="6"/>
  <c r="AB169" i="6"/>
  <c r="X169" i="6"/>
  <c r="W169" i="6"/>
  <c r="R169" i="6"/>
  <c r="S169" i="6" s="1"/>
  <c r="T169" i="6" s="1"/>
  <c r="U169" i="6" s="1"/>
  <c r="O169" i="6"/>
  <c r="P169" i="6" s="1"/>
  <c r="Q169" i="6" s="1"/>
  <c r="N169" i="6"/>
  <c r="AO168" i="6"/>
  <c r="AL168" i="6"/>
  <c r="AH168" i="6"/>
  <c r="AB168" i="6"/>
  <c r="X168" i="6"/>
  <c r="W168" i="6"/>
  <c r="R168" i="6"/>
  <c r="S168" i="6" s="1"/>
  <c r="T168" i="6" s="1"/>
  <c r="U168" i="6" s="1"/>
  <c r="O168" i="6"/>
  <c r="P168" i="6" s="1"/>
  <c r="Q168" i="6" s="1"/>
  <c r="N168" i="6"/>
  <c r="AO167" i="6"/>
  <c r="AL167" i="6"/>
  <c r="AH167" i="6"/>
  <c r="AB167" i="6"/>
  <c r="X167" i="6"/>
  <c r="W167" i="6"/>
  <c r="R167" i="6"/>
  <c r="S167" i="6" s="1"/>
  <c r="T167" i="6" s="1"/>
  <c r="U167" i="6" s="1"/>
  <c r="O167" i="6"/>
  <c r="P167" i="6" s="1"/>
  <c r="Q167" i="6" s="1"/>
  <c r="N167" i="6"/>
  <c r="AO166" i="6"/>
  <c r="AL166" i="6"/>
  <c r="AH166" i="6"/>
  <c r="AB166" i="6"/>
  <c r="X166" i="6"/>
  <c r="W166" i="6"/>
  <c r="R166" i="6"/>
  <c r="S166" i="6" s="1"/>
  <c r="T166" i="6" s="1"/>
  <c r="U166" i="6" s="1"/>
  <c r="O166" i="6"/>
  <c r="P166" i="6" s="1"/>
  <c r="Q166" i="6" s="1"/>
  <c r="N166" i="6"/>
  <c r="AO165" i="6"/>
  <c r="AL165" i="6"/>
  <c r="AH165" i="6"/>
  <c r="AB165" i="6"/>
  <c r="X165" i="6"/>
  <c r="W165" i="6"/>
  <c r="R165" i="6"/>
  <c r="S165" i="6" s="1"/>
  <c r="T165" i="6" s="1"/>
  <c r="U165" i="6" s="1"/>
  <c r="O165" i="6"/>
  <c r="P165" i="6" s="1"/>
  <c r="Q165" i="6" s="1"/>
  <c r="N165" i="6"/>
  <c r="AO164" i="6"/>
  <c r="AL164" i="6"/>
  <c r="AH164" i="6"/>
  <c r="AB164" i="6"/>
  <c r="X164" i="6"/>
  <c r="W164" i="6"/>
  <c r="R164" i="6"/>
  <c r="S164" i="6" s="1"/>
  <c r="T164" i="6" s="1"/>
  <c r="U164" i="6" s="1"/>
  <c r="O164" i="6"/>
  <c r="P164" i="6" s="1"/>
  <c r="Q164" i="6" s="1"/>
  <c r="N164" i="6"/>
  <c r="AO163" i="6"/>
  <c r="AL163" i="6"/>
  <c r="AH163" i="6"/>
  <c r="AB163" i="6"/>
  <c r="X163" i="6"/>
  <c r="W163" i="6"/>
  <c r="R163" i="6"/>
  <c r="S163" i="6" s="1"/>
  <c r="T163" i="6" s="1"/>
  <c r="U163" i="6" s="1"/>
  <c r="O163" i="6"/>
  <c r="P163" i="6" s="1"/>
  <c r="Q163" i="6" s="1"/>
  <c r="N163" i="6"/>
  <c r="AO162" i="6"/>
  <c r="AL162" i="6"/>
  <c r="AH162" i="6"/>
  <c r="AB162" i="6"/>
  <c r="X162" i="6"/>
  <c r="W162" i="6"/>
  <c r="R162" i="6"/>
  <c r="S162" i="6" s="1"/>
  <c r="T162" i="6" s="1"/>
  <c r="U162" i="6" s="1"/>
  <c r="O162" i="6"/>
  <c r="P162" i="6" s="1"/>
  <c r="Q162" i="6" s="1"/>
  <c r="N162" i="6"/>
  <c r="AO161" i="6"/>
  <c r="AL161" i="6"/>
  <c r="AH161" i="6"/>
  <c r="AB161" i="6"/>
  <c r="X161" i="6"/>
  <c r="W161" i="6"/>
  <c r="R161" i="6"/>
  <c r="S161" i="6" s="1"/>
  <c r="T161" i="6" s="1"/>
  <c r="U161" i="6" s="1"/>
  <c r="O161" i="6"/>
  <c r="P161" i="6" s="1"/>
  <c r="Q161" i="6" s="1"/>
  <c r="Y161" i="6" s="1"/>
  <c r="N161" i="6"/>
  <c r="AO160" i="6"/>
  <c r="AL160" i="6"/>
  <c r="AH160" i="6"/>
  <c r="AB160" i="6"/>
  <c r="X160" i="6"/>
  <c r="W160" i="6"/>
  <c r="R160" i="6"/>
  <c r="S160" i="6" s="1"/>
  <c r="T160" i="6" s="1"/>
  <c r="U160" i="6" s="1"/>
  <c r="O160" i="6"/>
  <c r="P160" i="6" s="1"/>
  <c r="Q160" i="6" s="1"/>
  <c r="N160" i="6"/>
  <c r="AO159" i="6"/>
  <c r="AL159" i="6"/>
  <c r="AH159" i="6"/>
  <c r="AB159" i="6"/>
  <c r="X159" i="6"/>
  <c r="W159" i="6"/>
  <c r="R159" i="6"/>
  <c r="S159" i="6" s="1"/>
  <c r="T159" i="6" s="1"/>
  <c r="U159" i="6" s="1"/>
  <c r="O159" i="6"/>
  <c r="P159" i="6" s="1"/>
  <c r="Q159" i="6" s="1"/>
  <c r="N159" i="6"/>
  <c r="AO158" i="6"/>
  <c r="AL158" i="6"/>
  <c r="AH158" i="6"/>
  <c r="AB158" i="6"/>
  <c r="X158" i="6"/>
  <c r="W158" i="6"/>
  <c r="R158" i="6"/>
  <c r="S158" i="6" s="1"/>
  <c r="T158" i="6" s="1"/>
  <c r="U158" i="6" s="1"/>
  <c r="O158" i="6"/>
  <c r="P158" i="6" s="1"/>
  <c r="Q158" i="6" s="1"/>
  <c r="N158" i="6"/>
  <c r="AO157" i="6"/>
  <c r="AL157" i="6"/>
  <c r="AH157" i="6"/>
  <c r="AB157" i="6"/>
  <c r="X157" i="6"/>
  <c r="W157" i="6"/>
  <c r="R157" i="6"/>
  <c r="S157" i="6" s="1"/>
  <c r="T157" i="6" s="1"/>
  <c r="U157" i="6" s="1"/>
  <c r="O157" i="6"/>
  <c r="P157" i="6" s="1"/>
  <c r="Q157" i="6" s="1"/>
  <c r="N157" i="6"/>
  <c r="AO156" i="6"/>
  <c r="AL156" i="6"/>
  <c r="AH156" i="6"/>
  <c r="AB156" i="6"/>
  <c r="X156" i="6"/>
  <c r="W156" i="6"/>
  <c r="R156" i="6"/>
  <c r="S156" i="6" s="1"/>
  <c r="T156" i="6" s="1"/>
  <c r="U156" i="6" s="1"/>
  <c r="O156" i="6"/>
  <c r="P156" i="6" s="1"/>
  <c r="Q156" i="6" s="1"/>
  <c r="N156" i="6"/>
  <c r="AO155" i="6"/>
  <c r="AL155" i="6"/>
  <c r="AH155" i="6"/>
  <c r="AB155" i="6"/>
  <c r="X155" i="6"/>
  <c r="W155" i="6"/>
  <c r="R155" i="6"/>
  <c r="S155" i="6" s="1"/>
  <c r="T155" i="6" s="1"/>
  <c r="U155" i="6" s="1"/>
  <c r="O155" i="6"/>
  <c r="P155" i="6" s="1"/>
  <c r="Q155" i="6" s="1"/>
  <c r="N155" i="6"/>
  <c r="AO154" i="6"/>
  <c r="AL154" i="6"/>
  <c r="AH154" i="6"/>
  <c r="AB154" i="6"/>
  <c r="X154" i="6"/>
  <c r="W154" i="6"/>
  <c r="R154" i="6"/>
  <c r="S154" i="6" s="1"/>
  <c r="T154" i="6" s="1"/>
  <c r="U154" i="6" s="1"/>
  <c r="O154" i="6"/>
  <c r="P154" i="6" s="1"/>
  <c r="Q154" i="6" s="1"/>
  <c r="N154" i="6"/>
  <c r="AO153" i="6"/>
  <c r="AL153" i="6"/>
  <c r="AH153" i="6"/>
  <c r="AB153" i="6"/>
  <c r="X153" i="6"/>
  <c r="W153" i="6"/>
  <c r="R153" i="6"/>
  <c r="S153" i="6" s="1"/>
  <c r="T153" i="6" s="1"/>
  <c r="U153" i="6" s="1"/>
  <c r="O153" i="6"/>
  <c r="P153" i="6" s="1"/>
  <c r="Q153" i="6" s="1"/>
  <c r="N153" i="6"/>
  <c r="AO152" i="6"/>
  <c r="AL152" i="6"/>
  <c r="AH152" i="6"/>
  <c r="AB152" i="6"/>
  <c r="X152" i="6"/>
  <c r="W152" i="6"/>
  <c r="R152" i="6"/>
  <c r="S152" i="6" s="1"/>
  <c r="T152" i="6" s="1"/>
  <c r="U152" i="6" s="1"/>
  <c r="O152" i="6"/>
  <c r="P152" i="6" s="1"/>
  <c r="Q152" i="6" s="1"/>
  <c r="N152" i="6"/>
  <c r="AO151" i="6"/>
  <c r="AL151" i="6"/>
  <c r="AH151" i="6"/>
  <c r="AB151" i="6"/>
  <c r="X151" i="6"/>
  <c r="W151" i="6"/>
  <c r="R151" i="6"/>
  <c r="S151" i="6" s="1"/>
  <c r="T151" i="6" s="1"/>
  <c r="U151" i="6" s="1"/>
  <c r="O151" i="6"/>
  <c r="P151" i="6" s="1"/>
  <c r="Q151" i="6" s="1"/>
  <c r="N151" i="6"/>
  <c r="AO150" i="6"/>
  <c r="AL150" i="6"/>
  <c r="AH150" i="6"/>
  <c r="AB150" i="6"/>
  <c r="X150" i="6"/>
  <c r="W150" i="6"/>
  <c r="R150" i="6"/>
  <c r="S150" i="6" s="1"/>
  <c r="T150" i="6" s="1"/>
  <c r="U150" i="6" s="1"/>
  <c r="O150" i="6"/>
  <c r="P150" i="6" s="1"/>
  <c r="Q150" i="6" s="1"/>
  <c r="N150" i="6"/>
  <c r="AO149" i="6"/>
  <c r="AL149" i="6"/>
  <c r="AH149" i="6"/>
  <c r="AB149" i="6"/>
  <c r="X149" i="6"/>
  <c r="W149" i="6"/>
  <c r="R149" i="6"/>
  <c r="S149" i="6" s="1"/>
  <c r="T149" i="6" s="1"/>
  <c r="U149" i="6" s="1"/>
  <c r="O149" i="6"/>
  <c r="P149" i="6" s="1"/>
  <c r="Q149" i="6" s="1"/>
  <c r="Y149" i="6" s="1"/>
  <c r="N149" i="6"/>
  <c r="AO148" i="6"/>
  <c r="AL148" i="6"/>
  <c r="AH148" i="6"/>
  <c r="AB148" i="6"/>
  <c r="X148" i="6"/>
  <c r="W148" i="6"/>
  <c r="R148" i="6"/>
  <c r="S148" i="6" s="1"/>
  <c r="T148" i="6" s="1"/>
  <c r="U148" i="6" s="1"/>
  <c r="O148" i="6"/>
  <c r="P148" i="6" s="1"/>
  <c r="Q148" i="6" s="1"/>
  <c r="N148" i="6"/>
  <c r="AO147" i="6"/>
  <c r="AL147" i="6"/>
  <c r="AH147" i="6"/>
  <c r="AB147" i="6"/>
  <c r="X147" i="6"/>
  <c r="W147" i="6"/>
  <c r="R147" i="6"/>
  <c r="S147" i="6" s="1"/>
  <c r="T147" i="6" s="1"/>
  <c r="U147" i="6" s="1"/>
  <c r="O147" i="6"/>
  <c r="P147" i="6" s="1"/>
  <c r="Q147" i="6" s="1"/>
  <c r="N147" i="6"/>
  <c r="AO146" i="6"/>
  <c r="AL146" i="6"/>
  <c r="AH146" i="6"/>
  <c r="AB146" i="6"/>
  <c r="X146" i="6"/>
  <c r="W146" i="6"/>
  <c r="R146" i="6"/>
  <c r="S146" i="6" s="1"/>
  <c r="T146" i="6" s="1"/>
  <c r="U146" i="6" s="1"/>
  <c r="O146" i="6"/>
  <c r="P146" i="6" s="1"/>
  <c r="Q146" i="6" s="1"/>
  <c r="N146" i="6"/>
  <c r="AO145" i="6"/>
  <c r="AL145" i="6"/>
  <c r="AH145" i="6"/>
  <c r="AB145" i="6"/>
  <c r="X145" i="6"/>
  <c r="W145" i="6"/>
  <c r="R145" i="6"/>
  <c r="S145" i="6" s="1"/>
  <c r="T145" i="6" s="1"/>
  <c r="U145" i="6" s="1"/>
  <c r="O145" i="6"/>
  <c r="P145" i="6" s="1"/>
  <c r="Q145" i="6" s="1"/>
  <c r="N145" i="6"/>
  <c r="AO144" i="6"/>
  <c r="AL144" i="6"/>
  <c r="AH144" i="6"/>
  <c r="AB144" i="6"/>
  <c r="X144" i="6"/>
  <c r="W144" i="6"/>
  <c r="R144" i="6"/>
  <c r="S144" i="6" s="1"/>
  <c r="T144" i="6" s="1"/>
  <c r="U144" i="6" s="1"/>
  <c r="O144" i="6"/>
  <c r="P144" i="6" s="1"/>
  <c r="Q144" i="6" s="1"/>
  <c r="N144" i="6"/>
  <c r="AO143" i="6"/>
  <c r="AL143" i="6"/>
  <c r="AH143" i="6"/>
  <c r="AB143" i="6"/>
  <c r="X143" i="6"/>
  <c r="W143" i="6"/>
  <c r="R143" i="6"/>
  <c r="S143" i="6" s="1"/>
  <c r="T143" i="6" s="1"/>
  <c r="U143" i="6" s="1"/>
  <c r="O143" i="6"/>
  <c r="P143" i="6" s="1"/>
  <c r="Q143" i="6" s="1"/>
  <c r="N143" i="6"/>
  <c r="AO142" i="6"/>
  <c r="AL142" i="6"/>
  <c r="AH142" i="6"/>
  <c r="AB142" i="6"/>
  <c r="X142" i="6"/>
  <c r="W142" i="6"/>
  <c r="R142" i="6"/>
  <c r="S142" i="6" s="1"/>
  <c r="T142" i="6" s="1"/>
  <c r="U142" i="6" s="1"/>
  <c r="O142" i="6"/>
  <c r="P142" i="6" s="1"/>
  <c r="Q142" i="6" s="1"/>
  <c r="Y142" i="6" s="1"/>
  <c r="N142" i="6"/>
  <c r="AO141" i="6"/>
  <c r="AL141" i="6"/>
  <c r="AH141" i="6"/>
  <c r="AB141" i="6"/>
  <c r="X141" i="6"/>
  <c r="W141" i="6"/>
  <c r="R141" i="6"/>
  <c r="S141" i="6" s="1"/>
  <c r="T141" i="6" s="1"/>
  <c r="U141" i="6" s="1"/>
  <c r="O141" i="6"/>
  <c r="P141" i="6" s="1"/>
  <c r="Q141" i="6" s="1"/>
  <c r="N141" i="6"/>
  <c r="AO140" i="6"/>
  <c r="AL140" i="6"/>
  <c r="AH140" i="6"/>
  <c r="AB140" i="6"/>
  <c r="X140" i="6"/>
  <c r="W140" i="6"/>
  <c r="R140" i="6"/>
  <c r="S140" i="6" s="1"/>
  <c r="T140" i="6" s="1"/>
  <c r="U140" i="6" s="1"/>
  <c r="O140" i="6"/>
  <c r="P140" i="6" s="1"/>
  <c r="Q140" i="6" s="1"/>
  <c r="N140" i="6"/>
  <c r="AO139" i="6"/>
  <c r="AL139" i="6"/>
  <c r="AH139" i="6"/>
  <c r="AB139" i="6"/>
  <c r="X139" i="6"/>
  <c r="W139" i="6"/>
  <c r="R139" i="6"/>
  <c r="S139" i="6" s="1"/>
  <c r="T139" i="6" s="1"/>
  <c r="U139" i="6" s="1"/>
  <c r="O139" i="6"/>
  <c r="P139" i="6" s="1"/>
  <c r="Q139" i="6" s="1"/>
  <c r="N139" i="6"/>
  <c r="AO138" i="6"/>
  <c r="AL138" i="6"/>
  <c r="AH138" i="6"/>
  <c r="AB138" i="6"/>
  <c r="X138" i="6"/>
  <c r="W138" i="6"/>
  <c r="R138" i="6"/>
  <c r="S138" i="6" s="1"/>
  <c r="T138" i="6" s="1"/>
  <c r="U138" i="6" s="1"/>
  <c r="O138" i="6"/>
  <c r="P138" i="6" s="1"/>
  <c r="Q138" i="6" s="1"/>
  <c r="N138" i="6"/>
  <c r="AO137" i="6"/>
  <c r="AL137" i="6"/>
  <c r="AH137" i="6"/>
  <c r="AB137" i="6"/>
  <c r="X137" i="6"/>
  <c r="W137" i="6"/>
  <c r="R137" i="6"/>
  <c r="S137" i="6" s="1"/>
  <c r="T137" i="6" s="1"/>
  <c r="U137" i="6" s="1"/>
  <c r="O137" i="6"/>
  <c r="P137" i="6" s="1"/>
  <c r="Q137" i="6" s="1"/>
  <c r="N137" i="6"/>
  <c r="AO136" i="6"/>
  <c r="AL136" i="6"/>
  <c r="AH136" i="6"/>
  <c r="AB136" i="6"/>
  <c r="X136" i="6"/>
  <c r="W136" i="6"/>
  <c r="R136" i="6"/>
  <c r="S136" i="6" s="1"/>
  <c r="T136" i="6" s="1"/>
  <c r="U136" i="6" s="1"/>
  <c r="O136" i="6"/>
  <c r="P136" i="6" s="1"/>
  <c r="Q136" i="6" s="1"/>
  <c r="N136" i="6"/>
  <c r="AO135" i="6"/>
  <c r="AL135" i="6"/>
  <c r="AH135" i="6"/>
  <c r="AB135" i="6"/>
  <c r="X135" i="6"/>
  <c r="W135" i="6"/>
  <c r="R135" i="6"/>
  <c r="S135" i="6" s="1"/>
  <c r="T135" i="6" s="1"/>
  <c r="U135" i="6" s="1"/>
  <c r="O135" i="6"/>
  <c r="P135" i="6" s="1"/>
  <c r="Q135" i="6" s="1"/>
  <c r="N135" i="6"/>
  <c r="AO134" i="6"/>
  <c r="AL134" i="6"/>
  <c r="AH134" i="6"/>
  <c r="AB134" i="6"/>
  <c r="X134" i="6"/>
  <c r="W134" i="6"/>
  <c r="R134" i="6"/>
  <c r="S134" i="6" s="1"/>
  <c r="T134" i="6" s="1"/>
  <c r="U134" i="6" s="1"/>
  <c r="O134" i="6"/>
  <c r="P134" i="6" s="1"/>
  <c r="Q134" i="6" s="1"/>
  <c r="N134" i="6"/>
  <c r="AO133" i="6"/>
  <c r="AL133" i="6"/>
  <c r="AH133" i="6"/>
  <c r="AB133" i="6"/>
  <c r="X133" i="6"/>
  <c r="W133" i="6"/>
  <c r="R133" i="6"/>
  <c r="S133" i="6" s="1"/>
  <c r="T133" i="6" s="1"/>
  <c r="U133" i="6" s="1"/>
  <c r="O133" i="6"/>
  <c r="P133" i="6" s="1"/>
  <c r="Q133" i="6" s="1"/>
  <c r="N133" i="6"/>
  <c r="AO132" i="6"/>
  <c r="AL132" i="6"/>
  <c r="AH132" i="6"/>
  <c r="AB132" i="6"/>
  <c r="X132" i="6"/>
  <c r="W132" i="6"/>
  <c r="R132" i="6"/>
  <c r="S132" i="6" s="1"/>
  <c r="T132" i="6" s="1"/>
  <c r="U132" i="6" s="1"/>
  <c r="O132" i="6"/>
  <c r="P132" i="6" s="1"/>
  <c r="Q132" i="6" s="1"/>
  <c r="N132" i="6"/>
  <c r="AO131" i="6"/>
  <c r="AL131" i="6"/>
  <c r="AH131" i="6"/>
  <c r="AB131" i="6"/>
  <c r="X131" i="6"/>
  <c r="W131" i="6"/>
  <c r="R131" i="6"/>
  <c r="S131" i="6" s="1"/>
  <c r="T131" i="6" s="1"/>
  <c r="U131" i="6" s="1"/>
  <c r="O131" i="6"/>
  <c r="P131" i="6" s="1"/>
  <c r="Q131" i="6" s="1"/>
  <c r="N131" i="6"/>
  <c r="AO130" i="6"/>
  <c r="AL130" i="6"/>
  <c r="AH130" i="6"/>
  <c r="AB130" i="6"/>
  <c r="X130" i="6"/>
  <c r="W130" i="6"/>
  <c r="R130" i="6"/>
  <c r="S130" i="6" s="1"/>
  <c r="T130" i="6" s="1"/>
  <c r="U130" i="6" s="1"/>
  <c r="O130" i="6"/>
  <c r="P130" i="6" s="1"/>
  <c r="Q130" i="6" s="1"/>
  <c r="N130" i="6"/>
  <c r="AO129" i="6"/>
  <c r="AL129" i="6"/>
  <c r="AH129" i="6"/>
  <c r="AB129" i="6"/>
  <c r="X129" i="6"/>
  <c r="W129" i="6"/>
  <c r="R129" i="6"/>
  <c r="S129" i="6" s="1"/>
  <c r="T129" i="6" s="1"/>
  <c r="U129" i="6" s="1"/>
  <c r="O129" i="6"/>
  <c r="P129" i="6" s="1"/>
  <c r="Q129" i="6" s="1"/>
  <c r="N129" i="6"/>
  <c r="AO128" i="6"/>
  <c r="AL128" i="6"/>
  <c r="AH128" i="6"/>
  <c r="AB128" i="6"/>
  <c r="X128" i="6"/>
  <c r="W128" i="6"/>
  <c r="R128" i="6"/>
  <c r="S128" i="6" s="1"/>
  <c r="T128" i="6" s="1"/>
  <c r="U128" i="6" s="1"/>
  <c r="O128" i="6"/>
  <c r="P128" i="6" s="1"/>
  <c r="Q128" i="6" s="1"/>
  <c r="N128" i="6"/>
  <c r="AO127" i="6"/>
  <c r="AL127" i="6"/>
  <c r="AH127" i="6"/>
  <c r="AB127" i="6"/>
  <c r="X127" i="6"/>
  <c r="W127" i="6"/>
  <c r="R127" i="6"/>
  <c r="S127" i="6" s="1"/>
  <c r="T127" i="6" s="1"/>
  <c r="U127" i="6" s="1"/>
  <c r="O127" i="6"/>
  <c r="P127" i="6" s="1"/>
  <c r="Q127" i="6" s="1"/>
  <c r="N127" i="6"/>
  <c r="AO126" i="6"/>
  <c r="AL126" i="6"/>
  <c r="AH126" i="6"/>
  <c r="AB126" i="6"/>
  <c r="X126" i="6"/>
  <c r="W126" i="6"/>
  <c r="R126" i="6"/>
  <c r="S126" i="6" s="1"/>
  <c r="T126" i="6" s="1"/>
  <c r="U126" i="6" s="1"/>
  <c r="O126" i="6"/>
  <c r="P126" i="6" s="1"/>
  <c r="Q126" i="6" s="1"/>
  <c r="N126" i="6"/>
  <c r="AO125" i="6"/>
  <c r="AL125" i="6"/>
  <c r="AH125" i="6"/>
  <c r="AB125" i="6"/>
  <c r="X125" i="6"/>
  <c r="W125" i="6"/>
  <c r="R125" i="6"/>
  <c r="S125" i="6" s="1"/>
  <c r="T125" i="6" s="1"/>
  <c r="U125" i="6" s="1"/>
  <c r="O125" i="6"/>
  <c r="P125" i="6" s="1"/>
  <c r="Q125" i="6" s="1"/>
  <c r="N125" i="6"/>
  <c r="AO124" i="6"/>
  <c r="AL124" i="6"/>
  <c r="AH124" i="6"/>
  <c r="AB124" i="6"/>
  <c r="X124" i="6"/>
  <c r="W124" i="6"/>
  <c r="R124" i="6"/>
  <c r="S124" i="6" s="1"/>
  <c r="T124" i="6" s="1"/>
  <c r="U124" i="6" s="1"/>
  <c r="O124" i="6"/>
  <c r="P124" i="6" s="1"/>
  <c r="Q124" i="6" s="1"/>
  <c r="N124" i="6"/>
  <c r="AO123" i="6"/>
  <c r="AL123" i="6"/>
  <c r="AH123" i="6"/>
  <c r="AB123" i="6"/>
  <c r="X123" i="6"/>
  <c r="W123" i="6"/>
  <c r="R123" i="6"/>
  <c r="S123" i="6" s="1"/>
  <c r="T123" i="6" s="1"/>
  <c r="U123" i="6" s="1"/>
  <c r="O123" i="6"/>
  <c r="P123" i="6" s="1"/>
  <c r="Q123" i="6" s="1"/>
  <c r="N123" i="6"/>
  <c r="AO122" i="6"/>
  <c r="AL122" i="6"/>
  <c r="AH122" i="6"/>
  <c r="AB122" i="6"/>
  <c r="X122" i="6"/>
  <c r="W122" i="6"/>
  <c r="R122" i="6"/>
  <c r="S122" i="6" s="1"/>
  <c r="T122" i="6" s="1"/>
  <c r="U122" i="6" s="1"/>
  <c r="O122" i="6"/>
  <c r="P122" i="6" s="1"/>
  <c r="Q122" i="6" s="1"/>
  <c r="N122" i="6"/>
  <c r="AO121" i="6"/>
  <c r="AL121" i="6"/>
  <c r="AH121" i="6"/>
  <c r="AB121" i="6"/>
  <c r="X121" i="6"/>
  <c r="W121" i="6"/>
  <c r="R121" i="6"/>
  <c r="S121" i="6" s="1"/>
  <c r="T121" i="6" s="1"/>
  <c r="U121" i="6" s="1"/>
  <c r="O121" i="6"/>
  <c r="P121" i="6" s="1"/>
  <c r="Q121" i="6" s="1"/>
  <c r="N121" i="6"/>
  <c r="AO120" i="6"/>
  <c r="AL120" i="6"/>
  <c r="AH120" i="6"/>
  <c r="AB120" i="6"/>
  <c r="X120" i="6"/>
  <c r="W120" i="6"/>
  <c r="R120" i="6"/>
  <c r="S120" i="6" s="1"/>
  <c r="T120" i="6" s="1"/>
  <c r="U120" i="6" s="1"/>
  <c r="O120" i="6"/>
  <c r="P120" i="6" s="1"/>
  <c r="Q120" i="6" s="1"/>
  <c r="N120" i="6"/>
  <c r="AO119" i="6"/>
  <c r="AL119" i="6"/>
  <c r="AH119" i="6"/>
  <c r="AB119" i="6"/>
  <c r="X119" i="6"/>
  <c r="W119" i="6"/>
  <c r="R119" i="6"/>
  <c r="S119" i="6" s="1"/>
  <c r="T119" i="6" s="1"/>
  <c r="U119" i="6" s="1"/>
  <c r="O119" i="6"/>
  <c r="P119" i="6" s="1"/>
  <c r="Q119" i="6" s="1"/>
  <c r="N119" i="6"/>
  <c r="AO118" i="6"/>
  <c r="AL118" i="6"/>
  <c r="AH118" i="6"/>
  <c r="AB118" i="6"/>
  <c r="X118" i="6"/>
  <c r="W118" i="6"/>
  <c r="R118" i="6"/>
  <c r="S118" i="6" s="1"/>
  <c r="T118" i="6" s="1"/>
  <c r="U118" i="6" s="1"/>
  <c r="O118" i="6"/>
  <c r="P118" i="6" s="1"/>
  <c r="Q118" i="6" s="1"/>
  <c r="N118" i="6"/>
  <c r="AO117" i="6"/>
  <c r="AL117" i="6"/>
  <c r="AH117" i="6"/>
  <c r="AB117" i="6"/>
  <c r="X117" i="6"/>
  <c r="W117" i="6"/>
  <c r="R117" i="6"/>
  <c r="S117" i="6" s="1"/>
  <c r="T117" i="6" s="1"/>
  <c r="U117" i="6" s="1"/>
  <c r="O117" i="6"/>
  <c r="P117" i="6" s="1"/>
  <c r="Q117" i="6" s="1"/>
  <c r="N117" i="6"/>
  <c r="AO116" i="6"/>
  <c r="AL116" i="6"/>
  <c r="AH116" i="6"/>
  <c r="AB116" i="6"/>
  <c r="X116" i="6"/>
  <c r="W116" i="6"/>
  <c r="R116" i="6"/>
  <c r="S116" i="6" s="1"/>
  <c r="T116" i="6" s="1"/>
  <c r="U116" i="6" s="1"/>
  <c r="O116" i="6"/>
  <c r="P116" i="6" s="1"/>
  <c r="Q116" i="6" s="1"/>
  <c r="N116" i="6"/>
  <c r="AO115" i="6"/>
  <c r="AL115" i="6"/>
  <c r="AH115" i="6"/>
  <c r="AB115" i="6"/>
  <c r="X115" i="6"/>
  <c r="W115" i="6"/>
  <c r="R115" i="6"/>
  <c r="S115" i="6" s="1"/>
  <c r="T115" i="6" s="1"/>
  <c r="U115" i="6" s="1"/>
  <c r="O115" i="6"/>
  <c r="P115" i="6" s="1"/>
  <c r="Q115" i="6" s="1"/>
  <c r="N115" i="6"/>
  <c r="AO114" i="6"/>
  <c r="AL114" i="6"/>
  <c r="AH114" i="6"/>
  <c r="AB114" i="6"/>
  <c r="X114" i="6"/>
  <c r="W114" i="6"/>
  <c r="R114" i="6"/>
  <c r="S114" i="6" s="1"/>
  <c r="T114" i="6" s="1"/>
  <c r="U114" i="6" s="1"/>
  <c r="O114" i="6"/>
  <c r="P114" i="6" s="1"/>
  <c r="Q114" i="6" s="1"/>
  <c r="N114" i="6"/>
  <c r="AO113" i="6"/>
  <c r="AL113" i="6"/>
  <c r="AH113" i="6"/>
  <c r="AB113" i="6"/>
  <c r="X113" i="6"/>
  <c r="W113" i="6"/>
  <c r="R113" i="6"/>
  <c r="S113" i="6" s="1"/>
  <c r="T113" i="6" s="1"/>
  <c r="U113" i="6" s="1"/>
  <c r="O113" i="6"/>
  <c r="P113" i="6" s="1"/>
  <c r="Q113" i="6" s="1"/>
  <c r="N113" i="6"/>
  <c r="AO112" i="6"/>
  <c r="AL112" i="6"/>
  <c r="AH112" i="6"/>
  <c r="AB112" i="6"/>
  <c r="X112" i="6"/>
  <c r="W112" i="6"/>
  <c r="R112" i="6"/>
  <c r="S112" i="6" s="1"/>
  <c r="T112" i="6" s="1"/>
  <c r="U112" i="6" s="1"/>
  <c r="O112" i="6"/>
  <c r="P112" i="6" s="1"/>
  <c r="Q112" i="6" s="1"/>
  <c r="N112" i="6"/>
  <c r="AO111" i="6"/>
  <c r="AL111" i="6"/>
  <c r="AH111" i="6"/>
  <c r="AB111" i="6"/>
  <c r="X111" i="6"/>
  <c r="W111" i="6"/>
  <c r="R111" i="6"/>
  <c r="S111" i="6" s="1"/>
  <c r="T111" i="6" s="1"/>
  <c r="U111" i="6" s="1"/>
  <c r="O111" i="6"/>
  <c r="P111" i="6" s="1"/>
  <c r="Q111" i="6" s="1"/>
  <c r="N111" i="6"/>
  <c r="AO110" i="6"/>
  <c r="AL110" i="6"/>
  <c r="AH110" i="6"/>
  <c r="AB110" i="6"/>
  <c r="X110" i="6"/>
  <c r="W110" i="6"/>
  <c r="R110" i="6"/>
  <c r="S110" i="6" s="1"/>
  <c r="T110" i="6" s="1"/>
  <c r="U110" i="6" s="1"/>
  <c r="O110" i="6"/>
  <c r="P110" i="6" s="1"/>
  <c r="Q110" i="6" s="1"/>
  <c r="N110" i="6"/>
  <c r="AO109" i="6"/>
  <c r="AL109" i="6"/>
  <c r="AH109" i="6"/>
  <c r="AB109" i="6"/>
  <c r="X109" i="6"/>
  <c r="W109" i="6"/>
  <c r="R109" i="6"/>
  <c r="S109" i="6" s="1"/>
  <c r="T109" i="6" s="1"/>
  <c r="U109" i="6" s="1"/>
  <c r="O109" i="6"/>
  <c r="P109" i="6" s="1"/>
  <c r="Q109" i="6" s="1"/>
  <c r="N109" i="6"/>
  <c r="AO108" i="6"/>
  <c r="AL108" i="6"/>
  <c r="AH108" i="6"/>
  <c r="AB108" i="6"/>
  <c r="X108" i="6"/>
  <c r="W108" i="6"/>
  <c r="R108" i="6"/>
  <c r="S108" i="6" s="1"/>
  <c r="T108" i="6" s="1"/>
  <c r="U108" i="6" s="1"/>
  <c r="O108" i="6"/>
  <c r="P108" i="6" s="1"/>
  <c r="Q108" i="6" s="1"/>
  <c r="N108" i="6"/>
  <c r="AO107" i="6"/>
  <c r="AL107" i="6"/>
  <c r="AH107" i="6"/>
  <c r="AB107" i="6"/>
  <c r="X107" i="6"/>
  <c r="W107" i="6"/>
  <c r="R107" i="6"/>
  <c r="S107" i="6" s="1"/>
  <c r="T107" i="6" s="1"/>
  <c r="U107" i="6" s="1"/>
  <c r="O107" i="6"/>
  <c r="P107" i="6" s="1"/>
  <c r="Q107" i="6" s="1"/>
  <c r="N107" i="6"/>
  <c r="AO106" i="6"/>
  <c r="AL106" i="6"/>
  <c r="AH106" i="6"/>
  <c r="AB106" i="6"/>
  <c r="X106" i="6"/>
  <c r="W106" i="6"/>
  <c r="R106" i="6"/>
  <c r="S106" i="6" s="1"/>
  <c r="T106" i="6" s="1"/>
  <c r="U106" i="6" s="1"/>
  <c r="O106" i="6"/>
  <c r="P106" i="6" s="1"/>
  <c r="Q106" i="6" s="1"/>
  <c r="Y106" i="6" s="1"/>
  <c r="N106" i="6"/>
  <c r="AO105" i="6"/>
  <c r="AL105" i="6"/>
  <c r="AH105" i="6"/>
  <c r="AB105" i="6"/>
  <c r="X105" i="6"/>
  <c r="W105" i="6"/>
  <c r="R105" i="6"/>
  <c r="S105" i="6" s="1"/>
  <c r="T105" i="6" s="1"/>
  <c r="U105" i="6" s="1"/>
  <c r="O105" i="6"/>
  <c r="P105" i="6" s="1"/>
  <c r="Q105" i="6" s="1"/>
  <c r="N105" i="6"/>
  <c r="AO104" i="6"/>
  <c r="AL104" i="6"/>
  <c r="AH104" i="6"/>
  <c r="AB104" i="6"/>
  <c r="X104" i="6"/>
  <c r="W104" i="6"/>
  <c r="R104" i="6"/>
  <c r="S104" i="6" s="1"/>
  <c r="T104" i="6" s="1"/>
  <c r="U104" i="6" s="1"/>
  <c r="O104" i="6"/>
  <c r="P104" i="6" s="1"/>
  <c r="Q104" i="6" s="1"/>
  <c r="N104" i="6"/>
  <c r="AO103" i="6"/>
  <c r="AL103" i="6"/>
  <c r="AH103" i="6"/>
  <c r="AB103" i="6"/>
  <c r="X103" i="6"/>
  <c r="W103" i="6"/>
  <c r="R103" i="6"/>
  <c r="S103" i="6" s="1"/>
  <c r="T103" i="6" s="1"/>
  <c r="U103" i="6" s="1"/>
  <c r="O103" i="6"/>
  <c r="P103" i="6" s="1"/>
  <c r="Q103" i="6" s="1"/>
  <c r="N103" i="6"/>
  <c r="AO102" i="6"/>
  <c r="AL102" i="6"/>
  <c r="AH102" i="6"/>
  <c r="AB102" i="6"/>
  <c r="X102" i="6"/>
  <c r="W102" i="6"/>
  <c r="R102" i="6"/>
  <c r="S102" i="6" s="1"/>
  <c r="T102" i="6" s="1"/>
  <c r="U102" i="6" s="1"/>
  <c r="O102" i="6"/>
  <c r="P102" i="6" s="1"/>
  <c r="Q102" i="6" s="1"/>
  <c r="Y102" i="6" s="1"/>
  <c r="N102" i="6"/>
  <c r="AO101" i="6"/>
  <c r="AL101" i="6"/>
  <c r="AH101" i="6"/>
  <c r="AB101" i="6"/>
  <c r="X101" i="6"/>
  <c r="W101" i="6"/>
  <c r="R101" i="6"/>
  <c r="S101" i="6" s="1"/>
  <c r="T101" i="6" s="1"/>
  <c r="U101" i="6" s="1"/>
  <c r="O101" i="6"/>
  <c r="P101" i="6" s="1"/>
  <c r="Q101" i="6" s="1"/>
  <c r="N101" i="6"/>
  <c r="AO100" i="6"/>
  <c r="AL100" i="6"/>
  <c r="AH100" i="6"/>
  <c r="AB100" i="6"/>
  <c r="X100" i="6"/>
  <c r="W100" i="6"/>
  <c r="R100" i="6"/>
  <c r="S100" i="6" s="1"/>
  <c r="T100" i="6" s="1"/>
  <c r="U100" i="6" s="1"/>
  <c r="O100" i="6"/>
  <c r="P100" i="6" s="1"/>
  <c r="Q100" i="6" s="1"/>
  <c r="N100" i="6"/>
  <c r="AO99" i="6"/>
  <c r="AL99" i="6"/>
  <c r="AH99" i="6"/>
  <c r="AB99" i="6"/>
  <c r="X99" i="6"/>
  <c r="W99" i="6"/>
  <c r="R99" i="6"/>
  <c r="S99" i="6" s="1"/>
  <c r="T99" i="6" s="1"/>
  <c r="U99" i="6" s="1"/>
  <c r="O99" i="6"/>
  <c r="P99" i="6" s="1"/>
  <c r="Q99" i="6" s="1"/>
  <c r="N99" i="6"/>
  <c r="AO98" i="6"/>
  <c r="AL98" i="6"/>
  <c r="AH98" i="6"/>
  <c r="AB98" i="6"/>
  <c r="X98" i="6"/>
  <c r="W98" i="6"/>
  <c r="R98" i="6"/>
  <c r="S98" i="6" s="1"/>
  <c r="T98" i="6" s="1"/>
  <c r="U98" i="6" s="1"/>
  <c r="O98" i="6"/>
  <c r="P98" i="6" s="1"/>
  <c r="Q98" i="6" s="1"/>
  <c r="Y98" i="6" s="1"/>
  <c r="N98" i="6"/>
  <c r="AO97" i="6"/>
  <c r="AL97" i="6"/>
  <c r="AH97" i="6"/>
  <c r="AB97" i="6"/>
  <c r="X97" i="6"/>
  <c r="W97" i="6"/>
  <c r="R97" i="6"/>
  <c r="S97" i="6" s="1"/>
  <c r="T97" i="6" s="1"/>
  <c r="U97" i="6" s="1"/>
  <c r="O97" i="6"/>
  <c r="P97" i="6" s="1"/>
  <c r="Q97" i="6" s="1"/>
  <c r="N97" i="6"/>
  <c r="AO96" i="6"/>
  <c r="AL96" i="6"/>
  <c r="AH96" i="6"/>
  <c r="AB96" i="6"/>
  <c r="X96" i="6"/>
  <c r="W96" i="6"/>
  <c r="R96" i="6"/>
  <c r="S96" i="6" s="1"/>
  <c r="T96" i="6" s="1"/>
  <c r="U96" i="6" s="1"/>
  <c r="O96" i="6"/>
  <c r="P96" i="6" s="1"/>
  <c r="Q96" i="6" s="1"/>
  <c r="N96" i="6"/>
  <c r="AO95" i="6"/>
  <c r="AL95" i="6"/>
  <c r="AH95" i="6"/>
  <c r="AB95" i="6"/>
  <c r="X95" i="6"/>
  <c r="W95" i="6"/>
  <c r="R95" i="6"/>
  <c r="S95" i="6" s="1"/>
  <c r="T95" i="6" s="1"/>
  <c r="U95" i="6" s="1"/>
  <c r="O95" i="6"/>
  <c r="P95" i="6" s="1"/>
  <c r="Q95" i="6" s="1"/>
  <c r="N95" i="6"/>
  <c r="AO94" i="6"/>
  <c r="AL94" i="6"/>
  <c r="AH94" i="6"/>
  <c r="AB94" i="6"/>
  <c r="X94" i="6"/>
  <c r="W94" i="6"/>
  <c r="R94" i="6"/>
  <c r="S94" i="6" s="1"/>
  <c r="T94" i="6" s="1"/>
  <c r="U94" i="6" s="1"/>
  <c r="O94" i="6"/>
  <c r="P94" i="6" s="1"/>
  <c r="Q94" i="6" s="1"/>
  <c r="N94" i="6"/>
  <c r="AO93" i="6"/>
  <c r="AL93" i="6"/>
  <c r="AH93" i="6"/>
  <c r="AB93" i="6"/>
  <c r="X93" i="6"/>
  <c r="W93" i="6"/>
  <c r="R93" i="6"/>
  <c r="S93" i="6" s="1"/>
  <c r="T93" i="6" s="1"/>
  <c r="U93" i="6" s="1"/>
  <c r="O93" i="6"/>
  <c r="P93" i="6" s="1"/>
  <c r="Q93" i="6" s="1"/>
  <c r="N93" i="6"/>
  <c r="AO92" i="6"/>
  <c r="AL92" i="6"/>
  <c r="AH92" i="6"/>
  <c r="AB92" i="6"/>
  <c r="X92" i="6"/>
  <c r="W92" i="6"/>
  <c r="R92" i="6"/>
  <c r="S92" i="6" s="1"/>
  <c r="T92" i="6" s="1"/>
  <c r="U92" i="6" s="1"/>
  <c r="O92" i="6"/>
  <c r="P92" i="6" s="1"/>
  <c r="Q92" i="6" s="1"/>
  <c r="N92" i="6"/>
  <c r="AO91" i="6"/>
  <c r="AL91" i="6"/>
  <c r="AH91" i="6"/>
  <c r="AB91" i="6"/>
  <c r="X91" i="6"/>
  <c r="W91" i="6"/>
  <c r="R91" i="6"/>
  <c r="S91" i="6" s="1"/>
  <c r="T91" i="6" s="1"/>
  <c r="U91" i="6" s="1"/>
  <c r="O91" i="6"/>
  <c r="P91" i="6" s="1"/>
  <c r="Q91" i="6" s="1"/>
  <c r="Y91" i="6" s="1"/>
  <c r="N91" i="6"/>
  <c r="AO90" i="6"/>
  <c r="AL90" i="6"/>
  <c r="AH90" i="6"/>
  <c r="AB90" i="6"/>
  <c r="X90" i="6"/>
  <c r="W90" i="6"/>
  <c r="R90" i="6"/>
  <c r="S90" i="6" s="1"/>
  <c r="T90" i="6" s="1"/>
  <c r="U90" i="6" s="1"/>
  <c r="O90" i="6"/>
  <c r="P90" i="6" s="1"/>
  <c r="Q90" i="6" s="1"/>
  <c r="N90" i="6"/>
  <c r="AO89" i="6"/>
  <c r="AL89" i="6"/>
  <c r="AH89" i="6"/>
  <c r="AB89" i="6"/>
  <c r="X89" i="6"/>
  <c r="W89" i="6"/>
  <c r="S89" i="6"/>
  <c r="T89" i="6" s="1"/>
  <c r="U89" i="6" s="1"/>
  <c r="R89" i="6"/>
  <c r="O89" i="6"/>
  <c r="P89" i="6" s="1"/>
  <c r="Q89" i="6" s="1"/>
  <c r="N89" i="6"/>
  <c r="AO88" i="6"/>
  <c r="AL88" i="6"/>
  <c r="AH88" i="6"/>
  <c r="AB88" i="6"/>
  <c r="X88" i="6"/>
  <c r="W88" i="6"/>
  <c r="R88" i="6"/>
  <c r="S88" i="6" s="1"/>
  <c r="T88" i="6" s="1"/>
  <c r="U88" i="6" s="1"/>
  <c r="O88" i="6"/>
  <c r="P88" i="6" s="1"/>
  <c r="Q88" i="6" s="1"/>
  <c r="N88" i="6"/>
  <c r="AO87" i="6"/>
  <c r="AL87" i="6"/>
  <c r="AH87" i="6"/>
  <c r="AB87" i="6"/>
  <c r="X87" i="6"/>
  <c r="W87" i="6"/>
  <c r="R87" i="6"/>
  <c r="S87" i="6" s="1"/>
  <c r="T87" i="6" s="1"/>
  <c r="U87" i="6" s="1"/>
  <c r="O87" i="6"/>
  <c r="P87" i="6" s="1"/>
  <c r="Q87" i="6" s="1"/>
  <c r="N87" i="6"/>
  <c r="AO86" i="6"/>
  <c r="AL86" i="6"/>
  <c r="AH86" i="6"/>
  <c r="AB86" i="6"/>
  <c r="X86" i="6"/>
  <c r="W86" i="6"/>
  <c r="R86" i="6"/>
  <c r="S86" i="6" s="1"/>
  <c r="T86" i="6" s="1"/>
  <c r="U86" i="6" s="1"/>
  <c r="O86" i="6"/>
  <c r="P86" i="6" s="1"/>
  <c r="Q86" i="6" s="1"/>
  <c r="N86" i="6"/>
  <c r="AO85" i="6"/>
  <c r="AL85" i="6"/>
  <c r="AH85" i="6"/>
  <c r="AB85" i="6"/>
  <c r="X85" i="6"/>
  <c r="W85" i="6"/>
  <c r="R85" i="6"/>
  <c r="S85" i="6" s="1"/>
  <c r="T85" i="6" s="1"/>
  <c r="U85" i="6" s="1"/>
  <c r="P85" i="6"/>
  <c r="Q85" i="6" s="1"/>
  <c r="O85" i="6"/>
  <c r="N85" i="6"/>
  <c r="AO84" i="6"/>
  <c r="AL84" i="6"/>
  <c r="AH84" i="6"/>
  <c r="AB84" i="6"/>
  <c r="X84" i="6"/>
  <c r="W84" i="6"/>
  <c r="R84" i="6"/>
  <c r="S84" i="6" s="1"/>
  <c r="T84" i="6" s="1"/>
  <c r="U84" i="6" s="1"/>
  <c r="O84" i="6"/>
  <c r="P84" i="6" s="1"/>
  <c r="Q84" i="6" s="1"/>
  <c r="N84" i="6"/>
  <c r="AO83" i="6"/>
  <c r="AL83" i="6"/>
  <c r="AH83" i="6"/>
  <c r="AB83" i="6"/>
  <c r="X83" i="6"/>
  <c r="W83" i="6"/>
  <c r="R83" i="6"/>
  <c r="S83" i="6" s="1"/>
  <c r="T83" i="6" s="1"/>
  <c r="U83" i="6" s="1"/>
  <c r="O83" i="6"/>
  <c r="P83" i="6" s="1"/>
  <c r="Q83" i="6" s="1"/>
  <c r="N83" i="6"/>
  <c r="AO82" i="6"/>
  <c r="AL82" i="6"/>
  <c r="AH82" i="6"/>
  <c r="AB82" i="6"/>
  <c r="X82" i="6"/>
  <c r="W82" i="6"/>
  <c r="R82" i="6"/>
  <c r="S82" i="6" s="1"/>
  <c r="T82" i="6" s="1"/>
  <c r="U82" i="6" s="1"/>
  <c r="O82" i="6"/>
  <c r="P82" i="6" s="1"/>
  <c r="Q82" i="6" s="1"/>
  <c r="N82" i="6"/>
  <c r="AO81" i="6"/>
  <c r="AL81" i="6"/>
  <c r="AH81" i="6"/>
  <c r="AB81" i="6"/>
  <c r="X81" i="6"/>
  <c r="W81" i="6"/>
  <c r="U81" i="6"/>
  <c r="R81" i="6"/>
  <c r="S81" i="6" s="1"/>
  <c r="T81" i="6" s="1"/>
  <c r="O81" i="6"/>
  <c r="P81" i="6" s="1"/>
  <c r="Q81" i="6" s="1"/>
  <c r="N81" i="6"/>
  <c r="AO80" i="6"/>
  <c r="AL80" i="6"/>
  <c r="AH80" i="6"/>
  <c r="AB80" i="6"/>
  <c r="X80" i="6"/>
  <c r="W80" i="6"/>
  <c r="R80" i="6"/>
  <c r="S80" i="6" s="1"/>
  <c r="T80" i="6" s="1"/>
  <c r="U80" i="6" s="1"/>
  <c r="O80" i="6"/>
  <c r="P80" i="6" s="1"/>
  <c r="Q80" i="6" s="1"/>
  <c r="N80" i="6"/>
  <c r="AO79" i="6"/>
  <c r="AL79" i="6"/>
  <c r="AH79" i="6"/>
  <c r="AB79" i="6"/>
  <c r="X79" i="6"/>
  <c r="W79" i="6"/>
  <c r="R79" i="6"/>
  <c r="S79" i="6" s="1"/>
  <c r="T79" i="6" s="1"/>
  <c r="U79" i="6" s="1"/>
  <c r="O79" i="6"/>
  <c r="P79" i="6" s="1"/>
  <c r="Q79" i="6" s="1"/>
  <c r="N79" i="6"/>
  <c r="AO78" i="6"/>
  <c r="AL78" i="6"/>
  <c r="AH78" i="6"/>
  <c r="AB78" i="6"/>
  <c r="X78" i="6"/>
  <c r="W78" i="6"/>
  <c r="R78" i="6"/>
  <c r="S78" i="6" s="1"/>
  <c r="T78" i="6" s="1"/>
  <c r="U78" i="6" s="1"/>
  <c r="O78" i="6"/>
  <c r="P78" i="6" s="1"/>
  <c r="Q78" i="6" s="1"/>
  <c r="Y78" i="6" s="1"/>
  <c r="N78" i="6"/>
  <c r="AO77" i="6"/>
  <c r="AL77" i="6"/>
  <c r="AH77" i="6"/>
  <c r="AB77" i="6"/>
  <c r="X77" i="6"/>
  <c r="W77" i="6"/>
  <c r="R77" i="6"/>
  <c r="S77" i="6" s="1"/>
  <c r="T77" i="6" s="1"/>
  <c r="U77" i="6" s="1"/>
  <c r="P77" i="6"/>
  <c r="Q77" i="6" s="1"/>
  <c r="O77" i="6"/>
  <c r="N77" i="6"/>
  <c r="AO76" i="6"/>
  <c r="AL76" i="6"/>
  <c r="AH76" i="6"/>
  <c r="AB76" i="6"/>
  <c r="X76" i="6"/>
  <c r="W76" i="6"/>
  <c r="R76" i="6"/>
  <c r="S76" i="6" s="1"/>
  <c r="T76" i="6" s="1"/>
  <c r="U76" i="6" s="1"/>
  <c r="O76" i="6"/>
  <c r="P76" i="6" s="1"/>
  <c r="Q76" i="6" s="1"/>
  <c r="N76" i="6"/>
  <c r="AO75" i="6"/>
  <c r="AL75" i="6"/>
  <c r="AH75" i="6"/>
  <c r="AB75" i="6"/>
  <c r="X75" i="6"/>
  <c r="W75" i="6"/>
  <c r="R75" i="6"/>
  <c r="S75" i="6" s="1"/>
  <c r="T75" i="6" s="1"/>
  <c r="U75" i="6" s="1"/>
  <c r="O75" i="6"/>
  <c r="P75" i="6" s="1"/>
  <c r="Q75" i="6" s="1"/>
  <c r="Y75" i="6" s="1"/>
  <c r="BB75" i="6" s="1"/>
  <c r="N75" i="6"/>
  <c r="AO74" i="6"/>
  <c r="AL74" i="6"/>
  <c r="AH74" i="6"/>
  <c r="AB74" i="6"/>
  <c r="X74" i="6"/>
  <c r="W74" i="6"/>
  <c r="R74" i="6"/>
  <c r="S74" i="6" s="1"/>
  <c r="T74" i="6" s="1"/>
  <c r="U74" i="6" s="1"/>
  <c r="O74" i="6"/>
  <c r="P74" i="6" s="1"/>
  <c r="Q74" i="6" s="1"/>
  <c r="Y74" i="6" s="1"/>
  <c r="N74" i="6"/>
  <c r="AO73" i="6"/>
  <c r="AL73" i="6"/>
  <c r="AH73" i="6"/>
  <c r="AB73" i="6"/>
  <c r="X73" i="6"/>
  <c r="W73" i="6"/>
  <c r="R73" i="6"/>
  <c r="S73" i="6" s="1"/>
  <c r="T73" i="6" s="1"/>
  <c r="U73" i="6" s="1"/>
  <c r="O73" i="6"/>
  <c r="P73" i="6" s="1"/>
  <c r="Q73" i="6" s="1"/>
  <c r="N73" i="6"/>
  <c r="AO72" i="6"/>
  <c r="AL72" i="6"/>
  <c r="AH72" i="6"/>
  <c r="AB72" i="6"/>
  <c r="X72" i="6"/>
  <c r="W72" i="6"/>
  <c r="R72" i="6"/>
  <c r="S72" i="6" s="1"/>
  <c r="T72" i="6" s="1"/>
  <c r="U72" i="6" s="1"/>
  <c r="O72" i="6"/>
  <c r="P72" i="6" s="1"/>
  <c r="Q72" i="6" s="1"/>
  <c r="N72" i="6"/>
  <c r="AO71" i="6"/>
  <c r="AL71" i="6"/>
  <c r="AH71" i="6"/>
  <c r="AB71" i="6"/>
  <c r="X71" i="6"/>
  <c r="W71" i="6"/>
  <c r="R71" i="6"/>
  <c r="S71" i="6" s="1"/>
  <c r="T71" i="6" s="1"/>
  <c r="U71" i="6" s="1"/>
  <c r="O71" i="6"/>
  <c r="P71" i="6" s="1"/>
  <c r="Q71" i="6" s="1"/>
  <c r="Y71" i="6" s="1"/>
  <c r="BB71" i="6" s="1"/>
  <c r="N71" i="6"/>
  <c r="AO70" i="6"/>
  <c r="AL70" i="6"/>
  <c r="AH70" i="6"/>
  <c r="AB70" i="6"/>
  <c r="X70" i="6"/>
  <c r="W70" i="6"/>
  <c r="R70" i="6"/>
  <c r="S70" i="6" s="1"/>
  <c r="T70" i="6" s="1"/>
  <c r="U70" i="6" s="1"/>
  <c r="O70" i="6"/>
  <c r="P70" i="6" s="1"/>
  <c r="Q70" i="6" s="1"/>
  <c r="N70" i="6"/>
  <c r="AO69" i="6"/>
  <c r="AL69" i="6"/>
  <c r="AH69" i="6"/>
  <c r="AB69" i="6"/>
  <c r="X69" i="6"/>
  <c r="W69" i="6"/>
  <c r="R69" i="6"/>
  <c r="S69" i="6" s="1"/>
  <c r="T69" i="6" s="1"/>
  <c r="U69" i="6" s="1"/>
  <c r="O69" i="6"/>
  <c r="P69" i="6" s="1"/>
  <c r="Q69" i="6" s="1"/>
  <c r="N69" i="6"/>
  <c r="AO68" i="6"/>
  <c r="AL68" i="6"/>
  <c r="AH68" i="6"/>
  <c r="AB68" i="6"/>
  <c r="X68" i="6"/>
  <c r="W68" i="6"/>
  <c r="R68" i="6"/>
  <c r="S68" i="6" s="1"/>
  <c r="T68" i="6" s="1"/>
  <c r="U68" i="6" s="1"/>
  <c r="O68" i="6"/>
  <c r="P68" i="6" s="1"/>
  <c r="Q68" i="6" s="1"/>
  <c r="N68" i="6"/>
  <c r="AO67" i="6"/>
  <c r="AL67" i="6"/>
  <c r="AH67" i="6"/>
  <c r="AB67" i="6"/>
  <c r="X67" i="6"/>
  <c r="W67" i="6"/>
  <c r="R67" i="6"/>
  <c r="S67" i="6" s="1"/>
  <c r="T67" i="6" s="1"/>
  <c r="U67" i="6" s="1"/>
  <c r="O67" i="6"/>
  <c r="P67" i="6" s="1"/>
  <c r="Q67" i="6" s="1"/>
  <c r="Y67" i="6" s="1"/>
  <c r="N67" i="6"/>
  <c r="AO66" i="6"/>
  <c r="AL66" i="6"/>
  <c r="AH66" i="6"/>
  <c r="AB66" i="6"/>
  <c r="X66" i="6"/>
  <c r="W66" i="6"/>
  <c r="R66" i="6"/>
  <c r="S66" i="6" s="1"/>
  <c r="T66" i="6" s="1"/>
  <c r="U66" i="6" s="1"/>
  <c r="O66" i="6"/>
  <c r="P66" i="6" s="1"/>
  <c r="Q66" i="6" s="1"/>
  <c r="N66" i="6"/>
  <c r="AO65" i="6"/>
  <c r="AL65" i="6"/>
  <c r="AH65" i="6"/>
  <c r="AB65" i="6"/>
  <c r="X65" i="6"/>
  <c r="W65" i="6"/>
  <c r="R65" i="6"/>
  <c r="S65" i="6" s="1"/>
  <c r="T65" i="6" s="1"/>
  <c r="U65" i="6" s="1"/>
  <c r="O65" i="6"/>
  <c r="P65" i="6" s="1"/>
  <c r="Q65" i="6" s="1"/>
  <c r="N65" i="6"/>
  <c r="AO64" i="6"/>
  <c r="AL64" i="6"/>
  <c r="AH64" i="6"/>
  <c r="AB64" i="6"/>
  <c r="X64" i="6"/>
  <c r="W64" i="6"/>
  <c r="R64" i="6"/>
  <c r="S64" i="6" s="1"/>
  <c r="T64" i="6" s="1"/>
  <c r="U64" i="6" s="1"/>
  <c r="O64" i="6"/>
  <c r="P64" i="6" s="1"/>
  <c r="Q64" i="6" s="1"/>
  <c r="N64" i="6"/>
  <c r="AO63" i="6"/>
  <c r="AL63" i="6"/>
  <c r="AH63" i="6"/>
  <c r="AB63" i="6"/>
  <c r="X63" i="6"/>
  <c r="W63" i="6"/>
  <c r="R63" i="6"/>
  <c r="S63" i="6" s="1"/>
  <c r="T63" i="6" s="1"/>
  <c r="U63" i="6" s="1"/>
  <c r="O63" i="6"/>
  <c r="P63" i="6" s="1"/>
  <c r="Q63" i="6" s="1"/>
  <c r="N63" i="6"/>
  <c r="AO62" i="6"/>
  <c r="AL62" i="6"/>
  <c r="AH62" i="6"/>
  <c r="AB62" i="6"/>
  <c r="X62" i="6"/>
  <c r="W62" i="6"/>
  <c r="R62" i="6"/>
  <c r="S62" i="6" s="1"/>
  <c r="T62" i="6" s="1"/>
  <c r="U62" i="6" s="1"/>
  <c r="O62" i="6"/>
  <c r="P62" i="6" s="1"/>
  <c r="Q62" i="6" s="1"/>
  <c r="N62" i="6"/>
  <c r="AO61" i="6"/>
  <c r="AL61" i="6"/>
  <c r="AH61" i="6"/>
  <c r="AB61" i="6"/>
  <c r="X61" i="6"/>
  <c r="W61" i="6"/>
  <c r="R61" i="6"/>
  <c r="S61" i="6" s="1"/>
  <c r="T61" i="6" s="1"/>
  <c r="U61" i="6" s="1"/>
  <c r="O61" i="6"/>
  <c r="P61" i="6" s="1"/>
  <c r="Q61" i="6" s="1"/>
  <c r="N61" i="6"/>
  <c r="AO60" i="6"/>
  <c r="AL60" i="6"/>
  <c r="AH60" i="6"/>
  <c r="AB60" i="6"/>
  <c r="X60" i="6"/>
  <c r="W60" i="6"/>
  <c r="R60" i="6"/>
  <c r="S60" i="6" s="1"/>
  <c r="T60" i="6" s="1"/>
  <c r="U60" i="6" s="1"/>
  <c r="O60" i="6"/>
  <c r="P60" i="6" s="1"/>
  <c r="Q60" i="6" s="1"/>
  <c r="N60" i="6"/>
  <c r="AO59" i="6"/>
  <c r="AL59" i="6"/>
  <c r="AH59" i="6"/>
  <c r="AB59" i="6"/>
  <c r="X59" i="6"/>
  <c r="W59" i="6"/>
  <c r="R59" i="6"/>
  <c r="S59" i="6" s="1"/>
  <c r="T59" i="6" s="1"/>
  <c r="U59" i="6" s="1"/>
  <c r="O59" i="6"/>
  <c r="P59" i="6" s="1"/>
  <c r="Q59" i="6" s="1"/>
  <c r="N59" i="6"/>
  <c r="AO58" i="6"/>
  <c r="AL58" i="6"/>
  <c r="AH58" i="6"/>
  <c r="AB58" i="6"/>
  <c r="X58" i="6"/>
  <c r="W58" i="6"/>
  <c r="R58" i="6"/>
  <c r="S58" i="6" s="1"/>
  <c r="T58" i="6" s="1"/>
  <c r="U58" i="6" s="1"/>
  <c r="O58" i="6"/>
  <c r="P58" i="6" s="1"/>
  <c r="Q58" i="6" s="1"/>
  <c r="N58" i="6"/>
  <c r="AO57" i="6"/>
  <c r="AL57" i="6"/>
  <c r="AH57" i="6"/>
  <c r="AB57" i="6"/>
  <c r="X57" i="6"/>
  <c r="W57" i="6"/>
  <c r="R57" i="6"/>
  <c r="S57" i="6" s="1"/>
  <c r="T57" i="6" s="1"/>
  <c r="U57" i="6" s="1"/>
  <c r="O57" i="6"/>
  <c r="P57" i="6" s="1"/>
  <c r="Q57" i="6" s="1"/>
  <c r="N57" i="6"/>
  <c r="AO56" i="6"/>
  <c r="AL56" i="6"/>
  <c r="AH56" i="6"/>
  <c r="AB56" i="6"/>
  <c r="X56" i="6"/>
  <c r="W56" i="6"/>
  <c r="R56" i="6"/>
  <c r="S56" i="6" s="1"/>
  <c r="T56" i="6" s="1"/>
  <c r="U56" i="6" s="1"/>
  <c r="O56" i="6"/>
  <c r="P56" i="6" s="1"/>
  <c r="Q56" i="6" s="1"/>
  <c r="N56" i="6"/>
  <c r="AO55" i="6"/>
  <c r="AL55" i="6"/>
  <c r="AH55" i="6"/>
  <c r="AB55" i="6"/>
  <c r="X55" i="6"/>
  <c r="W55" i="6"/>
  <c r="R55" i="6"/>
  <c r="S55" i="6" s="1"/>
  <c r="T55" i="6" s="1"/>
  <c r="U55" i="6" s="1"/>
  <c r="O55" i="6"/>
  <c r="P55" i="6" s="1"/>
  <c r="Q55" i="6" s="1"/>
  <c r="N55" i="6"/>
  <c r="AO54" i="6"/>
  <c r="AL54" i="6"/>
  <c r="AH54" i="6"/>
  <c r="AB54" i="6"/>
  <c r="X54" i="6"/>
  <c r="W54" i="6"/>
  <c r="R54" i="6"/>
  <c r="S54" i="6" s="1"/>
  <c r="T54" i="6" s="1"/>
  <c r="U54" i="6" s="1"/>
  <c r="O54" i="6"/>
  <c r="P54" i="6" s="1"/>
  <c r="Q54" i="6" s="1"/>
  <c r="N54" i="6"/>
  <c r="AO53" i="6"/>
  <c r="AL53" i="6"/>
  <c r="AH53" i="6"/>
  <c r="AB53" i="6"/>
  <c r="X53" i="6"/>
  <c r="W53" i="6"/>
  <c r="R53" i="6"/>
  <c r="S53" i="6" s="1"/>
  <c r="T53" i="6" s="1"/>
  <c r="U53" i="6" s="1"/>
  <c r="O53" i="6"/>
  <c r="P53" i="6" s="1"/>
  <c r="Q53" i="6" s="1"/>
  <c r="N53" i="6"/>
  <c r="AO52" i="6"/>
  <c r="AL52" i="6"/>
  <c r="AH52" i="6"/>
  <c r="AB52" i="6"/>
  <c r="X52" i="6"/>
  <c r="W52" i="6"/>
  <c r="R52" i="6"/>
  <c r="S52" i="6" s="1"/>
  <c r="T52" i="6" s="1"/>
  <c r="U52" i="6" s="1"/>
  <c r="O52" i="6"/>
  <c r="P52" i="6" s="1"/>
  <c r="Q52" i="6" s="1"/>
  <c r="N52" i="6"/>
  <c r="AO51" i="6"/>
  <c r="AL51" i="6"/>
  <c r="AH51" i="6"/>
  <c r="AB51" i="6"/>
  <c r="X51" i="6"/>
  <c r="W51" i="6"/>
  <c r="R51" i="6"/>
  <c r="S51" i="6" s="1"/>
  <c r="T51" i="6" s="1"/>
  <c r="U51" i="6" s="1"/>
  <c r="O51" i="6"/>
  <c r="P51" i="6" s="1"/>
  <c r="Q51" i="6" s="1"/>
  <c r="N51" i="6"/>
  <c r="AO50" i="6"/>
  <c r="AL50" i="6"/>
  <c r="AH50" i="6"/>
  <c r="AB50" i="6"/>
  <c r="X50" i="6"/>
  <c r="W50" i="6"/>
  <c r="R50" i="6"/>
  <c r="S50" i="6" s="1"/>
  <c r="T50" i="6" s="1"/>
  <c r="U50" i="6" s="1"/>
  <c r="O50" i="6"/>
  <c r="P50" i="6" s="1"/>
  <c r="Q50" i="6" s="1"/>
  <c r="N50" i="6"/>
  <c r="AO49" i="6"/>
  <c r="AL49" i="6"/>
  <c r="AH49" i="6"/>
  <c r="AB49" i="6"/>
  <c r="X49" i="6"/>
  <c r="W49" i="6"/>
  <c r="R49" i="6"/>
  <c r="S49" i="6" s="1"/>
  <c r="T49" i="6" s="1"/>
  <c r="U49" i="6" s="1"/>
  <c r="O49" i="6"/>
  <c r="P49" i="6" s="1"/>
  <c r="Q49" i="6" s="1"/>
  <c r="Y49" i="6" s="1"/>
  <c r="N49" i="6"/>
  <c r="AO48" i="6"/>
  <c r="AL48" i="6"/>
  <c r="AH48" i="6"/>
  <c r="AB48" i="6"/>
  <c r="X48" i="6"/>
  <c r="W48" i="6"/>
  <c r="R48" i="6"/>
  <c r="S48" i="6" s="1"/>
  <c r="T48" i="6" s="1"/>
  <c r="U48" i="6" s="1"/>
  <c r="O48" i="6"/>
  <c r="P48" i="6" s="1"/>
  <c r="Q48" i="6" s="1"/>
  <c r="N48" i="6"/>
  <c r="AO47" i="6"/>
  <c r="AL47" i="6"/>
  <c r="AH47" i="6"/>
  <c r="AB47" i="6"/>
  <c r="X47" i="6"/>
  <c r="W47" i="6"/>
  <c r="R47" i="6"/>
  <c r="S47" i="6" s="1"/>
  <c r="T47" i="6" s="1"/>
  <c r="U47" i="6" s="1"/>
  <c r="O47" i="6"/>
  <c r="P47" i="6" s="1"/>
  <c r="Q47" i="6" s="1"/>
  <c r="N47" i="6"/>
  <c r="AO46" i="6"/>
  <c r="AL46" i="6"/>
  <c r="AH46" i="6"/>
  <c r="AB46" i="6"/>
  <c r="X46" i="6"/>
  <c r="W46" i="6"/>
  <c r="R46" i="6"/>
  <c r="S46" i="6" s="1"/>
  <c r="T46" i="6" s="1"/>
  <c r="U46" i="6" s="1"/>
  <c r="O46" i="6"/>
  <c r="P46" i="6" s="1"/>
  <c r="Q46" i="6" s="1"/>
  <c r="N46" i="6"/>
  <c r="AO45" i="6"/>
  <c r="AL45" i="6"/>
  <c r="AH45" i="6"/>
  <c r="AB45" i="6"/>
  <c r="X45" i="6"/>
  <c r="W45" i="6"/>
  <c r="R45" i="6"/>
  <c r="S45" i="6" s="1"/>
  <c r="T45" i="6" s="1"/>
  <c r="U45" i="6" s="1"/>
  <c r="O45" i="6"/>
  <c r="P45" i="6" s="1"/>
  <c r="Q45" i="6" s="1"/>
  <c r="N45" i="6"/>
  <c r="AO44" i="6"/>
  <c r="AL44" i="6"/>
  <c r="AH44" i="6"/>
  <c r="AB44" i="6"/>
  <c r="X44" i="6"/>
  <c r="W44" i="6"/>
  <c r="R44" i="6"/>
  <c r="S44" i="6" s="1"/>
  <c r="T44" i="6" s="1"/>
  <c r="U44" i="6" s="1"/>
  <c r="O44" i="6"/>
  <c r="P44" i="6" s="1"/>
  <c r="Q44" i="6" s="1"/>
  <c r="N44" i="6"/>
  <c r="AO43" i="6"/>
  <c r="AL43" i="6"/>
  <c r="AH43" i="6"/>
  <c r="AB43" i="6"/>
  <c r="X43" i="6"/>
  <c r="W43" i="6"/>
  <c r="R43" i="6"/>
  <c r="S43" i="6" s="1"/>
  <c r="T43" i="6" s="1"/>
  <c r="U43" i="6" s="1"/>
  <c r="O43" i="6"/>
  <c r="P43" i="6" s="1"/>
  <c r="Q43" i="6" s="1"/>
  <c r="N43" i="6"/>
  <c r="AO42" i="6"/>
  <c r="AL42" i="6"/>
  <c r="AH42" i="6"/>
  <c r="AB42" i="6"/>
  <c r="X42" i="6"/>
  <c r="W42" i="6"/>
  <c r="R42" i="6"/>
  <c r="S42" i="6" s="1"/>
  <c r="T42" i="6" s="1"/>
  <c r="U42" i="6" s="1"/>
  <c r="O42" i="6"/>
  <c r="P42" i="6" s="1"/>
  <c r="Q42" i="6" s="1"/>
  <c r="N42" i="6"/>
  <c r="AO41" i="6"/>
  <c r="AL41" i="6"/>
  <c r="AH41" i="6"/>
  <c r="AB41" i="6"/>
  <c r="X41" i="6"/>
  <c r="W41" i="6"/>
  <c r="R41" i="6"/>
  <c r="S41" i="6" s="1"/>
  <c r="T41" i="6" s="1"/>
  <c r="U41" i="6" s="1"/>
  <c r="O41" i="6"/>
  <c r="P41" i="6" s="1"/>
  <c r="Q41" i="6" s="1"/>
  <c r="N41" i="6"/>
  <c r="AO40" i="6"/>
  <c r="AL40" i="6"/>
  <c r="AH40" i="6"/>
  <c r="AB40" i="6"/>
  <c r="X40" i="6"/>
  <c r="W40" i="6"/>
  <c r="R40" i="6"/>
  <c r="S40" i="6" s="1"/>
  <c r="T40" i="6" s="1"/>
  <c r="U40" i="6" s="1"/>
  <c r="O40" i="6"/>
  <c r="P40" i="6" s="1"/>
  <c r="Q40" i="6" s="1"/>
  <c r="N40" i="6"/>
  <c r="AO39" i="6"/>
  <c r="AL39" i="6"/>
  <c r="AH39" i="6"/>
  <c r="AB39" i="6"/>
  <c r="X39" i="6"/>
  <c r="W39" i="6"/>
  <c r="R39" i="6"/>
  <c r="S39" i="6" s="1"/>
  <c r="T39" i="6" s="1"/>
  <c r="U39" i="6" s="1"/>
  <c r="O39" i="6"/>
  <c r="P39" i="6" s="1"/>
  <c r="Q39" i="6" s="1"/>
  <c r="N39" i="6"/>
  <c r="AO38" i="6"/>
  <c r="AL38" i="6"/>
  <c r="AH38" i="6"/>
  <c r="AB38" i="6"/>
  <c r="X38" i="6"/>
  <c r="W38" i="6"/>
  <c r="R38" i="6"/>
  <c r="S38" i="6" s="1"/>
  <c r="T38" i="6" s="1"/>
  <c r="U38" i="6" s="1"/>
  <c r="O38" i="6"/>
  <c r="P38" i="6" s="1"/>
  <c r="Q38" i="6" s="1"/>
  <c r="N38" i="6"/>
  <c r="AO37" i="6"/>
  <c r="AL37" i="6"/>
  <c r="AH37" i="6"/>
  <c r="AB37" i="6"/>
  <c r="X37" i="6"/>
  <c r="W37" i="6"/>
  <c r="R37" i="6"/>
  <c r="S37" i="6" s="1"/>
  <c r="T37" i="6" s="1"/>
  <c r="U37" i="6" s="1"/>
  <c r="O37" i="6"/>
  <c r="P37" i="6" s="1"/>
  <c r="Q37" i="6" s="1"/>
  <c r="N37" i="6"/>
  <c r="AO36" i="6"/>
  <c r="AL36" i="6"/>
  <c r="AH36" i="6"/>
  <c r="AB36" i="6"/>
  <c r="X36" i="6"/>
  <c r="W36" i="6"/>
  <c r="R36" i="6"/>
  <c r="S36" i="6" s="1"/>
  <c r="T36" i="6" s="1"/>
  <c r="U36" i="6" s="1"/>
  <c r="O36" i="6"/>
  <c r="P36" i="6" s="1"/>
  <c r="Q36" i="6" s="1"/>
  <c r="N36" i="6"/>
  <c r="AO35" i="6"/>
  <c r="AL35" i="6"/>
  <c r="AH35" i="6"/>
  <c r="AB35" i="6"/>
  <c r="X35" i="6"/>
  <c r="W35" i="6"/>
  <c r="R35" i="6"/>
  <c r="S35" i="6" s="1"/>
  <c r="T35" i="6" s="1"/>
  <c r="U35" i="6" s="1"/>
  <c r="O35" i="6"/>
  <c r="P35" i="6" s="1"/>
  <c r="Q35" i="6" s="1"/>
  <c r="N35" i="6"/>
  <c r="AO34" i="6"/>
  <c r="AL34" i="6"/>
  <c r="AH34" i="6"/>
  <c r="AB34" i="6"/>
  <c r="X34" i="6"/>
  <c r="W34" i="6"/>
  <c r="R34" i="6"/>
  <c r="S34" i="6" s="1"/>
  <c r="T34" i="6" s="1"/>
  <c r="U34" i="6" s="1"/>
  <c r="O34" i="6"/>
  <c r="P34" i="6" s="1"/>
  <c r="Q34" i="6" s="1"/>
  <c r="Y34" i="6" s="1"/>
  <c r="N34" i="6"/>
  <c r="AO33" i="6"/>
  <c r="AL33" i="6"/>
  <c r="AH33" i="6"/>
  <c r="AB33" i="6"/>
  <c r="X33" i="6"/>
  <c r="W33" i="6"/>
  <c r="R33" i="6"/>
  <c r="S33" i="6" s="1"/>
  <c r="T33" i="6" s="1"/>
  <c r="U33" i="6" s="1"/>
  <c r="O33" i="6"/>
  <c r="P33" i="6" s="1"/>
  <c r="Q33" i="6" s="1"/>
  <c r="N33" i="6"/>
  <c r="AO32" i="6"/>
  <c r="AL32" i="6"/>
  <c r="AH32" i="6"/>
  <c r="AB32" i="6"/>
  <c r="X32" i="6"/>
  <c r="W32" i="6"/>
  <c r="R32" i="6"/>
  <c r="S32" i="6" s="1"/>
  <c r="T32" i="6" s="1"/>
  <c r="U32" i="6" s="1"/>
  <c r="O32" i="6"/>
  <c r="P32" i="6" s="1"/>
  <c r="Q32" i="6" s="1"/>
  <c r="N32" i="6"/>
  <c r="AO31" i="6"/>
  <c r="AL31" i="6"/>
  <c r="AH31" i="6"/>
  <c r="AB31" i="6"/>
  <c r="X31" i="6"/>
  <c r="W31" i="6"/>
  <c r="R31" i="6"/>
  <c r="S31" i="6" s="1"/>
  <c r="T31" i="6" s="1"/>
  <c r="U31" i="6" s="1"/>
  <c r="O31" i="6"/>
  <c r="P31" i="6" s="1"/>
  <c r="Q31" i="6" s="1"/>
  <c r="N31" i="6"/>
  <c r="AO30" i="6"/>
  <c r="AL30" i="6"/>
  <c r="AH30" i="6"/>
  <c r="AB30" i="6"/>
  <c r="X30" i="6"/>
  <c r="W30" i="6"/>
  <c r="R30" i="6"/>
  <c r="S30" i="6" s="1"/>
  <c r="T30" i="6" s="1"/>
  <c r="U30" i="6" s="1"/>
  <c r="O30" i="6"/>
  <c r="P30" i="6" s="1"/>
  <c r="Q30" i="6" s="1"/>
  <c r="N30" i="6"/>
  <c r="AO29" i="6"/>
  <c r="AL29" i="6"/>
  <c r="AL17" i="6" s="1"/>
  <c r="AH29" i="6"/>
  <c r="AB29" i="6"/>
  <c r="X29" i="6"/>
  <c r="W29" i="6"/>
  <c r="R29" i="6"/>
  <c r="S29" i="6" s="1"/>
  <c r="T29" i="6" s="1"/>
  <c r="U29" i="6" s="1"/>
  <c r="O29" i="6"/>
  <c r="P29" i="6" s="1"/>
  <c r="Q29" i="6" s="1"/>
  <c r="N29" i="6"/>
  <c r="AO28" i="6"/>
  <c r="AL28" i="6"/>
  <c r="AH28" i="6"/>
  <c r="AB28" i="6"/>
  <c r="X28" i="6"/>
  <c r="W28" i="6"/>
  <c r="R28" i="6"/>
  <c r="S28" i="6" s="1"/>
  <c r="T28" i="6" s="1"/>
  <c r="U28" i="6" s="1"/>
  <c r="O28" i="6"/>
  <c r="P28" i="6" s="1"/>
  <c r="Q28" i="6" s="1"/>
  <c r="N28" i="6"/>
  <c r="AO27" i="6"/>
  <c r="AL27" i="6"/>
  <c r="AH27" i="6"/>
  <c r="AB27" i="6"/>
  <c r="X27" i="6"/>
  <c r="W27" i="6"/>
  <c r="R27" i="6"/>
  <c r="S27" i="6" s="1"/>
  <c r="T27" i="6" s="1"/>
  <c r="U27" i="6" s="1"/>
  <c r="O27" i="6"/>
  <c r="P27" i="6" s="1"/>
  <c r="N27" i="6"/>
  <c r="AP21" i="6"/>
  <c r="AD20" i="6"/>
  <c r="AE21" i="6" s="1"/>
  <c r="AA18" i="6"/>
  <c r="AB18" i="6" s="1"/>
  <c r="AC18" i="6" s="1"/>
  <c r="AD18" i="6" s="1"/>
  <c r="AE18" i="6" s="1"/>
  <c r="AF18" i="6" s="1"/>
  <c r="AG18" i="6" s="1"/>
  <c r="AH18" i="6" s="1"/>
  <c r="AI18" i="6" s="1"/>
  <c r="AJ18" i="6" s="1"/>
  <c r="AK18" i="6" s="1"/>
  <c r="AL18" i="6" s="1"/>
  <c r="AM18" i="6" s="1"/>
  <c r="AN18" i="6" s="1"/>
  <c r="AO18" i="6" s="1"/>
  <c r="AP18" i="6" s="1"/>
  <c r="AQ18" i="6" s="1"/>
  <c r="AR18" i="6" s="1"/>
  <c r="AS18" i="6" s="1"/>
  <c r="AT18" i="6" s="1"/>
  <c r="AU18" i="6" s="1"/>
  <c r="AV18" i="6" s="1"/>
  <c r="AW18" i="6" s="1"/>
  <c r="AX18" i="6" s="1"/>
  <c r="N18" i="6"/>
  <c r="O18" i="6" s="1"/>
  <c r="P18" i="6" s="1"/>
  <c r="Q18" i="6" s="1"/>
  <c r="V18" i="6" s="1"/>
  <c r="W18" i="6" s="1"/>
  <c r="M18" i="6"/>
  <c r="AT17" i="6"/>
  <c r="AR17" i="6"/>
  <c r="AN17" i="6"/>
  <c r="AM17" i="6"/>
  <c r="AK17" i="6"/>
  <c r="AJ17" i="6"/>
  <c r="AD17" i="6"/>
  <c r="AA17" i="6"/>
  <c r="Z17" i="6"/>
  <c r="V17" i="6"/>
  <c r="M17" i="6"/>
  <c r="L17" i="6"/>
  <c r="K17" i="6"/>
  <c r="E17" i="6"/>
  <c r="D17" i="6"/>
  <c r="C17" i="6"/>
  <c r="AH28" i="3"/>
  <c r="AO195" i="5"/>
  <c r="AL195" i="5"/>
  <c r="AH195" i="5"/>
  <c r="AB195" i="5"/>
  <c r="J175" i="9" s="1"/>
  <c r="X195" i="5"/>
  <c r="W195" i="5"/>
  <c r="R195" i="5"/>
  <c r="S195" i="5" s="1"/>
  <c r="T195" i="5" s="1"/>
  <c r="U195" i="5" s="1"/>
  <c r="O195" i="5"/>
  <c r="P195" i="5" s="1"/>
  <c r="Q195" i="5" s="1"/>
  <c r="N195" i="5"/>
  <c r="AO194" i="5"/>
  <c r="AL194" i="5"/>
  <c r="AH194" i="5"/>
  <c r="AB194" i="5"/>
  <c r="J174" i="9" s="1"/>
  <c r="X194" i="5"/>
  <c r="W194" i="5"/>
  <c r="R194" i="5"/>
  <c r="S194" i="5" s="1"/>
  <c r="T194" i="5" s="1"/>
  <c r="U194" i="5" s="1"/>
  <c r="O194" i="5"/>
  <c r="P194" i="5" s="1"/>
  <c r="Q194" i="5" s="1"/>
  <c r="N194" i="5"/>
  <c r="AO193" i="5"/>
  <c r="AL193" i="5"/>
  <c r="AH193" i="5"/>
  <c r="AB193" i="5"/>
  <c r="J173" i="9" s="1"/>
  <c r="X193" i="5"/>
  <c r="W193" i="5"/>
  <c r="R193" i="5"/>
  <c r="S193" i="5" s="1"/>
  <c r="T193" i="5" s="1"/>
  <c r="U193" i="5" s="1"/>
  <c r="O193" i="5"/>
  <c r="P193" i="5" s="1"/>
  <c r="Q193" i="5" s="1"/>
  <c r="N193" i="5"/>
  <c r="AO192" i="5"/>
  <c r="AL192" i="5"/>
  <c r="AH192" i="5"/>
  <c r="AB192" i="5"/>
  <c r="J172" i="9" s="1"/>
  <c r="X192" i="5"/>
  <c r="W192" i="5"/>
  <c r="R192" i="5"/>
  <c r="S192" i="5" s="1"/>
  <c r="T192" i="5" s="1"/>
  <c r="U192" i="5" s="1"/>
  <c r="O192" i="5"/>
  <c r="P192" i="5" s="1"/>
  <c r="Q192" i="5" s="1"/>
  <c r="N192" i="5"/>
  <c r="AO191" i="5"/>
  <c r="AL191" i="5"/>
  <c r="AH191" i="5"/>
  <c r="AB191" i="5"/>
  <c r="J171" i="9" s="1"/>
  <c r="X191" i="5"/>
  <c r="W191" i="5"/>
  <c r="R191" i="5"/>
  <c r="S191" i="5" s="1"/>
  <c r="T191" i="5" s="1"/>
  <c r="U191" i="5" s="1"/>
  <c r="O191" i="5"/>
  <c r="P191" i="5" s="1"/>
  <c r="Q191" i="5" s="1"/>
  <c r="N191" i="5"/>
  <c r="AO190" i="5"/>
  <c r="AL190" i="5"/>
  <c r="AH190" i="5"/>
  <c r="AB190" i="5"/>
  <c r="J170" i="9" s="1"/>
  <c r="X190" i="5"/>
  <c r="W190" i="5"/>
  <c r="R190" i="5"/>
  <c r="S190" i="5" s="1"/>
  <c r="T190" i="5" s="1"/>
  <c r="U190" i="5" s="1"/>
  <c r="O190" i="5"/>
  <c r="P190" i="5" s="1"/>
  <c r="Q190" i="5" s="1"/>
  <c r="N190" i="5"/>
  <c r="AO189" i="5"/>
  <c r="AL189" i="5"/>
  <c r="AH189" i="5"/>
  <c r="AB189" i="5"/>
  <c r="J169" i="9" s="1"/>
  <c r="X189" i="5"/>
  <c r="W189" i="5"/>
  <c r="R189" i="5"/>
  <c r="S189" i="5" s="1"/>
  <c r="T189" i="5" s="1"/>
  <c r="U189" i="5" s="1"/>
  <c r="O189" i="5"/>
  <c r="P189" i="5" s="1"/>
  <c r="Q189" i="5" s="1"/>
  <c r="N189" i="5"/>
  <c r="AO188" i="5"/>
  <c r="AL188" i="5"/>
  <c r="AH188" i="5"/>
  <c r="AB188" i="5"/>
  <c r="J168" i="9" s="1"/>
  <c r="X188" i="5"/>
  <c r="W188" i="5"/>
  <c r="R188" i="5"/>
  <c r="S188" i="5" s="1"/>
  <c r="T188" i="5" s="1"/>
  <c r="U188" i="5" s="1"/>
  <c r="O188" i="5"/>
  <c r="P188" i="5" s="1"/>
  <c r="Q188" i="5" s="1"/>
  <c r="N188" i="5"/>
  <c r="AO187" i="5"/>
  <c r="AL187" i="5"/>
  <c r="AH187" i="5"/>
  <c r="AB187" i="5"/>
  <c r="J167" i="9" s="1"/>
  <c r="X187" i="5"/>
  <c r="W187" i="5"/>
  <c r="R187" i="5"/>
  <c r="S187" i="5" s="1"/>
  <c r="T187" i="5" s="1"/>
  <c r="U187" i="5" s="1"/>
  <c r="O187" i="5"/>
  <c r="P187" i="5" s="1"/>
  <c r="Q187" i="5" s="1"/>
  <c r="N187" i="5"/>
  <c r="AO186" i="5"/>
  <c r="AL186" i="5"/>
  <c r="AH186" i="5"/>
  <c r="AB186" i="5"/>
  <c r="J166" i="9" s="1"/>
  <c r="X186" i="5"/>
  <c r="W186" i="5"/>
  <c r="R186" i="5"/>
  <c r="S186" i="5" s="1"/>
  <c r="T186" i="5" s="1"/>
  <c r="U186" i="5" s="1"/>
  <c r="O186" i="5"/>
  <c r="P186" i="5" s="1"/>
  <c r="Q186" i="5" s="1"/>
  <c r="N186" i="5"/>
  <c r="AO185" i="5"/>
  <c r="AL185" i="5"/>
  <c r="AH185" i="5"/>
  <c r="AB185" i="5"/>
  <c r="J165" i="9" s="1"/>
  <c r="X185" i="5"/>
  <c r="W185" i="5"/>
  <c r="R185" i="5"/>
  <c r="S185" i="5" s="1"/>
  <c r="T185" i="5" s="1"/>
  <c r="U185" i="5" s="1"/>
  <c r="O185" i="5"/>
  <c r="P185" i="5" s="1"/>
  <c r="Q185" i="5" s="1"/>
  <c r="N185" i="5"/>
  <c r="AO184" i="5"/>
  <c r="AL184" i="5"/>
  <c r="AH184" i="5"/>
  <c r="AB184" i="5"/>
  <c r="J164" i="9" s="1"/>
  <c r="X184" i="5"/>
  <c r="W184" i="5"/>
  <c r="R184" i="5"/>
  <c r="S184" i="5" s="1"/>
  <c r="T184" i="5" s="1"/>
  <c r="U184" i="5" s="1"/>
  <c r="O184" i="5"/>
  <c r="P184" i="5" s="1"/>
  <c r="Q184" i="5" s="1"/>
  <c r="N184" i="5"/>
  <c r="AO183" i="5"/>
  <c r="AL183" i="5"/>
  <c r="AH183" i="5"/>
  <c r="AB183" i="5"/>
  <c r="J163" i="9" s="1"/>
  <c r="X183" i="5"/>
  <c r="W183" i="5"/>
  <c r="R183" i="5"/>
  <c r="S183" i="5" s="1"/>
  <c r="T183" i="5" s="1"/>
  <c r="U183" i="5" s="1"/>
  <c r="O183" i="5"/>
  <c r="P183" i="5" s="1"/>
  <c r="Q183" i="5" s="1"/>
  <c r="N183" i="5"/>
  <c r="AO182" i="5"/>
  <c r="AL182" i="5"/>
  <c r="AH182" i="5"/>
  <c r="AB182" i="5"/>
  <c r="J162" i="9" s="1"/>
  <c r="X182" i="5"/>
  <c r="W182" i="5"/>
  <c r="R182" i="5"/>
  <c r="S182" i="5" s="1"/>
  <c r="T182" i="5" s="1"/>
  <c r="U182" i="5" s="1"/>
  <c r="O182" i="5"/>
  <c r="P182" i="5" s="1"/>
  <c r="Q182" i="5" s="1"/>
  <c r="N182" i="5"/>
  <c r="AO181" i="5"/>
  <c r="AL181" i="5"/>
  <c r="AH181" i="5"/>
  <c r="AB181" i="5"/>
  <c r="J161" i="9" s="1"/>
  <c r="X181" i="5"/>
  <c r="W181" i="5"/>
  <c r="R181" i="5"/>
  <c r="S181" i="5" s="1"/>
  <c r="T181" i="5" s="1"/>
  <c r="U181" i="5" s="1"/>
  <c r="O181" i="5"/>
  <c r="P181" i="5" s="1"/>
  <c r="Q181" i="5" s="1"/>
  <c r="N181" i="5"/>
  <c r="AO180" i="5"/>
  <c r="AL180" i="5"/>
  <c r="AH180" i="5"/>
  <c r="AB180" i="5"/>
  <c r="J160" i="9" s="1"/>
  <c r="X180" i="5"/>
  <c r="W180" i="5"/>
  <c r="R180" i="5"/>
  <c r="S180" i="5" s="1"/>
  <c r="T180" i="5" s="1"/>
  <c r="U180" i="5" s="1"/>
  <c r="O180" i="5"/>
  <c r="P180" i="5" s="1"/>
  <c r="Q180" i="5" s="1"/>
  <c r="N180" i="5"/>
  <c r="AO179" i="5"/>
  <c r="AL179" i="5"/>
  <c r="AH179" i="5"/>
  <c r="AB179" i="5"/>
  <c r="J159" i="9" s="1"/>
  <c r="X179" i="5"/>
  <c r="W179" i="5"/>
  <c r="R179" i="5"/>
  <c r="S179" i="5" s="1"/>
  <c r="T179" i="5" s="1"/>
  <c r="U179" i="5" s="1"/>
  <c r="O179" i="5"/>
  <c r="P179" i="5" s="1"/>
  <c r="Q179" i="5" s="1"/>
  <c r="N179" i="5"/>
  <c r="AO178" i="5"/>
  <c r="AL178" i="5"/>
  <c r="AH178" i="5"/>
  <c r="AB178" i="5"/>
  <c r="J158" i="9" s="1"/>
  <c r="X178" i="5"/>
  <c r="W178" i="5"/>
  <c r="R178" i="5"/>
  <c r="S178" i="5" s="1"/>
  <c r="T178" i="5" s="1"/>
  <c r="U178" i="5" s="1"/>
  <c r="O178" i="5"/>
  <c r="P178" i="5" s="1"/>
  <c r="Q178" i="5" s="1"/>
  <c r="N178" i="5"/>
  <c r="AO177" i="5"/>
  <c r="AL177" i="5"/>
  <c r="AH177" i="5"/>
  <c r="AB177" i="5"/>
  <c r="J157" i="9" s="1"/>
  <c r="X177" i="5"/>
  <c r="W177" i="5"/>
  <c r="R177" i="5"/>
  <c r="S177" i="5" s="1"/>
  <c r="T177" i="5" s="1"/>
  <c r="U177" i="5" s="1"/>
  <c r="O177" i="5"/>
  <c r="P177" i="5" s="1"/>
  <c r="Q177" i="5" s="1"/>
  <c r="N177" i="5"/>
  <c r="AO176" i="5"/>
  <c r="AL176" i="5"/>
  <c r="AH176" i="5"/>
  <c r="AB176" i="5"/>
  <c r="J156" i="9" s="1"/>
  <c r="X176" i="5"/>
  <c r="W176" i="5"/>
  <c r="R176" i="5"/>
  <c r="S176" i="5" s="1"/>
  <c r="T176" i="5" s="1"/>
  <c r="U176" i="5" s="1"/>
  <c r="O176" i="5"/>
  <c r="P176" i="5" s="1"/>
  <c r="Q176" i="5" s="1"/>
  <c r="N176" i="5"/>
  <c r="AO175" i="5"/>
  <c r="AL175" i="5"/>
  <c r="AH175" i="5"/>
  <c r="AB175" i="5"/>
  <c r="J155" i="9" s="1"/>
  <c r="X175" i="5"/>
  <c r="W175" i="5"/>
  <c r="R175" i="5"/>
  <c r="S175" i="5" s="1"/>
  <c r="T175" i="5" s="1"/>
  <c r="U175" i="5" s="1"/>
  <c r="O175" i="5"/>
  <c r="P175" i="5" s="1"/>
  <c r="Q175" i="5" s="1"/>
  <c r="N175" i="5"/>
  <c r="AO174" i="5"/>
  <c r="AL174" i="5"/>
  <c r="AH174" i="5"/>
  <c r="AB174" i="5"/>
  <c r="J154" i="9" s="1"/>
  <c r="X174" i="5"/>
  <c r="W174" i="5"/>
  <c r="R174" i="5"/>
  <c r="S174" i="5" s="1"/>
  <c r="T174" i="5" s="1"/>
  <c r="U174" i="5" s="1"/>
  <c r="O174" i="5"/>
  <c r="P174" i="5" s="1"/>
  <c r="Q174" i="5" s="1"/>
  <c r="N174" i="5"/>
  <c r="AO173" i="5"/>
  <c r="AL173" i="5"/>
  <c r="AH173" i="5"/>
  <c r="AB173" i="5"/>
  <c r="J153" i="9" s="1"/>
  <c r="X173" i="5"/>
  <c r="W173" i="5"/>
  <c r="R173" i="5"/>
  <c r="S173" i="5" s="1"/>
  <c r="T173" i="5" s="1"/>
  <c r="U173" i="5" s="1"/>
  <c r="O173" i="5"/>
  <c r="P173" i="5" s="1"/>
  <c r="Q173" i="5" s="1"/>
  <c r="N173" i="5"/>
  <c r="AO172" i="5"/>
  <c r="AL172" i="5"/>
  <c r="AH172" i="5"/>
  <c r="AB172" i="5"/>
  <c r="J152" i="9" s="1"/>
  <c r="X172" i="5"/>
  <c r="W172" i="5"/>
  <c r="R172" i="5"/>
  <c r="S172" i="5" s="1"/>
  <c r="T172" i="5" s="1"/>
  <c r="U172" i="5" s="1"/>
  <c r="O172" i="5"/>
  <c r="P172" i="5" s="1"/>
  <c r="Q172" i="5" s="1"/>
  <c r="N172" i="5"/>
  <c r="AO171" i="5"/>
  <c r="AL171" i="5"/>
  <c r="AH171" i="5"/>
  <c r="AB171" i="5"/>
  <c r="J151" i="9" s="1"/>
  <c r="X171" i="5"/>
  <c r="W171" i="5"/>
  <c r="R171" i="5"/>
  <c r="S171" i="5" s="1"/>
  <c r="T171" i="5" s="1"/>
  <c r="U171" i="5" s="1"/>
  <c r="O171" i="5"/>
  <c r="P171" i="5" s="1"/>
  <c r="Q171" i="5" s="1"/>
  <c r="N171" i="5"/>
  <c r="AO170" i="5"/>
  <c r="AL170" i="5"/>
  <c r="AH170" i="5"/>
  <c r="AB170" i="5"/>
  <c r="J150" i="9" s="1"/>
  <c r="X170" i="5"/>
  <c r="W170" i="5"/>
  <c r="R170" i="5"/>
  <c r="S170" i="5" s="1"/>
  <c r="T170" i="5" s="1"/>
  <c r="U170" i="5" s="1"/>
  <c r="O170" i="5"/>
  <c r="P170" i="5" s="1"/>
  <c r="Q170" i="5" s="1"/>
  <c r="N170" i="5"/>
  <c r="AO169" i="5"/>
  <c r="AL169" i="5"/>
  <c r="AH169" i="5"/>
  <c r="AB169" i="5"/>
  <c r="J149" i="9" s="1"/>
  <c r="X169" i="5"/>
  <c r="W169" i="5"/>
  <c r="R169" i="5"/>
  <c r="S169" i="5" s="1"/>
  <c r="T169" i="5" s="1"/>
  <c r="U169" i="5" s="1"/>
  <c r="O169" i="5"/>
  <c r="P169" i="5" s="1"/>
  <c r="Q169" i="5" s="1"/>
  <c r="N169" i="5"/>
  <c r="AO168" i="5"/>
  <c r="AL168" i="5"/>
  <c r="AH168" i="5"/>
  <c r="AB168" i="5"/>
  <c r="J148" i="9" s="1"/>
  <c r="X168" i="5"/>
  <c r="W168" i="5"/>
  <c r="R168" i="5"/>
  <c r="S168" i="5" s="1"/>
  <c r="T168" i="5" s="1"/>
  <c r="U168" i="5" s="1"/>
  <c r="O168" i="5"/>
  <c r="P168" i="5" s="1"/>
  <c r="Q168" i="5" s="1"/>
  <c r="N168" i="5"/>
  <c r="AO167" i="5"/>
  <c r="AL167" i="5"/>
  <c r="AH167" i="5"/>
  <c r="AB167" i="5"/>
  <c r="J147" i="9" s="1"/>
  <c r="X167" i="5"/>
  <c r="W167" i="5"/>
  <c r="R167" i="5"/>
  <c r="S167" i="5" s="1"/>
  <c r="T167" i="5" s="1"/>
  <c r="U167" i="5" s="1"/>
  <c r="O167" i="5"/>
  <c r="P167" i="5" s="1"/>
  <c r="Q167" i="5" s="1"/>
  <c r="N167" i="5"/>
  <c r="AO166" i="5"/>
  <c r="AL166" i="5"/>
  <c r="AH166" i="5"/>
  <c r="AB166" i="5"/>
  <c r="J146" i="9" s="1"/>
  <c r="X166" i="5"/>
  <c r="W166" i="5"/>
  <c r="R166" i="5"/>
  <c r="S166" i="5" s="1"/>
  <c r="T166" i="5" s="1"/>
  <c r="U166" i="5" s="1"/>
  <c r="O166" i="5"/>
  <c r="P166" i="5" s="1"/>
  <c r="Q166" i="5" s="1"/>
  <c r="N166" i="5"/>
  <c r="AO165" i="5"/>
  <c r="AL165" i="5"/>
  <c r="AH165" i="5"/>
  <c r="AB165" i="5"/>
  <c r="J145" i="9" s="1"/>
  <c r="X165" i="5"/>
  <c r="W165" i="5"/>
  <c r="R165" i="5"/>
  <c r="S165" i="5" s="1"/>
  <c r="T165" i="5" s="1"/>
  <c r="U165" i="5" s="1"/>
  <c r="O165" i="5"/>
  <c r="P165" i="5" s="1"/>
  <c r="Q165" i="5" s="1"/>
  <c r="N165" i="5"/>
  <c r="AO164" i="5"/>
  <c r="AL164" i="5"/>
  <c r="AH164" i="5"/>
  <c r="AB164" i="5"/>
  <c r="J144" i="9" s="1"/>
  <c r="X164" i="5"/>
  <c r="W164" i="5"/>
  <c r="R164" i="5"/>
  <c r="S164" i="5" s="1"/>
  <c r="T164" i="5" s="1"/>
  <c r="U164" i="5" s="1"/>
  <c r="O164" i="5"/>
  <c r="P164" i="5" s="1"/>
  <c r="Q164" i="5" s="1"/>
  <c r="N164" i="5"/>
  <c r="AO163" i="5"/>
  <c r="AL163" i="5"/>
  <c r="AH163" i="5"/>
  <c r="AB163" i="5"/>
  <c r="J143" i="9" s="1"/>
  <c r="X163" i="5"/>
  <c r="W163" i="5"/>
  <c r="R163" i="5"/>
  <c r="S163" i="5" s="1"/>
  <c r="T163" i="5" s="1"/>
  <c r="U163" i="5" s="1"/>
  <c r="O163" i="5"/>
  <c r="P163" i="5" s="1"/>
  <c r="Q163" i="5" s="1"/>
  <c r="N163" i="5"/>
  <c r="AO162" i="5"/>
  <c r="AL162" i="5"/>
  <c r="AH162" i="5"/>
  <c r="AB162" i="5"/>
  <c r="J142" i="9" s="1"/>
  <c r="X162" i="5"/>
  <c r="W162" i="5"/>
  <c r="R162" i="5"/>
  <c r="S162" i="5" s="1"/>
  <c r="T162" i="5" s="1"/>
  <c r="U162" i="5" s="1"/>
  <c r="O162" i="5"/>
  <c r="P162" i="5" s="1"/>
  <c r="Q162" i="5" s="1"/>
  <c r="N162" i="5"/>
  <c r="AO161" i="5"/>
  <c r="AL161" i="5"/>
  <c r="AH161" i="5"/>
  <c r="AB161" i="5"/>
  <c r="J141" i="9" s="1"/>
  <c r="X161" i="5"/>
  <c r="W161" i="5"/>
  <c r="R161" i="5"/>
  <c r="S161" i="5" s="1"/>
  <c r="T161" i="5" s="1"/>
  <c r="U161" i="5" s="1"/>
  <c r="O161" i="5"/>
  <c r="P161" i="5" s="1"/>
  <c r="Q161" i="5" s="1"/>
  <c r="N161" i="5"/>
  <c r="AO160" i="5"/>
  <c r="AL160" i="5"/>
  <c r="AH160" i="5"/>
  <c r="AB160" i="5"/>
  <c r="J140" i="9" s="1"/>
  <c r="X160" i="5"/>
  <c r="W160" i="5"/>
  <c r="R160" i="5"/>
  <c r="S160" i="5" s="1"/>
  <c r="T160" i="5" s="1"/>
  <c r="U160" i="5" s="1"/>
  <c r="O160" i="5"/>
  <c r="P160" i="5" s="1"/>
  <c r="Q160" i="5" s="1"/>
  <c r="N160" i="5"/>
  <c r="AO159" i="5"/>
  <c r="AL159" i="5"/>
  <c r="AH159" i="5"/>
  <c r="AB159" i="5"/>
  <c r="J139" i="9" s="1"/>
  <c r="X159" i="5"/>
  <c r="W159" i="5"/>
  <c r="R159" i="5"/>
  <c r="S159" i="5" s="1"/>
  <c r="T159" i="5" s="1"/>
  <c r="U159" i="5" s="1"/>
  <c r="O159" i="5"/>
  <c r="P159" i="5" s="1"/>
  <c r="Q159" i="5" s="1"/>
  <c r="N159" i="5"/>
  <c r="AO158" i="5"/>
  <c r="AL158" i="5"/>
  <c r="AH158" i="5"/>
  <c r="AB158" i="5"/>
  <c r="J138" i="9" s="1"/>
  <c r="X158" i="5"/>
  <c r="W158" i="5"/>
  <c r="R158" i="5"/>
  <c r="S158" i="5" s="1"/>
  <c r="T158" i="5" s="1"/>
  <c r="U158" i="5" s="1"/>
  <c r="O158" i="5"/>
  <c r="P158" i="5" s="1"/>
  <c r="Q158" i="5" s="1"/>
  <c r="N158" i="5"/>
  <c r="AO157" i="5"/>
  <c r="AL157" i="5"/>
  <c r="AH157" i="5"/>
  <c r="AB157" i="5"/>
  <c r="J137" i="9" s="1"/>
  <c r="X157" i="5"/>
  <c r="W157" i="5"/>
  <c r="R157" i="5"/>
  <c r="S157" i="5" s="1"/>
  <c r="T157" i="5" s="1"/>
  <c r="U157" i="5" s="1"/>
  <c r="O157" i="5"/>
  <c r="P157" i="5" s="1"/>
  <c r="Q157" i="5" s="1"/>
  <c r="N157" i="5"/>
  <c r="AO156" i="5"/>
  <c r="AL156" i="5"/>
  <c r="AH156" i="5"/>
  <c r="AB156" i="5"/>
  <c r="J136" i="9" s="1"/>
  <c r="X156" i="5"/>
  <c r="W156" i="5"/>
  <c r="R156" i="5"/>
  <c r="S156" i="5" s="1"/>
  <c r="T156" i="5" s="1"/>
  <c r="U156" i="5" s="1"/>
  <c r="O156" i="5"/>
  <c r="P156" i="5" s="1"/>
  <c r="Q156" i="5" s="1"/>
  <c r="N156" i="5"/>
  <c r="AO155" i="5"/>
  <c r="AL155" i="5"/>
  <c r="AH155" i="5"/>
  <c r="AB155" i="5"/>
  <c r="J135" i="9" s="1"/>
  <c r="X155" i="5"/>
  <c r="W155" i="5"/>
  <c r="R155" i="5"/>
  <c r="S155" i="5" s="1"/>
  <c r="T155" i="5" s="1"/>
  <c r="U155" i="5" s="1"/>
  <c r="O155" i="5"/>
  <c r="P155" i="5" s="1"/>
  <c r="Q155" i="5" s="1"/>
  <c r="N155" i="5"/>
  <c r="AO154" i="5"/>
  <c r="AL154" i="5"/>
  <c r="AH154" i="5"/>
  <c r="AB154" i="5"/>
  <c r="J134" i="9" s="1"/>
  <c r="X154" i="5"/>
  <c r="W154" i="5"/>
  <c r="R154" i="5"/>
  <c r="S154" i="5" s="1"/>
  <c r="T154" i="5" s="1"/>
  <c r="U154" i="5" s="1"/>
  <c r="O154" i="5"/>
  <c r="P154" i="5" s="1"/>
  <c r="Q154" i="5" s="1"/>
  <c r="N154" i="5"/>
  <c r="AO153" i="5"/>
  <c r="AL153" i="5"/>
  <c r="AH153" i="5"/>
  <c r="AB153" i="5"/>
  <c r="J133" i="9" s="1"/>
  <c r="X153" i="5"/>
  <c r="W153" i="5"/>
  <c r="R153" i="5"/>
  <c r="S153" i="5" s="1"/>
  <c r="T153" i="5" s="1"/>
  <c r="U153" i="5" s="1"/>
  <c r="O153" i="5"/>
  <c r="P153" i="5" s="1"/>
  <c r="Q153" i="5" s="1"/>
  <c r="N153" i="5"/>
  <c r="AO152" i="5"/>
  <c r="AL152" i="5"/>
  <c r="AH152" i="5"/>
  <c r="AB152" i="5"/>
  <c r="J132" i="9" s="1"/>
  <c r="X152" i="5"/>
  <c r="W152" i="5"/>
  <c r="R152" i="5"/>
  <c r="S152" i="5" s="1"/>
  <c r="T152" i="5" s="1"/>
  <c r="U152" i="5" s="1"/>
  <c r="O152" i="5"/>
  <c r="P152" i="5" s="1"/>
  <c r="Q152" i="5" s="1"/>
  <c r="N152" i="5"/>
  <c r="AO151" i="5"/>
  <c r="AL151" i="5"/>
  <c r="AH151" i="5"/>
  <c r="AB151" i="5"/>
  <c r="J131" i="9" s="1"/>
  <c r="X151" i="5"/>
  <c r="W151" i="5"/>
  <c r="R151" i="5"/>
  <c r="S151" i="5" s="1"/>
  <c r="T151" i="5" s="1"/>
  <c r="U151" i="5" s="1"/>
  <c r="P151" i="5"/>
  <c r="Q151" i="5" s="1"/>
  <c r="O151" i="5"/>
  <c r="N151" i="5"/>
  <c r="AO150" i="5"/>
  <c r="AL150" i="5"/>
  <c r="AH150" i="5"/>
  <c r="AB150" i="5"/>
  <c r="J130" i="9" s="1"/>
  <c r="X150" i="5"/>
  <c r="W150" i="5"/>
  <c r="R150" i="5"/>
  <c r="S150" i="5" s="1"/>
  <c r="T150" i="5" s="1"/>
  <c r="U150" i="5" s="1"/>
  <c r="O150" i="5"/>
  <c r="P150" i="5" s="1"/>
  <c r="Q150" i="5" s="1"/>
  <c r="N150" i="5"/>
  <c r="AO149" i="5"/>
  <c r="AL149" i="5"/>
  <c r="AH149" i="5"/>
  <c r="AB149" i="5"/>
  <c r="J129" i="9" s="1"/>
  <c r="X149" i="5"/>
  <c r="W149" i="5"/>
  <c r="R149" i="5"/>
  <c r="S149" i="5" s="1"/>
  <c r="T149" i="5" s="1"/>
  <c r="U149" i="5" s="1"/>
  <c r="O149" i="5"/>
  <c r="P149" i="5" s="1"/>
  <c r="Q149" i="5" s="1"/>
  <c r="N149" i="5"/>
  <c r="AO148" i="5"/>
  <c r="AL148" i="5"/>
  <c r="AH148" i="5"/>
  <c r="AB148" i="5"/>
  <c r="J128" i="9" s="1"/>
  <c r="X148" i="5"/>
  <c r="W148" i="5"/>
  <c r="R148" i="5"/>
  <c r="S148" i="5" s="1"/>
  <c r="T148" i="5" s="1"/>
  <c r="U148" i="5" s="1"/>
  <c r="O148" i="5"/>
  <c r="P148" i="5" s="1"/>
  <c r="Q148" i="5" s="1"/>
  <c r="N148" i="5"/>
  <c r="AO147" i="5"/>
  <c r="AL147" i="5"/>
  <c r="AH147" i="5"/>
  <c r="AB147" i="5"/>
  <c r="J127" i="9" s="1"/>
  <c r="X147" i="5"/>
  <c r="W147" i="5"/>
  <c r="R147" i="5"/>
  <c r="S147" i="5" s="1"/>
  <c r="T147" i="5" s="1"/>
  <c r="U147" i="5" s="1"/>
  <c r="O147" i="5"/>
  <c r="P147" i="5" s="1"/>
  <c r="Q147" i="5" s="1"/>
  <c r="Y147" i="5" s="1"/>
  <c r="N147" i="5"/>
  <c r="AO146" i="5"/>
  <c r="AL146" i="5"/>
  <c r="AH146" i="5"/>
  <c r="AB146" i="5"/>
  <c r="J126" i="9" s="1"/>
  <c r="X146" i="5"/>
  <c r="W146" i="5"/>
  <c r="R146" i="5"/>
  <c r="S146" i="5" s="1"/>
  <c r="T146" i="5" s="1"/>
  <c r="U146" i="5" s="1"/>
  <c r="O146" i="5"/>
  <c r="P146" i="5" s="1"/>
  <c r="Q146" i="5" s="1"/>
  <c r="N146" i="5"/>
  <c r="AO145" i="5"/>
  <c r="AL145" i="5"/>
  <c r="AH145" i="5"/>
  <c r="AB145" i="5"/>
  <c r="J125" i="9" s="1"/>
  <c r="X145" i="5"/>
  <c r="W145" i="5"/>
  <c r="R145" i="5"/>
  <c r="S145" i="5" s="1"/>
  <c r="T145" i="5" s="1"/>
  <c r="U145" i="5" s="1"/>
  <c r="O145" i="5"/>
  <c r="P145" i="5" s="1"/>
  <c r="Q145" i="5" s="1"/>
  <c r="N145" i="5"/>
  <c r="AO144" i="5"/>
  <c r="AL144" i="5"/>
  <c r="AH144" i="5"/>
  <c r="AB144" i="5"/>
  <c r="J124" i="9" s="1"/>
  <c r="X144" i="5"/>
  <c r="W144" i="5"/>
  <c r="R144" i="5"/>
  <c r="S144" i="5" s="1"/>
  <c r="T144" i="5" s="1"/>
  <c r="U144" i="5" s="1"/>
  <c r="O144" i="5"/>
  <c r="P144" i="5" s="1"/>
  <c r="Q144" i="5" s="1"/>
  <c r="N144" i="5"/>
  <c r="AO143" i="5"/>
  <c r="AL143" i="5"/>
  <c r="AH143" i="5"/>
  <c r="AB143" i="5"/>
  <c r="J123" i="9" s="1"/>
  <c r="X143" i="5"/>
  <c r="W143" i="5"/>
  <c r="R143" i="5"/>
  <c r="S143" i="5" s="1"/>
  <c r="T143" i="5" s="1"/>
  <c r="U143" i="5" s="1"/>
  <c r="O143" i="5"/>
  <c r="P143" i="5" s="1"/>
  <c r="Q143" i="5" s="1"/>
  <c r="N143" i="5"/>
  <c r="AO142" i="5"/>
  <c r="AL142" i="5"/>
  <c r="AH142" i="5"/>
  <c r="AB142" i="5"/>
  <c r="J122" i="9" s="1"/>
  <c r="X142" i="5"/>
  <c r="W142" i="5"/>
  <c r="R142" i="5"/>
  <c r="S142" i="5" s="1"/>
  <c r="T142" i="5" s="1"/>
  <c r="U142" i="5" s="1"/>
  <c r="O142" i="5"/>
  <c r="P142" i="5" s="1"/>
  <c r="Q142" i="5" s="1"/>
  <c r="N142" i="5"/>
  <c r="AO141" i="5"/>
  <c r="AL141" i="5"/>
  <c r="AH141" i="5"/>
  <c r="AB141" i="5"/>
  <c r="J121" i="9" s="1"/>
  <c r="X141" i="5"/>
  <c r="W141" i="5"/>
  <c r="R141" i="5"/>
  <c r="S141" i="5" s="1"/>
  <c r="T141" i="5" s="1"/>
  <c r="U141" i="5" s="1"/>
  <c r="O141" i="5"/>
  <c r="P141" i="5" s="1"/>
  <c r="Q141" i="5" s="1"/>
  <c r="N141" i="5"/>
  <c r="AO140" i="5"/>
  <c r="AL140" i="5"/>
  <c r="AH140" i="5"/>
  <c r="AB140" i="5"/>
  <c r="J120" i="9" s="1"/>
  <c r="X140" i="5"/>
  <c r="W140" i="5"/>
  <c r="R140" i="5"/>
  <c r="S140" i="5" s="1"/>
  <c r="T140" i="5" s="1"/>
  <c r="U140" i="5" s="1"/>
  <c r="O140" i="5"/>
  <c r="P140" i="5" s="1"/>
  <c r="Q140" i="5" s="1"/>
  <c r="N140" i="5"/>
  <c r="AO139" i="5"/>
  <c r="AL139" i="5"/>
  <c r="AH139" i="5"/>
  <c r="AB139" i="5"/>
  <c r="J119" i="9" s="1"/>
  <c r="X139" i="5"/>
  <c r="W139" i="5"/>
  <c r="R139" i="5"/>
  <c r="S139" i="5" s="1"/>
  <c r="T139" i="5" s="1"/>
  <c r="U139" i="5" s="1"/>
  <c r="O139" i="5"/>
  <c r="P139" i="5" s="1"/>
  <c r="Q139" i="5" s="1"/>
  <c r="Y139" i="5" s="1"/>
  <c r="N139" i="5"/>
  <c r="AO138" i="5"/>
  <c r="AL138" i="5"/>
  <c r="AH138" i="5"/>
  <c r="AB138" i="5"/>
  <c r="J118" i="9" s="1"/>
  <c r="X138" i="5"/>
  <c r="W138" i="5"/>
  <c r="S138" i="5"/>
  <c r="T138" i="5" s="1"/>
  <c r="U138" i="5" s="1"/>
  <c r="R138" i="5"/>
  <c r="O138" i="5"/>
  <c r="P138" i="5" s="1"/>
  <c r="Q138" i="5" s="1"/>
  <c r="N138" i="5"/>
  <c r="AO137" i="5"/>
  <c r="AL137" i="5"/>
  <c r="AH137" i="5"/>
  <c r="AB137" i="5"/>
  <c r="J117" i="9" s="1"/>
  <c r="X137" i="5"/>
  <c r="W137" i="5"/>
  <c r="R137" i="5"/>
  <c r="S137" i="5" s="1"/>
  <c r="T137" i="5" s="1"/>
  <c r="U137" i="5" s="1"/>
  <c r="O137" i="5"/>
  <c r="P137" i="5" s="1"/>
  <c r="Q137" i="5" s="1"/>
  <c r="N137" i="5"/>
  <c r="AO136" i="5"/>
  <c r="AL136" i="5"/>
  <c r="AH136" i="5"/>
  <c r="AB136" i="5"/>
  <c r="J116" i="9" s="1"/>
  <c r="X136" i="5"/>
  <c r="W136" i="5"/>
  <c r="R136" i="5"/>
  <c r="S136" i="5" s="1"/>
  <c r="T136" i="5" s="1"/>
  <c r="U136" i="5" s="1"/>
  <c r="O136" i="5"/>
  <c r="P136" i="5" s="1"/>
  <c r="Q136" i="5" s="1"/>
  <c r="N136" i="5"/>
  <c r="AO135" i="5"/>
  <c r="AL135" i="5"/>
  <c r="AH135" i="5"/>
  <c r="AB135" i="5"/>
  <c r="J115" i="9" s="1"/>
  <c r="X135" i="5"/>
  <c r="W135" i="5"/>
  <c r="R135" i="5"/>
  <c r="S135" i="5" s="1"/>
  <c r="T135" i="5" s="1"/>
  <c r="U135" i="5" s="1"/>
  <c r="O135" i="5"/>
  <c r="P135" i="5" s="1"/>
  <c r="Q135" i="5" s="1"/>
  <c r="N135" i="5"/>
  <c r="AO134" i="5"/>
  <c r="AL134" i="5"/>
  <c r="AH134" i="5"/>
  <c r="AB134" i="5"/>
  <c r="J114" i="9" s="1"/>
  <c r="X134" i="5"/>
  <c r="W134" i="5"/>
  <c r="R134" i="5"/>
  <c r="S134" i="5" s="1"/>
  <c r="T134" i="5" s="1"/>
  <c r="U134" i="5" s="1"/>
  <c r="O134" i="5"/>
  <c r="P134" i="5" s="1"/>
  <c r="Q134" i="5" s="1"/>
  <c r="N134" i="5"/>
  <c r="AO133" i="5"/>
  <c r="AL133" i="5"/>
  <c r="AH133" i="5"/>
  <c r="AB133" i="5"/>
  <c r="J113" i="9" s="1"/>
  <c r="X133" i="5"/>
  <c r="W133" i="5"/>
  <c r="R133" i="5"/>
  <c r="S133" i="5" s="1"/>
  <c r="T133" i="5" s="1"/>
  <c r="U133" i="5" s="1"/>
  <c r="O133" i="5"/>
  <c r="P133" i="5" s="1"/>
  <c r="Q133" i="5" s="1"/>
  <c r="N133" i="5"/>
  <c r="AO132" i="5"/>
  <c r="AL132" i="5"/>
  <c r="AH132" i="5"/>
  <c r="AB132" i="5"/>
  <c r="J112" i="9" s="1"/>
  <c r="X132" i="5"/>
  <c r="W132" i="5"/>
  <c r="R132" i="5"/>
  <c r="S132" i="5" s="1"/>
  <c r="T132" i="5" s="1"/>
  <c r="U132" i="5" s="1"/>
  <c r="P132" i="5"/>
  <c r="Q132" i="5" s="1"/>
  <c r="O132" i="5"/>
  <c r="N132" i="5"/>
  <c r="AO131" i="5"/>
  <c r="AL131" i="5"/>
  <c r="AH131" i="5"/>
  <c r="AB131" i="5"/>
  <c r="J111" i="9" s="1"/>
  <c r="K111" i="9" s="1"/>
  <c r="L111" i="9" s="1"/>
  <c r="X131" i="5"/>
  <c r="W131" i="5"/>
  <c r="R131" i="5"/>
  <c r="S131" i="5" s="1"/>
  <c r="T131" i="5" s="1"/>
  <c r="U131" i="5" s="1"/>
  <c r="P131" i="5"/>
  <c r="Q131" i="5" s="1"/>
  <c r="O131" i="5"/>
  <c r="N131" i="5"/>
  <c r="AO130" i="5"/>
  <c r="AL130" i="5"/>
  <c r="AH130" i="5"/>
  <c r="AB130" i="5"/>
  <c r="J110" i="9" s="1"/>
  <c r="X130" i="5"/>
  <c r="W130" i="5"/>
  <c r="S130" i="5"/>
  <c r="T130" i="5" s="1"/>
  <c r="U130" i="5" s="1"/>
  <c r="R130" i="5"/>
  <c r="O130" i="5"/>
  <c r="P130" i="5" s="1"/>
  <c r="Q130" i="5" s="1"/>
  <c r="N130" i="5"/>
  <c r="AO129" i="5"/>
  <c r="AL129" i="5"/>
  <c r="AH129" i="5"/>
  <c r="AB129" i="5"/>
  <c r="J109" i="9" s="1"/>
  <c r="X129" i="5"/>
  <c r="W129" i="5"/>
  <c r="R129" i="5"/>
  <c r="S129" i="5" s="1"/>
  <c r="T129" i="5" s="1"/>
  <c r="U129" i="5" s="1"/>
  <c r="O129" i="5"/>
  <c r="P129" i="5" s="1"/>
  <c r="Q129" i="5" s="1"/>
  <c r="N129" i="5"/>
  <c r="AO128" i="5"/>
  <c r="AL128" i="5"/>
  <c r="AH128" i="5"/>
  <c r="AB128" i="5"/>
  <c r="J108" i="9" s="1"/>
  <c r="X128" i="5"/>
  <c r="W128" i="5"/>
  <c r="R128" i="5"/>
  <c r="S128" i="5" s="1"/>
  <c r="T128" i="5" s="1"/>
  <c r="U128" i="5" s="1"/>
  <c r="O128" i="5"/>
  <c r="P128" i="5" s="1"/>
  <c r="Q128" i="5" s="1"/>
  <c r="N128" i="5"/>
  <c r="AO127" i="5"/>
  <c r="AL127" i="5"/>
  <c r="AH127" i="5"/>
  <c r="AB127" i="5"/>
  <c r="J107" i="9" s="1"/>
  <c r="X127" i="5"/>
  <c r="W127" i="5"/>
  <c r="R127" i="5"/>
  <c r="S127" i="5" s="1"/>
  <c r="T127" i="5" s="1"/>
  <c r="U127" i="5" s="1"/>
  <c r="O127" i="5"/>
  <c r="P127" i="5" s="1"/>
  <c r="Q127" i="5" s="1"/>
  <c r="N127" i="5"/>
  <c r="AO126" i="5"/>
  <c r="AL126" i="5"/>
  <c r="AH126" i="5"/>
  <c r="AB126" i="5"/>
  <c r="J106" i="9" s="1"/>
  <c r="X126" i="5"/>
  <c r="W126" i="5"/>
  <c r="R126" i="5"/>
  <c r="S126" i="5" s="1"/>
  <c r="T126" i="5" s="1"/>
  <c r="U126" i="5" s="1"/>
  <c r="O126" i="5"/>
  <c r="P126" i="5" s="1"/>
  <c r="Q126" i="5" s="1"/>
  <c r="N126" i="5"/>
  <c r="AO125" i="5"/>
  <c r="AL125" i="5"/>
  <c r="AH125" i="5"/>
  <c r="AB125" i="5"/>
  <c r="J105" i="9" s="1"/>
  <c r="X125" i="5"/>
  <c r="W125" i="5"/>
  <c r="R125" i="5"/>
  <c r="S125" i="5" s="1"/>
  <c r="T125" i="5" s="1"/>
  <c r="U125" i="5" s="1"/>
  <c r="O125" i="5"/>
  <c r="P125" i="5" s="1"/>
  <c r="Q125" i="5" s="1"/>
  <c r="N125" i="5"/>
  <c r="AO124" i="5"/>
  <c r="AL124" i="5"/>
  <c r="AH124" i="5"/>
  <c r="AB124" i="5"/>
  <c r="J104" i="9" s="1"/>
  <c r="X124" i="5"/>
  <c r="W124" i="5"/>
  <c r="R124" i="5"/>
  <c r="S124" i="5" s="1"/>
  <c r="T124" i="5" s="1"/>
  <c r="U124" i="5" s="1"/>
  <c r="O124" i="5"/>
  <c r="P124" i="5" s="1"/>
  <c r="Q124" i="5" s="1"/>
  <c r="N124" i="5"/>
  <c r="AO123" i="5"/>
  <c r="AL123" i="5"/>
  <c r="AH123" i="5"/>
  <c r="AB123" i="5"/>
  <c r="J103" i="9" s="1"/>
  <c r="X123" i="5"/>
  <c r="W123" i="5"/>
  <c r="R123" i="5"/>
  <c r="S123" i="5" s="1"/>
  <c r="T123" i="5" s="1"/>
  <c r="U123" i="5" s="1"/>
  <c r="O123" i="5"/>
  <c r="P123" i="5" s="1"/>
  <c r="Q123" i="5" s="1"/>
  <c r="Y123" i="5" s="1"/>
  <c r="N123" i="5"/>
  <c r="AO122" i="5"/>
  <c r="AL122" i="5"/>
  <c r="AH122" i="5"/>
  <c r="AB122" i="5"/>
  <c r="J102" i="9" s="1"/>
  <c r="X122" i="5"/>
  <c r="W122" i="5"/>
  <c r="R122" i="5"/>
  <c r="S122" i="5" s="1"/>
  <c r="T122" i="5" s="1"/>
  <c r="U122" i="5" s="1"/>
  <c r="O122" i="5"/>
  <c r="P122" i="5" s="1"/>
  <c r="Q122" i="5" s="1"/>
  <c r="N122" i="5"/>
  <c r="AO121" i="5"/>
  <c r="AL121" i="5"/>
  <c r="AH121" i="5"/>
  <c r="AB121" i="5"/>
  <c r="J101" i="9" s="1"/>
  <c r="X121" i="5"/>
  <c r="W121" i="5"/>
  <c r="R121" i="5"/>
  <c r="S121" i="5" s="1"/>
  <c r="T121" i="5" s="1"/>
  <c r="U121" i="5" s="1"/>
  <c r="O121" i="5"/>
  <c r="P121" i="5" s="1"/>
  <c r="Q121" i="5" s="1"/>
  <c r="N121" i="5"/>
  <c r="AO120" i="5"/>
  <c r="AL120" i="5"/>
  <c r="AH120" i="5"/>
  <c r="AB120" i="5"/>
  <c r="J100" i="9" s="1"/>
  <c r="X120" i="5"/>
  <c r="W120" i="5"/>
  <c r="R120" i="5"/>
  <c r="S120" i="5" s="1"/>
  <c r="T120" i="5" s="1"/>
  <c r="U120" i="5" s="1"/>
  <c r="O120" i="5"/>
  <c r="P120" i="5" s="1"/>
  <c r="Q120" i="5" s="1"/>
  <c r="N120" i="5"/>
  <c r="AO119" i="5"/>
  <c r="AL119" i="5"/>
  <c r="AH119" i="5"/>
  <c r="AB119" i="5"/>
  <c r="J99" i="9" s="1"/>
  <c r="X119" i="5"/>
  <c r="W119" i="5"/>
  <c r="R119" i="5"/>
  <c r="S119" i="5" s="1"/>
  <c r="T119" i="5" s="1"/>
  <c r="U119" i="5" s="1"/>
  <c r="O119" i="5"/>
  <c r="P119" i="5" s="1"/>
  <c r="Q119" i="5" s="1"/>
  <c r="N119" i="5"/>
  <c r="AO118" i="5"/>
  <c r="AL118" i="5"/>
  <c r="AH118" i="5"/>
  <c r="AB118" i="5"/>
  <c r="J98" i="9" s="1"/>
  <c r="X118" i="5"/>
  <c r="W118" i="5"/>
  <c r="R118" i="5"/>
  <c r="S118" i="5" s="1"/>
  <c r="T118" i="5" s="1"/>
  <c r="U118" i="5" s="1"/>
  <c r="O118" i="5"/>
  <c r="P118" i="5" s="1"/>
  <c r="Q118" i="5" s="1"/>
  <c r="N118" i="5"/>
  <c r="AO117" i="5"/>
  <c r="AL117" i="5"/>
  <c r="AH117" i="5"/>
  <c r="AB117" i="5"/>
  <c r="J97" i="9" s="1"/>
  <c r="X117" i="5"/>
  <c r="W117" i="5"/>
  <c r="R117" i="5"/>
  <c r="S117" i="5" s="1"/>
  <c r="T117" i="5" s="1"/>
  <c r="U117" i="5" s="1"/>
  <c r="O117" i="5"/>
  <c r="P117" i="5" s="1"/>
  <c r="Q117" i="5" s="1"/>
  <c r="N117" i="5"/>
  <c r="AO116" i="5"/>
  <c r="AL116" i="5"/>
  <c r="AH116" i="5"/>
  <c r="AB116" i="5"/>
  <c r="J96" i="9" s="1"/>
  <c r="X116" i="5"/>
  <c r="W116" i="5"/>
  <c r="R116" i="5"/>
  <c r="S116" i="5" s="1"/>
  <c r="T116" i="5" s="1"/>
  <c r="U116" i="5" s="1"/>
  <c r="O116" i="5"/>
  <c r="P116" i="5" s="1"/>
  <c r="Q116" i="5" s="1"/>
  <c r="N116" i="5"/>
  <c r="AO115" i="5"/>
  <c r="AL115" i="5"/>
  <c r="AH115" i="5"/>
  <c r="AB115" i="5"/>
  <c r="J95" i="9" s="1"/>
  <c r="X115" i="5"/>
  <c r="W115" i="5"/>
  <c r="R115" i="5"/>
  <c r="S115" i="5" s="1"/>
  <c r="T115" i="5" s="1"/>
  <c r="U115" i="5" s="1"/>
  <c r="O115" i="5"/>
  <c r="P115" i="5" s="1"/>
  <c r="Q115" i="5" s="1"/>
  <c r="N115" i="5"/>
  <c r="AO114" i="5"/>
  <c r="AL114" i="5"/>
  <c r="AH114" i="5"/>
  <c r="AB114" i="5"/>
  <c r="J94" i="9" s="1"/>
  <c r="X114" i="5"/>
  <c r="W114" i="5"/>
  <c r="R114" i="5"/>
  <c r="S114" i="5" s="1"/>
  <c r="T114" i="5" s="1"/>
  <c r="U114" i="5" s="1"/>
  <c r="O114" i="5"/>
  <c r="P114" i="5" s="1"/>
  <c r="Q114" i="5" s="1"/>
  <c r="N114" i="5"/>
  <c r="AO113" i="5"/>
  <c r="AL113" i="5"/>
  <c r="AH113" i="5"/>
  <c r="AB113" i="5"/>
  <c r="J93" i="9" s="1"/>
  <c r="X113" i="5"/>
  <c r="W113" i="5"/>
  <c r="R113" i="5"/>
  <c r="S113" i="5" s="1"/>
  <c r="T113" i="5" s="1"/>
  <c r="U113" i="5" s="1"/>
  <c r="O113" i="5"/>
  <c r="P113" i="5" s="1"/>
  <c r="Q113" i="5" s="1"/>
  <c r="N113" i="5"/>
  <c r="AO112" i="5"/>
  <c r="AL112" i="5"/>
  <c r="AH112" i="5"/>
  <c r="AB112" i="5"/>
  <c r="J92" i="9" s="1"/>
  <c r="X112" i="5"/>
  <c r="W112" i="5"/>
  <c r="R112" i="5"/>
  <c r="S112" i="5" s="1"/>
  <c r="T112" i="5" s="1"/>
  <c r="U112" i="5" s="1"/>
  <c r="O112" i="5"/>
  <c r="P112" i="5" s="1"/>
  <c r="Q112" i="5" s="1"/>
  <c r="N112" i="5"/>
  <c r="AO111" i="5"/>
  <c r="AL111" i="5"/>
  <c r="AH111" i="5"/>
  <c r="AB111" i="5"/>
  <c r="J91" i="9" s="1"/>
  <c r="X111" i="5"/>
  <c r="W111" i="5"/>
  <c r="R111" i="5"/>
  <c r="S111" i="5" s="1"/>
  <c r="T111" i="5" s="1"/>
  <c r="U111" i="5" s="1"/>
  <c r="O111" i="5"/>
  <c r="P111" i="5" s="1"/>
  <c r="Q111" i="5" s="1"/>
  <c r="N111" i="5"/>
  <c r="AO110" i="5"/>
  <c r="AL110" i="5"/>
  <c r="AH110" i="5"/>
  <c r="AB110" i="5"/>
  <c r="J90" i="9" s="1"/>
  <c r="X110" i="5"/>
  <c r="W110" i="5"/>
  <c r="R110" i="5"/>
  <c r="S110" i="5" s="1"/>
  <c r="T110" i="5" s="1"/>
  <c r="U110" i="5" s="1"/>
  <c r="O110" i="5"/>
  <c r="P110" i="5" s="1"/>
  <c r="Q110" i="5" s="1"/>
  <c r="N110" i="5"/>
  <c r="AO109" i="5"/>
  <c r="AL109" i="5"/>
  <c r="AH109" i="5"/>
  <c r="AB109" i="5"/>
  <c r="J89" i="9" s="1"/>
  <c r="X109" i="5"/>
  <c r="W109" i="5"/>
  <c r="R109" i="5"/>
  <c r="S109" i="5" s="1"/>
  <c r="T109" i="5" s="1"/>
  <c r="U109" i="5" s="1"/>
  <c r="O109" i="5"/>
  <c r="P109" i="5" s="1"/>
  <c r="Q109" i="5" s="1"/>
  <c r="N109" i="5"/>
  <c r="AO108" i="5"/>
  <c r="AL108" i="5"/>
  <c r="AH108" i="5"/>
  <c r="AB108" i="5"/>
  <c r="J88" i="9" s="1"/>
  <c r="X108" i="5"/>
  <c r="W108" i="5"/>
  <c r="R108" i="5"/>
  <c r="S108" i="5" s="1"/>
  <c r="T108" i="5" s="1"/>
  <c r="U108" i="5" s="1"/>
  <c r="O108" i="5"/>
  <c r="P108" i="5" s="1"/>
  <c r="Q108" i="5" s="1"/>
  <c r="N108" i="5"/>
  <c r="AO107" i="5"/>
  <c r="AL107" i="5"/>
  <c r="AH107" i="5"/>
  <c r="AB107" i="5"/>
  <c r="J87" i="9" s="1"/>
  <c r="X107" i="5"/>
  <c r="W107" i="5"/>
  <c r="R107" i="5"/>
  <c r="S107" i="5" s="1"/>
  <c r="T107" i="5" s="1"/>
  <c r="U107" i="5" s="1"/>
  <c r="O107" i="5"/>
  <c r="P107" i="5" s="1"/>
  <c r="Q107" i="5" s="1"/>
  <c r="N107" i="5"/>
  <c r="AO106" i="5"/>
  <c r="AL106" i="5"/>
  <c r="AH106" i="5"/>
  <c r="AB106" i="5"/>
  <c r="J86" i="9" s="1"/>
  <c r="X106" i="5"/>
  <c r="W106" i="5"/>
  <c r="R106" i="5"/>
  <c r="S106" i="5" s="1"/>
  <c r="T106" i="5" s="1"/>
  <c r="U106" i="5" s="1"/>
  <c r="O106" i="5"/>
  <c r="P106" i="5" s="1"/>
  <c r="Q106" i="5" s="1"/>
  <c r="N106" i="5"/>
  <c r="AO105" i="5"/>
  <c r="AL105" i="5"/>
  <c r="AH105" i="5"/>
  <c r="AB105" i="5"/>
  <c r="J85" i="9" s="1"/>
  <c r="X105" i="5"/>
  <c r="W105" i="5"/>
  <c r="R105" i="5"/>
  <c r="S105" i="5" s="1"/>
  <c r="T105" i="5" s="1"/>
  <c r="U105" i="5" s="1"/>
  <c r="O105" i="5"/>
  <c r="P105" i="5" s="1"/>
  <c r="Q105" i="5" s="1"/>
  <c r="N105" i="5"/>
  <c r="AO104" i="5"/>
  <c r="AL104" i="5"/>
  <c r="AH104" i="5"/>
  <c r="AB104" i="5"/>
  <c r="J84" i="9" s="1"/>
  <c r="X104" i="5"/>
  <c r="W104" i="5"/>
  <c r="R104" i="5"/>
  <c r="S104" i="5" s="1"/>
  <c r="T104" i="5" s="1"/>
  <c r="U104" i="5" s="1"/>
  <c r="O104" i="5"/>
  <c r="P104" i="5" s="1"/>
  <c r="Q104" i="5" s="1"/>
  <c r="N104" i="5"/>
  <c r="AO103" i="5"/>
  <c r="AL103" i="5"/>
  <c r="AH103" i="5"/>
  <c r="AB103" i="5"/>
  <c r="J83" i="9" s="1"/>
  <c r="X103" i="5"/>
  <c r="W103" i="5"/>
  <c r="R103" i="5"/>
  <c r="S103" i="5" s="1"/>
  <c r="T103" i="5" s="1"/>
  <c r="U103" i="5" s="1"/>
  <c r="O103" i="5"/>
  <c r="P103" i="5" s="1"/>
  <c r="Q103" i="5" s="1"/>
  <c r="N103" i="5"/>
  <c r="AO102" i="5"/>
  <c r="AL102" i="5"/>
  <c r="AH102" i="5"/>
  <c r="AB102" i="5"/>
  <c r="J82" i="9" s="1"/>
  <c r="X102" i="5"/>
  <c r="W102" i="5"/>
  <c r="S102" i="5"/>
  <c r="T102" i="5" s="1"/>
  <c r="U102" i="5" s="1"/>
  <c r="R102" i="5"/>
  <c r="O102" i="5"/>
  <c r="P102" i="5" s="1"/>
  <c r="Q102" i="5" s="1"/>
  <c r="N102" i="5"/>
  <c r="AO101" i="5"/>
  <c r="AL101" i="5"/>
  <c r="AH101" i="5"/>
  <c r="AB101" i="5"/>
  <c r="J81" i="9" s="1"/>
  <c r="X101" i="5"/>
  <c r="W101" i="5"/>
  <c r="R101" i="5"/>
  <c r="S101" i="5" s="1"/>
  <c r="T101" i="5" s="1"/>
  <c r="U101" i="5" s="1"/>
  <c r="O101" i="5"/>
  <c r="P101" i="5" s="1"/>
  <c r="Q101" i="5" s="1"/>
  <c r="N101" i="5"/>
  <c r="AO100" i="5"/>
  <c r="AL100" i="5"/>
  <c r="AH100" i="5"/>
  <c r="AB100" i="5"/>
  <c r="J80" i="9" s="1"/>
  <c r="X100" i="5"/>
  <c r="W100" i="5"/>
  <c r="R100" i="5"/>
  <c r="S100" i="5" s="1"/>
  <c r="T100" i="5" s="1"/>
  <c r="U100" i="5" s="1"/>
  <c r="O100" i="5"/>
  <c r="P100" i="5" s="1"/>
  <c r="Q100" i="5" s="1"/>
  <c r="N100" i="5"/>
  <c r="AO99" i="5"/>
  <c r="AL99" i="5"/>
  <c r="AH99" i="5"/>
  <c r="AB99" i="5"/>
  <c r="J79" i="9" s="1"/>
  <c r="X99" i="5"/>
  <c r="W99" i="5"/>
  <c r="R99" i="5"/>
  <c r="S99" i="5" s="1"/>
  <c r="T99" i="5" s="1"/>
  <c r="U99" i="5" s="1"/>
  <c r="O99" i="5"/>
  <c r="P99" i="5" s="1"/>
  <c r="Q99" i="5" s="1"/>
  <c r="N99" i="5"/>
  <c r="AO98" i="5"/>
  <c r="AL98" i="5"/>
  <c r="AH98" i="5"/>
  <c r="AB98" i="5"/>
  <c r="J78" i="9" s="1"/>
  <c r="X98" i="5"/>
  <c r="W98" i="5"/>
  <c r="R98" i="5"/>
  <c r="S98" i="5" s="1"/>
  <c r="T98" i="5" s="1"/>
  <c r="U98" i="5" s="1"/>
  <c r="O98" i="5"/>
  <c r="P98" i="5" s="1"/>
  <c r="Q98" i="5" s="1"/>
  <c r="N98" i="5"/>
  <c r="AO97" i="5"/>
  <c r="AL97" i="5"/>
  <c r="AH97" i="5"/>
  <c r="AB97" i="5"/>
  <c r="J77" i="9" s="1"/>
  <c r="X97" i="5"/>
  <c r="W97" i="5"/>
  <c r="R97" i="5"/>
  <c r="S97" i="5" s="1"/>
  <c r="T97" i="5" s="1"/>
  <c r="U97" i="5" s="1"/>
  <c r="O97" i="5"/>
  <c r="P97" i="5" s="1"/>
  <c r="Q97" i="5" s="1"/>
  <c r="N97" i="5"/>
  <c r="AO96" i="5"/>
  <c r="AL96" i="5"/>
  <c r="AH96" i="5"/>
  <c r="AB96" i="5"/>
  <c r="J76" i="9" s="1"/>
  <c r="X96" i="5"/>
  <c r="W96" i="5"/>
  <c r="R96" i="5"/>
  <c r="S96" i="5" s="1"/>
  <c r="T96" i="5" s="1"/>
  <c r="U96" i="5" s="1"/>
  <c r="O96" i="5"/>
  <c r="P96" i="5" s="1"/>
  <c r="Q96" i="5" s="1"/>
  <c r="N96" i="5"/>
  <c r="AO95" i="5"/>
  <c r="AL95" i="5"/>
  <c r="AH95" i="5"/>
  <c r="AB95" i="5"/>
  <c r="J75" i="9" s="1"/>
  <c r="X95" i="5"/>
  <c r="W95" i="5"/>
  <c r="R95" i="5"/>
  <c r="S95" i="5" s="1"/>
  <c r="T95" i="5" s="1"/>
  <c r="U95" i="5" s="1"/>
  <c r="O95" i="5"/>
  <c r="P95" i="5" s="1"/>
  <c r="Q95" i="5" s="1"/>
  <c r="N95" i="5"/>
  <c r="AO94" i="5"/>
  <c r="AL94" i="5"/>
  <c r="AH94" i="5"/>
  <c r="AB94" i="5"/>
  <c r="J74" i="9" s="1"/>
  <c r="X94" i="5"/>
  <c r="W94" i="5"/>
  <c r="R94" i="5"/>
  <c r="S94" i="5" s="1"/>
  <c r="T94" i="5" s="1"/>
  <c r="U94" i="5" s="1"/>
  <c r="O94" i="5"/>
  <c r="P94" i="5" s="1"/>
  <c r="Q94" i="5" s="1"/>
  <c r="N94" i="5"/>
  <c r="AO93" i="5"/>
  <c r="AL93" i="5"/>
  <c r="AH93" i="5"/>
  <c r="AB93" i="5"/>
  <c r="J73" i="9" s="1"/>
  <c r="X93" i="5"/>
  <c r="W93" i="5"/>
  <c r="R93" i="5"/>
  <c r="S93" i="5" s="1"/>
  <c r="T93" i="5" s="1"/>
  <c r="U93" i="5" s="1"/>
  <c r="O93" i="5"/>
  <c r="P93" i="5" s="1"/>
  <c r="Q93" i="5" s="1"/>
  <c r="N93" i="5"/>
  <c r="AO92" i="5"/>
  <c r="AL92" i="5"/>
  <c r="AH92" i="5"/>
  <c r="AB92" i="5"/>
  <c r="J72" i="9" s="1"/>
  <c r="X92" i="5"/>
  <c r="W92" i="5"/>
  <c r="R92" i="5"/>
  <c r="S92" i="5" s="1"/>
  <c r="T92" i="5" s="1"/>
  <c r="U92" i="5" s="1"/>
  <c r="O92" i="5"/>
  <c r="P92" i="5" s="1"/>
  <c r="Q92" i="5" s="1"/>
  <c r="N92" i="5"/>
  <c r="AO91" i="5"/>
  <c r="AL91" i="5"/>
  <c r="AH91" i="5"/>
  <c r="AB91" i="5"/>
  <c r="J71" i="9" s="1"/>
  <c r="X91" i="5"/>
  <c r="W91" i="5"/>
  <c r="R91" i="5"/>
  <c r="S91" i="5" s="1"/>
  <c r="T91" i="5" s="1"/>
  <c r="U91" i="5" s="1"/>
  <c r="O91" i="5"/>
  <c r="P91" i="5" s="1"/>
  <c r="Q91" i="5" s="1"/>
  <c r="N91" i="5"/>
  <c r="AO90" i="5"/>
  <c r="AL90" i="5"/>
  <c r="AH90" i="5"/>
  <c r="AB90" i="5"/>
  <c r="J70" i="9" s="1"/>
  <c r="X90" i="5"/>
  <c r="W90" i="5"/>
  <c r="R90" i="5"/>
  <c r="S90" i="5" s="1"/>
  <c r="T90" i="5" s="1"/>
  <c r="U90" i="5" s="1"/>
  <c r="O90" i="5"/>
  <c r="P90" i="5" s="1"/>
  <c r="Q90" i="5" s="1"/>
  <c r="N90" i="5"/>
  <c r="AO89" i="5"/>
  <c r="AL89" i="5"/>
  <c r="AH89" i="5"/>
  <c r="AB89" i="5"/>
  <c r="J69" i="9" s="1"/>
  <c r="X89" i="5"/>
  <c r="W89" i="5"/>
  <c r="R89" i="5"/>
  <c r="S89" i="5" s="1"/>
  <c r="T89" i="5" s="1"/>
  <c r="U89" i="5" s="1"/>
  <c r="O89" i="5"/>
  <c r="P89" i="5" s="1"/>
  <c r="Q89" i="5" s="1"/>
  <c r="N89" i="5"/>
  <c r="AO88" i="5"/>
  <c r="AL88" i="5"/>
  <c r="AH88" i="5"/>
  <c r="AB88" i="5"/>
  <c r="J68" i="9" s="1"/>
  <c r="X88" i="5"/>
  <c r="W88" i="5"/>
  <c r="R88" i="5"/>
  <c r="S88" i="5" s="1"/>
  <c r="T88" i="5" s="1"/>
  <c r="U88" i="5" s="1"/>
  <c r="O88" i="5"/>
  <c r="P88" i="5" s="1"/>
  <c r="Q88" i="5" s="1"/>
  <c r="N88" i="5"/>
  <c r="AO87" i="5"/>
  <c r="AL87" i="5"/>
  <c r="AH87" i="5"/>
  <c r="AB87" i="5"/>
  <c r="J67" i="9" s="1"/>
  <c r="X87" i="5"/>
  <c r="W87" i="5"/>
  <c r="R87" i="5"/>
  <c r="S87" i="5" s="1"/>
  <c r="T87" i="5" s="1"/>
  <c r="U87" i="5" s="1"/>
  <c r="O87" i="5"/>
  <c r="P87" i="5" s="1"/>
  <c r="Q87" i="5" s="1"/>
  <c r="N87" i="5"/>
  <c r="AO86" i="5"/>
  <c r="AL86" i="5"/>
  <c r="AH86" i="5"/>
  <c r="AB86" i="5"/>
  <c r="J66" i="9" s="1"/>
  <c r="X86" i="5"/>
  <c r="W86" i="5"/>
  <c r="R86" i="5"/>
  <c r="S86" i="5" s="1"/>
  <c r="T86" i="5" s="1"/>
  <c r="U86" i="5" s="1"/>
  <c r="O86" i="5"/>
  <c r="P86" i="5" s="1"/>
  <c r="Q86" i="5" s="1"/>
  <c r="N86" i="5"/>
  <c r="AO85" i="5"/>
  <c r="AL85" i="5"/>
  <c r="AH85" i="5"/>
  <c r="AB85" i="5"/>
  <c r="J65" i="9" s="1"/>
  <c r="X85" i="5"/>
  <c r="W85" i="5"/>
  <c r="R85" i="5"/>
  <c r="S85" i="5" s="1"/>
  <c r="T85" i="5" s="1"/>
  <c r="U85" i="5" s="1"/>
  <c r="O85" i="5"/>
  <c r="P85" i="5" s="1"/>
  <c r="Q85" i="5" s="1"/>
  <c r="N85" i="5"/>
  <c r="AO84" i="5"/>
  <c r="AL84" i="5"/>
  <c r="AH84" i="5"/>
  <c r="AB84" i="5"/>
  <c r="J64" i="9" s="1"/>
  <c r="X84" i="5"/>
  <c r="W84" i="5"/>
  <c r="R84" i="5"/>
  <c r="S84" i="5" s="1"/>
  <c r="T84" i="5" s="1"/>
  <c r="U84" i="5" s="1"/>
  <c r="O84" i="5"/>
  <c r="P84" i="5" s="1"/>
  <c r="Q84" i="5" s="1"/>
  <c r="N84" i="5"/>
  <c r="AO83" i="5"/>
  <c r="AL83" i="5"/>
  <c r="AH83" i="5"/>
  <c r="AB83" i="5"/>
  <c r="J63" i="9" s="1"/>
  <c r="X83" i="5"/>
  <c r="W83" i="5"/>
  <c r="R83" i="5"/>
  <c r="S83" i="5" s="1"/>
  <c r="T83" i="5" s="1"/>
  <c r="U83" i="5" s="1"/>
  <c r="O83" i="5"/>
  <c r="P83" i="5" s="1"/>
  <c r="Q83" i="5" s="1"/>
  <c r="N83" i="5"/>
  <c r="AO82" i="5"/>
  <c r="AL82" i="5"/>
  <c r="AH82" i="5"/>
  <c r="AB82" i="5"/>
  <c r="J62" i="9" s="1"/>
  <c r="X82" i="5"/>
  <c r="W82" i="5"/>
  <c r="R82" i="5"/>
  <c r="S82" i="5" s="1"/>
  <c r="T82" i="5" s="1"/>
  <c r="U82" i="5" s="1"/>
  <c r="O82" i="5"/>
  <c r="P82" i="5" s="1"/>
  <c r="Q82" i="5" s="1"/>
  <c r="N82" i="5"/>
  <c r="AO81" i="5"/>
  <c r="AL81" i="5"/>
  <c r="AH81" i="5"/>
  <c r="AB81" i="5"/>
  <c r="J61" i="9" s="1"/>
  <c r="X81" i="5"/>
  <c r="W81" i="5"/>
  <c r="R81" i="5"/>
  <c r="S81" i="5" s="1"/>
  <c r="T81" i="5" s="1"/>
  <c r="U81" i="5" s="1"/>
  <c r="O81" i="5"/>
  <c r="P81" i="5" s="1"/>
  <c r="Q81" i="5" s="1"/>
  <c r="N81" i="5"/>
  <c r="AO80" i="5"/>
  <c r="AL80" i="5"/>
  <c r="AH80" i="5"/>
  <c r="AB80" i="5"/>
  <c r="J60" i="9" s="1"/>
  <c r="X80" i="5"/>
  <c r="W80" i="5"/>
  <c r="R80" i="5"/>
  <c r="S80" i="5" s="1"/>
  <c r="T80" i="5" s="1"/>
  <c r="U80" i="5" s="1"/>
  <c r="O80" i="5"/>
  <c r="P80" i="5" s="1"/>
  <c r="Q80" i="5" s="1"/>
  <c r="N80" i="5"/>
  <c r="AO79" i="5"/>
  <c r="AL79" i="5"/>
  <c r="AH79" i="5"/>
  <c r="AB79" i="5"/>
  <c r="J59" i="9" s="1"/>
  <c r="X79" i="5"/>
  <c r="W79" i="5"/>
  <c r="R79" i="5"/>
  <c r="S79" i="5" s="1"/>
  <c r="T79" i="5" s="1"/>
  <c r="U79" i="5" s="1"/>
  <c r="O79" i="5"/>
  <c r="P79" i="5" s="1"/>
  <c r="Q79" i="5" s="1"/>
  <c r="N79" i="5"/>
  <c r="AO78" i="5"/>
  <c r="AL78" i="5"/>
  <c r="AH78" i="5"/>
  <c r="AB78" i="5"/>
  <c r="J58" i="9" s="1"/>
  <c r="X78" i="5"/>
  <c r="W78" i="5"/>
  <c r="R78" i="5"/>
  <c r="S78" i="5" s="1"/>
  <c r="T78" i="5" s="1"/>
  <c r="U78" i="5" s="1"/>
  <c r="O78" i="5"/>
  <c r="P78" i="5" s="1"/>
  <c r="Q78" i="5" s="1"/>
  <c r="N78" i="5"/>
  <c r="AO77" i="5"/>
  <c r="AL77" i="5"/>
  <c r="AH77" i="5"/>
  <c r="AB77" i="5"/>
  <c r="J57" i="9" s="1"/>
  <c r="X77" i="5"/>
  <c r="W77" i="5"/>
  <c r="R77" i="5"/>
  <c r="S77" i="5" s="1"/>
  <c r="T77" i="5" s="1"/>
  <c r="U77" i="5" s="1"/>
  <c r="O77" i="5"/>
  <c r="P77" i="5" s="1"/>
  <c r="Q77" i="5" s="1"/>
  <c r="N77" i="5"/>
  <c r="AO76" i="5"/>
  <c r="AL76" i="5"/>
  <c r="AH76" i="5"/>
  <c r="AB76" i="5"/>
  <c r="J56" i="9" s="1"/>
  <c r="X76" i="5"/>
  <c r="W76" i="5"/>
  <c r="R76" i="5"/>
  <c r="S76" i="5" s="1"/>
  <c r="T76" i="5" s="1"/>
  <c r="U76" i="5" s="1"/>
  <c r="O76" i="5"/>
  <c r="P76" i="5" s="1"/>
  <c r="Q76" i="5" s="1"/>
  <c r="N76" i="5"/>
  <c r="AO75" i="5"/>
  <c r="AL75" i="5"/>
  <c r="AH75" i="5"/>
  <c r="AB75" i="5"/>
  <c r="J55" i="9" s="1"/>
  <c r="X75" i="5"/>
  <c r="W75" i="5"/>
  <c r="R75" i="5"/>
  <c r="S75" i="5" s="1"/>
  <c r="T75" i="5" s="1"/>
  <c r="U75" i="5" s="1"/>
  <c r="O75" i="5"/>
  <c r="P75" i="5" s="1"/>
  <c r="Q75" i="5" s="1"/>
  <c r="N75" i="5"/>
  <c r="AO74" i="5"/>
  <c r="AL74" i="5"/>
  <c r="AH74" i="5"/>
  <c r="AB74" i="5"/>
  <c r="J54" i="9" s="1"/>
  <c r="X74" i="5"/>
  <c r="W74" i="5"/>
  <c r="R74" i="5"/>
  <c r="S74" i="5" s="1"/>
  <c r="T74" i="5" s="1"/>
  <c r="U74" i="5" s="1"/>
  <c r="O74" i="5"/>
  <c r="P74" i="5" s="1"/>
  <c r="Q74" i="5" s="1"/>
  <c r="N74" i="5"/>
  <c r="AO73" i="5"/>
  <c r="AL73" i="5"/>
  <c r="AH73" i="5"/>
  <c r="AB73" i="5"/>
  <c r="J53" i="9" s="1"/>
  <c r="X73" i="5"/>
  <c r="W73" i="5"/>
  <c r="R73" i="5"/>
  <c r="S73" i="5" s="1"/>
  <c r="T73" i="5" s="1"/>
  <c r="U73" i="5" s="1"/>
  <c r="O73" i="5"/>
  <c r="P73" i="5" s="1"/>
  <c r="Q73" i="5" s="1"/>
  <c r="N73" i="5"/>
  <c r="AO72" i="5"/>
  <c r="AL72" i="5"/>
  <c r="AH72" i="5"/>
  <c r="AB72" i="5"/>
  <c r="J52" i="9" s="1"/>
  <c r="X72" i="5"/>
  <c r="W72" i="5"/>
  <c r="R72" i="5"/>
  <c r="S72" i="5" s="1"/>
  <c r="T72" i="5" s="1"/>
  <c r="U72" i="5" s="1"/>
  <c r="O72" i="5"/>
  <c r="P72" i="5" s="1"/>
  <c r="Q72" i="5" s="1"/>
  <c r="N72" i="5"/>
  <c r="AO71" i="5"/>
  <c r="AL71" i="5"/>
  <c r="AH71" i="5"/>
  <c r="AB71" i="5"/>
  <c r="J51" i="9" s="1"/>
  <c r="X71" i="5"/>
  <c r="W71" i="5"/>
  <c r="R71" i="5"/>
  <c r="S71" i="5" s="1"/>
  <c r="T71" i="5" s="1"/>
  <c r="U71" i="5" s="1"/>
  <c r="O71" i="5"/>
  <c r="P71" i="5" s="1"/>
  <c r="Q71" i="5" s="1"/>
  <c r="N71" i="5"/>
  <c r="AO70" i="5"/>
  <c r="AL70" i="5"/>
  <c r="AH70" i="5"/>
  <c r="AB70" i="5"/>
  <c r="J50" i="9" s="1"/>
  <c r="X70" i="5"/>
  <c r="W70" i="5"/>
  <c r="R70" i="5"/>
  <c r="S70" i="5" s="1"/>
  <c r="T70" i="5" s="1"/>
  <c r="U70" i="5" s="1"/>
  <c r="O70" i="5"/>
  <c r="P70" i="5" s="1"/>
  <c r="Q70" i="5" s="1"/>
  <c r="Y70" i="5" s="1"/>
  <c r="N70" i="5"/>
  <c r="AO69" i="5"/>
  <c r="AL69" i="5"/>
  <c r="AH69" i="5"/>
  <c r="AB69" i="5"/>
  <c r="J49" i="9" s="1"/>
  <c r="X69" i="5"/>
  <c r="W69" i="5"/>
  <c r="R69" i="5"/>
  <c r="S69" i="5" s="1"/>
  <c r="T69" i="5" s="1"/>
  <c r="U69" i="5" s="1"/>
  <c r="O69" i="5"/>
  <c r="P69" i="5" s="1"/>
  <c r="Q69" i="5" s="1"/>
  <c r="N69" i="5"/>
  <c r="AO68" i="5"/>
  <c r="AL68" i="5"/>
  <c r="AH68" i="5"/>
  <c r="AB68" i="5"/>
  <c r="J48" i="9" s="1"/>
  <c r="X68" i="5"/>
  <c r="W68" i="5"/>
  <c r="R68" i="5"/>
  <c r="S68" i="5" s="1"/>
  <c r="T68" i="5" s="1"/>
  <c r="U68" i="5" s="1"/>
  <c r="O68" i="5"/>
  <c r="P68" i="5" s="1"/>
  <c r="Q68" i="5" s="1"/>
  <c r="N68" i="5"/>
  <c r="AO67" i="5"/>
  <c r="AL67" i="5"/>
  <c r="AH67" i="5"/>
  <c r="AB67" i="5"/>
  <c r="J47" i="9" s="1"/>
  <c r="X67" i="5"/>
  <c r="W67" i="5"/>
  <c r="R67" i="5"/>
  <c r="S67" i="5" s="1"/>
  <c r="T67" i="5" s="1"/>
  <c r="U67" i="5" s="1"/>
  <c r="O67" i="5"/>
  <c r="P67" i="5" s="1"/>
  <c r="Q67" i="5" s="1"/>
  <c r="N67" i="5"/>
  <c r="AO66" i="5"/>
  <c r="AL66" i="5"/>
  <c r="AH66" i="5"/>
  <c r="AB66" i="5"/>
  <c r="J46" i="9" s="1"/>
  <c r="X66" i="5"/>
  <c r="W66" i="5"/>
  <c r="R66" i="5"/>
  <c r="S66" i="5" s="1"/>
  <c r="T66" i="5" s="1"/>
  <c r="U66" i="5" s="1"/>
  <c r="O66" i="5"/>
  <c r="P66" i="5" s="1"/>
  <c r="Q66" i="5" s="1"/>
  <c r="N66" i="5"/>
  <c r="AO65" i="5"/>
  <c r="AL65" i="5"/>
  <c r="AH65" i="5"/>
  <c r="AB65" i="5"/>
  <c r="J45" i="9" s="1"/>
  <c r="X65" i="5"/>
  <c r="W65" i="5"/>
  <c r="R65" i="5"/>
  <c r="S65" i="5" s="1"/>
  <c r="T65" i="5" s="1"/>
  <c r="U65" i="5" s="1"/>
  <c r="O65" i="5"/>
  <c r="P65" i="5" s="1"/>
  <c r="Q65" i="5" s="1"/>
  <c r="Y65" i="5" s="1"/>
  <c r="N65" i="5"/>
  <c r="AO64" i="5"/>
  <c r="AL64" i="5"/>
  <c r="AH64" i="5"/>
  <c r="AB64" i="5"/>
  <c r="J44" i="9" s="1"/>
  <c r="X64" i="5"/>
  <c r="W64" i="5"/>
  <c r="R64" i="5"/>
  <c r="S64" i="5" s="1"/>
  <c r="T64" i="5" s="1"/>
  <c r="U64" i="5" s="1"/>
  <c r="O64" i="5"/>
  <c r="P64" i="5" s="1"/>
  <c r="Q64" i="5" s="1"/>
  <c r="N64" i="5"/>
  <c r="AO63" i="5"/>
  <c r="AL63" i="5"/>
  <c r="AH63" i="5"/>
  <c r="AB63" i="5"/>
  <c r="J43" i="9" s="1"/>
  <c r="X63" i="5"/>
  <c r="W63" i="5"/>
  <c r="R63" i="5"/>
  <c r="S63" i="5" s="1"/>
  <c r="T63" i="5" s="1"/>
  <c r="U63" i="5" s="1"/>
  <c r="O63" i="5"/>
  <c r="P63" i="5" s="1"/>
  <c r="Q63" i="5" s="1"/>
  <c r="Y63" i="5" s="1"/>
  <c r="N63" i="5"/>
  <c r="AO62" i="5"/>
  <c r="AL62" i="5"/>
  <c r="AH62" i="5"/>
  <c r="AB62" i="5"/>
  <c r="J42" i="9" s="1"/>
  <c r="X62" i="5"/>
  <c r="W62" i="5"/>
  <c r="R62" i="5"/>
  <c r="S62" i="5" s="1"/>
  <c r="T62" i="5" s="1"/>
  <c r="U62" i="5" s="1"/>
  <c r="O62" i="5"/>
  <c r="P62" i="5" s="1"/>
  <c r="Q62" i="5" s="1"/>
  <c r="N62" i="5"/>
  <c r="AO61" i="5"/>
  <c r="AL61" i="5"/>
  <c r="AH61" i="5"/>
  <c r="AB61" i="5"/>
  <c r="J41" i="9" s="1"/>
  <c r="X61" i="5"/>
  <c r="W61" i="5"/>
  <c r="R61" i="5"/>
  <c r="S61" i="5" s="1"/>
  <c r="T61" i="5" s="1"/>
  <c r="U61" i="5" s="1"/>
  <c r="O61" i="5"/>
  <c r="P61" i="5" s="1"/>
  <c r="Q61" i="5" s="1"/>
  <c r="N61" i="5"/>
  <c r="AO60" i="5"/>
  <c r="AL60" i="5"/>
  <c r="AH60" i="5"/>
  <c r="AB60" i="5"/>
  <c r="J40" i="9" s="1"/>
  <c r="X60" i="5"/>
  <c r="W60" i="5"/>
  <c r="R60" i="5"/>
  <c r="S60" i="5" s="1"/>
  <c r="T60" i="5" s="1"/>
  <c r="U60" i="5" s="1"/>
  <c r="O60" i="5"/>
  <c r="P60" i="5" s="1"/>
  <c r="Q60" i="5" s="1"/>
  <c r="N60" i="5"/>
  <c r="AO59" i="5"/>
  <c r="AL59" i="5"/>
  <c r="AH59" i="5"/>
  <c r="AB59" i="5"/>
  <c r="J39" i="9" s="1"/>
  <c r="X59" i="5"/>
  <c r="W59" i="5"/>
  <c r="R59" i="5"/>
  <c r="S59" i="5" s="1"/>
  <c r="T59" i="5" s="1"/>
  <c r="U59" i="5" s="1"/>
  <c r="O59" i="5"/>
  <c r="P59" i="5" s="1"/>
  <c r="Q59" i="5" s="1"/>
  <c r="N59" i="5"/>
  <c r="AO58" i="5"/>
  <c r="AL58" i="5"/>
  <c r="AH58" i="5"/>
  <c r="AB58" i="5"/>
  <c r="J38" i="9" s="1"/>
  <c r="X58" i="5"/>
  <c r="W58" i="5"/>
  <c r="R58" i="5"/>
  <c r="S58" i="5" s="1"/>
  <c r="T58" i="5" s="1"/>
  <c r="U58" i="5" s="1"/>
  <c r="O58" i="5"/>
  <c r="P58" i="5" s="1"/>
  <c r="Q58" i="5" s="1"/>
  <c r="N58" i="5"/>
  <c r="AO57" i="5"/>
  <c r="AL57" i="5"/>
  <c r="AH57" i="5"/>
  <c r="AB57" i="5"/>
  <c r="J37" i="9" s="1"/>
  <c r="X57" i="5"/>
  <c r="W57" i="5"/>
  <c r="R57" i="5"/>
  <c r="S57" i="5" s="1"/>
  <c r="T57" i="5" s="1"/>
  <c r="U57" i="5" s="1"/>
  <c r="O57" i="5"/>
  <c r="P57" i="5" s="1"/>
  <c r="Q57" i="5" s="1"/>
  <c r="N57" i="5"/>
  <c r="AO56" i="5"/>
  <c r="AL56" i="5"/>
  <c r="AH56" i="5"/>
  <c r="AB56" i="5"/>
  <c r="J36" i="9" s="1"/>
  <c r="X56" i="5"/>
  <c r="W56" i="5"/>
  <c r="R56" i="5"/>
  <c r="S56" i="5" s="1"/>
  <c r="T56" i="5" s="1"/>
  <c r="U56" i="5" s="1"/>
  <c r="O56" i="5"/>
  <c r="P56" i="5" s="1"/>
  <c r="Q56" i="5" s="1"/>
  <c r="N56" i="5"/>
  <c r="AO55" i="5"/>
  <c r="AL55" i="5"/>
  <c r="AH55" i="5"/>
  <c r="AB55" i="5"/>
  <c r="J35" i="9" s="1"/>
  <c r="X55" i="5"/>
  <c r="W55" i="5"/>
  <c r="R55" i="5"/>
  <c r="S55" i="5" s="1"/>
  <c r="T55" i="5" s="1"/>
  <c r="U55" i="5" s="1"/>
  <c r="O55" i="5"/>
  <c r="P55" i="5" s="1"/>
  <c r="Q55" i="5" s="1"/>
  <c r="N55" i="5"/>
  <c r="AO54" i="5"/>
  <c r="AL54" i="5"/>
  <c r="AH54" i="5"/>
  <c r="AB54" i="5"/>
  <c r="J34" i="9" s="1"/>
  <c r="X54" i="5"/>
  <c r="W54" i="5"/>
  <c r="R54" i="5"/>
  <c r="S54" i="5" s="1"/>
  <c r="T54" i="5" s="1"/>
  <c r="U54" i="5" s="1"/>
  <c r="O54" i="5"/>
  <c r="P54" i="5" s="1"/>
  <c r="Q54" i="5" s="1"/>
  <c r="N54" i="5"/>
  <c r="AO53" i="5"/>
  <c r="AL53" i="5"/>
  <c r="AH53" i="5"/>
  <c r="AB53" i="5"/>
  <c r="J33" i="9" s="1"/>
  <c r="X53" i="5"/>
  <c r="W53" i="5"/>
  <c r="R53" i="5"/>
  <c r="S53" i="5" s="1"/>
  <c r="T53" i="5" s="1"/>
  <c r="U53" i="5" s="1"/>
  <c r="O53" i="5"/>
  <c r="P53" i="5" s="1"/>
  <c r="Q53" i="5" s="1"/>
  <c r="N53" i="5"/>
  <c r="AO52" i="5"/>
  <c r="AL52" i="5"/>
  <c r="AH52" i="5"/>
  <c r="AB52" i="5"/>
  <c r="J32" i="9" s="1"/>
  <c r="X52" i="5"/>
  <c r="W52" i="5"/>
  <c r="R52" i="5"/>
  <c r="S52" i="5" s="1"/>
  <c r="T52" i="5" s="1"/>
  <c r="U52" i="5" s="1"/>
  <c r="O52" i="5"/>
  <c r="P52" i="5" s="1"/>
  <c r="Q52" i="5" s="1"/>
  <c r="N52" i="5"/>
  <c r="AO51" i="5"/>
  <c r="AL51" i="5"/>
  <c r="AH51" i="5"/>
  <c r="AB51" i="5"/>
  <c r="J31" i="9" s="1"/>
  <c r="X51" i="5"/>
  <c r="W51" i="5"/>
  <c r="R51" i="5"/>
  <c r="S51" i="5" s="1"/>
  <c r="T51" i="5" s="1"/>
  <c r="U51" i="5" s="1"/>
  <c r="O51" i="5"/>
  <c r="P51" i="5" s="1"/>
  <c r="Q51" i="5" s="1"/>
  <c r="N51" i="5"/>
  <c r="AO50" i="5"/>
  <c r="AL50" i="5"/>
  <c r="AH50" i="5"/>
  <c r="AB50" i="5"/>
  <c r="J30" i="9" s="1"/>
  <c r="X50" i="5"/>
  <c r="W50" i="5"/>
  <c r="R50" i="5"/>
  <c r="S50" i="5" s="1"/>
  <c r="T50" i="5" s="1"/>
  <c r="U50" i="5" s="1"/>
  <c r="O50" i="5"/>
  <c r="P50" i="5" s="1"/>
  <c r="Q50" i="5" s="1"/>
  <c r="N50" i="5"/>
  <c r="AO49" i="5"/>
  <c r="AL49" i="5"/>
  <c r="AH49" i="5"/>
  <c r="AB49" i="5"/>
  <c r="J29" i="9" s="1"/>
  <c r="X49" i="5"/>
  <c r="W49" i="5"/>
  <c r="R49" i="5"/>
  <c r="S49" i="5" s="1"/>
  <c r="T49" i="5" s="1"/>
  <c r="U49" i="5" s="1"/>
  <c r="O49" i="5"/>
  <c r="P49" i="5" s="1"/>
  <c r="Q49" i="5" s="1"/>
  <c r="N49" i="5"/>
  <c r="AO48" i="5"/>
  <c r="AL48" i="5"/>
  <c r="AH48" i="5"/>
  <c r="AB48" i="5"/>
  <c r="J28" i="9" s="1"/>
  <c r="X48" i="5"/>
  <c r="W48" i="5"/>
  <c r="R48" i="5"/>
  <c r="S48" i="5" s="1"/>
  <c r="T48" i="5" s="1"/>
  <c r="U48" i="5" s="1"/>
  <c r="O48" i="5"/>
  <c r="P48" i="5" s="1"/>
  <c r="Q48" i="5" s="1"/>
  <c r="N48" i="5"/>
  <c r="AO47" i="5"/>
  <c r="AL47" i="5"/>
  <c r="AH47" i="5"/>
  <c r="AB47" i="5"/>
  <c r="J27" i="9" s="1"/>
  <c r="X47" i="5"/>
  <c r="W47" i="5"/>
  <c r="R47" i="5"/>
  <c r="S47" i="5" s="1"/>
  <c r="T47" i="5" s="1"/>
  <c r="U47" i="5" s="1"/>
  <c r="O47" i="5"/>
  <c r="P47" i="5" s="1"/>
  <c r="Q47" i="5" s="1"/>
  <c r="N47" i="5"/>
  <c r="AO46" i="5"/>
  <c r="AL46" i="5"/>
  <c r="AH46" i="5"/>
  <c r="AB46" i="5"/>
  <c r="J26" i="9" s="1"/>
  <c r="X46" i="5"/>
  <c r="W46" i="5"/>
  <c r="R46" i="5"/>
  <c r="S46" i="5" s="1"/>
  <c r="T46" i="5" s="1"/>
  <c r="U46" i="5" s="1"/>
  <c r="O46" i="5"/>
  <c r="P46" i="5" s="1"/>
  <c r="Q46" i="5" s="1"/>
  <c r="N46" i="5"/>
  <c r="AO45" i="5"/>
  <c r="AL45" i="5"/>
  <c r="AH45" i="5"/>
  <c r="AB45" i="5"/>
  <c r="J25" i="9" s="1"/>
  <c r="X45" i="5"/>
  <c r="W45" i="5"/>
  <c r="R45" i="5"/>
  <c r="S45" i="5" s="1"/>
  <c r="T45" i="5" s="1"/>
  <c r="U45" i="5" s="1"/>
  <c r="O45" i="5"/>
  <c r="P45" i="5" s="1"/>
  <c r="Q45" i="5" s="1"/>
  <c r="N45" i="5"/>
  <c r="AO44" i="5"/>
  <c r="AL44" i="5"/>
  <c r="AH44" i="5"/>
  <c r="AB44" i="5"/>
  <c r="J24" i="9" s="1"/>
  <c r="X44" i="5"/>
  <c r="W44" i="5"/>
  <c r="R44" i="5"/>
  <c r="S44" i="5" s="1"/>
  <c r="T44" i="5" s="1"/>
  <c r="U44" i="5" s="1"/>
  <c r="O44" i="5"/>
  <c r="P44" i="5" s="1"/>
  <c r="Q44" i="5" s="1"/>
  <c r="N44" i="5"/>
  <c r="AO43" i="5"/>
  <c r="AL43" i="5"/>
  <c r="AH43" i="5"/>
  <c r="AB43" i="5"/>
  <c r="J23" i="9" s="1"/>
  <c r="X43" i="5"/>
  <c r="W43" i="5"/>
  <c r="R43" i="5"/>
  <c r="S43" i="5" s="1"/>
  <c r="T43" i="5" s="1"/>
  <c r="U43" i="5" s="1"/>
  <c r="O43" i="5"/>
  <c r="P43" i="5" s="1"/>
  <c r="Q43" i="5" s="1"/>
  <c r="N43" i="5"/>
  <c r="AO42" i="5"/>
  <c r="AL42" i="5"/>
  <c r="AH42" i="5"/>
  <c r="AB42" i="5"/>
  <c r="J22" i="9" s="1"/>
  <c r="X42" i="5"/>
  <c r="W42" i="5"/>
  <c r="R42" i="5"/>
  <c r="S42" i="5" s="1"/>
  <c r="T42" i="5" s="1"/>
  <c r="U42" i="5" s="1"/>
  <c r="O42" i="5"/>
  <c r="P42" i="5" s="1"/>
  <c r="Q42" i="5" s="1"/>
  <c r="N42" i="5"/>
  <c r="AO41" i="5"/>
  <c r="AL41" i="5"/>
  <c r="AH41" i="5"/>
  <c r="AB41" i="5"/>
  <c r="J21" i="9" s="1"/>
  <c r="X41" i="5"/>
  <c r="W41" i="5"/>
  <c r="R41" i="5"/>
  <c r="S41" i="5" s="1"/>
  <c r="T41" i="5" s="1"/>
  <c r="U41" i="5" s="1"/>
  <c r="O41" i="5"/>
  <c r="P41" i="5" s="1"/>
  <c r="Q41" i="5" s="1"/>
  <c r="N41" i="5"/>
  <c r="AO40" i="5"/>
  <c r="AL40" i="5"/>
  <c r="AH40" i="5"/>
  <c r="AB40" i="5"/>
  <c r="J20" i="9" s="1"/>
  <c r="X40" i="5"/>
  <c r="W40" i="5"/>
  <c r="R40" i="5"/>
  <c r="S40" i="5" s="1"/>
  <c r="T40" i="5" s="1"/>
  <c r="U40" i="5" s="1"/>
  <c r="O40" i="5"/>
  <c r="P40" i="5" s="1"/>
  <c r="Q40" i="5" s="1"/>
  <c r="N40" i="5"/>
  <c r="AO39" i="5"/>
  <c r="AL39" i="5"/>
  <c r="AH39" i="5"/>
  <c r="AB39" i="5"/>
  <c r="J19" i="9" s="1"/>
  <c r="X39" i="5"/>
  <c r="W39" i="5"/>
  <c r="R39" i="5"/>
  <c r="S39" i="5" s="1"/>
  <c r="T39" i="5" s="1"/>
  <c r="U39" i="5" s="1"/>
  <c r="O39" i="5"/>
  <c r="P39" i="5" s="1"/>
  <c r="Q39" i="5" s="1"/>
  <c r="N39" i="5"/>
  <c r="AO38" i="5"/>
  <c r="AL38" i="5"/>
  <c r="AH38" i="5"/>
  <c r="AB38" i="5"/>
  <c r="J18" i="9" s="1"/>
  <c r="X38" i="5"/>
  <c r="W38" i="5"/>
  <c r="R38" i="5"/>
  <c r="S38" i="5" s="1"/>
  <c r="T38" i="5" s="1"/>
  <c r="U38" i="5" s="1"/>
  <c r="O38" i="5"/>
  <c r="P38" i="5" s="1"/>
  <c r="Q38" i="5" s="1"/>
  <c r="N38" i="5"/>
  <c r="AO37" i="5"/>
  <c r="AL37" i="5"/>
  <c r="AH37" i="5"/>
  <c r="AB37" i="5"/>
  <c r="J17" i="9" s="1"/>
  <c r="X37" i="5"/>
  <c r="W37" i="5"/>
  <c r="R37" i="5"/>
  <c r="S37" i="5" s="1"/>
  <c r="T37" i="5" s="1"/>
  <c r="U37" i="5" s="1"/>
  <c r="O37" i="5"/>
  <c r="P37" i="5" s="1"/>
  <c r="Q37" i="5" s="1"/>
  <c r="N37" i="5"/>
  <c r="AO36" i="5"/>
  <c r="AL36" i="5"/>
  <c r="AH36" i="5"/>
  <c r="AB36" i="5"/>
  <c r="J16" i="9" s="1"/>
  <c r="X36" i="5"/>
  <c r="W36" i="5"/>
  <c r="R36" i="5"/>
  <c r="S36" i="5" s="1"/>
  <c r="T36" i="5" s="1"/>
  <c r="U36" i="5" s="1"/>
  <c r="O36" i="5"/>
  <c r="P36" i="5" s="1"/>
  <c r="Q36" i="5" s="1"/>
  <c r="N36" i="5"/>
  <c r="AO35" i="5"/>
  <c r="AL35" i="5"/>
  <c r="AH35" i="5"/>
  <c r="AB35" i="5"/>
  <c r="J15" i="9" s="1"/>
  <c r="X35" i="5"/>
  <c r="W35" i="5"/>
  <c r="R35" i="5"/>
  <c r="S35" i="5" s="1"/>
  <c r="T35" i="5" s="1"/>
  <c r="U35" i="5" s="1"/>
  <c r="O35" i="5"/>
  <c r="P35" i="5" s="1"/>
  <c r="Q35" i="5" s="1"/>
  <c r="N35" i="5"/>
  <c r="AO34" i="5"/>
  <c r="AL34" i="5"/>
  <c r="AH34" i="5"/>
  <c r="AB34" i="5"/>
  <c r="J14" i="9" s="1"/>
  <c r="X34" i="5"/>
  <c r="W34" i="5"/>
  <c r="R34" i="5"/>
  <c r="S34" i="5" s="1"/>
  <c r="T34" i="5" s="1"/>
  <c r="U34" i="5" s="1"/>
  <c r="O34" i="5"/>
  <c r="P34" i="5" s="1"/>
  <c r="Q34" i="5" s="1"/>
  <c r="N34" i="5"/>
  <c r="AO33" i="5"/>
  <c r="AL33" i="5"/>
  <c r="AH33" i="5"/>
  <c r="AB33" i="5"/>
  <c r="J13" i="9" s="1"/>
  <c r="X33" i="5"/>
  <c r="W33" i="5"/>
  <c r="R33" i="5"/>
  <c r="S33" i="5" s="1"/>
  <c r="T33" i="5" s="1"/>
  <c r="U33" i="5" s="1"/>
  <c r="O33" i="5"/>
  <c r="P33" i="5" s="1"/>
  <c r="Q33" i="5" s="1"/>
  <c r="N33" i="5"/>
  <c r="AO32" i="5"/>
  <c r="AL32" i="5"/>
  <c r="AH32" i="5"/>
  <c r="AB32" i="5"/>
  <c r="J12" i="9" s="1"/>
  <c r="X32" i="5"/>
  <c r="W32" i="5"/>
  <c r="R32" i="5"/>
  <c r="S32" i="5" s="1"/>
  <c r="T32" i="5" s="1"/>
  <c r="U32" i="5" s="1"/>
  <c r="O32" i="5"/>
  <c r="P32" i="5" s="1"/>
  <c r="Q32" i="5" s="1"/>
  <c r="N32" i="5"/>
  <c r="AO31" i="5"/>
  <c r="AL31" i="5"/>
  <c r="AH31" i="5"/>
  <c r="AB31" i="5"/>
  <c r="J11" i="9" s="1"/>
  <c r="X31" i="5"/>
  <c r="W31" i="5"/>
  <c r="R31" i="5"/>
  <c r="S31" i="5" s="1"/>
  <c r="T31" i="5" s="1"/>
  <c r="U31" i="5" s="1"/>
  <c r="O31" i="5"/>
  <c r="P31" i="5" s="1"/>
  <c r="Q31" i="5" s="1"/>
  <c r="N31" i="5"/>
  <c r="AO30" i="5"/>
  <c r="AL30" i="5"/>
  <c r="AH30" i="5"/>
  <c r="AB30" i="5"/>
  <c r="J10" i="9" s="1"/>
  <c r="X30" i="5"/>
  <c r="W30" i="5"/>
  <c r="R30" i="5"/>
  <c r="S30" i="5" s="1"/>
  <c r="T30" i="5" s="1"/>
  <c r="U30" i="5" s="1"/>
  <c r="O30" i="5"/>
  <c r="P30" i="5" s="1"/>
  <c r="Q30" i="5" s="1"/>
  <c r="N30" i="5"/>
  <c r="AO29" i="5"/>
  <c r="AL29" i="5"/>
  <c r="AH29" i="5"/>
  <c r="AB29" i="5"/>
  <c r="J9" i="9" s="1"/>
  <c r="X29" i="5"/>
  <c r="W29" i="5"/>
  <c r="S29" i="5"/>
  <c r="T29" i="5" s="1"/>
  <c r="U29" i="5" s="1"/>
  <c r="R29" i="5"/>
  <c r="O29" i="5"/>
  <c r="P29" i="5" s="1"/>
  <c r="Q29" i="5" s="1"/>
  <c r="N29" i="5"/>
  <c r="AO28" i="5"/>
  <c r="AL28" i="5"/>
  <c r="AH28" i="5"/>
  <c r="AB28" i="5"/>
  <c r="J8" i="9" s="1"/>
  <c r="X28" i="5"/>
  <c r="W28" i="5"/>
  <c r="R28" i="5"/>
  <c r="S28" i="5" s="1"/>
  <c r="T28" i="5" s="1"/>
  <c r="U28" i="5" s="1"/>
  <c r="O28" i="5"/>
  <c r="P28" i="5" s="1"/>
  <c r="Q28" i="5" s="1"/>
  <c r="N28" i="5"/>
  <c r="AO27" i="5"/>
  <c r="AL27" i="5"/>
  <c r="AH27" i="5"/>
  <c r="AB27" i="5"/>
  <c r="J7" i="9" s="1"/>
  <c r="X27" i="5"/>
  <c r="W27" i="5"/>
  <c r="R27" i="5"/>
  <c r="S27" i="5" s="1"/>
  <c r="T27" i="5" s="1"/>
  <c r="U27" i="5" s="1"/>
  <c r="O27" i="5"/>
  <c r="P27" i="5" s="1"/>
  <c r="N27" i="5"/>
  <c r="AP21" i="5"/>
  <c r="AE21" i="5"/>
  <c r="AD20" i="5"/>
  <c r="AA18" i="5"/>
  <c r="AB18" i="5" s="1"/>
  <c r="AC18" i="5" s="1"/>
  <c r="AD18" i="5" s="1"/>
  <c r="AE18" i="5" s="1"/>
  <c r="AF18" i="5" s="1"/>
  <c r="AG18" i="5" s="1"/>
  <c r="AH18" i="5" s="1"/>
  <c r="AI18" i="5" s="1"/>
  <c r="AJ18" i="5" s="1"/>
  <c r="AK18" i="5" s="1"/>
  <c r="AL18" i="5" s="1"/>
  <c r="AM18" i="5" s="1"/>
  <c r="AN18" i="5" s="1"/>
  <c r="AO18" i="5" s="1"/>
  <c r="AP18" i="5" s="1"/>
  <c r="AQ18" i="5" s="1"/>
  <c r="AR18" i="5" s="1"/>
  <c r="AS18" i="5" s="1"/>
  <c r="AT18" i="5" s="1"/>
  <c r="AU18" i="5" s="1"/>
  <c r="AV18" i="5" s="1"/>
  <c r="AW18" i="5" s="1"/>
  <c r="AX18" i="5" s="1"/>
  <c r="N18" i="5"/>
  <c r="O18" i="5" s="1"/>
  <c r="P18" i="5" s="1"/>
  <c r="Q18" i="5" s="1"/>
  <c r="V18" i="5" s="1"/>
  <c r="W18" i="5" s="1"/>
  <c r="M18" i="5"/>
  <c r="AT17" i="5"/>
  <c r="AR17" i="5"/>
  <c r="AN17" i="5"/>
  <c r="AM17" i="5"/>
  <c r="AK17" i="5"/>
  <c r="AJ17" i="5"/>
  <c r="AD17" i="5"/>
  <c r="AA17" i="5"/>
  <c r="Z17" i="5"/>
  <c r="V17" i="5"/>
  <c r="M17" i="5"/>
  <c r="L17" i="5"/>
  <c r="K17" i="5"/>
  <c r="E17" i="5"/>
  <c r="D17" i="5"/>
  <c r="C17" i="5"/>
  <c r="AO195" i="3"/>
  <c r="AL195" i="3"/>
  <c r="AH195" i="3"/>
  <c r="AB195" i="3"/>
  <c r="X195" i="3"/>
  <c r="W195" i="3"/>
  <c r="R195" i="3"/>
  <c r="S195" i="3" s="1"/>
  <c r="T195" i="3" s="1"/>
  <c r="U195" i="3" s="1"/>
  <c r="O195" i="3"/>
  <c r="P195" i="3" s="1"/>
  <c r="Q195" i="3" s="1"/>
  <c r="N195" i="3"/>
  <c r="AO194" i="3"/>
  <c r="AL194" i="3"/>
  <c r="AH194" i="3"/>
  <c r="AB194" i="3"/>
  <c r="X194" i="3"/>
  <c r="W194" i="3"/>
  <c r="R194" i="3"/>
  <c r="S194" i="3" s="1"/>
  <c r="T194" i="3" s="1"/>
  <c r="U194" i="3" s="1"/>
  <c r="O194" i="3"/>
  <c r="P194" i="3" s="1"/>
  <c r="Q194" i="3" s="1"/>
  <c r="N194" i="3"/>
  <c r="Y194" i="3" s="1"/>
  <c r="AO193" i="3"/>
  <c r="AL193" i="3"/>
  <c r="AH193" i="3"/>
  <c r="AB193" i="3"/>
  <c r="X193" i="3"/>
  <c r="W193" i="3"/>
  <c r="S193" i="3"/>
  <c r="T193" i="3" s="1"/>
  <c r="U193" i="3" s="1"/>
  <c r="R193" i="3"/>
  <c r="P193" i="3"/>
  <c r="Q193" i="3" s="1"/>
  <c r="O193" i="3"/>
  <c r="N193" i="3"/>
  <c r="AO192" i="3"/>
  <c r="AL192" i="3"/>
  <c r="AH192" i="3"/>
  <c r="AB192" i="3"/>
  <c r="X192" i="3"/>
  <c r="W192" i="3"/>
  <c r="R192" i="3"/>
  <c r="S192" i="3" s="1"/>
  <c r="T192" i="3" s="1"/>
  <c r="U192" i="3" s="1"/>
  <c r="O192" i="3"/>
  <c r="P192" i="3" s="1"/>
  <c r="Q192" i="3" s="1"/>
  <c r="N192" i="3"/>
  <c r="AO191" i="3"/>
  <c r="AL191" i="3"/>
  <c r="AH191" i="3"/>
  <c r="AB191" i="3"/>
  <c r="X191" i="3"/>
  <c r="W191" i="3"/>
  <c r="R191" i="3"/>
  <c r="S191" i="3" s="1"/>
  <c r="T191" i="3" s="1"/>
  <c r="U191" i="3" s="1"/>
  <c r="O191" i="3"/>
  <c r="P191" i="3" s="1"/>
  <c r="Q191" i="3" s="1"/>
  <c r="N191" i="3"/>
  <c r="AO190" i="3"/>
  <c r="AL190" i="3"/>
  <c r="AH190" i="3"/>
  <c r="AB190" i="3"/>
  <c r="X190" i="3"/>
  <c r="W190" i="3"/>
  <c r="R190" i="3"/>
  <c r="S190" i="3" s="1"/>
  <c r="T190" i="3" s="1"/>
  <c r="U190" i="3" s="1"/>
  <c r="O190" i="3"/>
  <c r="P190" i="3" s="1"/>
  <c r="Q190" i="3" s="1"/>
  <c r="N190" i="3"/>
  <c r="AO189" i="3"/>
  <c r="AL189" i="3"/>
  <c r="AH189" i="3"/>
  <c r="AB189" i="3"/>
  <c r="X189" i="3"/>
  <c r="W189" i="3"/>
  <c r="S189" i="3"/>
  <c r="T189" i="3" s="1"/>
  <c r="U189" i="3" s="1"/>
  <c r="R189" i="3"/>
  <c r="O189" i="3"/>
  <c r="P189" i="3" s="1"/>
  <c r="Q189" i="3" s="1"/>
  <c r="Y189" i="3" s="1"/>
  <c r="N189" i="3"/>
  <c r="AO188" i="3"/>
  <c r="AL188" i="3"/>
  <c r="AH188" i="3"/>
  <c r="AB188" i="3"/>
  <c r="X188" i="3"/>
  <c r="W188" i="3"/>
  <c r="R188" i="3"/>
  <c r="S188" i="3" s="1"/>
  <c r="T188" i="3" s="1"/>
  <c r="U188" i="3" s="1"/>
  <c r="O188" i="3"/>
  <c r="P188" i="3" s="1"/>
  <c r="Q188" i="3" s="1"/>
  <c r="N188" i="3"/>
  <c r="AO187" i="3"/>
  <c r="AL187" i="3"/>
  <c r="AH187" i="3"/>
  <c r="AB187" i="3"/>
  <c r="X187" i="3"/>
  <c r="W187" i="3"/>
  <c r="R187" i="3"/>
  <c r="S187" i="3" s="1"/>
  <c r="T187" i="3" s="1"/>
  <c r="U187" i="3" s="1"/>
  <c r="O187" i="3"/>
  <c r="P187" i="3" s="1"/>
  <c r="Q187" i="3" s="1"/>
  <c r="N187" i="3"/>
  <c r="AO186" i="3"/>
  <c r="AL186" i="3"/>
  <c r="AH186" i="3"/>
  <c r="AB186" i="3"/>
  <c r="X186" i="3"/>
  <c r="W186" i="3"/>
  <c r="R186" i="3"/>
  <c r="S186" i="3" s="1"/>
  <c r="T186" i="3" s="1"/>
  <c r="U186" i="3" s="1"/>
  <c r="O186" i="3"/>
  <c r="P186" i="3" s="1"/>
  <c r="Q186" i="3" s="1"/>
  <c r="N186" i="3"/>
  <c r="AO185" i="3"/>
  <c r="AL185" i="3"/>
  <c r="AH185" i="3"/>
  <c r="AB185" i="3"/>
  <c r="X185" i="3"/>
  <c r="W185" i="3"/>
  <c r="R185" i="3"/>
  <c r="S185" i="3" s="1"/>
  <c r="T185" i="3" s="1"/>
  <c r="U185" i="3" s="1"/>
  <c r="P185" i="3"/>
  <c r="Q185" i="3" s="1"/>
  <c r="Y185" i="3" s="1"/>
  <c r="O185" i="3"/>
  <c r="N185" i="3"/>
  <c r="AO184" i="3"/>
  <c r="AL184" i="3"/>
  <c r="AH184" i="3"/>
  <c r="AB184" i="3"/>
  <c r="X184" i="3"/>
  <c r="W184" i="3"/>
  <c r="R184" i="3"/>
  <c r="S184" i="3" s="1"/>
  <c r="T184" i="3" s="1"/>
  <c r="U184" i="3" s="1"/>
  <c r="O184" i="3"/>
  <c r="P184" i="3" s="1"/>
  <c r="Q184" i="3" s="1"/>
  <c r="N184" i="3"/>
  <c r="AO183" i="3"/>
  <c r="AL183" i="3"/>
  <c r="AH183" i="3"/>
  <c r="AB183" i="3"/>
  <c r="X183" i="3"/>
  <c r="W183" i="3"/>
  <c r="S183" i="3"/>
  <c r="T183" i="3" s="1"/>
  <c r="U183" i="3" s="1"/>
  <c r="R183" i="3"/>
  <c r="O183" i="3"/>
  <c r="P183" i="3" s="1"/>
  <c r="Q183" i="3" s="1"/>
  <c r="Y183" i="3" s="1"/>
  <c r="BB183" i="3" s="1"/>
  <c r="N183" i="3"/>
  <c r="AO182" i="3"/>
  <c r="AL182" i="3"/>
  <c r="AH182" i="3"/>
  <c r="AB182" i="3"/>
  <c r="X182" i="3"/>
  <c r="W182" i="3"/>
  <c r="R182" i="3"/>
  <c r="S182" i="3" s="1"/>
  <c r="T182" i="3" s="1"/>
  <c r="U182" i="3" s="1"/>
  <c r="O182" i="3"/>
  <c r="P182" i="3" s="1"/>
  <c r="Q182" i="3" s="1"/>
  <c r="Y182" i="3" s="1"/>
  <c r="N182" i="3"/>
  <c r="AO181" i="3"/>
  <c r="AL181" i="3"/>
  <c r="AH181" i="3"/>
  <c r="AB181" i="3"/>
  <c r="X181" i="3"/>
  <c r="W181" i="3"/>
  <c r="T181" i="3"/>
  <c r="U181" i="3" s="1"/>
  <c r="S181" i="3"/>
  <c r="R181" i="3"/>
  <c r="O181" i="3"/>
  <c r="P181" i="3" s="1"/>
  <c r="Q181" i="3" s="1"/>
  <c r="N181" i="3"/>
  <c r="AO180" i="3"/>
  <c r="AL180" i="3"/>
  <c r="AH180" i="3"/>
  <c r="AB180" i="3"/>
  <c r="X180" i="3"/>
  <c r="W180" i="3"/>
  <c r="R180" i="3"/>
  <c r="S180" i="3" s="1"/>
  <c r="T180" i="3" s="1"/>
  <c r="U180" i="3" s="1"/>
  <c r="O180" i="3"/>
  <c r="P180" i="3" s="1"/>
  <c r="Q180" i="3" s="1"/>
  <c r="N180" i="3"/>
  <c r="AO179" i="3"/>
  <c r="AL179" i="3"/>
  <c r="AH179" i="3"/>
  <c r="AB179" i="3"/>
  <c r="X179" i="3"/>
  <c r="W179" i="3"/>
  <c r="R179" i="3"/>
  <c r="S179" i="3" s="1"/>
  <c r="T179" i="3" s="1"/>
  <c r="U179" i="3" s="1"/>
  <c r="P179" i="3"/>
  <c r="Q179" i="3" s="1"/>
  <c r="O179" i="3"/>
  <c r="N179" i="3"/>
  <c r="AO178" i="3"/>
  <c r="AL178" i="3"/>
  <c r="AH178" i="3"/>
  <c r="AB178" i="3"/>
  <c r="X178" i="3"/>
  <c r="W178" i="3"/>
  <c r="R178" i="3"/>
  <c r="S178" i="3" s="1"/>
  <c r="T178" i="3" s="1"/>
  <c r="U178" i="3" s="1"/>
  <c r="P178" i="3"/>
  <c r="Q178" i="3" s="1"/>
  <c r="O178" i="3"/>
  <c r="N178" i="3"/>
  <c r="AO177" i="3"/>
  <c r="AL177" i="3"/>
  <c r="AH177" i="3"/>
  <c r="AB177" i="3"/>
  <c r="X177" i="3"/>
  <c r="W177" i="3"/>
  <c r="R177" i="3"/>
  <c r="S177" i="3" s="1"/>
  <c r="T177" i="3" s="1"/>
  <c r="U177" i="3" s="1"/>
  <c r="O177" i="3"/>
  <c r="P177" i="3" s="1"/>
  <c r="Q177" i="3" s="1"/>
  <c r="N177" i="3"/>
  <c r="AO176" i="3"/>
  <c r="AL176" i="3"/>
  <c r="AH176" i="3"/>
  <c r="AB176" i="3"/>
  <c r="X176" i="3"/>
  <c r="W176" i="3"/>
  <c r="R176" i="3"/>
  <c r="S176" i="3" s="1"/>
  <c r="T176" i="3" s="1"/>
  <c r="U176" i="3" s="1"/>
  <c r="O176" i="3"/>
  <c r="P176" i="3" s="1"/>
  <c r="Q176" i="3" s="1"/>
  <c r="N176" i="3"/>
  <c r="AO175" i="3"/>
  <c r="AL175" i="3"/>
  <c r="AH175" i="3"/>
  <c r="AB175" i="3"/>
  <c r="X175" i="3"/>
  <c r="W175" i="3"/>
  <c r="R175" i="3"/>
  <c r="S175" i="3" s="1"/>
  <c r="T175" i="3" s="1"/>
  <c r="U175" i="3" s="1"/>
  <c r="O175" i="3"/>
  <c r="P175" i="3" s="1"/>
  <c r="Q175" i="3" s="1"/>
  <c r="N175" i="3"/>
  <c r="AO174" i="3"/>
  <c r="AL174" i="3"/>
  <c r="AH174" i="3"/>
  <c r="AB174" i="3"/>
  <c r="X174" i="3"/>
  <c r="W174" i="3"/>
  <c r="R174" i="3"/>
  <c r="S174" i="3" s="1"/>
  <c r="T174" i="3" s="1"/>
  <c r="U174" i="3" s="1"/>
  <c r="P174" i="3"/>
  <c r="Q174" i="3" s="1"/>
  <c r="Y174" i="3" s="1"/>
  <c r="O174" i="3"/>
  <c r="N174" i="3"/>
  <c r="AO173" i="3"/>
  <c r="AL173" i="3"/>
  <c r="AH173" i="3"/>
  <c r="AB173" i="3"/>
  <c r="X173" i="3"/>
  <c r="W173" i="3"/>
  <c r="S173" i="3"/>
  <c r="T173" i="3" s="1"/>
  <c r="U173" i="3" s="1"/>
  <c r="R173" i="3"/>
  <c r="O173" i="3"/>
  <c r="P173" i="3" s="1"/>
  <c r="Q173" i="3" s="1"/>
  <c r="N173" i="3"/>
  <c r="Y173" i="3" s="1"/>
  <c r="AO172" i="3"/>
  <c r="AL172" i="3"/>
  <c r="AH172" i="3"/>
  <c r="AB172" i="3"/>
  <c r="X172" i="3"/>
  <c r="W172" i="3"/>
  <c r="R172" i="3"/>
  <c r="S172" i="3" s="1"/>
  <c r="T172" i="3" s="1"/>
  <c r="U172" i="3" s="1"/>
  <c r="O172" i="3"/>
  <c r="P172" i="3" s="1"/>
  <c r="Q172" i="3" s="1"/>
  <c r="N172" i="3"/>
  <c r="AO171" i="3"/>
  <c r="AL171" i="3"/>
  <c r="AH171" i="3"/>
  <c r="AB171" i="3"/>
  <c r="X171" i="3"/>
  <c r="W171" i="3"/>
  <c r="S171" i="3"/>
  <c r="T171" i="3" s="1"/>
  <c r="U171" i="3" s="1"/>
  <c r="R171" i="3"/>
  <c r="O171" i="3"/>
  <c r="P171" i="3" s="1"/>
  <c r="Q171" i="3" s="1"/>
  <c r="N171" i="3"/>
  <c r="Y171" i="3" s="1"/>
  <c r="AO170" i="3"/>
  <c r="AL170" i="3"/>
  <c r="AH170" i="3"/>
  <c r="AB170" i="3"/>
  <c r="X170" i="3"/>
  <c r="W170" i="3"/>
  <c r="R170" i="3"/>
  <c r="S170" i="3" s="1"/>
  <c r="T170" i="3" s="1"/>
  <c r="U170" i="3" s="1"/>
  <c r="O170" i="3"/>
  <c r="P170" i="3" s="1"/>
  <c r="Q170" i="3" s="1"/>
  <c r="N170" i="3"/>
  <c r="AO169" i="3"/>
  <c r="AL169" i="3"/>
  <c r="AH169" i="3"/>
  <c r="AB169" i="3"/>
  <c r="X169" i="3"/>
  <c r="W169" i="3"/>
  <c r="S169" i="3"/>
  <c r="T169" i="3" s="1"/>
  <c r="U169" i="3" s="1"/>
  <c r="R169" i="3"/>
  <c r="P169" i="3"/>
  <c r="Q169" i="3" s="1"/>
  <c r="Y169" i="3" s="1"/>
  <c r="O169" i="3"/>
  <c r="N169" i="3"/>
  <c r="AO168" i="3"/>
  <c r="AL168" i="3"/>
  <c r="AH168" i="3"/>
  <c r="AB168" i="3"/>
  <c r="X168" i="3"/>
  <c r="W168" i="3"/>
  <c r="R168" i="3"/>
  <c r="S168" i="3" s="1"/>
  <c r="T168" i="3" s="1"/>
  <c r="U168" i="3" s="1"/>
  <c r="O168" i="3"/>
  <c r="P168" i="3" s="1"/>
  <c r="Q168" i="3" s="1"/>
  <c r="N168" i="3"/>
  <c r="AO167" i="3"/>
  <c r="AL167" i="3"/>
  <c r="AH167" i="3"/>
  <c r="AB167" i="3"/>
  <c r="X167" i="3"/>
  <c r="W167" i="3"/>
  <c r="T167" i="3"/>
  <c r="U167" i="3" s="1"/>
  <c r="S167" i="3"/>
  <c r="R167" i="3"/>
  <c r="O167" i="3"/>
  <c r="P167" i="3" s="1"/>
  <c r="Q167" i="3" s="1"/>
  <c r="N167" i="3"/>
  <c r="AO166" i="3"/>
  <c r="AL166" i="3"/>
  <c r="AH166" i="3"/>
  <c r="AB166" i="3"/>
  <c r="X166" i="3"/>
  <c r="W166" i="3"/>
  <c r="R166" i="3"/>
  <c r="S166" i="3" s="1"/>
  <c r="T166" i="3" s="1"/>
  <c r="U166" i="3" s="1"/>
  <c r="O166" i="3"/>
  <c r="P166" i="3" s="1"/>
  <c r="Q166" i="3" s="1"/>
  <c r="N166" i="3"/>
  <c r="AO165" i="3"/>
  <c r="AL165" i="3"/>
  <c r="AH165" i="3"/>
  <c r="AB165" i="3"/>
  <c r="X165" i="3"/>
  <c r="W165" i="3"/>
  <c r="R165" i="3"/>
  <c r="S165" i="3" s="1"/>
  <c r="T165" i="3" s="1"/>
  <c r="U165" i="3" s="1"/>
  <c r="O165" i="3"/>
  <c r="P165" i="3" s="1"/>
  <c r="Q165" i="3" s="1"/>
  <c r="Y165" i="3" s="1"/>
  <c r="N165" i="3"/>
  <c r="AO164" i="3"/>
  <c r="AL164" i="3"/>
  <c r="AH164" i="3"/>
  <c r="AB164" i="3"/>
  <c r="X164" i="3"/>
  <c r="W164" i="3"/>
  <c r="S164" i="3"/>
  <c r="T164" i="3" s="1"/>
  <c r="U164" i="3" s="1"/>
  <c r="R164" i="3"/>
  <c r="O164" i="3"/>
  <c r="P164" i="3" s="1"/>
  <c r="Q164" i="3" s="1"/>
  <c r="N164" i="3"/>
  <c r="AO163" i="3"/>
  <c r="AL163" i="3"/>
  <c r="AH163" i="3"/>
  <c r="AB163" i="3"/>
  <c r="X163" i="3"/>
  <c r="W163" i="3"/>
  <c r="U163" i="3"/>
  <c r="S163" i="3"/>
  <c r="T163" i="3" s="1"/>
  <c r="R163" i="3"/>
  <c r="P163" i="3"/>
  <c r="Q163" i="3" s="1"/>
  <c r="O163" i="3"/>
  <c r="N163" i="3"/>
  <c r="AO162" i="3"/>
  <c r="AL162" i="3"/>
  <c r="AH162" i="3"/>
  <c r="AB162" i="3"/>
  <c r="X162" i="3"/>
  <c r="W162" i="3"/>
  <c r="R162" i="3"/>
  <c r="S162" i="3" s="1"/>
  <c r="T162" i="3" s="1"/>
  <c r="U162" i="3" s="1"/>
  <c r="O162" i="3"/>
  <c r="P162" i="3" s="1"/>
  <c r="Q162" i="3" s="1"/>
  <c r="N162" i="3"/>
  <c r="AO161" i="3"/>
  <c r="AL161" i="3"/>
  <c r="AH161" i="3"/>
  <c r="AB161" i="3"/>
  <c r="X161" i="3"/>
  <c r="W161" i="3"/>
  <c r="R161" i="3"/>
  <c r="S161" i="3" s="1"/>
  <c r="T161" i="3" s="1"/>
  <c r="U161" i="3" s="1"/>
  <c r="O161" i="3"/>
  <c r="P161" i="3" s="1"/>
  <c r="Q161" i="3" s="1"/>
  <c r="N161" i="3"/>
  <c r="AO160" i="3"/>
  <c r="AL160" i="3"/>
  <c r="AH160" i="3"/>
  <c r="AB160" i="3"/>
  <c r="X160" i="3"/>
  <c r="W160" i="3"/>
  <c r="R160" i="3"/>
  <c r="S160" i="3" s="1"/>
  <c r="T160" i="3" s="1"/>
  <c r="U160" i="3" s="1"/>
  <c r="O160" i="3"/>
  <c r="P160" i="3" s="1"/>
  <c r="Q160" i="3" s="1"/>
  <c r="Y160" i="3" s="1"/>
  <c r="N160" i="3"/>
  <c r="AO159" i="3"/>
  <c r="AL159" i="3"/>
  <c r="AH159" i="3"/>
  <c r="AB159" i="3"/>
  <c r="X159" i="3"/>
  <c r="W159" i="3"/>
  <c r="R159" i="3"/>
  <c r="S159" i="3" s="1"/>
  <c r="T159" i="3" s="1"/>
  <c r="U159" i="3" s="1"/>
  <c r="P159" i="3"/>
  <c r="Q159" i="3" s="1"/>
  <c r="Y159" i="3" s="1"/>
  <c r="O159" i="3"/>
  <c r="N159" i="3"/>
  <c r="AO158" i="3"/>
  <c r="AL158" i="3"/>
  <c r="AH158" i="3"/>
  <c r="AB158" i="3"/>
  <c r="X158" i="3"/>
  <c r="W158" i="3"/>
  <c r="R158" i="3"/>
  <c r="S158" i="3" s="1"/>
  <c r="T158" i="3" s="1"/>
  <c r="U158" i="3" s="1"/>
  <c r="O158" i="3"/>
  <c r="P158" i="3" s="1"/>
  <c r="Q158" i="3" s="1"/>
  <c r="N158" i="3"/>
  <c r="AO157" i="3"/>
  <c r="AL157" i="3"/>
  <c r="AH157" i="3"/>
  <c r="AB157" i="3"/>
  <c r="X157" i="3"/>
  <c r="W157" i="3"/>
  <c r="R157" i="3"/>
  <c r="S157" i="3" s="1"/>
  <c r="T157" i="3" s="1"/>
  <c r="U157" i="3" s="1"/>
  <c r="O157" i="3"/>
  <c r="P157" i="3" s="1"/>
  <c r="Q157" i="3" s="1"/>
  <c r="N157" i="3"/>
  <c r="AO156" i="3"/>
  <c r="AL156" i="3"/>
  <c r="AH156" i="3"/>
  <c r="AB156" i="3"/>
  <c r="X156" i="3"/>
  <c r="W156" i="3"/>
  <c r="R156" i="3"/>
  <c r="S156" i="3" s="1"/>
  <c r="T156" i="3" s="1"/>
  <c r="U156" i="3" s="1"/>
  <c r="O156" i="3"/>
  <c r="P156" i="3" s="1"/>
  <c r="Q156" i="3" s="1"/>
  <c r="N156" i="3"/>
  <c r="AO155" i="3"/>
  <c r="AL155" i="3"/>
  <c r="AH155" i="3"/>
  <c r="AB155" i="3"/>
  <c r="X155" i="3"/>
  <c r="W155" i="3"/>
  <c r="R155" i="3"/>
  <c r="S155" i="3" s="1"/>
  <c r="T155" i="3" s="1"/>
  <c r="U155" i="3" s="1"/>
  <c r="O155" i="3"/>
  <c r="P155" i="3" s="1"/>
  <c r="Q155" i="3" s="1"/>
  <c r="N155" i="3"/>
  <c r="AO154" i="3"/>
  <c r="AL154" i="3"/>
  <c r="AH154" i="3"/>
  <c r="AB154" i="3"/>
  <c r="X154" i="3"/>
  <c r="W154" i="3"/>
  <c r="R154" i="3"/>
  <c r="S154" i="3" s="1"/>
  <c r="T154" i="3" s="1"/>
  <c r="U154" i="3" s="1"/>
  <c r="O154" i="3"/>
  <c r="P154" i="3" s="1"/>
  <c r="Q154" i="3" s="1"/>
  <c r="N154" i="3"/>
  <c r="AO153" i="3"/>
  <c r="AL153" i="3"/>
  <c r="AH153" i="3"/>
  <c r="AB153" i="3"/>
  <c r="X153" i="3"/>
  <c r="W153" i="3"/>
  <c r="T153" i="3"/>
  <c r="U153" i="3" s="1"/>
  <c r="R153" i="3"/>
  <c r="S153" i="3" s="1"/>
  <c r="O153" i="3"/>
  <c r="P153" i="3" s="1"/>
  <c r="Q153" i="3" s="1"/>
  <c r="N153" i="3"/>
  <c r="AO152" i="3"/>
  <c r="AL152" i="3"/>
  <c r="AH152" i="3"/>
  <c r="AB152" i="3"/>
  <c r="X152" i="3"/>
  <c r="W152" i="3"/>
  <c r="R152" i="3"/>
  <c r="S152" i="3" s="1"/>
  <c r="T152" i="3" s="1"/>
  <c r="U152" i="3" s="1"/>
  <c r="O152" i="3"/>
  <c r="P152" i="3" s="1"/>
  <c r="Q152" i="3" s="1"/>
  <c r="N152" i="3"/>
  <c r="AO151" i="3"/>
  <c r="AL151" i="3"/>
  <c r="AH151" i="3"/>
  <c r="AB151" i="3"/>
  <c r="X151" i="3"/>
  <c r="W151" i="3"/>
  <c r="R151" i="3"/>
  <c r="S151" i="3" s="1"/>
  <c r="T151" i="3" s="1"/>
  <c r="U151" i="3" s="1"/>
  <c r="O151" i="3"/>
  <c r="P151" i="3" s="1"/>
  <c r="Q151" i="3" s="1"/>
  <c r="N151" i="3"/>
  <c r="Y151" i="3" s="1"/>
  <c r="AO150" i="3"/>
  <c r="AL150" i="3"/>
  <c r="AH150" i="3"/>
  <c r="AB150" i="3"/>
  <c r="X150" i="3"/>
  <c r="W150" i="3"/>
  <c r="S150" i="3"/>
  <c r="T150" i="3" s="1"/>
  <c r="U150" i="3" s="1"/>
  <c r="R150" i="3"/>
  <c r="O150" i="3"/>
  <c r="P150" i="3" s="1"/>
  <c r="Q150" i="3" s="1"/>
  <c r="N150" i="3"/>
  <c r="AO149" i="3"/>
  <c r="AL149" i="3"/>
  <c r="AH149" i="3"/>
  <c r="AB149" i="3"/>
  <c r="X149" i="3"/>
  <c r="W149" i="3"/>
  <c r="R149" i="3"/>
  <c r="S149" i="3" s="1"/>
  <c r="T149" i="3" s="1"/>
  <c r="U149" i="3" s="1"/>
  <c r="O149" i="3"/>
  <c r="P149" i="3" s="1"/>
  <c r="Q149" i="3" s="1"/>
  <c r="N149" i="3"/>
  <c r="AO148" i="3"/>
  <c r="AL148" i="3"/>
  <c r="AH148" i="3"/>
  <c r="AB148" i="3"/>
  <c r="X148" i="3"/>
  <c r="W148" i="3"/>
  <c r="R148" i="3"/>
  <c r="S148" i="3" s="1"/>
  <c r="T148" i="3" s="1"/>
  <c r="U148" i="3" s="1"/>
  <c r="O148" i="3"/>
  <c r="P148" i="3" s="1"/>
  <c r="Q148" i="3" s="1"/>
  <c r="N148" i="3"/>
  <c r="AO147" i="3"/>
  <c r="AL147" i="3"/>
  <c r="AH147" i="3"/>
  <c r="AB147" i="3"/>
  <c r="X147" i="3"/>
  <c r="W147" i="3"/>
  <c r="S147" i="3"/>
  <c r="T147" i="3" s="1"/>
  <c r="U147" i="3" s="1"/>
  <c r="R147" i="3"/>
  <c r="O147" i="3"/>
  <c r="P147" i="3" s="1"/>
  <c r="Q147" i="3" s="1"/>
  <c r="N147" i="3"/>
  <c r="AO146" i="3"/>
  <c r="AL146" i="3"/>
  <c r="AH146" i="3"/>
  <c r="AB146" i="3"/>
  <c r="X146" i="3"/>
  <c r="W146" i="3"/>
  <c r="R146" i="3"/>
  <c r="S146" i="3" s="1"/>
  <c r="T146" i="3" s="1"/>
  <c r="U146" i="3" s="1"/>
  <c r="O146" i="3"/>
  <c r="P146" i="3" s="1"/>
  <c r="Q146" i="3" s="1"/>
  <c r="N146" i="3"/>
  <c r="AO145" i="3"/>
  <c r="AL145" i="3"/>
  <c r="AH145" i="3"/>
  <c r="AB145" i="3"/>
  <c r="X145" i="3"/>
  <c r="W145" i="3"/>
  <c r="R145" i="3"/>
  <c r="S145" i="3" s="1"/>
  <c r="T145" i="3" s="1"/>
  <c r="U145" i="3" s="1"/>
  <c r="O145" i="3"/>
  <c r="P145" i="3" s="1"/>
  <c r="Q145" i="3" s="1"/>
  <c r="N145" i="3"/>
  <c r="AO144" i="3"/>
  <c r="AL144" i="3"/>
  <c r="AH144" i="3"/>
  <c r="AB144" i="3"/>
  <c r="X144" i="3"/>
  <c r="W144" i="3"/>
  <c r="S144" i="3"/>
  <c r="T144" i="3" s="1"/>
  <c r="U144" i="3" s="1"/>
  <c r="R144" i="3"/>
  <c r="O144" i="3"/>
  <c r="P144" i="3" s="1"/>
  <c r="Q144" i="3" s="1"/>
  <c r="Y144" i="3" s="1"/>
  <c r="N144" i="3"/>
  <c r="AO143" i="3"/>
  <c r="AL143" i="3"/>
  <c r="AH143" i="3"/>
  <c r="AB143" i="3"/>
  <c r="X143" i="3"/>
  <c r="W143" i="3"/>
  <c r="S143" i="3"/>
  <c r="T143" i="3" s="1"/>
  <c r="U143" i="3" s="1"/>
  <c r="R143" i="3"/>
  <c r="Q143" i="3"/>
  <c r="O143" i="3"/>
  <c r="P143" i="3" s="1"/>
  <c r="N143" i="3"/>
  <c r="AO142" i="3"/>
  <c r="AL142" i="3"/>
  <c r="AH142" i="3"/>
  <c r="AB142" i="3"/>
  <c r="X142" i="3"/>
  <c r="W142" i="3"/>
  <c r="S142" i="3"/>
  <c r="T142" i="3" s="1"/>
  <c r="U142" i="3" s="1"/>
  <c r="R142" i="3"/>
  <c r="Q142" i="3"/>
  <c r="O142" i="3"/>
  <c r="P142" i="3" s="1"/>
  <c r="N142" i="3"/>
  <c r="AO141" i="3"/>
  <c r="AL141" i="3"/>
  <c r="AH141" i="3"/>
  <c r="AB141" i="3"/>
  <c r="X141" i="3"/>
  <c r="W141" i="3"/>
  <c r="R141" i="3"/>
  <c r="S141" i="3" s="1"/>
  <c r="T141" i="3" s="1"/>
  <c r="U141" i="3" s="1"/>
  <c r="O141" i="3"/>
  <c r="P141" i="3" s="1"/>
  <c r="Q141" i="3" s="1"/>
  <c r="N141" i="3"/>
  <c r="AO140" i="3"/>
  <c r="AL140" i="3"/>
  <c r="AH140" i="3"/>
  <c r="AB140" i="3"/>
  <c r="X140" i="3"/>
  <c r="W140" i="3"/>
  <c r="S140" i="3"/>
  <c r="T140" i="3" s="1"/>
  <c r="U140" i="3" s="1"/>
  <c r="R140" i="3"/>
  <c r="O140" i="3"/>
  <c r="P140" i="3" s="1"/>
  <c r="Q140" i="3" s="1"/>
  <c r="N140" i="3"/>
  <c r="AO139" i="3"/>
  <c r="AL139" i="3"/>
  <c r="AH139" i="3"/>
  <c r="AB139" i="3"/>
  <c r="X139" i="3"/>
  <c r="W139" i="3"/>
  <c r="R139" i="3"/>
  <c r="S139" i="3" s="1"/>
  <c r="T139" i="3" s="1"/>
  <c r="U139" i="3" s="1"/>
  <c r="O139" i="3"/>
  <c r="P139" i="3" s="1"/>
  <c r="Q139" i="3" s="1"/>
  <c r="N139" i="3"/>
  <c r="AO138" i="3"/>
  <c r="AL138" i="3"/>
  <c r="AH138" i="3"/>
  <c r="AB138" i="3"/>
  <c r="X138" i="3"/>
  <c r="W138" i="3"/>
  <c r="T138" i="3"/>
  <c r="U138" i="3" s="1"/>
  <c r="R138" i="3"/>
  <c r="S138" i="3" s="1"/>
  <c r="O138" i="3"/>
  <c r="P138" i="3" s="1"/>
  <c r="Q138" i="3" s="1"/>
  <c r="N138" i="3"/>
  <c r="AO137" i="3"/>
  <c r="AL137" i="3"/>
  <c r="AH137" i="3"/>
  <c r="AB137" i="3"/>
  <c r="X137" i="3"/>
  <c r="W137" i="3"/>
  <c r="R137" i="3"/>
  <c r="S137" i="3" s="1"/>
  <c r="T137" i="3" s="1"/>
  <c r="U137" i="3" s="1"/>
  <c r="P137" i="3"/>
  <c r="Q137" i="3" s="1"/>
  <c r="Y137" i="3" s="1"/>
  <c r="BB137" i="3" s="1"/>
  <c r="O137" i="3"/>
  <c r="N137" i="3"/>
  <c r="AO136" i="3"/>
  <c r="AL136" i="3"/>
  <c r="AH136" i="3"/>
  <c r="AB136" i="3"/>
  <c r="X136" i="3"/>
  <c r="W136" i="3"/>
  <c r="R136" i="3"/>
  <c r="S136" i="3" s="1"/>
  <c r="T136" i="3" s="1"/>
  <c r="U136" i="3" s="1"/>
  <c r="O136" i="3"/>
  <c r="P136" i="3" s="1"/>
  <c r="Q136" i="3" s="1"/>
  <c r="Y136" i="3" s="1"/>
  <c r="N136" i="3"/>
  <c r="AO135" i="3"/>
  <c r="AL135" i="3"/>
  <c r="AH135" i="3"/>
  <c r="AB135" i="3"/>
  <c r="X135" i="3"/>
  <c r="W135" i="3"/>
  <c r="R135" i="3"/>
  <c r="S135" i="3" s="1"/>
  <c r="T135" i="3" s="1"/>
  <c r="U135" i="3" s="1"/>
  <c r="P135" i="3"/>
  <c r="Q135" i="3" s="1"/>
  <c r="O135" i="3"/>
  <c r="N135" i="3"/>
  <c r="AO134" i="3"/>
  <c r="AL134" i="3"/>
  <c r="AH134" i="3"/>
  <c r="AB134" i="3"/>
  <c r="X134" i="3"/>
  <c r="W134" i="3"/>
  <c r="R134" i="3"/>
  <c r="S134" i="3" s="1"/>
  <c r="T134" i="3" s="1"/>
  <c r="U134" i="3" s="1"/>
  <c r="O134" i="3"/>
  <c r="P134" i="3" s="1"/>
  <c r="Q134" i="3" s="1"/>
  <c r="N134" i="3"/>
  <c r="AO133" i="3"/>
  <c r="AL133" i="3"/>
  <c r="AH133" i="3"/>
  <c r="AB133" i="3"/>
  <c r="X133" i="3"/>
  <c r="W133" i="3"/>
  <c r="R133" i="3"/>
  <c r="S133" i="3" s="1"/>
  <c r="T133" i="3" s="1"/>
  <c r="U133" i="3" s="1"/>
  <c r="P133" i="3"/>
  <c r="Q133" i="3" s="1"/>
  <c r="Y133" i="3" s="1"/>
  <c r="BB133" i="3" s="1"/>
  <c r="O133" i="3"/>
  <c r="N133" i="3"/>
  <c r="AO132" i="3"/>
  <c r="AL132" i="3"/>
  <c r="AH132" i="3"/>
  <c r="AB132" i="3"/>
  <c r="X132" i="3"/>
  <c r="W132" i="3"/>
  <c r="S132" i="3"/>
  <c r="T132" i="3" s="1"/>
  <c r="U132" i="3" s="1"/>
  <c r="R132" i="3"/>
  <c r="O132" i="3"/>
  <c r="P132" i="3" s="1"/>
  <c r="Q132" i="3" s="1"/>
  <c r="Y132" i="3" s="1"/>
  <c r="N132" i="3"/>
  <c r="AO131" i="3"/>
  <c r="AL131" i="3"/>
  <c r="AH131" i="3"/>
  <c r="AB131" i="3"/>
  <c r="X131" i="3"/>
  <c r="W131" i="3"/>
  <c r="R131" i="3"/>
  <c r="S131" i="3" s="1"/>
  <c r="T131" i="3" s="1"/>
  <c r="U131" i="3" s="1"/>
  <c r="P131" i="3"/>
  <c r="Q131" i="3" s="1"/>
  <c r="O131" i="3"/>
  <c r="N131" i="3"/>
  <c r="Y131" i="3" s="1"/>
  <c r="AO130" i="3"/>
  <c r="AL130" i="3"/>
  <c r="AH130" i="3"/>
  <c r="AB130" i="3"/>
  <c r="X130" i="3"/>
  <c r="W130" i="3"/>
  <c r="S130" i="3"/>
  <c r="T130" i="3" s="1"/>
  <c r="U130" i="3" s="1"/>
  <c r="R130" i="3"/>
  <c r="P130" i="3"/>
  <c r="Q130" i="3" s="1"/>
  <c r="O130" i="3"/>
  <c r="N130" i="3"/>
  <c r="Y130" i="3" s="1"/>
  <c r="BB130" i="3" s="1"/>
  <c r="AO129" i="3"/>
  <c r="AL129" i="3"/>
  <c r="AH129" i="3"/>
  <c r="AB129" i="3"/>
  <c r="X129" i="3"/>
  <c r="W129" i="3"/>
  <c r="R129" i="3"/>
  <c r="S129" i="3" s="1"/>
  <c r="T129" i="3" s="1"/>
  <c r="U129" i="3" s="1"/>
  <c r="O129" i="3"/>
  <c r="P129" i="3" s="1"/>
  <c r="Q129" i="3" s="1"/>
  <c r="N129" i="3"/>
  <c r="AO128" i="3"/>
  <c r="AL128" i="3"/>
  <c r="AH128" i="3"/>
  <c r="AB128" i="3"/>
  <c r="X128" i="3"/>
  <c r="W128" i="3"/>
  <c r="R128" i="3"/>
  <c r="S128" i="3" s="1"/>
  <c r="T128" i="3" s="1"/>
  <c r="U128" i="3" s="1"/>
  <c r="O128" i="3"/>
  <c r="P128" i="3" s="1"/>
  <c r="Q128" i="3" s="1"/>
  <c r="N128" i="3"/>
  <c r="AO127" i="3"/>
  <c r="AL127" i="3"/>
  <c r="AH127" i="3"/>
  <c r="AB127" i="3"/>
  <c r="X127" i="3"/>
  <c r="W127" i="3"/>
  <c r="R127" i="3"/>
  <c r="S127" i="3" s="1"/>
  <c r="T127" i="3" s="1"/>
  <c r="U127" i="3" s="1"/>
  <c r="O127" i="3"/>
  <c r="P127" i="3" s="1"/>
  <c r="Q127" i="3" s="1"/>
  <c r="Y127" i="3" s="1"/>
  <c r="N127" i="3"/>
  <c r="AO126" i="3"/>
  <c r="AL126" i="3"/>
  <c r="AH126" i="3"/>
  <c r="AB126" i="3"/>
  <c r="X126" i="3"/>
  <c r="W126" i="3"/>
  <c r="R126" i="3"/>
  <c r="S126" i="3" s="1"/>
  <c r="T126" i="3" s="1"/>
  <c r="U126" i="3" s="1"/>
  <c r="O126" i="3"/>
  <c r="P126" i="3" s="1"/>
  <c r="Q126" i="3" s="1"/>
  <c r="N126" i="3"/>
  <c r="AO125" i="3"/>
  <c r="AL125" i="3"/>
  <c r="AH125" i="3"/>
  <c r="AB125" i="3"/>
  <c r="X125" i="3"/>
  <c r="W125" i="3"/>
  <c r="R125" i="3"/>
  <c r="S125" i="3" s="1"/>
  <c r="T125" i="3" s="1"/>
  <c r="U125" i="3" s="1"/>
  <c r="O125" i="3"/>
  <c r="P125" i="3" s="1"/>
  <c r="Q125" i="3" s="1"/>
  <c r="N125" i="3"/>
  <c r="AO124" i="3"/>
  <c r="AL124" i="3"/>
  <c r="AH124" i="3"/>
  <c r="AB124" i="3"/>
  <c r="X124" i="3"/>
  <c r="W124" i="3"/>
  <c r="R124" i="3"/>
  <c r="S124" i="3" s="1"/>
  <c r="T124" i="3" s="1"/>
  <c r="U124" i="3" s="1"/>
  <c r="O124" i="3"/>
  <c r="P124" i="3" s="1"/>
  <c r="Q124" i="3" s="1"/>
  <c r="Y124" i="3" s="1"/>
  <c r="N124" i="3"/>
  <c r="AO123" i="3"/>
  <c r="AL123" i="3"/>
  <c r="AH123" i="3"/>
  <c r="AB123" i="3"/>
  <c r="X123" i="3"/>
  <c r="W123" i="3"/>
  <c r="R123" i="3"/>
  <c r="S123" i="3" s="1"/>
  <c r="T123" i="3" s="1"/>
  <c r="U123" i="3" s="1"/>
  <c r="O123" i="3"/>
  <c r="P123" i="3" s="1"/>
  <c r="Q123" i="3" s="1"/>
  <c r="N123" i="3"/>
  <c r="AO122" i="3"/>
  <c r="AL122" i="3"/>
  <c r="AH122" i="3"/>
  <c r="AB122" i="3"/>
  <c r="X122" i="3"/>
  <c r="W122" i="3"/>
  <c r="S122" i="3"/>
  <c r="T122" i="3" s="1"/>
  <c r="U122" i="3" s="1"/>
  <c r="R122" i="3"/>
  <c r="O122" i="3"/>
  <c r="P122" i="3" s="1"/>
  <c r="Q122" i="3" s="1"/>
  <c r="N122" i="3"/>
  <c r="AO121" i="3"/>
  <c r="AL121" i="3"/>
  <c r="AH121" i="3"/>
  <c r="AB121" i="3"/>
  <c r="X121" i="3"/>
  <c r="W121" i="3"/>
  <c r="R121" i="3"/>
  <c r="S121" i="3" s="1"/>
  <c r="T121" i="3" s="1"/>
  <c r="U121" i="3" s="1"/>
  <c r="O121" i="3"/>
  <c r="P121" i="3" s="1"/>
  <c r="Q121" i="3" s="1"/>
  <c r="N121" i="3"/>
  <c r="AO120" i="3"/>
  <c r="AL120" i="3"/>
  <c r="AH120" i="3"/>
  <c r="AB120" i="3"/>
  <c r="X120" i="3"/>
  <c r="W120" i="3"/>
  <c r="R120" i="3"/>
  <c r="S120" i="3" s="1"/>
  <c r="T120" i="3" s="1"/>
  <c r="U120" i="3" s="1"/>
  <c r="O120" i="3"/>
  <c r="P120" i="3" s="1"/>
  <c r="Q120" i="3" s="1"/>
  <c r="N120" i="3"/>
  <c r="AO119" i="3"/>
  <c r="AL119" i="3"/>
  <c r="AH119" i="3"/>
  <c r="AB119" i="3"/>
  <c r="X119" i="3"/>
  <c r="W119" i="3"/>
  <c r="U119" i="3"/>
  <c r="S119" i="3"/>
  <c r="T119" i="3" s="1"/>
  <c r="R119" i="3"/>
  <c r="O119" i="3"/>
  <c r="P119" i="3" s="1"/>
  <c r="Q119" i="3" s="1"/>
  <c r="Y119" i="3" s="1"/>
  <c r="N119" i="3"/>
  <c r="AO118" i="3"/>
  <c r="AL118" i="3"/>
  <c r="AH118" i="3"/>
  <c r="AB118" i="3"/>
  <c r="X118" i="3"/>
  <c r="W118" i="3"/>
  <c r="S118" i="3"/>
  <c r="T118" i="3" s="1"/>
  <c r="U118" i="3" s="1"/>
  <c r="R118" i="3"/>
  <c r="O118" i="3"/>
  <c r="P118" i="3" s="1"/>
  <c r="Q118" i="3" s="1"/>
  <c r="N118" i="3"/>
  <c r="AO117" i="3"/>
  <c r="AL117" i="3"/>
  <c r="AH117" i="3"/>
  <c r="AB117" i="3"/>
  <c r="X117" i="3"/>
  <c r="W117" i="3"/>
  <c r="R117" i="3"/>
  <c r="S117" i="3" s="1"/>
  <c r="T117" i="3" s="1"/>
  <c r="U117" i="3" s="1"/>
  <c r="O117" i="3"/>
  <c r="P117" i="3" s="1"/>
  <c r="Q117" i="3" s="1"/>
  <c r="N117" i="3"/>
  <c r="AO116" i="3"/>
  <c r="AL116" i="3"/>
  <c r="AH116" i="3"/>
  <c r="AB116" i="3"/>
  <c r="X116" i="3"/>
  <c r="W116" i="3"/>
  <c r="S116" i="3"/>
  <c r="T116" i="3" s="1"/>
  <c r="U116" i="3" s="1"/>
  <c r="R116" i="3"/>
  <c r="O116" i="3"/>
  <c r="P116" i="3" s="1"/>
  <c r="Q116" i="3" s="1"/>
  <c r="N116" i="3"/>
  <c r="AO115" i="3"/>
  <c r="AL115" i="3"/>
  <c r="AH115" i="3"/>
  <c r="AB115" i="3"/>
  <c r="X115" i="3"/>
  <c r="W115" i="3"/>
  <c r="R115" i="3"/>
  <c r="S115" i="3" s="1"/>
  <c r="T115" i="3" s="1"/>
  <c r="U115" i="3" s="1"/>
  <c r="O115" i="3"/>
  <c r="P115" i="3" s="1"/>
  <c r="Q115" i="3" s="1"/>
  <c r="N115" i="3"/>
  <c r="AO114" i="3"/>
  <c r="AL114" i="3"/>
  <c r="AH114" i="3"/>
  <c r="AB114" i="3"/>
  <c r="X114" i="3"/>
  <c r="W114" i="3"/>
  <c r="R114" i="3"/>
  <c r="S114" i="3" s="1"/>
  <c r="T114" i="3" s="1"/>
  <c r="U114" i="3" s="1"/>
  <c r="P114" i="3"/>
  <c r="Q114" i="3" s="1"/>
  <c r="Y114" i="3" s="1"/>
  <c r="O114" i="3"/>
  <c r="N114" i="3"/>
  <c r="AO113" i="3"/>
  <c r="AL113" i="3"/>
  <c r="AH113" i="3"/>
  <c r="AB113" i="3"/>
  <c r="X113" i="3"/>
  <c r="W113" i="3"/>
  <c r="S113" i="3"/>
  <c r="T113" i="3" s="1"/>
  <c r="U113" i="3" s="1"/>
  <c r="R113" i="3"/>
  <c r="O113" i="3"/>
  <c r="P113" i="3" s="1"/>
  <c r="Q113" i="3" s="1"/>
  <c r="N113" i="3"/>
  <c r="AO112" i="3"/>
  <c r="AL112" i="3"/>
  <c r="AH112" i="3"/>
  <c r="AB112" i="3"/>
  <c r="X112" i="3"/>
  <c r="W112" i="3"/>
  <c r="R112" i="3"/>
  <c r="S112" i="3" s="1"/>
  <c r="T112" i="3" s="1"/>
  <c r="U112" i="3" s="1"/>
  <c r="O112" i="3"/>
  <c r="P112" i="3" s="1"/>
  <c r="Q112" i="3" s="1"/>
  <c r="N112" i="3"/>
  <c r="AO111" i="3"/>
  <c r="AL111" i="3"/>
  <c r="AH111" i="3"/>
  <c r="AB111" i="3"/>
  <c r="X111" i="3"/>
  <c r="W111" i="3"/>
  <c r="R111" i="3"/>
  <c r="S111" i="3" s="1"/>
  <c r="T111" i="3" s="1"/>
  <c r="U111" i="3" s="1"/>
  <c r="O111" i="3"/>
  <c r="P111" i="3" s="1"/>
  <c r="Q111" i="3" s="1"/>
  <c r="N111" i="3"/>
  <c r="AO110" i="3"/>
  <c r="AL110" i="3"/>
  <c r="AH110" i="3"/>
  <c r="AB110" i="3"/>
  <c r="X110" i="3"/>
  <c r="W110" i="3"/>
  <c r="R110" i="3"/>
  <c r="S110" i="3" s="1"/>
  <c r="T110" i="3" s="1"/>
  <c r="U110" i="3" s="1"/>
  <c r="P110" i="3"/>
  <c r="Q110" i="3" s="1"/>
  <c r="Y110" i="3" s="1"/>
  <c r="O110" i="3"/>
  <c r="N110" i="3"/>
  <c r="AO109" i="3"/>
  <c r="AL109" i="3"/>
  <c r="AH109" i="3"/>
  <c r="AB109" i="3"/>
  <c r="X109" i="3"/>
  <c r="W109" i="3"/>
  <c r="R109" i="3"/>
  <c r="S109" i="3" s="1"/>
  <c r="T109" i="3" s="1"/>
  <c r="U109" i="3" s="1"/>
  <c r="O109" i="3"/>
  <c r="P109" i="3" s="1"/>
  <c r="Q109" i="3" s="1"/>
  <c r="N109" i="3"/>
  <c r="AO108" i="3"/>
  <c r="AL108" i="3"/>
  <c r="AH108" i="3"/>
  <c r="AB108" i="3"/>
  <c r="X108" i="3"/>
  <c r="W108" i="3"/>
  <c r="S108" i="3"/>
  <c r="T108" i="3" s="1"/>
  <c r="U108" i="3" s="1"/>
  <c r="R108" i="3"/>
  <c r="O108" i="3"/>
  <c r="P108" i="3" s="1"/>
  <c r="Q108" i="3" s="1"/>
  <c r="N108" i="3"/>
  <c r="AO107" i="3"/>
  <c r="AL107" i="3"/>
  <c r="AH107" i="3"/>
  <c r="AB107" i="3"/>
  <c r="X107" i="3"/>
  <c r="W107" i="3"/>
  <c r="R107" i="3"/>
  <c r="S107" i="3" s="1"/>
  <c r="T107" i="3" s="1"/>
  <c r="U107" i="3" s="1"/>
  <c r="O107" i="3"/>
  <c r="P107" i="3" s="1"/>
  <c r="Q107" i="3" s="1"/>
  <c r="N107" i="3"/>
  <c r="AO106" i="3"/>
  <c r="AL106" i="3"/>
  <c r="AH106" i="3"/>
  <c r="AB106" i="3"/>
  <c r="X106" i="3"/>
  <c r="W106" i="3"/>
  <c r="R106" i="3"/>
  <c r="S106" i="3" s="1"/>
  <c r="T106" i="3" s="1"/>
  <c r="U106" i="3" s="1"/>
  <c r="P106" i="3"/>
  <c r="Q106" i="3" s="1"/>
  <c r="Y106" i="3" s="1"/>
  <c r="O106" i="3"/>
  <c r="N106" i="3"/>
  <c r="AO105" i="3"/>
  <c r="AL105" i="3"/>
  <c r="AH105" i="3"/>
  <c r="AB105" i="3"/>
  <c r="X105" i="3"/>
  <c r="W105" i="3"/>
  <c r="S105" i="3"/>
  <c r="T105" i="3" s="1"/>
  <c r="U105" i="3" s="1"/>
  <c r="R105" i="3"/>
  <c r="O105" i="3"/>
  <c r="P105" i="3" s="1"/>
  <c r="Q105" i="3" s="1"/>
  <c r="N105" i="3"/>
  <c r="AO104" i="3"/>
  <c r="AL104" i="3"/>
  <c r="AH104" i="3"/>
  <c r="AB104" i="3"/>
  <c r="X104" i="3"/>
  <c r="W104" i="3"/>
  <c r="R104" i="3"/>
  <c r="S104" i="3" s="1"/>
  <c r="T104" i="3" s="1"/>
  <c r="U104" i="3" s="1"/>
  <c r="O104" i="3"/>
  <c r="P104" i="3" s="1"/>
  <c r="Q104" i="3" s="1"/>
  <c r="N104" i="3"/>
  <c r="AO103" i="3"/>
  <c r="AL103" i="3"/>
  <c r="AH103" i="3"/>
  <c r="AB103" i="3"/>
  <c r="X103" i="3"/>
  <c r="W103" i="3"/>
  <c r="R103" i="3"/>
  <c r="S103" i="3" s="1"/>
  <c r="T103" i="3" s="1"/>
  <c r="U103" i="3" s="1"/>
  <c r="O103" i="3"/>
  <c r="P103" i="3" s="1"/>
  <c r="Q103" i="3" s="1"/>
  <c r="Y103" i="3" s="1"/>
  <c r="N103" i="3"/>
  <c r="AO102" i="3"/>
  <c r="AL102" i="3"/>
  <c r="AH102" i="3"/>
  <c r="AB102" i="3"/>
  <c r="X102" i="3"/>
  <c r="W102" i="3"/>
  <c r="R102" i="3"/>
  <c r="S102" i="3" s="1"/>
  <c r="T102" i="3" s="1"/>
  <c r="U102" i="3" s="1"/>
  <c r="P102" i="3"/>
  <c r="Q102" i="3" s="1"/>
  <c r="Y102" i="3" s="1"/>
  <c r="O102" i="3"/>
  <c r="N102" i="3"/>
  <c r="AO101" i="3"/>
  <c r="AL101" i="3"/>
  <c r="AH101" i="3"/>
  <c r="AB101" i="3"/>
  <c r="X101" i="3"/>
  <c r="W101" i="3"/>
  <c r="S101" i="3"/>
  <c r="T101" i="3" s="1"/>
  <c r="U101" i="3" s="1"/>
  <c r="R101" i="3"/>
  <c r="O101" i="3"/>
  <c r="P101" i="3" s="1"/>
  <c r="Q101" i="3" s="1"/>
  <c r="N101" i="3"/>
  <c r="AO100" i="3"/>
  <c r="AL100" i="3"/>
  <c r="AH100" i="3"/>
  <c r="AB100" i="3"/>
  <c r="X100" i="3"/>
  <c r="W100" i="3"/>
  <c r="R100" i="3"/>
  <c r="S100" i="3" s="1"/>
  <c r="T100" i="3" s="1"/>
  <c r="U100" i="3" s="1"/>
  <c r="O100" i="3"/>
  <c r="P100" i="3" s="1"/>
  <c r="Q100" i="3" s="1"/>
  <c r="N100" i="3"/>
  <c r="AO99" i="3"/>
  <c r="AL99" i="3"/>
  <c r="AH99" i="3"/>
  <c r="AB99" i="3"/>
  <c r="X99" i="3"/>
  <c r="W99" i="3"/>
  <c r="R99" i="3"/>
  <c r="S99" i="3" s="1"/>
  <c r="T99" i="3" s="1"/>
  <c r="U99" i="3" s="1"/>
  <c r="O99" i="3"/>
  <c r="P99" i="3" s="1"/>
  <c r="Q99" i="3" s="1"/>
  <c r="Y99" i="3" s="1"/>
  <c r="N99" i="3"/>
  <c r="AO98" i="3"/>
  <c r="AL98" i="3"/>
  <c r="AH98" i="3"/>
  <c r="AB98" i="3"/>
  <c r="Y98" i="3"/>
  <c r="X98" i="3"/>
  <c r="W98" i="3"/>
  <c r="R98" i="3"/>
  <c r="S98" i="3" s="1"/>
  <c r="T98" i="3" s="1"/>
  <c r="U98" i="3" s="1"/>
  <c r="P98" i="3"/>
  <c r="Q98" i="3" s="1"/>
  <c r="O98" i="3"/>
  <c r="N98" i="3"/>
  <c r="AO97" i="3"/>
  <c r="AL97" i="3"/>
  <c r="AH97" i="3"/>
  <c r="AB97" i="3"/>
  <c r="X97" i="3"/>
  <c r="W97" i="3"/>
  <c r="S97" i="3"/>
  <c r="T97" i="3" s="1"/>
  <c r="U97" i="3" s="1"/>
  <c r="R97" i="3"/>
  <c r="O97" i="3"/>
  <c r="P97" i="3" s="1"/>
  <c r="Q97" i="3" s="1"/>
  <c r="N97" i="3"/>
  <c r="AO96" i="3"/>
  <c r="AL96" i="3"/>
  <c r="AH96" i="3"/>
  <c r="AB96" i="3"/>
  <c r="X96" i="3"/>
  <c r="W96" i="3"/>
  <c r="R96" i="3"/>
  <c r="S96" i="3" s="1"/>
  <c r="T96" i="3" s="1"/>
  <c r="U96" i="3" s="1"/>
  <c r="O96" i="3"/>
  <c r="P96" i="3" s="1"/>
  <c r="Q96" i="3" s="1"/>
  <c r="N96" i="3"/>
  <c r="AO95" i="3"/>
  <c r="AL95" i="3"/>
  <c r="AH95" i="3"/>
  <c r="AB95" i="3"/>
  <c r="X95" i="3"/>
  <c r="W95" i="3"/>
  <c r="Y95" i="3" s="1"/>
  <c r="R95" i="3"/>
  <c r="S95" i="3" s="1"/>
  <c r="T95" i="3" s="1"/>
  <c r="U95" i="3" s="1"/>
  <c r="P95" i="3"/>
  <c r="Q95" i="3" s="1"/>
  <c r="O95" i="3"/>
  <c r="N95" i="3"/>
  <c r="AO94" i="3"/>
  <c r="AL94" i="3"/>
  <c r="AH94" i="3"/>
  <c r="AB94" i="3"/>
  <c r="X94" i="3"/>
  <c r="W94" i="3"/>
  <c r="R94" i="3"/>
  <c r="S94" i="3" s="1"/>
  <c r="T94" i="3" s="1"/>
  <c r="U94" i="3" s="1"/>
  <c r="O94" i="3"/>
  <c r="P94" i="3" s="1"/>
  <c r="Q94" i="3" s="1"/>
  <c r="N94" i="3"/>
  <c r="AO93" i="3"/>
  <c r="AL93" i="3"/>
  <c r="AH93" i="3"/>
  <c r="AB93" i="3"/>
  <c r="X93" i="3"/>
  <c r="W93" i="3"/>
  <c r="T93" i="3"/>
  <c r="U93" i="3" s="1"/>
  <c r="R93" i="3"/>
  <c r="S93" i="3" s="1"/>
  <c r="P93" i="3"/>
  <c r="Q93" i="3" s="1"/>
  <c r="O93" i="3"/>
  <c r="N93" i="3"/>
  <c r="AO92" i="3"/>
  <c r="AL92" i="3"/>
  <c r="AH92" i="3"/>
  <c r="AB92" i="3"/>
  <c r="X92" i="3"/>
  <c r="W92" i="3"/>
  <c r="R92" i="3"/>
  <c r="S92" i="3" s="1"/>
  <c r="T92" i="3" s="1"/>
  <c r="U92" i="3" s="1"/>
  <c r="P92" i="3"/>
  <c r="Q92" i="3" s="1"/>
  <c r="O92" i="3"/>
  <c r="N92" i="3"/>
  <c r="AO91" i="3"/>
  <c r="AL91" i="3"/>
  <c r="AH91" i="3"/>
  <c r="AB91" i="3"/>
  <c r="X91" i="3"/>
  <c r="W91" i="3"/>
  <c r="Y91" i="3" s="1"/>
  <c r="R91" i="3"/>
  <c r="S91" i="3" s="1"/>
  <c r="T91" i="3" s="1"/>
  <c r="U91" i="3" s="1"/>
  <c r="P91" i="3"/>
  <c r="Q91" i="3" s="1"/>
  <c r="O91" i="3"/>
  <c r="N91" i="3"/>
  <c r="AO90" i="3"/>
  <c r="AL90" i="3"/>
  <c r="AH90" i="3"/>
  <c r="AB90" i="3"/>
  <c r="X90" i="3"/>
  <c r="W90" i="3"/>
  <c r="R90" i="3"/>
  <c r="S90" i="3" s="1"/>
  <c r="T90" i="3" s="1"/>
  <c r="U90" i="3" s="1"/>
  <c r="O90" i="3"/>
  <c r="P90" i="3" s="1"/>
  <c r="Q90" i="3" s="1"/>
  <c r="N90" i="3"/>
  <c r="AO89" i="3"/>
  <c r="AL89" i="3"/>
  <c r="AH89" i="3"/>
  <c r="AB89" i="3"/>
  <c r="X89" i="3"/>
  <c r="W89" i="3"/>
  <c r="R89" i="3"/>
  <c r="S89" i="3" s="1"/>
  <c r="T89" i="3" s="1"/>
  <c r="U89" i="3" s="1"/>
  <c r="O89" i="3"/>
  <c r="P89" i="3" s="1"/>
  <c r="Q89" i="3" s="1"/>
  <c r="N89" i="3"/>
  <c r="AO88" i="3"/>
  <c r="AL88" i="3"/>
  <c r="AH88" i="3"/>
  <c r="AB88" i="3"/>
  <c r="X88" i="3"/>
  <c r="W88" i="3"/>
  <c r="R88" i="3"/>
  <c r="S88" i="3" s="1"/>
  <c r="T88" i="3" s="1"/>
  <c r="U88" i="3" s="1"/>
  <c r="O88" i="3"/>
  <c r="P88" i="3" s="1"/>
  <c r="Q88" i="3" s="1"/>
  <c r="N88" i="3"/>
  <c r="AO87" i="3"/>
  <c r="AL87" i="3"/>
  <c r="AH87" i="3"/>
  <c r="AB87" i="3"/>
  <c r="X87" i="3"/>
  <c r="W87" i="3"/>
  <c r="R87" i="3"/>
  <c r="S87" i="3" s="1"/>
  <c r="T87" i="3" s="1"/>
  <c r="U87" i="3" s="1"/>
  <c r="O87" i="3"/>
  <c r="P87" i="3" s="1"/>
  <c r="Q87" i="3" s="1"/>
  <c r="N87" i="3"/>
  <c r="Y87" i="3" s="1"/>
  <c r="AO86" i="3"/>
  <c r="AL86" i="3"/>
  <c r="AH86" i="3"/>
  <c r="AB86" i="3"/>
  <c r="X86" i="3"/>
  <c r="W86" i="3"/>
  <c r="R86" i="3"/>
  <c r="S86" i="3" s="1"/>
  <c r="T86" i="3" s="1"/>
  <c r="U86" i="3" s="1"/>
  <c r="O86" i="3"/>
  <c r="P86" i="3" s="1"/>
  <c r="Q86" i="3" s="1"/>
  <c r="N86" i="3"/>
  <c r="AO85" i="3"/>
  <c r="AL85" i="3"/>
  <c r="AH85" i="3"/>
  <c r="AB85" i="3"/>
  <c r="X85" i="3"/>
  <c r="W85" i="3"/>
  <c r="R85" i="3"/>
  <c r="S85" i="3" s="1"/>
  <c r="T85" i="3" s="1"/>
  <c r="U85" i="3" s="1"/>
  <c r="P85" i="3"/>
  <c r="Q85" i="3" s="1"/>
  <c r="O85" i="3"/>
  <c r="N85" i="3"/>
  <c r="Y85" i="3" s="1"/>
  <c r="AO84" i="3"/>
  <c r="AL84" i="3"/>
  <c r="AH84" i="3"/>
  <c r="AB84" i="3"/>
  <c r="X84" i="3"/>
  <c r="W84" i="3"/>
  <c r="R84" i="3"/>
  <c r="S84" i="3" s="1"/>
  <c r="T84" i="3" s="1"/>
  <c r="U84" i="3" s="1"/>
  <c r="P84" i="3"/>
  <c r="Q84" i="3" s="1"/>
  <c r="O84" i="3"/>
  <c r="N84" i="3"/>
  <c r="AO83" i="3"/>
  <c r="AL83" i="3"/>
  <c r="AH83" i="3"/>
  <c r="AB83" i="3"/>
  <c r="X83" i="3"/>
  <c r="W83" i="3"/>
  <c r="R83" i="3"/>
  <c r="S83" i="3" s="1"/>
  <c r="T83" i="3" s="1"/>
  <c r="U83" i="3" s="1"/>
  <c r="P83" i="3"/>
  <c r="Q83" i="3" s="1"/>
  <c r="Y83" i="3" s="1"/>
  <c r="O83" i="3"/>
  <c r="N83" i="3"/>
  <c r="AO82" i="3"/>
  <c r="AL82" i="3"/>
  <c r="AH82" i="3"/>
  <c r="AB82" i="3"/>
  <c r="X82" i="3"/>
  <c r="W82" i="3"/>
  <c r="R82" i="3"/>
  <c r="S82" i="3" s="1"/>
  <c r="T82" i="3" s="1"/>
  <c r="U82" i="3" s="1"/>
  <c r="O82" i="3"/>
  <c r="P82" i="3" s="1"/>
  <c r="Q82" i="3" s="1"/>
  <c r="N82" i="3"/>
  <c r="AO81" i="3"/>
  <c r="AL81" i="3"/>
  <c r="AH81" i="3"/>
  <c r="AB81" i="3"/>
  <c r="X81" i="3"/>
  <c r="W81" i="3"/>
  <c r="T81" i="3"/>
  <c r="U81" i="3" s="1"/>
  <c r="R81" i="3"/>
  <c r="S81" i="3" s="1"/>
  <c r="P81" i="3"/>
  <c r="Q81" i="3" s="1"/>
  <c r="O81" i="3"/>
  <c r="N81" i="3"/>
  <c r="AO80" i="3"/>
  <c r="AL80" i="3"/>
  <c r="AH80" i="3"/>
  <c r="AB80" i="3"/>
  <c r="X80" i="3"/>
  <c r="W80" i="3"/>
  <c r="R80" i="3"/>
  <c r="S80" i="3" s="1"/>
  <c r="T80" i="3" s="1"/>
  <c r="U80" i="3" s="1"/>
  <c r="O80" i="3"/>
  <c r="P80" i="3" s="1"/>
  <c r="Q80" i="3" s="1"/>
  <c r="N80" i="3"/>
  <c r="AO79" i="3"/>
  <c r="AL79" i="3"/>
  <c r="AH79" i="3"/>
  <c r="AB79" i="3"/>
  <c r="X79" i="3"/>
  <c r="W79" i="3"/>
  <c r="R79" i="3"/>
  <c r="S79" i="3" s="1"/>
  <c r="T79" i="3" s="1"/>
  <c r="U79" i="3" s="1"/>
  <c r="O79" i="3"/>
  <c r="P79" i="3" s="1"/>
  <c r="Q79" i="3" s="1"/>
  <c r="Y79" i="3" s="1"/>
  <c r="N79" i="3"/>
  <c r="AO78" i="3"/>
  <c r="AL78" i="3"/>
  <c r="AH78" i="3"/>
  <c r="AB78" i="3"/>
  <c r="X78" i="3"/>
  <c r="W78" i="3"/>
  <c r="R78" i="3"/>
  <c r="S78" i="3" s="1"/>
  <c r="T78" i="3" s="1"/>
  <c r="U78" i="3" s="1"/>
  <c r="O78" i="3"/>
  <c r="P78" i="3" s="1"/>
  <c r="Q78" i="3" s="1"/>
  <c r="N78" i="3"/>
  <c r="AO77" i="3"/>
  <c r="AL77" i="3"/>
  <c r="AH77" i="3"/>
  <c r="AB77" i="3"/>
  <c r="X77" i="3"/>
  <c r="W77" i="3"/>
  <c r="R77" i="3"/>
  <c r="S77" i="3" s="1"/>
  <c r="T77" i="3" s="1"/>
  <c r="U77" i="3" s="1"/>
  <c r="O77" i="3"/>
  <c r="P77" i="3" s="1"/>
  <c r="Q77" i="3" s="1"/>
  <c r="N77" i="3"/>
  <c r="AO76" i="3"/>
  <c r="AL76" i="3"/>
  <c r="AH76" i="3"/>
  <c r="AB76" i="3"/>
  <c r="X76" i="3"/>
  <c r="W76" i="3"/>
  <c r="R76" i="3"/>
  <c r="S76" i="3" s="1"/>
  <c r="T76" i="3" s="1"/>
  <c r="U76" i="3" s="1"/>
  <c r="P76" i="3"/>
  <c r="Q76" i="3" s="1"/>
  <c r="O76" i="3"/>
  <c r="N76" i="3"/>
  <c r="AO75" i="3"/>
  <c r="AL75" i="3"/>
  <c r="AH75" i="3"/>
  <c r="AB75" i="3"/>
  <c r="X75" i="3"/>
  <c r="W75" i="3"/>
  <c r="S75" i="3"/>
  <c r="T75" i="3" s="1"/>
  <c r="U75" i="3" s="1"/>
  <c r="R75" i="3"/>
  <c r="O75" i="3"/>
  <c r="P75" i="3" s="1"/>
  <c r="Q75" i="3" s="1"/>
  <c r="N75" i="3"/>
  <c r="AO74" i="3"/>
  <c r="AL74" i="3"/>
  <c r="AH74" i="3"/>
  <c r="AB74" i="3"/>
  <c r="X74" i="3"/>
  <c r="W74" i="3"/>
  <c r="R74" i="3"/>
  <c r="S74" i="3" s="1"/>
  <c r="T74" i="3" s="1"/>
  <c r="U74" i="3" s="1"/>
  <c r="O74" i="3"/>
  <c r="P74" i="3" s="1"/>
  <c r="Q74" i="3" s="1"/>
  <c r="N74" i="3"/>
  <c r="AO73" i="3"/>
  <c r="AL73" i="3"/>
  <c r="AH73" i="3"/>
  <c r="AB73" i="3"/>
  <c r="X73" i="3"/>
  <c r="W73" i="3"/>
  <c r="R73" i="3"/>
  <c r="S73" i="3" s="1"/>
  <c r="T73" i="3" s="1"/>
  <c r="U73" i="3" s="1"/>
  <c r="O73" i="3"/>
  <c r="P73" i="3" s="1"/>
  <c r="Q73" i="3" s="1"/>
  <c r="N73" i="3"/>
  <c r="AO72" i="3"/>
  <c r="AL72" i="3"/>
  <c r="AH72" i="3"/>
  <c r="AB72" i="3"/>
  <c r="X72" i="3"/>
  <c r="W72" i="3"/>
  <c r="R72" i="3"/>
  <c r="S72" i="3" s="1"/>
  <c r="T72" i="3" s="1"/>
  <c r="U72" i="3" s="1"/>
  <c r="P72" i="3"/>
  <c r="Q72" i="3" s="1"/>
  <c r="O72" i="3"/>
  <c r="N72" i="3"/>
  <c r="AO71" i="3"/>
  <c r="AL71" i="3"/>
  <c r="AH71" i="3"/>
  <c r="AB71" i="3"/>
  <c r="X71" i="3"/>
  <c r="W71" i="3"/>
  <c r="R71" i="3"/>
  <c r="S71" i="3" s="1"/>
  <c r="T71" i="3" s="1"/>
  <c r="U71" i="3" s="1"/>
  <c r="O71" i="3"/>
  <c r="P71" i="3" s="1"/>
  <c r="Q71" i="3" s="1"/>
  <c r="Y71" i="3" s="1"/>
  <c r="N71" i="3"/>
  <c r="AO70" i="3"/>
  <c r="AL70" i="3"/>
  <c r="AH70" i="3"/>
  <c r="AB70" i="3"/>
  <c r="X70" i="3"/>
  <c r="W70" i="3"/>
  <c r="R70" i="3"/>
  <c r="S70" i="3" s="1"/>
  <c r="T70" i="3" s="1"/>
  <c r="U70" i="3" s="1"/>
  <c r="O70" i="3"/>
  <c r="P70" i="3" s="1"/>
  <c r="Q70" i="3" s="1"/>
  <c r="N70" i="3"/>
  <c r="Y70" i="3" s="1"/>
  <c r="AO69" i="3"/>
  <c r="AL69" i="3"/>
  <c r="AH69" i="3"/>
  <c r="AB69" i="3"/>
  <c r="X69" i="3"/>
  <c r="W69" i="3"/>
  <c r="R69" i="3"/>
  <c r="S69" i="3" s="1"/>
  <c r="T69" i="3" s="1"/>
  <c r="U69" i="3" s="1"/>
  <c r="O69" i="3"/>
  <c r="P69" i="3" s="1"/>
  <c r="Q69" i="3" s="1"/>
  <c r="N69" i="3"/>
  <c r="AO68" i="3"/>
  <c r="AL68" i="3"/>
  <c r="AH68" i="3"/>
  <c r="AB68" i="3"/>
  <c r="X68" i="3"/>
  <c r="W68" i="3"/>
  <c r="R68" i="3"/>
  <c r="S68" i="3" s="1"/>
  <c r="T68" i="3" s="1"/>
  <c r="U68" i="3" s="1"/>
  <c r="O68" i="3"/>
  <c r="P68" i="3" s="1"/>
  <c r="Q68" i="3" s="1"/>
  <c r="N68" i="3"/>
  <c r="AO67" i="3"/>
  <c r="AL67" i="3"/>
  <c r="AH67" i="3"/>
  <c r="AB67" i="3"/>
  <c r="X67" i="3"/>
  <c r="W67" i="3"/>
  <c r="S67" i="3"/>
  <c r="T67" i="3" s="1"/>
  <c r="U67" i="3" s="1"/>
  <c r="R67" i="3"/>
  <c r="P67" i="3"/>
  <c r="Q67" i="3" s="1"/>
  <c r="O67" i="3"/>
  <c r="N67" i="3"/>
  <c r="AO66" i="3"/>
  <c r="AL66" i="3"/>
  <c r="AH66" i="3"/>
  <c r="AB66" i="3"/>
  <c r="X66" i="3"/>
  <c r="W66" i="3"/>
  <c r="R66" i="3"/>
  <c r="S66" i="3" s="1"/>
  <c r="T66" i="3" s="1"/>
  <c r="U66" i="3" s="1"/>
  <c r="O66" i="3"/>
  <c r="P66" i="3" s="1"/>
  <c r="Q66" i="3" s="1"/>
  <c r="N66" i="3"/>
  <c r="AO65" i="3"/>
  <c r="AL65" i="3"/>
  <c r="AH65" i="3"/>
  <c r="AB65" i="3"/>
  <c r="X65" i="3"/>
  <c r="W65" i="3"/>
  <c r="R65" i="3"/>
  <c r="S65" i="3" s="1"/>
  <c r="T65" i="3" s="1"/>
  <c r="U65" i="3" s="1"/>
  <c r="O65" i="3"/>
  <c r="P65" i="3" s="1"/>
  <c r="Q65" i="3" s="1"/>
  <c r="N65" i="3"/>
  <c r="AO64" i="3"/>
  <c r="AL64" i="3"/>
  <c r="AH64" i="3"/>
  <c r="AB64" i="3"/>
  <c r="X64" i="3"/>
  <c r="W64" i="3"/>
  <c r="R64" i="3"/>
  <c r="S64" i="3" s="1"/>
  <c r="T64" i="3" s="1"/>
  <c r="U64" i="3" s="1"/>
  <c r="P64" i="3"/>
  <c r="Q64" i="3" s="1"/>
  <c r="O64" i="3"/>
  <c r="N64" i="3"/>
  <c r="Y64" i="3" s="1"/>
  <c r="AO63" i="3"/>
  <c r="AL63" i="3"/>
  <c r="AH63" i="3"/>
  <c r="AB63" i="3"/>
  <c r="X63" i="3"/>
  <c r="W63" i="3"/>
  <c r="S63" i="3"/>
  <c r="T63" i="3" s="1"/>
  <c r="U63" i="3" s="1"/>
  <c r="R63" i="3"/>
  <c r="O63" i="3"/>
  <c r="P63" i="3" s="1"/>
  <c r="Q63" i="3" s="1"/>
  <c r="Y63" i="3" s="1"/>
  <c r="N63" i="3"/>
  <c r="AO62" i="3"/>
  <c r="AL62" i="3"/>
  <c r="AH62" i="3"/>
  <c r="AB62" i="3"/>
  <c r="X62" i="3"/>
  <c r="W62" i="3"/>
  <c r="R62" i="3"/>
  <c r="S62" i="3" s="1"/>
  <c r="T62" i="3" s="1"/>
  <c r="U62" i="3" s="1"/>
  <c r="O62" i="3"/>
  <c r="P62" i="3" s="1"/>
  <c r="Q62" i="3" s="1"/>
  <c r="N62" i="3"/>
  <c r="AO61" i="3"/>
  <c r="AL61" i="3"/>
  <c r="AH61" i="3"/>
  <c r="AB61" i="3"/>
  <c r="X61" i="3"/>
  <c r="W61" i="3"/>
  <c r="R61" i="3"/>
  <c r="S61" i="3" s="1"/>
  <c r="T61" i="3" s="1"/>
  <c r="U61" i="3" s="1"/>
  <c r="O61" i="3"/>
  <c r="P61" i="3" s="1"/>
  <c r="Q61" i="3" s="1"/>
  <c r="N61" i="3"/>
  <c r="AO60" i="3"/>
  <c r="AL60" i="3"/>
  <c r="AH60" i="3"/>
  <c r="AB60" i="3"/>
  <c r="X60" i="3"/>
  <c r="W60" i="3"/>
  <c r="R60" i="3"/>
  <c r="S60" i="3" s="1"/>
  <c r="T60" i="3" s="1"/>
  <c r="U60" i="3" s="1"/>
  <c r="O60" i="3"/>
  <c r="P60" i="3" s="1"/>
  <c r="Q60" i="3" s="1"/>
  <c r="N60" i="3"/>
  <c r="AO59" i="3"/>
  <c r="AL59" i="3"/>
  <c r="AH59" i="3"/>
  <c r="AB59" i="3"/>
  <c r="X59" i="3"/>
  <c r="W59" i="3"/>
  <c r="S59" i="3"/>
  <c r="T59" i="3" s="1"/>
  <c r="U59" i="3" s="1"/>
  <c r="R59" i="3"/>
  <c r="O59" i="3"/>
  <c r="P59" i="3" s="1"/>
  <c r="Q59" i="3" s="1"/>
  <c r="Y59" i="3" s="1"/>
  <c r="N59" i="3"/>
  <c r="AO58" i="3"/>
  <c r="AL58" i="3"/>
  <c r="AH58" i="3"/>
  <c r="AB58" i="3"/>
  <c r="X58" i="3"/>
  <c r="W58" i="3"/>
  <c r="R58" i="3"/>
  <c r="S58" i="3" s="1"/>
  <c r="T58" i="3" s="1"/>
  <c r="U58" i="3" s="1"/>
  <c r="O58" i="3"/>
  <c r="P58" i="3" s="1"/>
  <c r="Q58" i="3" s="1"/>
  <c r="N58" i="3"/>
  <c r="AO57" i="3"/>
  <c r="AL57" i="3"/>
  <c r="AH57" i="3"/>
  <c r="AB57" i="3"/>
  <c r="X57" i="3"/>
  <c r="W57" i="3"/>
  <c r="R57" i="3"/>
  <c r="S57" i="3" s="1"/>
  <c r="T57" i="3" s="1"/>
  <c r="U57" i="3" s="1"/>
  <c r="O57" i="3"/>
  <c r="P57" i="3" s="1"/>
  <c r="Q57" i="3" s="1"/>
  <c r="N57" i="3"/>
  <c r="AO56" i="3"/>
  <c r="AL56" i="3"/>
  <c r="AH56" i="3"/>
  <c r="AB56" i="3"/>
  <c r="X56" i="3"/>
  <c r="W56" i="3"/>
  <c r="R56" i="3"/>
  <c r="S56" i="3" s="1"/>
  <c r="T56" i="3" s="1"/>
  <c r="U56" i="3" s="1"/>
  <c r="O56" i="3"/>
  <c r="P56" i="3" s="1"/>
  <c r="Q56" i="3" s="1"/>
  <c r="N56" i="3"/>
  <c r="AO55" i="3"/>
  <c r="AL55" i="3"/>
  <c r="AH55" i="3"/>
  <c r="AB55" i="3"/>
  <c r="X55" i="3"/>
  <c r="W55" i="3"/>
  <c r="R55" i="3"/>
  <c r="S55" i="3" s="1"/>
  <c r="T55" i="3" s="1"/>
  <c r="U55" i="3" s="1"/>
  <c r="Q55" i="3"/>
  <c r="P55" i="3"/>
  <c r="O55" i="3"/>
  <c r="N55" i="3"/>
  <c r="AO54" i="3"/>
  <c r="AL54" i="3"/>
  <c r="AH54" i="3"/>
  <c r="AB54" i="3"/>
  <c r="X54" i="3"/>
  <c r="W54" i="3"/>
  <c r="R54" i="3"/>
  <c r="S54" i="3" s="1"/>
  <c r="T54" i="3" s="1"/>
  <c r="U54" i="3" s="1"/>
  <c r="O54" i="3"/>
  <c r="P54" i="3" s="1"/>
  <c r="Q54" i="3" s="1"/>
  <c r="N54" i="3"/>
  <c r="AO53" i="3"/>
  <c r="AL53" i="3"/>
  <c r="AH53" i="3"/>
  <c r="AB53" i="3"/>
  <c r="X53" i="3"/>
  <c r="W53" i="3"/>
  <c r="S53" i="3"/>
  <c r="T53" i="3" s="1"/>
  <c r="U53" i="3" s="1"/>
  <c r="R53" i="3"/>
  <c r="O53" i="3"/>
  <c r="P53" i="3" s="1"/>
  <c r="Q53" i="3" s="1"/>
  <c r="N53" i="3"/>
  <c r="AO52" i="3"/>
  <c r="AL52" i="3"/>
  <c r="AH52" i="3"/>
  <c r="AB52" i="3"/>
  <c r="X52" i="3"/>
  <c r="W52" i="3"/>
  <c r="R52" i="3"/>
  <c r="S52" i="3" s="1"/>
  <c r="T52" i="3" s="1"/>
  <c r="U52" i="3" s="1"/>
  <c r="O52" i="3"/>
  <c r="P52" i="3" s="1"/>
  <c r="Q52" i="3" s="1"/>
  <c r="N52" i="3"/>
  <c r="AO51" i="3"/>
  <c r="AL51" i="3"/>
  <c r="AH51" i="3"/>
  <c r="AB51" i="3"/>
  <c r="X51" i="3"/>
  <c r="W51" i="3"/>
  <c r="R51" i="3"/>
  <c r="S51" i="3" s="1"/>
  <c r="T51" i="3" s="1"/>
  <c r="U51" i="3" s="1"/>
  <c r="O51" i="3"/>
  <c r="P51" i="3" s="1"/>
  <c r="Q51" i="3" s="1"/>
  <c r="Y51" i="3" s="1"/>
  <c r="N51" i="3"/>
  <c r="AO50" i="3"/>
  <c r="AL50" i="3"/>
  <c r="AH50" i="3"/>
  <c r="AB50" i="3"/>
  <c r="X50" i="3"/>
  <c r="W50" i="3"/>
  <c r="R50" i="3"/>
  <c r="S50" i="3" s="1"/>
  <c r="T50" i="3" s="1"/>
  <c r="U50" i="3" s="1"/>
  <c r="O50" i="3"/>
  <c r="P50" i="3" s="1"/>
  <c r="Q50" i="3" s="1"/>
  <c r="N50" i="3"/>
  <c r="Y50" i="3" s="1"/>
  <c r="AO49" i="3"/>
  <c r="AL49" i="3"/>
  <c r="AH49" i="3"/>
  <c r="AB49" i="3"/>
  <c r="X49" i="3"/>
  <c r="W49" i="3"/>
  <c r="R49" i="3"/>
  <c r="S49" i="3" s="1"/>
  <c r="T49" i="3" s="1"/>
  <c r="U49" i="3" s="1"/>
  <c r="O49" i="3"/>
  <c r="P49" i="3" s="1"/>
  <c r="Q49" i="3" s="1"/>
  <c r="N49" i="3"/>
  <c r="AO48" i="3"/>
  <c r="AL48" i="3"/>
  <c r="AH48" i="3"/>
  <c r="AB48" i="3"/>
  <c r="X48" i="3"/>
  <c r="W48" i="3"/>
  <c r="R48" i="3"/>
  <c r="S48" i="3" s="1"/>
  <c r="T48" i="3" s="1"/>
  <c r="U48" i="3" s="1"/>
  <c r="O48" i="3"/>
  <c r="P48" i="3" s="1"/>
  <c r="Q48" i="3" s="1"/>
  <c r="N48" i="3"/>
  <c r="Y48" i="3" s="1"/>
  <c r="BB48" i="3" s="1"/>
  <c r="AO47" i="3"/>
  <c r="AL47" i="3"/>
  <c r="AH47" i="3"/>
  <c r="AB47" i="3"/>
  <c r="X47" i="3"/>
  <c r="W47" i="3"/>
  <c r="R47" i="3"/>
  <c r="S47" i="3" s="1"/>
  <c r="T47" i="3" s="1"/>
  <c r="U47" i="3" s="1"/>
  <c r="O47" i="3"/>
  <c r="P47" i="3" s="1"/>
  <c r="Q47" i="3" s="1"/>
  <c r="Y47" i="3" s="1"/>
  <c r="N47" i="3"/>
  <c r="AO46" i="3"/>
  <c r="AL46" i="3"/>
  <c r="AH46" i="3"/>
  <c r="AB46" i="3"/>
  <c r="X46" i="3"/>
  <c r="W46" i="3"/>
  <c r="R46" i="3"/>
  <c r="S46" i="3" s="1"/>
  <c r="T46" i="3" s="1"/>
  <c r="U46" i="3" s="1"/>
  <c r="O46" i="3"/>
  <c r="P46" i="3" s="1"/>
  <c r="Q46" i="3" s="1"/>
  <c r="N46" i="3"/>
  <c r="Y46" i="3" s="1"/>
  <c r="AO45" i="3"/>
  <c r="AL45" i="3"/>
  <c r="AH45" i="3"/>
  <c r="AB45" i="3"/>
  <c r="X45" i="3"/>
  <c r="W45" i="3"/>
  <c r="R45" i="3"/>
  <c r="S45" i="3" s="1"/>
  <c r="T45" i="3" s="1"/>
  <c r="U45" i="3" s="1"/>
  <c r="O45" i="3"/>
  <c r="P45" i="3" s="1"/>
  <c r="Q45" i="3" s="1"/>
  <c r="N45" i="3"/>
  <c r="AO44" i="3"/>
  <c r="AL44" i="3"/>
  <c r="AH44" i="3"/>
  <c r="AB44" i="3"/>
  <c r="X44" i="3"/>
  <c r="W44" i="3"/>
  <c r="R44" i="3"/>
  <c r="S44" i="3" s="1"/>
  <c r="T44" i="3" s="1"/>
  <c r="U44" i="3" s="1"/>
  <c r="O44" i="3"/>
  <c r="P44" i="3" s="1"/>
  <c r="Q44" i="3" s="1"/>
  <c r="N44" i="3"/>
  <c r="AO43" i="3"/>
  <c r="AL43" i="3"/>
  <c r="AH43" i="3"/>
  <c r="AB43" i="3"/>
  <c r="X43" i="3"/>
  <c r="W43" i="3"/>
  <c r="S43" i="3"/>
  <c r="T43" i="3" s="1"/>
  <c r="U43" i="3" s="1"/>
  <c r="R43" i="3"/>
  <c r="O43" i="3"/>
  <c r="P43" i="3" s="1"/>
  <c r="Q43" i="3" s="1"/>
  <c r="Y43" i="3" s="1"/>
  <c r="N43" i="3"/>
  <c r="AO42" i="3"/>
  <c r="AL42" i="3"/>
  <c r="AH42" i="3"/>
  <c r="AB42" i="3"/>
  <c r="X42" i="3"/>
  <c r="W42" i="3"/>
  <c r="R42" i="3"/>
  <c r="S42" i="3" s="1"/>
  <c r="T42" i="3" s="1"/>
  <c r="U42" i="3" s="1"/>
  <c r="O42" i="3"/>
  <c r="P42" i="3" s="1"/>
  <c r="Q42" i="3" s="1"/>
  <c r="N42" i="3"/>
  <c r="AO41" i="3"/>
  <c r="AL41" i="3"/>
  <c r="AH41" i="3"/>
  <c r="AB41" i="3"/>
  <c r="X41" i="3"/>
  <c r="W41" i="3"/>
  <c r="R41" i="3"/>
  <c r="S41" i="3" s="1"/>
  <c r="T41" i="3" s="1"/>
  <c r="U41" i="3" s="1"/>
  <c r="O41" i="3"/>
  <c r="P41" i="3" s="1"/>
  <c r="Q41" i="3" s="1"/>
  <c r="N41" i="3"/>
  <c r="AO40" i="3"/>
  <c r="AL40" i="3"/>
  <c r="AH40" i="3"/>
  <c r="AB40" i="3"/>
  <c r="X40" i="3"/>
  <c r="W40" i="3"/>
  <c r="R40" i="3"/>
  <c r="S40" i="3" s="1"/>
  <c r="T40" i="3" s="1"/>
  <c r="U40" i="3" s="1"/>
  <c r="O40" i="3"/>
  <c r="P40" i="3" s="1"/>
  <c r="Q40" i="3" s="1"/>
  <c r="N40" i="3"/>
  <c r="AO39" i="3"/>
  <c r="AL39" i="3"/>
  <c r="AH39" i="3"/>
  <c r="AB39" i="3"/>
  <c r="X39" i="3"/>
  <c r="W39" i="3"/>
  <c r="S39" i="3"/>
  <c r="T39" i="3" s="1"/>
  <c r="U39" i="3" s="1"/>
  <c r="R39" i="3"/>
  <c r="O39" i="3"/>
  <c r="P39" i="3" s="1"/>
  <c r="Q39" i="3" s="1"/>
  <c r="N39" i="3"/>
  <c r="AO38" i="3"/>
  <c r="AL38" i="3"/>
  <c r="AH38" i="3"/>
  <c r="AB38" i="3"/>
  <c r="X38" i="3"/>
  <c r="W38" i="3"/>
  <c r="R38" i="3"/>
  <c r="S38" i="3" s="1"/>
  <c r="T38" i="3" s="1"/>
  <c r="U38" i="3" s="1"/>
  <c r="O38" i="3"/>
  <c r="P38" i="3" s="1"/>
  <c r="Q38" i="3" s="1"/>
  <c r="N38" i="3"/>
  <c r="AO37" i="3"/>
  <c r="AL37" i="3"/>
  <c r="AH37" i="3"/>
  <c r="AB37" i="3"/>
  <c r="X37" i="3"/>
  <c r="W37" i="3"/>
  <c r="R37" i="3"/>
  <c r="S37" i="3" s="1"/>
  <c r="T37" i="3" s="1"/>
  <c r="U37" i="3" s="1"/>
  <c r="O37" i="3"/>
  <c r="P37" i="3" s="1"/>
  <c r="Q37" i="3" s="1"/>
  <c r="N37" i="3"/>
  <c r="AO36" i="3"/>
  <c r="AL36" i="3"/>
  <c r="AH36" i="3"/>
  <c r="AB36" i="3"/>
  <c r="X36" i="3"/>
  <c r="W36" i="3"/>
  <c r="R36" i="3"/>
  <c r="S36" i="3" s="1"/>
  <c r="T36" i="3" s="1"/>
  <c r="U36" i="3" s="1"/>
  <c r="O36" i="3"/>
  <c r="P36" i="3" s="1"/>
  <c r="Q36" i="3" s="1"/>
  <c r="N36" i="3"/>
  <c r="AO35" i="3"/>
  <c r="AL35" i="3"/>
  <c r="AH35" i="3"/>
  <c r="AB35" i="3"/>
  <c r="X35" i="3"/>
  <c r="W35" i="3"/>
  <c r="R35" i="3"/>
  <c r="S35" i="3" s="1"/>
  <c r="T35" i="3" s="1"/>
  <c r="U35" i="3" s="1"/>
  <c r="P35" i="3"/>
  <c r="Q35" i="3" s="1"/>
  <c r="Y35" i="3" s="1"/>
  <c r="O35" i="3"/>
  <c r="N35" i="3"/>
  <c r="AO34" i="3"/>
  <c r="AL34" i="3"/>
  <c r="AH34" i="3"/>
  <c r="AB34" i="3"/>
  <c r="X34" i="3"/>
  <c r="W34" i="3"/>
  <c r="R34" i="3"/>
  <c r="S34" i="3" s="1"/>
  <c r="T34" i="3" s="1"/>
  <c r="U34" i="3" s="1"/>
  <c r="O34" i="3"/>
  <c r="P34" i="3" s="1"/>
  <c r="Q34" i="3" s="1"/>
  <c r="N34" i="3"/>
  <c r="AO33" i="3"/>
  <c r="AL33" i="3"/>
  <c r="AH33" i="3"/>
  <c r="AB33" i="3"/>
  <c r="X33" i="3"/>
  <c r="W33" i="3"/>
  <c r="R33" i="3"/>
  <c r="S33" i="3" s="1"/>
  <c r="T33" i="3" s="1"/>
  <c r="U33" i="3" s="1"/>
  <c r="O33" i="3"/>
  <c r="P33" i="3" s="1"/>
  <c r="Q33" i="3" s="1"/>
  <c r="N33" i="3"/>
  <c r="AO32" i="3"/>
  <c r="AL32" i="3"/>
  <c r="AH32" i="3"/>
  <c r="AB32" i="3"/>
  <c r="X32" i="3"/>
  <c r="W32" i="3"/>
  <c r="R32" i="3"/>
  <c r="S32" i="3" s="1"/>
  <c r="T32" i="3" s="1"/>
  <c r="U32" i="3" s="1"/>
  <c r="O32" i="3"/>
  <c r="P32" i="3" s="1"/>
  <c r="Q32" i="3" s="1"/>
  <c r="N32" i="3"/>
  <c r="AO31" i="3"/>
  <c r="AL31" i="3"/>
  <c r="AH31" i="3"/>
  <c r="AB31" i="3"/>
  <c r="X31" i="3"/>
  <c r="W31" i="3"/>
  <c r="R31" i="3"/>
  <c r="S31" i="3" s="1"/>
  <c r="T31" i="3" s="1"/>
  <c r="U31" i="3" s="1"/>
  <c r="P31" i="3"/>
  <c r="Q31" i="3" s="1"/>
  <c r="Y31" i="3" s="1"/>
  <c r="O31" i="3"/>
  <c r="N31" i="3"/>
  <c r="AO30" i="3"/>
  <c r="AL30" i="3"/>
  <c r="AH30" i="3"/>
  <c r="AB30" i="3"/>
  <c r="X30" i="3"/>
  <c r="W30" i="3"/>
  <c r="R30" i="3"/>
  <c r="S30" i="3" s="1"/>
  <c r="T30" i="3" s="1"/>
  <c r="U30" i="3" s="1"/>
  <c r="O30" i="3"/>
  <c r="P30" i="3" s="1"/>
  <c r="Q30" i="3" s="1"/>
  <c r="N30" i="3"/>
  <c r="AO29" i="3"/>
  <c r="AL29" i="3"/>
  <c r="AH29" i="3"/>
  <c r="AB29" i="3"/>
  <c r="X29" i="3"/>
  <c r="W29" i="3"/>
  <c r="R29" i="3"/>
  <c r="S29" i="3" s="1"/>
  <c r="T29" i="3" s="1"/>
  <c r="U29" i="3" s="1"/>
  <c r="O29" i="3"/>
  <c r="P29" i="3" s="1"/>
  <c r="Q29" i="3" s="1"/>
  <c r="N29" i="3"/>
  <c r="AO28" i="3"/>
  <c r="AO17" i="3" s="1"/>
  <c r="AL28" i="3"/>
  <c r="AB28" i="3"/>
  <c r="X28" i="3"/>
  <c r="W28" i="3"/>
  <c r="R28" i="3"/>
  <c r="S28" i="3" s="1"/>
  <c r="T28" i="3" s="1"/>
  <c r="U28" i="3" s="1"/>
  <c r="O28" i="3"/>
  <c r="P28" i="3" s="1"/>
  <c r="Q28" i="3" s="1"/>
  <c r="N28" i="3"/>
  <c r="AO27" i="3"/>
  <c r="AL27" i="3"/>
  <c r="AH27" i="3"/>
  <c r="AB27" i="3"/>
  <c r="X27" i="3"/>
  <c r="W27" i="3"/>
  <c r="S27" i="3"/>
  <c r="T27" i="3" s="1"/>
  <c r="U27" i="3" s="1"/>
  <c r="R27" i="3"/>
  <c r="P27" i="3"/>
  <c r="O27" i="3"/>
  <c r="N27" i="3"/>
  <c r="AP21" i="3"/>
  <c r="AD20" i="3"/>
  <c r="AE21" i="3" s="1"/>
  <c r="AB18" i="3"/>
  <c r="AC18" i="3" s="1"/>
  <c r="AD18" i="3" s="1"/>
  <c r="AE18" i="3" s="1"/>
  <c r="AF18" i="3" s="1"/>
  <c r="AG18" i="3" s="1"/>
  <c r="AH18" i="3" s="1"/>
  <c r="AI18" i="3" s="1"/>
  <c r="AJ18" i="3" s="1"/>
  <c r="AK18" i="3" s="1"/>
  <c r="AL18" i="3" s="1"/>
  <c r="AM18" i="3" s="1"/>
  <c r="AN18" i="3" s="1"/>
  <c r="AO18" i="3" s="1"/>
  <c r="AP18" i="3" s="1"/>
  <c r="AQ18" i="3" s="1"/>
  <c r="AR18" i="3" s="1"/>
  <c r="AS18" i="3" s="1"/>
  <c r="AT18" i="3" s="1"/>
  <c r="AU18" i="3" s="1"/>
  <c r="AV18" i="3" s="1"/>
  <c r="AW18" i="3" s="1"/>
  <c r="AX18" i="3" s="1"/>
  <c r="AA18" i="3"/>
  <c r="M18" i="3"/>
  <c r="N18" i="3" s="1"/>
  <c r="O18" i="3" s="1"/>
  <c r="P18" i="3" s="1"/>
  <c r="Q18" i="3" s="1"/>
  <c r="V18" i="3" s="1"/>
  <c r="W18" i="3" s="1"/>
  <c r="AT17" i="3"/>
  <c r="AR17" i="3"/>
  <c r="AN17" i="3"/>
  <c r="AM17" i="3"/>
  <c r="AK17" i="3"/>
  <c r="AJ17" i="3"/>
  <c r="AD17" i="3"/>
  <c r="AA17" i="3"/>
  <c r="Z17" i="3"/>
  <c r="V17" i="3"/>
  <c r="M17" i="3"/>
  <c r="L17" i="3"/>
  <c r="K17" i="3"/>
  <c r="E17" i="3"/>
  <c r="D17" i="3"/>
  <c r="C17" i="3"/>
  <c r="AO195" i="2"/>
  <c r="AL195" i="2"/>
  <c r="AH195" i="2"/>
  <c r="AB195" i="2"/>
  <c r="X195" i="2"/>
  <c r="W195" i="2"/>
  <c r="R195" i="2"/>
  <c r="S195" i="2" s="1"/>
  <c r="T195" i="2" s="1"/>
  <c r="U195" i="2" s="1"/>
  <c r="O195" i="2"/>
  <c r="P195" i="2" s="1"/>
  <c r="Q195" i="2" s="1"/>
  <c r="N195" i="2"/>
  <c r="AO194" i="2"/>
  <c r="AL194" i="2"/>
  <c r="AH194" i="2"/>
  <c r="AB194" i="2"/>
  <c r="X194" i="2"/>
  <c r="W194" i="2"/>
  <c r="R194" i="2"/>
  <c r="S194" i="2" s="1"/>
  <c r="T194" i="2" s="1"/>
  <c r="U194" i="2" s="1"/>
  <c r="O194" i="2"/>
  <c r="P194" i="2" s="1"/>
  <c r="Q194" i="2" s="1"/>
  <c r="N194" i="2"/>
  <c r="AO193" i="2"/>
  <c r="AL193" i="2"/>
  <c r="AH193" i="2"/>
  <c r="AB193" i="2"/>
  <c r="X193" i="2"/>
  <c r="W193" i="2"/>
  <c r="R193" i="2"/>
  <c r="S193" i="2" s="1"/>
  <c r="T193" i="2" s="1"/>
  <c r="U193" i="2" s="1"/>
  <c r="O193" i="2"/>
  <c r="P193" i="2" s="1"/>
  <c r="Q193" i="2" s="1"/>
  <c r="N193" i="2"/>
  <c r="AO192" i="2"/>
  <c r="AL192" i="2"/>
  <c r="AH192" i="2"/>
  <c r="AB192" i="2"/>
  <c r="X192" i="2"/>
  <c r="W192" i="2"/>
  <c r="R192" i="2"/>
  <c r="S192" i="2" s="1"/>
  <c r="T192" i="2" s="1"/>
  <c r="U192" i="2" s="1"/>
  <c r="O192" i="2"/>
  <c r="P192" i="2" s="1"/>
  <c r="Q192" i="2" s="1"/>
  <c r="N192" i="2"/>
  <c r="AO191" i="2"/>
  <c r="AL191" i="2"/>
  <c r="AH191" i="2"/>
  <c r="AB191" i="2"/>
  <c r="X191" i="2"/>
  <c r="W191" i="2"/>
  <c r="T191" i="2"/>
  <c r="U191" i="2" s="1"/>
  <c r="R191" i="2"/>
  <c r="S191" i="2" s="1"/>
  <c r="O191" i="2"/>
  <c r="P191" i="2" s="1"/>
  <c r="Q191" i="2" s="1"/>
  <c r="N191" i="2"/>
  <c r="AO190" i="2"/>
  <c r="AL190" i="2"/>
  <c r="AH190" i="2"/>
  <c r="AB190" i="2"/>
  <c r="X190" i="2"/>
  <c r="W190" i="2"/>
  <c r="R190" i="2"/>
  <c r="S190" i="2" s="1"/>
  <c r="T190" i="2" s="1"/>
  <c r="U190" i="2" s="1"/>
  <c r="O190" i="2"/>
  <c r="P190" i="2" s="1"/>
  <c r="Q190" i="2" s="1"/>
  <c r="N190" i="2"/>
  <c r="AO189" i="2"/>
  <c r="AL189" i="2"/>
  <c r="AH189" i="2"/>
  <c r="AB189" i="2"/>
  <c r="X189" i="2"/>
  <c r="W189" i="2"/>
  <c r="R189" i="2"/>
  <c r="S189" i="2" s="1"/>
  <c r="T189" i="2" s="1"/>
  <c r="U189" i="2" s="1"/>
  <c r="P189" i="2"/>
  <c r="Q189" i="2" s="1"/>
  <c r="O189" i="2"/>
  <c r="N189" i="2"/>
  <c r="AO188" i="2"/>
  <c r="AL188" i="2"/>
  <c r="AH188" i="2"/>
  <c r="AB188" i="2"/>
  <c r="X188" i="2"/>
  <c r="W188" i="2"/>
  <c r="R188" i="2"/>
  <c r="S188" i="2" s="1"/>
  <c r="T188" i="2" s="1"/>
  <c r="U188" i="2" s="1"/>
  <c r="O188" i="2"/>
  <c r="P188" i="2" s="1"/>
  <c r="Q188" i="2" s="1"/>
  <c r="N188" i="2"/>
  <c r="AO187" i="2"/>
  <c r="AL187" i="2"/>
  <c r="AH187" i="2"/>
  <c r="AB187" i="2"/>
  <c r="X187" i="2"/>
  <c r="W187" i="2"/>
  <c r="R187" i="2"/>
  <c r="S187" i="2" s="1"/>
  <c r="T187" i="2" s="1"/>
  <c r="U187" i="2" s="1"/>
  <c r="O187" i="2"/>
  <c r="P187" i="2" s="1"/>
  <c r="Q187" i="2" s="1"/>
  <c r="N187" i="2"/>
  <c r="AO186" i="2"/>
  <c r="AL186" i="2"/>
  <c r="AH186" i="2"/>
  <c r="AB186" i="2"/>
  <c r="X186" i="2"/>
  <c r="W186" i="2"/>
  <c r="R186" i="2"/>
  <c r="S186" i="2" s="1"/>
  <c r="T186" i="2" s="1"/>
  <c r="U186" i="2" s="1"/>
  <c r="O186" i="2"/>
  <c r="P186" i="2" s="1"/>
  <c r="Q186" i="2" s="1"/>
  <c r="N186" i="2"/>
  <c r="AO185" i="2"/>
  <c r="AL185" i="2"/>
  <c r="AH185" i="2"/>
  <c r="AB185" i="2"/>
  <c r="X185" i="2"/>
  <c r="W185" i="2"/>
  <c r="S185" i="2"/>
  <c r="T185" i="2" s="1"/>
  <c r="U185" i="2" s="1"/>
  <c r="R185" i="2"/>
  <c r="P185" i="2"/>
  <c r="Q185" i="2" s="1"/>
  <c r="Y185" i="2" s="1"/>
  <c r="O185" i="2"/>
  <c r="N185" i="2"/>
  <c r="AO184" i="2"/>
  <c r="AL184" i="2"/>
  <c r="AH184" i="2"/>
  <c r="AB184" i="2"/>
  <c r="X184" i="2"/>
  <c r="W184" i="2"/>
  <c r="R184" i="2"/>
  <c r="S184" i="2" s="1"/>
  <c r="T184" i="2" s="1"/>
  <c r="U184" i="2" s="1"/>
  <c r="O184" i="2"/>
  <c r="P184" i="2" s="1"/>
  <c r="Q184" i="2" s="1"/>
  <c r="N184" i="2"/>
  <c r="AO183" i="2"/>
  <c r="AL183" i="2"/>
  <c r="AH183" i="2"/>
  <c r="AB183" i="2"/>
  <c r="X183" i="2"/>
  <c r="W183" i="2"/>
  <c r="R183" i="2"/>
  <c r="S183" i="2" s="1"/>
  <c r="T183" i="2" s="1"/>
  <c r="U183" i="2" s="1"/>
  <c r="Q183" i="2"/>
  <c r="O183" i="2"/>
  <c r="P183" i="2" s="1"/>
  <c r="N183" i="2"/>
  <c r="AO182" i="2"/>
  <c r="AL182" i="2"/>
  <c r="AH182" i="2"/>
  <c r="AB182" i="2"/>
  <c r="X182" i="2"/>
  <c r="W182" i="2"/>
  <c r="R182" i="2"/>
  <c r="S182" i="2" s="1"/>
  <c r="T182" i="2" s="1"/>
  <c r="U182" i="2" s="1"/>
  <c r="O182" i="2"/>
  <c r="P182" i="2" s="1"/>
  <c r="Q182" i="2" s="1"/>
  <c r="N182" i="2"/>
  <c r="AO181" i="2"/>
  <c r="AL181" i="2"/>
  <c r="AH181" i="2"/>
  <c r="AB181" i="2"/>
  <c r="X181" i="2"/>
  <c r="W181" i="2"/>
  <c r="R181" i="2"/>
  <c r="S181" i="2" s="1"/>
  <c r="T181" i="2" s="1"/>
  <c r="U181" i="2" s="1"/>
  <c r="O181" i="2"/>
  <c r="P181" i="2" s="1"/>
  <c r="Q181" i="2" s="1"/>
  <c r="N181" i="2"/>
  <c r="AO180" i="2"/>
  <c r="AL180" i="2"/>
  <c r="AH180" i="2"/>
  <c r="AB180" i="2"/>
  <c r="X180" i="2"/>
  <c r="W180" i="2"/>
  <c r="R180" i="2"/>
  <c r="S180" i="2" s="1"/>
  <c r="T180" i="2" s="1"/>
  <c r="U180" i="2" s="1"/>
  <c r="P180" i="2"/>
  <c r="Q180" i="2" s="1"/>
  <c r="O180" i="2"/>
  <c r="N180" i="2"/>
  <c r="AO179" i="2"/>
  <c r="AL179" i="2"/>
  <c r="AH179" i="2"/>
  <c r="AB179" i="2"/>
  <c r="X179" i="2"/>
  <c r="W179" i="2"/>
  <c r="R179" i="2"/>
  <c r="S179" i="2" s="1"/>
  <c r="T179" i="2" s="1"/>
  <c r="U179" i="2" s="1"/>
  <c r="O179" i="2"/>
  <c r="P179" i="2" s="1"/>
  <c r="Q179" i="2" s="1"/>
  <c r="N179" i="2"/>
  <c r="AO178" i="2"/>
  <c r="AL178" i="2"/>
  <c r="AH178" i="2"/>
  <c r="AB178" i="2"/>
  <c r="X178" i="2"/>
  <c r="W178" i="2"/>
  <c r="R178" i="2"/>
  <c r="S178" i="2" s="1"/>
  <c r="T178" i="2" s="1"/>
  <c r="U178" i="2" s="1"/>
  <c r="P178" i="2"/>
  <c r="Q178" i="2" s="1"/>
  <c r="O178" i="2"/>
  <c r="N178" i="2"/>
  <c r="AO177" i="2"/>
  <c r="AL177" i="2"/>
  <c r="AH177" i="2"/>
  <c r="AB177" i="2"/>
  <c r="X177" i="2"/>
  <c r="W177" i="2"/>
  <c r="R177" i="2"/>
  <c r="S177" i="2" s="1"/>
  <c r="T177" i="2" s="1"/>
  <c r="U177" i="2" s="1"/>
  <c r="O177" i="2"/>
  <c r="P177" i="2" s="1"/>
  <c r="Q177" i="2" s="1"/>
  <c r="N177" i="2"/>
  <c r="AO176" i="2"/>
  <c r="AL176" i="2"/>
  <c r="AH176" i="2"/>
  <c r="AB176" i="2"/>
  <c r="X176" i="2"/>
  <c r="W176" i="2"/>
  <c r="R176" i="2"/>
  <c r="S176" i="2" s="1"/>
  <c r="T176" i="2" s="1"/>
  <c r="U176" i="2" s="1"/>
  <c r="O176" i="2"/>
  <c r="P176" i="2" s="1"/>
  <c r="Q176" i="2" s="1"/>
  <c r="N176" i="2"/>
  <c r="AO175" i="2"/>
  <c r="AL175" i="2"/>
  <c r="AH175" i="2"/>
  <c r="AB175" i="2"/>
  <c r="X175" i="2"/>
  <c r="W175" i="2"/>
  <c r="R175" i="2"/>
  <c r="S175" i="2" s="1"/>
  <c r="T175" i="2" s="1"/>
  <c r="U175" i="2" s="1"/>
  <c r="O175" i="2"/>
  <c r="P175" i="2" s="1"/>
  <c r="Q175" i="2" s="1"/>
  <c r="N175" i="2"/>
  <c r="AO174" i="2"/>
  <c r="AL174" i="2"/>
  <c r="AH174" i="2"/>
  <c r="AB174" i="2"/>
  <c r="X174" i="2"/>
  <c r="W174" i="2"/>
  <c r="R174" i="2"/>
  <c r="S174" i="2" s="1"/>
  <c r="T174" i="2" s="1"/>
  <c r="U174" i="2" s="1"/>
  <c r="O174" i="2"/>
  <c r="P174" i="2" s="1"/>
  <c r="Q174" i="2" s="1"/>
  <c r="N174" i="2"/>
  <c r="AO173" i="2"/>
  <c r="AL173" i="2"/>
  <c r="AH173" i="2"/>
  <c r="AB173" i="2"/>
  <c r="X173" i="2"/>
  <c r="W173" i="2"/>
  <c r="R173" i="2"/>
  <c r="S173" i="2" s="1"/>
  <c r="T173" i="2" s="1"/>
  <c r="U173" i="2" s="1"/>
  <c r="O173" i="2"/>
  <c r="P173" i="2" s="1"/>
  <c r="Q173" i="2" s="1"/>
  <c r="N173" i="2"/>
  <c r="AO172" i="2"/>
  <c r="AL172" i="2"/>
  <c r="AH172" i="2"/>
  <c r="AB172" i="2"/>
  <c r="X172" i="2"/>
  <c r="W172" i="2"/>
  <c r="R172" i="2"/>
  <c r="S172" i="2" s="1"/>
  <c r="T172" i="2" s="1"/>
  <c r="U172" i="2" s="1"/>
  <c r="O172" i="2"/>
  <c r="P172" i="2" s="1"/>
  <c r="Q172" i="2" s="1"/>
  <c r="N172" i="2"/>
  <c r="AO171" i="2"/>
  <c r="AL171" i="2"/>
  <c r="AH171" i="2"/>
  <c r="AB171" i="2"/>
  <c r="X171" i="2"/>
  <c r="W171" i="2"/>
  <c r="R171" i="2"/>
  <c r="S171" i="2" s="1"/>
  <c r="T171" i="2" s="1"/>
  <c r="U171" i="2" s="1"/>
  <c r="O171" i="2"/>
  <c r="P171" i="2" s="1"/>
  <c r="Q171" i="2" s="1"/>
  <c r="N171" i="2"/>
  <c r="AO170" i="2"/>
  <c r="AL170" i="2"/>
  <c r="AH170" i="2"/>
  <c r="AB170" i="2"/>
  <c r="X170" i="2"/>
  <c r="W170" i="2"/>
  <c r="R170" i="2"/>
  <c r="S170" i="2" s="1"/>
  <c r="T170" i="2" s="1"/>
  <c r="U170" i="2" s="1"/>
  <c r="O170" i="2"/>
  <c r="P170" i="2" s="1"/>
  <c r="Q170" i="2" s="1"/>
  <c r="Y170" i="2" s="1"/>
  <c r="N170" i="2"/>
  <c r="AO169" i="2"/>
  <c r="AL169" i="2"/>
  <c r="AH169" i="2"/>
  <c r="AB169" i="2"/>
  <c r="X169" i="2"/>
  <c r="W169" i="2"/>
  <c r="R169" i="2"/>
  <c r="S169" i="2" s="1"/>
  <c r="T169" i="2" s="1"/>
  <c r="U169" i="2" s="1"/>
  <c r="O169" i="2"/>
  <c r="P169" i="2" s="1"/>
  <c r="Q169" i="2" s="1"/>
  <c r="N169" i="2"/>
  <c r="AO168" i="2"/>
  <c r="AL168" i="2"/>
  <c r="AH168" i="2"/>
  <c r="AB168" i="2"/>
  <c r="X168" i="2"/>
  <c r="W168" i="2"/>
  <c r="R168" i="2"/>
  <c r="S168" i="2" s="1"/>
  <c r="T168" i="2" s="1"/>
  <c r="U168" i="2" s="1"/>
  <c r="O168" i="2"/>
  <c r="P168" i="2" s="1"/>
  <c r="Q168" i="2" s="1"/>
  <c r="N168" i="2"/>
  <c r="AO167" i="2"/>
  <c r="AL167" i="2"/>
  <c r="AH167" i="2"/>
  <c r="AB167" i="2"/>
  <c r="X167" i="2"/>
  <c r="W167" i="2"/>
  <c r="R167" i="2"/>
  <c r="S167" i="2" s="1"/>
  <c r="T167" i="2" s="1"/>
  <c r="U167" i="2" s="1"/>
  <c r="O167" i="2"/>
  <c r="P167" i="2" s="1"/>
  <c r="Q167" i="2" s="1"/>
  <c r="N167" i="2"/>
  <c r="AO166" i="2"/>
  <c r="AL166" i="2"/>
  <c r="AH166" i="2"/>
  <c r="AB166" i="2"/>
  <c r="X166" i="2"/>
  <c r="W166" i="2"/>
  <c r="R166" i="2"/>
  <c r="S166" i="2" s="1"/>
  <c r="T166" i="2" s="1"/>
  <c r="U166" i="2" s="1"/>
  <c r="O166" i="2"/>
  <c r="P166" i="2" s="1"/>
  <c r="Q166" i="2" s="1"/>
  <c r="N166" i="2"/>
  <c r="AO165" i="2"/>
  <c r="AL165" i="2"/>
  <c r="AH165" i="2"/>
  <c r="AB165" i="2"/>
  <c r="X165" i="2"/>
  <c r="W165" i="2"/>
  <c r="R165" i="2"/>
  <c r="S165" i="2" s="1"/>
  <c r="T165" i="2" s="1"/>
  <c r="U165" i="2" s="1"/>
  <c r="O165" i="2"/>
  <c r="P165" i="2" s="1"/>
  <c r="Q165" i="2" s="1"/>
  <c r="N165" i="2"/>
  <c r="AO164" i="2"/>
  <c r="AL164" i="2"/>
  <c r="AH164" i="2"/>
  <c r="AB164" i="2"/>
  <c r="X164" i="2"/>
  <c r="W164" i="2"/>
  <c r="R164" i="2"/>
  <c r="S164" i="2" s="1"/>
  <c r="T164" i="2" s="1"/>
  <c r="U164" i="2" s="1"/>
  <c r="O164" i="2"/>
  <c r="P164" i="2" s="1"/>
  <c r="Q164" i="2" s="1"/>
  <c r="N164" i="2"/>
  <c r="AO163" i="2"/>
  <c r="AL163" i="2"/>
  <c r="AH163" i="2"/>
  <c r="AB163" i="2"/>
  <c r="X163" i="2"/>
  <c r="W163" i="2"/>
  <c r="R163" i="2"/>
  <c r="S163" i="2" s="1"/>
  <c r="T163" i="2" s="1"/>
  <c r="U163" i="2" s="1"/>
  <c r="O163" i="2"/>
  <c r="P163" i="2" s="1"/>
  <c r="Q163" i="2" s="1"/>
  <c r="N163" i="2"/>
  <c r="AO162" i="2"/>
  <c r="AL162" i="2"/>
  <c r="AH162" i="2"/>
  <c r="AB162" i="2"/>
  <c r="X162" i="2"/>
  <c r="W162" i="2"/>
  <c r="R162" i="2"/>
  <c r="S162" i="2" s="1"/>
  <c r="T162" i="2" s="1"/>
  <c r="U162" i="2" s="1"/>
  <c r="O162" i="2"/>
  <c r="P162" i="2" s="1"/>
  <c r="Q162" i="2" s="1"/>
  <c r="N162" i="2"/>
  <c r="AO161" i="2"/>
  <c r="AL161" i="2"/>
  <c r="AH161" i="2"/>
  <c r="AB161" i="2"/>
  <c r="X161" i="2"/>
  <c r="W161" i="2"/>
  <c r="R161" i="2"/>
  <c r="S161" i="2" s="1"/>
  <c r="T161" i="2" s="1"/>
  <c r="U161" i="2" s="1"/>
  <c r="O161" i="2"/>
  <c r="P161" i="2" s="1"/>
  <c r="Q161" i="2" s="1"/>
  <c r="N161" i="2"/>
  <c r="AO160" i="2"/>
  <c r="AL160" i="2"/>
  <c r="AH160" i="2"/>
  <c r="AB160" i="2"/>
  <c r="X160" i="2"/>
  <c r="W160" i="2"/>
  <c r="R160" i="2"/>
  <c r="S160" i="2" s="1"/>
  <c r="T160" i="2" s="1"/>
  <c r="U160" i="2" s="1"/>
  <c r="O160" i="2"/>
  <c r="P160" i="2" s="1"/>
  <c r="Q160" i="2" s="1"/>
  <c r="N160" i="2"/>
  <c r="AO159" i="2"/>
  <c r="AL159" i="2"/>
  <c r="AH159" i="2"/>
  <c r="AB159" i="2"/>
  <c r="X159" i="2"/>
  <c r="W159" i="2"/>
  <c r="R159" i="2"/>
  <c r="S159" i="2" s="1"/>
  <c r="T159" i="2" s="1"/>
  <c r="U159" i="2" s="1"/>
  <c r="O159" i="2"/>
  <c r="P159" i="2" s="1"/>
  <c r="Q159" i="2" s="1"/>
  <c r="N159" i="2"/>
  <c r="AO158" i="2"/>
  <c r="AL158" i="2"/>
  <c r="AH158" i="2"/>
  <c r="AB158" i="2"/>
  <c r="X158" i="2"/>
  <c r="W158" i="2"/>
  <c r="R158" i="2"/>
  <c r="S158" i="2" s="1"/>
  <c r="T158" i="2" s="1"/>
  <c r="U158" i="2" s="1"/>
  <c r="O158" i="2"/>
  <c r="P158" i="2" s="1"/>
  <c r="Q158" i="2" s="1"/>
  <c r="N158" i="2"/>
  <c r="AO157" i="2"/>
  <c r="AL157" i="2"/>
  <c r="AH157" i="2"/>
  <c r="AB157" i="2"/>
  <c r="X157" i="2"/>
  <c r="W157" i="2"/>
  <c r="R157" i="2"/>
  <c r="S157" i="2" s="1"/>
  <c r="T157" i="2" s="1"/>
  <c r="U157" i="2" s="1"/>
  <c r="O157" i="2"/>
  <c r="P157" i="2" s="1"/>
  <c r="Q157" i="2" s="1"/>
  <c r="N157" i="2"/>
  <c r="AO156" i="2"/>
  <c r="AL156" i="2"/>
  <c r="AH156" i="2"/>
  <c r="AB156" i="2"/>
  <c r="X156" i="2"/>
  <c r="W156" i="2"/>
  <c r="R156" i="2"/>
  <c r="S156" i="2" s="1"/>
  <c r="T156" i="2" s="1"/>
  <c r="U156" i="2" s="1"/>
  <c r="O156" i="2"/>
  <c r="P156" i="2" s="1"/>
  <c r="Q156" i="2" s="1"/>
  <c r="N156" i="2"/>
  <c r="AO155" i="2"/>
  <c r="AL155" i="2"/>
  <c r="AH155" i="2"/>
  <c r="AB155" i="2"/>
  <c r="X155" i="2"/>
  <c r="W155" i="2"/>
  <c r="R155" i="2"/>
  <c r="S155" i="2" s="1"/>
  <c r="T155" i="2" s="1"/>
  <c r="U155" i="2" s="1"/>
  <c r="O155" i="2"/>
  <c r="P155" i="2" s="1"/>
  <c r="Q155" i="2" s="1"/>
  <c r="Y155" i="2" s="1"/>
  <c r="N155" i="2"/>
  <c r="AO154" i="2"/>
  <c r="AL154" i="2"/>
  <c r="AH154" i="2"/>
  <c r="AB154" i="2"/>
  <c r="X154" i="2"/>
  <c r="W154" i="2"/>
  <c r="S154" i="2"/>
  <c r="T154" i="2" s="1"/>
  <c r="U154" i="2" s="1"/>
  <c r="R154" i="2"/>
  <c r="O154" i="2"/>
  <c r="P154" i="2" s="1"/>
  <c r="Q154" i="2" s="1"/>
  <c r="N154" i="2"/>
  <c r="AO153" i="2"/>
  <c r="AL153" i="2"/>
  <c r="AH153" i="2"/>
  <c r="AB153" i="2"/>
  <c r="X153" i="2"/>
  <c r="W153" i="2"/>
  <c r="R153" i="2"/>
  <c r="S153" i="2" s="1"/>
  <c r="T153" i="2" s="1"/>
  <c r="U153" i="2" s="1"/>
  <c r="O153" i="2"/>
  <c r="P153" i="2" s="1"/>
  <c r="Q153" i="2" s="1"/>
  <c r="N153" i="2"/>
  <c r="AO152" i="2"/>
  <c r="AL152" i="2"/>
  <c r="AH152" i="2"/>
  <c r="AB152" i="2"/>
  <c r="X152" i="2"/>
  <c r="W152" i="2"/>
  <c r="R152" i="2"/>
  <c r="S152" i="2" s="1"/>
  <c r="T152" i="2" s="1"/>
  <c r="U152" i="2" s="1"/>
  <c r="O152" i="2"/>
  <c r="P152" i="2" s="1"/>
  <c r="Q152" i="2" s="1"/>
  <c r="N152" i="2"/>
  <c r="AO151" i="2"/>
  <c r="AL151" i="2"/>
  <c r="AH151" i="2"/>
  <c r="AB151" i="2"/>
  <c r="X151" i="2"/>
  <c r="W151" i="2"/>
  <c r="R151" i="2"/>
  <c r="S151" i="2" s="1"/>
  <c r="T151" i="2" s="1"/>
  <c r="U151" i="2" s="1"/>
  <c r="O151" i="2"/>
  <c r="P151" i="2" s="1"/>
  <c r="Q151" i="2" s="1"/>
  <c r="N151" i="2"/>
  <c r="AO150" i="2"/>
  <c r="AL150" i="2"/>
  <c r="AH150" i="2"/>
  <c r="AB150" i="2"/>
  <c r="X150" i="2"/>
  <c r="W150" i="2"/>
  <c r="R150" i="2"/>
  <c r="S150" i="2" s="1"/>
  <c r="T150" i="2" s="1"/>
  <c r="U150" i="2" s="1"/>
  <c r="O150" i="2"/>
  <c r="P150" i="2" s="1"/>
  <c r="Q150" i="2" s="1"/>
  <c r="N150" i="2"/>
  <c r="AO149" i="2"/>
  <c r="AL149" i="2"/>
  <c r="AH149" i="2"/>
  <c r="AB149" i="2"/>
  <c r="X149" i="2"/>
  <c r="W149" i="2"/>
  <c r="R149" i="2"/>
  <c r="S149" i="2" s="1"/>
  <c r="T149" i="2" s="1"/>
  <c r="U149" i="2" s="1"/>
  <c r="O149" i="2"/>
  <c r="P149" i="2" s="1"/>
  <c r="Q149" i="2" s="1"/>
  <c r="N149" i="2"/>
  <c r="AO148" i="2"/>
  <c r="AL148" i="2"/>
  <c r="AH148" i="2"/>
  <c r="AB148" i="2"/>
  <c r="X148" i="2"/>
  <c r="W148" i="2"/>
  <c r="R148" i="2"/>
  <c r="S148" i="2" s="1"/>
  <c r="T148" i="2" s="1"/>
  <c r="U148" i="2" s="1"/>
  <c r="O148" i="2"/>
  <c r="P148" i="2" s="1"/>
  <c r="Q148" i="2" s="1"/>
  <c r="N148" i="2"/>
  <c r="AO147" i="2"/>
  <c r="AL147" i="2"/>
  <c r="AH147" i="2"/>
  <c r="AB147" i="2"/>
  <c r="X147" i="2"/>
  <c r="W147" i="2"/>
  <c r="R147" i="2"/>
  <c r="S147" i="2" s="1"/>
  <c r="T147" i="2" s="1"/>
  <c r="U147" i="2" s="1"/>
  <c r="O147" i="2"/>
  <c r="P147" i="2" s="1"/>
  <c r="Q147" i="2" s="1"/>
  <c r="N147" i="2"/>
  <c r="AO146" i="2"/>
  <c r="AL146" i="2"/>
  <c r="AH146" i="2"/>
  <c r="AB146" i="2"/>
  <c r="X146" i="2"/>
  <c r="W146" i="2"/>
  <c r="R146" i="2"/>
  <c r="S146" i="2" s="1"/>
  <c r="T146" i="2" s="1"/>
  <c r="U146" i="2" s="1"/>
  <c r="O146" i="2"/>
  <c r="P146" i="2" s="1"/>
  <c r="Q146" i="2" s="1"/>
  <c r="N146" i="2"/>
  <c r="AO145" i="2"/>
  <c r="AL145" i="2"/>
  <c r="AH145" i="2"/>
  <c r="AB145" i="2"/>
  <c r="X145" i="2"/>
  <c r="W145" i="2"/>
  <c r="R145" i="2"/>
  <c r="S145" i="2" s="1"/>
  <c r="T145" i="2" s="1"/>
  <c r="U145" i="2" s="1"/>
  <c r="O145" i="2"/>
  <c r="P145" i="2" s="1"/>
  <c r="Q145" i="2" s="1"/>
  <c r="N145" i="2"/>
  <c r="AO144" i="2"/>
  <c r="AL144" i="2"/>
  <c r="AH144" i="2"/>
  <c r="AB144" i="2"/>
  <c r="X144" i="2"/>
  <c r="W144" i="2"/>
  <c r="R144" i="2"/>
  <c r="S144" i="2" s="1"/>
  <c r="T144" i="2" s="1"/>
  <c r="U144" i="2" s="1"/>
  <c r="O144" i="2"/>
  <c r="P144" i="2" s="1"/>
  <c r="Q144" i="2" s="1"/>
  <c r="N144" i="2"/>
  <c r="AO143" i="2"/>
  <c r="AL143" i="2"/>
  <c r="AH143" i="2"/>
  <c r="AB143" i="2"/>
  <c r="X143" i="2"/>
  <c r="W143" i="2"/>
  <c r="R143" i="2"/>
  <c r="S143" i="2" s="1"/>
  <c r="T143" i="2" s="1"/>
  <c r="U143" i="2" s="1"/>
  <c r="O143" i="2"/>
  <c r="P143" i="2" s="1"/>
  <c r="Q143" i="2" s="1"/>
  <c r="N143" i="2"/>
  <c r="AO142" i="2"/>
  <c r="AL142" i="2"/>
  <c r="AH142" i="2"/>
  <c r="AB142" i="2"/>
  <c r="X142" i="2"/>
  <c r="W142" i="2"/>
  <c r="R142" i="2"/>
  <c r="S142" i="2" s="1"/>
  <c r="T142" i="2" s="1"/>
  <c r="U142" i="2" s="1"/>
  <c r="O142" i="2"/>
  <c r="P142" i="2" s="1"/>
  <c r="Q142" i="2" s="1"/>
  <c r="N142" i="2"/>
  <c r="AO141" i="2"/>
  <c r="AL141" i="2"/>
  <c r="AH141" i="2"/>
  <c r="AB141" i="2"/>
  <c r="X141" i="2"/>
  <c r="W141" i="2"/>
  <c r="R141" i="2"/>
  <c r="S141" i="2" s="1"/>
  <c r="T141" i="2" s="1"/>
  <c r="U141" i="2" s="1"/>
  <c r="O141" i="2"/>
  <c r="P141" i="2" s="1"/>
  <c r="Q141" i="2" s="1"/>
  <c r="N141" i="2"/>
  <c r="AO140" i="2"/>
  <c r="AL140" i="2"/>
  <c r="AH140" i="2"/>
  <c r="AB140" i="2"/>
  <c r="X140" i="2"/>
  <c r="W140" i="2"/>
  <c r="R140" i="2"/>
  <c r="S140" i="2" s="1"/>
  <c r="T140" i="2" s="1"/>
  <c r="U140" i="2" s="1"/>
  <c r="O140" i="2"/>
  <c r="P140" i="2" s="1"/>
  <c r="Q140" i="2" s="1"/>
  <c r="N140" i="2"/>
  <c r="AO139" i="2"/>
  <c r="AL139" i="2"/>
  <c r="AH139" i="2"/>
  <c r="AB139" i="2"/>
  <c r="X139" i="2"/>
  <c r="W139" i="2"/>
  <c r="R139" i="2"/>
  <c r="S139" i="2" s="1"/>
  <c r="T139" i="2" s="1"/>
  <c r="U139" i="2" s="1"/>
  <c r="O139" i="2"/>
  <c r="P139" i="2" s="1"/>
  <c r="Q139" i="2" s="1"/>
  <c r="N139" i="2"/>
  <c r="AO138" i="2"/>
  <c r="AL138" i="2"/>
  <c r="AH138" i="2"/>
  <c r="AB138" i="2"/>
  <c r="X138" i="2"/>
  <c r="W138" i="2"/>
  <c r="R138" i="2"/>
  <c r="S138" i="2" s="1"/>
  <c r="T138" i="2" s="1"/>
  <c r="U138" i="2" s="1"/>
  <c r="O138" i="2"/>
  <c r="P138" i="2" s="1"/>
  <c r="Q138" i="2" s="1"/>
  <c r="N138" i="2"/>
  <c r="AO137" i="2"/>
  <c r="AL137" i="2"/>
  <c r="AH137" i="2"/>
  <c r="AB137" i="2"/>
  <c r="X137" i="2"/>
  <c r="W137" i="2"/>
  <c r="R137" i="2"/>
  <c r="S137" i="2" s="1"/>
  <c r="T137" i="2" s="1"/>
  <c r="U137" i="2" s="1"/>
  <c r="O137" i="2"/>
  <c r="P137" i="2" s="1"/>
  <c r="Q137" i="2" s="1"/>
  <c r="N137" i="2"/>
  <c r="AO136" i="2"/>
  <c r="AL136" i="2"/>
  <c r="AH136" i="2"/>
  <c r="AB136" i="2"/>
  <c r="X136" i="2"/>
  <c r="W136" i="2"/>
  <c r="R136" i="2"/>
  <c r="S136" i="2" s="1"/>
  <c r="T136" i="2" s="1"/>
  <c r="U136" i="2" s="1"/>
  <c r="O136" i="2"/>
  <c r="P136" i="2" s="1"/>
  <c r="Q136" i="2" s="1"/>
  <c r="N136" i="2"/>
  <c r="AO135" i="2"/>
  <c r="AL135" i="2"/>
  <c r="AH135" i="2"/>
  <c r="AB135" i="2"/>
  <c r="X135" i="2"/>
  <c r="W135" i="2"/>
  <c r="R135" i="2"/>
  <c r="S135" i="2" s="1"/>
  <c r="T135" i="2" s="1"/>
  <c r="U135" i="2" s="1"/>
  <c r="O135" i="2"/>
  <c r="P135" i="2" s="1"/>
  <c r="Q135" i="2" s="1"/>
  <c r="N135" i="2"/>
  <c r="AO134" i="2"/>
  <c r="AL134" i="2"/>
  <c r="AH134" i="2"/>
  <c r="AB134" i="2"/>
  <c r="X134" i="2"/>
  <c r="W134" i="2"/>
  <c r="R134" i="2"/>
  <c r="S134" i="2" s="1"/>
  <c r="T134" i="2" s="1"/>
  <c r="U134" i="2" s="1"/>
  <c r="O134" i="2"/>
  <c r="P134" i="2" s="1"/>
  <c r="Q134" i="2" s="1"/>
  <c r="N134" i="2"/>
  <c r="AO133" i="2"/>
  <c r="AL133" i="2"/>
  <c r="AH133" i="2"/>
  <c r="AB133" i="2"/>
  <c r="X133" i="2"/>
  <c r="W133" i="2"/>
  <c r="R133" i="2"/>
  <c r="S133" i="2" s="1"/>
  <c r="T133" i="2" s="1"/>
  <c r="U133" i="2" s="1"/>
  <c r="O133" i="2"/>
  <c r="P133" i="2" s="1"/>
  <c r="Q133" i="2" s="1"/>
  <c r="N133" i="2"/>
  <c r="AO132" i="2"/>
  <c r="AL132" i="2"/>
  <c r="AH132" i="2"/>
  <c r="AB132" i="2"/>
  <c r="X132" i="2"/>
  <c r="W132" i="2"/>
  <c r="R132" i="2"/>
  <c r="S132" i="2" s="1"/>
  <c r="T132" i="2" s="1"/>
  <c r="U132" i="2" s="1"/>
  <c r="O132" i="2"/>
  <c r="P132" i="2" s="1"/>
  <c r="Q132" i="2" s="1"/>
  <c r="N132" i="2"/>
  <c r="AO131" i="2"/>
  <c r="AL131" i="2"/>
  <c r="AH131" i="2"/>
  <c r="AB131" i="2"/>
  <c r="X131" i="2"/>
  <c r="W131" i="2"/>
  <c r="R131" i="2"/>
  <c r="S131" i="2" s="1"/>
  <c r="T131" i="2" s="1"/>
  <c r="U131" i="2" s="1"/>
  <c r="O131" i="2"/>
  <c r="P131" i="2" s="1"/>
  <c r="Q131" i="2" s="1"/>
  <c r="N131" i="2"/>
  <c r="AO130" i="2"/>
  <c r="AL130" i="2"/>
  <c r="AH130" i="2"/>
  <c r="AB130" i="2"/>
  <c r="X130" i="2"/>
  <c r="W130" i="2"/>
  <c r="R130" i="2"/>
  <c r="S130" i="2" s="1"/>
  <c r="T130" i="2" s="1"/>
  <c r="U130" i="2" s="1"/>
  <c r="O130" i="2"/>
  <c r="P130" i="2" s="1"/>
  <c r="Q130" i="2" s="1"/>
  <c r="N130" i="2"/>
  <c r="AO129" i="2"/>
  <c r="AL129" i="2"/>
  <c r="AH129" i="2"/>
  <c r="AB129" i="2"/>
  <c r="X129" i="2"/>
  <c r="W129" i="2"/>
  <c r="R129" i="2"/>
  <c r="S129" i="2" s="1"/>
  <c r="T129" i="2" s="1"/>
  <c r="U129" i="2" s="1"/>
  <c r="O129" i="2"/>
  <c r="P129" i="2" s="1"/>
  <c r="Q129" i="2" s="1"/>
  <c r="N129" i="2"/>
  <c r="AO128" i="2"/>
  <c r="AL128" i="2"/>
  <c r="AH128" i="2"/>
  <c r="AB128" i="2"/>
  <c r="X128" i="2"/>
  <c r="W128" i="2"/>
  <c r="R128" i="2"/>
  <c r="S128" i="2" s="1"/>
  <c r="T128" i="2" s="1"/>
  <c r="U128" i="2" s="1"/>
  <c r="O128" i="2"/>
  <c r="P128" i="2" s="1"/>
  <c r="Q128" i="2" s="1"/>
  <c r="N128" i="2"/>
  <c r="AO127" i="2"/>
  <c r="AL127" i="2"/>
  <c r="AH127" i="2"/>
  <c r="AB127" i="2"/>
  <c r="X127" i="2"/>
  <c r="W127" i="2"/>
  <c r="R127" i="2"/>
  <c r="S127" i="2" s="1"/>
  <c r="T127" i="2" s="1"/>
  <c r="U127" i="2" s="1"/>
  <c r="O127" i="2"/>
  <c r="P127" i="2" s="1"/>
  <c r="Q127" i="2" s="1"/>
  <c r="N127" i="2"/>
  <c r="AO126" i="2"/>
  <c r="AL126" i="2"/>
  <c r="AH126" i="2"/>
  <c r="AB126" i="2"/>
  <c r="X126" i="2"/>
  <c r="W126" i="2"/>
  <c r="R126" i="2"/>
  <c r="S126" i="2" s="1"/>
  <c r="T126" i="2" s="1"/>
  <c r="U126" i="2" s="1"/>
  <c r="O126" i="2"/>
  <c r="P126" i="2" s="1"/>
  <c r="Q126" i="2" s="1"/>
  <c r="N126" i="2"/>
  <c r="AO125" i="2"/>
  <c r="AL125" i="2"/>
  <c r="AH125" i="2"/>
  <c r="AB125" i="2"/>
  <c r="X125" i="2"/>
  <c r="W125" i="2"/>
  <c r="R125" i="2"/>
  <c r="S125" i="2" s="1"/>
  <c r="T125" i="2" s="1"/>
  <c r="U125" i="2" s="1"/>
  <c r="O125" i="2"/>
  <c r="P125" i="2" s="1"/>
  <c r="Q125" i="2" s="1"/>
  <c r="N125" i="2"/>
  <c r="AO124" i="2"/>
  <c r="AL124" i="2"/>
  <c r="AH124" i="2"/>
  <c r="AB124" i="2"/>
  <c r="X124" i="2"/>
  <c r="W124" i="2"/>
  <c r="R124" i="2"/>
  <c r="S124" i="2" s="1"/>
  <c r="T124" i="2" s="1"/>
  <c r="U124" i="2" s="1"/>
  <c r="O124" i="2"/>
  <c r="P124" i="2" s="1"/>
  <c r="Q124" i="2" s="1"/>
  <c r="N124" i="2"/>
  <c r="AO123" i="2"/>
  <c r="AL123" i="2"/>
  <c r="AH123" i="2"/>
  <c r="AB123" i="2"/>
  <c r="X123" i="2"/>
  <c r="W123" i="2"/>
  <c r="R123" i="2"/>
  <c r="S123" i="2" s="1"/>
  <c r="T123" i="2" s="1"/>
  <c r="U123" i="2" s="1"/>
  <c r="O123" i="2"/>
  <c r="P123" i="2" s="1"/>
  <c r="Q123" i="2" s="1"/>
  <c r="N123" i="2"/>
  <c r="AO122" i="2"/>
  <c r="AL122" i="2"/>
  <c r="AH122" i="2"/>
  <c r="AB122" i="2"/>
  <c r="X122" i="2"/>
  <c r="W122" i="2"/>
  <c r="R122" i="2"/>
  <c r="S122" i="2" s="1"/>
  <c r="T122" i="2" s="1"/>
  <c r="U122" i="2" s="1"/>
  <c r="O122" i="2"/>
  <c r="P122" i="2" s="1"/>
  <c r="Q122" i="2" s="1"/>
  <c r="N122" i="2"/>
  <c r="AO121" i="2"/>
  <c r="AL121" i="2"/>
  <c r="AH121" i="2"/>
  <c r="AB121" i="2"/>
  <c r="X121" i="2"/>
  <c r="W121" i="2"/>
  <c r="S121" i="2"/>
  <c r="T121" i="2" s="1"/>
  <c r="U121" i="2" s="1"/>
  <c r="R121" i="2"/>
  <c r="O121" i="2"/>
  <c r="P121" i="2" s="1"/>
  <c r="Q121" i="2" s="1"/>
  <c r="Y121" i="2" s="1"/>
  <c r="N121" i="2"/>
  <c r="AO120" i="2"/>
  <c r="AL120" i="2"/>
  <c r="AH120" i="2"/>
  <c r="AB120" i="2"/>
  <c r="X120" i="2"/>
  <c r="W120" i="2"/>
  <c r="R120" i="2"/>
  <c r="S120" i="2" s="1"/>
  <c r="T120" i="2" s="1"/>
  <c r="U120" i="2" s="1"/>
  <c r="O120" i="2"/>
  <c r="P120" i="2" s="1"/>
  <c r="Q120" i="2" s="1"/>
  <c r="N120" i="2"/>
  <c r="AO119" i="2"/>
  <c r="AL119" i="2"/>
  <c r="AH119" i="2"/>
  <c r="AB119" i="2"/>
  <c r="X119" i="2"/>
  <c r="W119" i="2"/>
  <c r="R119" i="2"/>
  <c r="S119" i="2" s="1"/>
  <c r="T119" i="2" s="1"/>
  <c r="U119" i="2" s="1"/>
  <c r="O119" i="2"/>
  <c r="P119" i="2" s="1"/>
  <c r="Q119" i="2" s="1"/>
  <c r="N119" i="2"/>
  <c r="AO118" i="2"/>
  <c r="AL118" i="2"/>
  <c r="AH118" i="2"/>
  <c r="AB118" i="2"/>
  <c r="X118" i="2"/>
  <c r="W118" i="2"/>
  <c r="R118" i="2"/>
  <c r="S118" i="2" s="1"/>
  <c r="T118" i="2" s="1"/>
  <c r="U118" i="2" s="1"/>
  <c r="O118" i="2"/>
  <c r="P118" i="2" s="1"/>
  <c r="Q118" i="2" s="1"/>
  <c r="N118" i="2"/>
  <c r="AO117" i="2"/>
  <c r="AL117" i="2"/>
  <c r="AH117" i="2"/>
  <c r="AB117" i="2"/>
  <c r="X117" i="2"/>
  <c r="W117" i="2"/>
  <c r="R117" i="2"/>
  <c r="S117" i="2" s="1"/>
  <c r="T117" i="2" s="1"/>
  <c r="U117" i="2" s="1"/>
  <c r="O117" i="2"/>
  <c r="P117" i="2" s="1"/>
  <c r="Q117" i="2" s="1"/>
  <c r="N117" i="2"/>
  <c r="AO116" i="2"/>
  <c r="AL116" i="2"/>
  <c r="AH116" i="2"/>
  <c r="AB116" i="2"/>
  <c r="X116" i="2"/>
  <c r="W116" i="2"/>
  <c r="R116" i="2"/>
  <c r="S116" i="2" s="1"/>
  <c r="T116" i="2" s="1"/>
  <c r="U116" i="2" s="1"/>
  <c r="O116" i="2"/>
  <c r="P116" i="2" s="1"/>
  <c r="Q116" i="2" s="1"/>
  <c r="N116" i="2"/>
  <c r="AO115" i="2"/>
  <c r="AL115" i="2"/>
  <c r="AH115" i="2"/>
  <c r="AB115" i="2"/>
  <c r="X115" i="2"/>
  <c r="W115" i="2"/>
  <c r="R115" i="2"/>
  <c r="S115" i="2" s="1"/>
  <c r="T115" i="2" s="1"/>
  <c r="U115" i="2" s="1"/>
  <c r="O115" i="2"/>
  <c r="P115" i="2" s="1"/>
  <c r="Q115" i="2" s="1"/>
  <c r="N115" i="2"/>
  <c r="AO114" i="2"/>
  <c r="AL114" i="2"/>
  <c r="AH114" i="2"/>
  <c r="AB114" i="2"/>
  <c r="X114" i="2"/>
  <c r="W114" i="2"/>
  <c r="R114" i="2"/>
  <c r="S114" i="2" s="1"/>
  <c r="T114" i="2" s="1"/>
  <c r="U114" i="2" s="1"/>
  <c r="O114" i="2"/>
  <c r="P114" i="2" s="1"/>
  <c r="Q114" i="2" s="1"/>
  <c r="N114" i="2"/>
  <c r="AO113" i="2"/>
  <c r="AL113" i="2"/>
  <c r="AH113" i="2"/>
  <c r="AB113" i="2"/>
  <c r="X113" i="2"/>
  <c r="W113" i="2"/>
  <c r="R113" i="2"/>
  <c r="S113" i="2" s="1"/>
  <c r="T113" i="2" s="1"/>
  <c r="U113" i="2" s="1"/>
  <c r="O113" i="2"/>
  <c r="P113" i="2" s="1"/>
  <c r="Q113" i="2" s="1"/>
  <c r="N113" i="2"/>
  <c r="AO112" i="2"/>
  <c r="AL112" i="2"/>
  <c r="AH112" i="2"/>
  <c r="AB112" i="2"/>
  <c r="X112" i="2"/>
  <c r="W112" i="2"/>
  <c r="R112" i="2"/>
  <c r="S112" i="2" s="1"/>
  <c r="T112" i="2" s="1"/>
  <c r="U112" i="2" s="1"/>
  <c r="O112" i="2"/>
  <c r="P112" i="2" s="1"/>
  <c r="Q112" i="2" s="1"/>
  <c r="N112" i="2"/>
  <c r="AO111" i="2"/>
  <c r="AL111" i="2"/>
  <c r="AH111" i="2"/>
  <c r="AB111" i="2"/>
  <c r="X111" i="2"/>
  <c r="W111" i="2"/>
  <c r="R111" i="2"/>
  <c r="S111" i="2" s="1"/>
  <c r="T111" i="2" s="1"/>
  <c r="U111" i="2" s="1"/>
  <c r="Q111" i="2"/>
  <c r="O111" i="2"/>
  <c r="P111" i="2" s="1"/>
  <c r="N111" i="2"/>
  <c r="AO110" i="2"/>
  <c r="AL110" i="2"/>
  <c r="AH110" i="2"/>
  <c r="AB110" i="2"/>
  <c r="X110" i="2"/>
  <c r="W110" i="2"/>
  <c r="R110" i="2"/>
  <c r="S110" i="2" s="1"/>
  <c r="T110" i="2" s="1"/>
  <c r="U110" i="2" s="1"/>
  <c r="O110" i="2"/>
  <c r="P110" i="2" s="1"/>
  <c r="Q110" i="2" s="1"/>
  <c r="N110" i="2"/>
  <c r="AO109" i="2"/>
  <c r="AL109" i="2"/>
  <c r="AH109" i="2"/>
  <c r="AB109" i="2"/>
  <c r="X109" i="2"/>
  <c r="W109" i="2"/>
  <c r="R109" i="2"/>
  <c r="S109" i="2" s="1"/>
  <c r="T109" i="2" s="1"/>
  <c r="U109" i="2" s="1"/>
  <c r="O109" i="2"/>
  <c r="P109" i="2" s="1"/>
  <c r="Q109" i="2" s="1"/>
  <c r="N109" i="2"/>
  <c r="AO108" i="2"/>
  <c r="AL108" i="2"/>
  <c r="AH108" i="2"/>
  <c r="AB108" i="2"/>
  <c r="X108" i="2"/>
  <c r="W108" i="2"/>
  <c r="R108" i="2"/>
  <c r="S108" i="2" s="1"/>
  <c r="T108" i="2" s="1"/>
  <c r="U108" i="2" s="1"/>
  <c r="O108" i="2"/>
  <c r="P108" i="2" s="1"/>
  <c r="Q108" i="2" s="1"/>
  <c r="N108" i="2"/>
  <c r="AO107" i="2"/>
  <c r="AL107" i="2"/>
  <c r="AH107" i="2"/>
  <c r="AB107" i="2"/>
  <c r="X107" i="2"/>
  <c r="W107" i="2"/>
  <c r="R107" i="2"/>
  <c r="S107" i="2" s="1"/>
  <c r="T107" i="2" s="1"/>
  <c r="U107" i="2" s="1"/>
  <c r="O107" i="2"/>
  <c r="P107" i="2" s="1"/>
  <c r="Q107" i="2" s="1"/>
  <c r="N107" i="2"/>
  <c r="AO106" i="2"/>
  <c r="AL106" i="2"/>
  <c r="AH106" i="2"/>
  <c r="AB106" i="2"/>
  <c r="X106" i="2"/>
  <c r="W106" i="2"/>
  <c r="R106" i="2"/>
  <c r="S106" i="2" s="1"/>
  <c r="T106" i="2" s="1"/>
  <c r="U106" i="2" s="1"/>
  <c r="O106" i="2"/>
  <c r="P106" i="2" s="1"/>
  <c r="Q106" i="2" s="1"/>
  <c r="N106" i="2"/>
  <c r="AO105" i="2"/>
  <c r="AL105" i="2"/>
  <c r="AH105" i="2"/>
  <c r="AB105" i="2"/>
  <c r="X105" i="2"/>
  <c r="W105" i="2"/>
  <c r="R105" i="2"/>
  <c r="S105" i="2" s="1"/>
  <c r="T105" i="2" s="1"/>
  <c r="U105" i="2" s="1"/>
  <c r="O105" i="2"/>
  <c r="P105" i="2" s="1"/>
  <c r="Q105" i="2" s="1"/>
  <c r="N105" i="2"/>
  <c r="AO104" i="2"/>
  <c r="AL104" i="2"/>
  <c r="AH104" i="2"/>
  <c r="AB104" i="2"/>
  <c r="X104" i="2"/>
  <c r="W104" i="2"/>
  <c r="R104" i="2"/>
  <c r="S104" i="2" s="1"/>
  <c r="T104" i="2" s="1"/>
  <c r="U104" i="2" s="1"/>
  <c r="O104" i="2"/>
  <c r="P104" i="2" s="1"/>
  <c r="Q104" i="2" s="1"/>
  <c r="N104" i="2"/>
  <c r="AO103" i="2"/>
  <c r="AL103" i="2"/>
  <c r="AH103" i="2"/>
  <c r="AB103" i="2"/>
  <c r="X103" i="2"/>
  <c r="W103" i="2"/>
  <c r="R103" i="2"/>
  <c r="S103" i="2" s="1"/>
  <c r="T103" i="2" s="1"/>
  <c r="U103" i="2" s="1"/>
  <c r="O103" i="2"/>
  <c r="P103" i="2" s="1"/>
  <c r="Q103" i="2" s="1"/>
  <c r="N103" i="2"/>
  <c r="AO102" i="2"/>
  <c r="AL102" i="2"/>
  <c r="AH102" i="2"/>
  <c r="AB102" i="2"/>
  <c r="X102" i="2"/>
  <c r="W102" i="2"/>
  <c r="R102" i="2"/>
  <c r="S102" i="2" s="1"/>
  <c r="T102" i="2" s="1"/>
  <c r="U102" i="2" s="1"/>
  <c r="O102" i="2"/>
  <c r="P102" i="2" s="1"/>
  <c r="Q102" i="2" s="1"/>
  <c r="N102" i="2"/>
  <c r="AO101" i="2"/>
  <c r="AL101" i="2"/>
  <c r="AH101" i="2"/>
  <c r="AB101" i="2"/>
  <c r="X101" i="2"/>
  <c r="W101" i="2"/>
  <c r="R101" i="2"/>
  <c r="S101" i="2" s="1"/>
  <c r="T101" i="2" s="1"/>
  <c r="U101" i="2" s="1"/>
  <c r="O101" i="2"/>
  <c r="P101" i="2" s="1"/>
  <c r="Q101" i="2" s="1"/>
  <c r="N101" i="2"/>
  <c r="AO100" i="2"/>
  <c r="AL100" i="2"/>
  <c r="AH100" i="2"/>
  <c r="AB100" i="2"/>
  <c r="X100" i="2"/>
  <c r="W100" i="2"/>
  <c r="R100" i="2"/>
  <c r="S100" i="2" s="1"/>
  <c r="T100" i="2" s="1"/>
  <c r="U100" i="2" s="1"/>
  <c r="O100" i="2"/>
  <c r="P100" i="2" s="1"/>
  <c r="Q100" i="2" s="1"/>
  <c r="N100" i="2"/>
  <c r="AO99" i="2"/>
  <c r="AL99" i="2"/>
  <c r="AH99" i="2"/>
  <c r="AB99" i="2"/>
  <c r="X99" i="2"/>
  <c r="W99" i="2"/>
  <c r="R99" i="2"/>
  <c r="S99" i="2" s="1"/>
  <c r="T99" i="2" s="1"/>
  <c r="U99" i="2" s="1"/>
  <c r="O99" i="2"/>
  <c r="P99" i="2" s="1"/>
  <c r="Q99" i="2" s="1"/>
  <c r="N99" i="2"/>
  <c r="AO98" i="2"/>
  <c r="AL98" i="2"/>
  <c r="AH98" i="2"/>
  <c r="AB98" i="2"/>
  <c r="X98" i="2"/>
  <c r="W98" i="2"/>
  <c r="R98" i="2"/>
  <c r="S98" i="2" s="1"/>
  <c r="T98" i="2" s="1"/>
  <c r="U98" i="2" s="1"/>
  <c r="O98" i="2"/>
  <c r="P98" i="2" s="1"/>
  <c r="Q98" i="2" s="1"/>
  <c r="N98" i="2"/>
  <c r="AO97" i="2"/>
  <c r="AL97" i="2"/>
  <c r="AH97" i="2"/>
  <c r="AB97" i="2"/>
  <c r="X97" i="2"/>
  <c r="W97" i="2"/>
  <c r="R97" i="2"/>
  <c r="S97" i="2" s="1"/>
  <c r="T97" i="2" s="1"/>
  <c r="U97" i="2" s="1"/>
  <c r="O97" i="2"/>
  <c r="P97" i="2" s="1"/>
  <c r="Q97" i="2" s="1"/>
  <c r="N97" i="2"/>
  <c r="AO96" i="2"/>
  <c r="AL96" i="2"/>
  <c r="AH96" i="2"/>
  <c r="AB96" i="2"/>
  <c r="X96" i="2"/>
  <c r="W96" i="2"/>
  <c r="R96" i="2"/>
  <c r="S96" i="2" s="1"/>
  <c r="T96" i="2" s="1"/>
  <c r="U96" i="2" s="1"/>
  <c r="O96" i="2"/>
  <c r="P96" i="2" s="1"/>
  <c r="Q96" i="2" s="1"/>
  <c r="N96" i="2"/>
  <c r="AO95" i="2"/>
  <c r="AL95" i="2"/>
  <c r="AH95" i="2"/>
  <c r="AB95" i="2"/>
  <c r="X95" i="2"/>
  <c r="W95" i="2"/>
  <c r="R95" i="2"/>
  <c r="S95" i="2" s="1"/>
  <c r="T95" i="2" s="1"/>
  <c r="U95" i="2" s="1"/>
  <c r="O95" i="2"/>
  <c r="P95" i="2" s="1"/>
  <c r="Q95" i="2" s="1"/>
  <c r="Y95" i="2" s="1"/>
  <c r="N95" i="2"/>
  <c r="AO94" i="2"/>
  <c r="AL94" i="2"/>
  <c r="AH94" i="2"/>
  <c r="AB94" i="2"/>
  <c r="X94" i="2"/>
  <c r="W94" i="2"/>
  <c r="R94" i="2"/>
  <c r="S94" i="2" s="1"/>
  <c r="T94" i="2" s="1"/>
  <c r="U94" i="2" s="1"/>
  <c r="O94" i="2"/>
  <c r="P94" i="2" s="1"/>
  <c r="Q94" i="2" s="1"/>
  <c r="N94" i="2"/>
  <c r="AO93" i="2"/>
  <c r="AL93" i="2"/>
  <c r="AH93" i="2"/>
  <c r="AB93" i="2"/>
  <c r="X93" i="2"/>
  <c r="W93" i="2"/>
  <c r="R93" i="2"/>
  <c r="S93" i="2" s="1"/>
  <c r="T93" i="2" s="1"/>
  <c r="U93" i="2" s="1"/>
  <c r="O93" i="2"/>
  <c r="P93" i="2" s="1"/>
  <c r="Q93" i="2" s="1"/>
  <c r="N93" i="2"/>
  <c r="AO92" i="2"/>
  <c r="AL92" i="2"/>
  <c r="AH92" i="2"/>
  <c r="AB92" i="2"/>
  <c r="X92" i="2"/>
  <c r="W92" i="2"/>
  <c r="R92" i="2"/>
  <c r="S92" i="2" s="1"/>
  <c r="T92" i="2" s="1"/>
  <c r="U92" i="2" s="1"/>
  <c r="O92" i="2"/>
  <c r="P92" i="2" s="1"/>
  <c r="Q92" i="2" s="1"/>
  <c r="N92" i="2"/>
  <c r="AO91" i="2"/>
  <c r="AL91" i="2"/>
  <c r="AH91" i="2"/>
  <c r="AB91" i="2"/>
  <c r="X91" i="2"/>
  <c r="W91" i="2"/>
  <c r="R91" i="2"/>
  <c r="S91" i="2" s="1"/>
  <c r="T91" i="2" s="1"/>
  <c r="U91" i="2" s="1"/>
  <c r="O91" i="2"/>
  <c r="P91" i="2" s="1"/>
  <c r="Q91" i="2" s="1"/>
  <c r="N91" i="2"/>
  <c r="AO90" i="2"/>
  <c r="AL90" i="2"/>
  <c r="AH90" i="2"/>
  <c r="AB90" i="2"/>
  <c r="X90" i="2"/>
  <c r="W90" i="2"/>
  <c r="R90" i="2"/>
  <c r="S90" i="2" s="1"/>
  <c r="T90" i="2" s="1"/>
  <c r="U90" i="2" s="1"/>
  <c r="O90" i="2"/>
  <c r="P90" i="2" s="1"/>
  <c r="Q90" i="2" s="1"/>
  <c r="N90" i="2"/>
  <c r="AO89" i="2"/>
  <c r="AL89" i="2"/>
  <c r="AH89" i="2"/>
  <c r="AB89" i="2"/>
  <c r="X89" i="2"/>
  <c r="W89" i="2"/>
  <c r="R89" i="2"/>
  <c r="S89" i="2" s="1"/>
  <c r="T89" i="2" s="1"/>
  <c r="U89" i="2" s="1"/>
  <c r="O89" i="2"/>
  <c r="P89" i="2" s="1"/>
  <c r="Q89" i="2" s="1"/>
  <c r="Y89" i="2" s="1"/>
  <c r="BB89" i="2" s="1"/>
  <c r="N89" i="2"/>
  <c r="AO88" i="2"/>
  <c r="AL88" i="2"/>
  <c r="AH88" i="2"/>
  <c r="AB88" i="2"/>
  <c r="X88" i="2"/>
  <c r="W88" i="2"/>
  <c r="R88" i="2"/>
  <c r="S88" i="2" s="1"/>
  <c r="T88" i="2" s="1"/>
  <c r="U88" i="2" s="1"/>
  <c r="O88" i="2"/>
  <c r="P88" i="2" s="1"/>
  <c r="Q88" i="2" s="1"/>
  <c r="N88" i="2"/>
  <c r="AO87" i="2"/>
  <c r="AL87" i="2"/>
  <c r="AH87" i="2"/>
  <c r="AB87" i="2"/>
  <c r="X87" i="2"/>
  <c r="W87" i="2"/>
  <c r="R87" i="2"/>
  <c r="S87" i="2" s="1"/>
  <c r="T87" i="2" s="1"/>
  <c r="U87" i="2" s="1"/>
  <c r="O87" i="2"/>
  <c r="P87" i="2" s="1"/>
  <c r="Q87" i="2" s="1"/>
  <c r="N87" i="2"/>
  <c r="AO86" i="2"/>
  <c r="AL86" i="2"/>
  <c r="AH86" i="2"/>
  <c r="AB86" i="2"/>
  <c r="X86" i="2"/>
  <c r="W86" i="2"/>
  <c r="R86" i="2"/>
  <c r="S86" i="2" s="1"/>
  <c r="T86" i="2" s="1"/>
  <c r="U86" i="2" s="1"/>
  <c r="O86" i="2"/>
  <c r="P86" i="2" s="1"/>
  <c r="Q86" i="2" s="1"/>
  <c r="N86" i="2"/>
  <c r="AO85" i="2"/>
  <c r="AL85" i="2"/>
  <c r="AH85" i="2"/>
  <c r="AB85" i="2"/>
  <c r="X85" i="2"/>
  <c r="W85" i="2"/>
  <c r="R85" i="2"/>
  <c r="S85" i="2" s="1"/>
  <c r="T85" i="2" s="1"/>
  <c r="U85" i="2" s="1"/>
  <c r="O85" i="2"/>
  <c r="P85" i="2" s="1"/>
  <c r="Q85" i="2" s="1"/>
  <c r="N85" i="2"/>
  <c r="AO84" i="2"/>
  <c r="AL84" i="2"/>
  <c r="AH84" i="2"/>
  <c r="AB84" i="2"/>
  <c r="X84" i="2"/>
  <c r="W84" i="2"/>
  <c r="R84" i="2"/>
  <c r="S84" i="2" s="1"/>
  <c r="T84" i="2" s="1"/>
  <c r="U84" i="2" s="1"/>
  <c r="O84" i="2"/>
  <c r="P84" i="2" s="1"/>
  <c r="Q84" i="2" s="1"/>
  <c r="N84" i="2"/>
  <c r="AO83" i="2"/>
  <c r="AL83" i="2"/>
  <c r="AH83" i="2"/>
  <c r="AB83" i="2"/>
  <c r="X83" i="2"/>
  <c r="W83" i="2"/>
  <c r="R83" i="2"/>
  <c r="S83" i="2" s="1"/>
  <c r="T83" i="2" s="1"/>
  <c r="U83" i="2" s="1"/>
  <c r="O83" i="2"/>
  <c r="P83" i="2" s="1"/>
  <c r="Q83" i="2" s="1"/>
  <c r="N83" i="2"/>
  <c r="AO82" i="2"/>
  <c r="AL82" i="2"/>
  <c r="AH82" i="2"/>
  <c r="AB82" i="2"/>
  <c r="X82" i="2"/>
  <c r="W82" i="2"/>
  <c r="R82" i="2"/>
  <c r="S82" i="2" s="1"/>
  <c r="T82" i="2" s="1"/>
  <c r="U82" i="2" s="1"/>
  <c r="O82" i="2"/>
  <c r="P82" i="2" s="1"/>
  <c r="Q82" i="2" s="1"/>
  <c r="N82" i="2"/>
  <c r="AO81" i="2"/>
  <c r="AL81" i="2"/>
  <c r="AH81" i="2"/>
  <c r="AB81" i="2"/>
  <c r="X81" i="2"/>
  <c r="W81" i="2"/>
  <c r="R81" i="2"/>
  <c r="S81" i="2" s="1"/>
  <c r="T81" i="2" s="1"/>
  <c r="U81" i="2" s="1"/>
  <c r="O81" i="2"/>
  <c r="P81" i="2" s="1"/>
  <c r="Q81" i="2" s="1"/>
  <c r="N81" i="2"/>
  <c r="AO80" i="2"/>
  <c r="AL80" i="2"/>
  <c r="AH80" i="2"/>
  <c r="AB80" i="2"/>
  <c r="X80" i="2"/>
  <c r="W80" i="2"/>
  <c r="R80" i="2"/>
  <c r="S80" i="2" s="1"/>
  <c r="T80" i="2" s="1"/>
  <c r="U80" i="2" s="1"/>
  <c r="O80" i="2"/>
  <c r="P80" i="2" s="1"/>
  <c r="Q80" i="2" s="1"/>
  <c r="N80" i="2"/>
  <c r="AO79" i="2"/>
  <c r="AL79" i="2"/>
  <c r="AH79" i="2"/>
  <c r="AB79" i="2"/>
  <c r="X79" i="2"/>
  <c r="W79" i="2"/>
  <c r="R79" i="2"/>
  <c r="S79" i="2" s="1"/>
  <c r="T79" i="2" s="1"/>
  <c r="U79" i="2" s="1"/>
  <c r="O79" i="2"/>
  <c r="P79" i="2" s="1"/>
  <c r="Q79" i="2" s="1"/>
  <c r="N79" i="2"/>
  <c r="AO78" i="2"/>
  <c r="AL78" i="2"/>
  <c r="AH78" i="2"/>
  <c r="AB78" i="2"/>
  <c r="X78" i="2"/>
  <c r="W78" i="2"/>
  <c r="R78" i="2"/>
  <c r="S78" i="2" s="1"/>
  <c r="T78" i="2" s="1"/>
  <c r="U78" i="2" s="1"/>
  <c r="O78" i="2"/>
  <c r="P78" i="2" s="1"/>
  <c r="Q78" i="2" s="1"/>
  <c r="N78" i="2"/>
  <c r="AO77" i="2"/>
  <c r="AL77" i="2"/>
  <c r="AH77" i="2"/>
  <c r="AB77" i="2"/>
  <c r="X77" i="2"/>
  <c r="W77" i="2"/>
  <c r="R77" i="2"/>
  <c r="S77" i="2" s="1"/>
  <c r="T77" i="2" s="1"/>
  <c r="U77" i="2" s="1"/>
  <c r="P77" i="2"/>
  <c r="Q77" i="2" s="1"/>
  <c r="O77" i="2"/>
  <c r="N77" i="2"/>
  <c r="AO76" i="2"/>
  <c r="AL76" i="2"/>
  <c r="AH76" i="2"/>
  <c r="AB76" i="2"/>
  <c r="X76" i="2"/>
  <c r="W76" i="2"/>
  <c r="R76" i="2"/>
  <c r="S76" i="2" s="1"/>
  <c r="T76" i="2" s="1"/>
  <c r="U76" i="2" s="1"/>
  <c r="O76" i="2"/>
  <c r="P76" i="2" s="1"/>
  <c r="Q76" i="2" s="1"/>
  <c r="N76" i="2"/>
  <c r="AO75" i="2"/>
  <c r="AL75" i="2"/>
  <c r="AH75" i="2"/>
  <c r="AB75" i="2"/>
  <c r="X75" i="2"/>
  <c r="W75" i="2"/>
  <c r="R75" i="2"/>
  <c r="S75" i="2" s="1"/>
  <c r="T75" i="2" s="1"/>
  <c r="U75" i="2" s="1"/>
  <c r="O75" i="2"/>
  <c r="P75" i="2" s="1"/>
  <c r="Q75" i="2" s="1"/>
  <c r="N75" i="2"/>
  <c r="AO74" i="2"/>
  <c r="AL74" i="2"/>
  <c r="AH74" i="2"/>
  <c r="AB74" i="2"/>
  <c r="X74" i="2"/>
  <c r="W74" i="2"/>
  <c r="R74" i="2"/>
  <c r="S74" i="2" s="1"/>
  <c r="T74" i="2" s="1"/>
  <c r="U74" i="2" s="1"/>
  <c r="O74" i="2"/>
  <c r="P74" i="2" s="1"/>
  <c r="Q74" i="2" s="1"/>
  <c r="N74" i="2"/>
  <c r="AO73" i="2"/>
  <c r="AL73" i="2"/>
  <c r="AH73" i="2"/>
  <c r="AB73" i="2"/>
  <c r="X73" i="2"/>
  <c r="W73" i="2"/>
  <c r="R73" i="2"/>
  <c r="S73" i="2" s="1"/>
  <c r="T73" i="2" s="1"/>
  <c r="U73" i="2" s="1"/>
  <c r="P73" i="2"/>
  <c r="Q73" i="2" s="1"/>
  <c r="O73" i="2"/>
  <c r="N73" i="2"/>
  <c r="AO72" i="2"/>
  <c r="AL72" i="2"/>
  <c r="AH72" i="2"/>
  <c r="AB72" i="2"/>
  <c r="X72" i="2"/>
  <c r="W72" i="2"/>
  <c r="R72" i="2"/>
  <c r="S72" i="2" s="1"/>
  <c r="T72" i="2" s="1"/>
  <c r="U72" i="2" s="1"/>
  <c r="O72" i="2"/>
  <c r="P72" i="2" s="1"/>
  <c r="Q72" i="2" s="1"/>
  <c r="N72" i="2"/>
  <c r="AO71" i="2"/>
  <c r="AL71" i="2"/>
  <c r="AH71" i="2"/>
  <c r="AB71" i="2"/>
  <c r="X71" i="2"/>
  <c r="W71" i="2"/>
  <c r="R71" i="2"/>
  <c r="S71" i="2" s="1"/>
  <c r="T71" i="2" s="1"/>
  <c r="U71" i="2" s="1"/>
  <c r="O71" i="2"/>
  <c r="P71" i="2" s="1"/>
  <c r="Q71" i="2" s="1"/>
  <c r="N71" i="2"/>
  <c r="AO70" i="2"/>
  <c r="AL70" i="2"/>
  <c r="AH70" i="2"/>
  <c r="AB70" i="2"/>
  <c r="X70" i="2"/>
  <c r="W70" i="2"/>
  <c r="R70" i="2"/>
  <c r="S70" i="2" s="1"/>
  <c r="T70" i="2" s="1"/>
  <c r="U70" i="2" s="1"/>
  <c r="O70" i="2"/>
  <c r="P70" i="2" s="1"/>
  <c r="Q70" i="2" s="1"/>
  <c r="N70" i="2"/>
  <c r="AO69" i="2"/>
  <c r="AL69" i="2"/>
  <c r="AH69" i="2"/>
  <c r="AB69" i="2"/>
  <c r="X69" i="2"/>
  <c r="W69" i="2"/>
  <c r="R69" i="2"/>
  <c r="S69" i="2" s="1"/>
  <c r="T69" i="2" s="1"/>
  <c r="U69" i="2" s="1"/>
  <c r="O69" i="2"/>
  <c r="P69" i="2" s="1"/>
  <c r="Q69" i="2" s="1"/>
  <c r="N69" i="2"/>
  <c r="AO68" i="2"/>
  <c r="AL68" i="2"/>
  <c r="AH68" i="2"/>
  <c r="AB68" i="2"/>
  <c r="X68" i="2"/>
  <c r="W68" i="2"/>
  <c r="R68" i="2"/>
  <c r="S68" i="2" s="1"/>
  <c r="T68" i="2" s="1"/>
  <c r="U68" i="2" s="1"/>
  <c r="O68" i="2"/>
  <c r="P68" i="2" s="1"/>
  <c r="Q68" i="2" s="1"/>
  <c r="N68" i="2"/>
  <c r="AO67" i="2"/>
  <c r="AL67" i="2"/>
  <c r="AH67" i="2"/>
  <c r="AB67" i="2"/>
  <c r="X67" i="2"/>
  <c r="W67" i="2"/>
  <c r="R67" i="2"/>
  <c r="S67" i="2" s="1"/>
  <c r="T67" i="2" s="1"/>
  <c r="U67" i="2" s="1"/>
  <c r="O67" i="2"/>
  <c r="P67" i="2" s="1"/>
  <c r="Q67" i="2" s="1"/>
  <c r="N67" i="2"/>
  <c r="AO66" i="2"/>
  <c r="AL66" i="2"/>
  <c r="AH66" i="2"/>
  <c r="AB66" i="2"/>
  <c r="X66" i="2"/>
  <c r="W66" i="2"/>
  <c r="R66" i="2"/>
  <c r="S66" i="2" s="1"/>
  <c r="T66" i="2" s="1"/>
  <c r="U66" i="2" s="1"/>
  <c r="O66" i="2"/>
  <c r="P66" i="2" s="1"/>
  <c r="Q66" i="2" s="1"/>
  <c r="Y66" i="2" s="1"/>
  <c r="N66" i="2"/>
  <c r="AO65" i="2"/>
  <c r="AL65" i="2"/>
  <c r="AH65" i="2"/>
  <c r="AB65" i="2"/>
  <c r="X65" i="2"/>
  <c r="W65" i="2"/>
  <c r="R65" i="2"/>
  <c r="S65" i="2" s="1"/>
  <c r="T65" i="2" s="1"/>
  <c r="U65" i="2" s="1"/>
  <c r="O65" i="2"/>
  <c r="P65" i="2" s="1"/>
  <c r="Q65" i="2" s="1"/>
  <c r="N65" i="2"/>
  <c r="AO64" i="2"/>
  <c r="AL64" i="2"/>
  <c r="AH64" i="2"/>
  <c r="AB64" i="2"/>
  <c r="X64" i="2"/>
  <c r="W64" i="2"/>
  <c r="R64" i="2"/>
  <c r="S64" i="2" s="1"/>
  <c r="T64" i="2" s="1"/>
  <c r="U64" i="2" s="1"/>
  <c r="O64" i="2"/>
  <c r="P64" i="2" s="1"/>
  <c r="Q64" i="2" s="1"/>
  <c r="N64" i="2"/>
  <c r="AO63" i="2"/>
  <c r="AL63" i="2"/>
  <c r="AH63" i="2"/>
  <c r="AB63" i="2"/>
  <c r="X63" i="2"/>
  <c r="W63" i="2"/>
  <c r="R63" i="2"/>
  <c r="S63" i="2" s="1"/>
  <c r="T63" i="2" s="1"/>
  <c r="U63" i="2" s="1"/>
  <c r="O63" i="2"/>
  <c r="P63" i="2" s="1"/>
  <c r="Q63" i="2" s="1"/>
  <c r="N63" i="2"/>
  <c r="AO62" i="2"/>
  <c r="AL62" i="2"/>
  <c r="AH62" i="2"/>
  <c r="AB62" i="2"/>
  <c r="X62" i="2"/>
  <c r="W62" i="2"/>
  <c r="R62" i="2"/>
  <c r="S62" i="2" s="1"/>
  <c r="T62" i="2" s="1"/>
  <c r="U62" i="2" s="1"/>
  <c r="O62" i="2"/>
  <c r="P62" i="2" s="1"/>
  <c r="Q62" i="2" s="1"/>
  <c r="N62" i="2"/>
  <c r="AO61" i="2"/>
  <c r="AL61" i="2"/>
  <c r="AH61" i="2"/>
  <c r="AB61" i="2"/>
  <c r="X61" i="2"/>
  <c r="W61" i="2"/>
  <c r="R61" i="2"/>
  <c r="S61" i="2" s="1"/>
  <c r="T61" i="2" s="1"/>
  <c r="U61" i="2" s="1"/>
  <c r="O61" i="2"/>
  <c r="P61" i="2" s="1"/>
  <c r="Q61" i="2" s="1"/>
  <c r="N61" i="2"/>
  <c r="AO60" i="2"/>
  <c r="AL60" i="2"/>
  <c r="AH60" i="2"/>
  <c r="AB60" i="2"/>
  <c r="X60" i="2"/>
  <c r="W60" i="2"/>
  <c r="R60" i="2"/>
  <c r="S60" i="2" s="1"/>
  <c r="T60" i="2" s="1"/>
  <c r="U60" i="2" s="1"/>
  <c r="O60" i="2"/>
  <c r="P60" i="2" s="1"/>
  <c r="Q60" i="2" s="1"/>
  <c r="N60" i="2"/>
  <c r="AO59" i="2"/>
  <c r="AL59" i="2"/>
  <c r="AH59" i="2"/>
  <c r="AB59" i="2"/>
  <c r="X59" i="2"/>
  <c r="W59" i="2"/>
  <c r="R59" i="2"/>
  <c r="S59" i="2" s="1"/>
  <c r="T59" i="2" s="1"/>
  <c r="U59" i="2" s="1"/>
  <c r="O59" i="2"/>
  <c r="P59" i="2" s="1"/>
  <c r="Q59" i="2" s="1"/>
  <c r="N59" i="2"/>
  <c r="AO58" i="2"/>
  <c r="AL58" i="2"/>
  <c r="AH58" i="2"/>
  <c r="AB58" i="2"/>
  <c r="X58" i="2"/>
  <c r="W58" i="2"/>
  <c r="R58" i="2"/>
  <c r="S58" i="2" s="1"/>
  <c r="T58" i="2" s="1"/>
  <c r="U58" i="2" s="1"/>
  <c r="O58" i="2"/>
  <c r="P58" i="2" s="1"/>
  <c r="Q58" i="2" s="1"/>
  <c r="N58" i="2"/>
  <c r="AO57" i="2"/>
  <c r="AL57" i="2"/>
  <c r="AH57" i="2"/>
  <c r="AB57" i="2"/>
  <c r="X57" i="2"/>
  <c r="W57" i="2"/>
  <c r="R57" i="2"/>
  <c r="S57" i="2" s="1"/>
  <c r="T57" i="2" s="1"/>
  <c r="U57" i="2" s="1"/>
  <c r="O57" i="2"/>
  <c r="P57" i="2" s="1"/>
  <c r="Q57" i="2" s="1"/>
  <c r="N57" i="2"/>
  <c r="AO56" i="2"/>
  <c r="AL56" i="2"/>
  <c r="AH56" i="2"/>
  <c r="AB56" i="2"/>
  <c r="X56" i="2"/>
  <c r="W56" i="2"/>
  <c r="R56" i="2"/>
  <c r="S56" i="2" s="1"/>
  <c r="T56" i="2" s="1"/>
  <c r="U56" i="2" s="1"/>
  <c r="O56" i="2"/>
  <c r="P56" i="2" s="1"/>
  <c r="Q56" i="2" s="1"/>
  <c r="N56" i="2"/>
  <c r="AO55" i="2"/>
  <c r="AL55" i="2"/>
  <c r="AH55" i="2"/>
  <c r="AB55" i="2"/>
  <c r="X55" i="2"/>
  <c r="W55" i="2"/>
  <c r="R55" i="2"/>
  <c r="S55" i="2" s="1"/>
  <c r="T55" i="2" s="1"/>
  <c r="U55" i="2" s="1"/>
  <c r="O55" i="2"/>
  <c r="P55" i="2" s="1"/>
  <c r="Q55" i="2" s="1"/>
  <c r="N55" i="2"/>
  <c r="AO54" i="2"/>
  <c r="AL54" i="2"/>
  <c r="AH54" i="2"/>
  <c r="AB54" i="2"/>
  <c r="X54" i="2"/>
  <c r="W54" i="2"/>
  <c r="R54" i="2"/>
  <c r="S54" i="2" s="1"/>
  <c r="T54" i="2" s="1"/>
  <c r="U54" i="2" s="1"/>
  <c r="O54" i="2"/>
  <c r="P54" i="2" s="1"/>
  <c r="Q54" i="2" s="1"/>
  <c r="Y54" i="2" s="1"/>
  <c r="N54" i="2"/>
  <c r="AO53" i="2"/>
  <c r="AL53" i="2"/>
  <c r="AH53" i="2"/>
  <c r="AB53" i="2"/>
  <c r="X53" i="2"/>
  <c r="W53" i="2"/>
  <c r="R53" i="2"/>
  <c r="S53" i="2" s="1"/>
  <c r="T53" i="2" s="1"/>
  <c r="U53" i="2" s="1"/>
  <c r="O53" i="2"/>
  <c r="P53" i="2" s="1"/>
  <c r="Q53" i="2" s="1"/>
  <c r="N53" i="2"/>
  <c r="AO52" i="2"/>
  <c r="AL52" i="2"/>
  <c r="AH52" i="2"/>
  <c r="AB52" i="2"/>
  <c r="X52" i="2"/>
  <c r="W52" i="2"/>
  <c r="R52" i="2"/>
  <c r="S52" i="2" s="1"/>
  <c r="T52" i="2" s="1"/>
  <c r="U52" i="2" s="1"/>
  <c r="O52" i="2"/>
  <c r="P52" i="2" s="1"/>
  <c r="Q52" i="2" s="1"/>
  <c r="Y52" i="2" s="1"/>
  <c r="N52" i="2"/>
  <c r="AO51" i="2"/>
  <c r="AL51" i="2"/>
  <c r="AH51" i="2"/>
  <c r="AB51" i="2"/>
  <c r="X51" i="2"/>
  <c r="W51" i="2"/>
  <c r="R51" i="2"/>
  <c r="S51" i="2" s="1"/>
  <c r="T51" i="2" s="1"/>
  <c r="U51" i="2" s="1"/>
  <c r="O51" i="2"/>
  <c r="P51" i="2" s="1"/>
  <c r="Q51" i="2" s="1"/>
  <c r="N51" i="2"/>
  <c r="AO50" i="2"/>
  <c r="AL50" i="2"/>
  <c r="AH50" i="2"/>
  <c r="AB50" i="2"/>
  <c r="X50" i="2"/>
  <c r="W50" i="2"/>
  <c r="R50" i="2"/>
  <c r="S50" i="2" s="1"/>
  <c r="T50" i="2" s="1"/>
  <c r="U50" i="2" s="1"/>
  <c r="O50" i="2"/>
  <c r="P50" i="2" s="1"/>
  <c r="Q50" i="2" s="1"/>
  <c r="N50" i="2"/>
  <c r="AO49" i="2"/>
  <c r="AL49" i="2"/>
  <c r="AH49" i="2"/>
  <c r="AB49" i="2"/>
  <c r="X49" i="2"/>
  <c r="W49" i="2"/>
  <c r="R49" i="2"/>
  <c r="S49" i="2" s="1"/>
  <c r="T49" i="2" s="1"/>
  <c r="U49" i="2" s="1"/>
  <c r="O49" i="2"/>
  <c r="P49" i="2" s="1"/>
  <c r="Q49" i="2" s="1"/>
  <c r="N49" i="2"/>
  <c r="AO48" i="2"/>
  <c r="AL48" i="2"/>
  <c r="AH48" i="2"/>
  <c r="AB48" i="2"/>
  <c r="X48" i="2"/>
  <c r="W48" i="2"/>
  <c r="R48" i="2"/>
  <c r="S48" i="2" s="1"/>
  <c r="T48" i="2" s="1"/>
  <c r="U48" i="2" s="1"/>
  <c r="O48" i="2"/>
  <c r="P48" i="2" s="1"/>
  <c r="Q48" i="2" s="1"/>
  <c r="N48" i="2"/>
  <c r="AO47" i="2"/>
  <c r="AL47" i="2"/>
  <c r="AH47" i="2"/>
  <c r="AB47" i="2"/>
  <c r="X47" i="2"/>
  <c r="W47" i="2"/>
  <c r="R47" i="2"/>
  <c r="S47" i="2" s="1"/>
  <c r="T47" i="2" s="1"/>
  <c r="U47" i="2" s="1"/>
  <c r="O47" i="2"/>
  <c r="P47" i="2" s="1"/>
  <c r="Q47" i="2" s="1"/>
  <c r="N47" i="2"/>
  <c r="AO46" i="2"/>
  <c r="AL46" i="2"/>
  <c r="AH46" i="2"/>
  <c r="AB46" i="2"/>
  <c r="X46" i="2"/>
  <c r="W46" i="2"/>
  <c r="R46" i="2"/>
  <c r="S46" i="2" s="1"/>
  <c r="T46" i="2" s="1"/>
  <c r="U46" i="2" s="1"/>
  <c r="O46" i="2"/>
  <c r="P46" i="2" s="1"/>
  <c r="Q46" i="2" s="1"/>
  <c r="N46" i="2"/>
  <c r="AO45" i="2"/>
  <c r="AL45" i="2"/>
  <c r="AH45" i="2"/>
  <c r="AB45" i="2"/>
  <c r="X45" i="2"/>
  <c r="W45" i="2"/>
  <c r="R45" i="2"/>
  <c r="S45" i="2" s="1"/>
  <c r="T45" i="2" s="1"/>
  <c r="U45" i="2" s="1"/>
  <c r="O45" i="2"/>
  <c r="P45" i="2" s="1"/>
  <c r="Q45" i="2" s="1"/>
  <c r="N45" i="2"/>
  <c r="AO44" i="2"/>
  <c r="AL44" i="2"/>
  <c r="AH44" i="2"/>
  <c r="AB44" i="2"/>
  <c r="X44" i="2"/>
  <c r="W44" i="2"/>
  <c r="R44" i="2"/>
  <c r="S44" i="2" s="1"/>
  <c r="T44" i="2" s="1"/>
  <c r="U44" i="2" s="1"/>
  <c r="O44" i="2"/>
  <c r="P44" i="2" s="1"/>
  <c r="Q44" i="2" s="1"/>
  <c r="N44" i="2"/>
  <c r="AO43" i="2"/>
  <c r="AL43" i="2"/>
  <c r="AH43" i="2"/>
  <c r="AB43" i="2"/>
  <c r="X43" i="2"/>
  <c r="W43" i="2"/>
  <c r="R43" i="2"/>
  <c r="S43" i="2" s="1"/>
  <c r="T43" i="2" s="1"/>
  <c r="U43" i="2" s="1"/>
  <c r="O43" i="2"/>
  <c r="P43" i="2" s="1"/>
  <c r="Q43" i="2" s="1"/>
  <c r="N43" i="2"/>
  <c r="AO42" i="2"/>
  <c r="AL42" i="2"/>
  <c r="AH42" i="2"/>
  <c r="AB42" i="2"/>
  <c r="X42" i="2"/>
  <c r="W42" i="2"/>
  <c r="R42" i="2"/>
  <c r="S42" i="2" s="1"/>
  <c r="T42" i="2" s="1"/>
  <c r="U42" i="2" s="1"/>
  <c r="O42" i="2"/>
  <c r="P42" i="2" s="1"/>
  <c r="Q42" i="2" s="1"/>
  <c r="N42" i="2"/>
  <c r="AO41" i="2"/>
  <c r="AL41" i="2"/>
  <c r="AH41" i="2"/>
  <c r="AB41" i="2"/>
  <c r="X41" i="2"/>
  <c r="W41" i="2"/>
  <c r="S41" i="2"/>
  <c r="T41" i="2" s="1"/>
  <c r="U41" i="2" s="1"/>
  <c r="R41" i="2"/>
  <c r="O41" i="2"/>
  <c r="P41" i="2" s="1"/>
  <c r="Q41" i="2" s="1"/>
  <c r="N41" i="2"/>
  <c r="AO40" i="2"/>
  <c r="AL40" i="2"/>
  <c r="AH40" i="2"/>
  <c r="AB40" i="2"/>
  <c r="X40" i="2"/>
  <c r="W40" i="2"/>
  <c r="R40" i="2"/>
  <c r="S40" i="2" s="1"/>
  <c r="T40" i="2" s="1"/>
  <c r="U40" i="2" s="1"/>
  <c r="O40" i="2"/>
  <c r="P40" i="2" s="1"/>
  <c r="Q40" i="2" s="1"/>
  <c r="N40" i="2"/>
  <c r="AO39" i="2"/>
  <c r="AL39" i="2"/>
  <c r="AH39" i="2"/>
  <c r="AB39" i="2"/>
  <c r="X39" i="2"/>
  <c r="W39" i="2"/>
  <c r="R39" i="2"/>
  <c r="S39" i="2" s="1"/>
  <c r="T39" i="2" s="1"/>
  <c r="U39" i="2" s="1"/>
  <c r="O39" i="2"/>
  <c r="P39" i="2" s="1"/>
  <c r="Q39" i="2" s="1"/>
  <c r="N39" i="2"/>
  <c r="AO38" i="2"/>
  <c r="AL38" i="2"/>
  <c r="AH38" i="2"/>
  <c r="AB38" i="2"/>
  <c r="X38" i="2"/>
  <c r="W38" i="2"/>
  <c r="R38" i="2"/>
  <c r="S38" i="2" s="1"/>
  <c r="T38" i="2" s="1"/>
  <c r="U38" i="2" s="1"/>
  <c r="O38" i="2"/>
  <c r="P38" i="2" s="1"/>
  <c r="Q38" i="2" s="1"/>
  <c r="N38" i="2"/>
  <c r="AO37" i="2"/>
  <c r="AL37" i="2"/>
  <c r="AH37" i="2"/>
  <c r="AB37" i="2"/>
  <c r="X37" i="2"/>
  <c r="W37" i="2"/>
  <c r="R37" i="2"/>
  <c r="S37" i="2" s="1"/>
  <c r="T37" i="2" s="1"/>
  <c r="U37" i="2" s="1"/>
  <c r="O37" i="2"/>
  <c r="P37" i="2" s="1"/>
  <c r="Q37" i="2" s="1"/>
  <c r="N37" i="2"/>
  <c r="AO36" i="2"/>
  <c r="AL36" i="2"/>
  <c r="AH36" i="2"/>
  <c r="AB36" i="2"/>
  <c r="X36" i="2"/>
  <c r="W36" i="2"/>
  <c r="R36" i="2"/>
  <c r="S36" i="2" s="1"/>
  <c r="T36" i="2" s="1"/>
  <c r="U36" i="2" s="1"/>
  <c r="O36" i="2"/>
  <c r="P36" i="2" s="1"/>
  <c r="Q36" i="2" s="1"/>
  <c r="N36" i="2"/>
  <c r="AO35" i="2"/>
  <c r="AL35" i="2"/>
  <c r="AH35" i="2"/>
  <c r="AB35" i="2"/>
  <c r="X35" i="2"/>
  <c r="W35" i="2"/>
  <c r="R35" i="2"/>
  <c r="S35" i="2" s="1"/>
  <c r="T35" i="2" s="1"/>
  <c r="U35" i="2" s="1"/>
  <c r="O35" i="2"/>
  <c r="P35" i="2" s="1"/>
  <c r="Q35" i="2" s="1"/>
  <c r="N35" i="2"/>
  <c r="AO34" i="2"/>
  <c r="AL34" i="2"/>
  <c r="AH34" i="2"/>
  <c r="AB34" i="2"/>
  <c r="X34" i="2"/>
  <c r="W34" i="2"/>
  <c r="R34" i="2"/>
  <c r="S34" i="2" s="1"/>
  <c r="T34" i="2" s="1"/>
  <c r="U34" i="2" s="1"/>
  <c r="O34" i="2"/>
  <c r="P34" i="2" s="1"/>
  <c r="Q34" i="2" s="1"/>
  <c r="N34" i="2"/>
  <c r="AO33" i="2"/>
  <c r="AL33" i="2"/>
  <c r="AH33" i="2"/>
  <c r="AB33" i="2"/>
  <c r="X33" i="2"/>
  <c r="W33" i="2"/>
  <c r="R33" i="2"/>
  <c r="S33" i="2" s="1"/>
  <c r="T33" i="2" s="1"/>
  <c r="U33" i="2" s="1"/>
  <c r="O33" i="2"/>
  <c r="P33" i="2" s="1"/>
  <c r="Q33" i="2" s="1"/>
  <c r="N33" i="2"/>
  <c r="AO32" i="2"/>
  <c r="AL32" i="2"/>
  <c r="AH32" i="2"/>
  <c r="AB32" i="2"/>
  <c r="X32" i="2"/>
  <c r="W32" i="2"/>
  <c r="R32" i="2"/>
  <c r="S32" i="2" s="1"/>
  <c r="T32" i="2" s="1"/>
  <c r="U32" i="2" s="1"/>
  <c r="O32" i="2"/>
  <c r="P32" i="2" s="1"/>
  <c r="Q32" i="2" s="1"/>
  <c r="N32" i="2"/>
  <c r="AO31" i="2"/>
  <c r="AL31" i="2"/>
  <c r="AH31" i="2"/>
  <c r="AB31" i="2"/>
  <c r="X31" i="2"/>
  <c r="W31" i="2"/>
  <c r="R31" i="2"/>
  <c r="S31" i="2" s="1"/>
  <c r="T31" i="2" s="1"/>
  <c r="U31" i="2" s="1"/>
  <c r="O31" i="2"/>
  <c r="P31" i="2" s="1"/>
  <c r="Q31" i="2" s="1"/>
  <c r="N31" i="2"/>
  <c r="AO30" i="2"/>
  <c r="AL30" i="2"/>
  <c r="AH30" i="2"/>
  <c r="AB30" i="2"/>
  <c r="X30" i="2"/>
  <c r="W30" i="2"/>
  <c r="R30" i="2"/>
  <c r="S30" i="2" s="1"/>
  <c r="T30" i="2" s="1"/>
  <c r="U30" i="2" s="1"/>
  <c r="O30" i="2"/>
  <c r="P30" i="2" s="1"/>
  <c r="Q30" i="2" s="1"/>
  <c r="N30" i="2"/>
  <c r="AO29" i="2"/>
  <c r="AL29" i="2"/>
  <c r="AH29" i="2"/>
  <c r="AB29" i="2"/>
  <c r="X29" i="2"/>
  <c r="W29" i="2"/>
  <c r="R29" i="2"/>
  <c r="S29" i="2" s="1"/>
  <c r="T29" i="2" s="1"/>
  <c r="U29" i="2" s="1"/>
  <c r="O29" i="2"/>
  <c r="P29" i="2" s="1"/>
  <c r="Q29" i="2" s="1"/>
  <c r="N29" i="2"/>
  <c r="AO28" i="2"/>
  <c r="AL28" i="2"/>
  <c r="AH28" i="2"/>
  <c r="AB28" i="2"/>
  <c r="X28" i="2"/>
  <c r="W28" i="2"/>
  <c r="R28" i="2"/>
  <c r="S28" i="2" s="1"/>
  <c r="T28" i="2" s="1"/>
  <c r="U28" i="2" s="1"/>
  <c r="O28" i="2"/>
  <c r="P28" i="2" s="1"/>
  <c r="Q28" i="2" s="1"/>
  <c r="N28" i="2"/>
  <c r="AO27" i="2"/>
  <c r="AL27" i="2"/>
  <c r="AL17" i="2" s="1"/>
  <c r="AH27" i="2"/>
  <c r="AB27" i="2"/>
  <c r="X27" i="2"/>
  <c r="W27" i="2"/>
  <c r="R27" i="2"/>
  <c r="S27" i="2" s="1"/>
  <c r="T27" i="2" s="1"/>
  <c r="U27" i="2" s="1"/>
  <c r="O27" i="2"/>
  <c r="N27" i="2"/>
  <c r="AP21" i="2"/>
  <c r="AD20" i="2"/>
  <c r="AE21" i="2" s="1"/>
  <c r="AA18" i="2"/>
  <c r="AB18" i="2" s="1"/>
  <c r="AC18" i="2" s="1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Q18" i="2" s="1"/>
  <c r="AR18" i="2" s="1"/>
  <c r="AS18" i="2" s="1"/>
  <c r="AT18" i="2" s="1"/>
  <c r="AU18" i="2" s="1"/>
  <c r="AV18" i="2" s="1"/>
  <c r="AW18" i="2" s="1"/>
  <c r="AX18" i="2" s="1"/>
  <c r="M18" i="2"/>
  <c r="N18" i="2" s="1"/>
  <c r="O18" i="2" s="1"/>
  <c r="P18" i="2" s="1"/>
  <c r="Q18" i="2" s="1"/>
  <c r="V18" i="2" s="1"/>
  <c r="W18" i="2" s="1"/>
  <c r="AT17" i="2"/>
  <c r="AR17" i="2"/>
  <c r="AN17" i="2"/>
  <c r="AM17" i="2"/>
  <c r="AK17" i="2"/>
  <c r="AJ17" i="2"/>
  <c r="AD17" i="2"/>
  <c r="AA17" i="2"/>
  <c r="Z17" i="2"/>
  <c r="V17" i="2"/>
  <c r="M17" i="2"/>
  <c r="L17" i="2"/>
  <c r="K17" i="2"/>
  <c r="E17" i="2"/>
  <c r="D17" i="2"/>
  <c r="C17" i="2"/>
  <c r="AO195" i="1"/>
  <c r="AL195" i="1"/>
  <c r="AH195" i="1"/>
  <c r="AB195" i="1"/>
  <c r="I175" i="9" s="1"/>
  <c r="X195" i="1"/>
  <c r="W195" i="1"/>
  <c r="R195" i="1"/>
  <c r="S195" i="1" s="1"/>
  <c r="T195" i="1" s="1"/>
  <c r="U195" i="1" s="1"/>
  <c r="O195" i="1"/>
  <c r="P195" i="1" s="1"/>
  <c r="Q195" i="1" s="1"/>
  <c r="N195" i="1"/>
  <c r="AO194" i="1"/>
  <c r="AL194" i="1"/>
  <c r="AH194" i="1"/>
  <c r="AB194" i="1"/>
  <c r="I174" i="9" s="1"/>
  <c r="X194" i="1"/>
  <c r="W194" i="1"/>
  <c r="S194" i="1"/>
  <c r="T194" i="1" s="1"/>
  <c r="U194" i="1" s="1"/>
  <c r="R194" i="1"/>
  <c r="O194" i="1"/>
  <c r="P194" i="1" s="1"/>
  <c r="Q194" i="1" s="1"/>
  <c r="N194" i="1"/>
  <c r="AO193" i="1"/>
  <c r="AL193" i="1"/>
  <c r="AH193" i="1"/>
  <c r="AB193" i="1"/>
  <c r="I173" i="9" s="1"/>
  <c r="X193" i="1"/>
  <c r="W193" i="1"/>
  <c r="S193" i="1"/>
  <c r="T193" i="1" s="1"/>
  <c r="U193" i="1" s="1"/>
  <c r="R193" i="1"/>
  <c r="P193" i="1"/>
  <c r="Q193" i="1" s="1"/>
  <c r="Y193" i="1" s="1"/>
  <c r="J174" i="14" s="1"/>
  <c r="O193" i="1"/>
  <c r="N193" i="1"/>
  <c r="AO192" i="1"/>
  <c r="AL192" i="1"/>
  <c r="AH192" i="1"/>
  <c r="AB192" i="1"/>
  <c r="I172" i="9" s="1"/>
  <c r="X192" i="1"/>
  <c r="W192" i="1"/>
  <c r="R192" i="1"/>
  <c r="S192" i="1" s="1"/>
  <c r="T192" i="1" s="1"/>
  <c r="U192" i="1" s="1"/>
  <c r="O192" i="1"/>
  <c r="P192" i="1" s="1"/>
  <c r="Q192" i="1" s="1"/>
  <c r="N192" i="1"/>
  <c r="AO191" i="1"/>
  <c r="AL191" i="1"/>
  <c r="AH191" i="1"/>
  <c r="AB191" i="1"/>
  <c r="I171" i="9" s="1"/>
  <c r="X191" i="1"/>
  <c r="W191" i="1"/>
  <c r="R191" i="1"/>
  <c r="S191" i="1" s="1"/>
  <c r="T191" i="1" s="1"/>
  <c r="U191" i="1" s="1"/>
  <c r="O191" i="1"/>
  <c r="P191" i="1" s="1"/>
  <c r="Q191" i="1" s="1"/>
  <c r="N191" i="1"/>
  <c r="AO190" i="1"/>
  <c r="AL190" i="1"/>
  <c r="AH190" i="1"/>
  <c r="AB190" i="1"/>
  <c r="I170" i="9" s="1"/>
  <c r="X190" i="1"/>
  <c r="W190" i="1"/>
  <c r="R190" i="1"/>
  <c r="S190" i="1" s="1"/>
  <c r="T190" i="1" s="1"/>
  <c r="U190" i="1" s="1"/>
  <c r="O190" i="1"/>
  <c r="P190" i="1" s="1"/>
  <c r="Q190" i="1" s="1"/>
  <c r="N190" i="1"/>
  <c r="AO189" i="1"/>
  <c r="AL189" i="1"/>
  <c r="AH189" i="1"/>
  <c r="AB189" i="1"/>
  <c r="I169" i="9" s="1"/>
  <c r="X189" i="1"/>
  <c r="W189" i="1"/>
  <c r="R189" i="1"/>
  <c r="S189" i="1" s="1"/>
  <c r="T189" i="1" s="1"/>
  <c r="U189" i="1" s="1"/>
  <c r="O189" i="1"/>
  <c r="P189" i="1" s="1"/>
  <c r="Q189" i="1" s="1"/>
  <c r="N189" i="1"/>
  <c r="AO188" i="1"/>
  <c r="AL188" i="1"/>
  <c r="AH188" i="1"/>
  <c r="AB188" i="1"/>
  <c r="I168" i="9" s="1"/>
  <c r="X188" i="1"/>
  <c r="W188" i="1"/>
  <c r="R188" i="1"/>
  <c r="S188" i="1" s="1"/>
  <c r="T188" i="1" s="1"/>
  <c r="U188" i="1" s="1"/>
  <c r="O188" i="1"/>
  <c r="P188" i="1" s="1"/>
  <c r="Q188" i="1" s="1"/>
  <c r="Y188" i="1" s="1"/>
  <c r="J169" i="14" s="1"/>
  <c r="N188" i="1"/>
  <c r="AO187" i="1"/>
  <c r="AL187" i="1"/>
  <c r="AH187" i="1"/>
  <c r="AB187" i="1"/>
  <c r="I167" i="9" s="1"/>
  <c r="X187" i="1"/>
  <c r="W187" i="1"/>
  <c r="R187" i="1"/>
  <c r="S187" i="1" s="1"/>
  <c r="T187" i="1" s="1"/>
  <c r="U187" i="1" s="1"/>
  <c r="O187" i="1"/>
  <c r="P187" i="1" s="1"/>
  <c r="Q187" i="1" s="1"/>
  <c r="Y187" i="1" s="1"/>
  <c r="J168" i="14" s="1"/>
  <c r="N187" i="1"/>
  <c r="AO186" i="1"/>
  <c r="AL186" i="1"/>
  <c r="AH186" i="1"/>
  <c r="AB186" i="1"/>
  <c r="I166" i="9" s="1"/>
  <c r="X186" i="1"/>
  <c r="W186" i="1"/>
  <c r="R186" i="1"/>
  <c r="S186" i="1" s="1"/>
  <c r="T186" i="1" s="1"/>
  <c r="U186" i="1" s="1"/>
  <c r="O186" i="1"/>
  <c r="P186" i="1" s="1"/>
  <c r="Q186" i="1" s="1"/>
  <c r="N186" i="1"/>
  <c r="AO185" i="1"/>
  <c r="AL185" i="1"/>
  <c r="AH185" i="1"/>
  <c r="AB185" i="1"/>
  <c r="I165" i="9" s="1"/>
  <c r="X185" i="1"/>
  <c r="W185" i="1"/>
  <c r="R185" i="1"/>
  <c r="S185" i="1" s="1"/>
  <c r="T185" i="1" s="1"/>
  <c r="U185" i="1" s="1"/>
  <c r="O185" i="1"/>
  <c r="P185" i="1" s="1"/>
  <c r="Q185" i="1" s="1"/>
  <c r="N185" i="1"/>
  <c r="AO184" i="1"/>
  <c r="AL184" i="1"/>
  <c r="AH184" i="1"/>
  <c r="AB184" i="1"/>
  <c r="I164" i="9" s="1"/>
  <c r="X184" i="1"/>
  <c r="W184" i="1"/>
  <c r="R184" i="1"/>
  <c r="S184" i="1" s="1"/>
  <c r="T184" i="1" s="1"/>
  <c r="U184" i="1" s="1"/>
  <c r="O184" i="1"/>
  <c r="P184" i="1" s="1"/>
  <c r="Q184" i="1" s="1"/>
  <c r="N184" i="1"/>
  <c r="AO183" i="1"/>
  <c r="AL183" i="1"/>
  <c r="AH183" i="1"/>
  <c r="AB183" i="1"/>
  <c r="I163" i="9" s="1"/>
  <c r="X183" i="1"/>
  <c r="W183" i="1"/>
  <c r="R183" i="1"/>
  <c r="S183" i="1" s="1"/>
  <c r="T183" i="1" s="1"/>
  <c r="U183" i="1" s="1"/>
  <c r="O183" i="1"/>
  <c r="P183" i="1" s="1"/>
  <c r="Q183" i="1" s="1"/>
  <c r="N183" i="1"/>
  <c r="AO182" i="1"/>
  <c r="AL182" i="1"/>
  <c r="AH182" i="1"/>
  <c r="AB182" i="1"/>
  <c r="I162" i="9" s="1"/>
  <c r="X182" i="1"/>
  <c r="W182" i="1"/>
  <c r="R182" i="1"/>
  <c r="S182" i="1" s="1"/>
  <c r="T182" i="1" s="1"/>
  <c r="U182" i="1" s="1"/>
  <c r="O182" i="1"/>
  <c r="P182" i="1" s="1"/>
  <c r="Q182" i="1" s="1"/>
  <c r="Y182" i="1" s="1"/>
  <c r="J163" i="14" s="1"/>
  <c r="N182" i="1"/>
  <c r="AO181" i="1"/>
  <c r="AL181" i="1"/>
  <c r="AH181" i="1"/>
  <c r="AB181" i="1"/>
  <c r="I161" i="9" s="1"/>
  <c r="X181" i="1"/>
  <c r="W181" i="1"/>
  <c r="R181" i="1"/>
  <c r="S181" i="1" s="1"/>
  <c r="T181" i="1" s="1"/>
  <c r="U181" i="1" s="1"/>
  <c r="O181" i="1"/>
  <c r="P181" i="1" s="1"/>
  <c r="Q181" i="1" s="1"/>
  <c r="N181" i="1"/>
  <c r="AO180" i="1"/>
  <c r="AL180" i="1"/>
  <c r="AH180" i="1"/>
  <c r="AB180" i="1"/>
  <c r="I160" i="9" s="1"/>
  <c r="X180" i="1"/>
  <c r="W180" i="1"/>
  <c r="R180" i="1"/>
  <c r="S180" i="1" s="1"/>
  <c r="T180" i="1" s="1"/>
  <c r="U180" i="1" s="1"/>
  <c r="P180" i="1"/>
  <c r="Q180" i="1" s="1"/>
  <c r="O180" i="1"/>
  <c r="N180" i="1"/>
  <c r="AO179" i="1"/>
  <c r="AL179" i="1"/>
  <c r="AH179" i="1"/>
  <c r="AB179" i="1"/>
  <c r="I159" i="9" s="1"/>
  <c r="X179" i="1"/>
  <c r="W179" i="1"/>
  <c r="R179" i="1"/>
  <c r="S179" i="1" s="1"/>
  <c r="T179" i="1" s="1"/>
  <c r="U179" i="1" s="1"/>
  <c r="O179" i="1"/>
  <c r="P179" i="1" s="1"/>
  <c r="Q179" i="1" s="1"/>
  <c r="N179" i="1"/>
  <c r="Y179" i="1" s="1"/>
  <c r="AO178" i="1"/>
  <c r="AL178" i="1"/>
  <c r="AH178" i="1"/>
  <c r="AB178" i="1"/>
  <c r="I158" i="9" s="1"/>
  <c r="X178" i="1"/>
  <c r="W178" i="1"/>
  <c r="R178" i="1"/>
  <c r="S178" i="1" s="1"/>
  <c r="T178" i="1" s="1"/>
  <c r="U178" i="1" s="1"/>
  <c r="O178" i="1"/>
  <c r="P178" i="1" s="1"/>
  <c r="Q178" i="1" s="1"/>
  <c r="Y178" i="1" s="1"/>
  <c r="J159" i="14" s="1"/>
  <c r="N178" i="1"/>
  <c r="AO177" i="1"/>
  <c r="AL177" i="1"/>
  <c r="AH177" i="1"/>
  <c r="AB177" i="1"/>
  <c r="I157" i="9" s="1"/>
  <c r="X177" i="1"/>
  <c r="W177" i="1"/>
  <c r="R177" i="1"/>
  <c r="S177" i="1" s="1"/>
  <c r="T177" i="1" s="1"/>
  <c r="U177" i="1" s="1"/>
  <c r="O177" i="1"/>
  <c r="P177" i="1" s="1"/>
  <c r="Q177" i="1" s="1"/>
  <c r="N177" i="1"/>
  <c r="AO176" i="1"/>
  <c r="AL176" i="1"/>
  <c r="AH176" i="1"/>
  <c r="AB176" i="1"/>
  <c r="I156" i="9" s="1"/>
  <c r="X176" i="1"/>
  <c r="W176" i="1"/>
  <c r="R176" i="1"/>
  <c r="S176" i="1" s="1"/>
  <c r="T176" i="1" s="1"/>
  <c r="U176" i="1" s="1"/>
  <c r="P176" i="1"/>
  <c r="Q176" i="1" s="1"/>
  <c r="O176" i="1"/>
  <c r="N176" i="1"/>
  <c r="AO175" i="1"/>
  <c r="AL175" i="1"/>
  <c r="AH175" i="1"/>
  <c r="AB175" i="1"/>
  <c r="I155" i="9" s="1"/>
  <c r="X175" i="1"/>
  <c r="W175" i="1"/>
  <c r="R175" i="1"/>
  <c r="S175" i="1" s="1"/>
  <c r="T175" i="1" s="1"/>
  <c r="U175" i="1" s="1"/>
  <c r="O175" i="1"/>
  <c r="P175" i="1" s="1"/>
  <c r="Q175" i="1" s="1"/>
  <c r="N175" i="1"/>
  <c r="AO174" i="1"/>
  <c r="AL174" i="1"/>
  <c r="AH174" i="1"/>
  <c r="AB174" i="1"/>
  <c r="I154" i="9" s="1"/>
  <c r="X174" i="1"/>
  <c r="W174" i="1"/>
  <c r="R174" i="1"/>
  <c r="S174" i="1" s="1"/>
  <c r="T174" i="1" s="1"/>
  <c r="U174" i="1" s="1"/>
  <c r="O174" i="1"/>
  <c r="P174" i="1" s="1"/>
  <c r="Q174" i="1" s="1"/>
  <c r="N174" i="1"/>
  <c r="AO173" i="1"/>
  <c r="AL173" i="1"/>
  <c r="AH173" i="1"/>
  <c r="AB173" i="1"/>
  <c r="I153" i="9" s="1"/>
  <c r="X173" i="1"/>
  <c r="W173" i="1"/>
  <c r="R173" i="1"/>
  <c r="S173" i="1" s="1"/>
  <c r="T173" i="1" s="1"/>
  <c r="U173" i="1" s="1"/>
  <c r="O173" i="1"/>
  <c r="P173" i="1" s="1"/>
  <c r="Q173" i="1" s="1"/>
  <c r="N173" i="1"/>
  <c r="AO172" i="1"/>
  <c r="AL172" i="1"/>
  <c r="AH172" i="1"/>
  <c r="AB172" i="1"/>
  <c r="I152" i="9" s="1"/>
  <c r="X172" i="1"/>
  <c r="W172" i="1"/>
  <c r="R172" i="1"/>
  <c r="S172" i="1" s="1"/>
  <c r="T172" i="1" s="1"/>
  <c r="U172" i="1" s="1"/>
  <c r="O172" i="1"/>
  <c r="P172" i="1" s="1"/>
  <c r="Q172" i="1" s="1"/>
  <c r="N172" i="1"/>
  <c r="AO171" i="1"/>
  <c r="AL171" i="1"/>
  <c r="AH171" i="1"/>
  <c r="AB171" i="1"/>
  <c r="I151" i="9" s="1"/>
  <c r="X171" i="1"/>
  <c r="W171" i="1"/>
  <c r="R171" i="1"/>
  <c r="S171" i="1" s="1"/>
  <c r="T171" i="1" s="1"/>
  <c r="U171" i="1" s="1"/>
  <c r="P171" i="1"/>
  <c r="Q171" i="1" s="1"/>
  <c r="Y171" i="1" s="1"/>
  <c r="J152" i="14" s="1"/>
  <c r="O171" i="1"/>
  <c r="N171" i="1"/>
  <c r="AO170" i="1"/>
  <c r="AL170" i="1"/>
  <c r="AH170" i="1"/>
  <c r="AB170" i="1"/>
  <c r="I150" i="9" s="1"/>
  <c r="X170" i="1"/>
  <c r="W170" i="1"/>
  <c r="R170" i="1"/>
  <c r="S170" i="1" s="1"/>
  <c r="T170" i="1" s="1"/>
  <c r="U170" i="1" s="1"/>
  <c r="P170" i="1"/>
  <c r="Q170" i="1" s="1"/>
  <c r="O170" i="1"/>
  <c r="N170" i="1"/>
  <c r="AO169" i="1"/>
  <c r="AL169" i="1"/>
  <c r="AH169" i="1"/>
  <c r="AB169" i="1"/>
  <c r="I149" i="9" s="1"/>
  <c r="X169" i="1"/>
  <c r="W169" i="1"/>
  <c r="R169" i="1"/>
  <c r="S169" i="1" s="1"/>
  <c r="T169" i="1" s="1"/>
  <c r="U169" i="1" s="1"/>
  <c r="O169" i="1"/>
  <c r="P169" i="1" s="1"/>
  <c r="Q169" i="1" s="1"/>
  <c r="N169" i="1"/>
  <c r="AO168" i="1"/>
  <c r="AL168" i="1"/>
  <c r="AH168" i="1"/>
  <c r="AB168" i="1"/>
  <c r="I148" i="9" s="1"/>
  <c r="X168" i="1"/>
  <c r="W168" i="1"/>
  <c r="R168" i="1"/>
  <c r="S168" i="1" s="1"/>
  <c r="T168" i="1" s="1"/>
  <c r="U168" i="1" s="1"/>
  <c r="O168" i="1"/>
  <c r="P168" i="1" s="1"/>
  <c r="Q168" i="1" s="1"/>
  <c r="N168" i="1"/>
  <c r="AO167" i="1"/>
  <c r="AL167" i="1"/>
  <c r="AH167" i="1"/>
  <c r="AB167" i="1"/>
  <c r="I147" i="9" s="1"/>
  <c r="X167" i="1"/>
  <c r="W167" i="1"/>
  <c r="R167" i="1"/>
  <c r="S167" i="1" s="1"/>
  <c r="T167" i="1" s="1"/>
  <c r="U167" i="1" s="1"/>
  <c r="O167" i="1"/>
  <c r="P167" i="1" s="1"/>
  <c r="Q167" i="1" s="1"/>
  <c r="N167" i="1"/>
  <c r="AO166" i="1"/>
  <c r="AL166" i="1"/>
  <c r="AH166" i="1"/>
  <c r="AB166" i="1"/>
  <c r="I146" i="9" s="1"/>
  <c r="X166" i="1"/>
  <c r="W166" i="1"/>
  <c r="R166" i="1"/>
  <c r="S166" i="1" s="1"/>
  <c r="T166" i="1" s="1"/>
  <c r="U166" i="1" s="1"/>
  <c r="O166" i="1"/>
  <c r="P166" i="1" s="1"/>
  <c r="Q166" i="1" s="1"/>
  <c r="N166" i="1"/>
  <c r="AO165" i="1"/>
  <c r="AL165" i="1"/>
  <c r="AH165" i="1"/>
  <c r="AB165" i="1"/>
  <c r="I145" i="9" s="1"/>
  <c r="X165" i="1"/>
  <c r="W165" i="1"/>
  <c r="R165" i="1"/>
  <c r="S165" i="1" s="1"/>
  <c r="T165" i="1" s="1"/>
  <c r="U165" i="1" s="1"/>
  <c r="O165" i="1"/>
  <c r="P165" i="1" s="1"/>
  <c r="Q165" i="1" s="1"/>
  <c r="N165" i="1"/>
  <c r="AO164" i="1"/>
  <c r="AL164" i="1"/>
  <c r="AH164" i="1"/>
  <c r="AB164" i="1"/>
  <c r="I144" i="9" s="1"/>
  <c r="X164" i="1"/>
  <c r="W164" i="1"/>
  <c r="R164" i="1"/>
  <c r="S164" i="1" s="1"/>
  <c r="T164" i="1" s="1"/>
  <c r="U164" i="1" s="1"/>
  <c r="O164" i="1"/>
  <c r="P164" i="1" s="1"/>
  <c r="Q164" i="1" s="1"/>
  <c r="N164" i="1"/>
  <c r="AO163" i="1"/>
  <c r="AL163" i="1"/>
  <c r="AH163" i="1"/>
  <c r="AB163" i="1"/>
  <c r="I143" i="9" s="1"/>
  <c r="X163" i="1"/>
  <c r="W163" i="1"/>
  <c r="R163" i="1"/>
  <c r="S163" i="1" s="1"/>
  <c r="T163" i="1" s="1"/>
  <c r="U163" i="1" s="1"/>
  <c r="O163" i="1"/>
  <c r="P163" i="1" s="1"/>
  <c r="Q163" i="1" s="1"/>
  <c r="N163" i="1"/>
  <c r="AO162" i="1"/>
  <c r="AL162" i="1"/>
  <c r="AH162" i="1"/>
  <c r="AB162" i="1"/>
  <c r="I142" i="9" s="1"/>
  <c r="X162" i="1"/>
  <c r="W162" i="1"/>
  <c r="R162" i="1"/>
  <c r="S162" i="1" s="1"/>
  <c r="T162" i="1" s="1"/>
  <c r="U162" i="1" s="1"/>
  <c r="O162" i="1"/>
  <c r="P162" i="1" s="1"/>
  <c r="Q162" i="1" s="1"/>
  <c r="N162" i="1"/>
  <c r="AO161" i="1"/>
  <c r="AL161" i="1"/>
  <c r="AH161" i="1"/>
  <c r="AB161" i="1"/>
  <c r="I141" i="9" s="1"/>
  <c r="X161" i="1"/>
  <c r="W161" i="1"/>
  <c r="S161" i="1"/>
  <c r="T161" i="1" s="1"/>
  <c r="U161" i="1" s="1"/>
  <c r="R161" i="1"/>
  <c r="O161" i="1"/>
  <c r="P161" i="1" s="1"/>
  <c r="Q161" i="1" s="1"/>
  <c r="Y161" i="1" s="1"/>
  <c r="J142" i="14" s="1"/>
  <c r="N161" i="1"/>
  <c r="AO160" i="1"/>
  <c r="AL160" i="1"/>
  <c r="AH160" i="1"/>
  <c r="AB160" i="1"/>
  <c r="I140" i="9" s="1"/>
  <c r="X160" i="1"/>
  <c r="W160" i="1"/>
  <c r="R160" i="1"/>
  <c r="S160" i="1" s="1"/>
  <c r="T160" i="1" s="1"/>
  <c r="U160" i="1" s="1"/>
  <c r="O160" i="1"/>
  <c r="P160" i="1" s="1"/>
  <c r="Q160" i="1" s="1"/>
  <c r="N160" i="1"/>
  <c r="AO159" i="1"/>
  <c r="AL159" i="1"/>
  <c r="AH159" i="1"/>
  <c r="AB159" i="1"/>
  <c r="I139" i="9" s="1"/>
  <c r="X159" i="1"/>
  <c r="W159" i="1"/>
  <c r="S159" i="1"/>
  <c r="T159" i="1" s="1"/>
  <c r="U159" i="1" s="1"/>
  <c r="R159" i="1"/>
  <c r="O159" i="1"/>
  <c r="P159" i="1" s="1"/>
  <c r="Q159" i="1" s="1"/>
  <c r="N159" i="1"/>
  <c r="Y159" i="1" s="1"/>
  <c r="J140" i="14" s="1"/>
  <c r="AO158" i="1"/>
  <c r="AL158" i="1"/>
  <c r="AH158" i="1"/>
  <c r="AB158" i="1"/>
  <c r="I138" i="9" s="1"/>
  <c r="X158" i="1"/>
  <c r="W158" i="1"/>
  <c r="R158" i="1"/>
  <c r="S158" i="1" s="1"/>
  <c r="T158" i="1" s="1"/>
  <c r="U158" i="1" s="1"/>
  <c r="O158" i="1"/>
  <c r="P158" i="1" s="1"/>
  <c r="Q158" i="1" s="1"/>
  <c r="N158" i="1"/>
  <c r="AO157" i="1"/>
  <c r="AL157" i="1"/>
  <c r="AH157" i="1"/>
  <c r="AB157" i="1"/>
  <c r="I137" i="9" s="1"/>
  <c r="X157" i="1"/>
  <c r="W157" i="1"/>
  <c r="S157" i="1"/>
  <c r="T157" i="1" s="1"/>
  <c r="U157" i="1" s="1"/>
  <c r="R157" i="1"/>
  <c r="O157" i="1"/>
  <c r="P157" i="1" s="1"/>
  <c r="Q157" i="1" s="1"/>
  <c r="N157" i="1"/>
  <c r="AO156" i="1"/>
  <c r="AL156" i="1"/>
  <c r="AH156" i="1"/>
  <c r="AB156" i="1"/>
  <c r="I136" i="9" s="1"/>
  <c r="X156" i="1"/>
  <c r="W156" i="1"/>
  <c r="U156" i="1"/>
  <c r="R156" i="1"/>
  <c r="S156" i="1" s="1"/>
  <c r="T156" i="1" s="1"/>
  <c r="O156" i="1"/>
  <c r="P156" i="1" s="1"/>
  <c r="Q156" i="1" s="1"/>
  <c r="N156" i="1"/>
  <c r="AO155" i="1"/>
  <c r="AL155" i="1"/>
  <c r="AH155" i="1"/>
  <c r="AB155" i="1"/>
  <c r="I135" i="9" s="1"/>
  <c r="X155" i="1"/>
  <c r="W155" i="1"/>
  <c r="R155" i="1"/>
  <c r="S155" i="1" s="1"/>
  <c r="T155" i="1" s="1"/>
  <c r="U155" i="1" s="1"/>
  <c r="O155" i="1"/>
  <c r="P155" i="1" s="1"/>
  <c r="Q155" i="1" s="1"/>
  <c r="N155" i="1"/>
  <c r="AO154" i="1"/>
  <c r="AL154" i="1"/>
  <c r="AH154" i="1"/>
  <c r="AB154" i="1"/>
  <c r="I134" i="9" s="1"/>
  <c r="X154" i="1"/>
  <c r="W154" i="1"/>
  <c r="S154" i="1"/>
  <c r="T154" i="1" s="1"/>
  <c r="U154" i="1" s="1"/>
  <c r="R154" i="1"/>
  <c r="O154" i="1"/>
  <c r="P154" i="1" s="1"/>
  <c r="Q154" i="1" s="1"/>
  <c r="N154" i="1"/>
  <c r="AO153" i="1"/>
  <c r="AL153" i="1"/>
  <c r="AH153" i="1"/>
  <c r="AB153" i="1"/>
  <c r="I133" i="9" s="1"/>
  <c r="X153" i="1"/>
  <c r="W153" i="1"/>
  <c r="R153" i="1"/>
  <c r="S153" i="1" s="1"/>
  <c r="T153" i="1" s="1"/>
  <c r="U153" i="1" s="1"/>
  <c r="O153" i="1"/>
  <c r="P153" i="1" s="1"/>
  <c r="Q153" i="1" s="1"/>
  <c r="Y153" i="1" s="1"/>
  <c r="J134" i="14" s="1"/>
  <c r="N153" i="1"/>
  <c r="AO152" i="1"/>
  <c r="AL152" i="1"/>
  <c r="AH152" i="1"/>
  <c r="AB152" i="1"/>
  <c r="I132" i="9" s="1"/>
  <c r="X152" i="1"/>
  <c r="W152" i="1"/>
  <c r="R152" i="1"/>
  <c r="S152" i="1" s="1"/>
  <c r="T152" i="1" s="1"/>
  <c r="U152" i="1" s="1"/>
  <c r="P152" i="1"/>
  <c r="Q152" i="1" s="1"/>
  <c r="O152" i="1"/>
  <c r="N152" i="1"/>
  <c r="AO151" i="1"/>
  <c r="AL151" i="1"/>
  <c r="AH151" i="1"/>
  <c r="AB151" i="1"/>
  <c r="I131" i="9" s="1"/>
  <c r="X151" i="1"/>
  <c r="W151" i="1"/>
  <c r="R151" i="1"/>
  <c r="S151" i="1" s="1"/>
  <c r="T151" i="1" s="1"/>
  <c r="U151" i="1" s="1"/>
  <c r="O151" i="1"/>
  <c r="P151" i="1" s="1"/>
  <c r="Q151" i="1" s="1"/>
  <c r="N151" i="1"/>
  <c r="AO150" i="1"/>
  <c r="AL150" i="1"/>
  <c r="AH150" i="1"/>
  <c r="AB150" i="1"/>
  <c r="I130" i="9" s="1"/>
  <c r="X150" i="1"/>
  <c r="W150" i="1"/>
  <c r="R150" i="1"/>
  <c r="S150" i="1" s="1"/>
  <c r="T150" i="1" s="1"/>
  <c r="U150" i="1" s="1"/>
  <c r="P150" i="1"/>
  <c r="Q150" i="1" s="1"/>
  <c r="Y150" i="1" s="1"/>
  <c r="J131" i="14" s="1"/>
  <c r="O150" i="1"/>
  <c r="N150" i="1"/>
  <c r="AO149" i="1"/>
  <c r="AL149" i="1"/>
  <c r="AH149" i="1"/>
  <c r="AB149" i="1"/>
  <c r="I129" i="9" s="1"/>
  <c r="X149" i="1"/>
  <c r="W149" i="1"/>
  <c r="R149" i="1"/>
  <c r="S149" i="1" s="1"/>
  <c r="T149" i="1" s="1"/>
  <c r="U149" i="1" s="1"/>
  <c r="P149" i="1"/>
  <c r="Q149" i="1" s="1"/>
  <c r="O149" i="1"/>
  <c r="N149" i="1"/>
  <c r="AO148" i="1"/>
  <c r="AL148" i="1"/>
  <c r="AH148" i="1"/>
  <c r="AB148" i="1"/>
  <c r="I128" i="9" s="1"/>
  <c r="X148" i="1"/>
  <c r="W148" i="1"/>
  <c r="R148" i="1"/>
  <c r="S148" i="1" s="1"/>
  <c r="T148" i="1" s="1"/>
  <c r="U148" i="1" s="1"/>
  <c r="O148" i="1"/>
  <c r="P148" i="1" s="1"/>
  <c r="Q148" i="1" s="1"/>
  <c r="N148" i="1"/>
  <c r="AO147" i="1"/>
  <c r="AL147" i="1"/>
  <c r="AH147" i="1"/>
  <c r="AB147" i="1"/>
  <c r="I127" i="9" s="1"/>
  <c r="X147" i="1"/>
  <c r="W147" i="1"/>
  <c r="R147" i="1"/>
  <c r="S147" i="1" s="1"/>
  <c r="T147" i="1" s="1"/>
  <c r="U147" i="1" s="1"/>
  <c r="O147" i="1"/>
  <c r="P147" i="1" s="1"/>
  <c r="Q147" i="1" s="1"/>
  <c r="N147" i="1"/>
  <c r="AO146" i="1"/>
  <c r="AL146" i="1"/>
  <c r="AH146" i="1"/>
  <c r="AB146" i="1"/>
  <c r="I126" i="9" s="1"/>
  <c r="X146" i="1"/>
  <c r="W146" i="1"/>
  <c r="R146" i="1"/>
  <c r="S146" i="1" s="1"/>
  <c r="T146" i="1" s="1"/>
  <c r="U146" i="1" s="1"/>
  <c r="O146" i="1"/>
  <c r="P146" i="1" s="1"/>
  <c r="Q146" i="1" s="1"/>
  <c r="Y146" i="1" s="1"/>
  <c r="J127" i="14" s="1"/>
  <c r="N146" i="1"/>
  <c r="AO145" i="1"/>
  <c r="AL145" i="1"/>
  <c r="AH145" i="1"/>
  <c r="AB145" i="1"/>
  <c r="I125" i="9" s="1"/>
  <c r="X145" i="1"/>
  <c r="W145" i="1"/>
  <c r="R145" i="1"/>
  <c r="S145" i="1" s="1"/>
  <c r="T145" i="1" s="1"/>
  <c r="U145" i="1" s="1"/>
  <c r="O145" i="1"/>
  <c r="P145" i="1" s="1"/>
  <c r="Q145" i="1" s="1"/>
  <c r="Y145" i="1" s="1"/>
  <c r="N145" i="1"/>
  <c r="AO144" i="1"/>
  <c r="AL144" i="1"/>
  <c r="AH144" i="1"/>
  <c r="AB144" i="1"/>
  <c r="I124" i="9" s="1"/>
  <c r="X144" i="1"/>
  <c r="W144" i="1"/>
  <c r="R144" i="1"/>
  <c r="S144" i="1" s="1"/>
  <c r="T144" i="1" s="1"/>
  <c r="U144" i="1" s="1"/>
  <c r="P144" i="1"/>
  <c r="Q144" i="1" s="1"/>
  <c r="O144" i="1"/>
  <c r="N144" i="1"/>
  <c r="AO143" i="1"/>
  <c r="AL143" i="1"/>
  <c r="AH143" i="1"/>
  <c r="AB143" i="1"/>
  <c r="I123" i="9" s="1"/>
  <c r="X143" i="1"/>
  <c r="W143" i="1"/>
  <c r="R143" i="1"/>
  <c r="S143" i="1" s="1"/>
  <c r="T143" i="1" s="1"/>
  <c r="U143" i="1" s="1"/>
  <c r="O143" i="1"/>
  <c r="P143" i="1" s="1"/>
  <c r="Q143" i="1" s="1"/>
  <c r="N143" i="1"/>
  <c r="AO142" i="1"/>
  <c r="AL142" i="1"/>
  <c r="AH142" i="1"/>
  <c r="AB142" i="1"/>
  <c r="I122" i="9" s="1"/>
  <c r="X142" i="1"/>
  <c r="W142" i="1"/>
  <c r="R142" i="1"/>
  <c r="S142" i="1" s="1"/>
  <c r="T142" i="1" s="1"/>
  <c r="U142" i="1" s="1"/>
  <c r="O142" i="1"/>
  <c r="P142" i="1" s="1"/>
  <c r="Q142" i="1" s="1"/>
  <c r="N142" i="1"/>
  <c r="AO141" i="1"/>
  <c r="AL141" i="1"/>
  <c r="AH141" i="1"/>
  <c r="AB141" i="1"/>
  <c r="I121" i="9" s="1"/>
  <c r="X141" i="1"/>
  <c r="W141" i="1"/>
  <c r="R141" i="1"/>
  <c r="S141" i="1" s="1"/>
  <c r="T141" i="1" s="1"/>
  <c r="U141" i="1" s="1"/>
  <c r="P141" i="1"/>
  <c r="Q141" i="1" s="1"/>
  <c r="O141" i="1"/>
  <c r="N141" i="1"/>
  <c r="AO140" i="1"/>
  <c r="AL140" i="1"/>
  <c r="AH140" i="1"/>
  <c r="AB140" i="1"/>
  <c r="I120" i="9" s="1"/>
  <c r="X140" i="1"/>
  <c r="W140" i="1"/>
  <c r="R140" i="1"/>
  <c r="S140" i="1" s="1"/>
  <c r="T140" i="1" s="1"/>
  <c r="U140" i="1" s="1"/>
  <c r="P140" i="1"/>
  <c r="Q140" i="1" s="1"/>
  <c r="Y140" i="1" s="1"/>
  <c r="J121" i="14" s="1"/>
  <c r="O140" i="1"/>
  <c r="N140" i="1"/>
  <c r="AO139" i="1"/>
  <c r="AL139" i="1"/>
  <c r="AH139" i="1"/>
  <c r="AB139" i="1"/>
  <c r="I119" i="9" s="1"/>
  <c r="X139" i="1"/>
  <c r="W139" i="1"/>
  <c r="R139" i="1"/>
  <c r="S139" i="1" s="1"/>
  <c r="T139" i="1" s="1"/>
  <c r="U139" i="1" s="1"/>
  <c r="O139" i="1"/>
  <c r="P139" i="1" s="1"/>
  <c r="Q139" i="1" s="1"/>
  <c r="N139" i="1"/>
  <c r="AO138" i="1"/>
  <c r="AL138" i="1"/>
  <c r="AH138" i="1"/>
  <c r="AB138" i="1"/>
  <c r="I118" i="9" s="1"/>
  <c r="X138" i="1"/>
  <c r="W138" i="1"/>
  <c r="T138" i="1"/>
  <c r="U138" i="1" s="1"/>
  <c r="R138" i="1"/>
  <c r="S138" i="1" s="1"/>
  <c r="P138" i="1"/>
  <c r="Q138" i="1" s="1"/>
  <c r="O138" i="1"/>
  <c r="N138" i="1"/>
  <c r="AO137" i="1"/>
  <c r="AL137" i="1"/>
  <c r="AH137" i="1"/>
  <c r="AB137" i="1"/>
  <c r="I117" i="9" s="1"/>
  <c r="X137" i="1"/>
  <c r="W137" i="1"/>
  <c r="R137" i="1"/>
  <c r="S137" i="1" s="1"/>
  <c r="T137" i="1" s="1"/>
  <c r="U137" i="1" s="1"/>
  <c r="O137" i="1"/>
  <c r="P137" i="1" s="1"/>
  <c r="Q137" i="1" s="1"/>
  <c r="N137" i="1"/>
  <c r="Y137" i="1" s="1"/>
  <c r="J118" i="14" s="1"/>
  <c r="AO136" i="1"/>
  <c r="AL136" i="1"/>
  <c r="AH136" i="1"/>
  <c r="AB136" i="1"/>
  <c r="I116" i="9" s="1"/>
  <c r="X136" i="1"/>
  <c r="W136" i="1"/>
  <c r="R136" i="1"/>
  <c r="S136" i="1" s="1"/>
  <c r="T136" i="1" s="1"/>
  <c r="U136" i="1" s="1"/>
  <c r="O136" i="1"/>
  <c r="P136" i="1" s="1"/>
  <c r="Q136" i="1" s="1"/>
  <c r="Y136" i="1" s="1"/>
  <c r="J117" i="14" s="1"/>
  <c r="N136" i="1"/>
  <c r="AO135" i="1"/>
  <c r="AL135" i="1"/>
  <c r="AH135" i="1"/>
  <c r="AB135" i="1"/>
  <c r="I115" i="9" s="1"/>
  <c r="X135" i="1"/>
  <c r="W135" i="1"/>
  <c r="R135" i="1"/>
  <c r="S135" i="1" s="1"/>
  <c r="T135" i="1" s="1"/>
  <c r="U135" i="1" s="1"/>
  <c r="O135" i="1"/>
  <c r="P135" i="1" s="1"/>
  <c r="Q135" i="1" s="1"/>
  <c r="N135" i="1"/>
  <c r="AO134" i="1"/>
  <c r="AL134" i="1"/>
  <c r="AH134" i="1"/>
  <c r="AB134" i="1"/>
  <c r="I114" i="9" s="1"/>
  <c r="X134" i="1"/>
  <c r="W134" i="1"/>
  <c r="T134" i="1"/>
  <c r="U134" i="1" s="1"/>
  <c r="R134" i="1"/>
  <c r="S134" i="1" s="1"/>
  <c r="Q134" i="1"/>
  <c r="P134" i="1"/>
  <c r="O134" i="1"/>
  <c r="N134" i="1"/>
  <c r="AO133" i="1"/>
  <c r="AL133" i="1"/>
  <c r="AH133" i="1"/>
  <c r="AB133" i="1"/>
  <c r="I113" i="9" s="1"/>
  <c r="X133" i="1"/>
  <c r="W133" i="1"/>
  <c r="R133" i="1"/>
  <c r="S133" i="1" s="1"/>
  <c r="T133" i="1" s="1"/>
  <c r="U133" i="1" s="1"/>
  <c r="O133" i="1"/>
  <c r="P133" i="1" s="1"/>
  <c r="Q133" i="1" s="1"/>
  <c r="Y133" i="1" s="1"/>
  <c r="J114" i="14" s="1"/>
  <c r="N133" i="1"/>
  <c r="AO132" i="1"/>
  <c r="AL132" i="1"/>
  <c r="AH132" i="1"/>
  <c r="AB132" i="1"/>
  <c r="I112" i="9" s="1"/>
  <c r="X132" i="1"/>
  <c r="W132" i="1"/>
  <c r="R132" i="1"/>
  <c r="S132" i="1" s="1"/>
  <c r="T132" i="1" s="1"/>
  <c r="U132" i="1" s="1"/>
  <c r="O132" i="1"/>
  <c r="P132" i="1" s="1"/>
  <c r="Q132" i="1" s="1"/>
  <c r="N132" i="1"/>
  <c r="AO131" i="1"/>
  <c r="AL131" i="1"/>
  <c r="AH131" i="1"/>
  <c r="AB131" i="1"/>
  <c r="I111" i="9" s="1"/>
  <c r="X131" i="1"/>
  <c r="W131" i="1"/>
  <c r="R131" i="1"/>
  <c r="S131" i="1" s="1"/>
  <c r="T131" i="1" s="1"/>
  <c r="U131" i="1" s="1"/>
  <c r="O131" i="1"/>
  <c r="P131" i="1" s="1"/>
  <c r="Q131" i="1" s="1"/>
  <c r="N131" i="1"/>
  <c r="AO130" i="1"/>
  <c r="AL130" i="1"/>
  <c r="AH130" i="1"/>
  <c r="AB130" i="1"/>
  <c r="I110" i="9" s="1"/>
  <c r="X130" i="1"/>
  <c r="W130" i="1"/>
  <c r="R130" i="1"/>
  <c r="S130" i="1" s="1"/>
  <c r="T130" i="1" s="1"/>
  <c r="U130" i="1" s="1"/>
  <c r="O130" i="1"/>
  <c r="P130" i="1" s="1"/>
  <c r="Q130" i="1" s="1"/>
  <c r="N130" i="1"/>
  <c r="AO129" i="1"/>
  <c r="AL129" i="1"/>
  <c r="AH129" i="1"/>
  <c r="AB129" i="1"/>
  <c r="I109" i="9" s="1"/>
  <c r="X129" i="1"/>
  <c r="W129" i="1"/>
  <c r="R129" i="1"/>
  <c r="S129" i="1" s="1"/>
  <c r="T129" i="1" s="1"/>
  <c r="U129" i="1" s="1"/>
  <c r="O129" i="1"/>
  <c r="P129" i="1" s="1"/>
  <c r="Q129" i="1" s="1"/>
  <c r="Y129" i="1" s="1"/>
  <c r="J110" i="14" s="1"/>
  <c r="N129" i="1"/>
  <c r="AO128" i="1"/>
  <c r="AL128" i="1"/>
  <c r="AH128" i="1"/>
  <c r="AB128" i="1"/>
  <c r="I108" i="9" s="1"/>
  <c r="X128" i="1"/>
  <c r="W128" i="1"/>
  <c r="R128" i="1"/>
  <c r="S128" i="1" s="1"/>
  <c r="T128" i="1" s="1"/>
  <c r="U128" i="1" s="1"/>
  <c r="P128" i="1"/>
  <c r="Q128" i="1" s="1"/>
  <c r="O128" i="1"/>
  <c r="N128" i="1"/>
  <c r="AO127" i="1"/>
  <c r="AL127" i="1"/>
  <c r="AH127" i="1"/>
  <c r="AB127" i="1"/>
  <c r="I107" i="9" s="1"/>
  <c r="X127" i="1"/>
  <c r="W127" i="1"/>
  <c r="T127" i="1"/>
  <c r="U127" i="1" s="1"/>
  <c r="R127" i="1"/>
  <c r="S127" i="1" s="1"/>
  <c r="O127" i="1"/>
  <c r="P127" i="1" s="1"/>
  <c r="Q127" i="1" s="1"/>
  <c r="N127" i="1"/>
  <c r="AO126" i="1"/>
  <c r="AL126" i="1"/>
  <c r="AH126" i="1"/>
  <c r="AB126" i="1"/>
  <c r="I106" i="9" s="1"/>
  <c r="X126" i="1"/>
  <c r="W126" i="1"/>
  <c r="R126" i="1"/>
  <c r="S126" i="1" s="1"/>
  <c r="T126" i="1" s="1"/>
  <c r="U126" i="1" s="1"/>
  <c r="O126" i="1"/>
  <c r="P126" i="1" s="1"/>
  <c r="Q126" i="1" s="1"/>
  <c r="N126" i="1"/>
  <c r="AO125" i="1"/>
  <c r="AL125" i="1"/>
  <c r="AH125" i="1"/>
  <c r="AB125" i="1"/>
  <c r="I105" i="9" s="1"/>
  <c r="X125" i="1"/>
  <c r="W125" i="1"/>
  <c r="R125" i="1"/>
  <c r="S125" i="1" s="1"/>
  <c r="T125" i="1" s="1"/>
  <c r="U125" i="1" s="1"/>
  <c r="O125" i="1"/>
  <c r="P125" i="1" s="1"/>
  <c r="Q125" i="1" s="1"/>
  <c r="Y125" i="1" s="1"/>
  <c r="J106" i="14" s="1"/>
  <c r="N125" i="1"/>
  <c r="AO124" i="1"/>
  <c r="AL124" i="1"/>
  <c r="AH124" i="1"/>
  <c r="AB124" i="1"/>
  <c r="I104" i="9" s="1"/>
  <c r="X124" i="1"/>
  <c r="W124" i="1"/>
  <c r="R124" i="1"/>
  <c r="S124" i="1" s="1"/>
  <c r="T124" i="1" s="1"/>
  <c r="U124" i="1" s="1"/>
  <c r="O124" i="1"/>
  <c r="P124" i="1" s="1"/>
  <c r="Q124" i="1" s="1"/>
  <c r="N124" i="1"/>
  <c r="AO123" i="1"/>
  <c r="AL123" i="1"/>
  <c r="AH123" i="1"/>
  <c r="AB123" i="1"/>
  <c r="I103" i="9" s="1"/>
  <c r="X123" i="1"/>
  <c r="W123" i="1"/>
  <c r="R123" i="1"/>
  <c r="S123" i="1" s="1"/>
  <c r="T123" i="1" s="1"/>
  <c r="U123" i="1" s="1"/>
  <c r="P123" i="1"/>
  <c r="Q123" i="1" s="1"/>
  <c r="O123" i="1"/>
  <c r="N123" i="1"/>
  <c r="Y123" i="1" s="1"/>
  <c r="J104" i="14" s="1"/>
  <c r="AO122" i="1"/>
  <c r="AL122" i="1"/>
  <c r="AH122" i="1"/>
  <c r="AB122" i="1"/>
  <c r="I102" i="9" s="1"/>
  <c r="X122" i="1"/>
  <c r="W122" i="1"/>
  <c r="R122" i="1"/>
  <c r="S122" i="1" s="1"/>
  <c r="T122" i="1" s="1"/>
  <c r="U122" i="1" s="1"/>
  <c r="O122" i="1"/>
  <c r="P122" i="1" s="1"/>
  <c r="Q122" i="1" s="1"/>
  <c r="N122" i="1"/>
  <c r="BB121" i="1"/>
  <c r="AO121" i="1"/>
  <c r="AL121" i="1"/>
  <c r="AH121" i="1"/>
  <c r="AB121" i="1"/>
  <c r="I101" i="9" s="1"/>
  <c r="X121" i="1"/>
  <c r="W121" i="1"/>
  <c r="S121" i="1"/>
  <c r="T121" i="1" s="1"/>
  <c r="U121" i="1" s="1"/>
  <c r="R121" i="1"/>
  <c r="P121" i="1"/>
  <c r="Q121" i="1" s="1"/>
  <c r="Y121" i="1" s="1"/>
  <c r="J102" i="14" s="1"/>
  <c r="O121" i="1"/>
  <c r="N121" i="1"/>
  <c r="AO120" i="1"/>
  <c r="AL120" i="1"/>
  <c r="AH120" i="1"/>
  <c r="AB120" i="1"/>
  <c r="I100" i="9" s="1"/>
  <c r="X120" i="1"/>
  <c r="W120" i="1"/>
  <c r="S120" i="1"/>
  <c r="T120" i="1" s="1"/>
  <c r="U120" i="1" s="1"/>
  <c r="R120" i="1"/>
  <c r="O120" i="1"/>
  <c r="P120" i="1" s="1"/>
  <c r="Q120" i="1" s="1"/>
  <c r="N120" i="1"/>
  <c r="AO119" i="1"/>
  <c r="AL119" i="1"/>
  <c r="AH119" i="1"/>
  <c r="AB119" i="1"/>
  <c r="I99" i="9" s="1"/>
  <c r="X119" i="1"/>
  <c r="W119" i="1"/>
  <c r="R119" i="1"/>
  <c r="S119" i="1" s="1"/>
  <c r="T119" i="1" s="1"/>
  <c r="U119" i="1" s="1"/>
  <c r="O119" i="1"/>
  <c r="P119" i="1" s="1"/>
  <c r="Q119" i="1" s="1"/>
  <c r="N119" i="1"/>
  <c r="AO118" i="1"/>
  <c r="AL118" i="1"/>
  <c r="AH118" i="1"/>
  <c r="AB118" i="1"/>
  <c r="I98" i="9" s="1"/>
  <c r="X118" i="1"/>
  <c r="W118" i="1"/>
  <c r="U118" i="1"/>
  <c r="R118" i="1"/>
  <c r="S118" i="1" s="1"/>
  <c r="T118" i="1" s="1"/>
  <c r="O118" i="1"/>
  <c r="P118" i="1" s="1"/>
  <c r="Q118" i="1" s="1"/>
  <c r="N118" i="1"/>
  <c r="BB117" i="1"/>
  <c r="AO117" i="1"/>
  <c r="AL117" i="1"/>
  <c r="AH117" i="1"/>
  <c r="AB117" i="1"/>
  <c r="I97" i="9" s="1"/>
  <c r="X117" i="1"/>
  <c r="W117" i="1"/>
  <c r="S117" i="1"/>
  <c r="T117" i="1" s="1"/>
  <c r="U117" i="1" s="1"/>
  <c r="R117" i="1"/>
  <c r="P117" i="1"/>
  <c r="Q117" i="1" s="1"/>
  <c r="Y117" i="1" s="1"/>
  <c r="J98" i="14" s="1"/>
  <c r="O117" i="1"/>
  <c r="N117" i="1"/>
  <c r="AO116" i="1"/>
  <c r="AL116" i="1"/>
  <c r="AH116" i="1"/>
  <c r="AB116" i="1"/>
  <c r="I96" i="9" s="1"/>
  <c r="X116" i="1"/>
  <c r="W116" i="1"/>
  <c r="S116" i="1"/>
  <c r="T116" i="1" s="1"/>
  <c r="U116" i="1" s="1"/>
  <c r="R116" i="1"/>
  <c r="O116" i="1"/>
  <c r="P116" i="1" s="1"/>
  <c r="Q116" i="1" s="1"/>
  <c r="N116" i="1"/>
  <c r="AO115" i="1"/>
  <c r="AL115" i="1"/>
  <c r="AH115" i="1"/>
  <c r="AB115" i="1"/>
  <c r="I95" i="9" s="1"/>
  <c r="X115" i="1"/>
  <c r="W115" i="1"/>
  <c r="R115" i="1"/>
  <c r="S115" i="1" s="1"/>
  <c r="T115" i="1" s="1"/>
  <c r="U115" i="1" s="1"/>
  <c r="O115" i="1"/>
  <c r="P115" i="1" s="1"/>
  <c r="Q115" i="1" s="1"/>
  <c r="N115" i="1"/>
  <c r="AO114" i="1"/>
  <c r="AL114" i="1"/>
  <c r="AH114" i="1"/>
  <c r="AB114" i="1"/>
  <c r="I94" i="9" s="1"/>
  <c r="X114" i="1"/>
  <c r="W114" i="1"/>
  <c r="R114" i="1"/>
  <c r="S114" i="1" s="1"/>
  <c r="T114" i="1" s="1"/>
  <c r="U114" i="1" s="1"/>
  <c r="O114" i="1"/>
  <c r="P114" i="1" s="1"/>
  <c r="Q114" i="1" s="1"/>
  <c r="N114" i="1"/>
  <c r="AO113" i="1"/>
  <c r="AL113" i="1"/>
  <c r="AH113" i="1"/>
  <c r="AB113" i="1"/>
  <c r="I93" i="9" s="1"/>
  <c r="X113" i="1"/>
  <c r="W113" i="1"/>
  <c r="S113" i="1"/>
  <c r="T113" i="1" s="1"/>
  <c r="U113" i="1" s="1"/>
  <c r="R113" i="1"/>
  <c r="P113" i="1"/>
  <c r="Q113" i="1" s="1"/>
  <c r="O113" i="1"/>
  <c r="N113" i="1"/>
  <c r="AO112" i="1"/>
  <c r="AL112" i="1"/>
  <c r="AH112" i="1"/>
  <c r="AB112" i="1"/>
  <c r="I92" i="9" s="1"/>
  <c r="X112" i="1"/>
  <c r="W112" i="1"/>
  <c r="S112" i="1"/>
  <c r="T112" i="1" s="1"/>
  <c r="U112" i="1" s="1"/>
  <c r="R112" i="1"/>
  <c r="O112" i="1"/>
  <c r="P112" i="1" s="1"/>
  <c r="Q112" i="1" s="1"/>
  <c r="N112" i="1"/>
  <c r="AO111" i="1"/>
  <c r="AL111" i="1"/>
  <c r="AH111" i="1"/>
  <c r="AB111" i="1"/>
  <c r="I91" i="9" s="1"/>
  <c r="X111" i="1"/>
  <c r="W111" i="1"/>
  <c r="R111" i="1"/>
  <c r="S111" i="1" s="1"/>
  <c r="T111" i="1" s="1"/>
  <c r="U111" i="1" s="1"/>
  <c r="O111" i="1"/>
  <c r="P111" i="1" s="1"/>
  <c r="Q111" i="1" s="1"/>
  <c r="N111" i="1"/>
  <c r="AO110" i="1"/>
  <c r="AL110" i="1"/>
  <c r="AH110" i="1"/>
  <c r="AB110" i="1"/>
  <c r="I90" i="9" s="1"/>
  <c r="X110" i="1"/>
  <c r="W110" i="1"/>
  <c r="U110" i="1"/>
  <c r="R110" i="1"/>
  <c r="S110" i="1" s="1"/>
  <c r="T110" i="1" s="1"/>
  <c r="O110" i="1"/>
  <c r="P110" i="1" s="1"/>
  <c r="Q110" i="1" s="1"/>
  <c r="N110" i="1"/>
  <c r="AO109" i="1"/>
  <c r="AL109" i="1"/>
  <c r="AH109" i="1"/>
  <c r="AB109" i="1"/>
  <c r="I89" i="9" s="1"/>
  <c r="X109" i="1"/>
  <c r="W109" i="1"/>
  <c r="S109" i="1"/>
  <c r="T109" i="1" s="1"/>
  <c r="U109" i="1" s="1"/>
  <c r="R109" i="1"/>
  <c r="O109" i="1"/>
  <c r="P109" i="1" s="1"/>
  <c r="Q109" i="1" s="1"/>
  <c r="Y109" i="1" s="1"/>
  <c r="J90" i="14" s="1"/>
  <c r="N109" i="1"/>
  <c r="AO108" i="1"/>
  <c r="AL108" i="1"/>
  <c r="AH108" i="1"/>
  <c r="AB108" i="1"/>
  <c r="I88" i="9" s="1"/>
  <c r="X108" i="1"/>
  <c r="W108" i="1"/>
  <c r="R108" i="1"/>
  <c r="S108" i="1" s="1"/>
  <c r="T108" i="1" s="1"/>
  <c r="U108" i="1" s="1"/>
  <c r="Q108" i="1"/>
  <c r="O108" i="1"/>
  <c r="P108" i="1" s="1"/>
  <c r="N108" i="1"/>
  <c r="Y108" i="1" s="1"/>
  <c r="J89" i="14" s="1"/>
  <c r="AO107" i="1"/>
  <c r="AL107" i="1"/>
  <c r="AH107" i="1"/>
  <c r="AB107" i="1"/>
  <c r="I87" i="9" s="1"/>
  <c r="X107" i="1"/>
  <c r="W107" i="1"/>
  <c r="R107" i="1"/>
  <c r="S107" i="1" s="1"/>
  <c r="T107" i="1" s="1"/>
  <c r="U107" i="1" s="1"/>
  <c r="O107" i="1"/>
  <c r="P107" i="1" s="1"/>
  <c r="Q107" i="1" s="1"/>
  <c r="N107" i="1"/>
  <c r="AO106" i="1"/>
  <c r="AL106" i="1"/>
  <c r="AH106" i="1"/>
  <c r="AB106" i="1"/>
  <c r="I86" i="9" s="1"/>
  <c r="X106" i="1"/>
  <c r="W106" i="1"/>
  <c r="S106" i="1"/>
  <c r="T106" i="1" s="1"/>
  <c r="U106" i="1" s="1"/>
  <c r="R106" i="1"/>
  <c r="O106" i="1"/>
  <c r="P106" i="1" s="1"/>
  <c r="Q106" i="1" s="1"/>
  <c r="N106" i="1"/>
  <c r="AO105" i="1"/>
  <c r="AL105" i="1"/>
  <c r="AH105" i="1"/>
  <c r="AB105" i="1"/>
  <c r="I85" i="9" s="1"/>
  <c r="X105" i="1"/>
  <c r="W105" i="1"/>
  <c r="R105" i="1"/>
  <c r="S105" i="1" s="1"/>
  <c r="T105" i="1" s="1"/>
  <c r="U105" i="1" s="1"/>
  <c r="O105" i="1"/>
  <c r="P105" i="1" s="1"/>
  <c r="Q105" i="1" s="1"/>
  <c r="Y105" i="1" s="1"/>
  <c r="J86" i="14" s="1"/>
  <c r="N105" i="1"/>
  <c r="AO104" i="1"/>
  <c r="AL104" i="1"/>
  <c r="AH104" i="1"/>
  <c r="AB104" i="1"/>
  <c r="I84" i="9" s="1"/>
  <c r="X104" i="1"/>
  <c r="W104" i="1"/>
  <c r="R104" i="1"/>
  <c r="S104" i="1" s="1"/>
  <c r="T104" i="1" s="1"/>
  <c r="U104" i="1" s="1"/>
  <c r="O104" i="1"/>
  <c r="P104" i="1" s="1"/>
  <c r="Q104" i="1" s="1"/>
  <c r="N104" i="1"/>
  <c r="AO103" i="1"/>
  <c r="AL103" i="1"/>
  <c r="AH103" i="1"/>
  <c r="AB103" i="1"/>
  <c r="I83" i="9" s="1"/>
  <c r="X103" i="1"/>
  <c r="W103" i="1"/>
  <c r="R103" i="1"/>
  <c r="S103" i="1" s="1"/>
  <c r="T103" i="1" s="1"/>
  <c r="U103" i="1" s="1"/>
  <c r="O103" i="1"/>
  <c r="P103" i="1" s="1"/>
  <c r="Q103" i="1" s="1"/>
  <c r="N103" i="1"/>
  <c r="AO102" i="1"/>
  <c r="AL102" i="1"/>
  <c r="AH102" i="1"/>
  <c r="AB102" i="1"/>
  <c r="I82" i="9" s="1"/>
  <c r="X102" i="1"/>
  <c r="W102" i="1"/>
  <c r="U102" i="1"/>
  <c r="S102" i="1"/>
  <c r="T102" i="1" s="1"/>
  <c r="R102" i="1"/>
  <c r="O102" i="1"/>
  <c r="P102" i="1" s="1"/>
  <c r="Q102" i="1" s="1"/>
  <c r="N102" i="1"/>
  <c r="Y102" i="1" s="1"/>
  <c r="J83" i="14" s="1"/>
  <c r="AO101" i="1"/>
  <c r="AL101" i="1"/>
  <c r="AH101" i="1"/>
  <c r="AB101" i="1"/>
  <c r="I81" i="9" s="1"/>
  <c r="X101" i="1"/>
  <c r="W101" i="1"/>
  <c r="R101" i="1"/>
  <c r="S101" i="1" s="1"/>
  <c r="T101" i="1" s="1"/>
  <c r="U101" i="1" s="1"/>
  <c r="P101" i="1"/>
  <c r="Q101" i="1" s="1"/>
  <c r="Y101" i="1" s="1"/>
  <c r="J82" i="14" s="1"/>
  <c r="O101" i="1"/>
  <c r="N101" i="1"/>
  <c r="AO100" i="1"/>
  <c r="AL100" i="1"/>
  <c r="AH100" i="1"/>
  <c r="AB100" i="1"/>
  <c r="I80" i="9" s="1"/>
  <c r="X100" i="1"/>
  <c r="W100" i="1"/>
  <c r="S100" i="1"/>
  <c r="T100" i="1" s="1"/>
  <c r="U100" i="1" s="1"/>
  <c r="R100" i="1"/>
  <c r="O100" i="1"/>
  <c r="P100" i="1" s="1"/>
  <c r="Q100" i="1" s="1"/>
  <c r="N100" i="1"/>
  <c r="AO99" i="1"/>
  <c r="AL99" i="1"/>
  <c r="AH99" i="1"/>
  <c r="AB99" i="1"/>
  <c r="I79" i="9" s="1"/>
  <c r="X99" i="1"/>
  <c r="W99" i="1"/>
  <c r="S99" i="1"/>
  <c r="T99" i="1" s="1"/>
  <c r="U99" i="1" s="1"/>
  <c r="R99" i="1"/>
  <c r="O99" i="1"/>
  <c r="P99" i="1" s="1"/>
  <c r="Q99" i="1" s="1"/>
  <c r="Y99" i="1" s="1"/>
  <c r="J80" i="14" s="1"/>
  <c r="N99" i="1"/>
  <c r="AO98" i="1"/>
  <c r="AL98" i="1"/>
  <c r="AH98" i="1"/>
  <c r="AB98" i="1"/>
  <c r="I78" i="9" s="1"/>
  <c r="X98" i="1"/>
  <c r="W98" i="1"/>
  <c r="R98" i="1"/>
  <c r="S98" i="1" s="1"/>
  <c r="T98" i="1" s="1"/>
  <c r="U98" i="1" s="1"/>
  <c r="O98" i="1"/>
  <c r="P98" i="1" s="1"/>
  <c r="Q98" i="1" s="1"/>
  <c r="N98" i="1"/>
  <c r="Y98" i="1" s="1"/>
  <c r="J79" i="14" s="1"/>
  <c r="AO97" i="1"/>
  <c r="AL97" i="1"/>
  <c r="AH97" i="1"/>
  <c r="AB97" i="1"/>
  <c r="I77" i="9" s="1"/>
  <c r="X97" i="1"/>
  <c r="W97" i="1"/>
  <c r="S97" i="1"/>
  <c r="T97" i="1" s="1"/>
  <c r="U97" i="1" s="1"/>
  <c r="R97" i="1"/>
  <c r="O97" i="1"/>
  <c r="P97" i="1" s="1"/>
  <c r="Q97" i="1" s="1"/>
  <c r="Y97" i="1" s="1"/>
  <c r="N97" i="1"/>
  <c r="AO96" i="1"/>
  <c r="AL96" i="1"/>
  <c r="AH96" i="1"/>
  <c r="AB96" i="1"/>
  <c r="I76" i="9" s="1"/>
  <c r="X96" i="1"/>
  <c r="W96" i="1"/>
  <c r="S96" i="1"/>
  <c r="T96" i="1" s="1"/>
  <c r="U96" i="1" s="1"/>
  <c r="R96" i="1"/>
  <c r="O96" i="1"/>
  <c r="P96" i="1" s="1"/>
  <c r="Q96" i="1" s="1"/>
  <c r="N96" i="1"/>
  <c r="AO95" i="1"/>
  <c r="AL95" i="1"/>
  <c r="AH95" i="1"/>
  <c r="AB95" i="1"/>
  <c r="I75" i="9" s="1"/>
  <c r="X95" i="1"/>
  <c r="W95" i="1"/>
  <c r="T95" i="1"/>
  <c r="U95" i="1" s="1"/>
  <c r="S95" i="1"/>
  <c r="R95" i="1"/>
  <c r="O95" i="1"/>
  <c r="P95" i="1" s="1"/>
  <c r="Q95" i="1" s="1"/>
  <c r="Y95" i="1" s="1"/>
  <c r="J76" i="14" s="1"/>
  <c r="N95" i="1"/>
  <c r="AO94" i="1"/>
  <c r="AL94" i="1"/>
  <c r="AH94" i="1"/>
  <c r="AB94" i="1"/>
  <c r="I74" i="9" s="1"/>
  <c r="X94" i="1"/>
  <c r="W94" i="1"/>
  <c r="S94" i="1"/>
  <c r="T94" i="1" s="1"/>
  <c r="U94" i="1" s="1"/>
  <c r="R94" i="1"/>
  <c r="O94" i="1"/>
  <c r="P94" i="1" s="1"/>
  <c r="Q94" i="1" s="1"/>
  <c r="N94" i="1"/>
  <c r="AO93" i="1"/>
  <c r="AL93" i="1"/>
  <c r="AH93" i="1"/>
  <c r="AB93" i="1"/>
  <c r="I73" i="9" s="1"/>
  <c r="X93" i="1"/>
  <c r="W93" i="1"/>
  <c r="R93" i="1"/>
  <c r="S93" i="1" s="1"/>
  <c r="T93" i="1" s="1"/>
  <c r="U93" i="1" s="1"/>
  <c r="O93" i="1"/>
  <c r="P93" i="1" s="1"/>
  <c r="Q93" i="1" s="1"/>
  <c r="Y93" i="1" s="1"/>
  <c r="J74" i="14" s="1"/>
  <c r="N93" i="1"/>
  <c r="AO92" i="1"/>
  <c r="AL92" i="1"/>
  <c r="AH92" i="1"/>
  <c r="AB92" i="1"/>
  <c r="I72" i="9" s="1"/>
  <c r="X92" i="1"/>
  <c r="W92" i="1"/>
  <c r="R92" i="1"/>
  <c r="S92" i="1" s="1"/>
  <c r="T92" i="1" s="1"/>
  <c r="U92" i="1" s="1"/>
  <c r="O92" i="1"/>
  <c r="P92" i="1" s="1"/>
  <c r="Q92" i="1" s="1"/>
  <c r="N92" i="1"/>
  <c r="AO91" i="1"/>
  <c r="AL91" i="1"/>
  <c r="AH91" i="1"/>
  <c r="AB91" i="1"/>
  <c r="I71" i="9" s="1"/>
  <c r="X91" i="1"/>
  <c r="W91" i="1"/>
  <c r="S91" i="1"/>
  <c r="T91" i="1" s="1"/>
  <c r="U91" i="1" s="1"/>
  <c r="R91" i="1"/>
  <c r="O91" i="1"/>
  <c r="P91" i="1" s="1"/>
  <c r="Q91" i="1" s="1"/>
  <c r="N91" i="1"/>
  <c r="AO90" i="1"/>
  <c r="AL90" i="1"/>
  <c r="AH90" i="1"/>
  <c r="AB90" i="1"/>
  <c r="I70" i="9" s="1"/>
  <c r="X90" i="1"/>
  <c r="W90" i="1"/>
  <c r="R90" i="1"/>
  <c r="S90" i="1" s="1"/>
  <c r="T90" i="1" s="1"/>
  <c r="U90" i="1" s="1"/>
  <c r="O90" i="1"/>
  <c r="P90" i="1" s="1"/>
  <c r="Q90" i="1" s="1"/>
  <c r="N90" i="1"/>
  <c r="Y90" i="1" s="1"/>
  <c r="J71" i="14" s="1"/>
  <c r="AO89" i="1"/>
  <c r="AL89" i="1"/>
  <c r="AH89" i="1"/>
  <c r="AB89" i="1"/>
  <c r="I69" i="9" s="1"/>
  <c r="X89" i="1"/>
  <c r="W89" i="1"/>
  <c r="R89" i="1"/>
  <c r="S89" i="1" s="1"/>
  <c r="T89" i="1" s="1"/>
  <c r="U89" i="1" s="1"/>
  <c r="O89" i="1"/>
  <c r="P89" i="1" s="1"/>
  <c r="Q89" i="1" s="1"/>
  <c r="N89" i="1"/>
  <c r="AO88" i="1"/>
  <c r="AL88" i="1"/>
  <c r="AH88" i="1"/>
  <c r="AB88" i="1"/>
  <c r="I68" i="9" s="1"/>
  <c r="X88" i="1"/>
  <c r="W88" i="1"/>
  <c r="S88" i="1"/>
  <c r="T88" i="1" s="1"/>
  <c r="U88" i="1" s="1"/>
  <c r="R88" i="1"/>
  <c r="O88" i="1"/>
  <c r="P88" i="1" s="1"/>
  <c r="Q88" i="1" s="1"/>
  <c r="N88" i="1"/>
  <c r="AO87" i="1"/>
  <c r="AL87" i="1"/>
  <c r="AH87" i="1"/>
  <c r="AB87" i="1"/>
  <c r="I67" i="9" s="1"/>
  <c r="X87" i="1"/>
  <c r="W87" i="1"/>
  <c r="S87" i="1"/>
  <c r="T87" i="1" s="1"/>
  <c r="U87" i="1" s="1"/>
  <c r="R87" i="1"/>
  <c r="O87" i="1"/>
  <c r="P87" i="1" s="1"/>
  <c r="Q87" i="1" s="1"/>
  <c r="N87" i="1"/>
  <c r="AO86" i="1"/>
  <c r="AL86" i="1"/>
  <c r="AH86" i="1"/>
  <c r="AB86" i="1"/>
  <c r="I66" i="9" s="1"/>
  <c r="X86" i="1"/>
  <c r="W86" i="1"/>
  <c r="S86" i="1"/>
  <c r="T86" i="1" s="1"/>
  <c r="U86" i="1" s="1"/>
  <c r="R86" i="1"/>
  <c r="Q86" i="1"/>
  <c r="O86" i="1"/>
  <c r="P86" i="1" s="1"/>
  <c r="N86" i="1"/>
  <c r="AO85" i="1"/>
  <c r="AL85" i="1"/>
  <c r="AH85" i="1"/>
  <c r="AB85" i="1"/>
  <c r="I65" i="9" s="1"/>
  <c r="X85" i="1"/>
  <c r="W85" i="1"/>
  <c r="R85" i="1"/>
  <c r="S85" i="1" s="1"/>
  <c r="T85" i="1" s="1"/>
  <c r="U85" i="1" s="1"/>
  <c r="O85" i="1"/>
  <c r="P85" i="1" s="1"/>
  <c r="Q85" i="1" s="1"/>
  <c r="N85" i="1"/>
  <c r="AO84" i="1"/>
  <c r="AL84" i="1"/>
  <c r="AH84" i="1"/>
  <c r="AB84" i="1"/>
  <c r="I64" i="9" s="1"/>
  <c r="X84" i="1"/>
  <c r="W84" i="1"/>
  <c r="R84" i="1"/>
  <c r="S84" i="1" s="1"/>
  <c r="T84" i="1" s="1"/>
  <c r="U84" i="1" s="1"/>
  <c r="O84" i="1"/>
  <c r="P84" i="1" s="1"/>
  <c r="Q84" i="1" s="1"/>
  <c r="N84" i="1"/>
  <c r="AO83" i="1"/>
  <c r="AL83" i="1"/>
  <c r="AH83" i="1"/>
  <c r="AB83" i="1"/>
  <c r="I63" i="9" s="1"/>
  <c r="X83" i="1"/>
  <c r="W83" i="1"/>
  <c r="S83" i="1"/>
  <c r="T83" i="1" s="1"/>
  <c r="U83" i="1" s="1"/>
  <c r="R83" i="1"/>
  <c r="O83" i="1"/>
  <c r="P83" i="1" s="1"/>
  <c r="Q83" i="1" s="1"/>
  <c r="N83" i="1"/>
  <c r="AO82" i="1"/>
  <c r="AL82" i="1"/>
  <c r="AH82" i="1"/>
  <c r="AB82" i="1"/>
  <c r="I62" i="9" s="1"/>
  <c r="X82" i="1"/>
  <c r="W82" i="1"/>
  <c r="S82" i="1"/>
  <c r="T82" i="1" s="1"/>
  <c r="U82" i="1" s="1"/>
  <c r="R82" i="1"/>
  <c r="O82" i="1"/>
  <c r="P82" i="1" s="1"/>
  <c r="Q82" i="1" s="1"/>
  <c r="N82" i="1"/>
  <c r="AO81" i="1"/>
  <c r="AL81" i="1"/>
  <c r="AH81" i="1"/>
  <c r="AB81" i="1"/>
  <c r="I61" i="9" s="1"/>
  <c r="X81" i="1"/>
  <c r="W81" i="1"/>
  <c r="S81" i="1"/>
  <c r="T81" i="1" s="1"/>
  <c r="U81" i="1" s="1"/>
  <c r="R81" i="1"/>
  <c r="O81" i="1"/>
  <c r="P81" i="1" s="1"/>
  <c r="Q81" i="1" s="1"/>
  <c r="N81" i="1"/>
  <c r="AO80" i="1"/>
  <c r="AL80" i="1"/>
  <c r="AH80" i="1"/>
  <c r="AB80" i="1"/>
  <c r="I60" i="9" s="1"/>
  <c r="X80" i="1"/>
  <c r="W80" i="1"/>
  <c r="S80" i="1"/>
  <c r="T80" i="1" s="1"/>
  <c r="U80" i="1" s="1"/>
  <c r="R80" i="1"/>
  <c r="O80" i="1"/>
  <c r="P80" i="1" s="1"/>
  <c r="Q80" i="1" s="1"/>
  <c r="N80" i="1"/>
  <c r="AO79" i="1"/>
  <c r="AL79" i="1"/>
  <c r="AH79" i="1"/>
  <c r="AB79" i="1"/>
  <c r="I59" i="9" s="1"/>
  <c r="X79" i="1"/>
  <c r="W79" i="1"/>
  <c r="R79" i="1"/>
  <c r="S79" i="1" s="1"/>
  <c r="T79" i="1" s="1"/>
  <c r="U79" i="1" s="1"/>
  <c r="O79" i="1"/>
  <c r="P79" i="1" s="1"/>
  <c r="Q79" i="1" s="1"/>
  <c r="N79" i="1"/>
  <c r="AO78" i="1"/>
  <c r="AL78" i="1"/>
  <c r="AH78" i="1"/>
  <c r="AB78" i="1"/>
  <c r="I58" i="9" s="1"/>
  <c r="X78" i="1"/>
  <c r="W78" i="1"/>
  <c r="R78" i="1"/>
  <c r="S78" i="1" s="1"/>
  <c r="T78" i="1" s="1"/>
  <c r="U78" i="1" s="1"/>
  <c r="O78" i="1"/>
  <c r="P78" i="1" s="1"/>
  <c r="Q78" i="1" s="1"/>
  <c r="N78" i="1"/>
  <c r="AO77" i="1"/>
  <c r="AL77" i="1"/>
  <c r="AH77" i="1"/>
  <c r="AB77" i="1"/>
  <c r="I57" i="9" s="1"/>
  <c r="X77" i="1"/>
  <c r="W77" i="1"/>
  <c r="S77" i="1"/>
  <c r="T77" i="1" s="1"/>
  <c r="U77" i="1" s="1"/>
  <c r="R77" i="1"/>
  <c r="O77" i="1"/>
  <c r="P77" i="1" s="1"/>
  <c r="Q77" i="1" s="1"/>
  <c r="N77" i="1"/>
  <c r="AO76" i="1"/>
  <c r="AL76" i="1"/>
  <c r="AH76" i="1"/>
  <c r="AB76" i="1"/>
  <c r="I56" i="9" s="1"/>
  <c r="X76" i="1"/>
  <c r="W76" i="1"/>
  <c r="R76" i="1"/>
  <c r="S76" i="1" s="1"/>
  <c r="T76" i="1" s="1"/>
  <c r="U76" i="1" s="1"/>
  <c r="O76" i="1"/>
  <c r="P76" i="1" s="1"/>
  <c r="Q76" i="1" s="1"/>
  <c r="N76" i="1"/>
  <c r="AO75" i="1"/>
  <c r="AL75" i="1"/>
  <c r="AH75" i="1"/>
  <c r="AB75" i="1"/>
  <c r="I55" i="9" s="1"/>
  <c r="X75" i="1"/>
  <c r="W75" i="1"/>
  <c r="S75" i="1"/>
  <c r="T75" i="1" s="1"/>
  <c r="U75" i="1" s="1"/>
  <c r="R75" i="1"/>
  <c r="O75" i="1"/>
  <c r="P75" i="1" s="1"/>
  <c r="Q75" i="1" s="1"/>
  <c r="N75" i="1"/>
  <c r="AO74" i="1"/>
  <c r="AL74" i="1"/>
  <c r="AH74" i="1"/>
  <c r="AB74" i="1"/>
  <c r="I54" i="9" s="1"/>
  <c r="X74" i="1"/>
  <c r="W74" i="1"/>
  <c r="R74" i="1"/>
  <c r="S74" i="1" s="1"/>
  <c r="T74" i="1" s="1"/>
  <c r="U74" i="1" s="1"/>
  <c r="O74" i="1"/>
  <c r="P74" i="1" s="1"/>
  <c r="Q74" i="1" s="1"/>
  <c r="Y74" i="1" s="1"/>
  <c r="J55" i="14" s="1"/>
  <c r="N74" i="1"/>
  <c r="AO73" i="1"/>
  <c r="AL73" i="1"/>
  <c r="AH73" i="1"/>
  <c r="AB73" i="1"/>
  <c r="I53" i="9" s="1"/>
  <c r="X73" i="1"/>
  <c r="W73" i="1"/>
  <c r="R73" i="1"/>
  <c r="S73" i="1" s="1"/>
  <c r="T73" i="1" s="1"/>
  <c r="U73" i="1" s="1"/>
  <c r="O73" i="1"/>
  <c r="P73" i="1" s="1"/>
  <c r="Q73" i="1" s="1"/>
  <c r="N73" i="1"/>
  <c r="AO72" i="1"/>
  <c r="AL72" i="1"/>
  <c r="AH72" i="1"/>
  <c r="AB72" i="1"/>
  <c r="I52" i="9" s="1"/>
  <c r="X72" i="1"/>
  <c r="W72" i="1"/>
  <c r="U72" i="1"/>
  <c r="S72" i="1"/>
  <c r="T72" i="1" s="1"/>
  <c r="R72" i="1"/>
  <c r="O72" i="1"/>
  <c r="P72" i="1" s="1"/>
  <c r="Q72" i="1" s="1"/>
  <c r="N72" i="1"/>
  <c r="AO71" i="1"/>
  <c r="AL71" i="1"/>
  <c r="AH71" i="1"/>
  <c r="AB71" i="1"/>
  <c r="I51" i="9" s="1"/>
  <c r="X71" i="1"/>
  <c r="W71" i="1"/>
  <c r="R71" i="1"/>
  <c r="S71" i="1" s="1"/>
  <c r="T71" i="1" s="1"/>
  <c r="U71" i="1" s="1"/>
  <c r="O71" i="1"/>
  <c r="P71" i="1" s="1"/>
  <c r="Q71" i="1" s="1"/>
  <c r="N71" i="1"/>
  <c r="AO70" i="1"/>
  <c r="AL70" i="1"/>
  <c r="AH70" i="1"/>
  <c r="AB70" i="1"/>
  <c r="I50" i="9" s="1"/>
  <c r="X70" i="1"/>
  <c r="W70" i="1"/>
  <c r="R70" i="1"/>
  <c r="S70" i="1" s="1"/>
  <c r="T70" i="1" s="1"/>
  <c r="U70" i="1" s="1"/>
  <c r="O70" i="1"/>
  <c r="P70" i="1" s="1"/>
  <c r="Q70" i="1" s="1"/>
  <c r="N70" i="1"/>
  <c r="AO69" i="1"/>
  <c r="AL69" i="1"/>
  <c r="AH69" i="1"/>
  <c r="AB69" i="1"/>
  <c r="I49" i="9" s="1"/>
  <c r="X69" i="1"/>
  <c r="W69" i="1"/>
  <c r="S69" i="1"/>
  <c r="T69" i="1" s="1"/>
  <c r="U69" i="1" s="1"/>
  <c r="R69" i="1"/>
  <c r="Q69" i="1"/>
  <c r="Y69" i="1" s="1"/>
  <c r="J50" i="14" s="1"/>
  <c r="O69" i="1"/>
  <c r="P69" i="1" s="1"/>
  <c r="N69" i="1"/>
  <c r="AO68" i="1"/>
  <c r="AL68" i="1"/>
  <c r="AH68" i="1"/>
  <c r="AB68" i="1"/>
  <c r="I48" i="9" s="1"/>
  <c r="X68" i="1"/>
  <c r="W68" i="1"/>
  <c r="S68" i="1"/>
  <c r="T68" i="1" s="1"/>
  <c r="U68" i="1" s="1"/>
  <c r="R68" i="1"/>
  <c r="O68" i="1"/>
  <c r="P68" i="1" s="1"/>
  <c r="Q68" i="1" s="1"/>
  <c r="N68" i="1"/>
  <c r="AO67" i="1"/>
  <c r="AL67" i="1"/>
  <c r="AH67" i="1"/>
  <c r="AB67" i="1"/>
  <c r="I47" i="9" s="1"/>
  <c r="X67" i="1"/>
  <c r="W67" i="1"/>
  <c r="S67" i="1"/>
  <c r="T67" i="1" s="1"/>
  <c r="U67" i="1" s="1"/>
  <c r="R67" i="1"/>
  <c r="O67" i="1"/>
  <c r="P67" i="1" s="1"/>
  <c r="Q67" i="1" s="1"/>
  <c r="N67" i="1"/>
  <c r="AO66" i="1"/>
  <c r="AL66" i="1"/>
  <c r="AH66" i="1"/>
  <c r="AB66" i="1"/>
  <c r="I46" i="9" s="1"/>
  <c r="X66" i="1"/>
  <c r="W66" i="1"/>
  <c r="R66" i="1"/>
  <c r="S66" i="1" s="1"/>
  <c r="T66" i="1" s="1"/>
  <c r="U66" i="1" s="1"/>
  <c r="O66" i="1"/>
  <c r="P66" i="1" s="1"/>
  <c r="Q66" i="1" s="1"/>
  <c r="N66" i="1"/>
  <c r="AO65" i="1"/>
  <c r="AL65" i="1"/>
  <c r="AH65" i="1"/>
  <c r="AB65" i="1"/>
  <c r="I45" i="9" s="1"/>
  <c r="X65" i="1"/>
  <c r="W65" i="1"/>
  <c r="R65" i="1"/>
  <c r="S65" i="1" s="1"/>
  <c r="T65" i="1" s="1"/>
  <c r="U65" i="1" s="1"/>
  <c r="O65" i="1"/>
  <c r="P65" i="1" s="1"/>
  <c r="Q65" i="1" s="1"/>
  <c r="N65" i="1"/>
  <c r="AO64" i="1"/>
  <c r="AL64" i="1"/>
  <c r="AH64" i="1"/>
  <c r="AB64" i="1"/>
  <c r="I44" i="9" s="1"/>
  <c r="X64" i="1"/>
  <c r="W64" i="1"/>
  <c r="R64" i="1"/>
  <c r="S64" i="1" s="1"/>
  <c r="T64" i="1" s="1"/>
  <c r="U64" i="1" s="1"/>
  <c r="P64" i="1"/>
  <c r="Q64" i="1" s="1"/>
  <c r="O64" i="1"/>
  <c r="N64" i="1"/>
  <c r="AO63" i="1"/>
  <c r="AL63" i="1"/>
  <c r="AH63" i="1"/>
  <c r="AB63" i="1"/>
  <c r="I43" i="9" s="1"/>
  <c r="X63" i="1"/>
  <c r="W63" i="1"/>
  <c r="R63" i="1"/>
  <c r="S63" i="1" s="1"/>
  <c r="T63" i="1" s="1"/>
  <c r="U63" i="1" s="1"/>
  <c r="P63" i="1"/>
  <c r="Q63" i="1" s="1"/>
  <c r="O63" i="1"/>
  <c r="N63" i="1"/>
  <c r="AO62" i="1"/>
  <c r="AL62" i="1"/>
  <c r="AH62" i="1"/>
  <c r="AB62" i="1"/>
  <c r="I42" i="9" s="1"/>
  <c r="X62" i="1"/>
  <c r="W62" i="1"/>
  <c r="R62" i="1"/>
  <c r="S62" i="1" s="1"/>
  <c r="T62" i="1" s="1"/>
  <c r="U62" i="1" s="1"/>
  <c r="O62" i="1"/>
  <c r="P62" i="1" s="1"/>
  <c r="Q62" i="1" s="1"/>
  <c r="N62" i="1"/>
  <c r="AO61" i="1"/>
  <c r="AL61" i="1"/>
  <c r="AH61" i="1"/>
  <c r="AB61" i="1"/>
  <c r="I41" i="9" s="1"/>
  <c r="X61" i="1"/>
  <c r="W61" i="1"/>
  <c r="R61" i="1"/>
  <c r="S61" i="1" s="1"/>
  <c r="T61" i="1" s="1"/>
  <c r="U61" i="1" s="1"/>
  <c r="O61" i="1"/>
  <c r="P61" i="1" s="1"/>
  <c r="Q61" i="1" s="1"/>
  <c r="Y61" i="1" s="1"/>
  <c r="J42" i="14" s="1"/>
  <c r="N61" i="1"/>
  <c r="AO60" i="1"/>
  <c r="AL60" i="1"/>
  <c r="AH60" i="1"/>
  <c r="AB60" i="1"/>
  <c r="I40" i="9" s="1"/>
  <c r="X60" i="1"/>
  <c r="W60" i="1"/>
  <c r="R60" i="1"/>
  <c r="S60" i="1" s="1"/>
  <c r="T60" i="1" s="1"/>
  <c r="U60" i="1" s="1"/>
  <c r="P60" i="1"/>
  <c r="Q60" i="1" s="1"/>
  <c r="O60" i="1"/>
  <c r="N60" i="1"/>
  <c r="AO59" i="1"/>
  <c r="AL59" i="1"/>
  <c r="AH59" i="1"/>
  <c r="AB59" i="1"/>
  <c r="I39" i="9" s="1"/>
  <c r="X59" i="1"/>
  <c r="W59" i="1"/>
  <c r="R59" i="1"/>
  <c r="S59" i="1" s="1"/>
  <c r="T59" i="1" s="1"/>
  <c r="U59" i="1" s="1"/>
  <c r="P59" i="1"/>
  <c r="Q59" i="1" s="1"/>
  <c r="O59" i="1"/>
  <c r="N59" i="1"/>
  <c r="AO58" i="1"/>
  <c r="AL58" i="1"/>
  <c r="AH58" i="1"/>
  <c r="AB58" i="1"/>
  <c r="I38" i="9" s="1"/>
  <c r="X58" i="1"/>
  <c r="W58" i="1"/>
  <c r="R58" i="1"/>
  <c r="S58" i="1" s="1"/>
  <c r="T58" i="1" s="1"/>
  <c r="U58" i="1" s="1"/>
  <c r="P58" i="1"/>
  <c r="Q58" i="1" s="1"/>
  <c r="O58" i="1"/>
  <c r="N58" i="1"/>
  <c r="AO57" i="1"/>
  <c r="AL57" i="1"/>
  <c r="AH57" i="1"/>
  <c r="AB57" i="1"/>
  <c r="I37" i="9" s="1"/>
  <c r="X57" i="1"/>
  <c r="W57" i="1"/>
  <c r="R57" i="1"/>
  <c r="S57" i="1" s="1"/>
  <c r="T57" i="1" s="1"/>
  <c r="U57" i="1" s="1"/>
  <c r="P57" i="1"/>
  <c r="Q57" i="1" s="1"/>
  <c r="O57" i="1"/>
  <c r="N57" i="1"/>
  <c r="Y57" i="1" s="1"/>
  <c r="J38" i="14" s="1"/>
  <c r="AO56" i="1"/>
  <c r="AL56" i="1"/>
  <c r="AH56" i="1"/>
  <c r="AB56" i="1"/>
  <c r="I36" i="9" s="1"/>
  <c r="X56" i="1"/>
  <c r="W56" i="1"/>
  <c r="R56" i="1"/>
  <c r="S56" i="1" s="1"/>
  <c r="T56" i="1" s="1"/>
  <c r="U56" i="1" s="1"/>
  <c r="O56" i="1"/>
  <c r="P56" i="1" s="1"/>
  <c r="Q56" i="1" s="1"/>
  <c r="N56" i="1"/>
  <c r="AO55" i="1"/>
  <c r="AL55" i="1"/>
  <c r="AH55" i="1"/>
  <c r="AB55" i="1"/>
  <c r="I35" i="9" s="1"/>
  <c r="X55" i="1"/>
  <c r="W55" i="1"/>
  <c r="R55" i="1"/>
  <c r="S55" i="1" s="1"/>
  <c r="T55" i="1" s="1"/>
  <c r="U55" i="1" s="1"/>
  <c r="P55" i="1"/>
  <c r="Q55" i="1" s="1"/>
  <c r="O55" i="1"/>
  <c r="N55" i="1"/>
  <c r="AO54" i="1"/>
  <c r="AL54" i="1"/>
  <c r="AH54" i="1"/>
  <c r="AB54" i="1"/>
  <c r="I34" i="9" s="1"/>
  <c r="X54" i="1"/>
  <c r="W54" i="1"/>
  <c r="R54" i="1"/>
  <c r="S54" i="1" s="1"/>
  <c r="T54" i="1" s="1"/>
  <c r="U54" i="1" s="1"/>
  <c r="P54" i="1"/>
  <c r="Q54" i="1" s="1"/>
  <c r="O54" i="1"/>
  <c r="N54" i="1"/>
  <c r="AO53" i="1"/>
  <c r="AL53" i="1"/>
  <c r="AH53" i="1"/>
  <c r="AB53" i="1"/>
  <c r="I33" i="9" s="1"/>
  <c r="X53" i="1"/>
  <c r="W53" i="1"/>
  <c r="R53" i="1"/>
  <c r="S53" i="1" s="1"/>
  <c r="T53" i="1" s="1"/>
  <c r="U53" i="1" s="1"/>
  <c r="O53" i="1"/>
  <c r="P53" i="1" s="1"/>
  <c r="Q53" i="1" s="1"/>
  <c r="Y53" i="1" s="1"/>
  <c r="J34" i="14" s="1"/>
  <c r="N53" i="1"/>
  <c r="AO52" i="1"/>
  <c r="AL52" i="1"/>
  <c r="AH52" i="1"/>
  <c r="AB52" i="1"/>
  <c r="I32" i="9" s="1"/>
  <c r="X52" i="1"/>
  <c r="W52" i="1"/>
  <c r="R52" i="1"/>
  <c r="S52" i="1" s="1"/>
  <c r="T52" i="1" s="1"/>
  <c r="U52" i="1" s="1"/>
  <c r="O52" i="1"/>
  <c r="P52" i="1" s="1"/>
  <c r="Q52" i="1" s="1"/>
  <c r="N52" i="1"/>
  <c r="AO51" i="1"/>
  <c r="AL51" i="1"/>
  <c r="AH51" i="1"/>
  <c r="AB51" i="1"/>
  <c r="I31" i="9" s="1"/>
  <c r="X51" i="1"/>
  <c r="W51" i="1"/>
  <c r="T51" i="1"/>
  <c r="U51" i="1" s="1"/>
  <c r="R51" i="1"/>
  <c r="S51" i="1" s="1"/>
  <c r="O51" i="1"/>
  <c r="P51" i="1" s="1"/>
  <c r="Q51" i="1" s="1"/>
  <c r="N51" i="1"/>
  <c r="AO50" i="1"/>
  <c r="AL50" i="1"/>
  <c r="AH50" i="1"/>
  <c r="AB50" i="1"/>
  <c r="I30" i="9" s="1"/>
  <c r="X50" i="1"/>
  <c r="W50" i="1"/>
  <c r="R50" i="1"/>
  <c r="S50" i="1" s="1"/>
  <c r="T50" i="1" s="1"/>
  <c r="U50" i="1" s="1"/>
  <c r="O50" i="1"/>
  <c r="P50" i="1" s="1"/>
  <c r="Q50" i="1" s="1"/>
  <c r="N50" i="1"/>
  <c r="AO49" i="1"/>
  <c r="AL49" i="1"/>
  <c r="AH49" i="1"/>
  <c r="AB49" i="1"/>
  <c r="I29" i="9" s="1"/>
  <c r="X49" i="1"/>
  <c r="W49" i="1"/>
  <c r="R49" i="1"/>
  <c r="S49" i="1" s="1"/>
  <c r="T49" i="1" s="1"/>
  <c r="U49" i="1" s="1"/>
  <c r="P49" i="1"/>
  <c r="Q49" i="1" s="1"/>
  <c r="Y49" i="1" s="1"/>
  <c r="J30" i="14" s="1"/>
  <c r="O49" i="1"/>
  <c r="N49" i="1"/>
  <c r="AO48" i="1"/>
  <c r="AL48" i="1"/>
  <c r="AH48" i="1"/>
  <c r="AB48" i="1"/>
  <c r="I28" i="9" s="1"/>
  <c r="X48" i="1"/>
  <c r="W48" i="1"/>
  <c r="R48" i="1"/>
  <c r="S48" i="1" s="1"/>
  <c r="T48" i="1" s="1"/>
  <c r="U48" i="1" s="1"/>
  <c r="O48" i="1"/>
  <c r="P48" i="1" s="1"/>
  <c r="Q48" i="1" s="1"/>
  <c r="N48" i="1"/>
  <c r="AO47" i="1"/>
  <c r="AL47" i="1"/>
  <c r="AH47" i="1"/>
  <c r="AB47" i="1"/>
  <c r="I27" i="9" s="1"/>
  <c r="X47" i="1"/>
  <c r="W47" i="1"/>
  <c r="R47" i="1"/>
  <c r="S47" i="1" s="1"/>
  <c r="T47" i="1" s="1"/>
  <c r="U47" i="1" s="1"/>
  <c r="P47" i="1"/>
  <c r="Q47" i="1" s="1"/>
  <c r="O47" i="1"/>
  <c r="N47" i="1"/>
  <c r="AO46" i="1"/>
  <c r="AL46" i="1"/>
  <c r="AH46" i="1"/>
  <c r="AB46" i="1"/>
  <c r="I26" i="9" s="1"/>
  <c r="X46" i="1"/>
  <c r="W46" i="1"/>
  <c r="R46" i="1"/>
  <c r="S46" i="1" s="1"/>
  <c r="T46" i="1" s="1"/>
  <c r="U46" i="1" s="1"/>
  <c r="P46" i="1"/>
  <c r="Q46" i="1" s="1"/>
  <c r="O46" i="1"/>
  <c r="N46" i="1"/>
  <c r="AO45" i="1"/>
  <c r="AL45" i="1"/>
  <c r="AH45" i="1"/>
  <c r="AB45" i="1"/>
  <c r="I25" i="9" s="1"/>
  <c r="X45" i="1"/>
  <c r="W45" i="1"/>
  <c r="R45" i="1"/>
  <c r="S45" i="1" s="1"/>
  <c r="T45" i="1" s="1"/>
  <c r="U45" i="1" s="1"/>
  <c r="P45" i="1"/>
  <c r="Q45" i="1" s="1"/>
  <c r="Y45" i="1" s="1"/>
  <c r="J26" i="14" s="1"/>
  <c r="O45" i="1"/>
  <c r="N45" i="1"/>
  <c r="AO44" i="1"/>
  <c r="AL44" i="1"/>
  <c r="AH44" i="1"/>
  <c r="AB44" i="1"/>
  <c r="I24" i="9" s="1"/>
  <c r="X44" i="1"/>
  <c r="W44" i="1"/>
  <c r="R44" i="1"/>
  <c r="S44" i="1" s="1"/>
  <c r="T44" i="1" s="1"/>
  <c r="U44" i="1" s="1"/>
  <c r="O44" i="1"/>
  <c r="P44" i="1" s="1"/>
  <c r="Q44" i="1" s="1"/>
  <c r="N44" i="1"/>
  <c r="AO43" i="1"/>
  <c r="AL43" i="1"/>
  <c r="AH43" i="1"/>
  <c r="AB43" i="1"/>
  <c r="I23" i="9" s="1"/>
  <c r="X43" i="1"/>
  <c r="W43" i="1"/>
  <c r="R43" i="1"/>
  <c r="S43" i="1" s="1"/>
  <c r="T43" i="1" s="1"/>
  <c r="U43" i="1" s="1"/>
  <c r="O43" i="1"/>
  <c r="P43" i="1" s="1"/>
  <c r="Q43" i="1" s="1"/>
  <c r="N43" i="1"/>
  <c r="AO42" i="1"/>
  <c r="AL42" i="1"/>
  <c r="AH42" i="1"/>
  <c r="AB42" i="1"/>
  <c r="I22" i="9" s="1"/>
  <c r="X42" i="1"/>
  <c r="W42" i="1"/>
  <c r="R42" i="1"/>
  <c r="S42" i="1" s="1"/>
  <c r="T42" i="1" s="1"/>
  <c r="U42" i="1" s="1"/>
  <c r="O42" i="1"/>
  <c r="P42" i="1" s="1"/>
  <c r="Q42" i="1" s="1"/>
  <c r="N42" i="1"/>
  <c r="AO41" i="1"/>
  <c r="AL41" i="1"/>
  <c r="AH41" i="1"/>
  <c r="AB41" i="1"/>
  <c r="I21" i="9" s="1"/>
  <c r="X41" i="1"/>
  <c r="W41" i="1"/>
  <c r="R41" i="1"/>
  <c r="S41" i="1" s="1"/>
  <c r="T41" i="1" s="1"/>
  <c r="U41" i="1" s="1"/>
  <c r="O41" i="1"/>
  <c r="P41" i="1" s="1"/>
  <c r="Q41" i="1" s="1"/>
  <c r="Y41" i="1" s="1"/>
  <c r="J22" i="14" s="1"/>
  <c r="N41" i="1"/>
  <c r="AO40" i="1"/>
  <c r="AL40" i="1"/>
  <c r="AH40" i="1"/>
  <c r="AB40" i="1"/>
  <c r="I20" i="9" s="1"/>
  <c r="X40" i="1"/>
  <c r="W40" i="1"/>
  <c r="R40" i="1"/>
  <c r="S40" i="1" s="1"/>
  <c r="T40" i="1" s="1"/>
  <c r="U40" i="1" s="1"/>
  <c r="P40" i="1"/>
  <c r="Q40" i="1" s="1"/>
  <c r="O40" i="1"/>
  <c r="N40" i="1"/>
  <c r="AO39" i="1"/>
  <c r="AL39" i="1"/>
  <c r="AH39" i="1"/>
  <c r="AB39" i="1"/>
  <c r="I19" i="9" s="1"/>
  <c r="X39" i="1"/>
  <c r="W39" i="1"/>
  <c r="R39" i="1"/>
  <c r="S39" i="1" s="1"/>
  <c r="T39" i="1" s="1"/>
  <c r="U39" i="1" s="1"/>
  <c r="O39" i="1"/>
  <c r="P39" i="1" s="1"/>
  <c r="Q39" i="1" s="1"/>
  <c r="N39" i="1"/>
  <c r="AO38" i="1"/>
  <c r="AL38" i="1"/>
  <c r="AH38" i="1"/>
  <c r="AB38" i="1"/>
  <c r="I18" i="9" s="1"/>
  <c r="X38" i="1"/>
  <c r="W38" i="1"/>
  <c r="R38" i="1"/>
  <c r="S38" i="1" s="1"/>
  <c r="T38" i="1" s="1"/>
  <c r="U38" i="1" s="1"/>
  <c r="P38" i="1"/>
  <c r="Q38" i="1" s="1"/>
  <c r="O38" i="1"/>
  <c r="N38" i="1"/>
  <c r="Y38" i="1" s="1"/>
  <c r="AO37" i="1"/>
  <c r="AL37" i="1"/>
  <c r="AH37" i="1"/>
  <c r="AB37" i="1"/>
  <c r="I17" i="9" s="1"/>
  <c r="X37" i="1"/>
  <c r="W37" i="1"/>
  <c r="R37" i="1"/>
  <c r="S37" i="1" s="1"/>
  <c r="T37" i="1" s="1"/>
  <c r="U37" i="1" s="1"/>
  <c r="O37" i="1"/>
  <c r="P37" i="1" s="1"/>
  <c r="Q37" i="1" s="1"/>
  <c r="N37" i="1"/>
  <c r="AO36" i="1"/>
  <c r="AL36" i="1"/>
  <c r="AH36" i="1"/>
  <c r="AB36" i="1"/>
  <c r="I16" i="9" s="1"/>
  <c r="X36" i="1"/>
  <c r="W36" i="1"/>
  <c r="R36" i="1"/>
  <c r="S36" i="1" s="1"/>
  <c r="T36" i="1" s="1"/>
  <c r="U36" i="1" s="1"/>
  <c r="O36" i="1"/>
  <c r="P36" i="1" s="1"/>
  <c r="Q36" i="1" s="1"/>
  <c r="N36" i="1"/>
  <c r="AO35" i="1"/>
  <c r="AL35" i="1"/>
  <c r="AH35" i="1"/>
  <c r="AB35" i="1"/>
  <c r="I15" i="9" s="1"/>
  <c r="X35" i="1"/>
  <c r="W35" i="1"/>
  <c r="R35" i="1"/>
  <c r="S35" i="1" s="1"/>
  <c r="T35" i="1" s="1"/>
  <c r="U35" i="1" s="1"/>
  <c r="O35" i="1"/>
  <c r="P35" i="1" s="1"/>
  <c r="Q35" i="1" s="1"/>
  <c r="N35" i="1"/>
  <c r="AO34" i="1"/>
  <c r="AL34" i="1"/>
  <c r="AH34" i="1"/>
  <c r="AB34" i="1"/>
  <c r="I14" i="9" s="1"/>
  <c r="X34" i="1"/>
  <c r="W34" i="1"/>
  <c r="R34" i="1"/>
  <c r="S34" i="1" s="1"/>
  <c r="T34" i="1" s="1"/>
  <c r="U34" i="1" s="1"/>
  <c r="P34" i="1"/>
  <c r="Q34" i="1" s="1"/>
  <c r="O34" i="1"/>
  <c r="N34" i="1"/>
  <c r="AO33" i="1"/>
  <c r="AL33" i="1"/>
  <c r="AH33" i="1"/>
  <c r="AB33" i="1"/>
  <c r="I13" i="9" s="1"/>
  <c r="X33" i="1"/>
  <c r="W33" i="1"/>
  <c r="R33" i="1"/>
  <c r="S33" i="1" s="1"/>
  <c r="T33" i="1" s="1"/>
  <c r="U33" i="1" s="1"/>
  <c r="O33" i="1"/>
  <c r="P33" i="1" s="1"/>
  <c r="Q33" i="1" s="1"/>
  <c r="Y33" i="1" s="1"/>
  <c r="J14" i="14" s="1"/>
  <c r="N33" i="1"/>
  <c r="AO32" i="1"/>
  <c r="AL32" i="1"/>
  <c r="AH32" i="1"/>
  <c r="AB32" i="1"/>
  <c r="I12" i="9" s="1"/>
  <c r="X32" i="1"/>
  <c r="X17" i="1" s="1"/>
  <c r="W32" i="1"/>
  <c r="R32" i="1"/>
  <c r="S32" i="1" s="1"/>
  <c r="T32" i="1" s="1"/>
  <c r="U32" i="1" s="1"/>
  <c r="O32" i="1"/>
  <c r="P32" i="1" s="1"/>
  <c r="Q32" i="1" s="1"/>
  <c r="N32" i="1"/>
  <c r="AO31" i="1"/>
  <c r="AL31" i="1"/>
  <c r="AH31" i="1"/>
  <c r="AB31" i="1"/>
  <c r="I11" i="9" s="1"/>
  <c r="X31" i="1"/>
  <c r="W31" i="1"/>
  <c r="R31" i="1"/>
  <c r="S31" i="1" s="1"/>
  <c r="T31" i="1" s="1"/>
  <c r="U31" i="1" s="1"/>
  <c r="O31" i="1"/>
  <c r="P31" i="1" s="1"/>
  <c r="Q31" i="1" s="1"/>
  <c r="N31" i="1"/>
  <c r="AO30" i="1"/>
  <c r="AL30" i="1"/>
  <c r="AH30" i="1"/>
  <c r="AB30" i="1"/>
  <c r="I10" i="9" s="1"/>
  <c r="X30" i="1"/>
  <c r="W30" i="1"/>
  <c r="R30" i="1"/>
  <c r="S30" i="1" s="1"/>
  <c r="T30" i="1" s="1"/>
  <c r="U30" i="1" s="1"/>
  <c r="O30" i="1"/>
  <c r="P30" i="1" s="1"/>
  <c r="Q30" i="1" s="1"/>
  <c r="N30" i="1"/>
  <c r="AO29" i="1"/>
  <c r="AL29" i="1"/>
  <c r="AH29" i="1"/>
  <c r="AB29" i="1"/>
  <c r="I9" i="9" s="1"/>
  <c r="X29" i="1"/>
  <c r="W29" i="1"/>
  <c r="R29" i="1"/>
  <c r="S29" i="1" s="1"/>
  <c r="T29" i="1" s="1"/>
  <c r="U29" i="1" s="1"/>
  <c r="O29" i="1"/>
  <c r="P29" i="1" s="1"/>
  <c r="Q29" i="1" s="1"/>
  <c r="Y29" i="1" s="1"/>
  <c r="J10" i="14" s="1"/>
  <c r="N29" i="1"/>
  <c r="AO28" i="1"/>
  <c r="AL28" i="1"/>
  <c r="AH28" i="1"/>
  <c r="AB28" i="1"/>
  <c r="I8" i="9" s="1"/>
  <c r="X28" i="1"/>
  <c r="W28" i="1"/>
  <c r="R28" i="1"/>
  <c r="S28" i="1" s="1"/>
  <c r="T28" i="1" s="1"/>
  <c r="U28" i="1" s="1"/>
  <c r="O28" i="1"/>
  <c r="P28" i="1" s="1"/>
  <c r="N28" i="1"/>
  <c r="AO27" i="1"/>
  <c r="AO17" i="1" s="1"/>
  <c r="AL27" i="1"/>
  <c r="AH27" i="1"/>
  <c r="AB27" i="1"/>
  <c r="I7" i="9" s="1"/>
  <c r="X27" i="1"/>
  <c r="W27" i="1"/>
  <c r="R27" i="1"/>
  <c r="S27" i="1" s="1"/>
  <c r="T27" i="1" s="1"/>
  <c r="U27" i="1" s="1"/>
  <c r="P27" i="1"/>
  <c r="Q27" i="1" s="1"/>
  <c r="O27" i="1"/>
  <c r="O17" i="1" s="1"/>
  <c r="N27" i="1"/>
  <c r="AP21" i="1"/>
  <c r="AE21" i="1"/>
  <c r="AD20" i="1"/>
  <c r="AA18" i="1"/>
  <c r="AB18" i="1" s="1"/>
  <c r="AC18" i="1" s="1"/>
  <c r="AD18" i="1" s="1"/>
  <c r="AE18" i="1" s="1"/>
  <c r="AF18" i="1" s="1"/>
  <c r="AG18" i="1" s="1"/>
  <c r="AH18" i="1" s="1"/>
  <c r="AI18" i="1" s="1"/>
  <c r="AJ18" i="1" s="1"/>
  <c r="AK18" i="1" s="1"/>
  <c r="AL18" i="1" s="1"/>
  <c r="AM18" i="1" s="1"/>
  <c r="AN18" i="1" s="1"/>
  <c r="AO18" i="1" s="1"/>
  <c r="AP18" i="1" s="1"/>
  <c r="AQ18" i="1" s="1"/>
  <c r="AR18" i="1" s="1"/>
  <c r="AS18" i="1" s="1"/>
  <c r="AT18" i="1" s="1"/>
  <c r="AU18" i="1" s="1"/>
  <c r="AV18" i="1" s="1"/>
  <c r="AW18" i="1" s="1"/>
  <c r="AX18" i="1" s="1"/>
  <c r="M18" i="1"/>
  <c r="N18" i="1" s="1"/>
  <c r="O18" i="1" s="1"/>
  <c r="P18" i="1" s="1"/>
  <c r="Q18" i="1" s="1"/>
  <c r="V18" i="1" s="1"/>
  <c r="W18" i="1" s="1"/>
  <c r="AT17" i="1"/>
  <c r="AR17" i="1"/>
  <c r="AN17" i="1"/>
  <c r="AM17" i="1"/>
  <c r="AK17" i="1"/>
  <c r="AJ17" i="1"/>
  <c r="AD17" i="1"/>
  <c r="AA17" i="1"/>
  <c r="Z17" i="1"/>
  <c r="V17" i="1"/>
  <c r="M17" i="1"/>
  <c r="L17" i="1"/>
  <c r="K17" i="1"/>
  <c r="E17" i="1"/>
  <c r="D17" i="1"/>
  <c r="C17" i="1"/>
  <c r="Y167" i="1" l="1"/>
  <c r="J148" i="14" s="1"/>
  <c r="BB97" i="1"/>
  <c r="J78" i="14"/>
  <c r="Y75" i="3"/>
  <c r="Y39" i="3"/>
  <c r="Y140" i="3"/>
  <c r="Y37" i="1"/>
  <c r="J18" i="14" s="1"/>
  <c r="Y78" i="1"/>
  <c r="J59" i="14" s="1"/>
  <c r="Y103" i="1"/>
  <c r="J84" i="14" s="1"/>
  <c r="Y115" i="1"/>
  <c r="J96" i="14" s="1"/>
  <c r="Y173" i="1"/>
  <c r="J154" i="14" s="1"/>
  <c r="Y41" i="3"/>
  <c r="Y74" i="3"/>
  <c r="Y82" i="3"/>
  <c r="Y89" i="3"/>
  <c r="Y112" i="3"/>
  <c r="Y148" i="3"/>
  <c r="K44" i="9"/>
  <c r="L44" i="9" s="1"/>
  <c r="K67" i="9"/>
  <c r="L67" i="9" s="1"/>
  <c r="K70" i="9"/>
  <c r="K73" i="9"/>
  <c r="L73" i="9" s="1"/>
  <c r="K96" i="9"/>
  <c r="L96" i="9" s="1"/>
  <c r="K118" i="9"/>
  <c r="L118" i="9" s="1"/>
  <c r="K144" i="9"/>
  <c r="L144" i="9" s="1"/>
  <c r="Y37" i="6"/>
  <c r="Y62" i="7"/>
  <c r="Y151" i="7"/>
  <c r="BB151" i="7" s="1"/>
  <c r="Y176" i="1"/>
  <c r="J157" i="14" s="1"/>
  <c r="AE48" i="5"/>
  <c r="AE28" i="5"/>
  <c r="AE27" i="5"/>
  <c r="K41" i="9"/>
  <c r="L41" i="9" s="1"/>
  <c r="K61" i="9"/>
  <c r="L61" i="9" s="1"/>
  <c r="K64" i="9"/>
  <c r="L64" i="9" s="1"/>
  <c r="K93" i="9"/>
  <c r="L93" i="9" s="1"/>
  <c r="K138" i="9"/>
  <c r="L138" i="9" s="1"/>
  <c r="K141" i="9"/>
  <c r="L141" i="9" s="1"/>
  <c r="K164" i="9"/>
  <c r="L164" i="9" s="1"/>
  <c r="Y70" i="1"/>
  <c r="J51" i="14" s="1"/>
  <c r="Y111" i="1"/>
  <c r="J92" i="14" s="1"/>
  <c r="Y132" i="1"/>
  <c r="J113" i="14" s="1"/>
  <c r="Y166" i="1"/>
  <c r="J147" i="14" s="1"/>
  <c r="Y186" i="1"/>
  <c r="J167" i="14" s="1"/>
  <c r="Y190" i="1"/>
  <c r="J171" i="14" s="1"/>
  <c r="Y87" i="2"/>
  <c r="Y164" i="2"/>
  <c r="Y78" i="3"/>
  <c r="Y120" i="3"/>
  <c r="Y147" i="3"/>
  <c r="Y187" i="3"/>
  <c r="K20" i="9"/>
  <c r="L20" i="9" s="1"/>
  <c r="K26" i="9"/>
  <c r="L26" i="9" s="1"/>
  <c r="Y48" i="5"/>
  <c r="K29" i="9"/>
  <c r="L29" i="9" s="1"/>
  <c r="K35" i="9"/>
  <c r="L35" i="9" s="1"/>
  <c r="K38" i="9"/>
  <c r="L38" i="9" s="1"/>
  <c r="K58" i="9"/>
  <c r="L58" i="9" s="1"/>
  <c r="K87" i="9"/>
  <c r="L87" i="9" s="1"/>
  <c r="K90" i="9"/>
  <c r="L90" i="9" s="1"/>
  <c r="K135" i="9"/>
  <c r="L135" i="9" s="1"/>
  <c r="Y157" i="5"/>
  <c r="K158" i="9"/>
  <c r="L158" i="9" s="1"/>
  <c r="K161" i="9"/>
  <c r="L161" i="9" s="1"/>
  <c r="K167" i="9"/>
  <c r="L167" i="9" s="1"/>
  <c r="K170" i="9"/>
  <c r="L170" i="9" s="1"/>
  <c r="K173" i="9"/>
  <c r="L173" i="9" s="1"/>
  <c r="AB20" i="6"/>
  <c r="AC21" i="6" s="1"/>
  <c r="Y137" i="6"/>
  <c r="Y85" i="7"/>
  <c r="BB85" i="7" s="1"/>
  <c r="BB38" i="1"/>
  <c r="J19" i="14"/>
  <c r="Y66" i="1"/>
  <c r="J47" i="14" s="1"/>
  <c r="Y85" i="1"/>
  <c r="J66" i="14" s="1"/>
  <c r="Y81" i="1"/>
  <c r="J62" i="14" s="1"/>
  <c r="Y107" i="1"/>
  <c r="J88" i="14" s="1"/>
  <c r="BB179" i="1"/>
  <c r="J160" i="14"/>
  <c r="AB20" i="2"/>
  <c r="AC21" i="2" s="1"/>
  <c r="W17" i="3"/>
  <c r="Y67" i="3"/>
  <c r="Y179" i="3"/>
  <c r="BB179" i="3" s="1"/>
  <c r="K8" i="9"/>
  <c r="L8" i="9" s="1"/>
  <c r="K11" i="9"/>
  <c r="L11" i="9" s="1"/>
  <c r="K14" i="9"/>
  <c r="L14" i="9" s="1"/>
  <c r="K17" i="9"/>
  <c r="L17" i="9" s="1"/>
  <c r="K23" i="9"/>
  <c r="L23" i="9" s="1"/>
  <c r="K32" i="9"/>
  <c r="L32" i="9" s="1"/>
  <c r="K49" i="9"/>
  <c r="L49" i="9" s="1"/>
  <c r="K52" i="9"/>
  <c r="L52" i="9" s="1"/>
  <c r="K55" i="9"/>
  <c r="L55" i="9" s="1"/>
  <c r="K81" i="9"/>
  <c r="L81" i="9" s="1"/>
  <c r="K84" i="9"/>
  <c r="L84" i="9" s="1"/>
  <c r="K101" i="9"/>
  <c r="L101" i="9" s="1"/>
  <c r="K104" i="9"/>
  <c r="L104" i="9" s="1"/>
  <c r="K107" i="9"/>
  <c r="L107" i="9" s="1"/>
  <c r="K114" i="9"/>
  <c r="L114" i="9" s="1"/>
  <c r="K126" i="9"/>
  <c r="L126" i="9" s="1"/>
  <c r="K129" i="9"/>
  <c r="L129" i="9" s="1"/>
  <c r="K132" i="9"/>
  <c r="L132" i="9" s="1"/>
  <c r="K149" i="9"/>
  <c r="L149" i="9" s="1"/>
  <c r="K152" i="9"/>
  <c r="L152" i="9" s="1"/>
  <c r="K155" i="9"/>
  <c r="L155" i="9" s="1"/>
  <c r="Y180" i="5"/>
  <c r="Y42" i="6"/>
  <c r="Y114" i="6"/>
  <c r="Y51" i="1"/>
  <c r="J32" i="14" s="1"/>
  <c r="Y77" i="1"/>
  <c r="J58" i="14" s="1"/>
  <c r="Y84" i="1"/>
  <c r="J65" i="14" s="1"/>
  <c r="Y128" i="1"/>
  <c r="J109" i="14" s="1"/>
  <c r="Y169" i="1"/>
  <c r="J150" i="14" s="1"/>
  <c r="Y191" i="1"/>
  <c r="J172" i="14" s="1"/>
  <c r="Y194" i="1"/>
  <c r="J175" i="14" s="1"/>
  <c r="Y36" i="3"/>
  <c r="BB36" i="3" s="1"/>
  <c r="Y60" i="3"/>
  <c r="Y88" i="3"/>
  <c r="BB88" i="3" s="1"/>
  <c r="Y123" i="3"/>
  <c r="Y138" i="3"/>
  <c r="Y30" i="5"/>
  <c r="AE31" i="5"/>
  <c r="K46" i="9"/>
  <c r="L46" i="9" s="1"/>
  <c r="K75" i="9"/>
  <c r="L75" i="9" s="1"/>
  <c r="K78" i="9"/>
  <c r="L78" i="9" s="1"/>
  <c r="K98" i="9"/>
  <c r="L98" i="9" s="1"/>
  <c r="K117" i="9"/>
  <c r="L117" i="9" s="1"/>
  <c r="K120" i="9"/>
  <c r="L120" i="9" s="1"/>
  <c r="K123" i="9"/>
  <c r="L123" i="9" s="1"/>
  <c r="K146" i="9"/>
  <c r="L146" i="9" s="1"/>
  <c r="Y89" i="1"/>
  <c r="Y50" i="1"/>
  <c r="Y54" i="1"/>
  <c r="Y58" i="1"/>
  <c r="Y73" i="1"/>
  <c r="J54" i="14" s="1"/>
  <c r="Y80" i="1"/>
  <c r="J61" i="14" s="1"/>
  <c r="Y106" i="1"/>
  <c r="J87" i="14" s="1"/>
  <c r="Y110" i="1"/>
  <c r="J91" i="14" s="1"/>
  <c r="Y131" i="1"/>
  <c r="J112" i="14" s="1"/>
  <c r="Y142" i="1"/>
  <c r="J123" i="14" s="1"/>
  <c r="Y149" i="1"/>
  <c r="J130" i="14" s="1"/>
  <c r="Y172" i="1"/>
  <c r="X17" i="3"/>
  <c r="Y92" i="3"/>
  <c r="BB92" i="3" s="1"/>
  <c r="K43" i="9"/>
  <c r="L43" i="9" s="1"/>
  <c r="K63" i="9"/>
  <c r="L63" i="9" s="1"/>
  <c r="K66" i="9"/>
  <c r="L66" i="9" s="1"/>
  <c r="K69" i="9"/>
  <c r="L69" i="9" s="1"/>
  <c r="K72" i="9"/>
  <c r="L72" i="9" s="1"/>
  <c r="K95" i="9"/>
  <c r="L95" i="9" s="1"/>
  <c r="K110" i="9"/>
  <c r="L110" i="9" s="1"/>
  <c r="K140" i="9"/>
  <c r="L140" i="9" s="1"/>
  <c r="K143" i="9"/>
  <c r="L143" i="9" s="1"/>
  <c r="AO17" i="6"/>
  <c r="AO16" i="6" s="1"/>
  <c r="AC34" i="6"/>
  <c r="I3" i="9"/>
  <c r="I2" i="9" s="1"/>
  <c r="T71" i="9" s="1"/>
  <c r="T72" i="9" s="1"/>
  <c r="Y47" i="1"/>
  <c r="Y76" i="1"/>
  <c r="J57" i="14" s="1"/>
  <c r="Y138" i="1"/>
  <c r="J119" i="14" s="1"/>
  <c r="AO17" i="2"/>
  <c r="AO16" i="2" s="1"/>
  <c r="Y32" i="3"/>
  <c r="Y49" i="3"/>
  <c r="Y66" i="3"/>
  <c r="Y73" i="3"/>
  <c r="Y77" i="3"/>
  <c r="Y107" i="3"/>
  <c r="Y111" i="3"/>
  <c r="Y115" i="3"/>
  <c r="Y126" i="3"/>
  <c r="Y175" i="3"/>
  <c r="BB175" i="3" s="1"/>
  <c r="K22" i="9"/>
  <c r="L22" i="9" s="1"/>
  <c r="K40" i="9"/>
  <c r="L40" i="9" s="1"/>
  <c r="K60" i="9"/>
  <c r="L60" i="9" s="1"/>
  <c r="K89" i="9"/>
  <c r="L89" i="9" s="1"/>
  <c r="K92" i="9"/>
  <c r="L92" i="9" s="1"/>
  <c r="K137" i="9"/>
  <c r="L137" i="9" s="1"/>
  <c r="Y159" i="5"/>
  <c r="K163" i="9"/>
  <c r="L163" i="9" s="1"/>
  <c r="Y185" i="5"/>
  <c r="G165" i="4" s="1"/>
  <c r="K166" i="9"/>
  <c r="L166" i="9" s="1"/>
  <c r="K175" i="9"/>
  <c r="L175" i="9" s="1"/>
  <c r="AB17" i="7"/>
  <c r="Y49" i="7"/>
  <c r="Y141" i="7"/>
  <c r="BB141" i="7" s="1"/>
  <c r="Y62" i="1"/>
  <c r="Y35" i="1"/>
  <c r="J16" i="14" s="1"/>
  <c r="Y39" i="1"/>
  <c r="J20" i="14" s="1"/>
  <c r="Y68" i="1"/>
  <c r="J49" i="14" s="1"/>
  <c r="Y72" i="1"/>
  <c r="J53" i="14" s="1"/>
  <c r="Y124" i="1"/>
  <c r="J105" i="14" s="1"/>
  <c r="Y127" i="1"/>
  <c r="J108" i="14" s="1"/>
  <c r="Y167" i="3"/>
  <c r="Y178" i="3"/>
  <c r="Y181" i="3"/>
  <c r="K19" i="9"/>
  <c r="L19" i="9" s="1"/>
  <c r="AE42" i="5"/>
  <c r="K25" i="9"/>
  <c r="L25" i="9" s="1"/>
  <c r="K28" i="9"/>
  <c r="L28" i="9" s="1"/>
  <c r="K31" i="9"/>
  <c r="L31" i="9" s="1"/>
  <c r="K34" i="9"/>
  <c r="L34" i="9" s="1"/>
  <c r="Y56" i="5"/>
  <c r="K37" i="9"/>
  <c r="L37" i="9" s="1"/>
  <c r="K57" i="9"/>
  <c r="L57" i="9" s="1"/>
  <c r="K86" i="9"/>
  <c r="L86" i="9" s="1"/>
  <c r="K106" i="9"/>
  <c r="L106" i="9" s="1"/>
  <c r="K134" i="9"/>
  <c r="L134" i="9" s="1"/>
  <c r="K154" i="9"/>
  <c r="L154" i="9" s="1"/>
  <c r="K157" i="9"/>
  <c r="L157" i="9" s="1"/>
  <c r="K160" i="9"/>
  <c r="L160" i="9" s="1"/>
  <c r="K169" i="9"/>
  <c r="L169" i="9" s="1"/>
  <c r="K172" i="9"/>
  <c r="L172" i="9" s="1"/>
  <c r="N17" i="6"/>
  <c r="AC28" i="6"/>
  <c r="Y112" i="7"/>
  <c r="Y113" i="1"/>
  <c r="BB145" i="1"/>
  <c r="J126" i="14"/>
  <c r="Y100" i="2"/>
  <c r="Y149" i="2"/>
  <c r="BB149" i="2" s="1"/>
  <c r="AL17" i="3"/>
  <c r="Y193" i="3"/>
  <c r="K7" i="9"/>
  <c r="L7" i="9" s="1"/>
  <c r="J3" i="9"/>
  <c r="K10" i="9"/>
  <c r="K13" i="9"/>
  <c r="L13" i="9" s="1"/>
  <c r="Y35" i="5"/>
  <c r="G15" i="4" s="1"/>
  <c r="K16" i="9"/>
  <c r="L16" i="9" s="1"/>
  <c r="K48" i="9"/>
  <c r="L48" i="9" s="1"/>
  <c r="K51" i="9"/>
  <c r="L51" i="9" s="1"/>
  <c r="K54" i="9"/>
  <c r="L54" i="9" s="1"/>
  <c r="K80" i="9"/>
  <c r="L80" i="9" s="1"/>
  <c r="K83" i="9"/>
  <c r="L83" i="9" s="1"/>
  <c r="K100" i="9"/>
  <c r="L100" i="9" s="1"/>
  <c r="K103" i="9"/>
  <c r="L103" i="9" s="1"/>
  <c r="K109" i="9"/>
  <c r="L109" i="9" s="1"/>
  <c r="K113" i="9"/>
  <c r="L113" i="9" s="1"/>
  <c r="K116" i="9"/>
  <c r="L116" i="9" s="1"/>
  <c r="K122" i="9"/>
  <c r="L122" i="9" s="1"/>
  <c r="K125" i="9"/>
  <c r="L125" i="9" s="1"/>
  <c r="K128" i="9"/>
  <c r="L128" i="9" s="1"/>
  <c r="K131" i="9"/>
  <c r="L131" i="9" s="1"/>
  <c r="K148" i="9"/>
  <c r="L148" i="9" s="1"/>
  <c r="K151" i="9"/>
  <c r="L151" i="9" s="1"/>
  <c r="Y64" i="6"/>
  <c r="BB64" i="6" s="1"/>
  <c r="Y153" i="6"/>
  <c r="Y167" i="6"/>
  <c r="W17" i="7"/>
  <c r="Y181" i="7"/>
  <c r="BB181" i="7" s="1"/>
  <c r="AV132" i="10"/>
  <c r="AW132" i="10" s="1"/>
  <c r="AX132" i="10" s="1"/>
  <c r="AY132" i="10" s="1"/>
  <c r="AB17" i="1"/>
  <c r="AB20" i="1"/>
  <c r="AC21" i="1" s="1"/>
  <c r="AC30" i="1" s="1"/>
  <c r="Y42" i="1"/>
  <c r="Y87" i="1"/>
  <c r="J68" i="14" s="1"/>
  <c r="Y91" i="1"/>
  <c r="J72" i="14" s="1"/>
  <c r="Y141" i="1"/>
  <c r="Y168" i="1"/>
  <c r="Y42" i="3"/>
  <c r="Y62" i="3"/>
  <c r="Y69" i="3"/>
  <c r="Y72" i="3"/>
  <c r="K45" i="9"/>
  <c r="L45" i="9" s="1"/>
  <c r="K68" i="9"/>
  <c r="L68" i="9" s="1"/>
  <c r="K71" i="9"/>
  <c r="L71" i="9" s="1"/>
  <c r="K74" i="9"/>
  <c r="L74" i="9" s="1"/>
  <c r="K77" i="9"/>
  <c r="L77" i="9" s="1"/>
  <c r="K97" i="9"/>
  <c r="L97" i="9" s="1"/>
  <c r="K119" i="9"/>
  <c r="L119" i="9" s="1"/>
  <c r="Y144" i="5"/>
  <c r="BB144" i="5" s="1"/>
  <c r="K145" i="9"/>
  <c r="L145" i="9" s="1"/>
  <c r="Y38" i="6"/>
  <c r="Y87" i="6"/>
  <c r="Y175" i="7"/>
  <c r="Y190" i="7"/>
  <c r="BB190" i="7" s="1"/>
  <c r="AU132" i="10"/>
  <c r="Y56" i="1"/>
  <c r="J37" i="14" s="1"/>
  <c r="Y94" i="1"/>
  <c r="J75" i="14" s="1"/>
  <c r="Y130" i="1"/>
  <c r="Y174" i="1"/>
  <c r="J155" i="14" s="1"/>
  <c r="Y91" i="2"/>
  <c r="Y171" i="2"/>
  <c r="O17" i="3"/>
  <c r="Y45" i="3"/>
  <c r="Y156" i="3"/>
  <c r="Y162" i="3"/>
  <c r="Y170" i="3"/>
  <c r="BB170" i="3" s="1"/>
  <c r="Y177" i="3"/>
  <c r="Y192" i="3"/>
  <c r="K42" i="9"/>
  <c r="L42" i="9" s="1"/>
  <c r="K62" i="9"/>
  <c r="L62" i="9" s="1"/>
  <c r="K65" i="9"/>
  <c r="L65" i="9" s="1"/>
  <c r="K94" i="9"/>
  <c r="L94" i="9" s="1"/>
  <c r="K139" i="9"/>
  <c r="L139" i="9" s="1"/>
  <c r="K142" i="9"/>
  <c r="L142" i="9" s="1"/>
  <c r="Y55" i="3"/>
  <c r="Y86" i="3"/>
  <c r="Y109" i="3"/>
  <c r="BB109" i="3" s="1"/>
  <c r="Y180" i="3"/>
  <c r="K21" i="9"/>
  <c r="L21" i="9" s="1"/>
  <c r="K27" i="9"/>
  <c r="L27" i="9" s="1"/>
  <c r="K30" i="9"/>
  <c r="L30" i="9" s="1"/>
  <c r="K39" i="9"/>
  <c r="L39" i="9" s="1"/>
  <c r="K59" i="9"/>
  <c r="L59" i="9" s="1"/>
  <c r="K88" i="9"/>
  <c r="L88" i="9" s="1"/>
  <c r="K91" i="9"/>
  <c r="L91" i="9" s="1"/>
  <c r="K112" i="9"/>
  <c r="L112" i="9" s="1"/>
  <c r="K136" i="9"/>
  <c r="L136" i="9" s="1"/>
  <c r="K162" i="9"/>
  <c r="L162" i="9" s="1"/>
  <c r="K165" i="9"/>
  <c r="L165" i="9" s="1"/>
  <c r="K171" i="9"/>
  <c r="L171" i="9" s="1"/>
  <c r="K174" i="9"/>
  <c r="L174" i="9" s="1"/>
  <c r="Y138" i="6"/>
  <c r="Y140" i="7"/>
  <c r="BB140" i="7" s="1"/>
  <c r="AU145" i="10"/>
  <c r="W17" i="1"/>
  <c r="Y63" i="1"/>
  <c r="J44" i="14" s="1"/>
  <c r="Y177" i="1"/>
  <c r="J158" i="14" s="1"/>
  <c r="Y184" i="1"/>
  <c r="J165" i="14" s="1"/>
  <c r="AC29" i="2"/>
  <c r="Y125" i="2"/>
  <c r="Y58" i="3"/>
  <c r="Y65" i="3"/>
  <c r="Y68" i="3"/>
  <c r="Y101" i="3"/>
  <c r="Y105" i="3"/>
  <c r="Y128" i="3"/>
  <c r="Y152" i="3"/>
  <c r="Y188" i="3"/>
  <c r="Y195" i="3"/>
  <c r="N17" i="5"/>
  <c r="K15" i="9"/>
  <c r="L15" i="9" s="1"/>
  <c r="K18" i="9"/>
  <c r="L18" i="9" s="1"/>
  <c r="K24" i="9"/>
  <c r="L24" i="9" s="1"/>
  <c r="AE50" i="5"/>
  <c r="K33" i="9"/>
  <c r="L33" i="9" s="1"/>
  <c r="K36" i="9"/>
  <c r="L36" i="9" s="1"/>
  <c r="K53" i="9"/>
  <c r="L53" i="9" s="1"/>
  <c r="Y75" i="5"/>
  <c r="K56" i="9"/>
  <c r="L56" i="9" s="1"/>
  <c r="Y78" i="5"/>
  <c r="K85" i="9"/>
  <c r="L85" i="9" s="1"/>
  <c r="K102" i="9"/>
  <c r="L102" i="9" s="1"/>
  <c r="K105" i="9"/>
  <c r="L105" i="9" s="1"/>
  <c r="K130" i="9"/>
  <c r="L130" i="9" s="1"/>
  <c r="K133" i="9"/>
  <c r="L133" i="9" s="1"/>
  <c r="K150" i="9"/>
  <c r="L150" i="9" s="1"/>
  <c r="K153" i="9"/>
  <c r="L153" i="9" s="1"/>
  <c r="K156" i="9"/>
  <c r="L156" i="9" s="1"/>
  <c r="K159" i="9"/>
  <c r="L159" i="9" s="1"/>
  <c r="K168" i="9"/>
  <c r="L168" i="9" s="1"/>
  <c r="Y135" i="6"/>
  <c r="Y42" i="7"/>
  <c r="AV145" i="10"/>
  <c r="Y55" i="1"/>
  <c r="J36" i="14" s="1"/>
  <c r="Y59" i="1"/>
  <c r="J40" i="14" s="1"/>
  <c r="Y82" i="1"/>
  <c r="J63" i="14" s="1"/>
  <c r="Y119" i="1"/>
  <c r="J100" i="14" s="1"/>
  <c r="Y144" i="1"/>
  <c r="J125" i="14" s="1"/>
  <c r="Y157" i="1"/>
  <c r="J138" i="14" s="1"/>
  <c r="BB159" i="1"/>
  <c r="Y170" i="1"/>
  <c r="J151" i="14" s="1"/>
  <c r="Y28" i="2"/>
  <c r="Y99" i="2"/>
  <c r="N17" i="3"/>
  <c r="Y54" i="3"/>
  <c r="Y93" i="3"/>
  <c r="Y135" i="3"/>
  <c r="Y155" i="3"/>
  <c r="K9" i="9"/>
  <c r="L9" i="9" s="1"/>
  <c r="K12" i="9"/>
  <c r="L12" i="9" s="1"/>
  <c r="AE35" i="5"/>
  <c r="K47" i="9"/>
  <c r="L47" i="9" s="1"/>
  <c r="K50" i="9"/>
  <c r="L50" i="9" s="1"/>
  <c r="K76" i="9"/>
  <c r="L76" i="9" s="1"/>
  <c r="K79" i="9"/>
  <c r="L79" i="9" s="1"/>
  <c r="K82" i="9"/>
  <c r="L82" i="9" s="1"/>
  <c r="K99" i="9"/>
  <c r="L99" i="9" s="1"/>
  <c r="Y124" i="5"/>
  <c r="K105" i="14" s="1"/>
  <c r="L105" i="14" s="1"/>
  <c r="M105" i="14" s="1"/>
  <c r="K108" i="9"/>
  <c r="L108" i="9" s="1"/>
  <c r="K115" i="9"/>
  <c r="L115" i="9" s="1"/>
  <c r="K121" i="9"/>
  <c r="L121" i="9" s="1"/>
  <c r="K124" i="9"/>
  <c r="L124" i="9" s="1"/>
  <c r="K127" i="9"/>
  <c r="L127" i="9" s="1"/>
  <c r="K147" i="9"/>
  <c r="L147" i="9" s="1"/>
  <c r="Y172" i="5"/>
  <c r="AO17" i="7"/>
  <c r="Y154" i="7"/>
  <c r="Y180" i="7"/>
  <c r="Y186" i="7"/>
  <c r="BB186" i="7" s="1"/>
  <c r="AL17" i="7"/>
  <c r="AO16" i="7" s="1"/>
  <c r="Y32" i="7"/>
  <c r="Y47" i="7"/>
  <c r="BB47" i="7" s="1"/>
  <c r="Y54" i="7"/>
  <c r="Y80" i="7"/>
  <c r="Y95" i="7"/>
  <c r="Y117" i="7"/>
  <c r="BB117" i="7" s="1"/>
  <c r="Y125" i="7"/>
  <c r="BB125" i="7" s="1"/>
  <c r="Y139" i="7"/>
  <c r="BB139" i="7" s="1"/>
  <c r="Y61" i="7"/>
  <c r="Y88" i="7"/>
  <c r="Y96" i="7"/>
  <c r="Y103" i="7"/>
  <c r="Y132" i="7"/>
  <c r="Y146" i="7"/>
  <c r="BB146" i="7" s="1"/>
  <c r="Y162" i="7"/>
  <c r="BB162" i="7" s="1"/>
  <c r="Y168" i="7"/>
  <c r="BB168" i="7" s="1"/>
  <c r="Y133" i="7"/>
  <c r="BB133" i="7" s="1"/>
  <c r="Y193" i="7"/>
  <c r="BB193" i="7" s="1"/>
  <c r="Y28" i="7"/>
  <c r="Y35" i="7"/>
  <c r="BB35" i="7" s="1"/>
  <c r="Y50" i="7"/>
  <c r="Y76" i="7"/>
  <c r="BB76" i="7" s="1"/>
  <c r="Y170" i="7"/>
  <c r="BB170" i="7" s="1"/>
  <c r="Y176" i="7"/>
  <c r="BB176" i="7" s="1"/>
  <c r="Y183" i="7"/>
  <c r="Y36" i="7"/>
  <c r="Y44" i="7"/>
  <c r="Y45" i="7"/>
  <c r="Y57" i="7"/>
  <c r="BB57" i="7" s="1"/>
  <c r="Y91" i="7"/>
  <c r="BB91" i="7" s="1"/>
  <c r="Y121" i="7"/>
  <c r="Y157" i="7"/>
  <c r="BB157" i="7" s="1"/>
  <c r="Y177" i="7"/>
  <c r="Y92" i="7"/>
  <c r="Y100" i="7"/>
  <c r="Y107" i="7"/>
  <c r="Y144" i="7"/>
  <c r="Y150" i="7"/>
  <c r="BB150" i="7" s="1"/>
  <c r="Y172" i="7"/>
  <c r="Y189" i="7"/>
  <c r="BB189" i="7" s="1"/>
  <c r="Y34" i="7"/>
  <c r="Y40" i="7"/>
  <c r="Y46" i="7"/>
  <c r="Y66" i="7"/>
  <c r="Y84" i="7"/>
  <c r="Y129" i="7"/>
  <c r="BB129" i="7" s="1"/>
  <c r="Y136" i="7"/>
  <c r="BB136" i="7" s="1"/>
  <c r="Y161" i="7"/>
  <c r="BB161" i="7" s="1"/>
  <c r="Y39" i="7"/>
  <c r="BB39" i="7" s="1"/>
  <c r="Y72" i="7"/>
  <c r="Y99" i="7"/>
  <c r="Y166" i="7"/>
  <c r="BB166" i="7" s="1"/>
  <c r="Y30" i="7"/>
  <c r="Y119" i="7"/>
  <c r="BB119" i="7" s="1"/>
  <c r="Y194" i="7"/>
  <c r="BB194" i="7" s="1"/>
  <c r="X17" i="7"/>
  <c r="Y104" i="7"/>
  <c r="BB104" i="7" s="1"/>
  <c r="Y43" i="7"/>
  <c r="BB43" i="7" s="1"/>
  <c r="Y113" i="7"/>
  <c r="Y120" i="7"/>
  <c r="Y145" i="7"/>
  <c r="BB145" i="7" s="1"/>
  <c r="Y153" i="7"/>
  <c r="BB153" i="7" s="1"/>
  <c r="Y58" i="7"/>
  <c r="BB58" i="7" s="1"/>
  <c r="Y65" i="7"/>
  <c r="BB65" i="7" s="1"/>
  <c r="Y128" i="7"/>
  <c r="Y51" i="7"/>
  <c r="Y127" i="7"/>
  <c r="Y131" i="7"/>
  <c r="Y111" i="7"/>
  <c r="Y115" i="7"/>
  <c r="BB115" i="7" s="1"/>
  <c r="Y123" i="7"/>
  <c r="BB123" i="7" s="1"/>
  <c r="Y48" i="7"/>
  <c r="BB48" i="7" s="1"/>
  <c r="Y143" i="7"/>
  <c r="O17" i="7"/>
  <c r="Y135" i="7"/>
  <c r="BB135" i="7" s="1"/>
  <c r="Y187" i="7"/>
  <c r="Y191" i="7"/>
  <c r="Y195" i="7"/>
  <c r="Y63" i="7"/>
  <c r="BB63" i="7" s="1"/>
  <c r="Y102" i="7"/>
  <c r="BB102" i="7" s="1"/>
  <c r="Y142" i="7"/>
  <c r="Y152" i="7"/>
  <c r="BB152" i="7" s="1"/>
  <c r="Y108" i="7"/>
  <c r="BB108" i="7" s="1"/>
  <c r="Y59" i="7"/>
  <c r="Y71" i="7"/>
  <c r="BB71" i="7" s="1"/>
  <c r="Y75" i="7"/>
  <c r="BB75" i="7" s="1"/>
  <c r="Y79" i="7"/>
  <c r="BB79" i="7" s="1"/>
  <c r="Y83" i="7"/>
  <c r="BB83" i="7" s="1"/>
  <c r="Y87" i="7"/>
  <c r="Y149" i="7"/>
  <c r="BB149" i="7" s="1"/>
  <c r="Y165" i="7"/>
  <c r="BB165" i="7" s="1"/>
  <c r="Y188" i="7"/>
  <c r="Y192" i="7"/>
  <c r="AO17" i="5"/>
  <c r="W17" i="5"/>
  <c r="Y104" i="5"/>
  <c r="K85" i="14" s="1"/>
  <c r="L85" i="14" s="1"/>
  <c r="M85" i="14" s="1"/>
  <c r="Y44" i="5"/>
  <c r="G24" i="4" s="1"/>
  <c r="Y98" i="5"/>
  <c r="G78" i="4" s="1"/>
  <c r="Y120" i="5"/>
  <c r="K101" i="14" s="1"/>
  <c r="Y140" i="5"/>
  <c r="K121" i="14" s="1"/>
  <c r="L121" i="14" s="1"/>
  <c r="M121" i="14" s="1"/>
  <c r="Y168" i="5"/>
  <c r="G148" i="4" s="1"/>
  <c r="Y181" i="5"/>
  <c r="BB181" i="5" s="1"/>
  <c r="Y193" i="5"/>
  <c r="K174" i="14" s="1"/>
  <c r="L174" i="14" s="1"/>
  <c r="M174" i="14" s="1"/>
  <c r="Y132" i="5"/>
  <c r="Y135" i="5"/>
  <c r="Y52" i="5"/>
  <c r="Y66" i="5"/>
  <c r="BB66" i="5" s="1"/>
  <c r="Y122" i="5"/>
  <c r="Y136" i="5"/>
  <c r="K117" i="14" s="1"/>
  <c r="L117" i="14" s="1"/>
  <c r="M117" i="14" s="1"/>
  <c r="Y34" i="5"/>
  <c r="BB34" i="5" s="1"/>
  <c r="Y59" i="5"/>
  <c r="K40" i="14" s="1"/>
  <c r="L40" i="14" s="1"/>
  <c r="M40" i="14" s="1"/>
  <c r="Y101" i="5"/>
  <c r="K82" i="14" s="1"/>
  <c r="L82" i="14" s="1"/>
  <c r="M82" i="14" s="1"/>
  <c r="Y128" i="5"/>
  <c r="BB128" i="5" s="1"/>
  <c r="Y156" i="5"/>
  <c r="BB156" i="5" s="1"/>
  <c r="Y163" i="5"/>
  <c r="Y177" i="5"/>
  <c r="Y178" i="5"/>
  <c r="G158" i="4" s="1"/>
  <c r="Y189" i="5"/>
  <c r="BB189" i="5" s="1"/>
  <c r="Y33" i="5"/>
  <c r="Y40" i="5"/>
  <c r="Y60" i="5"/>
  <c r="G40" i="4" s="1"/>
  <c r="Y152" i="5"/>
  <c r="G132" i="4" s="1"/>
  <c r="Y176" i="5"/>
  <c r="G156" i="4" s="1"/>
  <c r="Y29" i="5"/>
  <c r="K10" i="14" s="1"/>
  <c r="L10" i="14" s="1"/>
  <c r="M10" i="14" s="1"/>
  <c r="Y74" i="5"/>
  <c r="K55" i="14" s="1"/>
  <c r="L55" i="14" s="1"/>
  <c r="M55" i="14" s="1"/>
  <c r="X17" i="5"/>
  <c r="Y148" i="5"/>
  <c r="K129" i="14" s="1"/>
  <c r="L129" i="14" s="1"/>
  <c r="M129" i="14" s="1"/>
  <c r="Y166" i="5"/>
  <c r="K46" i="14"/>
  <c r="K120" i="14"/>
  <c r="K125" i="14"/>
  <c r="K137" i="14"/>
  <c r="K138" i="14"/>
  <c r="L138" i="14" s="1"/>
  <c r="M138" i="14" s="1"/>
  <c r="G137" i="4"/>
  <c r="BB40" i="5"/>
  <c r="K21" i="14"/>
  <c r="K41" i="14"/>
  <c r="K133" i="14"/>
  <c r="K37" i="14"/>
  <c r="L37" i="14" s="1"/>
  <c r="M37" i="14" s="1"/>
  <c r="G36" i="4"/>
  <c r="K128" i="14"/>
  <c r="BB172" i="5"/>
  <c r="K153" i="14"/>
  <c r="G152" i="4"/>
  <c r="BB193" i="5"/>
  <c r="G104" i="4"/>
  <c r="K11" i="14"/>
  <c r="G120" i="4"/>
  <c r="K33" i="14"/>
  <c r="K44" i="14"/>
  <c r="L44" i="14" s="1"/>
  <c r="M44" i="14" s="1"/>
  <c r="G43" i="4"/>
  <c r="BB70" i="5"/>
  <c r="K51" i="14"/>
  <c r="L51" i="14" s="1"/>
  <c r="M51" i="14" s="1"/>
  <c r="G50" i="4"/>
  <c r="K166" i="14"/>
  <c r="BB78" i="5"/>
  <c r="K59" i="14"/>
  <c r="L59" i="14" s="1"/>
  <c r="M59" i="14" s="1"/>
  <c r="G58" i="4"/>
  <c r="K149" i="14"/>
  <c r="K16" i="14"/>
  <c r="L16" i="14" s="1"/>
  <c r="M16" i="14" s="1"/>
  <c r="Y54" i="5"/>
  <c r="Y91" i="5"/>
  <c r="BB91" i="5" s="1"/>
  <c r="K79" i="14"/>
  <c r="L79" i="14" s="1"/>
  <c r="M79" i="14" s="1"/>
  <c r="Y112" i="5"/>
  <c r="BB112" i="5" s="1"/>
  <c r="K104" i="14"/>
  <c r="L104" i="14" s="1"/>
  <c r="M104" i="14" s="1"/>
  <c r="G103" i="4"/>
  <c r="Y155" i="5"/>
  <c r="K140" i="14"/>
  <c r="L140" i="14" s="1"/>
  <c r="M140" i="14" s="1"/>
  <c r="G139" i="4"/>
  <c r="K161" i="14"/>
  <c r="BB132" i="5"/>
  <c r="K113" i="14"/>
  <c r="L113" i="14" s="1"/>
  <c r="M113" i="14" s="1"/>
  <c r="G112" i="4"/>
  <c r="Y28" i="5"/>
  <c r="Y36" i="5"/>
  <c r="K25" i="14"/>
  <c r="Y81" i="5"/>
  <c r="BB81" i="5" s="1"/>
  <c r="K158" i="14"/>
  <c r="L158" i="14" s="1"/>
  <c r="M158" i="14" s="1"/>
  <c r="G157" i="4"/>
  <c r="Y184" i="5"/>
  <c r="K116" i="14"/>
  <c r="Y165" i="5"/>
  <c r="K14" i="14"/>
  <c r="L14" i="14" s="1"/>
  <c r="M14" i="14" s="1"/>
  <c r="G13" i="4"/>
  <c r="Y42" i="5"/>
  <c r="K29" i="14"/>
  <c r="Y55" i="5"/>
  <c r="BB55" i="5" s="1"/>
  <c r="Y58" i="5"/>
  <c r="BB58" i="5" s="1"/>
  <c r="Y61" i="5"/>
  <c r="Y77" i="5"/>
  <c r="Y97" i="5"/>
  <c r="K103" i="14"/>
  <c r="Y137" i="5"/>
  <c r="Y149" i="5"/>
  <c r="Y169" i="5"/>
  <c r="Y173" i="5"/>
  <c r="Y183" i="5"/>
  <c r="Y46" i="5"/>
  <c r="BB46" i="5" s="1"/>
  <c r="Y82" i="5"/>
  <c r="BB82" i="5" s="1"/>
  <c r="Y105" i="5"/>
  <c r="BB105" i="5" s="1"/>
  <c r="Y162" i="5"/>
  <c r="BB162" i="5" s="1"/>
  <c r="K147" i="14"/>
  <c r="L147" i="14" s="1"/>
  <c r="M147" i="14" s="1"/>
  <c r="G146" i="4"/>
  <c r="Y170" i="5"/>
  <c r="Y174" i="5"/>
  <c r="Y103" i="5"/>
  <c r="Y115" i="5"/>
  <c r="Y125" i="5"/>
  <c r="Y143" i="5"/>
  <c r="BB143" i="5" s="1"/>
  <c r="Y187" i="5"/>
  <c r="Y191" i="5"/>
  <c r="Y195" i="5"/>
  <c r="K56" i="14"/>
  <c r="Y32" i="5"/>
  <c r="BB32" i="5" s="1"/>
  <c r="Y50" i="5"/>
  <c r="G39" i="4"/>
  <c r="Y111" i="5"/>
  <c r="BB111" i="5" s="1"/>
  <c r="Y133" i="5"/>
  <c r="Y146" i="5"/>
  <c r="BB146" i="5" s="1"/>
  <c r="Y171" i="5"/>
  <c r="Y38" i="5"/>
  <c r="BB59" i="5"/>
  <c r="Y116" i="5"/>
  <c r="BB116" i="5" s="1"/>
  <c r="Y131" i="5"/>
  <c r="BB131" i="5" s="1"/>
  <c r="Y151" i="5"/>
  <c r="K144" i="14"/>
  <c r="Y167" i="5"/>
  <c r="Y188" i="5"/>
  <c r="Y192" i="5"/>
  <c r="AU69" i="10"/>
  <c r="AV69" i="10"/>
  <c r="AS69" i="10"/>
  <c r="AV46" i="10"/>
  <c r="AU46" i="10"/>
  <c r="AS46" i="10"/>
  <c r="AV144" i="10"/>
  <c r="AU144" i="10"/>
  <c r="AS144" i="10"/>
  <c r="AU82" i="10"/>
  <c r="AS82" i="10"/>
  <c r="AV82" i="10"/>
  <c r="AV136" i="10"/>
  <c r="AU136" i="10"/>
  <c r="AS136" i="10"/>
  <c r="AU187" i="10"/>
  <c r="AV187" i="10"/>
  <c r="AS187" i="10"/>
  <c r="AV119" i="10"/>
  <c r="AU119" i="10"/>
  <c r="AS119" i="10"/>
  <c r="AV130" i="10"/>
  <c r="AU130" i="10"/>
  <c r="AS130" i="10"/>
  <c r="AV106" i="10"/>
  <c r="AU106" i="10"/>
  <c r="AS106" i="10"/>
  <c r="AU176" i="10"/>
  <c r="AV176" i="10"/>
  <c r="AS176" i="10"/>
  <c r="AS172" i="10"/>
  <c r="AV172" i="10"/>
  <c r="AU172" i="10"/>
  <c r="AV167" i="10"/>
  <c r="AU167" i="10"/>
  <c r="AS167" i="10"/>
  <c r="AV59" i="10"/>
  <c r="AU59" i="10"/>
  <c r="AS59" i="10"/>
  <c r="AV118" i="10"/>
  <c r="AU118" i="10"/>
  <c r="AS118" i="10"/>
  <c r="AS44" i="10"/>
  <c r="AV44" i="10"/>
  <c r="AU44" i="10"/>
  <c r="AU64" i="10"/>
  <c r="AS64" i="10"/>
  <c r="AV64" i="10"/>
  <c r="AV140" i="10"/>
  <c r="AU140" i="10"/>
  <c r="AS140" i="10"/>
  <c r="AV143" i="10"/>
  <c r="AU143" i="10"/>
  <c r="AS143" i="10"/>
  <c r="AV170" i="10"/>
  <c r="AU170" i="10"/>
  <c r="AS170" i="10"/>
  <c r="AV174" i="10"/>
  <c r="AU174" i="10"/>
  <c r="AS174" i="10"/>
  <c r="AV96" i="10"/>
  <c r="AU96" i="10"/>
  <c r="AS96" i="10"/>
  <c r="AV81" i="10"/>
  <c r="AU81" i="10"/>
  <c r="AS81" i="10"/>
  <c r="AS66" i="10"/>
  <c r="AV66" i="10"/>
  <c r="AU66" i="10"/>
  <c r="AV164" i="10"/>
  <c r="AU164" i="10"/>
  <c r="AS164" i="10"/>
  <c r="AV65" i="10"/>
  <c r="AU65" i="10"/>
  <c r="AS65" i="10"/>
  <c r="AU141" i="10"/>
  <c r="AS141" i="10"/>
  <c r="AV141" i="10"/>
  <c r="AV114" i="10"/>
  <c r="AU114" i="10"/>
  <c r="AS114" i="10"/>
  <c r="AV134" i="10"/>
  <c r="AU134" i="10"/>
  <c r="AS134" i="10"/>
  <c r="AV152" i="10"/>
  <c r="AU152" i="10"/>
  <c r="AS152" i="10"/>
  <c r="AS124" i="10"/>
  <c r="AU124" i="10"/>
  <c r="AV124" i="10"/>
  <c r="AS168" i="10"/>
  <c r="AV168" i="10"/>
  <c r="AU168" i="10"/>
  <c r="AV54" i="10"/>
  <c r="AS54" i="10"/>
  <c r="AU54" i="10"/>
  <c r="AV71" i="10"/>
  <c r="AU71" i="10"/>
  <c r="AS71" i="10"/>
  <c r="AV55" i="10"/>
  <c r="AU55" i="10"/>
  <c r="AS55" i="10"/>
  <c r="AV190" i="10"/>
  <c r="AU190" i="10"/>
  <c r="AS190" i="10"/>
  <c r="AV179" i="10"/>
  <c r="AU179" i="10"/>
  <c r="AS179" i="10"/>
  <c r="AV100" i="10"/>
  <c r="AU100" i="10"/>
  <c r="AS100" i="10"/>
  <c r="AW97" i="10"/>
  <c r="AX97" i="10" s="1"/>
  <c r="AY97" i="10" s="1"/>
  <c r="AV87" i="10"/>
  <c r="AU87" i="10"/>
  <c r="AS87" i="10"/>
  <c r="AV58" i="10"/>
  <c r="AU58" i="10"/>
  <c r="AS58" i="10"/>
  <c r="AV76" i="10"/>
  <c r="AU76" i="10"/>
  <c r="AS76" i="10"/>
  <c r="AW155" i="10"/>
  <c r="AX155" i="10" s="1"/>
  <c r="AY155" i="10" s="1"/>
  <c r="AS133" i="10"/>
  <c r="AV133" i="10"/>
  <c r="AU133" i="10"/>
  <c r="AV30" i="10"/>
  <c r="AU30" i="10"/>
  <c r="AS30" i="10"/>
  <c r="AV94" i="10"/>
  <c r="AS94" i="10"/>
  <c r="AU94" i="10"/>
  <c r="AV122" i="10"/>
  <c r="AU122" i="10"/>
  <c r="AS122" i="10"/>
  <c r="AV138" i="10"/>
  <c r="AU138" i="10"/>
  <c r="AS138" i="10"/>
  <c r="AV49" i="10"/>
  <c r="AU49" i="10"/>
  <c r="AS49" i="10"/>
  <c r="AV113" i="10"/>
  <c r="AU113" i="10"/>
  <c r="AS113" i="10"/>
  <c r="AV175" i="10"/>
  <c r="AU175" i="10"/>
  <c r="AS175" i="10"/>
  <c r="AV183" i="10"/>
  <c r="AU183" i="10"/>
  <c r="AS183" i="10"/>
  <c r="AU52" i="10"/>
  <c r="AS52" i="10"/>
  <c r="AV52" i="10"/>
  <c r="AW137" i="10"/>
  <c r="AX137" i="10" s="1"/>
  <c r="AY137" i="10" s="1"/>
  <c r="AX68" i="10"/>
  <c r="AY68" i="10" s="1"/>
  <c r="AW68" i="10"/>
  <c r="AW70" i="10"/>
  <c r="AX70" i="10" s="1"/>
  <c r="AY70" i="10" s="1"/>
  <c r="AW145" i="10"/>
  <c r="AX145" i="10" s="1"/>
  <c r="AY145" i="10" s="1"/>
  <c r="AW162" i="10"/>
  <c r="AX162" i="10" s="1"/>
  <c r="AY162" i="10" s="1"/>
  <c r="AS78" i="10"/>
  <c r="AU78" i="10"/>
  <c r="AV78" i="10"/>
  <c r="AV147" i="10"/>
  <c r="AU147" i="10"/>
  <c r="AS147" i="10"/>
  <c r="AU184" i="10"/>
  <c r="AS184" i="10"/>
  <c r="AV184" i="10"/>
  <c r="AV135" i="10"/>
  <c r="AU135" i="10"/>
  <c r="AS135" i="10"/>
  <c r="AU77" i="10"/>
  <c r="AV77" i="10"/>
  <c r="AS77" i="10"/>
  <c r="AS40" i="10"/>
  <c r="AV40" i="10"/>
  <c r="AU40" i="10"/>
  <c r="AV93" i="10"/>
  <c r="AU93" i="10"/>
  <c r="AS93" i="10"/>
  <c r="AV33" i="10"/>
  <c r="AU33" i="10"/>
  <c r="AS33" i="10"/>
  <c r="AV53" i="10"/>
  <c r="AU53" i="10"/>
  <c r="AS53" i="10"/>
  <c r="AV63" i="10"/>
  <c r="AU63" i="10"/>
  <c r="AS63" i="10"/>
  <c r="AV117" i="10"/>
  <c r="AU117" i="10"/>
  <c r="AS117" i="10"/>
  <c r="AU177" i="10"/>
  <c r="AS177" i="10"/>
  <c r="AV177" i="10"/>
  <c r="AV186" i="10"/>
  <c r="AU186" i="10"/>
  <c r="AS186" i="10"/>
  <c r="AU103" i="10"/>
  <c r="AS103" i="10"/>
  <c r="AV103" i="10"/>
  <c r="AV126" i="10"/>
  <c r="AU126" i="10"/>
  <c r="AS126" i="10"/>
  <c r="AS163" i="10"/>
  <c r="AV163" i="10"/>
  <c r="AU163" i="10"/>
  <c r="AV89" i="10"/>
  <c r="AU89" i="10"/>
  <c r="AS89" i="10"/>
  <c r="AS149" i="10"/>
  <c r="AV149" i="10"/>
  <c r="AU149" i="10"/>
  <c r="AX36" i="10"/>
  <c r="AY36" i="10" s="1"/>
  <c r="AW36" i="10"/>
  <c r="AV43" i="10"/>
  <c r="AU43" i="10"/>
  <c r="AS43" i="10"/>
  <c r="AV98" i="10"/>
  <c r="AU98" i="10"/>
  <c r="AS98" i="10"/>
  <c r="AU191" i="10"/>
  <c r="AV191" i="10"/>
  <c r="AS191" i="10"/>
  <c r="AU88" i="10"/>
  <c r="AS88" i="10"/>
  <c r="AV88" i="10"/>
  <c r="AU115" i="10"/>
  <c r="AV115" i="10"/>
  <c r="AS115" i="10"/>
  <c r="AS153" i="10"/>
  <c r="AV153" i="10"/>
  <c r="AU153" i="10"/>
  <c r="AU127" i="10"/>
  <c r="AV127" i="10"/>
  <c r="AS127" i="10"/>
  <c r="AV139" i="10"/>
  <c r="AU139" i="10"/>
  <c r="AS139" i="10"/>
  <c r="AV37" i="10"/>
  <c r="AU37" i="10"/>
  <c r="AS37" i="10"/>
  <c r="AV57" i="10"/>
  <c r="AU57" i="10"/>
  <c r="AS57" i="10"/>
  <c r="AV80" i="10"/>
  <c r="AU80" i="10"/>
  <c r="AS80" i="10"/>
  <c r="AV101" i="10"/>
  <c r="AU101" i="10"/>
  <c r="AS101" i="10"/>
  <c r="AV129" i="10"/>
  <c r="AU129" i="10"/>
  <c r="AS129" i="10"/>
  <c r="AV150" i="10"/>
  <c r="AU150" i="10"/>
  <c r="AS150" i="10"/>
  <c r="AV185" i="10"/>
  <c r="AU185" i="10"/>
  <c r="AS185" i="10"/>
  <c r="AU195" i="10"/>
  <c r="AV195" i="10"/>
  <c r="AS195" i="10"/>
  <c r="AV51" i="10"/>
  <c r="AU51" i="10"/>
  <c r="AS51" i="10"/>
  <c r="AV160" i="10"/>
  <c r="AU160" i="10"/>
  <c r="AS160" i="10"/>
  <c r="AX169" i="10"/>
  <c r="AY169" i="10" s="1"/>
  <c r="AW169" i="10"/>
  <c r="AU47" i="10"/>
  <c r="AV47" i="10"/>
  <c r="AS47" i="10"/>
  <c r="AV62" i="10"/>
  <c r="AU62" i="10"/>
  <c r="AS62" i="10"/>
  <c r="AS99" i="10"/>
  <c r="AV99" i="10"/>
  <c r="AU99" i="10"/>
  <c r="AW131" i="10"/>
  <c r="AX131" i="10" s="1"/>
  <c r="AY131" i="10" s="1"/>
  <c r="AV34" i="10"/>
  <c r="AU34" i="10"/>
  <c r="AS34" i="10"/>
  <c r="AV72" i="10"/>
  <c r="AU72" i="10"/>
  <c r="AS72" i="10"/>
  <c r="AU107" i="10"/>
  <c r="AV107" i="10"/>
  <c r="AS107" i="10"/>
  <c r="AV165" i="10"/>
  <c r="AS165" i="10"/>
  <c r="AU165" i="10"/>
  <c r="AU84" i="10"/>
  <c r="AS84" i="10"/>
  <c r="AV84" i="10"/>
  <c r="AS32" i="10"/>
  <c r="AV32" i="10"/>
  <c r="AU32" i="10"/>
  <c r="AV166" i="10"/>
  <c r="AS166" i="10"/>
  <c r="AU166" i="10"/>
  <c r="AS159" i="10"/>
  <c r="AV159" i="10"/>
  <c r="AU159" i="10"/>
  <c r="AV35" i="10"/>
  <c r="AU35" i="10"/>
  <c r="AS35" i="10"/>
  <c r="AV41" i="10"/>
  <c r="AU41" i="10"/>
  <c r="AS41" i="10"/>
  <c r="AV61" i="10"/>
  <c r="AU61" i="10"/>
  <c r="AS61" i="10"/>
  <c r="AV79" i="10"/>
  <c r="AU79" i="10"/>
  <c r="AS79" i="10"/>
  <c r="AV105" i="10"/>
  <c r="AU105" i="10"/>
  <c r="AS105" i="10"/>
  <c r="AV121" i="10"/>
  <c r="AU121" i="10"/>
  <c r="AS121" i="10"/>
  <c r="AV154" i="10"/>
  <c r="AU154" i="10"/>
  <c r="AS154" i="10"/>
  <c r="AV181" i="10"/>
  <c r="AU181" i="10"/>
  <c r="AS181" i="10"/>
  <c r="AS48" i="10"/>
  <c r="AV48" i="10"/>
  <c r="AU48" i="10"/>
  <c r="AU56" i="10"/>
  <c r="AS56" i="10"/>
  <c r="AV56" i="10"/>
  <c r="AV171" i="10"/>
  <c r="AU171" i="10"/>
  <c r="AS171" i="10"/>
  <c r="AS74" i="10"/>
  <c r="AV74" i="10"/>
  <c r="AU74" i="10"/>
  <c r="AW158" i="10"/>
  <c r="AX158" i="10" s="1"/>
  <c r="AY158" i="10" s="1"/>
  <c r="AW112" i="10"/>
  <c r="AX112" i="10" s="1"/>
  <c r="AY112" i="10" s="1"/>
  <c r="AW192" i="10"/>
  <c r="AX192" i="10" s="1"/>
  <c r="AY192" i="10" s="1"/>
  <c r="AW31" i="10"/>
  <c r="AX31" i="10" s="1"/>
  <c r="AY31" i="10" s="1"/>
  <c r="AV148" i="10"/>
  <c r="AU148" i="10"/>
  <c r="AS148" i="10"/>
  <c r="AV193" i="10"/>
  <c r="AU193" i="10"/>
  <c r="AS193" i="10"/>
  <c r="AU92" i="10"/>
  <c r="AS92" i="10"/>
  <c r="AV92" i="10"/>
  <c r="AS120" i="10"/>
  <c r="AV120" i="10"/>
  <c r="AU120" i="10"/>
  <c r="AS116" i="10"/>
  <c r="AV116" i="10"/>
  <c r="AU116" i="10"/>
  <c r="AV146" i="10"/>
  <c r="AU146" i="10"/>
  <c r="AS146" i="10"/>
  <c r="AU60" i="10"/>
  <c r="AS60" i="10"/>
  <c r="AV60" i="10"/>
  <c r="AV95" i="10"/>
  <c r="AU95" i="10"/>
  <c r="AS95" i="10"/>
  <c r="AS28" i="10"/>
  <c r="AU28" i="10"/>
  <c r="AV28" i="10"/>
  <c r="AV45" i="10"/>
  <c r="AU45" i="10"/>
  <c r="AS45" i="10"/>
  <c r="AV67" i="10"/>
  <c r="AU67" i="10"/>
  <c r="AS67" i="10"/>
  <c r="AV90" i="10"/>
  <c r="AS90" i="10"/>
  <c r="AU90" i="10"/>
  <c r="AV125" i="10"/>
  <c r="AU125" i="10"/>
  <c r="AS125" i="10"/>
  <c r="AV189" i="10"/>
  <c r="AU189" i="10"/>
  <c r="AS189" i="10"/>
  <c r="AU123" i="10"/>
  <c r="AV123" i="10"/>
  <c r="AS123" i="10"/>
  <c r="AU111" i="10"/>
  <c r="AV111" i="10"/>
  <c r="AS111" i="10"/>
  <c r="AU180" i="10"/>
  <c r="AS180" i="10"/>
  <c r="AV180" i="10"/>
  <c r="AW108" i="10"/>
  <c r="AX108" i="10" s="1"/>
  <c r="AY108" i="10" s="1"/>
  <c r="AW85" i="10"/>
  <c r="AX85" i="10" s="1"/>
  <c r="AY85" i="10" s="1"/>
  <c r="AV110" i="10"/>
  <c r="AU110" i="10"/>
  <c r="AS110" i="10"/>
  <c r="AV157" i="10"/>
  <c r="AU157" i="10"/>
  <c r="AS157" i="10"/>
  <c r="AV178" i="10"/>
  <c r="AU178" i="10"/>
  <c r="AS178" i="10"/>
  <c r="AV42" i="10"/>
  <c r="AU42" i="10"/>
  <c r="AS42" i="10"/>
  <c r="AW161" i="10"/>
  <c r="AX161" i="10" s="1"/>
  <c r="AY161" i="10" s="1"/>
  <c r="AW104" i="10"/>
  <c r="AX104" i="10" s="1"/>
  <c r="AY104" i="10" s="1"/>
  <c r="AV39" i="10"/>
  <c r="AU39" i="10"/>
  <c r="AS39" i="10"/>
  <c r="AV151" i="10"/>
  <c r="AU151" i="10"/>
  <c r="AS151" i="10"/>
  <c r="AV83" i="10"/>
  <c r="AU83" i="10"/>
  <c r="AS83" i="10"/>
  <c r="AV142" i="10"/>
  <c r="AU142" i="10"/>
  <c r="AS142" i="10"/>
  <c r="AV102" i="10"/>
  <c r="AU102" i="10"/>
  <c r="AS102" i="10"/>
  <c r="AV38" i="10"/>
  <c r="AU38" i="10"/>
  <c r="AS38" i="10"/>
  <c r="AV156" i="10"/>
  <c r="AU156" i="10"/>
  <c r="AS156" i="10"/>
  <c r="AV86" i="10"/>
  <c r="AS86" i="10"/>
  <c r="AU86" i="10"/>
  <c r="AV173" i="10"/>
  <c r="AU173" i="10"/>
  <c r="AS173" i="10"/>
  <c r="AF27" i="10"/>
  <c r="AC17" i="10"/>
  <c r="AV50" i="10"/>
  <c r="AS50" i="10"/>
  <c r="AU50" i="10"/>
  <c r="AV75" i="10"/>
  <c r="AU75" i="10"/>
  <c r="AS75" i="10"/>
  <c r="AV109" i="10"/>
  <c r="AU109" i="10"/>
  <c r="AS109" i="10"/>
  <c r="AV182" i="10"/>
  <c r="AU182" i="10"/>
  <c r="AS182" i="10"/>
  <c r="AV194" i="10"/>
  <c r="AU194" i="10"/>
  <c r="AS194" i="10"/>
  <c r="AV91" i="10"/>
  <c r="AS91" i="10"/>
  <c r="AU91" i="10"/>
  <c r="Y29" i="10"/>
  <c r="Q17" i="10"/>
  <c r="AU73" i="10"/>
  <c r="AV73" i="10"/>
  <c r="AS73" i="10"/>
  <c r="AS128" i="10"/>
  <c r="AV128" i="10"/>
  <c r="AU128" i="10"/>
  <c r="AU188" i="10"/>
  <c r="AS188" i="10"/>
  <c r="AV188" i="10"/>
  <c r="T74" i="9"/>
  <c r="T75" i="9" s="1"/>
  <c r="T76" i="9" s="1"/>
  <c r="Y79" i="6"/>
  <c r="BB79" i="6" s="1"/>
  <c r="Y92" i="6"/>
  <c r="BB92" i="6" s="1"/>
  <c r="Y143" i="6"/>
  <c r="W17" i="6"/>
  <c r="Y30" i="6"/>
  <c r="Y94" i="6"/>
  <c r="Y130" i="6"/>
  <c r="BB130" i="6" s="1"/>
  <c r="Y32" i="6"/>
  <c r="Y46" i="6"/>
  <c r="Y68" i="6"/>
  <c r="BB68" i="6" s="1"/>
  <c r="Y95" i="6"/>
  <c r="BB95" i="6" s="1"/>
  <c r="Y125" i="6"/>
  <c r="Y139" i="6"/>
  <c r="Y146" i="6"/>
  <c r="BB146" i="6" s="1"/>
  <c r="Y82" i="6"/>
  <c r="Y110" i="6"/>
  <c r="BB110" i="6" s="1"/>
  <c r="Y118" i="6"/>
  <c r="Y147" i="6"/>
  <c r="Y162" i="6"/>
  <c r="Y41" i="6"/>
  <c r="Y105" i="6"/>
  <c r="Y126" i="6"/>
  <c r="Y171" i="6"/>
  <c r="X17" i="6"/>
  <c r="Y50" i="6"/>
  <c r="Y56" i="6"/>
  <c r="Y63" i="6"/>
  <c r="Y83" i="6"/>
  <c r="Y96" i="6"/>
  <c r="Y111" i="6"/>
  <c r="BB111" i="6" s="1"/>
  <c r="Y122" i="6"/>
  <c r="BB122" i="6" s="1"/>
  <c r="Y134" i="6"/>
  <c r="BB134" i="6" s="1"/>
  <c r="Y158" i="6"/>
  <c r="Y176" i="6"/>
  <c r="Y193" i="6"/>
  <c r="Y45" i="6"/>
  <c r="Y189" i="6"/>
  <c r="Y80" i="6"/>
  <c r="BB80" i="6" s="1"/>
  <c r="Y179" i="6"/>
  <c r="BB179" i="6" s="1"/>
  <c r="Y29" i="6"/>
  <c r="BB29" i="6" s="1"/>
  <c r="Y60" i="6"/>
  <c r="Y86" i="6"/>
  <c r="Y168" i="6"/>
  <c r="Y144" i="6"/>
  <c r="BB144" i="6" s="1"/>
  <c r="Y186" i="6"/>
  <c r="Y140" i="6"/>
  <c r="BB140" i="6" s="1"/>
  <c r="Y187" i="6"/>
  <c r="Y53" i="6"/>
  <c r="BB53" i="6" s="1"/>
  <c r="Y157" i="6"/>
  <c r="Y36" i="6"/>
  <c r="Y70" i="6"/>
  <c r="Y136" i="6"/>
  <c r="BB136" i="6" s="1"/>
  <c r="Y169" i="6"/>
  <c r="BB169" i="6" s="1"/>
  <c r="Y84" i="6"/>
  <c r="BB84" i="6" s="1"/>
  <c r="Y141" i="6"/>
  <c r="BB141" i="6" s="1"/>
  <c r="Y145" i="6"/>
  <c r="BB145" i="6" s="1"/>
  <c r="Y166" i="6"/>
  <c r="BB166" i="6" s="1"/>
  <c r="Y61" i="6"/>
  <c r="BB61" i="6" s="1"/>
  <c r="Y33" i="6"/>
  <c r="Y47" i="6"/>
  <c r="BB47" i="6" s="1"/>
  <c r="Y81" i="6"/>
  <c r="BB81" i="6" s="1"/>
  <c r="Y119" i="6"/>
  <c r="BB119" i="6" s="1"/>
  <c r="Y170" i="6"/>
  <c r="BB170" i="6" s="1"/>
  <c r="Y177" i="6"/>
  <c r="BB177" i="6" s="1"/>
  <c r="Y181" i="6"/>
  <c r="Y28" i="6"/>
  <c r="BB28" i="6" s="1"/>
  <c r="Y57" i="6"/>
  <c r="BB57" i="6" s="1"/>
  <c r="Y66" i="6"/>
  <c r="BB66" i="6" s="1"/>
  <c r="Y69" i="6"/>
  <c r="BB69" i="6" s="1"/>
  <c r="Y73" i="6"/>
  <c r="BB73" i="6" s="1"/>
  <c r="Y103" i="6"/>
  <c r="BB103" i="6" s="1"/>
  <c r="Y107" i="6"/>
  <c r="BB107" i="6" s="1"/>
  <c r="Y123" i="6"/>
  <c r="Y133" i="6"/>
  <c r="Y150" i="6"/>
  <c r="BB150" i="6" s="1"/>
  <c r="Y155" i="6"/>
  <c r="BB155" i="6" s="1"/>
  <c r="Y44" i="6"/>
  <c r="BB44" i="6" s="1"/>
  <c r="Y54" i="6"/>
  <c r="BB54" i="6" s="1"/>
  <c r="Y93" i="6"/>
  <c r="BB93" i="6" s="1"/>
  <c r="Y124" i="6"/>
  <c r="BB124" i="6" s="1"/>
  <c r="Y151" i="6"/>
  <c r="Y48" i="6"/>
  <c r="Y52" i="6"/>
  <c r="BB52" i="6" s="1"/>
  <c r="Y65" i="6"/>
  <c r="BB65" i="6" s="1"/>
  <c r="Y108" i="6"/>
  <c r="BB108" i="6" s="1"/>
  <c r="Y113" i="6"/>
  <c r="BB113" i="6" s="1"/>
  <c r="Y164" i="6"/>
  <c r="BB164" i="6" s="1"/>
  <c r="BB49" i="7"/>
  <c r="AE195" i="7"/>
  <c r="AE191" i="7"/>
  <c r="AE187" i="7"/>
  <c r="AE192" i="7"/>
  <c r="AE188" i="7"/>
  <c r="AE184" i="7"/>
  <c r="AE193" i="7"/>
  <c r="AE189" i="7"/>
  <c r="AE185" i="7"/>
  <c r="AE194" i="7"/>
  <c r="AE190" i="7"/>
  <c r="AE186" i="7"/>
  <c r="AE183" i="7"/>
  <c r="AE179" i="7"/>
  <c r="AE180" i="7"/>
  <c r="AE176" i="7"/>
  <c r="AE177" i="7"/>
  <c r="AE178" i="7"/>
  <c r="AE172" i="7"/>
  <c r="AE168" i="7"/>
  <c r="AE175" i="7"/>
  <c r="AE169" i="7"/>
  <c r="AE182" i="7"/>
  <c r="AE174" i="7"/>
  <c r="AE181" i="7"/>
  <c r="AE160" i="7"/>
  <c r="AE167" i="7"/>
  <c r="AE166" i="7"/>
  <c r="AE161" i="7"/>
  <c r="AE171" i="7"/>
  <c r="AE164" i="7"/>
  <c r="AE163" i="7"/>
  <c r="AE162" i="7"/>
  <c r="AE156" i="7"/>
  <c r="AE159" i="7"/>
  <c r="AE155" i="7"/>
  <c r="AE153" i="7"/>
  <c r="AE149" i="7"/>
  <c r="AE154" i="7"/>
  <c r="AE150" i="7"/>
  <c r="AE146" i="7"/>
  <c r="AE170" i="7"/>
  <c r="AE173" i="7"/>
  <c r="AE165" i="7"/>
  <c r="AE142" i="7"/>
  <c r="AE138" i="7"/>
  <c r="AE134" i="7"/>
  <c r="AE130" i="7"/>
  <c r="AE148" i="7"/>
  <c r="AE143" i="7"/>
  <c r="AE139" i="7"/>
  <c r="AE135" i="7"/>
  <c r="AE131" i="7"/>
  <c r="AE127" i="7"/>
  <c r="AE158" i="7"/>
  <c r="AE151" i="7"/>
  <c r="AE152" i="7"/>
  <c r="AE144" i="7"/>
  <c r="AE140" i="7"/>
  <c r="AE136" i="7"/>
  <c r="AE132" i="7"/>
  <c r="AE128" i="7"/>
  <c r="AE145" i="7"/>
  <c r="AE141" i="7"/>
  <c r="AE137" i="7"/>
  <c r="AE133" i="7"/>
  <c r="AE129" i="7"/>
  <c r="AE157" i="7"/>
  <c r="AE126" i="7"/>
  <c r="AE125" i="7"/>
  <c r="AE120" i="7"/>
  <c r="AE116" i="7"/>
  <c r="AE112" i="7"/>
  <c r="AE108" i="7"/>
  <c r="AE124" i="7"/>
  <c r="AE147" i="7"/>
  <c r="AE121" i="7"/>
  <c r="AE117" i="7"/>
  <c r="AE113" i="7"/>
  <c r="AE109" i="7"/>
  <c r="AE122" i="7"/>
  <c r="AE118" i="7"/>
  <c r="AE107" i="7"/>
  <c r="AE103" i="7"/>
  <c r="AE99" i="7"/>
  <c r="AE95" i="7"/>
  <c r="AE91" i="7"/>
  <c r="AE114" i="7"/>
  <c r="AE104" i="7"/>
  <c r="AE100" i="7"/>
  <c r="AE96" i="7"/>
  <c r="AE92" i="7"/>
  <c r="AE123" i="7"/>
  <c r="AE115" i="7"/>
  <c r="AE119" i="7"/>
  <c r="AE105" i="7"/>
  <c r="AE101" i="7"/>
  <c r="AE97" i="7"/>
  <c r="AE93" i="7"/>
  <c r="AE110" i="7"/>
  <c r="AE86" i="7"/>
  <c r="AE82" i="7"/>
  <c r="AE78" i="7"/>
  <c r="AE74" i="7"/>
  <c r="AE70" i="7"/>
  <c r="AE111" i="7"/>
  <c r="AE106" i="7"/>
  <c r="AE89" i="7"/>
  <c r="AE88" i="7"/>
  <c r="AE83" i="7"/>
  <c r="AE79" i="7"/>
  <c r="AE75" i="7"/>
  <c r="AE71" i="7"/>
  <c r="AE102" i="7"/>
  <c r="AE87" i="7"/>
  <c r="AE98" i="7"/>
  <c r="AE84" i="7"/>
  <c r="AE80" i="7"/>
  <c r="AE76" i="7"/>
  <c r="AE72" i="7"/>
  <c r="AE68" i="7"/>
  <c r="AE94" i="7"/>
  <c r="AE90" i="7"/>
  <c r="AE85" i="7"/>
  <c r="AE81" i="7"/>
  <c r="AE77" i="7"/>
  <c r="AE73" i="7"/>
  <c r="AE69" i="7"/>
  <c r="AE66" i="7"/>
  <c r="AE62" i="7"/>
  <c r="AE58" i="7"/>
  <c r="AE54" i="7"/>
  <c r="AE63" i="7"/>
  <c r="AE59" i="7"/>
  <c r="AE55" i="7"/>
  <c r="AE51" i="7"/>
  <c r="AE67" i="7"/>
  <c r="AE64" i="7"/>
  <c r="AE60" i="7"/>
  <c r="AE56" i="7"/>
  <c r="AE52" i="7"/>
  <c r="AE48" i="7"/>
  <c r="AE53" i="7"/>
  <c r="AE44" i="7"/>
  <c r="AE40" i="7"/>
  <c r="AE36" i="7"/>
  <c r="AE32" i="7"/>
  <c r="AE50" i="7"/>
  <c r="AE45" i="7"/>
  <c r="AE41" i="7"/>
  <c r="AE37" i="7"/>
  <c r="AE33" i="7"/>
  <c r="AE29" i="7"/>
  <c r="AE46" i="7"/>
  <c r="AE42" i="7"/>
  <c r="AE38" i="7"/>
  <c r="AE34" i="7"/>
  <c r="AE65" i="7"/>
  <c r="AE49" i="7"/>
  <c r="AE61" i="7"/>
  <c r="AE47" i="7"/>
  <c r="AE43" i="7"/>
  <c r="AE39" i="7"/>
  <c r="AE35" i="7"/>
  <c r="AE31" i="7"/>
  <c r="AE28" i="7"/>
  <c r="AE57" i="7"/>
  <c r="AE27" i="7"/>
  <c r="AE30" i="7"/>
  <c r="AC193" i="7"/>
  <c r="AC189" i="7"/>
  <c r="AC185" i="7"/>
  <c r="AF185" i="7" s="1"/>
  <c r="AG185" i="7" s="1"/>
  <c r="AC194" i="7"/>
  <c r="AF194" i="7" s="1"/>
  <c r="AG194" i="7" s="1"/>
  <c r="AC190" i="7"/>
  <c r="AF190" i="7" s="1"/>
  <c r="AG190" i="7" s="1"/>
  <c r="AI190" i="7" s="1"/>
  <c r="AP190" i="7" s="1"/>
  <c r="AQ190" i="7" s="1"/>
  <c r="AC186" i="7"/>
  <c r="AC171" i="7"/>
  <c r="AC174" i="7"/>
  <c r="AC163" i="7"/>
  <c r="AC144" i="7"/>
  <c r="AF144" i="7" s="1"/>
  <c r="AG144" i="7" s="1"/>
  <c r="AI144" i="7" s="1"/>
  <c r="AP144" i="7" s="1"/>
  <c r="AQ144" i="7" s="1"/>
  <c r="AC133" i="7"/>
  <c r="AF133" i="7" s="1"/>
  <c r="AG133" i="7" s="1"/>
  <c r="AI133" i="7" s="1"/>
  <c r="AP133" i="7" s="1"/>
  <c r="AQ133" i="7" s="1"/>
  <c r="AC128" i="7"/>
  <c r="AC145" i="7"/>
  <c r="AC140" i="7"/>
  <c r="AF140" i="7" s="1"/>
  <c r="AG140" i="7" s="1"/>
  <c r="AI140" i="7" s="1"/>
  <c r="AP140" i="7" s="1"/>
  <c r="AQ140" i="7" s="1"/>
  <c r="AC129" i="7"/>
  <c r="AF129" i="7" s="1"/>
  <c r="AG129" i="7" s="1"/>
  <c r="AI129" i="7" s="1"/>
  <c r="AC146" i="7"/>
  <c r="AC141" i="7"/>
  <c r="AC136" i="7"/>
  <c r="AF136" i="7" s="1"/>
  <c r="AG136" i="7" s="1"/>
  <c r="AI136" i="7" s="1"/>
  <c r="AC137" i="7"/>
  <c r="AF137" i="7" s="1"/>
  <c r="AG137" i="7" s="1"/>
  <c r="AI137" i="7" s="1"/>
  <c r="AC132" i="7"/>
  <c r="AC104" i="7"/>
  <c r="AF104" i="7" s="1"/>
  <c r="AG104" i="7" s="1"/>
  <c r="AI104" i="7" s="1"/>
  <c r="AP104" i="7" s="1"/>
  <c r="AQ104" i="7" s="1"/>
  <c r="AC100" i="7"/>
  <c r="AC96" i="7"/>
  <c r="AC92" i="7"/>
  <c r="AC88" i="7"/>
  <c r="AC66" i="7"/>
  <c r="AF66" i="7" s="1"/>
  <c r="AG66" i="7" s="1"/>
  <c r="AI66" i="7" s="1"/>
  <c r="AP66" i="7" s="1"/>
  <c r="AQ66" i="7" s="1"/>
  <c r="AC62" i="7"/>
  <c r="AF62" i="7" s="1"/>
  <c r="AG62" i="7" s="1"/>
  <c r="AI62" i="7" s="1"/>
  <c r="AP62" i="7" s="1"/>
  <c r="AQ62" i="7" s="1"/>
  <c r="AC58" i="7"/>
  <c r="AF58" i="7" s="1"/>
  <c r="AG58" i="7" s="1"/>
  <c r="AI58" i="7" s="1"/>
  <c r="AC54" i="7"/>
  <c r="AC63" i="7"/>
  <c r="AF63" i="7" s="1"/>
  <c r="AG63" i="7" s="1"/>
  <c r="AI63" i="7" s="1"/>
  <c r="AP63" i="7" s="1"/>
  <c r="AQ63" i="7" s="1"/>
  <c r="AC59" i="7"/>
  <c r="AC55" i="7"/>
  <c r="AC51" i="7"/>
  <c r="AC85" i="7"/>
  <c r="AC81" i="7"/>
  <c r="AC77" i="7"/>
  <c r="AC73" i="7"/>
  <c r="AC69" i="7"/>
  <c r="AC50" i="7"/>
  <c r="AC31" i="7"/>
  <c r="AC35" i="7"/>
  <c r="AF35" i="7" s="1"/>
  <c r="AG35" i="7" s="1"/>
  <c r="AI35" i="7" s="1"/>
  <c r="AP35" i="7" s="1"/>
  <c r="AQ35" i="7" s="1"/>
  <c r="AC43" i="7"/>
  <c r="AC27" i="7"/>
  <c r="AC39" i="7"/>
  <c r="AF39" i="7" s="1"/>
  <c r="AG39" i="7" s="1"/>
  <c r="AI39" i="7" s="1"/>
  <c r="AC47" i="7"/>
  <c r="AF47" i="7" s="1"/>
  <c r="AG47" i="7" s="1"/>
  <c r="AI47" i="7" s="1"/>
  <c r="AP47" i="7" s="1"/>
  <c r="AQ47" i="7" s="1"/>
  <c r="BB30" i="7"/>
  <c r="U17" i="7"/>
  <c r="BB38" i="7"/>
  <c r="P27" i="7"/>
  <c r="AC34" i="7"/>
  <c r="AC38" i="7"/>
  <c r="AC42" i="7"/>
  <c r="AC45" i="7"/>
  <c r="AF45" i="7" s="1"/>
  <c r="AG45" i="7" s="1"/>
  <c r="AI45" i="7" s="1"/>
  <c r="AP45" i="7" s="1"/>
  <c r="AQ45" i="7" s="1"/>
  <c r="BB46" i="7"/>
  <c r="AC61" i="7"/>
  <c r="AF61" i="7" s="1"/>
  <c r="AG61" i="7" s="1"/>
  <c r="AI61" i="7" s="1"/>
  <c r="AP61" i="7" s="1"/>
  <c r="AQ61" i="7" s="1"/>
  <c r="AC32" i="7"/>
  <c r="AF32" i="7" s="1"/>
  <c r="AG32" i="7" s="1"/>
  <c r="AI32" i="7" s="1"/>
  <c r="AP32" i="7" s="1"/>
  <c r="AQ32" i="7" s="1"/>
  <c r="BB50" i="7"/>
  <c r="AC29" i="7"/>
  <c r="BB32" i="7"/>
  <c r="Y33" i="7"/>
  <c r="Y37" i="7"/>
  <c r="Y41" i="7"/>
  <c r="BB45" i="7"/>
  <c r="AC46" i="7"/>
  <c r="AC36" i="7"/>
  <c r="AC44" i="7"/>
  <c r="Y29" i="7"/>
  <c r="BB36" i="7"/>
  <c r="BB40" i="7"/>
  <c r="BB44" i="7"/>
  <c r="AC33" i="7"/>
  <c r="N17" i="7"/>
  <c r="AP39" i="7"/>
  <c r="AQ39" i="7" s="1"/>
  <c r="AC40" i="7"/>
  <c r="AC41" i="7"/>
  <c r="AC28" i="7"/>
  <c r="AC60" i="7"/>
  <c r="AC30" i="7"/>
  <c r="BB34" i="7"/>
  <c r="AC37" i="7"/>
  <c r="BB42" i="7"/>
  <c r="BB28" i="7"/>
  <c r="AC49" i="7"/>
  <c r="Y56" i="7"/>
  <c r="AC64" i="7"/>
  <c r="AC65" i="7"/>
  <c r="BB72" i="7"/>
  <c r="BB80" i="7"/>
  <c r="Y55" i="7"/>
  <c r="Y60" i="7"/>
  <c r="AC48" i="7"/>
  <c r="BB54" i="7"/>
  <c r="BB59" i="7"/>
  <c r="Y64" i="7"/>
  <c r="BB51" i="7"/>
  <c r="BB62" i="7"/>
  <c r="Y67" i="7"/>
  <c r="BB68" i="7"/>
  <c r="BB84" i="7"/>
  <c r="Y52" i="7"/>
  <c r="AC52" i="7"/>
  <c r="AC53" i="7"/>
  <c r="BB61" i="7"/>
  <c r="BB66" i="7"/>
  <c r="AC56" i="7"/>
  <c r="AF56" i="7" s="1"/>
  <c r="AG56" i="7" s="1"/>
  <c r="AI56" i="7" s="1"/>
  <c r="AC57" i="7"/>
  <c r="AC67" i="7"/>
  <c r="AF67" i="7" s="1"/>
  <c r="AG67" i="7" s="1"/>
  <c r="AI67" i="7" s="1"/>
  <c r="AC68" i="7"/>
  <c r="AF68" i="7" s="1"/>
  <c r="AG68" i="7" s="1"/>
  <c r="AI68" i="7" s="1"/>
  <c r="AP68" i="7" s="1"/>
  <c r="AQ68" i="7" s="1"/>
  <c r="AC70" i="7"/>
  <c r="AF70" i="7" s="1"/>
  <c r="AG70" i="7" s="1"/>
  <c r="AI70" i="7" s="1"/>
  <c r="AC71" i="7"/>
  <c r="AC72" i="7"/>
  <c r="AC74" i="7"/>
  <c r="AC75" i="7"/>
  <c r="AC76" i="7"/>
  <c r="AC78" i="7"/>
  <c r="AC79" i="7"/>
  <c r="AC80" i="7"/>
  <c r="AC82" i="7"/>
  <c r="AC83" i="7"/>
  <c r="AC84" i="7"/>
  <c r="AC86" i="7"/>
  <c r="Y69" i="7"/>
  <c r="Y70" i="7"/>
  <c r="Y73" i="7"/>
  <c r="Y74" i="7"/>
  <c r="Y77" i="7"/>
  <c r="Y78" i="7"/>
  <c r="Y81" i="7"/>
  <c r="Y82" i="7"/>
  <c r="Y86" i="7"/>
  <c r="BB88" i="7"/>
  <c r="BB109" i="7"/>
  <c r="AC90" i="7"/>
  <c r="AF90" i="7" s="1"/>
  <c r="AG90" i="7" s="1"/>
  <c r="AI90" i="7" s="1"/>
  <c r="BB100" i="7"/>
  <c r="BB87" i="7"/>
  <c r="BB103" i="7"/>
  <c r="Y90" i="7"/>
  <c r="AC94" i="7"/>
  <c r="AF94" i="7" s="1"/>
  <c r="AG94" i="7" s="1"/>
  <c r="AI94" i="7" s="1"/>
  <c r="BB107" i="7"/>
  <c r="AC110" i="7"/>
  <c r="BB143" i="7"/>
  <c r="AC93" i="7"/>
  <c r="AC98" i="7"/>
  <c r="AF98" i="7" s="1"/>
  <c r="AG98" i="7" s="1"/>
  <c r="AI98" i="7" s="1"/>
  <c r="BB112" i="7"/>
  <c r="AC117" i="7"/>
  <c r="AC87" i="7"/>
  <c r="AF87" i="7" s="1"/>
  <c r="AG87" i="7" s="1"/>
  <c r="AI87" i="7" s="1"/>
  <c r="AP87" i="7" s="1"/>
  <c r="AQ87" i="7" s="1"/>
  <c r="Y89" i="7"/>
  <c r="AC91" i="7"/>
  <c r="AF91" i="7" s="1"/>
  <c r="AG91" i="7" s="1"/>
  <c r="AI91" i="7" s="1"/>
  <c r="AP91" i="7" s="1"/>
  <c r="AQ91" i="7" s="1"/>
  <c r="Y94" i="7"/>
  <c r="AC97" i="7"/>
  <c r="AF97" i="7" s="1"/>
  <c r="AG97" i="7" s="1"/>
  <c r="AI97" i="7" s="1"/>
  <c r="AC102" i="7"/>
  <c r="AF102" i="7" s="1"/>
  <c r="AG102" i="7" s="1"/>
  <c r="AI102" i="7" s="1"/>
  <c r="AC89" i="7"/>
  <c r="AF89" i="7" s="1"/>
  <c r="AG89" i="7" s="1"/>
  <c r="AI89" i="7" s="1"/>
  <c r="Y93" i="7"/>
  <c r="AC95" i="7"/>
  <c r="Y98" i="7"/>
  <c r="AC101" i="7"/>
  <c r="AC106" i="7"/>
  <c r="AF106" i="7" s="1"/>
  <c r="AG106" i="7" s="1"/>
  <c r="AI106" i="7" s="1"/>
  <c r="Y97" i="7"/>
  <c r="AC99" i="7"/>
  <c r="AC105" i="7"/>
  <c r="BB92" i="7"/>
  <c r="BB95" i="7"/>
  <c r="Y101" i="7"/>
  <c r="AC103" i="7"/>
  <c r="Y106" i="7"/>
  <c r="BB111" i="7"/>
  <c r="BB96" i="7"/>
  <c r="BB99" i="7"/>
  <c r="Y105" i="7"/>
  <c r="AC107" i="7"/>
  <c r="AF107" i="7" s="1"/>
  <c r="AG107" i="7" s="1"/>
  <c r="AI107" i="7" s="1"/>
  <c r="AP107" i="7" s="1"/>
  <c r="AQ107" i="7" s="1"/>
  <c r="BB113" i="7"/>
  <c r="BB128" i="7"/>
  <c r="Y110" i="7"/>
  <c r="AC119" i="7"/>
  <c r="AC109" i="7"/>
  <c r="AC115" i="7"/>
  <c r="AC116" i="7"/>
  <c r="AC121" i="7"/>
  <c r="AC123" i="7"/>
  <c r="AC125" i="7"/>
  <c r="BB127" i="7"/>
  <c r="AC138" i="7"/>
  <c r="AC114" i="7"/>
  <c r="AF114" i="7" s="1"/>
  <c r="AG114" i="7" s="1"/>
  <c r="AI114" i="7" s="1"/>
  <c r="BB116" i="7"/>
  <c r="AC120" i="7"/>
  <c r="AC122" i="7"/>
  <c r="AF122" i="7" s="1"/>
  <c r="AG122" i="7" s="1"/>
  <c r="AI122" i="7" s="1"/>
  <c r="AC124" i="7"/>
  <c r="AF124" i="7" s="1"/>
  <c r="AG124" i="7" s="1"/>
  <c r="AI124" i="7" s="1"/>
  <c r="AP124" i="7" s="1"/>
  <c r="AQ124" i="7" s="1"/>
  <c r="Y114" i="7"/>
  <c r="BB120" i="7"/>
  <c r="Y122" i="7"/>
  <c r="AC161" i="7"/>
  <c r="AC108" i="7"/>
  <c r="AF108" i="7" s="1"/>
  <c r="AG108" i="7" s="1"/>
  <c r="AI108" i="7" s="1"/>
  <c r="AC113" i="7"/>
  <c r="BB131" i="7"/>
  <c r="BB144" i="7"/>
  <c r="AC118" i="7"/>
  <c r="BB121" i="7"/>
  <c r="BB124" i="7"/>
  <c r="AC111" i="7"/>
  <c r="AC112" i="7"/>
  <c r="AF112" i="7" s="1"/>
  <c r="AG112" i="7" s="1"/>
  <c r="AI112" i="7" s="1"/>
  <c r="AP112" i="7" s="1"/>
  <c r="AQ112" i="7" s="1"/>
  <c r="Y118" i="7"/>
  <c r="BB132" i="7"/>
  <c r="Y138" i="7"/>
  <c r="AC142" i="7"/>
  <c r="AF142" i="7" s="1"/>
  <c r="AG142" i="7" s="1"/>
  <c r="AI142" i="7" s="1"/>
  <c r="AP142" i="7" s="1"/>
  <c r="AQ142" i="7" s="1"/>
  <c r="AC143" i="7"/>
  <c r="AC152" i="7"/>
  <c r="AF152" i="7" s="1"/>
  <c r="AG152" i="7" s="1"/>
  <c r="AI152" i="7" s="1"/>
  <c r="AP152" i="7" s="1"/>
  <c r="AQ152" i="7" s="1"/>
  <c r="AC127" i="7"/>
  <c r="AC131" i="7"/>
  <c r="BB142" i="7"/>
  <c r="AC147" i="7"/>
  <c r="AC154" i="7"/>
  <c r="AC130" i="7"/>
  <c r="Y126" i="7"/>
  <c r="Y130" i="7"/>
  <c r="AC135" i="7"/>
  <c r="AF135" i="7" s="1"/>
  <c r="AG135" i="7" s="1"/>
  <c r="AI135" i="7" s="1"/>
  <c r="AC126" i="7"/>
  <c r="AC134" i="7"/>
  <c r="AP137" i="7"/>
  <c r="AQ137" i="7" s="1"/>
  <c r="Y134" i="7"/>
  <c r="AC139" i="7"/>
  <c r="AF139" i="7" s="1"/>
  <c r="AG139" i="7" s="1"/>
  <c r="AI139" i="7" s="1"/>
  <c r="AC153" i="7"/>
  <c r="AF153" i="7" s="1"/>
  <c r="AG153" i="7" s="1"/>
  <c r="AI153" i="7" s="1"/>
  <c r="AP153" i="7" s="1"/>
  <c r="AQ153" i="7" s="1"/>
  <c r="BB154" i="7"/>
  <c r="AC151" i="7"/>
  <c r="BB160" i="7"/>
  <c r="Y158" i="7"/>
  <c r="AC165" i="7"/>
  <c r="AF165" i="7" s="1"/>
  <c r="AG165" i="7" s="1"/>
  <c r="AI165" i="7" s="1"/>
  <c r="Y148" i="7"/>
  <c r="AC148" i="7"/>
  <c r="AF148" i="7" s="1"/>
  <c r="AG148" i="7" s="1"/>
  <c r="AI148" i="7" s="1"/>
  <c r="AC150" i="7"/>
  <c r="Y156" i="7"/>
  <c r="Y147" i="7"/>
  <c r="AC149" i="7"/>
  <c r="AC164" i="7"/>
  <c r="AC157" i="7"/>
  <c r="AC160" i="7"/>
  <c r="BB172" i="7"/>
  <c r="Y164" i="7"/>
  <c r="Y155" i="7"/>
  <c r="AC155" i="7"/>
  <c r="Y159" i="7"/>
  <c r="AC159" i="7"/>
  <c r="AF159" i="7" s="1"/>
  <c r="AG159" i="7" s="1"/>
  <c r="AI159" i="7" s="1"/>
  <c r="BB175" i="7"/>
  <c r="AC156" i="7"/>
  <c r="AF156" i="7" s="1"/>
  <c r="AG156" i="7" s="1"/>
  <c r="AI156" i="7" s="1"/>
  <c r="AC162" i="7"/>
  <c r="AF162" i="7" s="1"/>
  <c r="AG162" i="7" s="1"/>
  <c r="AI162" i="7" s="1"/>
  <c r="AP162" i="7" s="1"/>
  <c r="AQ162" i="7" s="1"/>
  <c r="AC158" i="7"/>
  <c r="BB188" i="7"/>
  <c r="AC170" i="7"/>
  <c r="Y171" i="7"/>
  <c r="AC172" i="7"/>
  <c r="AF172" i="7" s="1"/>
  <c r="AG172" i="7" s="1"/>
  <c r="AI172" i="7" s="1"/>
  <c r="AC173" i="7"/>
  <c r="AF173" i="7" s="1"/>
  <c r="AG173" i="7" s="1"/>
  <c r="AI173" i="7" s="1"/>
  <c r="AP173" i="7" s="1"/>
  <c r="AQ173" i="7" s="1"/>
  <c r="AC183" i="7"/>
  <c r="AF183" i="7" s="1"/>
  <c r="AG183" i="7" s="1"/>
  <c r="AI183" i="7" s="1"/>
  <c r="AP183" i="7" s="1"/>
  <c r="AQ183" i="7" s="1"/>
  <c r="AC169" i="7"/>
  <c r="AC182" i="7"/>
  <c r="AC166" i="7"/>
  <c r="AC167" i="7"/>
  <c r="BB173" i="7"/>
  <c r="AC176" i="7"/>
  <c r="BB180" i="7"/>
  <c r="BB183" i="7"/>
  <c r="Y167" i="7"/>
  <c r="AC168" i="7"/>
  <c r="Y169" i="7"/>
  <c r="BB177" i="7"/>
  <c r="Y163" i="7"/>
  <c r="AC181" i="7"/>
  <c r="AF181" i="7" s="1"/>
  <c r="AG181" i="7" s="1"/>
  <c r="AI181" i="7" s="1"/>
  <c r="AP181" i="7" s="1"/>
  <c r="AQ181" i="7" s="1"/>
  <c r="Y182" i="7"/>
  <c r="AC175" i="7"/>
  <c r="AC180" i="7"/>
  <c r="Y184" i="7"/>
  <c r="BB192" i="7"/>
  <c r="AC178" i="7"/>
  <c r="AF178" i="7" s="1"/>
  <c r="AG178" i="7" s="1"/>
  <c r="AI178" i="7" s="1"/>
  <c r="AC179" i="7"/>
  <c r="Y174" i="7"/>
  <c r="AC177" i="7"/>
  <c r="Y178" i="7"/>
  <c r="BB179" i="7"/>
  <c r="AC187" i="7"/>
  <c r="AF187" i="7" s="1"/>
  <c r="AG187" i="7" s="1"/>
  <c r="AI187" i="7" s="1"/>
  <c r="AP187" i="7" s="1"/>
  <c r="AQ187" i="7" s="1"/>
  <c r="AC191" i="7"/>
  <c r="AF191" i="7" s="1"/>
  <c r="AG191" i="7" s="1"/>
  <c r="AI191" i="7" s="1"/>
  <c r="AP191" i="7" s="1"/>
  <c r="AQ191" i="7" s="1"/>
  <c r="AC195" i="7"/>
  <c r="AF195" i="7" s="1"/>
  <c r="AG195" i="7" s="1"/>
  <c r="AI195" i="7" s="1"/>
  <c r="BB187" i="7"/>
  <c r="BB191" i="7"/>
  <c r="BB195" i="7"/>
  <c r="AI194" i="7"/>
  <c r="AI185" i="7"/>
  <c r="AP185" i="7" s="1"/>
  <c r="AQ185" i="7" s="1"/>
  <c r="AC184" i="7"/>
  <c r="AC188" i="7"/>
  <c r="AC192" i="7"/>
  <c r="BB30" i="6"/>
  <c r="BB46" i="6"/>
  <c r="U17" i="6"/>
  <c r="AC190" i="6"/>
  <c r="AC186" i="6"/>
  <c r="AC182" i="6"/>
  <c r="AC178" i="6"/>
  <c r="AC194" i="6"/>
  <c r="AC179" i="6"/>
  <c r="AC165" i="6"/>
  <c r="AC154" i="6"/>
  <c r="AC150" i="6"/>
  <c r="AC136" i="6"/>
  <c r="AC147" i="6"/>
  <c r="AC175" i="6"/>
  <c r="AC123" i="6"/>
  <c r="AC135" i="6"/>
  <c r="AC131" i="6"/>
  <c r="AC127" i="6"/>
  <c r="AC119" i="6"/>
  <c r="AC114" i="6"/>
  <c r="AC110" i="6"/>
  <c r="AC97" i="6"/>
  <c r="AC93" i="6"/>
  <c r="AC115" i="6"/>
  <c r="AC111" i="6"/>
  <c r="AC107" i="6"/>
  <c r="AC106" i="6"/>
  <c r="AC96" i="6"/>
  <c r="AC103" i="6"/>
  <c r="AC88" i="6"/>
  <c r="AF88" i="6" s="1"/>
  <c r="AG88" i="6" s="1"/>
  <c r="AI88" i="6" s="1"/>
  <c r="AC84" i="6"/>
  <c r="AC80" i="6"/>
  <c r="AC76" i="6"/>
  <c r="AC72" i="6"/>
  <c r="AC89" i="6"/>
  <c r="AC99" i="6"/>
  <c r="AC86" i="6"/>
  <c r="AC82" i="6"/>
  <c r="AC78" i="6"/>
  <c r="AC74" i="6"/>
  <c r="AC92" i="6"/>
  <c r="AC70" i="6"/>
  <c r="AC66" i="6"/>
  <c r="AC62" i="6"/>
  <c r="AC58" i="6"/>
  <c r="AC54" i="6"/>
  <c r="AC75" i="6"/>
  <c r="AC69" i="6"/>
  <c r="AC65" i="6"/>
  <c r="AC61" i="6"/>
  <c r="AC57" i="6"/>
  <c r="AC68" i="6"/>
  <c r="AC49" i="6"/>
  <c r="AC45" i="6"/>
  <c r="AC41" i="6"/>
  <c r="AC37" i="6"/>
  <c r="AC60" i="6"/>
  <c r="AC31" i="6"/>
  <c r="AC27" i="6"/>
  <c r="AC38" i="6"/>
  <c r="Y31" i="6"/>
  <c r="AC35" i="6"/>
  <c r="AF35" i="6" s="1"/>
  <c r="AG35" i="6" s="1"/>
  <c r="AI35" i="6" s="1"/>
  <c r="BB32" i="6"/>
  <c r="AC32" i="6"/>
  <c r="BB34" i="6"/>
  <c r="BB37" i="6"/>
  <c r="AE195" i="6"/>
  <c r="AE191" i="6"/>
  <c r="AE187" i="6"/>
  <c r="AE192" i="6"/>
  <c r="AE188" i="6"/>
  <c r="AE184" i="6"/>
  <c r="AE193" i="6"/>
  <c r="AE189" i="6"/>
  <c r="AE185" i="6"/>
  <c r="AE180" i="6"/>
  <c r="AE176" i="6"/>
  <c r="AE183" i="6"/>
  <c r="AE190" i="6"/>
  <c r="AE181" i="6"/>
  <c r="AE177" i="6"/>
  <c r="AE182" i="6"/>
  <c r="AE178" i="6"/>
  <c r="AE194" i="6"/>
  <c r="AE179" i="6"/>
  <c r="AE174" i="6"/>
  <c r="AE170" i="6"/>
  <c r="AE166" i="6"/>
  <c r="AE171" i="6"/>
  <c r="AE186" i="6"/>
  <c r="AE175" i="6"/>
  <c r="AE161" i="6"/>
  <c r="AE157" i="6"/>
  <c r="AE172" i="6"/>
  <c r="AE173" i="6"/>
  <c r="AE162" i="6"/>
  <c r="AE158" i="6"/>
  <c r="AE165" i="6"/>
  <c r="AE168" i="6"/>
  <c r="AE159" i="6"/>
  <c r="AE155" i="6"/>
  <c r="AE151" i="6"/>
  <c r="AE160" i="6"/>
  <c r="AE156" i="6"/>
  <c r="AE152" i="6"/>
  <c r="AE148" i="6"/>
  <c r="AE167" i="6"/>
  <c r="AE153" i="6"/>
  <c r="AE149" i="6"/>
  <c r="AE169" i="6"/>
  <c r="AE150" i="6"/>
  <c r="AE145" i="6"/>
  <c r="AE141" i="6"/>
  <c r="AE163" i="6"/>
  <c r="AE146" i="6"/>
  <c r="AE142" i="6"/>
  <c r="AE138" i="6"/>
  <c r="AE147" i="6"/>
  <c r="AE143" i="6"/>
  <c r="AE139" i="6"/>
  <c r="AE137" i="6"/>
  <c r="AE132" i="6"/>
  <c r="AE128" i="6"/>
  <c r="AE124" i="6"/>
  <c r="AE120" i="6"/>
  <c r="AE116" i="6"/>
  <c r="AE133" i="6"/>
  <c r="AE129" i="6"/>
  <c r="AE125" i="6"/>
  <c r="AE121" i="6"/>
  <c r="AE164" i="6"/>
  <c r="AE134" i="6"/>
  <c r="AE130" i="6"/>
  <c r="AE126" i="6"/>
  <c r="AE122" i="6"/>
  <c r="AE154" i="6"/>
  <c r="AE144" i="6"/>
  <c r="AE135" i="6"/>
  <c r="AE131" i="6"/>
  <c r="AE118" i="6"/>
  <c r="AE112" i="6"/>
  <c r="AE108" i="6"/>
  <c r="AE104" i="6"/>
  <c r="AE100" i="6"/>
  <c r="AE136" i="6"/>
  <c r="AE113" i="6"/>
  <c r="AE109" i="6"/>
  <c r="AE105" i="6"/>
  <c r="AE101" i="6"/>
  <c r="AE127" i="6"/>
  <c r="AE119" i="6"/>
  <c r="AE117" i="6"/>
  <c r="AE114" i="6"/>
  <c r="AE110" i="6"/>
  <c r="AE106" i="6"/>
  <c r="AE102" i="6"/>
  <c r="AE140" i="6"/>
  <c r="AE115" i="6"/>
  <c r="AE111" i="6"/>
  <c r="AE123" i="6"/>
  <c r="AE97" i="6"/>
  <c r="AE93" i="6"/>
  <c r="AE107" i="6"/>
  <c r="AE98" i="6"/>
  <c r="AE94" i="6"/>
  <c r="AE90" i="6"/>
  <c r="AE89" i="6"/>
  <c r="AE99" i="6"/>
  <c r="AE85" i="6"/>
  <c r="AE81" i="6"/>
  <c r="AE77" i="6"/>
  <c r="AE73" i="6"/>
  <c r="AE91" i="6"/>
  <c r="AE86" i="6"/>
  <c r="AE82" i="6"/>
  <c r="AE78" i="6"/>
  <c r="AE74" i="6"/>
  <c r="AE95" i="6"/>
  <c r="AE92" i="6"/>
  <c r="AE87" i="6"/>
  <c r="AE83" i="6"/>
  <c r="AE79" i="6"/>
  <c r="AE75" i="6"/>
  <c r="AE96" i="6"/>
  <c r="AE84" i="6"/>
  <c r="AE76" i="6"/>
  <c r="AE66" i="6"/>
  <c r="AE62" i="6"/>
  <c r="AE58" i="6"/>
  <c r="AE72" i="6"/>
  <c r="AE67" i="6"/>
  <c r="AE63" i="6"/>
  <c r="AE59" i="6"/>
  <c r="AE55" i="6"/>
  <c r="AE80" i="6"/>
  <c r="AE71" i="6"/>
  <c r="AE103" i="6"/>
  <c r="AE68" i="6"/>
  <c r="AE69" i="6"/>
  <c r="AE88" i="6"/>
  <c r="AE70" i="6"/>
  <c r="AE49" i="6"/>
  <c r="AE45" i="6"/>
  <c r="AE41" i="6"/>
  <c r="AE37" i="6"/>
  <c r="AE50" i="6"/>
  <c r="AE46" i="6"/>
  <c r="AE42" i="6"/>
  <c r="AE38" i="6"/>
  <c r="AE61" i="6"/>
  <c r="AE60" i="6"/>
  <c r="AE54" i="6"/>
  <c r="AE57" i="6"/>
  <c r="AE53" i="6"/>
  <c r="AE52" i="6"/>
  <c r="AE32" i="6"/>
  <c r="AE28" i="6"/>
  <c r="AF28" i="6" s="1"/>
  <c r="AG28" i="6" s="1"/>
  <c r="AI28" i="6" s="1"/>
  <c r="AP28" i="6" s="1"/>
  <c r="AQ28" i="6" s="1"/>
  <c r="AE47" i="6"/>
  <c r="AE65" i="6"/>
  <c r="AE64" i="6"/>
  <c r="AE56" i="6"/>
  <c r="AE44" i="6"/>
  <c r="AE43" i="6"/>
  <c r="AE36" i="6"/>
  <c r="AE39" i="6"/>
  <c r="AE35" i="6"/>
  <c r="AE33" i="6"/>
  <c r="AE29" i="6"/>
  <c r="AE27" i="6"/>
  <c r="AE51" i="6"/>
  <c r="AE48" i="6"/>
  <c r="AE40" i="6"/>
  <c r="AE34" i="6"/>
  <c r="AF34" i="6" s="1"/>
  <c r="AG34" i="6" s="1"/>
  <c r="AI34" i="6" s="1"/>
  <c r="AP34" i="6" s="1"/>
  <c r="AQ34" i="6" s="1"/>
  <c r="AE30" i="6"/>
  <c r="AE31" i="6"/>
  <c r="AC33" i="6"/>
  <c r="AF33" i="6" s="1"/>
  <c r="AG33" i="6" s="1"/>
  <c r="AI33" i="6" s="1"/>
  <c r="AP33" i="6" s="1"/>
  <c r="AQ33" i="6" s="1"/>
  <c r="BB38" i="6"/>
  <c r="Q27" i="6"/>
  <c r="Q17" i="6" s="1"/>
  <c r="P17" i="6"/>
  <c r="AC30" i="6"/>
  <c r="AF30" i="6" s="1"/>
  <c r="AG30" i="6" s="1"/>
  <c r="AI30" i="6" s="1"/>
  <c r="AP30" i="6" s="1"/>
  <c r="AQ30" i="6" s="1"/>
  <c r="BB36" i="6"/>
  <c r="BB33" i="6"/>
  <c r="BB50" i="6"/>
  <c r="O17" i="6"/>
  <c r="Y35" i="6"/>
  <c r="Y40" i="6"/>
  <c r="AC40" i="6"/>
  <c r="AF40" i="6" s="1"/>
  <c r="AG40" i="6" s="1"/>
  <c r="AC46" i="6"/>
  <c r="BB49" i="6"/>
  <c r="BB60" i="6"/>
  <c r="BB42" i="6"/>
  <c r="AC51" i="6"/>
  <c r="Y59" i="6"/>
  <c r="BB63" i="6"/>
  <c r="AP63" i="6"/>
  <c r="AQ63" i="6" s="1"/>
  <c r="BB67" i="6"/>
  <c r="AB17" i="6"/>
  <c r="AC29" i="6"/>
  <c r="Y39" i="6"/>
  <c r="AC39" i="6"/>
  <c r="BB41" i="6"/>
  <c r="Y51" i="6"/>
  <c r="AC36" i="6"/>
  <c r="AF36" i="6" s="1"/>
  <c r="AG36" i="6" s="1"/>
  <c r="AI36" i="6" s="1"/>
  <c r="AP36" i="6" s="1"/>
  <c r="AQ36" i="6" s="1"/>
  <c r="AI40" i="6"/>
  <c r="AC43" i="6"/>
  <c r="AC44" i="6"/>
  <c r="AC50" i="6"/>
  <c r="AC56" i="6"/>
  <c r="AF56" i="6" s="1"/>
  <c r="AG56" i="6" s="1"/>
  <c r="AI56" i="6" s="1"/>
  <c r="AC64" i="6"/>
  <c r="AF64" i="6" s="1"/>
  <c r="AG64" i="6" s="1"/>
  <c r="AI64" i="6" s="1"/>
  <c r="AP64" i="6" s="1"/>
  <c r="AQ64" i="6" s="1"/>
  <c r="BB70" i="6"/>
  <c r="BB56" i="6"/>
  <c r="Y43" i="6"/>
  <c r="AC53" i="6"/>
  <c r="AF53" i="6" s="1"/>
  <c r="AG53" i="6" s="1"/>
  <c r="AI53" i="6" s="1"/>
  <c r="AC55" i="6"/>
  <c r="AC42" i="6"/>
  <c r="AF42" i="6" s="1"/>
  <c r="AG42" i="6" s="1"/>
  <c r="AI42" i="6" s="1"/>
  <c r="AP42" i="6" s="1"/>
  <c r="AQ42" i="6" s="1"/>
  <c r="BB45" i="6"/>
  <c r="AC52" i="6"/>
  <c r="AC47" i="6"/>
  <c r="AF47" i="6" s="1"/>
  <c r="AG47" i="6" s="1"/>
  <c r="AI47" i="6" s="1"/>
  <c r="AC48" i="6"/>
  <c r="BB48" i="6"/>
  <c r="Y55" i="6"/>
  <c r="AC71" i="6"/>
  <c r="AF71" i="6" s="1"/>
  <c r="AG71" i="6" s="1"/>
  <c r="AI71" i="6" s="1"/>
  <c r="AP71" i="6" s="1"/>
  <c r="AQ71" i="6" s="1"/>
  <c r="Y58" i="6"/>
  <c r="AC63" i="6"/>
  <c r="AF63" i="6" s="1"/>
  <c r="AG63" i="6" s="1"/>
  <c r="AI63" i="6" s="1"/>
  <c r="AC67" i="6"/>
  <c r="BB74" i="6"/>
  <c r="BB78" i="6"/>
  <c r="AC79" i="6"/>
  <c r="AC59" i="6"/>
  <c r="AF59" i="6" s="1"/>
  <c r="AG59" i="6" s="1"/>
  <c r="AI59" i="6" s="1"/>
  <c r="Y62" i="6"/>
  <c r="BB82" i="6"/>
  <c r="AC73" i="6"/>
  <c r="AF73" i="6" s="1"/>
  <c r="AG73" i="6" s="1"/>
  <c r="AI73" i="6" s="1"/>
  <c r="AC77" i="6"/>
  <c r="AC85" i="6"/>
  <c r="AF85" i="6" s="1"/>
  <c r="AG85" i="6" s="1"/>
  <c r="AI85" i="6" s="1"/>
  <c r="AC87" i="6"/>
  <c r="Y85" i="6"/>
  <c r="Y88" i="6"/>
  <c r="Y89" i="6"/>
  <c r="Y90" i="6"/>
  <c r="BB98" i="6"/>
  <c r="AC81" i="6"/>
  <c r="BB83" i="6"/>
  <c r="BB86" i="6"/>
  <c r="BB87" i="6"/>
  <c r="AC91" i="6"/>
  <c r="BB102" i="6"/>
  <c r="Y72" i="6"/>
  <c r="AC90" i="6"/>
  <c r="BB106" i="6"/>
  <c r="Y76" i="6"/>
  <c r="Y77" i="6"/>
  <c r="AC83" i="6"/>
  <c r="BB91" i="6"/>
  <c r="AC95" i="6"/>
  <c r="AF95" i="6" s="1"/>
  <c r="AG95" i="6" s="1"/>
  <c r="BB133" i="6"/>
  <c r="BB96" i="6"/>
  <c r="AC98" i="6"/>
  <c r="AF98" i="6" s="1"/>
  <c r="AG98" i="6" s="1"/>
  <c r="AI98" i="6" s="1"/>
  <c r="AP98" i="6" s="1"/>
  <c r="AQ98" i="6" s="1"/>
  <c r="BB94" i="6"/>
  <c r="AI95" i="6"/>
  <c r="AP95" i="6" s="1"/>
  <c r="AQ95" i="6" s="1"/>
  <c r="AC94" i="6"/>
  <c r="BB105" i="6"/>
  <c r="BB139" i="6"/>
  <c r="AP139" i="6"/>
  <c r="AQ139" i="6" s="1"/>
  <c r="Y109" i="6"/>
  <c r="BB114" i="6"/>
  <c r="Y101" i="6"/>
  <c r="Y97" i="6"/>
  <c r="AC102" i="6"/>
  <c r="AC108" i="6"/>
  <c r="AF108" i="6" s="1"/>
  <c r="AG108" i="6" s="1"/>
  <c r="AI108" i="6" s="1"/>
  <c r="Y99" i="6"/>
  <c r="AC101" i="6"/>
  <c r="Y104" i="6"/>
  <c r="AC113" i="6"/>
  <c r="AF113" i="6" s="1"/>
  <c r="AG113" i="6" s="1"/>
  <c r="AI113" i="6" s="1"/>
  <c r="BB123" i="6"/>
  <c r="AC129" i="6"/>
  <c r="BB135" i="6"/>
  <c r="AC105" i="6"/>
  <c r="AF105" i="6" s="1"/>
  <c r="AG105" i="6" s="1"/>
  <c r="AI105" i="6" s="1"/>
  <c r="AP105" i="6" s="1"/>
  <c r="AQ105" i="6" s="1"/>
  <c r="AC112" i="6"/>
  <c r="AC122" i="6"/>
  <c r="BB125" i="6"/>
  <c r="BB126" i="6"/>
  <c r="AC100" i="6"/>
  <c r="AF100" i="6" s="1"/>
  <c r="AG100" i="6" s="1"/>
  <c r="AI100" i="6" s="1"/>
  <c r="Y112" i="6"/>
  <c r="AC121" i="6"/>
  <c r="AC124" i="6"/>
  <c r="Y100" i="6"/>
  <c r="AC109" i="6"/>
  <c r="Y115" i="6"/>
  <c r="AC143" i="6"/>
  <c r="AC104" i="6"/>
  <c r="AF104" i="6" s="1"/>
  <c r="AG104" i="6" s="1"/>
  <c r="AI104" i="6" s="1"/>
  <c r="BB118" i="6"/>
  <c r="AC130" i="6"/>
  <c r="AC117" i="6"/>
  <c r="AF117" i="6" s="1"/>
  <c r="AG117" i="6" s="1"/>
  <c r="AI117" i="6" s="1"/>
  <c r="BB153" i="6"/>
  <c r="Y116" i="6"/>
  <c r="AC116" i="6"/>
  <c r="Y117" i="6"/>
  <c r="Y120" i="6"/>
  <c r="AC120" i="6"/>
  <c r="Y121" i="6"/>
  <c r="Y127" i="6"/>
  <c r="Y128" i="6"/>
  <c r="AC128" i="6"/>
  <c r="AF128" i="6" s="1"/>
  <c r="AG128" i="6" s="1"/>
  <c r="AI128" i="6" s="1"/>
  <c r="Y129" i="6"/>
  <c r="BB142" i="6"/>
  <c r="BB147" i="6"/>
  <c r="BB138" i="6"/>
  <c r="AC139" i="6"/>
  <c r="AF139" i="6" s="1"/>
  <c r="AG139" i="6" s="1"/>
  <c r="AI139" i="6" s="1"/>
  <c r="AC118" i="6"/>
  <c r="AF118" i="6" s="1"/>
  <c r="AG118" i="6" s="1"/>
  <c r="AI118" i="6" s="1"/>
  <c r="AP118" i="6" s="1"/>
  <c r="AQ118" i="6" s="1"/>
  <c r="AC125" i="6"/>
  <c r="AC126" i="6"/>
  <c r="AC132" i="6"/>
  <c r="AF132" i="6" s="1"/>
  <c r="AG132" i="6" s="1"/>
  <c r="AI132" i="6" s="1"/>
  <c r="AC133" i="6"/>
  <c r="AC134" i="6"/>
  <c r="AF134" i="6" s="1"/>
  <c r="AG134" i="6" s="1"/>
  <c r="AI134" i="6" s="1"/>
  <c r="BB143" i="6"/>
  <c r="Y131" i="6"/>
  <c r="Y132" i="6"/>
  <c r="BB137" i="6"/>
  <c r="AC144" i="6"/>
  <c r="AF144" i="6" s="1"/>
  <c r="AG144" i="6" s="1"/>
  <c r="AI144" i="6" s="1"/>
  <c r="AC145" i="6"/>
  <c r="AF145" i="6" s="1"/>
  <c r="AG145" i="6" s="1"/>
  <c r="AI145" i="6" s="1"/>
  <c r="AC149" i="6"/>
  <c r="AF149" i="6" s="1"/>
  <c r="AG149" i="6" s="1"/>
  <c r="AI149" i="6" s="1"/>
  <c r="AP149" i="6" s="1"/>
  <c r="AQ149" i="6" s="1"/>
  <c r="AC158" i="6"/>
  <c r="Y148" i="6"/>
  <c r="Y154" i="6"/>
  <c r="AC138" i="6"/>
  <c r="AC142" i="6"/>
  <c r="AF142" i="6" s="1"/>
  <c r="AG142" i="6" s="1"/>
  <c r="AI142" i="6" s="1"/>
  <c r="AP142" i="6" s="1"/>
  <c r="AQ142" i="6" s="1"/>
  <c r="AC137" i="6"/>
  <c r="BB149" i="6"/>
  <c r="Y156" i="6"/>
  <c r="AC140" i="6"/>
  <c r="AF140" i="6" s="1"/>
  <c r="AG140" i="6" s="1"/>
  <c r="AI140" i="6" s="1"/>
  <c r="AP140" i="6" s="1"/>
  <c r="AQ140" i="6" s="1"/>
  <c r="AC141" i="6"/>
  <c r="AC146" i="6"/>
  <c r="AC155" i="6"/>
  <c r="AF155" i="6" s="1"/>
  <c r="AG155" i="6" s="1"/>
  <c r="AI155" i="6" s="1"/>
  <c r="AC153" i="6"/>
  <c r="AF153" i="6" s="1"/>
  <c r="AG153" i="6" s="1"/>
  <c r="AI153" i="6" s="1"/>
  <c r="AP153" i="6" s="1"/>
  <c r="AQ153" i="6" s="1"/>
  <c r="BB167" i="6"/>
  <c r="AC152" i="6"/>
  <c r="AF152" i="6" s="1"/>
  <c r="AG152" i="6" s="1"/>
  <c r="AI152" i="6" s="1"/>
  <c r="AC163" i="6"/>
  <c r="BB157" i="6"/>
  <c r="AC156" i="6"/>
  <c r="AF156" i="6" s="1"/>
  <c r="AG156" i="6" s="1"/>
  <c r="AI156" i="6" s="1"/>
  <c r="Y163" i="6"/>
  <c r="AC148" i="6"/>
  <c r="AF148" i="6" s="1"/>
  <c r="AG148" i="6" s="1"/>
  <c r="AI148" i="6" s="1"/>
  <c r="BB151" i="6"/>
  <c r="AC151" i="6"/>
  <c r="Y152" i="6"/>
  <c r="BB158" i="6"/>
  <c r="BB176" i="6"/>
  <c r="AC162" i="6"/>
  <c r="AF162" i="6" s="1"/>
  <c r="AG162" i="6" s="1"/>
  <c r="AI162" i="6" s="1"/>
  <c r="AC174" i="6"/>
  <c r="AF174" i="6" s="1"/>
  <c r="AG174" i="6" s="1"/>
  <c r="AI174" i="6" s="1"/>
  <c r="AC167" i="6"/>
  <c r="AC161" i="6"/>
  <c r="AF161" i="6" s="1"/>
  <c r="AG161" i="6" s="1"/>
  <c r="AI161" i="6" s="1"/>
  <c r="AP161" i="6" s="1"/>
  <c r="AQ161" i="6" s="1"/>
  <c r="AC168" i="6"/>
  <c r="AC181" i="6"/>
  <c r="AF181" i="6" s="1"/>
  <c r="AG181" i="6" s="1"/>
  <c r="AC157" i="6"/>
  <c r="AC160" i="6"/>
  <c r="Y159" i="6"/>
  <c r="AC159" i="6"/>
  <c r="Y160" i="6"/>
  <c r="BB162" i="6"/>
  <c r="AP162" i="6"/>
  <c r="AQ162" i="6" s="1"/>
  <c r="BB171" i="6"/>
  <c r="BB181" i="6"/>
  <c r="BB161" i="6"/>
  <c r="AC164" i="6"/>
  <c r="Y165" i="6"/>
  <c r="BB168" i="6"/>
  <c r="AC173" i="6"/>
  <c r="AC180" i="6"/>
  <c r="AF180" i="6" s="1"/>
  <c r="AG180" i="6" s="1"/>
  <c r="BB193" i="6"/>
  <c r="AC172" i="6"/>
  <c r="Y173" i="6"/>
  <c r="Y174" i="6"/>
  <c r="Y172" i="6"/>
  <c r="AC177" i="6"/>
  <c r="AF177" i="6" s="1"/>
  <c r="AG177" i="6" s="1"/>
  <c r="AI177" i="6" s="1"/>
  <c r="AC166" i="6"/>
  <c r="AC171" i="6"/>
  <c r="AC169" i="6"/>
  <c r="AF169" i="6" s="1"/>
  <c r="AG169" i="6" s="1"/>
  <c r="AI169" i="6" s="1"/>
  <c r="AP169" i="6" s="1"/>
  <c r="AQ169" i="6" s="1"/>
  <c r="AC170" i="6"/>
  <c r="AF170" i="6" s="1"/>
  <c r="AG170" i="6" s="1"/>
  <c r="AI170" i="6" s="1"/>
  <c r="AI181" i="6"/>
  <c r="AP181" i="6" s="1"/>
  <c r="AQ181" i="6" s="1"/>
  <c r="BB185" i="6"/>
  <c r="AC195" i="6"/>
  <c r="AF195" i="6" s="1"/>
  <c r="AG195" i="6" s="1"/>
  <c r="Y180" i="6"/>
  <c r="AI180" i="6"/>
  <c r="AC176" i="6"/>
  <c r="BB186" i="6"/>
  <c r="BB189" i="6"/>
  <c r="Y175" i="6"/>
  <c r="AC187" i="6"/>
  <c r="Y188" i="6"/>
  <c r="Y194" i="6"/>
  <c r="Y195" i="6"/>
  <c r="AC192" i="6"/>
  <c r="AC193" i="6"/>
  <c r="AF193" i="6" s="1"/>
  <c r="AG193" i="6" s="1"/>
  <c r="AI193" i="6" s="1"/>
  <c r="AP193" i="6" s="1"/>
  <c r="AQ193" i="6" s="1"/>
  <c r="AI195" i="6"/>
  <c r="Y183" i="6"/>
  <c r="AC185" i="6"/>
  <c r="AC183" i="6"/>
  <c r="AF183" i="6" s="1"/>
  <c r="AG183" i="6" s="1"/>
  <c r="AI183" i="6" s="1"/>
  <c r="Y190" i="6"/>
  <c r="Y191" i="6"/>
  <c r="AC191" i="6"/>
  <c r="Y192" i="6"/>
  <c r="Y184" i="6"/>
  <c r="AC184" i="6"/>
  <c r="AC188" i="6"/>
  <c r="AC189" i="6"/>
  <c r="AF189" i="6" s="1"/>
  <c r="AG189" i="6" s="1"/>
  <c r="AI189" i="6" s="1"/>
  <c r="AP189" i="6" s="1"/>
  <c r="AQ189" i="6" s="1"/>
  <c r="AB17" i="3"/>
  <c r="Y29" i="2"/>
  <c r="BB29" i="2" s="1"/>
  <c r="Y36" i="2"/>
  <c r="Y74" i="2"/>
  <c r="BB74" i="2" s="1"/>
  <c r="Y186" i="2"/>
  <c r="BB186" i="2" s="1"/>
  <c r="Y82" i="2"/>
  <c r="BB82" i="2" s="1"/>
  <c r="Y97" i="2"/>
  <c r="BB97" i="2" s="1"/>
  <c r="Y133" i="2"/>
  <c r="Y169" i="2"/>
  <c r="BB169" i="2" s="1"/>
  <c r="Y176" i="2"/>
  <c r="BB176" i="2" s="1"/>
  <c r="W17" i="2"/>
  <c r="Y39" i="2"/>
  <c r="Y70" i="2"/>
  <c r="BB70" i="2" s="1"/>
  <c r="Y127" i="2"/>
  <c r="BB127" i="2" s="1"/>
  <c r="Y47" i="2"/>
  <c r="Y63" i="2"/>
  <c r="Y77" i="2"/>
  <c r="BB77" i="2" s="1"/>
  <c r="Y48" i="2"/>
  <c r="Y93" i="2"/>
  <c r="Y137" i="2"/>
  <c r="BB137" i="2" s="1"/>
  <c r="Y165" i="2"/>
  <c r="Y50" i="2"/>
  <c r="Y96" i="2"/>
  <c r="Y101" i="2"/>
  <c r="BB101" i="2" s="1"/>
  <c r="Y58" i="2"/>
  <c r="BB58" i="2" s="1"/>
  <c r="Y92" i="2"/>
  <c r="Y118" i="2"/>
  <c r="Y141" i="2"/>
  <c r="Y175" i="2"/>
  <c r="BB175" i="2" s="1"/>
  <c r="Y180" i="2"/>
  <c r="BB180" i="2" s="1"/>
  <c r="Y154" i="2"/>
  <c r="Y161" i="2"/>
  <c r="BB161" i="2" s="1"/>
  <c r="Y189" i="2"/>
  <c r="BB189" i="2" s="1"/>
  <c r="Y145" i="2"/>
  <c r="BB145" i="2" s="1"/>
  <c r="Y160" i="2"/>
  <c r="Y78" i="2"/>
  <c r="BB78" i="2" s="1"/>
  <c r="Y85" i="2"/>
  <c r="BB85" i="2" s="1"/>
  <c r="Y151" i="2"/>
  <c r="AP151" i="2" s="1"/>
  <c r="AQ151" i="2" s="1"/>
  <c r="Y32" i="2"/>
  <c r="Y193" i="2"/>
  <c r="N17" i="2"/>
  <c r="Y129" i="2"/>
  <c r="BB129" i="2" s="1"/>
  <c r="Y167" i="2"/>
  <c r="BB167" i="2" s="1"/>
  <c r="X17" i="2"/>
  <c r="Y62" i="2"/>
  <c r="BB62" i="2" s="1"/>
  <c r="Y59" i="2"/>
  <c r="BB59" i="2" s="1"/>
  <c r="Y86" i="2"/>
  <c r="BB86" i="2" s="1"/>
  <c r="Y98" i="2"/>
  <c r="BB98" i="2" s="1"/>
  <c r="Y131" i="2"/>
  <c r="BB131" i="2" s="1"/>
  <c r="Y157" i="2"/>
  <c r="Y163" i="2"/>
  <c r="Y109" i="2"/>
  <c r="Y138" i="2"/>
  <c r="BB138" i="2" s="1"/>
  <c r="Y166" i="2"/>
  <c r="Y174" i="2"/>
  <c r="Y30" i="2"/>
  <c r="BB30" i="2" s="1"/>
  <c r="Y38" i="2"/>
  <c r="BB38" i="2" s="1"/>
  <c r="Y42" i="2"/>
  <c r="BB42" i="2" s="1"/>
  <c r="Y60" i="2"/>
  <c r="Y75" i="2"/>
  <c r="BB75" i="2" s="1"/>
  <c r="Y116" i="2"/>
  <c r="BB116" i="2" s="1"/>
  <c r="Y178" i="2"/>
  <c r="BB178" i="2" s="1"/>
  <c r="O17" i="2"/>
  <c r="Y31" i="2"/>
  <c r="Y53" i="2"/>
  <c r="BB53" i="2" s="1"/>
  <c r="Y57" i="2"/>
  <c r="BB57" i="2" s="1"/>
  <c r="Y71" i="2"/>
  <c r="BB71" i="2" s="1"/>
  <c r="Y79" i="2"/>
  <c r="BB79" i="2" s="1"/>
  <c r="Y103" i="2"/>
  <c r="BB103" i="2" s="1"/>
  <c r="Y123" i="2"/>
  <c r="BB123" i="2" s="1"/>
  <c r="Y132" i="2"/>
  <c r="Y142" i="2"/>
  <c r="Y115" i="2"/>
  <c r="BB115" i="2" s="1"/>
  <c r="Y69" i="2"/>
  <c r="BB69" i="2" s="1"/>
  <c r="Y110" i="2"/>
  <c r="Y120" i="2"/>
  <c r="Y162" i="2"/>
  <c r="BB162" i="2" s="1"/>
  <c r="Y172" i="2"/>
  <c r="BB172" i="2" s="1"/>
  <c r="Y182" i="2"/>
  <c r="Y33" i="2"/>
  <c r="BB33" i="2" s="1"/>
  <c r="Y65" i="2"/>
  <c r="BB65" i="2" s="1"/>
  <c r="Y90" i="2"/>
  <c r="BB90" i="2" s="1"/>
  <c r="Y111" i="2"/>
  <c r="BB111" i="2" s="1"/>
  <c r="Y148" i="2"/>
  <c r="Y150" i="2"/>
  <c r="BB150" i="2" s="1"/>
  <c r="Y156" i="2"/>
  <c r="BB156" i="2" s="1"/>
  <c r="Y192" i="2"/>
  <c r="Y40" i="2"/>
  <c r="Y43" i="2"/>
  <c r="BB43" i="2" s="1"/>
  <c r="Y81" i="2"/>
  <c r="BB81" i="2" s="1"/>
  <c r="Y124" i="2"/>
  <c r="BB124" i="2" s="1"/>
  <c r="Y143" i="2"/>
  <c r="Y179" i="2"/>
  <c r="BB179" i="2" s="1"/>
  <c r="BB52" i="5"/>
  <c r="BB29" i="5"/>
  <c r="BB56" i="5"/>
  <c r="P17" i="5"/>
  <c r="Q27" i="5"/>
  <c r="Q17" i="5" s="1"/>
  <c r="BB35" i="5"/>
  <c r="U17" i="5"/>
  <c r="BB28" i="5"/>
  <c r="BB36" i="5"/>
  <c r="BB44" i="5"/>
  <c r="BB30" i="5"/>
  <c r="Y31" i="5"/>
  <c r="BB33" i="5"/>
  <c r="BB48" i="5"/>
  <c r="AC29" i="5"/>
  <c r="AF29" i="5" s="1"/>
  <c r="AG29" i="5" s="1"/>
  <c r="AI29" i="5" s="1"/>
  <c r="AB20" i="5"/>
  <c r="AC21" i="5" s="1"/>
  <c r="AC41" i="5" s="1"/>
  <c r="AE32" i="5"/>
  <c r="AE36" i="5"/>
  <c r="AE40" i="5"/>
  <c r="Y43" i="5"/>
  <c r="Y51" i="5"/>
  <c r="BB60" i="5"/>
  <c r="Y37" i="5"/>
  <c r="Y45" i="5"/>
  <c r="BB75" i="5"/>
  <c r="BB136" i="5"/>
  <c r="O17" i="5"/>
  <c r="AE195" i="5"/>
  <c r="AE191" i="5"/>
  <c r="AE187" i="5"/>
  <c r="AE192" i="5"/>
  <c r="AE188" i="5"/>
  <c r="AE184" i="5"/>
  <c r="AE193" i="5"/>
  <c r="AE189" i="5"/>
  <c r="AE194" i="5"/>
  <c r="AE190" i="5"/>
  <c r="AE186" i="5"/>
  <c r="AE180" i="5"/>
  <c r="AE176" i="5"/>
  <c r="AE181" i="5"/>
  <c r="AE177" i="5"/>
  <c r="AE174" i="5"/>
  <c r="AE170" i="5"/>
  <c r="AE166" i="5"/>
  <c r="AE185" i="5"/>
  <c r="AE175" i="5"/>
  <c r="AE171" i="5"/>
  <c r="AE167" i="5"/>
  <c r="AE182" i="5"/>
  <c r="AE183" i="5"/>
  <c r="AE172" i="5"/>
  <c r="AE168" i="5"/>
  <c r="AE179" i="5"/>
  <c r="AE173" i="5"/>
  <c r="AE169" i="5"/>
  <c r="AE163" i="5"/>
  <c r="AE159" i="5"/>
  <c r="AE178" i="5"/>
  <c r="AE164" i="5"/>
  <c r="AE160" i="5"/>
  <c r="AE154" i="5"/>
  <c r="AE150" i="5"/>
  <c r="AE158" i="5"/>
  <c r="AE155" i="5"/>
  <c r="AE151" i="5"/>
  <c r="AE165" i="5"/>
  <c r="AE156" i="5"/>
  <c r="AE152" i="5"/>
  <c r="AE161" i="5"/>
  <c r="AE157" i="5"/>
  <c r="AE153" i="5"/>
  <c r="AE146" i="5"/>
  <c r="AE142" i="5"/>
  <c r="AE138" i="5"/>
  <c r="AE134" i="5"/>
  <c r="AE130" i="5"/>
  <c r="AE162" i="5"/>
  <c r="AE148" i="5"/>
  <c r="AE149" i="5"/>
  <c r="AE147" i="5"/>
  <c r="AE143" i="5"/>
  <c r="AE139" i="5"/>
  <c r="AE135" i="5"/>
  <c r="AE131" i="5"/>
  <c r="AE145" i="5"/>
  <c r="AE141" i="5"/>
  <c r="AE137" i="5"/>
  <c r="AE133" i="5"/>
  <c r="AE129" i="5"/>
  <c r="AE127" i="5"/>
  <c r="AE122" i="5"/>
  <c r="AE144" i="5"/>
  <c r="AE132" i="5"/>
  <c r="AE123" i="5"/>
  <c r="AE120" i="5"/>
  <c r="AE116" i="5"/>
  <c r="AE112" i="5"/>
  <c r="AE108" i="5"/>
  <c r="AE104" i="5"/>
  <c r="AE100" i="5"/>
  <c r="AE136" i="5"/>
  <c r="AE140" i="5"/>
  <c r="AE128" i="5"/>
  <c r="AE124" i="5"/>
  <c r="AE117" i="5"/>
  <c r="AE113" i="5"/>
  <c r="AE109" i="5"/>
  <c r="AE105" i="5"/>
  <c r="AE101" i="5"/>
  <c r="AE125" i="5"/>
  <c r="AE121" i="5"/>
  <c r="AE126" i="5"/>
  <c r="AE106" i="5"/>
  <c r="AE118" i="5"/>
  <c r="AE107" i="5"/>
  <c r="AE98" i="5"/>
  <c r="AE94" i="5"/>
  <c r="AE90" i="5"/>
  <c r="AE86" i="5"/>
  <c r="AE82" i="5"/>
  <c r="AE119" i="5"/>
  <c r="AE102" i="5"/>
  <c r="AE99" i="5"/>
  <c r="AE95" i="5"/>
  <c r="AE91" i="5"/>
  <c r="AE87" i="5"/>
  <c r="AE83" i="5"/>
  <c r="AE114" i="5"/>
  <c r="AE103" i="5"/>
  <c r="AE110" i="5"/>
  <c r="AE115" i="5"/>
  <c r="AE88" i="5"/>
  <c r="AE80" i="5"/>
  <c r="AE76" i="5"/>
  <c r="AE72" i="5"/>
  <c r="AE68" i="5"/>
  <c r="AE64" i="5"/>
  <c r="AE89" i="5"/>
  <c r="AE111" i="5"/>
  <c r="AE84" i="5"/>
  <c r="AE77" i="5"/>
  <c r="AE73" i="5"/>
  <c r="AE69" i="5"/>
  <c r="AE65" i="5"/>
  <c r="AE96" i="5"/>
  <c r="AE85" i="5"/>
  <c r="AE97" i="5"/>
  <c r="AE78" i="5"/>
  <c r="AE74" i="5"/>
  <c r="AE70" i="5"/>
  <c r="AE66" i="5"/>
  <c r="AE93" i="5"/>
  <c r="AE79" i="5"/>
  <c r="AE75" i="5"/>
  <c r="AE71" i="5"/>
  <c r="AE67" i="5"/>
  <c r="AE63" i="5"/>
  <c r="AE60" i="5"/>
  <c r="AE92" i="5"/>
  <c r="AE62" i="5"/>
  <c r="AE58" i="5"/>
  <c r="AE61" i="5"/>
  <c r="AE56" i="5"/>
  <c r="AE52" i="5"/>
  <c r="AE57" i="5"/>
  <c r="AE53" i="5"/>
  <c r="AE49" i="5"/>
  <c r="AE45" i="5"/>
  <c r="AE41" i="5"/>
  <c r="AE37" i="5"/>
  <c r="AE55" i="5"/>
  <c r="AE51" i="5"/>
  <c r="AE47" i="5"/>
  <c r="AE43" i="5"/>
  <c r="AE39" i="5"/>
  <c r="AC47" i="5"/>
  <c r="BB50" i="5"/>
  <c r="AE54" i="5"/>
  <c r="BB77" i="5"/>
  <c r="AL17" i="5"/>
  <c r="AO16" i="5" s="1"/>
  <c r="AE30" i="5"/>
  <c r="AE34" i="5"/>
  <c r="Y39" i="5"/>
  <c r="AE44" i="5"/>
  <c r="Y47" i="5"/>
  <c r="AC59" i="5"/>
  <c r="AE81" i="5"/>
  <c r="AB17" i="5"/>
  <c r="Y41" i="5"/>
  <c r="AC46" i="5"/>
  <c r="Y49" i="5"/>
  <c r="Y53" i="5"/>
  <c r="AE59" i="5"/>
  <c r="AE29" i="5"/>
  <c r="AE33" i="5"/>
  <c r="AE38" i="5"/>
  <c r="AE46" i="5"/>
  <c r="AC52" i="5"/>
  <c r="AC54" i="5"/>
  <c r="BB38" i="5"/>
  <c r="AC51" i="5"/>
  <c r="AF51" i="5" s="1"/>
  <c r="AG51" i="5" s="1"/>
  <c r="AI51" i="5" s="1"/>
  <c r="Y57" i="5"/>
  <c r="Y73" i="5"/>
  <c r="AC86" i="5"/>
  <c r="Y92" i="5"/>
  <c r="Y71" i="5"/>
  <c r="Y62" i="5"/>
  <c r="Y87" i="5"/>
  <c r="BB65" i="5"/>
  <c r="Y79" i="5"/>
  <c r="BB63" i="5"/>
  <c r="Y69" i="5"/>
  <c r="BB61" i="5"/>
  <c r="Y64" i="5"/>
  <c r="Y67" i="5"/>
  <c r="Y68" i="5"/>
  <c r="Y72" i="5"/>
  <c r="Y76" i="5"/>
  <c r="Y80" i="5"/>
  <c r="Y83" i="5"/>
  <c r="AC68" i="5"/>
  <c r="AF68" i="5" s="1"/>
  <c r="AG68" i="5" s="1"/>
  <c r="AI68" i="5" s="1"/>
  <c r="AC80" i="5"/>
  <c r="AF80" i="5" s="1"/>
  <c r="AG80" i="5" s="1"/>
  <c r="AI80" i="5" s="1"/>
  <c r="AC87" i="5"/>
  <c r="AF87" i="5" s="1"/>
  <c r="AG87" i="5" s="1"/>
  <c r="AI87" i="5" s="1"/>
  <c r="AC92" i="5"/>
  <c r="Y93" i="5"/>
  <c r="Y94" i="5"/>
  <c r="AC98" i="5"/>
  <c r="AF98" i="5" s="1"/>
  <c r="AG98" i="5" s="1"/>
  <c r="AI98" i="5" s="1"/>
  <c r="Y99" i="5"/>
  <c r="AC91" i="5"/>
  <c r="BB122" i="5"/>
  <c r="AC84" i="5"/>
  <c r="AF84" i="5" s="1"/>
  <c r="AG84" i="5" s="1"/>
  <c r="AI84" i="5" s="1"/>
  <c r="Y85" i="5"/>
  <c r="Y86" i="5"/>
  <c r="Y96" i="5"/>
  <c r="BB98" i="5"/>
  <c r="Y84" i="5"/>
  <c r="AC89" i="5"/>
  <c r="AF89" i="5" s="1"/>
  <c r="AG89" i="5" s="1"/>
  <c r="AI89" i="5" s="1"/>
  <c r="AC95" i="5"/>
  <c r="AC88" i="5"/>
  <c r="Y89" i="5"/>
  <c r="Y90" i="5"/>
  <c r="AC104" i="5"/>
  <c r="AF104" i="5" s="1"/>
  <c r="AG104" i="5" s="1"/>
  <c r="AI104" i="5" s="1"/>
  <c r="Y88" i="5"/>
  <c r="AC94" i="5"/>
  <c r="Y95" i="5"/>
  <c r="AC99" i="5"/>
  <c r="BB101" i="5"/>
  <c r="AC103" i="5"/>
  <c r="Y100" i="5"/>
  <c r="Y110" i="5"/>
  <c r="AC115" i="5"/>
  <c r="AF115" i="5" s="1"/>
  <c r="AG115" i="5" s="1"/>
  <c r="AI115" i="5" s="1"/>
  <c r="Y117" i="5"/>
  <c r="AC102" i="5"/>
  <c r="BB104" i="5"/>
  <c r="Y114" i="5"/>
  <c r="Y102" i="5"/>
  <c r="AC108" i="5"/>
  <c r="AF108" i="5" s="1"/>
  <c r="AG108" i="5" s="1"/>
  <c r="AI108" i="5" s="1"/>
  <c r="Y109" i="5"/>
  <c r="AC113" i="5"/>
  <c r="AF113" i="5" s="1"/>
  <c r="AG113" i="5" s="1"/>
  <c r="AI113" i="5" s="1"/>
  <c r="AC119" i="5"/>
  <c r="AC101" i="5"/>
  <c r="AC107" i="5"/>
  <c r="Y119" i="5"/>
  <c r="BB123" i="5"/>
  <c r="AC106" i="5"/>
  <c r="AF106" i="5" s="1"/>
  <c r="AG106" i="5" s="1"/>
  <c r="AI106" i="5" s="1"/>
  <c r="Y107" i="5"/>
  <c r="Y108" i="5"/>
  <c r="AC112" i="5"/>
  <c r="Y113" i="5"/>
  <c r="Y118" i="5"/>
  <c r="AC100" i="5"/>
  <c r="AF100" i="5" s="1"/>
  <c r="AG100" i="5" s="1"/>
  <c r="AI100" i="5" s="1"/>
  <c r="Y106" i="5"/>
  <c r="Y121" i="5"/>
  <c r="AC130" i="5"/>
  <c r="AF130" i="5" s="1"/>
  <c r="AG130" i="5" s="1"/>
  <c r="AI130" i="5" s="1"/>
  <c r="AC122" i="5"/>
  <c r="AF122" i="5" s="1"/>
  <c r="AG122" i="5" s="1"/>
  <c r="AI122" i="5" s="1"/>
  <c r="Y127" i="5"/>
  <c r="BB135" i="5"/>
  <c r="BB139" i="5"/>
  <c r="AC170" i="5"/>
  <c r="BB166" i="5"/>
  <c r="BB148" i="5"/>
  <c r="Y145" i="5"/>
  <c r="Y134" i="5"/>
  <c r="Y130" i="5"/>
  <c r="AC139" i="5"/>
  <c r="AF139" i="5" s="1"/>
  <c r="AG139" i="5" s="1"/>
  <c r="BB147" i="5"/>
  <c r="BB152" i="5"/>
  <c r="AI139" i="5"/>
  <c r="Y142" i="5"/>
  <c r="AC147" i="5"/>
  <c r="AC127" i="5"/>
  <c r="AF127" i="5" s="1"/>
  <c r="AG127" i="5" s="1"/>
  <c r="AI127" i="5" s="1"/>
  <c r="Y129" i="5"/>
  <c r="AC135" i="5"/>
  <c r="Y141" i="5"/>
  <c r="BB151" i="5"/>
  <c r="Y126" i="5"/>
  <c r="AC131" i="5"/>
  <c r="AF131" i="5" s="1"/>
  <c r="AG131" i="5" s="1"/>
  <c r="AI131" i="5" s="1"/>
  <c r="Y138" i="5"/>
  <c r="AC143" i="5"/>
  <c r="AC161" i="5"/>
  <c r="AC150" i="5"/>
  <c r="AF150" i="5" s="1"/>
  <c r="AG150" i="5" s="1"/>
  <c r="AI150" i="5" s="1"/>
  <c r="AC160" i="5"/>
  <c r="AF160" i="5" s="1"/>
  <c r="AG160" i="5" s="1"/>
  <c r="AI160" i="5" s="1"/>
  <c r="BB185" i="5"/>
  <c r="Y150" i="5"/>
  <c r="AC154" i="5"/>
  <c r="Y154" i="5"/>
  <c r="AC155" i="5"/>
  <c r="AF155" i="5" s="1"/>
  <c r="AG155" i="5" s="1"/>
  <c r="AI155" i="5" s="1"/>
  <c r="BB157" i="5"/>
  <c r="BB167" i="5"/>
  <c r="BB171" i="5"/>
  <c r="Y153" i="5"/>
  <c r="Y161" i="5"/>
  <c r="BB163" i="5"/>
  <c r="BB174" i="5"/>
  <c r="AC159" i="5"/>
  <c r="AF159" i="5" s="1"/>
  <c r="AG159" i="5" s="1"/>
  <c r="AI159" i="5" s="1"/>
  <c r="Y160" i="5"/>
  <c r="AC164" i="5"/>
  <c r="AF164" i="5" s="1"/>
  <c r="AG164" i="5" s="1"/>
  <c r="AI164" i="5" s="1"/>
  <c r="BB170" i="5"/>
  <c r="BB177" i="5"/>
  <c r="AC158" i="5"/>
  <c r="Y158" i="5"/>
  <c r="AC163" i="5"/>
  <c r="AF163" i="5" s="1"/>
  <c r="AG163" i="5" s="1"/>
  <c r="AI163" i="5" s="1"/>
  <c r="Y164" i="5"/>
  <c r="AC174" i="5"/>
  <c r="AF174" i="5" s="1"/>
  <c r="AG174" i="5" s="1"/>
  <c r="AI174" i="5" s="1"/>
  <c r="BB180" i="5"/>
  <c r="BB159" i="5"/>
  <c r="AC162" i="5"/>
  <c r="AC176" i="5"/>
  <c r="AC179" i="5"/>
  <c r="BB184" i="5"/>
  <c r="AC166" i="5"/>
  <c r="AC171" i="5"/>
  <c r="AC183" i="5"/>
  <c r="AF183" i="5" s="1"/>
  <c r="AG183" i="5" s="1"/>
  <c r="AI183" i="5" s="1"/>
  <c r="AC167" i="5"/>
  <c r="AF167" i="5" s="1"/>
  <c r="AG167" i="5" s="1"/>
  <c r="AI167" i="5" s="1"/>
  <c r="AC178" i="5"/>
  <c r="AF178" i="5" s="1"/>
  <c r="AG178" i="5" s="1"/>
  <c r="AI178" i="5" s="1"/>
  <c r="Y179" i="5"/>
  <c r="BB188" i="5"/>
  <c r="AC177" i="5"/>
  <c r="AC182" i="5"/>
  <c r="AF182" i="5" s="1"/>
  <c r="AG182" i="5" s="1"/>
  <c r="AI182" i="5" s="1"/>
  <c r="BB183" i="5"/>
  <c r="Y175" i="5"/>
  <c r="AC175" i="5"/>
  <c r="AF175" i="5" s="1"/>
  <c r="AG175" i="5" s="1"/>
  <c r="AI175" i="5" s="1"/>
  <c r="Y182" i="5"/>
  <c r="AC181" i="5"/>
  <c r="BB192" i="5"/>
  <c r="AC180" i="5"/>
  <c r="AF180" i="5" s="1"/>
  <c r="AG180" i="5" s="1"/>
  <c r="AI180" i="5" s="1"/>
  <c r="AP180" i="5" s="1"/>
  <c r="AQ180" i="5" s="1"/>
  <c r="AC187" i="5"/>
  <c r="AF187" i="5" s="1"/>
  <c r="AG187" i="5" s="1"/>
  <c r="AI187" i="5" s="1"/>
  <c r="AC191" i="5"/>
  <c r="AF191" i="5" s="1"/>
  <c r="AG191" i="5" s="1"/>
  <c r="AC195" i="5"/>
  <c r="AC184" i="5"/>
  <c r="AF184" i="5" s="1"/>
  <c r="AG184" i="5" s="1"/>
  <c r="AI184" i="5" s="1"/>
  <c r="BB187" i="5"/>
  <c r="BB191" i="5"/>
  <c r="AI191" i="5"/>
  <c r="BB195" i="5"/>
  <c r="Y190" i="5"/>
  <c r="Y194" i="5"/>
  <c r="Y186" i="5"/>
  <c r="AC188" i="5"/>
  <c r="AC192" i="5"/>
  <c r="AF192" i="5" s="1"/>
  <c r="AG192" i="5" s="1"/>
  <c r="AI192" i="5" s="1"/>
  <c r="AE195" i="3"/>
  <c r="AE191" i="3"/>
  <c r="AE187" i="3"/>
  <c r="AE192" i="3"/>
  <c r="AE188" i="3"/>
  <c r="AE184" i="3"/>
  <c r="AE193" i="3"/>
  <c r="AE189" i="3"/>
  <c r="AE185" i="3"/>
  <c r="AE194" i="3"/>
  <c r="AE190" i="3"/>
  <c r="AE186" i="3"/>
  <c r="AE180" i="3"/>
  <c r="AE176" i="3"/>
  <c r="AE183" i="3"/>
  <c r="AE181" i="3"/>
  <c r="AE177" i="3"/>
  <c r="AE182" i="3"/>
  <c r="AE178" i="3"/>
  <c r="AE179" i="3"/>
  <c r="AE171" i="3"/>
  <c r="AE167" i="3"/>
  <c r="AE174" i="3"/>
  <c r="AE172" i="3"/>
  <c r="AE168" i="3"/>
  <c r="AE164" i="3"/>
  <c r="AE175" i="3"/>
  <c r="AE169" i="3"/>
  <c r="AE165" i="3"/>
  <c r="AE173" i="3"/>
  <c r="AE170" i="3"/>
  <c r="AE166" i="3"/>
  <c r="AE159" i="3"/>
  <c r="AE155" i="3"/>
  <c r="AE163" i="3"/>
  <c r="AE160" i="3"/>
  <c r="AE156" i="3"/>
  <c r="AE161" i="3"/>
  <c r="AE157" i="3"/>
  <c r="AE153" i="3"/>
  <c r="AE151" i="3"/>
  <c r="AE147" i="3"/>
  <c r="AE143" i="3"/>
  <c r="AE152" i="3"/>
  <c r="AE148" i="3"/>
  <c r="AE144" i="3"/>
  <c r="AE149" i="3"/>
  <c r="AE145" i="3"/>
  <c r="AE162" i="3"/>
  <c r="AE138" i="3"/>
  <c r="AE134" i="3"/>
  <c r="AE158" i="3"/>
  <c r="AE150" i="3"/>
  <c r="AE142" i="3"/>
  <c r="AE141" i="3"/>
  <c r="AE139" i="3"/>
  <c r="AE135" i="3"/>
  <c r="AE131" i="3"/>
  <c r="AE146" i="3"/>
  <c r="AE154" i="3"/>
  <c r="AE140" i="3"/>
  <c r="AE136" i="3"/>
  <c r="AE132" i="3"/>
  <c r="AE137" i="3"/>
  <c r="AE133" i="3"/>
  <c r="AE127" i="3"/>
  <c r="AE123" i="3"/>
  <c r="AE119" i="3"/>
  <c r="AE128" i="3"/>
  <c r="AE124" i="3"/>
  <c r="AE120" i="3"/>
  <c r="AE129" i="3"/>
  <c r="AE125" i="3"/>
  <c r="AE121" i="3"/>
  <c r="AE118" i="3"/>
  <c r="AE114" i="3"/>
  <c r="AE110" i="3"/>
  <c r="AE106" i="3"/>
  <c r="AE102" i="3"/>
  <c r="AE98" i="3"/>
  <c r="AE117" i="3"/>
  <c r="AE130" i="3"/>
  <c r="AE115" i="3"/>
  <c r="AE111" i="3"/>
  <c r="AE107" i="3"/>
  <c r="AE103" i="3"/>
  <c r="AE99" i="3"/>
  <c r="AE126" i="3"/>
  <c r="AE116" i="3"/>
  <c r="AE112" i="3"/>
  <c r="AE108" i="3"/>
  <c r="AE104" i="3"/>
  <c r="AE100" i="3"/>
  <c r="AE101" i="3"/>
  <c r="AE93" i="3"/>
  <c r="AE89" i="3"/>
  <c r="AE85" i="3"/>
  <c r="AE81" i="3"/>
  <c r="AE77" i="3"/>
  <c r="AE109" i="3"/>
  <c r="AE94" i="3"/>
  <c r="AE90" i="3"/>
  <c r="AE86" i="3"/>
  <c r="AE82" i="3"/>
  <c r="AE78" i="3"/>
  <c r="AE97" i="3"/>
  <c r="AE95" i="3"/>
  <c r="AE91" i="3"/>
  <c r="AE87" i="3"/>
  <c r="AE83" i="3"/>
  <c r="AE79" i="3"/>
  <c r="AE105" i="3"/>
  <c r="AE92" i="3"/>
  <c r="AE88" i="3"/>
  <c r="AE84" i="3"/>
  <c r="AE80" i="3"/>
  <c r="AE73" i="3"/>
  <c r="AE69" i="3"/>
  <c r="AE65" i="3"/>
  <c r="AE61" i="3"/>
  <c r="AE57" i="3"/>
  <c r="AE113" i="3"/>
  <c r="AE74" i="3"/>
  <c r="AE70" i="3"/>
  <c r="AE66" i="3"/>
  <c r="AE62" i="3"/>
  <c r="AE58" i="3"/>
  <c r="AE75" i="3"/>
  <c r="AE71" i="3"/>
  <c r="AE67" i="3"/>
  <c r="AE63" i="3"/>
  <c r="AE59" i="3"/>
  <c r="AE122" i="3"/>
  <c r="AE96" i="3"/>
  <c r="AE76" i="3"/>
  <c r="AE72" i="3"/>
  <c r="AE68" i="3"/>
  <c r="AE64" i="3"/>
  <c r="AE60" i="3"/>
  <c r="AE56" i="3"/>
  <c r="AE53" i="3"/>
  <c r="AE49" i="3"/>
  <c r="AE45" i="3"/>
  <c r="AE41" i="3"/>
  <c r="AE37" i="3"/>
  <c r="AE54" i="3"/>
  <c r="AE50" i="3"/>
  <c r="AE46" i="3"/>
  <c r="AE42" i="3"/>
  <c r="AE38" i="3"/>
  <c r="AE51" i="3"/>
  <c r="AE47" i="3"/>
  <c r="AE43" i="3"/>
  <c r="AE39" i="3"/>
  <c r="AE55" i="3"/>
  <c r="AE52" i="3"/>
  <c r="AE48" i="3"/>
  <c r="AE44" i="3"/>
  <c r="AE40" i="3"/>
  <c r="AE36" i="3"/>
  <c r="AE33" i="3"/>
  <c r="AE29" i="3"/>
  <c r="AE30" i="3"/>
  <c r="AE34" i="3"/>
  <c r="AE35" i="3"/>
  <c r="AE31" i="3"/>
  <c r="AE27" i="3"/>
  <c r="AE32" i="3"/>
  <c r="AE28" i="3"/>
  <c r="BB51" i="3"/>
  <c r="AO16" i="3"/>
  <c r="BB47" i="3"/>
  <c r="BB31" i="3"/>
  <c r="P17" i="3"/>
  <c r="BB32" i="3"/>
  <c r="BB43" i="3"/>
  <c r="Y28" i="3"/>
  <c r="Y33" i="3"/>
  <c r="U17" i="3"/>
  <c r="Y29" i="3"/>
  <c r="Y34" i="3"/>
  <c r="BB39" i="3"/>
  <c r="BB49" i="3"/>
  <c r="BB59" i="3"/>
  <c r="AB20" i="3"/>
  <c r="AC21" i="3" s="1"/>
  <c r="AC31" i="3" s="1"/>
  <c r="Q27" i="3"/>
  <c r="Y38" i="3"/>
  <c r="Y44" i="3"/>
  <c r="BB45" i="3"/>
  <c r="BB46" i="3"/>
  <c r="BB60" i="3"/>
  <c r="BB50" i="3"/>
  <c r="BB54" i="3"/>
  <c r="BB75" i="3"/>
  <c r="Y30" i="3"/>
  <c r="Y37" i="3"/>
  <c r="Y40" i="3"/>
  <c r="BB41" i="3"/>
  <c r="BB42" i="3"/>
  <c r="BB63" i="3"/>
  <c r="BB64" i="3"/>
  <c r="BB35" i="3"/>
  <c r="BB55" i="3"/>
  <c r="BB67" i="3"/>
  <c r="BB68" i="3"/>
  <c r="BB71" i="3"/>
  <c r="AC42" i="3"/>
  <c r="AF42" i="3" s="1"/>
  <c r="AG42" i="3" s="1"/>
  <c r="AI42" i="3" s="1"/>
  <c r="AP42" i="3" s="1"/>
  <c r="AQ42" i="3" s="1"/>
  <c r="Y52" i="3"/>
  <c r="Y53" i="3"/>
  <c r="BB72" i="3"/>
  <c r="Y56" i="3"/>
  <c r="Y57" i="3"/>
  <c r="BB58" i="3"/>
  <c r="Y61" i="3"/>
  <c r="BB62" i="3"/>
  <c r="BB66" i="3"/>
  <c r="BB70" i="3"/>
  <c r="BB74" i="3"/>
  <c r="BB83" i="3"/>
  <c r="BB65" i="3"/>
  <c r="BB69" i="3"/>
  <c r="BB73" i="3"/>
  <c r="BB87" i="3"/>
  <c r="BB79" i="3"/>
  <c r="Y80" i="3"/>
  <c r="Y84" i="3"/>
  <c r="BB91" i="3"/>
  <c r="BB112" i="3"/>
  <c r="Y81" i="3"/>
  <c r="BB85" i="3"/>
  <c r="BB95" i="3"/>
  <c r="BB77" i="3"/>
  <c r="BB78" i="3"/>
  <c r="BB82" i="3"/>
  <c r="BB86" i="3"/>
  <c r="BB89" i="3"/>
  <c r="BB119" i="3"/>
  <c r="Y90" i="3"/>
  <c r="BB93" i="3"/>
  <c r="BB98" i="3"/>
  <c r="Y94" i="3"/>
  <c r="BB101" i="3"/>
  <c r="Y76" i="3"/>
  <c r="BB99" i="3"/>
  <c r="BB110" i="3"/>
  <c r="Y113" i="3"/>
  <c r="Y97" i="3"/>
  <c r="Y104" i="3"/>
  <c r="BB111" i="3"/>
  <c r="BB102" i="3"/>
  <c r="Y116" i="3"/>
  <c r="BB103" i="3"/>
  <c r="BB114" i="3"/>
  <c r="Y96" i="3"/>
  <c r="Y108" i="3"/>
  <c r="BB115" i="3"/>
  <c r="BB106" i="3"/>
  <c r="Y100" i="3"/>
  <c r="BB105" i="3"/>
  <c r="BB107" i="3"/>
  <c r="Y121" i="3"/>
  <c r="Y122" i="3"/>
  <c r="BB132" i="3"/>
  <c r="Y117" i="3"/>
  <c r="Y125" i="3"/>
  <c r="BB120" i="3"/>
  <c r="BB123" i="3"/>
  <c r="Y129" i="3"/>
  <c r="BB136" i="3"/>
  <c r="Y118" i="3"/>
  <c r="BB124" i="3"/>
  <c r="BB131" i="3"/>
  <c r="BB127" i="3"/>
  <c r="BB128" i="3"/>
  <c r="BB126" i="3"/>
  <c r="Y134" i="3"/>
  <c r="BB135" i="3"/>
  <c r="BB140" i="3"/>
  <c r="BB148" i="3"/>
  <c r="BB138" i="3"/>
  <c r="Y139" i="3"/>
  <c r="BB151" i="3"/>
  <c r="Y141" i="3"/>
  <c r="BB152" i="3"/>
  <c r="Y142" i="3"/>
  <c r="Y145" i="3"/>
  <c r="Y146" i="3"/>
  <c r="AC150" i="3"/>
  <c r="AF150" i="3" s="1"/>
  <c r="AG150" i="3" s="1"/>
  <c r="AI150" i="3" s="1"/>
  <c r="Y143" i="3"/>
  <c r="BB144" i="3"/>
  <c r="BB147" i="3"/>
  <c r="Y149" i="3"/>
  <c r="Y150" i="3"/>
  <c r="Y154" i="3"/>
  <c r="Y158" i="3"/>
  <c r="BB165" i="3"/>
  <c r="BB155" i="3"/>
  <c r="Y157" i="3"/>
  <c r="Y153" i="3"/>
  <c r="Y161" i="3"/>
  <c r="BB156" i="3"/>
  <c r="BB159" i="3"/>
  <c r="BB160" i="3"/>
  <c r="BB169" i="3"/>
  <c r="BB162" i="3"/>
  <c r="Y163" i="3"/>
  <c r="BB178" i="3"/>
  <c r="Y164" i="3"/>
  <c r="BB182" i="3"/>
  <c r="BB173" i="3"/>
  <c r="BB180" i="3"/>
  <c r="Y166" i="3"/>
  <c r="BB167" i="3"/>
  <c r="BB171" i="3"/>
  <c r="BB174" i="3"/>
  <c r="BB181" i="3"/>
  <c r="Y168" i="3"/>
  <c r="Y172" i="3"/>
  <c r="BB177" i="3"/>
  <c r="BB188" i="3"/>
  <c r="BB192" i="3"/>
  <c r="Y176" i="3"/>
  <c r="BB185" i="3"/>
  <c r="BB189" i="3"/>
  <c r="BB193" i="3"/>
  <c r="BB194" i="3"/>
  <c r="AC182" i="3"/>
  <c r="AF182" i="3" s="1"/>
  <c r="AG182" i="3" s="1"/>
  <c r="AI182" i="3" s="1"/>
  <c r="AP182" i="3" s="1"/>
  <c r="AQ182" i="3" s="1"/>
  <c r="BB187" i="3"/>
  <c r="BB195" i="3"/>
  <c r="Y184" i="3"/>
  <c r="Y186" i="3"/>
  <c r="Y190" i="3"/>
  <c r="Y191" i="3"/>
  <c r="U17" i="2"/>
  <c r="BB28" i="2"/>
  <c r="BB32" i="2"/>
  <c r="AE195" i="2"/>
  <c r="AE191" i="2"/>
  <c r="AE187" i="2"/>
  <c r="AE192" i="2"/>
  <c r="AE188" i="2"/>
  <c r="AE193" i="2"/>
  <c r="AE189" i="2"/>
  <c r="AE190" i="2"/>
  <c r="AE181" i="2"/>
  <c r="AE177" i="2"/>
  <c r="AE182" i="2"/>
  <c r="AE178" i="2"/>
  <c r="AE186" i="2"/>
  <c r="AE179" i="2"/>
  <c r="AE194" i="2"/>
  <c r="AE185" i="2"/>
  <c r="AE183" i="2"/>
  <c r="AE180" i="2"/>
  <c r="AE176" i="2"/>
  <c r="AE184" i="2"/>
  <c r="AE173" i="2"/>
  <c r="AE169" i="2"/>
  <c r="AE174" i="2"/>
  <c r="AE170" i="2"/>
  <c r="AE175" i="2"/>
  <c r="AE171" i="2"/>
  <c r="AE172" i="2"/>
  <c r="AE168" i="2"/>
  <c r="AE164" i="2"/>
  <c r="AE160" i="2"/>
  <c r="AE167" i="2"/>
  <c r="AE165" i="2"/>
  <c r="AE157" i="2"/>
  <c r="AE153" i="2"/>
  <c r="AE161" i="2"/>
  <c r="AE159" i="2"/>
  <c r="AE162" i="2"/>
  <c r="AE163" i="2"/>
  <c r="AE158" i="2"/>
  <c r="AE154" i="2"/>
  <c r="AE151" i="2"/>
  <c r="AE148" i="2"/>
  <c r="AE144" i="2"/>
  <c r="AE155" i="2"/>
  <c r="AE152" i="2"/>
  <c r="AE140" i="2"/>
  <c r="AE136" i="2"/>
  <c r="AE132" i="2"/>
  <c r="AE128" i="2"/>
  <c r="AE124" i="2"/>
  <c r="AE120" i="2"/>
  <c r="AE166" i="2"/>
  <c r="AE149" i="2"/>
  <c r="AE147" i="2"/>
  <c r="AE137" i="2"/>
  <c r="AE133" i="2"/>
  <c r="AE156" i="2"/>
  <c r="AE142" i="2"/>
  <c r="AE141" i="2"/>
  <c r="AE122" i="2"/>
  <c r="AE143" i="2"/>
  <c r="AE134" i="2"/>
  <c r="AE125" i="2"/>
  <c r="AE118" i="2"/>
  <c r="AE114" i="2"/>
  <c r="AE110" i="2"/>
  <c r="AE106" i="2"/>
  <c r="AE150" i="2"/>
  <c r="AE146" i="2"/>
  <c r="AE145" i="2"/>
  <c r="AE135" i="2"/>
  <c r="AE126" i="2"/>
  <c r="AE123" i="2"/>
  <c r="AE119" i="2"/>
  <c r="AE115" i="2"/>
  <c r="AE111" i="2"/>
  <c r="AE107" i="2"/>
  <c r="AE129" i="2"/>
  <c r="AE139" i="2"/>
  <c r="AE130" i="2"/>
  <c r="AE127" i="2"/>
  <c r="AE121" i="2"/>
  <c r="AE131" i="2"/>
  <c r="AE112" i="2"/>
  <c r="AE104" i="2"/>
  <c r="AE99" i="2"/>
  <c r="AE95" i="2"/>
  <c r="AE91" i="2"/>
  <c r="AE87" i="2"/>
  <c r="AE113" i="2"/>
  <c r="AE100" i="2"/>
  <c r="AE96" i="2"/>
  <c r="AE92" i="2"/>
  <c r="AE88" i="2"/>
  <c r="AE138" i="2"/>
  <c r="AE108" i="2"/>
  <c r="AE105" i="2"/>
  <c r="AE117" i="2"/>
  <c r="AE101" i="2"/>
  <c r="AE93" i="2"/>
  <c r="AE80" i="2"/>
  <c r="AE76" i="2"/>
  <c r="AE72" i="2"/>
  <c r="AE68" i="2"/>
  <c r="AE102" i="2"/>
  <c r="AE94" i="2"/>
  <c r="AE116" i="2"/>
  <c r="AE85" i="2"/>
  <c r="AE81" i="2"/>
  <c r="AE77" i="2"/>
  <c r="AE73" i="2"/>
  <c r="AE69" i="2"/>
  <c r="AE84" i="2"/>
  <c r="AE103" i="2"/>
  <c r="AE97" i="2"/>
  <c r="AE89" i="2"/>
  <c r="AE82" i="2"/>
  <c r="AE78" i="2"/>
  <c r="AE74" i="2"/>
  <c r="AE86" i="2"/>
  <c r="AE83" i="2"/>
  <c r="AE79" i="2"/>
  <c r="AE75" i="2"/>
  <c r="AE71" i="2"/>
  <c r="AE70" i="2"/>
  <c r="AE90" i="2"/>
  <c r="AE62" i="2"/>
  <c r="AE58" i="2"/>
  <c r="AE54" i="2"/>
  <c r="AE50" i="2"/>
  <c r="AE66" i="2"/>
  <c r="AE63" i="2"/>
  <c r="AE59" i="2"/>
  <c r="AE55" i="2"/>
  <c r="AE51" i="2"/>
  <c r="AE109" i="2"/>
  <c r="AE98" i="2"/>
  <c r="AE61" i="2"/>
  <c r="AE49" i="2"/>
  <c r="AE47" i="2"/>
  <c r="AE43" i="2"/>
  <c r="AE39" i="2"/>
  <c r="AE35" i="2"/>
  <c r="AE31" i="2"/>
  <c r="AE56" i="2"/>
  <c r="AE57" i="2"/>
  <c r="AE44" i="2"/>
  <c r="AE40" i="2"/>
  <c r="AE36" i="2"/>
  <c r="AE32" i="2"/>
  <c r="AE64" i="2"/>
  <c r="AE48" i="2"/>
  <c r="AE52" i="2"/>
  <c r="AE45" i="2"/>
  <c r="AE34" i="2"/>
  <c r="AE38" i="2"/>
  <c r="AE46" i="2"/>
  <c r="AE27" i="2"/>
  <c r="AE41" i="2"/>
  <c r="AE65" i="2"/>
  <c r="AE67" i="2"/>
  <c r="AE42" i="2"/>
  <c r="AE30" i="2"/>
  <c r="AE28" i="2"/>
  <c r="AE53" i="2"/>
  <c r="AE37" i="2"/>
  <c r="AE29" i="2"/>
  <c r="AF29" i="2" s="1"/>
  <c r="AG29" i="2" s="1"/>
  <c r="AI29" i="2" s="1"/>
  <c r="AP29" i="2" s="1"/>
  <c r="AQ29" i="2" s="1"/>
  <c r="AE60" i="2"/>
  <c r="AE33" i="2"/>
  <c r="AC27" i="2"/>
  <c r="AC190" i="2"/>
  <c r="AC181" i="2"/>
  <c r="AC186" i="2"/>
  <c r="AC177" i="2"/>
  <c r="AC173" i="2"/>
  <c r="AF173" i="2" s="1"/>
  <c r="AG173" i="2" s="1"/>
  <c r="AC169" i="2"/>
  <c r="AF169" i="2" s="1"/>
  <c r="AG169" i="2" s="1"/>
  <c r="AC194" i="2"/>
  <c r="AC180" i="2"/>
  <c r="AF180" i="2" s="1"/>
  <c r="AG180" i="2" s="1"/>
  <c r="AI180" i="2" s="1"/>
  <c r="AP180" i="2" s="1"/>
  <c r="AQ180" i="2" s="1"/>
  <c r="AC174" i="2"/>
  <c r="AC176" i="2"/>
  <c r="AC171" i="2"/>
  <c r="AC175" i="2"/>
  <c r="AC167" i="2"/>
  <c r="AF167" i="2" s="1"/>
  <c r="AG167" i="2" s="1"/>
  <c r="AI167" i="2" s="1"/>
  <c r="AP167" i="2" s="1"/>
  <c r="AQ167" i="2" s="1"/>
  <c r="AC183" i="2"/>
  <c r="AC179" i="2"/>
  <c r="AC172" i="2"/>
  <c r="AC168" i="2"/>
  <c r="AC170" i="2"/>
  <c r="AC78" i="2"/>
  <c r="AC67" i="2"/>
  <c r="AC83" i="2"/>
  <c r="AC74" i="2"/>
  <c r="AF74" i="2" s="1"/>
  <c r="AG74" i="2" s="1"/>
  <c r="AI74" i="2" s="1"/>
  <c r="AP74" i="2" s="1"/>
  <c r="AQ74" i="2" s="1"/>
  <c r="AC70" i="2"/>
  <c r="AC79" i="2"/>
  <c r="AC75" i="2"/>
  <c r="AF75" i="2" s="1"/>
  <c r="AG75" i="2" s="1"/>
  <c r="AI75" i="2" s="1"/>
  <c r="AC66" i="2"/>
  <c r="AF66" i="2" s="1"/>
  <c r="AG66" i="2" s="1"/>
  <c r="AI66" i="2" s="1"/>
  <c r="AP66" i="2" s="1"/>
  <c r="AQ66" i="2" s="1"/>
  <c r="AC71" i="2"/>
  <c r="AC82" i="2"/>
  <c r="AF82" i="2" s="1"/>
  <c r="AG82" i="2" s="1"/>
  <c r="AI82" i="2" s="1"/>
  <c r="AP82" i="2" s="1"/>
  <c r="AQ82" i="2" s="1"/>
  <c r="BB48" i="2"/>
  <c r="BB36" i="2"/>
  <c r="AC39" i="2"/>
  <c r="BB40" i="2"/>
  <c r="AC44" i="2"/>
  <c r="BB60" i="2"/>
  <c r="AB17" i="2"/>
  <c r="AC32" i="2"/>
  <c r="AC38" i="2"/>
  <c r="AC51" i="2"/>
  <c r="BB52" i="2"/>
  <c r="BB63" i="2"/>
  <c r="AC43" i="2"/>
  <c r="P27" i="2"/>
  <c r="AC28" i="2"/>
  <c r="AC30" i="2"/>
  <c r="AC31" i="2"/>
  <c r="AF31" i="2" s="1"/>
  <c r="AG31" i="2" s="1"/>
  <c r="AI31" i="2" s="1"/>
  <c r="Y37" i="2"/>
  <c r="BB39" i="2"/>
  <c r="AC42" i="2"/>
  <c r="AC48" i="2"/>
  <c r="AC64" i="2"/>
  <c r="AF64" i="2" s="1"/>
  <c r="AG64" i="2" s="1"/>
  <c r="AC69" i="2"/>
  <c r="BB66" i="2"/>
  <c r="BB31" i="2"/>
  <c r="AP31" i="2"/>
  <c r="AQ31" i="2" s="1"/>
  <c r="AC36" i="2"/>
  <c r="AC41" i="2"/>
  <c r="AF41" i="2" s="1"/>
  <c r="AG41" i="2" s="1"/>
  <c r="AI41" i="2" s="1"/>
  <c r="AC37" i="2"/>
  <c r="AF37" i="2" s="1"/>
  <c r="AG37" i="2" s="1"/>
  <c r="AI37" i="2" s="1"/>
  <c r="Y41" i="2"/>
  <c r="AC46" i="2"/>
  <c r="AF46" i="2" s="1"/>
  <c r="AG46" i="2" s="1"/>
  <c r="AI46" i="2" s="1"/>
  <c r="AC47" i="2"/>
  <c r="AC58" i="2"/>
  <c r="AF58" i="2" s="1"/>
  <c r="AG58" i="2" s="1"/>
  <c r="AI58" i="2" s="1"/>
  <c r="AC34" i="2"/>
  <c r="AC35" i="2"/>
  <c r="AC40" i="2"/>
  <c r="AC45" i="2"/>
  <c r="AF45" i="2" s="1"/>
  <c r="AG45" i="2" s="1"/>
  <c r="AI45" i="2" s="1"/>
  <c r="Y46" i="2"/>
  <c r="AC52" i="2"/>
  <c r="Y44" i="2"/>
  <c r="AC33" i="2"/>
  <c r="Y34" i="2"/>
  <c r="Y35" i="2"/>
  <c r="Y45" i="2"/>
  <c r="BB47" i="2"/>
  <c r="Y73" i="2"/>
  <c r="BB54" i="2"/>
  <c r="AC59" i="2"/>
  <c r="AF59" i="2" s="1"/>
  <c r="AG59" i="2" s="1"/>
  <c r="AI59" i="2" s="1"/>
  <c r="AP59" i="2" s="1"/>
  <c r="AQ59" i="2" s="1"/>
  <c r="AC65" i="2"/>
  <c r="AF65" i="2" s="1"/>
  <c r="AG65" i="2" s="1"/>
  <c r="AI65" i="2" s="1"/>
  <c r="BB133" i="2"/>
  <c r="AC50" i="2"/>
  <c r="Y51" i="2"/>
  <c r="AC57" i="2"/>
  <c r="Y64" i="2"/>
  <c r="AC132" i="2"/>
  <c r="AF132" i="2" s="1"/>
  <c r="AG132" i="2" s="1"/>
  <c r="AI132" i="2" s="1"/>
  <c r="AP132" i="2" s="1"/>
  <c r="AQ132" i="2" s="1"/>
  <c r="AC56" i="2"/>
  <c r="AC63" i="2"/>
  <c r="AI64" i="2"/>
  <c r="AC76" i="2"/>
  <c r="AF76" i="2" s="1"/>
  <c r="AG76" i="2" s="1"/>
  <c r="AI76" i="2" s="1"/>
  <c r="AC49" i="2"/>
  <c r="BB50" i="2"/>
  <c r="Y56" i="2"/>
  <c r="AC62" i="2"/>
  <c r="AC81" i="2"/>
  <c r="AF81" i="2" s="1"/>
  <c r="AG81" i="2" s="1"/>
  <c r="Y49" i="2"/>
  <c r="AC55" i="2"/>
  <c r="AF55" i="2" s="1"/>
  <c r="AG55" i="2" s="1"/>
  <c r="AI55" i="2" s="1"/>
  <c r="AC61" i="2"/>
  <c r="AC89" i="2"/>
  <c r="AC53" i="2"/>
  <c r="AF53" i="2" s="1"/>
  <c r="AG53" i="2" s="1"/>
  <c r="AI53" i="2" s="1"/>
  <c r="AC54" i="2"/>
  <c r="Y55" i="2"/>
  <c r="AC60" i="2"/>
  <c r="AF60" i="2" s="1"/>
  <c r="AG60" i="2" s="1"/>
  <c r="AI60" i="2" s="1"/>
  <c r="AP60" i="2" s="1"/>
  <c r="AQ60" i="2" s="1"/>
  <c r="Y61" i="2"/>
  <c r="AC73" i="2"/>
  <c r="AF73" i="2" s="1"/>
  <c r="AG73" i="2" s="1"/>
  <c r="BB96" i="2"/>
  <c r="AC117" i="2"/>
  <c r="AC72" i="2"/>
  <c r="AF72" i="2" s="1"/>
  <c r="AG72" i="2" s="1"/>
  <c r="AI72" i="2" s="1"/>
  <c r="AI73" i="2"/>
  <c r="AP75" i="2"/>
  <c r="AQ75" i="2" s="1"/>
  <c r="AC77" i="2"/>
  <c r="AF77" i="2" s="1"/>
  <c r="AG77" i="2" s="1"/>
  <c r="AI77" i="2" s="1"/>
  <c r="AC92" i="2"/>
  <c r="BB93" i="2"/>
  <c r="BB109" i="2"/>
  <c r="Y72" i="2"/>
  <c r="AC80" i="2"/>
  <c r="AF80" i="2" s="1"/>
  <c r="AG80" i="2" s="1"/>
  <c r="AI81" i="2"/>
  <c r="AC84" i="2"/>
  <c r="AC97" i="2"/>
  <c r="AF97" i="2" s="1"/>
  <c r="AG97" i="2" s="1"/>
  <c r="AI97" i="2" s="1"/>
  <c r="AP97" i="2" s="1"/>
  <c r="AQ97" i="2" s="1"/>
  <c r="AC68" i="2"/>
  <c r="Y76" i="2"/>
  <c r="BB92" i="2"/>
  <c r="AC100" i="2"/>
  <c r="Y80" i="2"/>
  <c r="AI80" i="2"/>
  <c r="AP86" i="2"/>
  <c r="AQ86" i="2" s="1"/>
  <c r="AC86" i="2"/>
  <c r="AF86" i="2" s="1"/>
  <c r="AG86" i="2" s="1"/>
  <c r="AI86" i="2" s="1"/>
  <c r="BB91" i="2"/>
  <c r="AC139" i="2"/>
  <c r="Y67" i="2"/>
  <c r="Y68" i="2"/>
  <c r="Y84" i="2"/>
  <c r="Y83" i="2"/>
  <c r="BB100" i="2"/>
  <c r="AC90" i="2"/>
  <c r="AC91" i="2"/>
  <c r="AF91" i="2" s="1"/>
  <c r="AG91" i="2" s="1"/>
  <c r="AI91" i="2" s="1"/>
  <c r="AP91" i="2" s="1"/>
  <c r="AQ91" i="2" s="1"/>
  <c r="AC98" i="2"/>
  <c r="AF98" i="2" s="1"/>
  <c r="AG98" i="2" s="1"/>
  <c r="AI98" i="2" s="1"/>
  <c r="AP98" i="2" s="1"/>
  <c r="AQ98" i="2" s="1"/>
  <c r="AC99" i="2"/>
  <c r="AF99" i="2" s="1"/>
  <c r="AG99" i="2" s="1"/>
  <c r="AI99" i="2" s="1"/>
  <c r="AP99" i="2" s="1"/>
  <c r="AQ99" i="2" s="1"/>
  <c r="AC105" i="2"/>
  <c r="AF105" i="2" s="1"/>
  <c r="AG105" i="2" s="1"/>
  <c r="AI105" i="2" s="1"/>
  <c r="AC108" i="2"/>
  <c r="AF108" i="2" s="1"/>
  <c r="AG108" i="2" s="1"/>
  <c r="AI108" i="2" s="1"/>
  <c r="BB121" i="2"/>
  <c r="BB99" i="2"/>
  <c r="BB118" i="2"/>
  <c r="AC85" i="2"/>
  <c r="AC88" i="2"/>
  <c r="AC96" i="2"/>
  <c r="AC110" i="2"/>
  <c r="AC87" i="2"/>
  <c r="Y88" i="2"/>
  <c r="AC94" i="2"/>
  <c r="AF94" i="2" s="1"/>
  <c r="AG94" i="2" s="1"/>
  <c r="AI94" i="2" s="1"/>
  <c r="AC95" i="2"/>
  <c r="AF95" i="2" s="1"/>
  <c r="AG95" i="2" s="1"/>
  <c r="AI95" i="2" s="1"/>
  <c r="AP95" i="2" s="1"/>
  <c r="AQ95" i="2" s="1"/>
  <c r="AC102" i="2"/>
  <c r="AC93" i="2"/>
  <c r="Y94" i="2"/>
  <c r="AC101" i="2"/>
  <c r="Y102" i="2"/>
  <c r="AC106" i="2"/>
  <c r="BB87" i="2"/>
  <c r="BB95" i="2"/>
  <c r="BB110" i="2"/>
  <c r="BB125" i="2"/>
  <c r="Y106" i="2"/>
  <c r="AC109" i="2"/>
  <c r="AC116" i="2"/>
  <c r="Y117" i="2"/>
  <c r="Y105" i="2"/>
  <c r="Y108" i="2"/>
  <c r="AC115" i="2"/>
  <c r="AF115" i="2" s="1"/>
  <c r="AG115" i="2" s="1"/>
  <c r="AI115" i="2" s="1"/>
  <c r="AP115" i="2" s="1"/>
  <c r="AQ115" i="2" s="1"/>
  <c r="AC127" i="2"/>
  <c r="AC107" i="2"/>
  <c r="AC113" i="2"/>
  <c r="AC114" i="2"/>
  <c r="Y104" i="2"/>
  <c r="AC104" i="2"/>
  <c r="Y107" i="2"/>
  <c r="AC112" i="2"/>
  <c r="Y113" i="2"/>
  <c r="Y114" i="2"/>
  <c r="BB132" i="2"/>
  <c r="Y112" i="2"/>
  <c r="AC119" i="2"/>
  <c r="AC130" i="2"/>
  <c r="AC140" i="2"/>
  <c r="AF140" i="2" s="1"/>
  <c r="AG140" i="2" s="1"/>
  <c r="AI140" i="2" s="1"/>
  <c r="BB141" i="2"/>
  <c r="AC103" i="2"/>
  <c r="AC111" i="2"/>
  <c r="AC118" i="2"/>
  <c r="Y119" i="2"/>
  <c r="AC121" i="2"/>
  <c r="AC129" i="2"/>
  <c r="AF129" i="2" s="1"/>
  <c r="AG129" i="2" s="1"/>
  <c r="AI129" i="2" s="1"/>
  <c r="AP129" i="2" s="1"/>
  <c r="AQ129" i="2" s="1"/>
  <c r="Y130" i="2"/>
  <c r="AC124" i="2"/>
  <c r="AC131" i="2"/>
  <c r="AC138" i="2"/>
  <c r="AF138" i="2" s="1"/>
  <c r="AG138" i="2" s="1"/>
  <c r="AI138" i="2" s="1"/>
  <c r="Y139" i="2"/>
  <c r="Y140" i="2"/>
  <c r="AC123" i="2"/>
  <c r="Y126" i="2"/>
  <c r="AC126" i="2"/>
  <c r="AF126" i="2" s="1"/>
  <c r="AG126" i="2" s="1"/>
  <c r="AI126" i="2" s="1"/>
  <c r="AC137" i="2"/>
  <c r="AF137" i="2" s="1"/>
  <c r="AG137" i="2" s="1"/>
  <c r="AI137" i="2" s="1"/>
  <c r="AC120" i="2"/>
  <c r="AC135" i="2"/>
  <c r="AC136" i="2"/>
  <c r="AF136" i="2" s="1"/>
  <c r="AG136" i="2" s="1"/>
  <c r="AI136" i="2" s="1"/>
  <c r="BB151" i="2"/>
  <c r="BB120" i="2"/>
  <c r="AC125" i="2"/>
  <c r="AC134" i="2"/>
  <c r="Y135" i="2"/>
  <c r="Y136" i="2"/>
  <c r="Y122" i="2"/>
  <c r="AC122" i="2"/>
  <c r="AC128" i="2"/>
  <c r="Y134" i="2"/>
  <c r="AP137" i="2"/>
  <c r="AQ137" i="2" s="1"/>
  <c r="AC142" i="2"/>
  <c r="BB143" i="2"/>
  <c r="Y128" i="2"/>
  <c r="AC133" i="2"/>
  <c r="AC141" i="2"/>
  <c r="BB142" i="2"/>
  <c r="AC145" i="2"/>
  <c r="AF145" i="2" s="1"/>
  <c r="AG145" i="2" s="1"/>
  <c r="AI145" i="2" s="1"/>
  <c r="AP145" i="2" s="1"/>
  <c r="AQ145" i="2" s="1"/>
  <c r="BB157" i="2"/>
  <c r="AC157" i="2"/>
  <c r="AF157" i="2" s="1"/>
  <c r="AG157" i="2" s="1"/>
  <c r="AI157" i="2" s="1"/>
  <c r="AC148" i="2"/>
  <c r="AC147" i="2"/>
  <c r="AF147" i="2" s="1"/>
  <c r="AG147" i="2" s="1"/>
  <c r="AI147" i="2" s="1"/>
  <c r="AC144" i="2"/>
  <c r="Y147" i="2"/>
  <c r="BB148" i="2"/>
  <c r="BB166" i="2"/>
  <c r="Y144" i="2"/>
  <c r="AC152" i="2"/>
  <c r="BB155" i="2"/>
  <c r="AC143" i="2"/>
  <c r="AF143" i="2" s="1"/>
  <c r="AG143" i="2" s="1"/>
  <c r="AI143" i="2" s="1"/>
  <c r="AP143" i="2" s="1"/>
  <c r="AQ143" i="2" s="1"/>
  <c r="Y146" i="2"/>
  <c r="AC146" i="2"/>
  <c r="AF146" i="2" s="1"/>
  <c r="AG146" i="2" s="1"/>
  <c r="AI146" i="2" s="1"/>
  <c r="BB154" i="2"/>
  <c r="BB164" i="2"/>
  <c r="AC149" i="2"/>
  <c r="AF149" i="2" s="1"/>
  <c r="AG149" i="2" s="1"/>
  <c r="AI149" i="2" s="1"/>
  <c r="AP149" i="2" s="1"/>
  <c r="AQ149" i="2" s="1"/>
  <c r="Y153" i="2"/>
  <c r="AC153" i="2"/>
  <c r="Y152" i="2"/>
  <c r="AC155" i="2"/>
  <c r="BB160" i="2"/>
  <c r="AC151" i="2"/>
  <c r="AF151" i="2" s="1"/>
  <c r="AG151" i="2" s="1"/>
  <c r="AI151" i="2" s="1"/>
  <c r="AC154" i="2"/>
  <c r="AF154" i="2" s="1"/>
  <c r="AG154" i="2" s="1"/>
  <c r="AI154" i="2" s="1"/>
  <c r="AP154" i="2" s="1"/>
  <c r="AQ154" i="2" s="1"/>
  <c r="AC158" i="2"/>
  <c r="AF158" i="2" s="1"/>
  <c r="AG158" i="2" s="1"/>
  <c r="AC162" i="2"/>
  <c r="BB163" i="2"/>
  <c r="AC150" i="2"/>
  <c r="AF150" i="2" s="1"/>
  <c r="AG150" i="2" s="1"/>
  <c r="AI150" i="2" s="1"/>
  <c r="AC156" i="2"/>
  <c r="AC160" i="2"/>
  <c r="AC165" i="2"/>
  <c r="AF165" i="2" s="1"/>
  <c r="AG165" i="2" s="1"/>
  <c r="AI165" i="2" s="1"/>
  <c r="BB174" i="2"/>
  <c r="BB170" i="2"/>
  <c r="AC159" i="2"/>
  <c r="AC161" i="2"/>
  <c r="AF161" i="2" s="1"/>
  <c r="AG161" i="2" s="1"/>
  <c r="AI161" i="2" s="1"/>
  <c r="AP161" i="2" s="1"/>
  <c r="AQ161" i="2" s="1"/>
  <c r="BB165" i="2"/>
  <c r="AP165" i="2"/>
  <c r="AQ165" i="2" s="1"/>
  <c r="AI158" i="2"/>
  <c r="Y159" i="2"/>
  <c r="AC164" i="2"/>
  <c r="Y158" i="2"/>
  <c r="AC163" i="2"/>
  <c r="AC166" i="2"/>
  <c r="AI169" i="2"/>
  <c r="BB171" i="2"/>
  <c r="Y168" i="2"/>
  <c r="Y173" i="2"/>
  <c r="BB193" i="2"/>
  <c r="AI173" i="2"/>
  <c r="BB182" i="2"/>
  <c r="AC182" i="2"/>
  <c r="BB185" i="2"/>
  <c r="AC195" i="2"/>
  <c r="AF195" i="2" s="1"/>
  <c r="AG195" i="2" s="1"/>
  <c r="AI195" i="2" s="1"/>
  <c r="AC178" i="2"/>
  <c r="Y181" i="2"/>
  <c r="Y177" i="2"/>
  <c r="AC185" i="2"/>
  <c r="AC188" i="2"/>
  <c r="AF188" i="2" s="1"/>
  <c r="AG188" i="2" s="1"/>
  <c r="AI188" i="2" s="1"/>
  <c r="AC189" i="2"/>
  <c r="AF189" i="2" s="1"/>
  <c r="AG189" i="2" s="1"/>
  <c r="AI189" i="2" s="1"/>
  <c r="Y194" i="2"/>
  <c r="Y195" i="2"/>
  <c r="AC187" i="2"/>
  <c r="Y188" i="2"/>
  <c r="AC192" i="2"/>
  <c r="AC193" i="2"/>
  <c r="Y187" i="2"/>
  <c r="Y184" i="2"/>
  <c r="Y183" i="2"/>
  <c r="AC191" i="2"/>
  <c r="BB192" i="2"/>
  <c r="AC184" i="2"/>
  <c r="Y190" i="2"/>
  <c r="Y191" i="2"/>
  <c r="BB45" i="1"/>
  <c r="BB41" i="1"/>
  <c r="BB33" i="1"/>
  <c r="BB29" i="1"/>
  <c r="U17" i="1"/>
  <c r="AC49" i="1"/>
  <c r="AC191" i="1"/>
  <c r="AC194" i="1"/>
  <c r="AC183" i="1"/>
  <c r="AC189" i="1"/>
  <c r="AC184" i="1"/>
  <c r="AC181" i="1"/>
  <c r="AC177" i="1"/>
  <c r="AC187" i="1"/>
  <c r="AC188" i="1"/>
  <c r="AC179" i="1"/>
  <c r="AC175" i="1"/>
  <c r="AC171" i="1"/>
  <c r="AC167" i="1"/>
  <c r="AC172" i="1"/>
  <c r="AC151" i="1"/>
  <c r="AC147" i="1"/>
  <c r="AC168" i="1"/>
  <c r="AC153" i="1"/>
  <c r="AC149" i="1"/>
  <c r="AC142" i="1"/>
  <c r="AC150" i="1"/>
  <c r="AC146" i="1"/>
  <c r="AC145" i="1"/>
  <c r="AC143" i="1"/>
  <c r="AC139" i="1"/>
  <c r="AC135" i="1"/>
  <c r="AC137" i="1"/>
  <c r="AC132" i="1"/>
  <c r="AC128" i="1"/>
  <c r="AF128" i="1" s="1"/>
  <c r="AG128" i="1" s="1"/>
  <c r="AC124" i="1"/>
  <c r="AC133" i="1"/>
  <c r="AC129" i="1"/>
  <c r="AC130" i="1"/>
  <c r="AC126" i="1"/>
  <c r="AC122" i="1"/>
  <c r="AC118" i="1"/>
  <c r="AC114" i="1"/>
  <c r="AC110" i="1"/>
  <c r="AC106" i="1"/>
  <c r="AC102" i="1"/>
  <c r="AC98" i="1"/>
  <c r="AC94" i="1"/>
  <c r="AC141" i="1"/>
  <c r="AC108" i="1"/>
  <c r="AC63" i="1"/>
  <c r="AC59" i="1"/>
  <c r="AC55" i="1"/>
  <c r="AC51" i="1"/>
  <c r="AC66" i="1"/>
  <c r="AC64" i="1"/>
  <c r="AC60" i="1"/>
  <c r="AC56" i="1"/>
  <c r="AC52" i="1"/>
  <c r="AC48" i="1"/>
  <c r="AC61" i="1"/>
  <c r="AC57" i="1"/>
  <c r="AC53" i="1"/>
  <c r="AC43" i="1"/>
  <c r="AC39" i="1"/>
  <c r="AC44" i="1"/>
  <c r="AC40" i="1"/>
  <c r="AC36" i="1"/>
  <c r="AC32" i="1"/>
  <c r="AC28" i="1"/>
  <c r="AC62" i="1"/>
  <c r="AC45" i="1"/>
  <c r="AC41" i="1"/>
  <c r="AC37" i="1"/>
  <c r="AC33" i="1"/>
  <c r="AC58" i="1"/>
  <c r="AE195" i="1"/>
  <c r="AE191" i="1"/>
  <c r="AE187" i="1"/>
  <c r="AE192" i="1"/>
  <c r="AE188" i="1"/>
  <c r="AE193" i="1"/>
  <c r="AE189" i="1"/>
  <c r="AE194" i="1"/>
  <c r="AE190" i="1"/>
  <c r="AE186" i="1"/>
  <c r="AE183" i="1"/>
  <c r="AE180" i="1"/>
  <c r="AE176" i="1"/>
  <c r="AE185" i="1"/>
  <c r="AE184" i="1"/>
  <c r="AE181" i="1"/>
  <c r="AE177" i="1"/>
  <c r="AE182" i="1"/>
  <c r="AE178" i="1"/>
  <c r="AE179" i="1"/>
  <c r="AE173" i="1"/>
  <c r="AE169" i="1"/>
  <c r="AE165" i="1"/>
  <c r="AE175" i="1"/>
  <c r="AE174" i="1"/>
  <c r="AE170" i="1"/>
  <c r="AE166" i="1"/>
  <c r="AE171" i="1"/>
  <c r="AE167" i="1"/>
  <c r="AE172" i="1"/>
  <c r="AE168" i="1"/>
  <c r="AE164" i="1"/>
  <c r="AE160" i="1"/>
  <c r="AE156" i="1"/>
  <c r="AE161" i="1"/>
  <c r="AE157" i="1"/>
  <c r="AE162" i="1"/>
  <c r="AE158" i="1"/>
  <c r="AE151" i="1"/>
  <c r="AE147" i="1"/>
  <c r="AE152" i="1"/>
  <c r="AE148" i="1"/>
  <c r="AE154" i="1"/>
  <c r="AE163" i="1"/>
  <c r="AE159" i="1"/>
  <c r="AE153" i="1"/>
  <c r="AE149" i="1"/>
  <c r="AE145" i="1"/>
  <c r="AE150" i="1"/>
  <c r="AE146" i="1"/>
  <c r="AE142" i="1"/>
  <c r="AE138" i="1"/>
  <c r="AE134" i="1"/>
  <c r="AE143" i="1"/>
  <c r="AE139" i="1"/>
  <c r="AE135" i="1"/>
  <c r="AE144" i="1"/>
  <c r="AE140" i="1"/>
  <c r="AE136" i="1"/>
  <c r="AE141" i="1"/>
  <c r="AE137" i="1"/>
  <c r="AE131" i="1"/>
  <c r="AE127" i="1"/>
  <c r="AE123" i="1"/>
  <c r="AE132" i="1"/>
  <c r="AE128" i="1"/>
  <c r="AE124" i="1"/>
  <c r="AE155" i="1"/>
  <c r="AE133" i="1"/>
  <c r="AE129" i="1"/>
  <c r="AE125" i="1"/>
  <c r="AE130" i="1"/>
  <c r="AE126" i="1"/>
  <c r="AE122" i="1"/>
  <c r="AE118" i="1"/>
  <c r="AE114" i="1"/>
  <c r="AE110" i="1"/>
  <c r="AE119" i="1"/>
  <c r="AE115" i="1"/>
  <c r="AE111" i="1"/>
  <c r="AE120" i="1"/>
  <c r="AE116" i="1"/>
  <c r="AE112" i="1"/>
  <c r="AE109" i="1"/>
  <c r="AE106" i="1"/>
  <c r="AE102" i="1"/>
  <c r="AE98" i="1"/>
  <c r="AE94" i="1"/>
  <c r="AE90" i="1"/>
  <c r="AE121" i="1"/>
  <c r="AE107" i="1"/>
  <c r="AE103" i="1"/>
  <c r="AE99" i="1"/>
  <c r="AE95" i="1"/>
  <c r="AE91" i="1"/>
  <c r="AE117" i="1"/>
  <c r="AE108" i="1"/>
  <c r="AE113" i="1"/>
  <c r="AE104" i="1"/>
  <c r="AE100" i="1"/>
  <c r="AE96" i="1"/>
  <c r="AE92" i="1"/>
  <c r="AE88" i="1"/>
  <c r="AE93" i="1"/>
  <c r="AE86" i="1"/>
  <c r="AE84" i="1"/>
  <c r="AE80" i="1"/>
  <c r="AE76" i="1"/>
  <c r="AE72" i="1"/>
  <c r="AE97" i="1"/>
  <c r="AE89" i="1"/>
  <c r="AE87" i="1"/>
  <c r="AE85" i="1"/>
  <c r="AE81" i="1"/>
  <c r="AE77" i="1"/>
  <c r="AE73" i="1"/>
  <c r="AE101" i="1"/>
  <c r="AE82" i="1"/>
  <c r="AE78" i="1"/>
  <c r="AE74" i="1"/>
  <c r="AE71" i="1"/>
  <c r="AE63" i="1"/>
  <c r="AE59" i="1"/>
  <c r="AE55" i="1"/>
  <c r="AE51" i="1"/>
  <c r="AE47" i="1"/>
  <c r="AE79" i="1"/>
  <c r="AE70" i="1"/>
  <c r="AE69" i="1"/>
  <c r="AE66" i="1"/>
  <c r="AE64" i="1"/>
  <c r="AE60" i="1"/>
  <c r="AE56" i="1"/>
  <c r="AE52" i="1"/>
  <c r="AE48" i="1"/>
  <c r="AE75" i="1"/>
  <c r="AE61" i="1"/>
  <c r="AE57" i="1"/>
  <c r="AE53" i="1"/>
  <c r="AE49" i="1"/>
  <c r="AE105" i="1"/>
  <c r="AE65" i="1"/>
  <c r="AE68" i="1"/>
  <c r="AE62" i="1"/>
  <c r="AE58" i="1"/>
  <c r="AE54" i="1"/>
  <c r="AE50" i="1"/>
  <c r="AE43" i="1"/>
  <c r="AE39" i="1"/>
  <c r="AE35" i="1"/>
  <c r="AE31" i="1"/>
  <c r="AE27" i="1"/>
  <c r="AE44" i="1"/>
  <c r="AE40" i="1"/>
  <c r="AE36" i="1"/>
  <c r="AE32" i="1"/>
  <c r="AE28" i="1"/>
  <c r="AE83" i="1"/>
  <c r="AE45" i="1"/>
  <c r="AE41" i="1"/>
  <c r="AE37" i="1"/>
  <c r="AE33" i="1"/>
  <c r="AE29" i="1"/>
  <c r="AE67" i="1"/>
  <c r="AE46" i="1"/>
  <c r="AE42" i="1"/>
  <c r="AE38" i="1"/>
  <c r="AE34" i="1"/>
  <c r="AE30" i="1"/>
  <c r="AF30" i="1" s="1"/>
  <c r="AG30" i="1" s="1"/>
  <c r="AC29" i="1"/>
  <c r="AC31" i="1"/>
  <c r="AC34" i="1"/>
  <c r="BB37" i="1"/>
  <c r="BB53" i="1"/>
  <c r="AC54" i="1"/>
  <c r="AF54" i="1" s="1"/>
  <c r="AG54" i="1" s="1"/>
  <c r="R34" i="4" s="1"/>
  <c r="AC27" i="1"/>
  <c r="Y30" i="1"/>
  <c r="J11" i="14" s="1"/>
  <c r="Y31" i="1"/>
  <c r="J12" i="14" s="1"/>
  <c r="Y34" i="1"/>
  <c r="J15" i="14" s="1"/>
  <c r="AC35" i="1"/>
  <c r="AF35" i="1" s="1"/>
  <c r="AG35" i="1" s="1"/>
  <c r="R15" i="4" s="1"/>
  <c r="AC38" i="1"/>
  <c r="Y27" i="1"/>
  <c r="J8" i="14" s="1"/>
  <c r="AL17" i="1"/>
  <c r="AO16" i="1" s="1"/>
  <c r="Y32" i="1"/>
  <c r="J13" i="14" s="1"/>
  <c r="BB35" i="1"/>
  <c r="AC42" i="1"/>
  <c r="AC47" i="1"/>
  <c r="BB57" i="1"/>
  <c r="N17" i="1"/>
  <c r="Y36" i="1"/>
  <c r="J17" i="14" s="1"/>
  <c r="BB39" i="1"/>
  <c r="AC46" i="1"/>
  <c r="AF46" i="1" s="1"/>
  <c r="AG46" i="1" s="1"/>
  <c r="BB49" i="1"/>
  <c r="AC50" i="1"/>
  <c r="Q28" i="1"/>
  <c r="Y28" i="1" s="1"/>
  <c r="J9" i="14" s="1"/>
  <c r="P17" i="1"/>
  <c r="Y40" i="1"/>
  <c r="J21" i="14" s="1"/>
  <c r="Y43" i="1"/>
  <c r="J24" i="14" s="1"/>
  <c r="Y46" i="1"/>
  <c r="J27" i="14" s="1"/>
  <c r="Y44" i="1"/>
  <c r="J25" i="14" s="1"/>
  <c r="BB61" i="1"/>
  <c r="BB80" i="1"/>
  <c r="BB51" i="1"/>
  <c r="BB55" i="1"/>
  <c r="AC65" i="1"/>
  <c r="BB82" i="1"/>
  <c r="Y48" i="1"/>
  <c r="J29" i="14" s="1"/>
  <c r="Y52" i="1"/>
  <c r="J33" i="14" s="1"/>
  <c r="BB56" i="1"/>
  <c r="BB59" i="1"/>
  <c r="BB74" i="1"/>
  <c r="AC107" i="1"/>
  <c r="Y60" i="1"/>
  <c r="J41" i="14" s="1"/>
  <c r="BB63" i="1"/>
  <c r="Y65" i="1"/>
  <c r="J46" i="14" s="1"/>
  <c r="BB66" i="1"/>
  <c r="BB77" i="1"/>
  <c r="Y64" i="1"/>
  <c r="J45" i="14" s="1"/>
  <c r="BB70" i="1"/>
  <c r="BB78" i="1"/>
  <c r="BB68" i="1"/>
  <c r="AC68" i="1"/>
  <c r="AF68" i="1" s="1"/>
  <c r="AG68" i="1" s="1"/>
  <c r="AC82" i="1"/>
  <c r="AF82" i="1" s="1"/>
  <c r="AG82" i="1" s="1"/>
  <c r="BB91" i="1"/>
  <c r="Y83" i="1"/>
  <c r="J64" i="14" s="1"/>
  <c r="AC84" i="1"/>
  <c r="AC85" i="1"/>
  <c r="BB81" i="1"/>
  <c r="BB84" i="1"/>
  <c r="AC86" i="1"/>
  <c r="AC72" i="1"/>
  <c r="AF72" i="1" s="1"/>
  <c r="AG72" i="1" s="1"/>
  <c r="AC73" i="1"/>
  <c r="AF73" i="1" s="1"/>
  <c r="AG73" i="1" s="1"/>
  <c r="AC75" i="1"/>
  <c r="BB87" i="1"/>
  <c r="BB99" i="1"/>
  <c r="AC69" i="1"/>
  <c r="AF69" i="1" s="1"/>
  <c r="AG69" i="1" s="1"/>
  <c r="AC70" i="1"/>
  <c r="BB72" i="1"/>
  <c r="AC74" i="1"/>
  <c r="BB85" i="1"/>
  <c r="BB93" i="1"/>
  <c r="Y75" i="1"/>
  <c r="J56" i="14" s="1"/>
  <c r="AC76" i="1"/>
  <c r="AF76" i="1" s="1"/>
  <c r="AG76" i="1" s="1"/>
  <c r="AC77" i="1"/>
  <c r="AF77" i="1" s="1"/>
  <c r="AG77" i="1" s="1"/>
  <c r="AC79" i="1"/>
  <c r="BB94" i="1"/>
  <c r="AC100" i="1"/>
  <c r="Y67" i="1"/>
  <c r="J48" i="14" s="1"/>
  <c r="AC71" i="1"/>
  <c r="AF71" i="1" s="1"/>
  <c r="AG71" i="1" s="1"/>
  <c r="BB73" i="1"/>
  <c r="BB76" i="1"/>
  <c r="AC78" i="1"/>
  <c r="AC67" i="1"/>
  <c r="AF67" i="1" s="1"/>
  <c r="AG67" i="1" s="1"/>
  <c r="BB69" i="1"/>
  <c r="Y71" i="1"/>
  <c r="J52" i="14" s="1"/>
  <c r="Y79" i="1"/>
  <c r="J60" i="14" s="1"/>
  <c r="AC80" i="1"/>
  <c r="AF80" i="1" s="1"/>
  <c r="AG80" i="1" s="1"/>
  <c r="AC81" i="1"/>
  <c r="AC83" i="1"/>
  <c r="AF83" i="1" s="1"/>
  <c r="AG83" i="1" s="1"/>
  <c r="AC95" i="1"/>
  <c r="AF95" i="1" s="1"/>
  <c r="AG95" i="1" s="1"/>
  <c r="Y100" i="1"/>
  <c r="J81" i="14" s="1"/>
  <c r="AC101" i="1"/>
  <c r="AF101" i="1" s="1"/>
  <c r="AG101" i="1" s="1"/>
  <c r="BB108" i="1"/>
  <c r="BB95" i="1"/>
  <c r="AC96" i="1"/>
  <c r="AF96" i="1" s="1"/>
  <c r="AG96" i="1" s="1"/>
  <c r="BB106" i="1"/>
  <c r="AC87" i="1"/>
  <c r="AF87" i="1" s="1"/>
  <c r="AG87" i="1" s="1"/>
  <c r="AC89" i="1"/>
  <c r="Y96" i="1"/>
  <c r="J77" i="14" s="1"/>
  <c r="AC97" i="1"/>
  <c r="AF97" i="1" s="1"/>
  <c r="AG97" i="1" s="1"/>
  <c r="BB111" i="1"/>
  <c r="Y86" i="1"/>
  <c r="J67" i="14" s="1"/>
  <c r="BB102" i="1"/>
  <c r="BB107" i="1"/>
  <c r="BB109" i="1"/>
  <c r="AC90" i="1"/>
  <c r="AF90" i="1" s="1"/>
  <c r="AG90" i="1" s="1"/>
  <c r="AC91" i="1"/>
  <c r="AC93" i="1"/>
  <c r="AC103" i="1"/>
  <c r="AF103" i="1" s="1"/>
  <c r="AG103" i="1" s="1"/>
  <c r="BB105" i="1"/>
  <c r="AC88" i="1"/>
  <c r="BB90" i="1"/>
  <c r="AC92" i="1"/>
  <c r="AF92" i="1" s="1"/>
  <c r="AG92" i="1" s="1"/>
  <c r="BB98" i="1"/>
  <c r="BB103" i="1"/>
  <c r="AC104" i="1"/>
  <c r="AC131" i="1"/>
  <c r="AF131" i="1" s="1"/>
  <c r="AG131" i="1" s="1"/>
  <c r="R111" i="4" s="1"/>
  <c r="Y88" i="1"/>
  <c r="J69" i="14" s="1"/>
  <c r="Y92" i="1"/>
  <c r="J73" i="14" s="1"/>
  <c r="AC99" i="1"/>
  <c r="BB101" i="1"/>
  <c r="Y104" i="1"/>
  <c r="J85" i="14" s="1"/>
  <c r="AC105" i="1"/>
  <c r="AC112" i="1"/>
  <c r="AF112" i="1" s="1"/>
  <c r="AG112" i="1" s="1"/>
  <c r="R92" i="4" s="1"/>
  <c r="AC113" i="1"/>
  <c r="AF113" i="1" s="1"/>
  <c r="AG113" i="1" s="1"/>
  <c r="AC115" i="1"/>
  <c r="Y112" i="1"/>
  <c r="J93" i="14" s="1"/>
  <c r="AC116" i="1"/>
  <c r="AC117" i="1"/>
  <c r="AF117" i="1" s="1"/>
  <c r="AG117" i="1" s="1"/>
  <c r="R97" i="4" s="1"/>
  <c r="AC119" i="1"/>
  <c r="AF119" i="1" s="1"/>
  <c r="AG119" i="1" s="1"/>
  <c r="BB125" i="1"/>
  <c r="BB133" i="1"/>
  <c r="BB110" i="1"/>
  <c r="Y116" i="1"/>
  <c r="J97" i="14" s="1"/>
  <c r="AC120" i="1"/>
  <c r="AF120" i="1" s="1"/>
  <c r="AG120" i="1" s="1"/>
  <c r="R100" i="4" s="1"/>
  <c r="AC121" i="1"/>
  <c r="AF121" i="1" s="1"/>
  <c r="AG121" i="1" s="1"/>
  <c r="BB123" i="1"/>
  <c r="BB140" i="1"/>
  <c r="Y114" i="1"/>
  <c r="J95" i="14" s="1"/>
  <c r="Y120" i="1"/>
  <c r="J101" i="14" s="1"/>
  <c r="AI120" i="1"/>
  <c r="P101" i="14" s="1"/>
  <c r="AC127" i="1"/>
  <c r="AC109" i="1"/>
  <c r="AF109" i="1" s="1"/>
  <c r="AG109" i="1" s="1"/>
  <c r="R89" i="4" s="1"/>
  <c r="BB115" i="1"/>
  <c r="Y118" i="1"/>
  <c r="J99" i="14" s="1"/>
  <c r="BB119" i="1"/>
  <c r="Y122" i="1"/>
  <c r="J103" i="14" s="1"/>
  <c r="AC125" i="1"/>
  <c r="BB129" i="1"/>
  <c r="AC111" i="1"/>
  <c r="Y126" i="1"/>
  <c r="J107" i="14" s="1"/>
  <c r="BB127" i="1"/>
  <c r="BB131" i="1"/>
  <c r="AC144" i="1"/>
  <c r="BB128" i="1"/>
  <c r="BB132" i="1"/>
  <c r="AC123" i="1"/>
  <c r="AF123" i="1" s="1"/>
  <c r="AG123" i="1" s="1"/>
  <c r="BB124" i="1"/>
  <c r="BB136" i="1"/>
  <c r="AC140" i="1"/>
  <c r="BB137" i="1"/>
  <c r="BB144" i="1"/>
  <c r="Y134" i="1"/>
  <c r="J115" i="14" s="1"/>
  <c r="BB138" i="1"/>
  <c r="AC138" i="1"/>
  <c r="AF138" i="1" s="1"/>
  <c r="AG138" i="1" s="1"/>
  <c r="R118" i="4" s="1"/>
  <c r="BB153" i="1"/>
  <c r="AC134" i="1"/>
  <c r="AF134" i="1" s="1"/>
  <c r="AG134" i="1" s="1"/>
  <c r="R114" i="4" s="1"/>
  <c r="AC136" i="1"/>
  <c r="AF136" i="1" s="1"/>
  <c r="AG136" i="1" s="1"/>
  <c r="BB142" i="1"/>
  <c r="BB149" i="1"/>
  <c r="Y139" i="1"/>
  <c r="J120" i="14" s="1"/>
  <c r="Y143" i="1"/>
  <c r="J124" i="14" s="1"/>
  <c r="BB167" i="1"/>
  <c r="BB150" i="1"/>
  <c r="AI134" i="1"/>
  <c r="P115" i="14" s="1"/>
  <c r="BB146" i="1"/>
  <c r="Y135" i="1"/>
  <c r="J116" i="14" s="1"/>
  <c r="AC154" i="1"/>
  <c r="BB171" i="1"/>
  <c r="AC148" i="1"/>
  <c r="AC152" i="1"/>
  <c r="AF152" i="1" s="1"/>
  <c r="AG152" i="1" s="1"/>
  <c r="R132" i="4" s="1"/>
  <c r="Y147" i="1"/>
  <c r="J128" i="14" s="1"/>
  <c r="Y148" i="1"/>
  <c r="J129" i="14" s="1"/>
  <c r="Y151" i="1"/>
  <c r="J132" i="14" s="1"/>
  <c r="Y152" i="1"/>
  <c r="J133" i="14" s="1"/>
  <c r="AC170" i="1"/>
  <c r="Y154" i="1"/>
  <c r="J135" i="14" s="1"/>
  <c r="AC159" i="1"/>
  <c r="AF159" i="1" s="1"/>
  <c r="AG159" i="1" s="1"/>
  <c r="AC163" i="1"/>
  <c r="AF163" i="1" s="1"/>
  <c r="AG163" i="1" s="1"/>
  <c r="AC156" i="1"/>
  <c r="AF156" i="1" s="1"/>
  <c r="AG156" i="1" s="1"/>
  <c r="AC157" i="1"/>
  <c r="AF157" i="1" s="1"/>
  <c r="AG157" i="1" s="1"/>
  <c r="AC158" i="1"/>
  <c r="AF158" i="1" s="1"/>
  <c r="AG158" i="1" s="1"/>
  <c r="AC160" i="1"/>
  <c r="AF160" i="1" s="1"/>
  <c r="AG160" i="1" s="1"/>
  <c r="AC161" i="1"/>
  <c r="AC162" i="1"/>
  <c r="AF162" i="1" s="1"/>
  <c r="AG162" i="1" s="1"/>
  <c r="AC164" i="1"/>
  <c r="AF164" i="1" s="1"/>
  <c r="AG164" i="1" s="1"/>
  <c r="R144" i="4" s="1"/>
  <c r="Y163" i="1"/>
  <c r="J144" i="14" s="1"/>
  <c r="Y156" i="1"/>
  <c r="J137" i="14" s="1"/>
  <c r="Y158" i="1"/>
  <c r="J139" i="14" s="1"/>
  <c r="Y160" i="1"/>
  <c r="J141" i="14" s="1"/>
  <c r="Y162" i="1"/>
  <c r="J143" i="14" s="1"/>
  <c r="Y164" i="1"/>
  <c r="J145" i="14" s="1"/>
  <c r="AI164" i="1"/>
  <c r="P145" i="14" s="1"/>
  <c r="BB157" i="1"/>
  <c r="BB161" i="1"/>
  <c r="AC169" i="1"/>
  <c r="AF169" i="1" s="1"/>
  <c r="AG169" i="1" s="1"/>
  <c r="Y155" i="1"/>
  <c r="J136" i="14" s="1"/>
  <c r="AC155" i="1"/>
  <c r="AF155" i="1" s="1"/>
  <c r="AG155" i="1" s="1"/>
  <c r="AC166" i="1"/>
  <c r="BB173" i="1"/>
  <c r="BB174" i="1"/>
  <c r="BB191" i="1"/>
  <c r="BB169" i="1"/>
  <c r="BB170" i="1"/>
  <c r="BB178" i="1"/>
  <c r="AC165" i="1"/>
  <c r="BB166" i="1"/>
  <c r="Y165" i="1"/>
  <c r="J146" i="14" s="1"/>
  <c r="AC173" i="1"/>
  <c r="AF173" i="1" s="1"/>
  <c r="AG173" i="1" s="1"/>
  <c r="R153" i="4" s="1"/>
  <c r="AC174" i="1"/>
  <c r="AF174" i="1" s="1"/>
  <c r="AG174" i="1" s="1"/>
  <c r="BB177" i="1"/>
  <c r="AC185" i="1"/>
  <c r="BB186" i="1"/>
  <c r="Y175" i="1"/>
  <c r="J156" i="14" s="1"/>
  <c r="BB182" i="1"/>
  <c r="BB187" i="1"/>
  <c r="AC182" i="1"/>
  <c r="AF182" i="1" s="1"/>
  <c r="AG182" i="1" s="1"/>
  <c r="R162" i="4" s="1"/>
  <c r="AC178" i="1"/>
  <c r="AF178" i="1" s="1"/>
  <c r="AG178" i="1" s="1"/>
  <c r="R158" i="4" s="1"/>
  <c r="AC180" i="1"/>
  <c r="AI182" i="1"/>
  <c r="Y183" i="1"/>
  <c r="J164" i="14" s="1"/>
  <c r="BB176" i="1"/>
  <c r="AC176" i="1"/>
  <c r="AF176" i="1" s="1"/>
  <c r="AG176" i="1" s="1"/>
  <c r="AI178" i="1"/>
  <c r="Y180" i="1"/>
  <c r="J161" i="14" s="1"/>
  <c r="BB184" i="1"/>
  <c r="BB190" i="1"/>
  <c r="Y181" i="1"/>
  <c r="J162" i="14" s="1"/>
  <c r="BB188" i="1"/>
  <c r="AC193" i="1"/>
  <c r="AF193" i="1" s="1"/>
  <c r="AG193" i="1" s="1"/>
  <c r="R173" i="4" s="1"/>
  <c r="AC190" i="1"/>
  <c r="AF190" i="1" s="1"/>
  <c r="AG190" i="1" s="1"/>
  <c r="R170" i="4" s="1"/>
  <c r="Y185" i="1"/>
  <c r="J166" i="14" s="1"/>
  <c r="AI190" i="1"/>
  <c r="BB193" i="1"/>
  <c r="AC195" i="1"/>
  <c r="Y189" i="1"/>
  <c r="J170" i="14" s="1"/>
  <c r="AC192" i="1"/>
  <c r="AF192" i="1" s="1"/>
  <c r="AG192" i="1" s="1"/>
  <c r="BB194" i="1"/>
  <c r="AC186" i="1"/>
  <c r="AF186" i="1" s="1"/>
  <c r="AG186" i="1" s="1"/>
  <c r="Y192" i="1"/>
  <c r="J173" i="14" s="1"/>
  <c r="Y195" i="1"/>
  <c r="J176" i="14" s="1"/>
  <c r="Q156" i="14" l="1"/>
  <c r="Q32" i="14"/>
  <c r="AP184" i="5"/>
  <c r="AQ184" i="5" s="1"/>
  <c r="Q165" i="14"/>
  <c r="Q136" i="14"/>
  <c r="Q164" i="14"/>
  <c r="AP183" i="5"/>
  <c r="AQ183" i="5" s="1"/>
  <c r="Q108" i="14"/>
  <c r="S144" i="4"/>
  <c r="Q145" i="14"/>
  <c r="R145" i="14" s="1"/>
  <c r="S145" i="14" s="1"/>
  <c r="Q87" i="14"/>
  <c r="Q96" i="14"/>
  <c r="Q70" i="14"/>
  <c r="Q68" i="14"/>
  <c r="AP29" i="5"/>
  <c r="AQ29" i="5" s="1"/>
  <c r="Q10" i="14"/>
  <c r="G143" i="4"/>
  <c r="L21" i="14"/>
  <c r="M21" i="14" s="1"/>
  <c r="L101" i="14"/>
  <c r="M101" i="14" s="1"/>
  <c r="J2" i="9"/>
  <c r="K3" i="9"/>
  <c r="AI113" i="1"/>
  <c r="R93" i="4"/>
  <c r="AI80" i="1"/>
  <c r="R60" i="4"/>
  <c r="AF88" i="2"/>
  <c r="AG88" i="2" s="1"/>
  <c r="AI88" i="2" s="1"/>
  <c r="AF194" i="2"/>
  <c r="AG194" i="2" s="1"/>
  <c r="AI194" i="2" s="1"/>
  <c r="AC161" i="3"/>
  <c r="AF161" i="3" s="1"/>
  <c r="AG161" i="3" s="1"/>
  <c r="AI161" i="3" s="1"/>
  <c r="AP191" i="5"/>
  <c r="AQ191" i="5" s="1"/>
  <c r="Q172" i="14"/>
  <c r="AF147" i="5"/>
  <c r="AG147" i="5" s="1"/>
  <c r="AI147" i="5" s="1"/>
  <c r="S60" i="4"/>
  <c r="Q61" i="14"/>
  <c r="AF191" i="6"/>
  <c r="AG191" i="6" s="1"/>
  <c r="AI191" i="6" s="1"/>
  <c r="AF158" i="6"/>
  <c r="AG158" i="6" s="1"/>
  <c r="AI158" i="6" s="1"/>
  <c r="AP158" i="6" s="1"/>
  <c r="AQ158" i="6" s="1"/>
  <c r="AF125" i="6"/>
  <c r="AG125" i="6" s="1"/>
  <c r="AI125" i="6" s="1"/>
  <c r="AP125" i="6" s="1"/>
  <c r="AQ125" i="6" s="1"/>
  <c r="AF91" i="6"/>
  <c r="AG91" i="6" s="1"/>
  <c r="AI91" i="6" s="1"/>
  <c r="AP91" i="6" s="1"/>
  <c r="AQ91" i="6" s="1"/>
  <c r="AF77" i="6"/>
  <c r="AG77" i="6" s="1"/>
  <c r="AI77" i="6" s="1"/>
  <c r="AF29" i="6"/>
  <c r="AG29" i="6" s="1"/>
  <c r="AI29" i="6" s="1"/>
  <c r="AF110" i="7"/>
  <c r="AG110" i="7" s="1"/>
  <c r="AI110" i="7" s="1"/>
  <c r="AF40" i="7"/>
  <c r="AG40" i="7" s="1"/>
  <c r="AI40" i="7" s="1"/>
  <c r="AP40" i="7" s="1"/>
  <c r="AQ40" i="7" s="1"/>
  <c r="AF85" i="7"/>
  <c r="AG85" i="7" s="1"/>
  <c r="AI85" i="7" s="1"/>
  <c r="AP85" i="7" s="1"/>
  <c r="AQ85" i="7" s="1"/>
  <c r="AF132" i="7"/>
  <c r="AG132" i="7" s="1"/>
  <c r="AI132" i="7" s="1"/>
  <c r="AP132" i="7" s="1"/>
  <c r="AQ132" i="7" s="1"/>
  <c r="AF186" i="7"/>
  <c r="AG186" i="7" s="1"/>
  <c r="AI186" i="7" s="1"/>
  <c r="AP186" i="7" s="1"/>
  <c r="AQ186" i="7" s="1"/>
  <c r="L144" i="14"/>
  <c r="M144" i="14" s="1"/>
  <c r="L103" i="14"/>
  <c r="M103" i="14" s="1"/>
  <c r="AI121" i="1"/>
  <c r="R101" i="4"/>
  <c r="AI109" i="1"/>
  <c r="AI76" i="1"/>
  <c r="R56" i="4"/>
  <c r="AF86" i="1"/>
  <c r="AG86" i="1" s="1"/>
  <c r="AF50" i="1"/>
  <c r="AG50" i="1" s="1"/>
  <c r="Q140" i="14"/>
  <c r="Q141" i="14"/>
  <c r="S140" i="4"/>
  <c r="Q49" i="14"/>
  <c r="AF97" i="6"/>
  <c r="AG97" i="6" s="1"/>
  <c r="AI97" i="6" s="1"/>
  <c r="G102" i="4"/>
  <c r="G115" i="4"/>
  <c r="G32" i="4"/>
  <c r="BB130" i="1"/>
  <c r="J111" i="14"/>
  <c r="AI92" i="1"/>
  <c r="P73" i="14" s="1"/>
  <c r="R72" i="4"/>
  <c r="AI73" i="1"/>
  <c r="R53" i="4"/>
  <c r="AI176" i="1"/>
  <c r="R156" i="4"/>
  <c r="AI138" i="1"/>
  <c r="AF140" i="1"/>
  <c r="AG140" i="1" s="1"/>
  <c r="AI77" i="1"/>
  <c r="R57" i="4"/>
  <c r="AF160" i="2"/>
  <c r="AG160" i="2" s="1"/>
  <c r="AI160" i="2" s="1"/>
  <c r="AP160" i="2" s="1"/>
  <c r="AQ160" i="2" s="1"/>
  <c r="AI162" i="1"/>
  <c r="P143" i="14" s="1"/>
  <c r="R142" i="4"/>
  <c r="AI152" i="1"/>
  <c r="P133" i="14" s="1"/>
  <c r="AF105" i="1"/>
  <c r="AG105" i="1" s="1"/>
  <c r="AF33" i="1"/>
  <c r="AG33" i="1" s="1"/>
  <c r="AF167" i="1"/>
  <c r="AG167" i="1" s="1"/>
  <c r="AF193" i="2"/>
  <c r="AG193" i="2" s="1"/>
  <c r="AI193" i="2" s="1"/>
  <c r="AP193" i="2" s="1"/>
  <c r="AQ193" i="2" s="1"/>
  <c r="AF163" i="2"/>
  <c r="AG163" i="2" s="1"/>
  <c r="AI163" i="2" s="1"/>
  <c r="AP163" i="2" s="1"/>
  <c r="AQ163" i="2" s="1"/>
  <c r="AF68" i="2"/>
  <c r="AG68" i="2" s="1"/>
  <c r="AI68" i="2" s="1"/>
  <c r="AF78" i="2"/>
  <c r="AG78" i="2" s="1"/>
  <c r="AI78" i="2" s="1"/>
  <c r="AP78" i="2" s="1"/>
  <c r="AQ78" i="2" s="1"/>
  <c r="AP159" i="5"/>
  <c r="AQ159" i="5" s="1"/>
  <c r="Q131" i="14"/>
  <c r="AP139" i="5"/>
  <c r="AQ139" i="5" s="1"/>
  <c r="Q120" i="14"/>
  <c r="AP122" i="5"/>
  <c r="AQ122" i="5" s="1"/>
  <c r="Q103" i="14"/>
  <c r="AF107" i="5"/>
  <c r="AG107" i="5" s="1"/>
  <c r="AI107" i="5" s="1"/>
  <c r="AF103" i="5"/>
  <c r="AG103" i="5" s="1"/>
  <c r="AI103" i="5" s="1"/>
  <c r="AF176" i="6"/>
  <c r="AG176" i="6" s="1"/>
  <c r="AI176" i="6" s="1"/>
  <c r="AP176" i="6" s="1"/>
  <c r="AQ176" i="6" s="1"/>
  <c r="AF102" i="6"/>
  <c r="AG102" i="6" s="1"/>
  <c r="AI102" i="6" s="1"/>
  <c r="AP102" i="6" s="1"/>
  <c r="AQ102" i="6" s="1"/>
  <c r="Y27" i="6"/>
  <c r="AF110" i="6"/>
  <c r="AG110" i="6" s="1"/>
  <c r="AI110" i="6" s="1"/>
  <c r="AF143" i="7"/>
  <c r="AG143" i="7" s="1"/>
  <c r="AI143" i="7" s="1"/>
  <c r="AP143" i="7" s="1"/>
  <c r="AQ143" i="7" s="1"/>
  <c r="AF103" i="7"/>
  <c r="AG103" i="7" s="1"/>
  <c r="AI103" i="7" s="1"/>
  <c r="AP103" i="7" s="1"/>
  <c r="AQ103" i="7" s="1"/>
  <c r="G84" i="4"/>
  <c r="G81" i="4"/>
  <c r="L116" i="14"/>
  <c r="M116" i="14" s="1"/>
  <c r="G160" i="4"/>
  <c r="L33" i="14"/>
  <c r="M33" i="14" s="1"/>
  <c r="AI97" i="1"/>
  <c r="R77" i="4"/>
  <c r="AI72" i="1"/>
  <c r="R52" i="4"/>
  <c r="AF65" i="1"/>
  <c r="AG65" i="1" s="1"/>
  <c r="Q17" i="1"/>
  <c r="AI30" i="1"/>
  <c r="P11" i="14" s="1"/>
  <c r="R10" i="4"/>
  <c r="AI128" i="1"/>
  <c r="R108" i="4"/>
  <c r="AF195" i="1"/>
  <c r="AG195" i="1" s="1"/>
  <c r="AI169" i="1"/>
  <c r="R149" i="4"/>
  <c r="AP182" i="1"/>
  <c r="AQ182" i="1" s="1"/>
  <c r="C162" i="12" s="1"/>
  <c r="P163" i="14"/>
  <c r="AF161" i="1"/>
  <c r="AG161" i="1" s="1"/>
  <c r="AI136" i="1"/>
  <c r="R116" i="4"/>
  <c r="AI123" i="1"/>
  <c r="R103" i="4"/>
  <c r="AI103" i="1"/>
  <c r="R83" i="4"/>
  <c r="AI46" i="1"/>
  <c r="P27" i="14" s="1"/>
  <c r="R26" i="4"/>
  <c r="AF135" i="2"/>
  <c r="AG135" i="2" s="1"/>
  <c r="AI135" i="2" s="1"/>
  <c r="AF33" i="2"/>
  <c r="AG33" i="2" s="1"/>
  <c r="AI33" i="2" s="1"/>
  <c r="AP33" i="2" s="1"/>
  <c r="AQ33" i="2" s="1"/>
  <c r="AF39" i="2"/>
  <c r="AG39" i="2" s="1"/>
  <c r="AI39" i="2" s="1"/>
  <c r="AP39" i="2" s="1"/>
  <c r="AQ39" i="2" s="1"/>
  <c r="AF170" i="2"/>
  <c r="AG170" i="2" s="1"/>
  <c r="AI170" i="2" s="1"/>
  <c r="AP170" i="2" s="1"/>
  <c r="AQ170" i="2" s="1"/>
  <c r="AS170" i="2" s="1"/>
  <c r="AC154" i="3"/>
  <c r="S162" i="4"/>
  <c r="Q163" i="14"/>
  <c r="R163" i="14" s="1"/>
  <c r="S163" i="14" s="1"/>
  <c r="Q111" i="14"/>
  <c r="AF101" i="5"/>
  <c r="AG101" i="5" s="1"/>
  <c r="AI101" i="5" s="1"/>
  <c r="AF178" i="6"/>
  <c r="AG178" i="6" s="1"/>
  <c r="AI178" i="6" s="1"/>
  <c r="AP178" i="6" s="1"/>
  <c r="AQ178" i="6" s="1"/>
  <c r="AF72" i="7"/>
  <c r="AG72" i="7" s="1"/>
  <c r="AI72" i="7" s="1"/>
  <c r="AP72" i="7" s="1"/>
  <c r="AQ72" i="7" s="1"/>
  <c r="AF64" i="7"/>
  <c r="AG64" i="7" s="1"/>
  <c r="AI64" i="7" s="1"/>
  <c r="L161" i="14"/>
  <c r="M161" i="14" s="1"/>
  <c r="BB140" i="5"/>
  <c r="G127" i="4"/>
  <c r="G136" i="4"/>
  <c r="AI87" i="1"/>
  <c r="R67" i="4"/>
  <c r="AF180" i="1"/>
  <c r="AG180" i="1" s="1"/>
  <c r="AI160" i="1"/>
  <c r="P141" i="14" s="1"/>
  <c r="R140" i="4"/>
  <c r="AF148" i="1"/>
  <c r="AG148" i="1" s="1"/>
  <c r="AF93" i="1"/>
  <c r="AG93" i="1" s="1"/>
  <c r="AF85" i="1"/>
  <c r="AG85" i="1" s="1"/>
  <c r="AF52" i="1"/>
  <c r="AG52" i="1" s="1"/>
  <c r="AF128" i="2"/>
  <c r="AG128" i="2" s="1"/>
  <c r="AI128" i="2" s="1"/>
  <c r="AF57" i="2"/>
  <c r="AG57" i="2" s="1"/>
  <c r="AI57" i="2" s="1"/>
  <c r="AP57" i="2" s="1"/>
  <c r="AQ57" i="2" s="1"/>
  <c r="AF186" i="2"/>
  <c r="AG186" i="2" s="1"/>
  <c r="AI186" i="2" s="1"/>
  <c r="AP186" i="2" s="1"/>
  <c r="AQ186" i="2" s="1"/>
  <c r="AC63" i="3"/>
  <c r="AF63" i="3" s="1"/>
  <c r="AG63" i="3" s="1"/>
  <c r="AI63" i="3" s="1"/>
  <c r="AP63" i="3" s="1"/>
  <c r="AQ63" i="3" s="1"/>
  <c r="AS63" i="3" s="1"/>
  <c r="AF195" i="5"/>
  <c r="AG195" i="5" s="1"/>
  <c r="AI195" i="5" s="1"/>
  <c r="AF177" i="5"/>
  <c r="AG177" i="5" s="1"/>
  <c r="AI177" i="5" s="1"/>
  <c r="AF143" i="5"/>
  <c r="AG143" i="5" s="1"/>
  <c r="AI143" i="5" s="1"/>
  <c r="AF119" i="5"/>
  <c r="AG119" i="5" s="1"/>
  <c r="AI119" i="5" s="1"/>
  <c r="AF99" i="5"/>
  <c r="AG99" i="5" s="1"/>
  <c r="AI99" i="5" s="1"/>
  <c r="AF86" i="5"/>
  <c r="AG86" i="5" s="1"/>
  <c r="AI86" i="5" s="1"/>
  <c r="AF185" i="6"/>
  <c r="AG185" i="6" s="1"/>
  <c r="AI185" i="6" s="1"/>
  <c r="AP185" i="6" s="1"/>
  <c r="AQ185" i="6" s="1"/>
  <c r="AF159" i="6"/>
  <c r="AG159" i="6" s="1"/>
  <c r="AI159" i="6" s="1"/>
  <c r="AF146" i="6"/>
  <c r="AG146" i="6" s="1"/>
  <c r="AI146" i="6" s="1"/>
  <c r="AP146" i="6" s="1"/>
  <c r="AQ146" i="6" s="1"/>
  <c r="AP144" i="6"/>
  <c r="AQ144" i="6" s="1"/>
  <c r="AF130" i="6"/>
  <c r="AG130" i="6" s="1"/>
  <c r="AI130" i="6" s="1"/>
  <c r="AP56" i="6"/>
  <c r="AQ56" i="6" s="1"/>
  <c r="AF182" i="6"/>
  <c r="AG182" i="6" s="1"/>
  <c r="AI182" i="6" s="1"/>
  <c r="AP182" i="6" s="1"/>
  <c r="AQ182" i="6" s="1"/>
  <c r="AF167" i="7"/>
  <c r="AG167" i="7" s="1"/>
  <c r="AI167" i="7" s="1"/>
  <c r="AF71" i="7"/>
  <c r="AG71" i="7" s="1"/>
  <c r="AI71" i="7" s="1"/>
  <c r="AP71" i="7" s="1"/>
  <c r="AQ71" i="7" s="1"/>
  <c r="AF29" i="7"/>
  <c r="AG29" i="7" s="1"/>
  <c r="AI29" i="7" s="1"/>
  <c r="AF146" i="7"/>
  <c r="AG146" i="7" s="1"/>
  <c r="AI146" i="7" s="1"/>
  <c r="AP146" i="7" s="1"/>
  <c r="AQ146" i="7" s="1"/>
  <c r="L56" i="14"/>
  <c r="M56" i="14" s="1"/>
  <c r="K159" i="14"/>
  <c r="L159" i="14" s="1"/>
  <c r="M159" i="14" s="1"/>
  <c r="L128" i="14"/>
  <c r="M128" i="14" s="1"/>
  <c r="L137" i="14"/>
  <c r="M137" i="14" s="1"/>
  <c r="BB58" i="1"/>
  <c r="J39" i="14"/>
  <c r="T69" i="9"/>
  <c r="L70" i="9"/>
  <c r="AI193" i="1"/>
  <c r="AI158" i="1"/>
  <c r="P139" i="14" s="1"/>
  <c r="R138" i="4"/>
  <c r="AI131" i="1"/>
  <c r="AF99" i="1"/>
  <c r="AG99" i="1" s="1"/>
  <c r="AI96" i="1"/>
  <c r="P77" i="14" s="1"/>
  <c r="R76" i="4"/>
  <c r="AF74" i="1"/>
  <c r="AG74" i="1" s="1"/>
  <c r="AF84" i="1"/>
  <c r="AG84" i="1" s="1"/>
  <c r="AF164" i="2"/>
  <c r="AG164" i="2" s="1"/>
  <c r="AI164" i="2" s="1"/>
  <c r="AP164" i="2" s="1"/>
  <c r="AQ164" i="2" s="1"/>
  <c r="AF120" i="2"/>
  <c r="AG120" i="2" s="1"/>
  <c r="AI120" i="2" s="1"/>
  <c r="AP120" i="2" s="1"/>
  <c r="AQ120" i="2" s="1"/>
  <c r="AF112" i="2"/>
  <c r="AG112" i="2" s="1"/>
  <c r="AI112" i="2" s="1"/>
  <c r="AF109" i="2"/>
  <c r="AG109" i="2" s="1"/>
  <c r="AI109" i="2" s="1"/>
  <c r="AP109" i="2" s="1"/>
  <c r="AQ109" i="2" s="1"/>
  <c r="AF139" i="2"/>
  <c r="AG139" i="2" s="1"/>
  <c r="AI139" i="2" s="1"/>
  <c r="AF172" i="2"/>
  <c r="AG172" i="2" s="1"/>
  <c r="AI172" i="2" s="1"/>
  <c r="AP172" i="2" s="1"/>
  <c r="AQ172" i="2" s="1"/>
  <c r="AF181" i="2"/>
  <c r="AG181" i="2" s="1"/>
  <c r="AI181" i="2" s="1"/>
  <c r="AC187" i="3"/>
  <c r="AC165" i="3"/>
  <c r="AF165" i="3" s="1"/>
  <c r="AG165" i="3" s="1"/>
  <c r="AI165" i="3" s="1"/>
  <c r="AP165" i="3" s="1"/>
  <c r="AQ165" i="3" s="1"/>
  <c r="Q94" i="14"/>
  <c r="S93" i="4"/>
  <c r="Q65" i="14"/>
  <c r="AF141" i="6"/>
  <c r="AG141" i="6" s="1"/>
  <c r="AI141" i="6" s="1"/>
  <c r="AF112" i="6"/>
  <c r="AG112" i="6" s="1"/>
  <c r="AI112" i="6" s="1"/>
  <c r="AF81" i="6"/>
  <c r="AG81" i="6" s="1"/>
  <c r="AI81" i="6" s="1"/>
  <c r="AF54" i="6"/>
  <c r="AG54" i="6" s="1"/>
  <c r="AI54" i="6" s="1"/>
  <c r="AP54" i="6" s="1"/>
  <c r="AQ54" i="6" s="1"/>
  <c r="AF166" i="7"/>
  <c r="AG166" i="7" s="1"/>
  <c r="AI166" i="7" s="1"/>
  <c r="AP166" i="7" s="1"/>
  <c r="AQ166" i="7" s="1"/>
  <c r="AS166" i="7" s="1"/>
  <c r="AF54" i="7"/>
  <c r="AG54" i="7" s="1"/>
  <c r="AI54" i="7" s="1"/>
  <c r="AP54" i="7" s="1"/>
  <c r="AQ54" i="7" s="1"/>
  <c r="G55" i="4"/>
  <c r="G124" i="4"/>
  <c r="BB54" i="1"/>
  <c r="J35" i="14"/>
  <c r="AI192" i="1"/>
  <c r="P173" i="14" s="1"/>
  <c r="R172" i="4"/>
  <c r="AP178" i="1"/>
  <c r="AQ178" i="1" s="1"/>
  <c r="C158" i="12" s="1"/>
  <c r="P159" i="14"/>
  <c r="AI174" i="1"/>
  <c r="R154" i="4"/>
  <c r="AI155" i="1"/>
  <c r="P136" i="14" s="1"/>
  <c r="R135" i="4"/>
  <c r="AP190" i="1"/>
  <c r="AQ190" i="1" s="1"/>
  <c r="C170" i="12" s="1"/>
  <c r="P171" i="14"/>
  <c r="AI67" i="1"/>
  <c r="P48" i="14" s="1"/>
  <c r="R47" i="4"/>
  <c r="AI157" i="1"/>
  <c r="R137" i="4"/>
  <c r="AF154" i="1"/>
  <c r="AG154" i="1" s="1"/>
  <c r="AI90" i="1"/>
  <c r="R70" i="4"/>
  <c r="AF107" i="1"/>
  <c r="AG107" i="1" s="1"/>
  <c r="AI54" i="1"/>
  <c r="AI35" i="1"/>
  <c r="AF114" i="1"/>
  <c r="AG114" i="1" s="1"/>
  <c r="AF162" i="2"/>
  <c r="AG162" i="2" s="1"/>
  <c r="AI162" i="2" s="1"/>
  <c r="AP157" i="2"/>
  <c r="AQ157" i="2" s="1"/>
  <c r="AV157" i="2" s="1"/>
  <c r="AF118" i="2"/>
  <c r="AG118" i="2" s="1"/>
  <c r="AI118" i="2" s="1"/>
  <c r="AP118" i="2" s="1"/>
  <c r="AQ118" i="2" s="1"/>
  <c r="AF62" i="2"/>
  <c r="AG62" i="2" s="1"/>
  <c r="AI62" i="2" s="1"/>
  <c r="AF36" i="2"/>
  <c r="AG36" i="2" s="1"/>
  <c r="AI36" i="2" s="1"/>
  <c r="AP36" i="2" s="1"/>
  <c r="AQ36" i="2" s="1"/>
  <c r="AF179" i="2"/>
  <c r="AG179" i="2" s="1"/>
  <c r="AI179" i="2" s="1"/>
  <c r="AP179" i="2" s="1"/>
  <c r="AQ179" i="2" s="1"/>
  <c r="AF190" i="2"/>
  <c r="AG190" i="2" s="1"/>
  <c r="AI190" i="2" s="1"/>
  <c r="AC126" i="3"/>
  <c r="AP192" i="5"/>
  <c r="AQ192" i="5" s="1"/>
  <c r="Q173" i="14"/>
  <c r="AP187" i="5"/>
  <c r="AQ187" i="5" s="1"/>
  <c r="Q168" i="14"/>
  <c r="AP174" i="5"/>
  <c r="AQ174" i="5" s="1"/>
  <c r="Q155" i="14"/>
  <c r="S154" i="4"/>
  <c r="Q112" i="14"/>
  <c r="S111" i="4"/>
  <c r="AF94" i="5"/>
  <c r="AG94" i="5" s="1"/>
  <c r="AI94" i="5" s="1"/>
  <c r="AF83" i="6"/>
  <c r="AG83" i="6" s="1"/>
  <c r="AI83" i="6" s="1"/>
  <c r="AP83" i="6" s="1"/>
  <c r="AQ83" i="6" s="1"/>
  <c r="AF58" i="6"/>
  <c r="AG58" i="6" s="1"/>
  <c r="AI58" i="6" s="1"/>
  <c r="AP58" i="6" s="1"/>
  <c r="AQ58" i="6" s="1"/>
  <c r="AF155" i="7"/>
  <c r="AG155" i="7" s="1"/>
  <c r="AI155" i="7" s="1"/>
  <c r="AF43" i="7"/>
  <c r="AG43" i="7" s="1"/>
  <c r="AI43" i="7" s="1"/>
  <c r="AP43" i="7" s="1"/>
  <c r="AQ43" i="7" s="1"/>
  <c r="AP187" i="6"/>
  <c r="AQ187" i="6" s="1"/>
  <c r="AU187" i="6" s="1"/>
  <c r="G9" i="4"/>
  <c r="G10" i="4"/>
  <c r="L125" i="14"/>
  <c r="M125" i="14" s="1"/>
  <c r="BB50" i="1"/>
  <c r="J31" i="14"/>
  <c r="T10" i="9"/>
  <c r="AI156" i="1"/>
  <c r="P137" i="14" s="1"/>
  <c r="R136" i="4"/>
  <c r="AF144" i="1"/>
  <c r="AG144" i="1" s="1"/>
  <c r="AI119" i="1"/>
  <c r="R99" i="4"/>
  <c r="AF70" i="1"/>
  <c r="AG70" i="1" s="1"/>
  <c r="AF104" i="2"/>
  <c r="AG104" i="2" s="1"/>
  <c r="AI104" i="2" s="1"/>
  <c r="AF43" i="2"/>
  <c r="AG43" i="2" s="1"/>
  <c r="AI43" i="2" s="1"/>
  <c r="AP43" i="2" s="1"/>
  <c r="AQ43" i="2" s="1"/>
  <c r="Q161" i="14"/>
  <c r="AP178" i="5"/>
  <c r="AQ178" i="5" s="1"/>
  <c r="S158" i="4"/>
  <c r="Q159" i="14"/>
  <c r="Q81" i="14"/>
  <c r="Q89" i="14"/>
  <c r="AF157" i="6"/>
  <c r="AG157" i="6" s="1"/>
  <c r="AI157" i="6" s="1"/>
  <c r="AP157" i="6" s="1"/>
  <c r="AQ157" i="6" s="1"/>
  <c r="G108" i="4"/>
  <c r="L11" i="14"/>
  <c r="M11" i="14" s="1"/>
  <c r="BB74" i="5"/>
  <c r="J94" i="14"/>
  <c r="BB113" i="1"/>
  <c r="BB89" i="1"/>
  <c r="J70" i="14"/>
  <c r="AI82" i="1"/>
  <c r="R62" i="4"/>
  <c r="AP167" i="5"/>
  <c r="AQ167" i="5" s="1"/>
  <c r="Q148" i="14"/>
  <c r="Q144" i="14"/>
  <c r="AP104" i="5"/>
  <c r="AQ104" i="5" s="1"/>
  <c r="Q85" i="14"/>
  <c r="AF59" i="5"/>
  <c r="AG59" i="5" s="1"/>
  <c r="AI59" i="5" s="1"/>
  <c r="AF129" i="6"/>
  <c r="AG129" i="6" s="1"/>
  <c r="AI129" i="6" s="1"/>
  <c r="AF103" i="6"/>
  <c r="AG103" i="6" s="1"/>
  <c r="AI103" i="6" s="1"/>
  <c r="AF111" i="7"/>
  <c r="AG111" i="7" s="1"/>
  <c r="AI111" i="7" s="1"/>
  <c r="AP111" i="7" s="1"/>
  <c r="AQ111" i="7" s="1"/>
  <c r="K109" i="14"/>
  <c r="L109" i="14" s="1"/>
  <c r="M109" i="14" s="1"/>
  <c r="BB124" i="5"/>
  <c r="G119" i="4"/>
  <c r="BB168" i="1"/>
  <c r="J149" i="14"/>
  <c r="L149" i="14" s="1"/>
  <c r="M149" i="14" s="1"/>
  <c r="T70" i="9"/>
  <c r="AI163" i="1"/>
  <c r="P144" i="14" s="1"/>
  <c r="R143" i="4"/>
  <c r="AI101" i="1"/>
  <c r="R81" i="4"/>
  <c r="AI69" i="1"/>
  <c r="R49" i="4"/>
  <c r="AI159" i="1"/>
  <c r="S139" i="4" s="1"/>
  <c r="R139" i="4"/>
  <c r="AF104" i="1"/>
  <c r="AG104" i="1" s="1"/>
  <c r="AP176" i="2"/>
  <c r="AQ176" i="2" s="1"/>
  <c r="AP98" i="5"/>
  <c r="AQ98" i="5" s="1"/>
  <c r="Q79" i="14"/>
  <c r="AF168" i="6"/>
  <c r="AG168" i="6" s="1"/>
  <c r="AI168" i="6" s="1"/>
  <c r="AP168" i="6" s="1"/>
  <c r="AQ168" i="6" s="1"/>
  <c r="AF137" i="6"/>
  <c r="AG137" i="6" s="1"/>
  <c r="AI137" i="6" s="1"/>
  <c r="AP137" i="6" s="1"/>
  <c r="AQ137" i="6" s="1"/>
  <c r="AV137" i="6" s="1"/>
  <c r="AF109" i="6"/>
  <c r="AG109" i="6" s="1"/>
  <c r="AI109" i="6" s="1"/>
  <c r="AF175" i="6"/>
  <c r="AG175" i="6" s="1"/>
  <c r="AI175" i="6" s="1"/>
  <c r="AF50" i="7"/>
  <c r="AG50" i="7" s="1"/>
  <c r="AI50" i="7" s="1"/>
  <c r="AP50" i="7" s="1"/>
  <c r="AQ50" i="7" s="1"/>
  <c r="G28" i="4"/>
  <c r="L25" i="14"/>
  <c r="M25" i="14" s="1"/>
  <c r="L166" i="14"/>
  <c r="M166" i="14" s="1"/>
  <c r="L133" i="14"/>
  <c r="M133" i="14" s="1"/>
  <c r="L120" i="14"/>
  <c r="M120" i="14" s="1"/>
  <c r="BB141" i="1"/>
  <c r="J122" i="14"/>
  <c r="BB62" i="1"/>
  <c r="J43" i="14"/>
  <c r="BB47" i="1"/>
  <c r="J28" i="14"/>
  <c r="AF40" i="1"/>
  <c r="AG40" i="1" s="1"/>
  <c r="AF185" i="2"/>
  <c r="AG185" i="2" s="1"/>
  <c r="AI185" i="2" s="1"/>
  <c r="AP185" i="2" s="1"/>
  <c r="AQ185" i="2" s="1"/>
  <c r="AF152" i="2"/>
  <c r="AG152" i="2" s="1"/>
  <c r="AI152" i="2" s="1"/>
  <c r="AF134" i="2"/>
  <c r="AG134" i="2" s="1"/>
  <c r="AI134" i="2" s="1"/>
  <c r="AF123" i="2"/>
  <c r="AG123" i="2" s="1"/>
  <c r="AI123" i="2" s="1"/>
  <c r="AP123" i="2" s="1"/>
  <c r="AQ123" i="2" s="1"/>
  <c r="AF92" i="2"/>
  <c r="AG92" i="2" s="1"/>
  <c r="AI92" i="2" s="1"/>
  <c r="AP92" i="2" s="1"/>
  <c r="AQ92" i="2" s="1"/>
  <c r="AF69" i="2"/>
  <c r="AG69" i="2" s="1"/>
  <c r="AI69" i="2" s="1"/>
  <c r="AP69" i="2" s="1"/>
  <c r="AQ69" i="2" s="1"/>
  <c r="AF51" i="2"/>
  <c r="AG51" i="2" s="1"/>
  <c r="AI51" i="2" s="1"/>
  <c r="AF112" i="5"/>
  <c r="AG112" i="5" s="1"/>
  <c r="AI112" i="5" s="1"/>
  <c r="AF52" i="5"/>
  <c r="AG52" i="5" s="1"/>
  <c r="AI52" i="5" s="1"/>
  <c r="AF160" i="7"/>
  <c r="AG160" i="7" s="1"/>
  <c r="AI160" i="7" s="1"/>
  <c r="AP160" i="7" s="1"/>
  <c r="AQ160" i="7" s="1"/>
  <c r="AF30" i="7"/>
  <c r="AG30" i="7" s="1"/>
  <c r="AI30" i="7" s="1"/>
  <c r="AP30" i="7" s="1"/>
  <c r="AQ30" i="7" s="1"/>
  <c r="AF36" i="7"/>
  <c r="AG36" i="7" s="1"/>
  <c r="AI36" i="7" s="1"/>
  <c r="AP36" i="7" s="1"/>
  <c r="AQ36" i="7" s="1"/>
  <c r="AF42" i="7"/>
  <c r="AG42" i="7" s="1"/>
  <c r="AI42" i="7" s="1"/>
  <c r="AP42" i="7" s="1"/>
  <c r="AQ42" i="7" s="1"/>
  <c r="AF92" i="7"/>
  <c r="AG92" i="7" s="1"/>
  <c r="AI92" i="7" s="1"/>
  <c r="AP92" i="7" s="1"/>
  <c r="AQ92" i="7" s="1"/>
  <c r="L29" i="14"/>
  <c r="M29" i="14" s="1"/>
  <c r="G45" i="4"/>
  <c r="BB172" i="1"/>
  <c r="J153" i="14"/>
  <c r="L153" i="14" s="1"/>
  <c r="M153" i="14" s="1"/>
  <c r="AF150" i="1"/>
  <c r="AG150" i="1" s="1"/>
  <c r="AI68" i="1"/>
  <c r="S48" i="4" s="1"/>
  <c r="R48" i="4"/>
  <c r="AI186" i="1"/>
  <c r="R166" i="4"/>
  <c r="AI173" i="1"/>
  <c r="AI112" i="1"/>
  <c r="P93" i="14" s="1"/>
  <c r="AF35" i="2"/>
  <c r="AG35" i="2" s="1"/>
  <c r="AI35" i="2" s="1"/>
  <c r="AF185" i="1"/>
  <c r="AG185" i="1" s="1"/>
  <c r="AF170" i="1"/>
  <c r="AG170" i="1" s="1"/>
  <c r="AF34" i="1"/>
  <c r="AG34" i="1" s="1"/>
  <c r="AF191" i="2"/>
  <c r="AG191" i="2" s="1"/>
  <c r="AI191" i="2" s="1"/>
  <c r="AF133" i="2"/>
  <c r="AG133" i="2" s="1"/>
  <c r="AI133" i="2" s="1"/>
  <c r="AP133" i="2" s="1"/>
  <c r="AQ133" i="2" s="1"/>
  <c r="AF125" i="2"/>
  <c r="AG125" i="2" s="1"/>
  <c r="AI125" i="2" s="1"/>
  <c r="AP125" i="2" s="1"/>
  <c r="AQ125" i="2" s="1"/>
  <c r="AF130" i="2"/>
  <c r="AG130" i="2" s="1"/>
  <c r="AI130" i="2" s="1"/>
  <c r="AF90" i="2"/>
  <c r="AG90" i="2" s="1"/>
  <c r="AI90" i="2" s="1"/>
  <c r="AP90" i="2" s="1"/>
  <c r="AQ90" i="2" s="1"/>
  <c r="AF79" i="2"/>
  <c r="AG79" i="2" s="1"/>
  <c r="AI79" i="2" s="1"/>
  <c r="AP79" i="2" s="1"/>
  <c r="AQ79" i="2" s="1"/>
  <c r="AS79" i="2" s="1"/>
  <c r="AF176" i="2"/>
  <c r="AG176" i="2" s="1"/>
  <c r="AI176" i="2" s="1"/>
  <c r="AC50" i="3"/>
  <c r="AF50" i="3" s="1"/>
  <c r="AG50" i="3" s="1"/>
  <c r="AI50" i="3" s="1"/>
  <c r="AP50" i="3" s="1"/>
  <c r="AQ50" i="3" s="1"/>
  <c r="AU50" i="3" s="1"/>
  <c r="AF181" i="5"/>
  <c r="AG181" i="5" s="1"/>
  <c r="AI181" i="5" s="1"/>
  <c r="AF166" i="5"/>
  <c r="AG166" i="5" s="1"/>
  <c r="AI166" i="5" s="1"/>
  <c r="AF135" i="5"/>
  <c r="AG135" i="5" s="1"/>
  <c r="AI135" i="5" s="1"/>
  <c r="AF102" i="5"/>
  <c r="AG102" i="5" s="1"/>
  <c r="AI102" i="5" s="1"/>
  <c r="AF88" i="5"/>
  <c r="AG88" i="5" s="1"/>
  <c r="AI88" i="5" s="1"/>
  <c r="AF184" i="6"/>
  <c r="AG184" i="6" s="1"/>
  <c r="AI184" i="6" s="1"/>
  <c r="AF171" i="6"/>
  <c r="AG171" i="6" s="1"/>
  <c r="AI171" i="6" s="1"/>
  <c r="AF164" i="6"/>
  <c r="AG164" i="6" s="1"/>
  <c r="AI164" i="6" s="1"/>
  <c r="AF167" i="6"/>
  <c r="AG167" i="6" s="1"/>
  <c r="AI167" i="6" s="1"/>
  <c r="AP167" i="6" s="1"/>
  <c r="AQ167" i="6" s="1"/>
  <c r="AF138" i="6"/>
  <c r="AG138" i="6" s="1"/>
  <c r="AI138" i="6" s="1"/>
  <c r="AP138" i="6" s="1"/>
  <c r="AQ138" i="6" s="1"/>
  <c r="AF133" i="6"/>
  <c r="AG133" i="6" s="1"/>
  <c r="AI133" i="6" s="1"/>
  <c r="AP133" i="6" s="1"/>
  <c r="AQ133" i="6" s="1"/>
  <c r="AF120" i="6"/>
  <c r="AG120" i="6" s="1"/>
  <c r="AI120" i="6" s="1"/>
  <c r="AF124" i="6"/>
  <c r="AG124" i="6" s="1"/>
  <c r="AI124" i="6" s="1"/>
  <c r="AF45" i="6"/>
  <c r="AG45" i="6" s="1"/>
  <c r="AI45" i="6" s="1"/>
  <c r="AP45" i="6" s="1"/>
  <c r="AQ45" i="6" s="1"/>
  <c r="AV45" i="6" s="1"/>
  <c r="AF157" i="7"/>
  <c r="AG157" i="7" s="1"/>
  <c r="AI157" i="7" s="1"/>
  <c r="AF147" i="7"/>
  <c r="AG147" i="7" s="1"/>
  <c r="AI147" i="7" s="1"/>
  <c r="AF118" i="7"/>
  <c r="AG118" i="7" s="1"/>
  <c r="AI118" i="7" s="1"/>
  <c r="AF101" i="7"/>
  <c r="AG101" i="7" s="1"/>
  <c r="AI101" i="7" s="1"/>
  <c r="AF93" i="7"/>
  <c r="AG93" i="7" s="1"/>
  <c r="AI93" i="7" s="1"/>
  <c r="AF60" i="7"/>
  <c r="AG60" i="7" s="1"/>
  <c r="AI60" i="7" s="1"/>
  <c r="AF46" i="7"/>
  <c r="AG46" i="7" s="1"/>
  <c r="AI46" i="7" s="1"/>
  <c r="AP46" i="7" s="1"/>
  <c r="AQ46" i="7" s="1"/>
  <c r="AF38" i="7"/>
  <c r="AG38" i="7" s="1"/>
  <c r="AI38" i="7" s="1"/>
  <c r="AP38" i="7" s="1"/>
  <c r="AQ38" i="7" s="1"/>
  <c r="AF96" i="7"/>
  <c r="AG96" i="7" s="1"/>
  <c r="AI96" i="7" s="1"/>
  <c r="AP96" i="7" s="1"/>
  <c r="AQ96" i="7" s="1"/>
  <c r="G128" i="4"/>
  <c r="G173" i="4"/>
  <c r="L41" i="14"/>
  <c r="M41" i="14" s="1"/>
  <c r="L46" i="14"/>
  <c r="M46" i="14" s="1"/>
  <c r="AF116" i="1"/>
  <c r="AG116" i="1" s="1"/>
  <c r="AI71" i="1"/>
  <c r="P52" i="14" s="1"/>
  <c r="R51" i="4"/>
  <c r="AF47" i="1"/>
  <c r="AG47" i="1" s="1"/>
  <c r="AI95" i="1"/>
  <c r="R75" i="4"/>
  <c r="AI117" i="1"/>
  <c r="AI83" i="1"/>
  <c r="P64" i="14" s="1"/>
  <c r="R63" i="4"/>
  <c r="AF100" i="1"/>
  <c r="AG100" i="1" s="1"/>
  <c r="AF166" i="1"/>
  <c r="AG166" i="1" s="1"/>
  <c r="AF111" i="1"/>
  <c r="AG111" i="1" s="1"/>
  <c r="AF81" i="1"/>
  <c r="AG81" i="1" s="1"/>
  <c r="AF75" i="1"/>
  <c r="AG75" i="1" s="1"/>
  <c r="AF63" i="1"/>
  <c r="AG63" i="1" s="1"/>
  <c r="AF107" i="2"/>
  <c r="AG107" i="2" s="1"/>
  <c r="AI107" i="2" s="1"/>
  <c r="AF89" i="2"/>
  <c r="AG89" i="2" s="1"/>
  <c r="AI89" i="2" s="1"/>
  <c r="AP89" i="2" s="1"/>
  <c r="AQ89" i="2" s="1"/>
  <c r="AF48" i="2"/>
  <c r="AG48" i="2" s="1"/>
  <c r="AI48" i="2" s="1"/>
  <c r="AP48" i="2" s="1"/>
  <c r="AQ48" i="2" s="1"/>
  <c r="AF32" i="2"/>
  <c r="AG32" i="2" s="1"/>
  <c r="AI32" i="2" s="1"/>
  <c r="AP32" i="2" s="1"/>
  <c r="AQ32" i="2" s="1"/>
  <c r="AF70" i="2"/>
  <c r="AG70" i="2" s="1"/>
  <c r="AI70" i="2" s="1"/>
  <c r="AP70" i="2" s="1"/>
  <c r="AQ70" i="2" s="1"/>
  <c r="AF174" i="2"/>
  <c r="AG174" i="2" s="1"/>
  <c r="AI174" i="2" s="1"/>
  <c r="AP174" i="2" s="1"/>
  <c r="AQ174" i="2" s="1"/>
  <c r="AS174" i="2" s="1"/>
  <c r="AC98" i="3"/>
  <c r="AF170" i="5"/>
  <c r="AG170" i="5" s="1"/>
  <c r="AI170" i="5" s="1"/>
  <c r="AF41" i="5"/>
  <c r="AG41" i="5" s="1"/>
  <c r="AI41" i="5" s="1"/>
  <c r="AF187" i="6"/>
  <c r="AG187" i="6" s="1"/>
  <c r="AI187" i="6" s="1"/>
  <c r="AF166" i="6"/>
  <c r="AG166" i="6" s="1"/>
  <c r="AI166" i="6" s="1"/>
  <c r="AP166" i="6" s="1"/>
  <c r="AQ166" i="6" s="1"/>
  <c r="AF163" i="6"/>
  <c r="AG163" i="6" s="1"/>
  <c r="AI163" i="6" s="1"/>
  <c r="AF121" i="6"/>
  <c r="AG121" i="6" s="1"/>
  <c r="AI121" i="6" s="1"/>
  <c r="AF101" i="6"/>
  <c r="AG101" i="6" s="1"/>
  <c r="AI101" i="6" s="1"/>
  <c r="AF94" i="6"/>
  <c r="AG94" i="6" s="1"/>
  <c r="AI94" i="6" s="1"/>
  <c r="AP94" i="6" s="1"/>
  <c r="AQ94" i="6" s="1"/>
  <c r="AF87" i="6"/>
  <c r="AG87" i="6" s="1"/>
  <c r="AI87" i="6" s="1"/>
  <c r="AP87" i="6" s="1"/>
  <c r="AQ87" i="6" s="1"/>
  <c r="AF55" i="6"/>
  <c r="AG55" i="6" s="1"/>
  <c r="AI55" i="6" s="1"/>
  <c r="AF39" i="6"/>
  <c r="AG39" i="6" s="1"/>
  <c r="AI39" i="6" s="1"/>
  <c r="AF49" i="6"/>
  <c r="AG49" i="6" s="1"/>
  <c r="AI49" i="6" s="1"/>
  <c r="AP49" i="6" s="1"/>
  <c r="AQ49" i="6" s="1"/>
  <c r="AF192" i="7"/>
  <c r="AG192" i="7" s="1"/>
  <c r="AI192" i="7" s="1"/>
  <c r="AP192" i="7" s="1"/>
  <c r="AQ192" i="7" s="1"/>
  <c r="AV192" i="7" s="1"/>
  <c r="AF177" i="7"/>
  <c r="AG177" i="7" s="1"/>
  <c r="AI177" i="7" s="1"/>
  <c r="AP177" i="7" s="1"/>
  <c r="AQ177" i="7" s="1"/>
  <c r="AF168" i="7"/>
  <c r="AG168" i="7" s="1"/>
  <c r="AI168" i="7" s="1"/>
  <c r="AP168" i="7" s="1"/>
  <c r="AQ168" i="7" s="1"/>
  <c r="AF170" i="7"/>
  <c r="AG170" i="7" s="1"/>
  <c r="AI170" i="7" s="1"/>
  <c r="AP170" i="7" s="1"/>
  <c r="AQ170" i="7" s="1"/>
  <c r="AF138" i="7"/>
  <c r="AG138" i="7" s="1"/>
  <c r="AI138" i="7" s="1"/>
  <c r="AF100" i="7"/>
  <c r="AG100" i="7" s="1"/>
  <c r="AI100" i="7" s="1"/>
  <c r="AP100" i="7" s="1"/>
  <c r="AQ100" i="7" s="1"/>
  <c r="G161" i="4"/>
  <c r="G20" i="4"/>
  <c r="BB42" i="1"/>
  <c r="J23" i="14"/>
  <c r="J4" i="14" s="1"/>
  <c r="T9" i="9"/>
  <c r="L10" i="9"/>
  <c r="AP157" i="7"/>
  <c r="AQ157" i="7" s="1"/>
  <c r="AP195" i="7"/>
  <c r="AQ195" i="7" s="1"/>
  <c r="AP172" i="7"/>
  <c r="AQ172" i="7" s="1"/>
  <c r="AS172" i="7" s="1"/>
  <c r="AP139" i="7"/>
  <c r="AQ139" i="7" s="1"/>
  <c r="AP102" i="7"/>
  <c r="AQ102" i="7" s="1"/>
  <c r="AP194" i="7"/>
  <c r="AQ194" i="7" s="1"/>
  <c r="AP129" i="7"/>
  <c r="AQ129" i="7" s="1"/>
  <c r="AP58" i="7"/>
  <c r="AQ58" i="7" s="1"/>
  <c r="AV58" i="7" s="1"/>
  <c r="AP136" i="7"/>
  <c r="AQ136" i="7" s="1"/>
  <c r="AP135" i="7"/>
  <c r="AQ135" i="7" s="1"/>
  <c r="AV135" i="7" s="1"/>
  <c r="AP108" i="7"/>
  <c r="AQ108" i="7" s="1"/>
  <c r="AP165" i="7"/>
  <c r="AQ165" i="7" s="1"/>
  <c r="K162" i="14"/>
  <c r="L162" i="14" s="1"/>
  <c r="M162" i="14" s="1"/>
  <c r="BB168" i="5"/>
  <c r="K15" i="14"/>
  <c r="L15" i="14" s="1"/>
  <c r="M15" i="14" s="1"/>
  <c r="AP163" i="5"/>
  <c r="AQ163" i="5" s="1"/>
  <c r="D143" i="12" s="1"/>
  <c r="K157" i="14"/>
  <c r="L157" i="14" s="1"/>
  <c r="M157" i="14" s="1"/>
  <c r="G14" i="4"/>
  <c r="BB120" i="5"/>
  <c r="BB178" i="5"/>
  <c r="K47" i="14"/>
  <c r="L47" i="14" s="1"/>
  <c r="M47" i="14" s="1"/>
  <c r="G169" i="4"/>
  <c r="G46" i="4"/>
  <c r="AP143" i="5"/>
  <c r="AQ143" i="5" s="1"/>
  <c r="D123" i="12" s="1"/>
  <c r="BB176" i="5"/>
  <c r="G100" i="4"/>
  <c r="K170" i="14"/>
  <c r="L170" i="14" s="1"/>
  <c r="M170" i="14" s="1"/>
  <c r="G116" i="4"/>
  <c r="AP181" i="5"/>
  <c r="AQ181" i="5" s="1"/>
  <c r="J161" i="4" s="1"/>
  <c r="AP112" i="5"/>
  <c r="AQ112" i="5" s="1"/>
  <c r="AV112" i="5" s="1"/>
  <c r="G54" i="4"/>
  <c r="K171" i="14"/>
  <c r="L171" i="14" s="1"/>
  <c r="M171" i="14" s="1"/>
  <c r="G170" i="4"/>
  <c r="D78" i="12"/>
  <c r="K132" i="14"/>
  <c r="L132" i="14" s="1"/>
  <c r="M132" i="14" s="1"/>
  <c r="G131" i="4"/>
  <c r="D158" i="12"/>
  <c r="H158" i="4"/>
  <c r="K61" i="14"/>
  <c r="L61" i="14" s="1"/>
  <c r="M61" i="14" s="1"/>
  <c r="G60" i="4"/>
  <c r="K84" i="14"/>
  <c r="L84" i="14" s="1"/>
  <c r="M84" i="14" s="1"/>
  <c r="G83" i="4"/>
  <c r="BB103" i="5"/>
  <c r="BB137" i="5"/>
  <c r="K118" i="14"/>
  <c r="L118" i="14" s="1"/>
  <c r="M118" i="14" s="1"/>
  <c r="G117" i="4"/>
  <c r="G174" i="4"/>
  <c r="K175" i="14"/>
  <c r="L175" i="14" s="1"/>
  <c r="M175" i="14" s="1"/>
  <c r="I161" i="12"/>
  <c r="D161" i="12"/>
  <c r="K134" i="14"/>
  <c r="L134" i="14" s="1"/>
  <c r="M134" i="14" s="1"/>
  <c r="G133" i="4"/>
  <c r="K107" i="14"/>
  <c r="L107" i="14" s="1"/>
  <c r="M107" i="14" s="1"/>
  <c r="G106" i="4"/>
  <c r="D119" i="12"/>
  <c r="K99" i="14"/>
  <c r="L99" i="14" s="1"/>
  <c r="M99" i="14" s="1"/>
  <c r="G98" i="4"/>
  <c r="K71" i="14"/>
  <c r="L71" i="14" s="1"/>
  <c r="M71" i="14" s="1"/>
  <c r="G70" i="4"/>
  <c r="G79" i="4"/>
  <c r="K80" i="14"/>
  <c r="L80" i="14" s="1"/>
  <c r="M80" i="14" s="1"/>
  <c r="G63" i="4"/>
  <c r="K64" i="14"/>
  <c r="L64" i="14" s="1"/>
  <c r="M64" i="14" s="1"/>
  <c r="K45" i="14"/>
  <c r="L45" i="14" s="1"/>
  <c r="M45" i="14" s="1"/>
  <c r="G44" i="4"/>
  <c r="K43" i="14"/>
  <c r="G42" i="4"/>
  <c r="K28" i="14"/>
  <c r="G27" i="4"/>
  <c r="G23" i="4"/>
  <c r="K24" i="14"/>
  <c r="L24" i="14" s="1"/>
  <c r="M24" i="14" s="1"/>
  <c r="K12" i="14"/>
  <c r="L12" i="14" s="1"/>
  <c r="M12" i="14" s="1"/>
  <c r="G11" i="4"/>
  <c r="K152" i="14"/>
  <c r="L152" i="14" s="1"/>
  <c r="M152" i="14" s="1"/>
  <c r="G151" i="4"/>
  <c r="K106" i="14"/>
  <c r="L106" i="14" s="1"/>
  <c r="M106" i="14" s="1"/>
  <c r="G105" i="4"/>
  <c r="BB125" i="5"/>
  <c r="G142" i="4"/>
  <c r="K143" i="14"/>
  <c r="L143" i="14" s="1"/>
  <c r="M143" i="14" s="1"/>
  <c r="K58" i="14"/>
  <c r="L58" i="14" s="1"/>
  <c r="M58" i="14" s="1"/>
  <c r="G57" i="4"/>
  <c r="K93" i="14"/>
  <c r="L93" i="14" s="1"/>
  <c r="M93" i="14" s="1"/>
  <c r="G92" i="4"/>
  <c r="K141" i="14"/>
  <c r="L141" i="14" s="1"/>
  <c r="M141" i="14" s="1"/>
  <c r="G140" i="4"/>
  <c r="K52" i="14"/>
  <c r="L52" i="14" s="1"/>
  <c r="M52" i="14" s="1"/>
  <c r="G51" i="4"/>
  <c r="K67" i="14"/>
  <c r="L67" i="14" s="1"/>
  <c r="M67" i="14" s="1"/>
  <c r="G66" i="4"/>
  <c r="K30" i="14"/>
  <c r="L30" i="14" s="1"/>
  <c r="M30" i="14" s="1"/>
  <c r="G29" i="4"/>
  <c r="I167" i="12"/>
  <c r="D167" i="12"/>
  <c r="K156" i="14"/>
  <c r="L156" i="14" s="1"/>
  <c r="M156" i="14" s="1"/>
  <c r="G155" i="4"/>
  <c r="K102" i="14"/>
  <c r="L102" i="14" s="1"/>
  <c r="M102" i="14" s="1"/>
  <c r="G101" i="4"/>
  <c r="K89" i="14"/>
  <c r="L89" i="14" s="1"/>
  <c r="M89" i="14" s="1"/>
  <c r="G88" i="4"/>
  <c r="K98" i="14"/>
  <c r="L98" i="14" s="1"/>
  <c r="M98" i="14" s="1"/>
  <c r="G97" i="4"/>
  <c r="K66" i="14"/>
  <c r="L66" i="14" s="1"/>
  <c r="M66" i="14" s="1"/>
  <c r="G65" i="4"/>
  <c r="K74" i="14"/>
  <c r="L74" i="14" s="1"/>
  <c r="M74" i="14" s="1"/>
  <c r="G73" i="4"/>
  <c r="K57" i="14"/>
  <c r="L57" i="14" s="1"/>
  <c r="M57" i="14" s="1"/>
  <c r="G56" i="4"/>
  <c r="K50" i="14"/>
  <c r="L50" i="14" s="1"/>
  <c r="M50" i="14" s="1"/>
  <c r="G49" i="4"/>
  <c r="K97" i="14"/>
  <c r="L97" i="14" s="1"/>
  <c r="M97" i="14" s="1"/>
  <c r="G96" i="4"/>
  <c r="K92" i="14"/>
  <c r="L92" i="14" s="1"/>
  <c r="M92" i="14" s="1"/>
  <c r="G91" i="4"/>
  <c r="K27" i="14"/>
  <c r="L27" i="14" s="1"/>
  <c r="M27" i="14" s="1"/>
  <c r="G26" i="4"/>
  <c r="K36" i="14"/>
  <c r="L36" i="14" s="1"/>
  <c r="M36" i="14" s="1"/>
  <c r="G35" i="4"/>
  <c r="BB165" i="5"/>
  <c r="K146" i="14"/>
  <c r="L146" i="14" s="1"/>
  <c r="M146" i="14" s="1"/>
  <c r="G145" i="4"/>
  <c r="K62" i="14"/>
  <c r="L62" i="14" s="1"/>
  <c r="M62" i="14" s="1"/>
  <c r="G61" i="4"/>
  <c r="G71" i="4"/>
  <c r="K72" i="14"/>
  <c r="L72" i="14" s="1"/>
  <c r="M72" i="14" s="1"/>
  <c r="K160" i="14"/>
  <c r="L160" i="14" s="1"/>
  <c r="M160" i="14" s="1"/>
  <c r="G159" i="4"/>
  <c r="K70" i="14"/>
  <c r="L70" i="14" s="1"/>
  <c r="M70" i="14" s="1"/>
  <c r="G69" i="4"/>
  <c r="K96" i="14"/>
  <c r="L96" i="14" s="1"/>
  <c r="M96" i="14" s="1"/>
  <c r="G95" i="4"/>
  <c r="D164" i="12"/>
  <c r="K76" i="14"/>
  <c r="L76" i="14" s="1"/>
  <c r="M76" i="14" s="1"/>
  <c r="G75" i="4"/>
  <c r="BB133" i="5"/>
  <c r="K114" i="14"/>
  <c r="L114" i="14" s="1"/>
  <c r="M114" i="14" s="1"/>
  <c r="G113" i="4"/>
  <c r="G38" i="4"/>
  <c r="K39" i="14"/>
  <c r="L39" i="14" s="1"/>
  <c r="M39" i="14" s="1"/>
  <c r="D147" i="12"/>
  <c r="K139" i="14"/>
  <c r="L139" i="14" s="1"/>
  <c r="M139" i="14" s="1"/>
  <c r="G138" i="4"/>
  <c r="I123" i="12"/>
  <c r="K110" i="14"/>
  <c r="L110" i="14" s="1"/>
  <c r="M110" i="14" s="1"/>
  <c r="G109" i="4"/>
  <c r="K111" i="14"/>
  <c r="L111" i="14" s="1"/>
  <c r="M111" i="14" s="1"/>
  <c r="G110" i="4"/>
  <c r="K88" i="14"/>
  <c r="L88" i="14" s="1"/>
  <c r="M88" i="14" s="1"/>
  <c r="G87" i="4"/>
  <c r="K90" i="14"/>
  <c r="L90" i="14" s="1"/>
  <c r="M90" i="14" s="1"/>
  <c r="G89" i="4"/>
  <c r="AP115" i="5"/>
  <c r="AQ115" i="5" s="1"/>
  <c r="AV115" i="5" s="1"/>
  <c r="K69" i="14"/>
  <c r="L69" i="14" s="1"/>
  <c r="M69" i="14" s="1"/>
  <c r="G68" i="4"/>
  <c r="K53" i="14"/>
  <c r="L53" i="14" s="1"/>
  <c r="M53" i="14" s="1"/>
  <c r="G52" i="4"/>
  <c r="K54" i="14"/>
  <c r="L54" i="14" s="1"/>
  <c r="M54" i="14" s="1"/>
  <c r="G53" i="4"/>
  <c r="K22" i="14"/>
  <c r="L22" i="14" s="1"/>
  <c r="M22" i="14" s="1"/>
  <c r="G21" i="4"/>
  <c r="K26" i="14"/>
  <c r="L26" i="14" s="1"/>
  <c r="M26" i="14" s="1"/>
  <c r="G25" i="4"/>
  <c r="Y27" i="5"/>
  <c r="K173" i="14"/>
  <c r="L173" i="14" s="1"/>
  <c r="M173" i="14" s="1"/>
  <c r="G172" i="4"/>
  <c r="K176" i="14"/>
  <c r="L176" i="14" s="1"/>
  <c r="M176" i="14" s="1"/>
  <c r="G175" i="4"/>
  <c r="K155" i="14"/>
  <c r="L155" i="14" s="1"/>
  <c r="M155" i="14" s="1"/>
  <c r="G154" i="4"/>
  <c r="K164" i="14"/>
  <c r="L164" i="14" s="1"/>
  <c r="M164" i="14" s="1"/>
  <c r="G163" i="4"/>
  <c r="K35" i="14"/>
  <c r="L35" i="14" s="1"/>
  <c r="M35" i="14" s="1"/>
  <c r="G34" i="4"/>
  <c r="BB54" i="5"/>
  <c r="K163" i="14"/>
  <c r="L163" i="14" s="1"/>
  <c r="M163" i="14" s="1"/>
  <c r="G162" i="4"/>
  <c r="K77" i="14"/>
  <c r="L77" i="14" s="1"/>
  <c r="M77" i="14" s="1"/>
  <c r="G76" i="4"/>
  <c r="K127" i="14"/>
  <c r="L127" i="14" s="1"/>
  <c r="M127" i="14" s="1"/>
  <c r="G126" i="4"/>
  <c r="K42" i="14"/>
  <c r="L42" i="14" s="1"/>
  <c r="M42" i="14" s="1"/>
  <c r="G41" i="4"/>
  <c r="K136" i="14"/>
  <c r="L136" i="14" s="1"/>
  <c r="M136" i="14" s="1"/>
  <c r="G135" i="4"/>
  <c r="K112" i="14"/>
  <c r="L112" i="14" s="1"/>
  <c r="M112" i="14" s="1"/>
  <c r="G111" i="4"/>
  <c r="D172" i="12"/>
  <c r="I171" i="12"/>
  <c r="D171" i="12"/>
  <c r="I163" i="12"/>
  <c r="D163" i="12"/>
  <c r="D139" i="12"/>
  <c r="K142" i="14"/>
  <c r="L142" i="14" s="1"/>
  <c r="M142" i="14" s="1"/>
  <c r="G141" i="4"/>
  <c r="K135" i="14"/>
  <c r="L135" i="14" s="1"/>
  <c r="M135" i="14" s="1"/>
  <c r="G134" i="4"/>
  <c r="K119" i="14"/>
  <c r="L119" i="14" s="1"/>
  <c r="M119" i="14" s="1"/>
  <c r="G118" i="4"/>
  <c r="K115" i="14"/>
  <c r="L115" i="14" s="1"/>
  <c r="M115" i="14" s="1"/>
  <c r="G114" i="4"/>
  <c r="G86" i="4"/>
  <c r="K87" i="14"/>
  <c r="L87" i="14" s="1"/>
  <c r="M87" i="14" s="1"/>
  <c r="K91" i="14"/>
  <c r="L91" i="14" s="1"/>
  <c r="M91" i="14" s="1"/>
  <c r="G90" i="4"/>
  <c r="K49" i="14"/>
  <c r="L49" i="14" s="1"/>
  <c r="M49" i="14" s="1"/>
  <c r="G48" i="4"/>
  <c r="K60" i="14"/>
  <c r="L60" i="14" s="1"/>
  <c r="M60" i="14" s="1"/>
  <c r="G59" i="4"/>
  <c r="K38" i="14"/>
  <c r="L38" i="14" s="1"/>
  <c r="M38" i="14" s="1"/>
  <c r="G37" i="4"/>
  <c r="K18" i="14"/>
  <c r="L18" i="14" s="1"/>
  <c r="M18" i="14" s="1"/>
  <c r="G17" i="4"/>
  <c r="D9" i="12"/>
  <c r="K169" i="14"/>
  <c r="L169" i="14" s="1"/>
  <c r="M169" i="14" s="1"/>
  <c r="G168" i="4"/>
  <c r="K19" i="14"/>
  <c r="L19" i="14" s="1"/>
  <c r="M19" i="14" s="1"/>
  <c r="G18" i="4"/>
  <c r="K172" i="14"/>
  <c r="L172" i="14" s="1"/>
  <c r="M172" i="14" s="1"/>
  <c r="G171" i="4"/>
  <c r="K151" i="14"/>
  <c r="L151" i="14" s="1"/>
  <c r="M151" i="14" s="1"/>
  <c r="G150" i="4"/>
  <c r="BB173" i="5"/>
  <c r="K154" i="14"/>
  <c r="L154" i="14" s="1"/>
  <c r="M154" i="14" s="1"/>
  <c r="G153" i="4"/>
  <c r="D154" i="12"/>
  <c r="K94" i="14"/>
  <c r="L94" i="14" s="1"/>
  <c r="M94" i="14" s="1"/>
  <c r="G93" i="4"/>
  <c r="K34" i="14"/>
  <c r="L34" i="14" s="1"/>
  <c r="M34" i="14" s="1"/>
  <c r="G33" i="4"/>
  <c r="I92" i="12"/>
  <c r="K75" i="14"/>
  <c r="L75" i="14" s="1"/>
  <c r="M75" i="14" s="1"/>
  <c r="G74" i="4"/>
  <c r="K20" i="14"/>
  <c r="L20" i="14" s="1"/>
  <c r="M20" i="14" s="1"/>
  <c r="G19" i="4"/>
  <c r="K63" i="14"/>
  <c r="L63" i="14" s="1"/>
  <c r="M63" i="14" s="1"/>
  <c r="G62" i="4"/>
  <c r="AP131" i="5"/>
  <c r="AQ131" i="5" s="1"/>
  <c r="AS131" i="5" s="1"/>
  <c r="K126" i="14"/>
  <c r="L126" i="14" s="1"/>
  <c r="M126" i="14" s="1"/>
  <c r="G125" i="4"/>
  <c r="K108" i="14"/>
  <c r="L108" i="14" s="1"/>
  <c r="M108" i="14" s="1"/>
  <c r="G107" i="4"/>
  <c r="K83" i="14"/>
  <c r="L83" i="14" s="1"/>
  <c r="M83" i="14" s="1"/>
  <c r="G82" i="4"/>
  <c r="K81" i="14"/>
  <c r="L81" i="14" s="1"/>
  <c r="M81" i="14" s="1"/>
  <c r="G80" i="4"/>
  <c r="G47" i="4"/>
  <c r="K48" i="14"/>
  <c r="L48" i="14" s="1"/>
  <c r="M48" i="14" s="1"/>
  <c r="K148" i="14"/>
  <c r="L148" i="14" s="1"/>
  <c r="M148" i="14" s="1"/>
  <c r="G147" i="4"/>
  <c r="G30" i="4"/>
  <c r="K31" i="14"/>
  <c r="L31" i="14" s="1"/>
  <c r="M31" i="14" s="1"/>
  <c r="K168" i="14"/>
  <c r="L168" i="14" s="1"/>
  <c r="M168" i="14" s="1"/>
  <c r="G167" i="4"/>
  <c r="BB169" i="5"/>
  <c r="K150" i="14"/>
  <c r="L150" i="14" s="1"/>
  <c r="M150" i="14" s="1"/>
  <c r="G149" i="4"/>
  <c r="BB42" i="5"/>
  <c r="G22" i="4"/>
  <c r="K23" i="14"/>
  <c r="L23" i="14" s="1"/>
  <c r="M23" i="14" s="1"/>
  <c r="K165" i="14"/>
  <c r="L165" i="14" s="1"/>
  <c r="M165" i="14" s="1"/>
  <c r="G164" i="4"/>
  <c r="K17" i="14"/>
  <c r="L17" i="14" s="1"/>
  <c r="M17" i="14" s="1"/>
  <c r="G16" i="4"/>
  <c r="K86" i="14"/>
  <c r="L86" i="14" s="1"/>
  <c r="M86" i="14" s="1"/>
  <c r="G85" i="4"/>
  <c r="K145" i="14"/>
  <c r="L145" i="14" s="1"/>
  <c r="M145" i="14" s="1"/>
  <c r="G144" i="4"/>
  <c r="K122" i="14"/>
  <c r="L122" i="14" s="1"/>
  <c r="M122" i="14" s="1"/>
  <c r="G121" i="4"/>
  <c r="BB155" i="5"/>
  <c r="K73" i="14"/>
  <c r="L73" i="14" s="1"/>
  <c r="M73" i="14" s="1"/>
  <c r="G72" i="4"/>
  <c r="K167" i="14"/>
  <c r="L167" i="14" s="1"/>
  <c r="M167" i="14" s="1"/>
  <c r="G166" i="4"/>
  <c r="D160" i="12"/>
  <c r="AP155" i="5"/>
  <c r="AQ155" i="5" s="1"/>
  <c r="AV155" i="5" s="1"/>
  <c r="K131" i="14"/>
  <c r="L131" i="14" s="1"/>
  <c r="M131" i="14" s="1"/>
  <c r="G130" i="4"/>
  <c r="K123" i="14"/>
  <c r="L123" i="14" s="1"/>
  <c r="M123" i="14" s="1"/>
  <c r="G122" i="4"/>
  <c r="D102" i="12"/>
  <c r="K100" i="14"/>
  <c r="L100" i="14" s="1"/>
  <c r="M100" i="14" s="1"/>
  <c r="G99" i="4"/>
  <c r="K95" i="14"/>
  <c r="L95" i="14" s="1"/>
  <c r="M95" i="14" s="1"/>
  <c r="G94" i="4"/>
  <c r="AP103" i="5"/>
  <c r="AQ103" i="5" s="1"/>
  <c r="J83" i="4" s="1"/>
  <c r="I84" i="12"/>
  <c r="D84" i="12"/>
  <c r="K65" i="14"/>
  <c r="L65" i="14" s="1"/>
  <c r="M65" i="14" s="1"/>
  <c r="G64" i="4"/>
  <c r="BB115" i="5"/>
  <c r="K68" i="14"/>
  <c r="L68" i="14" s="1"/>
  <c r="M68" i="14" s="1"/>
  <c r="G67" i="4"/>
  <c r="G31" i="4"/>
  <c r="K32" i="14"/>
  <c r="L32" i="14" s="1"/>
  <c r="M32" i="14" s="1"/>
  <c r="K13" i="14"/>
  <c r="L13" i="14" s="1"/>
  <c r="M13" i="14" s="1"/>
  <c r="G12" i="4"/>
  <c r="K124" i="14"/>
  <c r="L124" i="14" s="1"/>
  <c r="M124" i="14" s="1"/>
  <c r="G123" i="4"/>
  <c r="BB149" i="5"/>
  <c r="K130" i="14"/>
  <c r="L130" i="14" s="1"/>
  <c r="M130" i="14" s="1"/>
  <c r="G129" i="4"/>
  <c r="K78" i="14"/>
  <c r="L78" i="14" s="1"/>
  <c r="M78" i="14" s="1"/>
  <c r="G77" i="4"/>
  <c r="BB97" i="5"/>
  <c r="K9" i="14"/>
  <c r="L9" i="14" s="1"/>
  <c r="M9" i="14" s="1"/>
  <c r="G8" i="4"/>
  <c r="J167" i="4"/>
  <c r="J163" i="4"/>
  <c r="J172" i="4"/>
  <c r="I140" i="4"/>
  <c r="I92" i="4"/>
  <c r="J171" i="4"/>
  <c r="J119" i="4"/>
  <c r="J84" i="4"/>
  <c r="I170" i="4"/>
  <c r="AW77" i="10"/>
  <c r="AX77" i="10" s="1"/>
  <c r="AY77" i="10" s="1"/>
  <c r="AZ104" i="10"/>
  <c r="BE104" i="10"/>
  <c r="BO104" i="10" s="1"/>
  <c r="BX104" i="10" s="1"/>
  <c r="CG104" i="10" s="1"/>
  <c r="AW28" i="10"/>
  <c r="AX28" i="10" s="1"/>
  <c r="AY28" i="10" s="1"/>
  <c r="AZ132" i="10"/>
  <c r="BE132" i="10"/>
  <c r="BO132" i="10" s="1"/>
  <c r="BX132" i="10" s="1"/>
  <c r="CG132" i="10" s="1"/>
  <c r="AZ161" i="10"/>
  <c r="BE161" i="10"/>
  <c r="BO161" i="10" s="1"/>
  <c r="BX161" i="10" s="1"/>
  <c r="CG161" i="10" s="1"/>
  <c r="AW149" i="10"/>
  <c r="AX149" i="10" s="1"/>
  <c r="AY149" i="10" s="1"/>
  <c r="AW110" i="10"/>
  <c r="AX110" i="10" s="1"/>
  <c r="AY110" i="10" s="1"/>
  <c r="AZ31" i="10"/>
  <c r="BE31" i="10"/>
  <c r="BO31" i="10" s="1"/>
  <c r="BX31" i="10" s="1"/>
  <c r="CG31" i="10" s="1"/>
  <c r="AZ131" i="10"/>
  <c r="BE131" i="10"/>
  <c r="BO131" i="10" s="1"/>
  <c r="BX131" i="10" s="1"/>
  <c r="CG131" i="10" s="1"/>
  <c r="AW156" i="10"/>
  <c r="AX156" i="10" s="1"/>
  <c r="AY156" i="10" s="1"/>
  <c r="AW142" i="10"/>
  <c r="AX142" i="10" s="1"/>
  <c r="AY142" i="10" s="1"/>
  <c r="AZ85" i="10"/>
  <c r="BE85" i="10"/>
  <c r="BO85" i="10" s="1"/>
  <c r="BX85" i="10" s="1"/>
  <c r="CG85" i="10" s="1"/>
  <c r="AW72" i="10"/>
  <c r="AX72" i="10" s="1"/>
  <c r="AY72" i="10" s="1"/>
  <c r="AG27" i="10"/>
  <c r="AF17" i="10"/>
  <c r="AW95" i="10"/>
  <c r="AX95" i="10" s="1"/>
  <c r="AY95" i="10" s="1"/>
  <c r="AZ112" i="10"/>
  <c r="BE112" i="10"/>
  <c r="BO112" i="10" s="1"/>
  <c r="BX112" i="10" s="1"/>
  <c r="CG112" i="10" s="1"/>
  <c r="AZ145" i="10"/>
  <c r="BE145" i="10"/>
  <c r="BO145" i="10" s="1"/>
  <c r="BX145" i="10" s="1"/>
  <c r="CG145" i="10" s="1"/>
  <c r="AW83" i="10"/>
  <c r="AX83" i="10" s="1"/>
  <c r="AY83" i="10" s="1"/>
  <c r="AW180" i="10"/>
  <c r="AX180" i="10" s="1"/>
  <c r="AY180" i="10" s="1"/>
  <c r="AZ158" i="10"/>
  <c r="BE158" i="10"/>
  <c r="BO158" i="10" s="1"/>
  <c r="BX158" i="10" s="1"/>
  <c r="CG158" i="10" s="1"/>
  <c r="AZ70" i="10"/>
  <c r="BE70" i="10"/>
  <c r="BO70" i="10" s="1"/>
  <c r="BX70" i="10" s="1"/>
  <c r="CG70" i="10" s="1"/>
  <c r="AW143" i="10"/>
  <c r="AX143" i="10" s="1"/>
  <c r="AY143" i="10" s="1"/>
  <c r="AW73" i="10"/>
  <c r="AX73" i="10" s="1"/>
  <c r="AY73" i="10" s="1"/>
  <c r="AW182" i="10"/>
  <c r="AX182" i="10" s="1"/>
  <c r="AY182" i="10" s="1"/>
  <c r="AW38" i="10"/>
  <c r="AX38" i="10" s="1"/>
  <c r="AY38" i="10" s="1"/>
  <c r="AW178" i="10"/>
  <c r="AX178" i="10" s="1"/>
  <c r="AY178" i="10" s="1"/>
  <c r="AW189" i="10"/>
  <c r="AX189" i="10"/>
  <c r="AY189" i="10" s="1"/>
  <c r="AW120" i="10"/>
  <c r="AX120" i="10" s="1"/>
  <c r="AY120" i="10" s="1"/>
  <c r="AW56" i="10"/>
  <c r="AX56" i="10" s="1"/>
  <c r="AY56" i="10" s="1"/>
  <c r="AW48" i="10"/>
  <c r="AX48" i="10" s="1"/>
  <c r="AY48" i="10" s="1"/>
  <c r="AW105" i="10"/>
  <c r="AX105" i="10" s="1"/>
  <c r="AY105" i="10" s="1"/>
  <c r="AW35" i="10"/>
  <c r="AX35" i="10" s="1"/>
  <c r="AY35" i="10" s="1"/>
  <c r="AW159" i="10"/>
  <c r="AX159" i="10" s="1"/>
  <c r="AY159" i="10" s="1"/>
  <c r="AW166" i="10"/>
  <c r="AX166" i="10" s="1"/>
  <c r="AY166" i="10" s="1"/>
  <c r="AW101" i="10"/>
  <c r="AX101" i="10" s="1"/>
  <c r="AY101" i="10" s="1"/>
  <c r="AW80" i="10"/>
  <c r="AX80" i="10" s="1"/>
  <c r="AY80" i="10" s="1"/>
  <c r="AW89" i="10"/>
  <c r="AX89" i="10" s="1"/>
  <c r="AY89" i="10" s="1"/>
  <c r="AW53" i="10"/>
  <c r="AX53" i="10" s="1"/>
  <c r="AY53" i="10" s="1"/>
  <c r="AW78" i="10"/>
  <c r="AX78" i="10" s="1"/>
  <c r="AY78" i="10" s="1"/>
  <c r="AW94" i="10"/>
  <c r="AX94" i="10" s="1"/>
  <c r="AY94" i="10" s="1"/>
  <c r="AW87" i="10"/>
  <c r="AX87" i="10" s="1"/>
  <c r="AY87" i="10" s="1"/>
  <c r="AW164" i="10"/>
  <c r="AX164" i="10" s="1"/>
  <c r="AY164" i="10" s="1"/>
  <c r="AW140" i="10"/>
  <c r="AX140" i="10" s="1"/>
  <c r="AY140" i="10" s="1"/>
  <c r="AW167" i="10"/>
  <c r="AX167" i="10" s="1"/>
  <c r="AY167" i="10" s="1"/>
  <c r="AW172" i="10"/>
  <c r="AX172" i="10" s="1"/>
  <c r="AY172" i="10" s="1"/>
  <c r="AW119" i="10"/>
  <c r="AX119" i="10" s="1"/>
  <c r="AY119" i="10" s="1"/>
  <c r="AW69" i="10"/>
  <c r="AX69" i="10" s="1"/>
  <c r="AY69" i="10" s="1"/>
  <c r="AW188" i="10"/>
  <c r="AX188" i="10" s="1"/>
  <c r="AY188" i="10" s="1"/>
  <c r="AW91" i="10"/>
  <c r="AX91" i="10" s="1"/>
  <c r="AY91" i="10" s="1"/>
  <c r="AW75" i="10"/>
  <c r="AX75" i="10" s="1"/>
  <c r="AY75" i="10" s="1"/>
  <c r="AW50" i="10"/>
  <c r="AX50" i="10" s="1"/>
  <c r="AY50" i="10" s="1"/>
  <c r="AW173" i="10"/>
  <c r="AX173" i="10" s="1"/>
  <c r="AY173" i="10" s="1"/>
  <c r="AW86" i="10"/>
  <c r="AX86" i="10" s="1"/>
  <c r="AY86" i="10" s="1"/>
  <c r="AW146" i="10"/>
  <c r="AX146" i="10" s="1"/>
  <c r="AY146" i="10" s="1"/>
  <c r="AW92" i="10"/>
  <c r="AX92" i="10" s="1"/>
  <c r="AY92" i="10" s="1"/>
  <c r="AW41" i="10"/>
  <c r="AX41" i="10" s="1"/>
  <c r="AY41" i="10" s="1"/>
  <c r="AW62" i="10"/>
  <c r="AX62" i="10" s="1"/>
  <c r="AY62" i="10" s="1"/>
  <c r="AW37" i="10"/>
  <c r="AX37" i="10" s="1"/>
  <c r="AY37" i="10" s="1"/>
  <c r="AW139" i="10"/>
  <c r="AX139" i="10" s="1"/>
  <c r="AY139" i="10" s="1"/>
  <c r="AW103" i="10"/>
  <c r="AX103" i="10" s="1"/>
  <c r="AY103" i="10" s="1"/>
  <c r="AW177" i="10"/>
  <c r="AX177" i="10" s="1"/>
  <c r="AY177" i="10" s="1"/>
  <c r="AW63" i="10"/>
  <c r="AX63" i="10" s="1"/>
  <c r="AY63" i="10" s="1"/>
  <c r="AW175" i="10"/>
  <c r="AX175" i="10" s="1"/>
  <c r="AY175" i="10" s="1"/>
  <c r="AW49" i="10"/>
  <c r="AX49" i="10"/>
  <c r="AY49" i="10" s="1"/>
  <c r="AW100" i="10"/>
  <c r="AX100" i="10" s="1"/>
  <c r="AY100" i="10" s="1"/>
  <c r="AW141" i="10"/>
  <c r="AX141" i="10" s="1"/>
  <c r="AY141" i="10" s="1"/>
  <c r="AW81" i="10"/>
  <c r="AX81" i="10" s="1"/>
  <c r="AY81" i="10" s="1"/>
  <c r="AW96" i="10"/>
  <c r="AX96" i="10" s="1"/>
  <c r="AY96" i="10" s="1"/>
  <c r="AW66" i="10"/>
  <c r="AX66" i="10" s="1"/>
  <c r="AY66" i="10" s="1"/>
  <c r="AW67" i="10"/>
  <c r="AX67" i="10" s="1"/>
  <c r="AY67" i="10" s="1"/>
  <c r="AW171" i="10"/>
  <c r="AX171" i="10" s="1"/>
  <c r="AY171" i="10" s="1"/>
  <c r="AW154" i="10"/>
  <c r="AX154" i="10" s="1"/>
  <c r="AY154" i="10" s="1"/>
  <c r="AW79" i="10"/>
  <c r="AX79" i="10" s="1"/>
  <c r="AY79" i="10" s="1"/>
  <c r="AX34" i="10"/>
  <c r="AY34" i="10" s="1"/>
  <c r="AW34" i="10"/>
  <c r="AW99" i="10"/>
  <c r="AX99" i="10" s="1"/>
  <c r="AY99" i="10" s="1"/>
  <c r="AW150" i="10"/>
  <c r="AX150" i="10" s="1"/>
  <c r="AY150" i="10" s="1"/>
  <c r="AW127" i="10"/>
  <c r="AX127" i="10" s="1"/>
  <c r="AY127" i="10" s="1"/>
  <c r="AX88" i="10"/>
  <c r="AY88" i="10" s="1"/>
  <c r="AW88" i="10"/>
  <c r="AW98" i="10"/>
  <c r="AX98" i="10" s="1"/>
  <c r="AY98" i="10" s="1"/>
  <c r="AW186" i="10"/>
  <c r="AX186" i="10" s="1"/>
  <c r="AY186" i="10" s="1"/>
  <c r="AW117" i="10"/>
  <c r="AX117" i="10" s="1"/>
  <c r="AY117" i="10" s="1"/>
  <c r="AZ68" i="10"/>
  <c r="BE68" i="10"/>
  <c r="BO68" i="10" s="1"/>
  <c r="BX68" i="10" s="1"/>
  <c r="CG68" i="10" s="1"/>
  <c r="AW65" i="10"/>
  <c r="AX65" i="10" s="1"/>
  <c r="AY65" i="10" s="1"/>
  <c r="AW174" i="10"/>
  <c r="AX174" i="10" s="1"/>
  <c r="AY174" i="10" s="1"/>
  <c r="AW144" i="10"/>
  <c r="AX144" i="10" s="1"/>
  <c r="AY144" i="10" s="1"/>
  <c r="AW64" i="10"/>
  <c r="AX64" i="10" s="1"/>
  <c r="AY64" i="10" s="1"/>
  <c r="BB29" i="10"/>
  <c r="AP29" i="10"/>
  <c r="AQ29" i="10" s="1"/>
  <c r="Y17" i="10"/>
  <c r="AW102" i="10"/>
  <c r="AX102" i="10" s="1"/>
  <c r="AY102" i="10" s="1"/>
  <c r="AW84" i="10"/>
  <c r="AX84" i="10" s="1"/>
  <c r="AY84" i="10" s="1"/>
  <c r="AW165" i="10"/>
  <c r="AX165" i="10" s="1"/>
  <c r="AY165" i="10" s="1"/>
  <c r="AW47" i="10"/>
  <c r="AX47" i="10" s="1"/>
  <c r="AY47" i="10" s="1"/>
  <c r="AW153" i="10"/>
  <c r="AX153" i="10" s="1"/>
  <c r="AY153" i="10" s="1"/>
  <c r="AW191" i="10"/>
  <c r="AX191" i="10" s="1"/>
  <c r="AY191" i="10" s="1"/>
  <c r="AW40" i="10"/>
  <c r="AX40" i="10" s="1"/>
  <c r="AY40" i="10" s="1"/>
  <c r="AW134" i="10"/>
  <c r="AX134" i="10" s="1"/>
  <c r="AY134" i="10" s="1"/>
  <c r="AW118" i="10"/>
  <c r="AX118" i="10" s="1"/>
  <c r="AY118" i="10" s="1"/>
  <c r="AX106" i="10"/>
  <c r="AY106" i="10" s="1"/>
  <c r="AW106" i="10"/>
  <c r="AW82" i="10"/>
  <c r="AX82" i="10" s="1"/>
  <c r="AY82" i="10" s="1"/>
  <c r="BX97" i="10"/>
  <c r="CG97" i="10" s="1"/>
  <c r="AZ97" i="10"/>
  <c r="BE97" i="10"/>
  <c r="BO97" i="10" s="1"/>
  <c r="AW151" i="10"/>
  <c r="AX151" i="10" s="1"/>
  <c r="AY151" i="10" s="1"/>
  <c r="AW157" i="10"/>
  <c r="AX157" i="10" s="1"/>
  <c r="AY157" i="10" s="1"/>
  <c r="AW125" i="10"/>
  <c r="AX125" i="10" s="1"/>
  <c r="AY125" i="10" s="1"/>
  <c r="AW90" i="10"/>
  <c r="AX90" i="10" s="1"/>
  <c r="AY90" i="10" s="1"/>
  <c r="AW116" i="10"/>
  <c r="AX116" i="10" s="1"/>
  <c r="AY116" i="10" s="1"/>
  <c r="AW193" i="10"/>
  <c r="AX193" i="10" s="1"/>
  <c r="AY193" i="10" s="1"/>
  <c r="AW148" i="10"/>
  <c r="AX148" i="10" s="1"/>
  <c r="AY148" i="10" s="1"/>
  <c r="AZ192" i="10"/>
  <c r="BE192" i="10"/>
  <c r="BO192" i="10" s="1"/>
  <c r="BX192" i="10" s="1"/>
  <c r="CG192" i="10" s="1"/>
  <c r="AZ169" i="10"/>
  <c r="BE169" i="10"/>
  <c r="BO169" i="10" s="1"/>
  <c r="BX169" i="10" s="1"/>
  <c r="CG169" i="10" s="1"/>
  <c r="AZ36" i="10"/>
  <c r="BE36" i="10"/>
  <c r="BO36" i="10" s="1"/>
  <c r="BX36" i="10" s="1"/>
  <c r="CG36" i="10" s="1"/>
  <c r="AW33" i="10"/>
  <c r="AX33" i="10" s="1"/>
  <c r="AY33" i="10" s="1"/>
  <c r="AW184" i="10"/>
  <c r="AX184" i="10" s="1"/>
  <c r="AY184" i="10" s="1"/>
  <c r="AW147" i="10"/>
  <c r="AX147" i="10" s="1"/>
  <c r="AY147" i="10" s="1"/>
  <c r="AZ162" i="10"/>
  <c r="BE162" i="10"/>
  <c r="BO162" i="10" s="1"/>
  <c r="BX162" i="10" s="1"/>
  <c r="CG162" i="10" s="1"/>
  <c r="AZ137" i="10"/>
  <c r="BE137" i="10"/>
  <c r="BO137" i="10" s="1"/>
  <c r="BX137" i="10" s="1"/>
  <c r="CG137" i="10" s="1"/>
  <c r="AW183" i="10"/>
  <c r="AX183" i="10" s="1"/>
  <c r="AY183" i="10" s="1"/>
  <c r="AW138" i="10"/>
  <c r="AX138" i="10"/>
  <c r="AY138" i="10" s="1"/>
  <c r="AW30" i="10"/>
  <c r="AX30" i="10" s="1"/>
  <c r="AY30" i="10" s="1"/>
  <c r="AW133" i="10"/>
  <c r="AX133" i="10" s="1"/>
  <c r="AY133" i="10" s="1"/>
  <c r="AZ155" i="10"/>
  <c r="BE155" i="10"/>
  <c r="BO155" i="10" s="1"/>
  <c r="BX155" i="10" s="1"/>
  <c r="CG155" i="10" s="1"/>
  <c r="AW76" i="10"/>
  <c r="AX76" i="10" s="1"/>
  <c r="AY76" i="10" s="1"/>
  <c r="AW190" i="10"/>
  <c r="AX190" i="10" s="1"/>
  <c r="AY190" i="10" s="1"/>
  <c r="AW168" i="10"/>
  <c r="AX168" i="10" s="1"/>
  <c r="AY168" i="10" s="1"/>
  <c r="AW44" i="10"/>
  <c r="AX44" i="10" s="1"/>
  <c r="AY44" i="10" s="1"/>
  <c r="AW59" i="10"/>
  <c r="AX59" i="10" s="1"/>
  <c r="AY59" i="10" s="1"/>
  <c r="AW136" i="10"/>
  <c r="AX136" i="10" s="1"/>
  <c r="AY136" i="10" s="1"/>
  <c r="AW179" i="10"/>
  <c r="AX179" i="10" s="1"/>
  <c r="AY179" i="10" s="1"/>
  <c r="AX194" i="10"/>
  <c r="AY194" i="10" s="1"/>
  <c r="AW194" i="10"/>
  <c r="AW39" i="10"/>
  <c r="AX39" i="10" s="1"/>
  <c r="AY39" i="10" s="1"/>
  <c r="AZ108" i="10"/>
  <c r="BE108" i="10"/>
  <c r="BO108" i="10" s="1"/>
  <c r="BX108" i="10" s="1"/>
  <c r="CG108" i="10" s="1"/>
  <c r="AW45" i="10"/>
  <c r="AX45" i="10" s="1"/>
  <c r="AY45" i="10" s="1"/>
  <c r="AW60" i="10"/>
  <c r="AX60" i="10" s="1"/>
  <c r="AY60" i="10" s="1"/>
  <c r="AW121" i="10"/>
  <c r="AX121" i="10" s="1"/>
  <c r="AY121" i="10" s="1"/>
  <c r="AW61" i="10"/>
  <c r="AX61" i="10" s="1"/>
  <c r="AY61" i="10" s="1"/>
  <c r="AW51" i="10"/>
  <c r="AX51" i="10" s="1"/>
  <c r="AY51" i="10" s="1"/>
  <c r="AW129" i="10"/>
  <c r="AX129" i="10" s="1"/>
  <c r="AY129" i="10" s="1"/>
  <c r="AW57" i="10"/>
  <c r="AX57" i="10" s="1"/>
  <c r="AY57" i="10" s="1"/>
  <c r="AW115" i="10"/>
  <c r="AX115" i="10" s="1"/>
  <c r="AY115" i="10" s="1"/>
  <c r="AW43" i="10"/>
  <c r="AX43" i="10" s="1"/>
  <c r="AY43" i="10" s="1"/>
  <c r="AW163" i="10"/>
  <c r="AX163" i="10" s="1"/>
  <c r="AY163" i="10" s="1"/>
  <c r="AW126" i="10"/>
  <c r="AX126" i="10" s="1"/>
  <c r="AY126" i="10" s="1"/>
  <c r="AW135" i="10"/>
  <c r="AX135" i="10" s="1"/>
  <c r="AY135" i="10" s="1"/>
  <c r="AW71" i="10"/>
  <c r="AX71" i="10" s="1"/>
  <c r="AY71" i="10" s="1"/>
  <c r="AW54" i="10"/>
  <c r="AX54" i="10" s="1"/>
  <c r="AY54" i="10" s="1"/>
  <c r="AW124" i="10"/>
  <c r="AX124" i="10" s="1"/>
  <c r="AY124" i="10" s="1"/>
  <c r="AW152" i="10"/>
  <c r="AX152" i="10" s="1"/>
  <c r="AY152" i="10" s="1"/>
  <c r="AW114" i="10"/>
  <c r="AX114" i="10" s="1"/>
  <c r="AY114" i="10" s="1"/>
  <c r="AW170" i="10"/>
  <c r="AX170" i="10" s="1"/>
  <c r="AY170" i="10" s="1"/>
  <c r="AW113" i="10"/>
  <c r="AX113" i="10" s="1"/>
  <c r="AY113" i="10" s="1"/>
  <c r="AW128" i="10"/>
  <c r="AX128" i="10" s="1"/>
  <c r="AY128" i="10" s="1"/>
  <c r="AW109" i="10"/>
  <c r="AX109" i="10" s="1"/>
  <c r="AY109" i="10" s="1"/>
  <c r="AW42" i="10"/>
  <c r="AX42" i="10" s="1"/>
  <c r="AY42" i="10" s="1"/>
  <c r="AW111" i="10"/>
  <c r="AX111" i="10" s="1"/>
  <c r="AY111" i="10" s="1"/>
  <c r="AW123" i="10"/>
  <c r="AX123" i="10" s="1"/>
  <c r="AY123" i="10" s="1"/>
  <c r="AW74" i="10"/>
  <c r="AX74" i="10" s="1"/>
  <c r="AY74" i="10" s="1"/>
  <c r="AW181" i="10"/>
  <c r="AX181" i="10" s="1"/>
  <c r="AY181" i="10" s="1"/>
  <c r="AW32" i="10"/>
  <c r="AX32" i="10" s="1"/>
  <c r="AY32" i="10" s="1"/>
  <c r="AW107" i="10"/>
  <c r="AX107" i="10" s="1"/>
  <c r="AY107" i="10" s="1"/>
  <c r="AW160" i="10"/>
  <c r="AX160" i="10" s="1"/>
  <c r="AY160" i="10" s="1"/>
  <c r="AW195" i="10"/>
  <c r="AX195" i="10" s="1"/>
  <c r="AY195" i="10" s="1"/>
  <c r="AW185" i="10"/>
  <c r="AX185" i="10" s="1"/>
  <c r="AY185" i="10" s="1"/>
  <c r="AW93" i="10"/>
  <c r="AX93" i="10" s="1"/>
  <c r="AY93" i="10" s="1"/>
  <c r="AW52" i="10"/>
  <c r="AX52" i="10" s="1"/>
  <c r="AY52" i="10" s="1"/>
  <c r="AW122" i="10"/>
  <c r="AX122" i="10" s="1"/>
  <c r="AY122" i="10" s="1"/>
  <c r="AW58" i="10"/>
  <c r="AX58" i="10" s="1"/>
  <c r="AY58" i="10" s="1"/>
  <c r="AW55" i="10"/>
  <c r="AX55" i="10" s="1"/>
  <c r="AY55" i="10" s="1"/>
  <c r="AW176" i="10"/>
  <c r="AX176" i="10" s="1"/>
  <c r="AY176" i="10" s="1"/>
  <c r="AW130" i="10"/>
  <c r="AX130" i="10" s="1"/>
  <c r="AY130" i="10" s="1"/>
  <c r="AW187" i="10"/>
  <c r="AX187" i="10" s="1"/>
  <c r="AY187" i="10" s="1"/>
  <c r="AW46" i="10"/>
  <c r="AX46" i="10" s="1"/>
  <c r="AY46" i="10" s="1"/>
  <c r="AF154" i="7"/>
  <c r="AG154" i="7" s="1"/>
  <c r="AI154" i="7" s="1"/>
  <c r="AP154" i="7" s="1"/>
  <c r="AQ154" i="7" s="1"/>
  <c r="AF134" i="7"/>
  <c r="AG134" i="7" s="1"/>
  <c r="AI134" i="7" s="1"/>
  <c r="AF188" i="7"/>
  <c r="AG188" i="7" s="1"/>
  <c r="AI188" i="7" s="1"/>
  <c r="AP188" i="7" s="1"/>
  <c r="AQ188" i="7" s="1"/>
  <c r="AF150" i="7"/>
  <c r="AG150" i="7" s="1"/>
  <c r="AI150" i="7" s="1"/>
  <c r="AP150" i="7" s="1"/>
  <c r="AQ150" i="7" s="1"/>
  <c r="AU150" i="7" s="1"/>
  <c r="AF126" i="7"/>
  <c r="AG126" i="7" s="1"/>
  <c r="AI126" i="7" s="1"/>
  <c r="AF99" i="7"/>
  <c r="AG99" i="7" s="1"/>
  <c r="AI99" i="7" s="1"/>
  <c r="AP99" i="7" s="1"/>
  <c r="AQ99" i="7" s="1"/>
  <c r="AF78" i="7"/>
  <c r="AG78" i="7" s="1"/>
  <c r="AI78" i="7" s="1"/>
  <c r="AP78" i="7" s="1"/>
  <c r="AQ78" i="7" s="1"/>
  <c r="AF52" i="7"/>
  <c r="AG52" i="7" s="1"/>
  <c r="AI52" i="7" s="1"/>
  <c r="AP52" i="7" s="1"/>
  <c r="AQ52" i="7" s="1"/>
  <c r="AF81" i="7"/>
  <c r="AG81" i="7" s="1"/>
  <c r="AI81" i="7" s="1"/>
  <c r="AP81" i="7" s="1"/>
  <c r="AQ81" i="7" s="1"/>
  <c r="AF130" i="7"/>
  <c r="AG130" i="7" s="1"/>
  <c r="AI130" i="7" s="1"/>
  <c r="AF109" i="7"/>
  <c r="AG109" i="7" s="1"/>
  <c r="AI109" i="7" s="1"/>
  <c r="AP109" i="7" s="1"/>
  <c r="AQ109" i="7" s="1"/>
  <c r="AF145" i="7"/>
  <c r="AG145" i="7" s="1"/>
  <c r="AI145" i="7" s="1"/>
  <c r="AP145" i="7" s="1"/>
  <c r="AQ145" i="7" s="1"/>
  <c r="AF119" i="7"/>
  <c r="AG119" i="7" s="1"/>
  <c r="AI119" i="7" s="1"/>
  <c r="AP119" i="7" s="1"/>
  <c r="AQ119" i="7" s="1"/>
  <c r="AF79" i="7"/>
  <c r="AG79" i="7" s="1"/>
  <c r="AI79" i="7" s="1"/>
  <c r="AP79" i="7" s="1"/>
  <c r="AQ79" i="7" s="1"/>
  <c r="AF37" i="7"/>
  <c r="AG37" i="7" s="1"/>
  <c r="AI37" i="7" s="1"/>
  <c r="AP37" i="7" s="1"/>
  <c r="AQ37" i="7" s="1"/>
  <c r="AF44" i="7"/>
  <c r="AG44" i="7" s="1"/>
  <c r="AI44" i="7" s="1"/>
  <c r="AP44" i="7" s="1"/>
  <c r="AQ44" i="7" s="1"/>
  <c r="AF180" i="7"/>
  <c r="AG180" i="7" s="1"/>
  <c r="AI180" i="7" s="1"/>
  <c r="AP180" i="7" s="1"/>
  <c r="AQ180" i="7" s="1"/>
  <c r="AF131" i="7"/>
  <c r="AG131" i="7" s="1"/>
  <c r="AI131" i="7" s="1"/>
  <c r="AP131" i="7" s="1"/>
  <c r="AQ131" i="7" s="1"/>
  <c r="AF161" i="7"/>
  <c r="AG161" i="7" s="1"/>
  <c r="AI161" i="7" s="1"/>
  <c r="AP161" i="7" s="1"/>
  <c r="AQ161" i="7" s="1"/>
  <c r="AV161" i="7" s="1"/>
  <c r="AF123" i="7"/>
  <c r="AG123" i="7" s="1"/>
  <c r="AI123" i="7" s="1"/>
  <c r="AP123" i="7" s="1"/>
  <c r="AQ123" i="7" s="1"/>
  <c r="AF76" i="7"/>
  <c r="AG76" i="7" s="1"/>
  <c r="AI76" i="7" s="1"/>
  <c r="AP76" i="7" s="1"/>
  <c r="AQ76" i="7" s="1"/>
  <c r="AF33" i="7"/>
  <c r="AG33" i="7" s="1"/>
  <c r="AI33" i="7" s="1"/>
  <c r="AP33" i="7" s="1"/>
  <c r="AQ33" i="7" s="1"/>
  <c r="AF34" i="7"/>
  <c r="AG34" i="7" s="1"/>
  <c r="AI34" i="7" s="1"/>
  <c r="AP34" i="7" s="1"/>
  <c r="AQ34" i="7" s="1"/>
  <c r="AF189" i="7"/>
  <c r="AG189" i="7" s="1"/>
  <c r="AI189" i="7" s="1"/>
  <c r="AP189" i="7" s="1"/>
  <c r="AQ189" i="7" s="1"/>
  <c r="AF73" i="7"/>
  <c r="AG73" i="7" s="1"/>
  <c r="AI73" i="7" s="1"/>
  <c r="AF113" i="7"/>
  <c r="AG113" i="7" s="1"/>
  <c r="AI113" i="7" s="1"/>
  <c r="AP113" i="7" s="1"/>
  <c r="AQ113" i="7" s="1"/>
  <c r="AF105" i="7"/>
  <c r="AG105" i="7" s="1"/>
  <c r="AI105" i="7" s="1"/>
  <c r="AP105" i="7" s="1"/>
  <c r="AQ105" i="7" s="1"/>
  <c r="AF53" i="7"/>
  <c r="AG53" i="7" s="1"/>
  <c r="AI53" i="7" s="1"/>
  <c r="AP53" i="7" s="1"/>
  <c r="AQ53" i="7" s="1"/>
  <c r="AF175" i="7"/>
  <c r="AG175" i="7" s="1"/>
  <c r="AI175" i="7" s="1"/>
  <c r="AP175" i="7" s="1"/>
  <c r="AQ175" i="7" s="1"/>
  <c r="AF182" i="7"/>
  <c r="AG182" i="7" s="1"/>
  <c r="AI182" i="7" s="1"/>
  <c r="AP182" i="7" s="1"/>
  <c r="AQ182" i="7" s="1"/>
  <c r="AF151" i="7"/>
  <c r="AG151" i="7" s="1"/>
  <c r="AI151" i="7" s="1"/>
  <c r="AP151" i="7" s="1"/>
  <c r="AQ151" i="7" s="1"/>
  <c r="AF120" i="7"/>
  <c r="AG120" i="7" s="1"/>
  <c r="AI120" i="7" s="1"/>
  <c r="AP120" i="7" s="1"/>
  <c r="AQ120" i="7" s="1"/>
  <c r="L100" i="12" s="1"/>
  <c r="AF121" i="7"/>
  <c r="AG121" i="7" s="1"/>
  <c r="AI121" i="7" s="1"/>
  <c r="AP121" i="7" s="1"/>
  <c r="AQ121" i="7" s="1"/>
  <c r="AF86" i="7"/>
  <c r="AG86" i="7" s="1"/>
  <c r="AI86" i="7" s="1"/>
  <c r="AP86" i="7" s="1"/>
  <c r="AQ86" i="7" s="1"/>
  <c r="AF75" i="7"/>
  <c r="AG75" i="7" s="1"/>
  <c r="AI75" i="7" s="1"/>
  <c r="AP75" i="7" s="1"/>
  <c r="AQ75" i="7" s="1"/>
  <c r="AF57" i="7"/>
  <c r="AG57" i="7" s="1"/>
  <c r="AI57" i="7" s="1"/>
  <c r="AP57" i="7" s="1"/>
  <c r="AQ57" i="7" s="1"/>
  <c r="AU57" i="7" s="1"/>
  <c r="AF51" i="7"/>
  <c r="AG51" i="7" s="1"/>
  <c r="AI51" i="7" s="1"/>
  <c r="AP51" i="7" s="1"/>
  <c r="AQ51" i="7" s="1"/>
  <c r="AF88" i="7"/>
  <c r="AG88" i="7" s="1"/>
  <c r="AI88" i="7" s="1"/>
  <c r="AP88" i="7" s="1"/>
  <c r="AQ88" i="7" s="1"/>
  <c r="AF141" i="7"/>
  <c r="AG141" i="7" s="1"/>
  <c r="AI141" i="7" s="1"/>
  <c r="AP141" i="7" s="1"/>
  <c r="AQ141" i="7" s="1"/>
  <c r="AF163" i="7"/>
  <c r="AG163" i="7" s="1"/>
  <c r="AI163" i="7" s="1"/>
  <c r="AP163" i="7" s="1"/>
  <c r="AQ163" i="7" s="1"/>
  <c r="AF193" i="7"/>
  <c r="AG193" i="7" s="1"/>
  <c r="AI193" i="7" s="1"/>
  <c r="AP193" i="7" s="1"/>
  <c r="AQ193" i="7" s="1"/>
  <c r="AF69" i="7"/>
  <c r="AG69" i="7" s="1"/>
  <c r="AI69" i="7" s="1"/>
  <c r="AF176" i="7"/>
  <c r="AG176" i="7" s="1"/>
  <c r="AI176" i="7" s="1"/>
  <c r="AP176" i="7" s="1"/>
  <c r="AQ176" i="7" s="1"/>
  <c r="AF158" i="7"/>
  <c r="AG158" i="7" s="1"/>
  <c r="AI158" i="7" s="1"/>
  <c r="AF164" i="7"/>
  <c r="AG164" i="7" s="1"/>
  <c r="AI164" i="7" s="1"/>
  <c r="AF116" i="7"/>
  <c r="AG116" i="7" s="1"/>
  <c r="AI116" i="7" s="1"/>
  <c r="AP116" i="7" s="1"/>
  <c r="AQ116" i="7" s="1"/>
  <c r="AF84" i="7"/>
  <c r="AG84" i="7" s="1"/>
  <c r="AI84" i="7" s="1"/>
  <c r="AP84" i="7" s="1"/>
  <c r="AQ84" i="7" s="1"/>
  <c r="AF74" i="7"/>
  <c r="AG74" i="7" s="1"/>
  <c r="AI74" i="7" s="1"/>
  <c r="AP74" i="7" s="1"/>
  <c r="AQ74" i="7" s="1"/>
  <c r="AF49" i="7"/>
  <c r="AG49" i="7" s="1"/>
  <c r="AI49" i="7" s="1"/>
  <c r="AP49" i="7" s="1"/>
  <c r="AQ49" i="7" s="1"/>
  <c r="AF31" i="7"/>
  <c r="AG31" i="7" s="1"/>
  <c r="AI31" i="7" s="1"/>
  <c r="AP31" i="7" s="1"/>
  <c r="AQ31" i="7" s="1"/>
  <c r="AF55" i="7"/>
  <c r="AG55" i="7" s="1"/>
  <c r="AI55" i="7" s="1"/>
  <c r="AP55" i="7" s="1"/>
  <c r="AQ55" i="7" s="1"/>
  <c r="AF174" i="7"/>
  <c r="AG174" i="7" s="1"/>
  <c r="AI174" i="7" s="1"/>
  <c r="AP29" i="6"/>
  <c r="AQ29" i="6" s="1"/>
  <c r="AU29" i="6" s="1"/>
  <c r="AP177" i="6"/>
  <c r="AQ177" i="6" s="1"/>
  <c r="AS177" i="6" s="1"/>
  <c r="AP53" i="6"/>
  <c r="AQ53" i="6" s="1"/>
  <c r="AP110" i="6"/>
  <c r="AQ110" i="6" s="1"/>
  <c r="AV110" i="6" s="1"/>
  <c r="BB187" i="6"/>
  <c r="AP145" i="6"/>
  <c r="AQ145" i="6" s="1"/>
  <c r="AP134" i="6"/>
  <c r="AQ134" i="6" s="1"/>
  <c r="AV134" i="6" s="1"/>
  <c r="AP130" i="6"/>
  <c r="AQ130" i="6" s="1"/>
  <c r="AV130" i="6" s="1"/>
  <c r="AP124" i="6"/>
  <c r="AQ124" i="6" s="1"/>
  <c r="AU124" i="6" s="1"/>
  <c r="AP171" i="6"/>
  <c r="AQ171" i="6" s="1"/>
  <c r="AP103" i="6"/>
  <c r="AQ103" i="6" s="1"/>
  <c r="AS103" i="6" s="1"/>
  <c r="AP164" i="6"/>
  <c r="AQ164" i="6" s="1"/>
  <c r="AU164" i="6" s="1"/>
  <c r="AP73" i="6"/>
  <c r="AQ73" i="6" s="1"/>
  <c r="AP170" i="6"/>
  <c r="AQ170" i="6" s="1"/>
  <c r="AP113" i="6"/>
  <c r="AQ113" i="6" s="1"/>
  <c r="AV113" i="6" s="1"/>
  <c r="AP141" i="6"/>
  <c r="AQ141" i="6" s="1"/>
  <c r="AU141" i="6" s="1"/>
  <c r="AP108" i="6"/>
  <c r="AQ108" i="6" s="1"/>
  <c r="AP47" i="6"/>
  <c r="AQ47" i="6" s="1"/>
  <c r="AS47" i="6" s="1"/>
  <c r="AP155" i="6"/>
  <c r="AQ155" i="6" s="1"/>
  <c r="AV155" i="6" s="1"/>
  <c r="AP81" i="6"/>
  <c r="AQ81" i="6" s="1"/>
  <c r="AS81" i="6" s="1"/>
  <c r="AU139" i="7"/>
  <c r="AS139" i="7"/>
  <c r="AV139" i="7"/>
  <c r="AV111" i="7"/>
  <c r="AS111" i="7"/>
  <c r="AU111" i="7"/>
  <c r="AS168" i="7"/>
  <c r="AV168" i="7"/>
  <c r="AU168" i="7"/>
  <c r="AV165" i="7"/>
  <c r="AU165" i="7"/>
  <c r="AV136" i="7"/>
  <c r="AU136" i="7"/>
  <c r="AS136" i="7"/>
  <c r="AU142" i="7"/>
  <c r="AV142" i="7"/>
  <c r="AS142" i="7"/>
  <c r="AS108" i="7"/>
  <c r="AV108" i="7"/>
  <c r="AU108" i="7"/>
  <c r="AS103" i="7"/>
  <c r="AV103" i="7"/>
  <c r="AU103" i="7"/>
  <c r="AV40" i="7"/>
  <c r="AU40" i="7"/>
  <c r="AS40" i="7"/>
  <c r="AU45" i="7"/>
  <c r="AS45" i="7"/>
  <c r="AV45" i="7"/>
  <c r="AV47" i="7"/>
  <c r="AU47" i="7"/>
  <c r="AS47" i="7"/>
  <c r="AV54" i="7"/>
  <c r="AU54" i="7"/>
  <c r="AV104" i="7"/>
  <c r="AU104" i="7"/>
  <c r="AS104" i="7"/>
  <c r="AS192" i="7"/>
  <c r="AV172" i="7"/>
  <c r="AV124" i="7"/>
  <c r="AS124" i="7"/>
  <c r="AU124" i="7"/>
  <c r="AV72" i="7"/>
  <c r="AU72" i="7"/>
  <c r="AS72" i="7"/>
  <c r="AV43" i="7"/>
  <c r="AU43" i="7"/>
  <c r="AS43" i="7"/>
  <c r="AV36" i="7"/>
  <c r="AU36" i="7"/>
  <c r="AS36" i="7"/>
  <c r="AV46" i="7"/>
  <c r="AU46" i="7"/>
  <c r="AS46" i="7"/>
  <c r="AV190" i="7"/>
  <c r="AU190" i="7"/>
  <c r="AS190" i="7"/>
  <c r="AU191" i="7"/>
  <c r="AV191" i="7"/>
  <c r="AS191" i="7"/>
  <c r="AV162" i="7"/>
  <c r="AU162" i="7"/>
  <c r="AS162" i="7"/>
  <c r="AS112" i="7"/>
  <c r="AV112" i="7"/>
  <c r="AU112" i="7"/>
  <c r="AS87" i="7"/>
  <c r="AV87" i="7"/>
  <c r="AU87" i="7"/>
  <c r="AV100" i="7"/>
  <c r="AU100" i="7"/>
  <c r="AS100" i="7"/>
  <c r="AV68" i="7"/>
  <c r="AU68" i="7"/>
  <c r="AS68" i="7"/>
  <c r="AV39" i="7"/>
  <c r="AU39" i="7"/>
  <c r="AS39" i="7"/>
  <c r="AV177" i="7"/>
  <c r="AU177" i="7"/>
  <c r="AS177" i="7"/>
  <c r="AU131" i="7"/>
  <c r="AV96" i="7"/>
  <c r="AU96" i="7"/>
  <c r="AS96" i="7"/>
  <c r="AV35" i="7"/>
  <c r="AU35" i="7"/>
  <c r="AS35" i="7"/>
  <c r="AS50" i="7"/>
  <c r="AV50" i="7"/>
  <c r="AU50" i="7"/>
  <c r="AU195" i="7"/>
  <c r="AV195" i="7"/>
  <c r="AS195" i="7"/>
  <c r="AS160" i="7"/>
  <c r="AV160" i="7"/>
  <c r="AU160" i="7"/>
  <c r="AV152" i="7"/>
  <c r="AS152" i="7"/>
  <c r="AU152" i="7"/>
  <c r="AV146" i="7"/>
  <c r="AS146" i="7"/>
  <c r="AU146" i="7"/>
  <c r="AV30" i="7"/>
  <c r="AU30" i="7"/>
  <c r="AS30" i="7"/>
  <c r="AU187" i="7"/>
  <c r="AV187" i="7"/>
  <c r="AS187" i="7"/>
  <c r="AV157" i="7"/>
  <c r="AS157" i="7"/>
  <c r="AU157" i="7"/>
  <c r="AS66" i="7"/>
  <c r="AV66" i="7"/>
  <c r="AU66" i="7"/>
  <c r="AV38" i="7"/>
  <c r="AU38" i="7"/>
  <c r="AS38" i="7"/>
  <c r="AV32" i="7"/>
  <c r="AU32" i="7"/>
  <c r="AS32" i="7"/>
  <c r="AU135" i="7"/>
  <c r="AS135" i="7"/>
  <c r="AU143" i="7"/>
  <c r="AS143" i="7"/>
  <c r="AV143" i="7"/>
  <c r="AS107" i="7"/>
  <c r="AV107" i="7"/>
  <c r="AU107" i="7"/>
  <c r="P17" i="7"/>
  <c r="Q27" i="7"/>
  <c r="AF184" i="7"/>
  <c r="AG184" i="7" s="1"/>
  <c r="AI184" i="7" s="1"/>
  <c r="AP184" i="7" s="1"/>
  <c r="AQ184" i="7" s="1"/>
  <c r="BB182" i="7"/>
  <c r="BB163" i="7"/>
  <c r="AP167" i="7"/>
  <c r="AQ167" i="7" s="1"/>
  <c r="BB167" i="7"/>
  <c r="AP159" i="7"/>
  <c r="AQ159" i="7" s="1"/>
  <c r="BB159" i="7"/>
  <c r="AF149" i="7"/>
  <c r="AG149" i="7" s="1"/>
  <c r="AI149" i="7" s="1"/>
  <c r="AP149" i="7" s="1"/>
  <c r="AQ149" i="7" s="1"/>
  <c r="AV133" i="7"/>
  <c r="AU133" i="7"/>
  <c r="AS133" i="7"/>
  <c r="BB138" i="7"/>
  <c r="AP138" i="7"/>
  <c r="AQ138" i="7" s="1"/>
  <c r="AP118" i="7"/>
  <c r="AQ118" i="7" s="1"/>
  <c r="BB118" i="7"/>
  <c r="AP94" i="7"/>
  <c r="AQ94" i="7" s="1"/>
  <c r="BB94" i="7"/>
  <c r="BB73" i="7"/>
  <c r="AP73" i="7"/>
  <c r="AQ73" i="7" s="1"/>
  <c r="AF83" i="7"/>
  <c r="AG83" i="7" s="1"/>
  <c r="AI83" i="7" s="1"/>
  <c r="AP83" i="7" s="1"/>
  <c r="AQ83" i="7" s="1"/>
  <c r="AV63" i="7"/>
  <c r="AU63" i="7"/>
  <c r="AS63" i="7"/>
  <c r="AF48" i="7"/>
  <c r="AG48" i="7" s="1"/>
  <c r="AI48" i="7" s="1"/>
  <c r="AP48" i="7" s="1"/>
  <c r="AQ48" i="7" s="1"/>
  <c r="BB56" i="7"/>
  <c r="AP56" i="7"/>
  <c r="AQ56" i="7" s="1"/>
  <c r="BB29" i="7"/>
  <c r="AP29" i="7"/>
  <c r="AQ29" i="7" s="1"/>
  <c r="BB37" i="7"/>
  <c r="AF77" i="7"/>
  <c r="AG77" i="7" s="1"/>
  <c r="AI77" i="7" s="1"/>
  <c r="AP77" i="7" s="1"/>
  <c r="AQ77" i="7" s="1"/>
  <c r="AF128" i="7"/>
  <c r="AG128" i="7" s="1"/>
  <c r="AI128" i="7" s="1"/>
  <c r="AP128" i="7" s="1"/>
  <c r="AQ128" i="7" s="1"/>
  <c r="BB74" i="7"/>
  <c r="AP178" i="7"/>
  <c r="AQ178" i="7" s="1"/>
  <c r="L158" i="12" s="1"/>
  <c r="BB178" i="7"/>
  <c r="BB184" i="7"/>
  <c r="AP147" i="7"/>
  <c r="AQ147" i="7" s="1"/>
  <c r="BB147" i="7"/>
  <c r="AP148" i="7"/>
  <c r="AQ148" i="7" s="1"/>
  <c r="BB148" i="7"/>
  <c r="AV140" i="7"/>
  <c r="AU140" i="7"/>
  <c r="AS140" i="7"/>
  <c r="AP106" i="7"/>
  <c r="AQ106" i="7" s="1"/>
  <c r="BB106" i="7"/>
  <c r="AV92" i="7"/>
  <c r="AU92" i="7"/>
  <c r="AS92" i="7"/>
  <c r="BB97" i="7"/>
  <c r="AP97" i="7"/>
  <c r="AQ97" i="7" s="1"/>
  <c r="AP98" i="7"/>
  <c r="AQ98" i="7" s="1"/>
  <c r="BB98" i="7"/>
  <c r="AP90" i="7"/>
  <c r="AQ90" i="7" s="1"/>
  <c r="BB90" i="7"/>
  <c r="AU71" i="7"/>
  <c r="AS71" i="7"/>
  <c r="AV71" i="7"/>
  <c r="BB82" i="7"/>
  <c r="AF82" i="7"/>
  <c r="AG82" i="7" s="1"/>
  <c r="AI82" i="7" s="1"/>
  <c r="AP82" i="7" s="1"/>
  <c r="AQ82" i="7" s="1"/>
  <c r="BB64" i="7"/>
  <c r="AP64" i="7"/>
  <c r="AQ64" i="7" s="1"/>
  <c r="AF28" i="7"/>
  <c r="AG28" i="7" s="1"/>
  <c r="AI28" i="7" s="1"/>
  <c r="AP28" i="7" s="1"/>
  <c r="AQ28" i="7" s="1"/>
  <c r="AC17" i="7"/>
  <c r="AF27" i="7"/>
  <c r="AS183" i="7"/>
  <c r="AV183" i="7"/>
  <c r="AU183" i="7"/>
  <c r="BB171" i="7"/>
  <c r="AS153" i="7"/>
  <c r="AV153" i="7"/>
  <c r="AU153" i="7"/>
  <c r="AV137" i="7"/>
  <c r="AU137" i="7"/>
  <c r="AS137" i="7"/>
  <c r="AV132" i="7"/>
  <c r="AU132" i="7"/>
  <c r="AS132" i="7"/>
  <c r="AF125" i="7"/>
  <c r="AG125" i="7" s="1"/>
  <c r="AI125" i="7" s="1"/>
  <c r="AP125" i="7" s="1"/>
  <c r="AQ125" i="7" s="1"/>
  <c r="AF95" i="7"/>
  <c r="AG95" i="7" s="1"/>
  <c r="AI95" i="7" s="1"/>
  <c r="AP95" i="7" s="1"/>
  <c r="AQ95" i="7" s="1"/>
  <c r="AP89" i="7"/>
  <c r="AQ89" i="7" s="1"/>
  <c r="BB89" i="7"/>
  <c r="BB81" i="7"/>
  <c r="BB70" i="7"/>
  <c r="AP70" i="7"/>
  <c r="AQ70" i="7" s="1"/>
  <c r="AF80" i="7"/>
  <c r="AG80" i="7" s="1"/>
  <c r="AI80" i="7" s="1"/>
  <c r="AP80" i="7" s="1"/>
  <c r="AQ80" i="7" s="1"/>
  <c r="BB52" i="7"/>
  <c r="AP67" i="7"/>
  <c r="AQ67" i="7" s="1"/>
  <c r="BB67" i="7"/>
  <c r="AS58" i="7"/>
  <c r="AU58" i="7"/>
  <c r="AV61" i="7"/>
  <c r="AU61" i="7"/>
  <c r="AS61" i="7"/>
  <c r="AF41" i="7"/>
  <c r="AG41" i="7" s="1"/>
  <c r="AI41" i="7" s="1"/>
  <c r="AP41" i="7" s="1"/>
  <c r="AQ41" i="7" s="1"/>
  <c r="AV42" i="7"/>
  <c r="AU42" i="7"/>
  <c r="AS42" i="7"/>
  <c r="AP158" i="7"/>
  <c r="AQ158" i="7" s="1"/>
  <c r="L138" i="12" s="1"/>
  <c r="BB158" i="7"/>
  <c r="BB130" i="7"/>
  <c r="AP130" i="7"/>
  <c r="AQ130" i="7" s="1"/>
  <c r="BB105" i="7"/>
  <c r="BB101" i="7"/>
  <c r="AP101" i="7"/>
  <c r="AQ101" i="7" s="1"/>
  <c r="AS91" i="7"/>
  <c r="AV91" i="7"/>
  <c r="AU91" i="7"/>
  <c r="BB93" i="7"/>
  <c r="AP93" i="7"/>
  <c r="AQ93" i="7" s="1"/>
  <c r="BB69" i="7"/>
  <c r="AP69" i="7"/>
  <c r="AQ69" i="7" s="1"/>
  <c r="AF65" i="7"/>
  <c r="AG65" i="7" s="1"/>
  <c r="AI65" i="7" s="1"/>
  <c r="AP65" i="7" s="1"/>
  <c r="AQ65" i="7" s="1"/>
  <c r="BB33" i="7"/>
  <c r="AV185" i="7"/>
  <c r="AU185" i="7"/>
  <c r="AS185" i="7"/>
  <c r="BB86" i="7"/>
  <c r="AV186" i="7"/>
  <c r="AU186" i="7"/>
  <c r="AS186" i="7"/>
  <c r="BB174" i="7"/>
  <c r="AP174" i="7"/>
  <c r="AQ174" i="7" s="1"/>
  <c r="AP155" i="7"/>
  <c r="AQ155" i="7" s="1"/>
  <c r="L135" i="12" s="1"/>
  <c r="BB155" i="7"/>
  <c r="AF127" i="7"/>
  <c r="AG127" i="7" s="1"/>
  <c r="AI127" i="7" s="1"/>
  <c r="AP127" i="7" s="1"/>
  <c r="AQ127" i="7" s="1"/>
  <c r="AV144" i="7"/>
  <c r="AU144" i="7"/>
  <c r="AS144" i="7"/>
  <c r="AU116" i="7"/>
  <c r="BB122" i="7"/>
  <c r="AP122" i="7"/>
  <c r="AQ122" i="7" s="1"/>
  <c r="AP110" i="7"/>
  <c r="AQ110" i="7" s="1"/>
  <c r="BB110" i="7"/>
  <c r="AF117" i="7"/>
  <c r="AG117" i="7" s="1"/>
  <c r="AI117" i="7" s="1"/>
  <c r="AP117" i="7" s="1"/>
  <c r="AQ117" i="7" s="1"/>
  <c r="BB78" i="7"/>
  <c r="AS62" i="7"/>
  <c r="AV62" i="7"/>
  <c r="AU62" i="7"/>
  <c r="BB60" i="7"/>
  <c r="AP60" i="7"/>
  <c r="AQ60" i="7" s="1"/>
  <c r="AV181" i="7"/>
  <c r="AU181" i="7"/>
  <c r="AS181" i="7"/>
  <c r="AF179" i="7"/>
  <c r="AG179" i="7" s="1"/>
  <c r="AI179" i="7" s="1"/>
  <c r="AP179" i="7" s="1"/>
  <c r="AQ179" i="7" s="1"/>
  <c r="AF169" i="7"/>
  <c r="AG169" i="7" s="1"/>
  <c r="AI169" i="7" s="1"/>
  <c r="AP169" i="7" s="1"/>
  <c r="AQ169" i="7" s="1"/>
  <c r="AP156" i="7"/>
  <c r="AQ156" i="7" s="1"/>
  <c r="BB156" i="7"/>
  <c r="BB134" i="7"/>
  <c r="AP134" i="7"/>
  <c r="AQ134" i="7" s="1"/>
  <c r="L114" i="12" s="1"/>
  <c r="BB77" i="7"/>
  <c r="BB41" i="7"/>
  <c r="AF59" i="7"/>
  <c r="AG59" i="7" s="1"/>
  <c r="AI59" i="7" s="1"/>
  <c r="AP59" i="7" s="1"/>
  <c r="AQ59" i="7" s="1"/>
  <c r="AF171" i="7"/>
  <c r="AG171" i="7" s="1"/>
  <c r="AI171" i="7" s="1"/>
  <c r="AP171" i="7" s="1"/>
  <c r="AQ171" i="7" s="1"/>
  <c r="AV166" i="7"/>
  <c r="AU166" i="7"/>
  <c r="AP114" i="7"/>
  <c r="AQ114" i="7" s="1"/>
  <c r="BB114" i="7"/>
  <c r="AV102" i="7"/>
  <c r="AU102" i="7"/>
  <c r="AS102" i="7"/>
  <c r="BB169" i="7"/>
  <c r="AV173" i="7"/>
  <c r="AU173" i="7"/>
  <c r="AS173" i="7"/>
  <c r="AP164" i="7"/>
  <c r="AQ164" i="7" s="1"/>
  <c r="BB164" i="7"/>
  <c r="BB126" i="7"/>
  <c r="AP126" i="7"/>
  <c r="AQ126" i="7" s="1"/>
  <c r="AF115" i="7"/>
  <c r="AG115" i="7" s="1"/>
  <c r="AI115" i="7" s="1"/>
  <c r="AP115" i="7" s="1"/>
  <c r="AQ115" i="7" s="1"/>
  <c r="AV85" i="7"/>
  <c r="AU85" i="7"/>
  <c r="AS85" i="7"/>
  <c r="BB55" i="7"/>
  <c r="AV138" i="6"/>
  <c r="AU138" i="6"/>
  <c r="AS138" i="6"/>
  <c r="AS110" i="6"/>
  <c r="AV189" i="6"/>
  <c r="AU189" i="6"/>
  <c r="AS189" i="6"/>
  <c r="AV169" i="6"/>
  <c r="AS169" i="6"/>
  <c r="AU169" i="6"/>
  <c r="AV193" i="6"/>
  <c r="AU193" i="6"/>
  <c r="AS193" i="6"/>
  <c r="AV146" i="6"/>
  <c r="AU146" i="6"/>
  <c r="AS146" i="6"/>
  <c r="AS170" i="6"/>
  <c r="AV170" i="6"/>
  <c r="AU170" i="6"/>
  <c r="AV144" i="6"/>
  <c r="AU144" i="6"/>
  <c r="AS144" i="6"/>
  <c r="AV102" i="6"/>
  <c r="AU102" i="6"/>
  <c r="AS102" i="6"/>
  <c r="AV185" i="6"/>
  <c r="AU185" i="6"/>
  <c r="AS185" i="6"/>
  <c r="AS171" i="6"/>
  <c r="AS164" i="6"/>
  <c r="AV124" i="6"/>
  <c r="AS124" i="6"/>
  <c r="AU105" i="6"/>
  <c r="AS105" i="6"/>
  <c r="AV105" i="6"/>
  <c r="AS45" i="6"/>
  <c r="AU63" i="6"/>
  <c r="AS63" i="6"/>
  <c r="AV63" i="6"/>
  <c r="AS161" i="6"/>
  <c r="AV161" i="6"/>
  <c r="AU161" i="6"/>
  <c r="AU133" i="6"/>
  <c r="AS133" i="6"/>
  <c r="AV133" i="6"/>
  <c r="AV182" i="6"/>
  <c r="AU182" i="6"/>
  <c r="AS182" i="6"/>
  <c r="AU181" i="6"/>
  <c r="AS181" i="6"/>
  <c r="AV181" i="6"/>
  <c r="AS166" i="6"/>
  <c r="AV166" i="6"/>
  <c r="AU166" i="6"/>
  <c r="AV140" i="6"/>
  <c r="AU140" i="6"/>
  <c r="AS140" i="6"/>
  <c r="AU125" i="6"/>
  <c r="AS125" i="6"/>
  <c r="AV125" i="6"/>
  <c r="AV64" i="6"/>
  <c r="AU64" i="6"/>
  <c r="AS64" i="6"/>
  <c r="AV30" i="6"/>
  <c r="AU30" i="6"/>
  <c r="AS30" i="6"/>
  <c r="AS28" i="6"/>
  <c r="AU28" i="6"/>
  <c r="AV28" i="6"/>
  <c r="AV34" i="6"/>
  <c r="AU34" i="6"/>
  <c r="AS34" i="6"/>
  <c r="AS49" i="6"/>
  <c r="AV49" i="6"/>
  <c r="AU49" i="6"/>
  <c r="AU177" i="6"/>
  <c r="AV177" i="6"/>
  <c r="AS145" i="6"/>
  <c r="AV145" i="6"/>
  <c r="AU145" i="6"/>
  <c r="AV118" i="6"/>
  <c r="AU118" i="6"/>
  <c r="AS118" i="6"/>
  <c r="AV91" i="6"/>
  <c r="AU91" i="6"/>
  <c r="AS91" i="6"/>
  <c r="AV95" i="6"/>
  <c r="AU95" i="6"/>
  <c r="AS95" i="6"/>
  <c r="AV42" i="6"/>
  <c r="AU42" i="6"/>
  <c r="AS42" i="6"/>
  <c r="AV56" i="6"/>
  <c r="AU56" i="6"/>
  <c r="AS56" i="6"/>
  <c r="AV103" i="6"/>
  <c r="AU103" i="6"/>
  <c r="AV187" i="6"/>
  <c r="AS187" i="6"/>
  <c r="AS157" i="6"/>
  <c r="AV157" i="6"/>
  <c r="AU157" i="6"/>
  <c r="AV149" i="6"/>
  <c r="AU149" i="6"/>
  <c r="AS149" i="6"/>
  <c r="AU94" i="6"/>
  <c r="AV176" i="6"/>
  <c r="AU176" i="6"/>
  <c r="AS176" i="6"/>
  <c r="AS137" i="6"/>
  <c r="AU113" i="6"/>
  <c r="AU155" i="6"/>
  <c r="AS155" i="6"/>
  <c r="AV153" i="6"/>
  <c r="AU153" i="6"/>
  <c r="AS153" i="6"/>
  <c r="AV142" i="6"/>
  <c r="AU142" i="6"/>
  <c r="AS142" i="6"/>
  <c r="AU134" i="6"/>
  <c r="AU108" i="6"/>
  <c r="AS108" i="6"/>
  <c r="AV108" i="6"/>
  <c r="AV139" i="6"/>
  <c r="AU139" i="6"/>
  <c r="AS139" i="6"/>
  <c r="AV83" i="6"/>
  <c r="AU83" i="6"/>
  <c r="AS83" i="6"/>
  <c r="AU47" i="6"/>
  <c r="AU53" i="6"/>
  <c r="AS53" i="6"/>
  <c r="AV53" i="6"/>
  <c r="AV29" i="6"/>
  <c r="AV33" i="6"/>
  <c r="AU33" i="6"/>
  <c r="AS33" i="6"/>
  <c r="AV54" i="6"/>
  <c r="AS54" i="6"/>
  <c r="AU54" i="6"/>
  <c r="AV178" i="6"/>
  <c r="AU178" i="6"/>
  <c r="AS178" i="6"/>
  <c r="AF82" i="6"/>
  <c r="AG82" i="6" s="1"/>
  <c r="AI82" i="6" s="1"/>
  <c r="AP82" i="6" s="1"/>
  <c r="AQ82" i="6" s="1"/>
  <c r="BB195" i="6"/>
  <c r="AP195" i="6"/>
  <c r="AQ195" i="6" s="1"/>
  <c r="BB152" i="6"/>
  <c r="AP152" i="6"/>
  <c r="AQ152" i="6" s="1"/>
  <c r="BB148" i="6"/>
  <c r="AP148" i="6"/>
  <c r="AQ148" i="6" s="1"/>
  <c r="BB120" i="6"/>
  <c r="AP120" i="6"/>
  <c r="AQ120" i="6" s="1"/>
  <c r="AF122" i="6"/>
  <c r="AG122" i="6" s="1"/>
  <c r="AI122" i="6" s="1"/>
  <c r="AP122" i="6" s="1"/>
  <c r="AQ122" i="6" s="1"/>
  <c r="BB76" i="6"/>
  <c r="BB72" i="6"/>
  <c r="BB55" i="6"/>
  <c r="AP55" i="6"/>
  <c r="AQ55" i="6" s="1"/>
  <c r="AF43" i="6"/>
  <c r="AG43" i="6" s="1"/>
  <c r="AI43" i="6" s="1"/>
  <c r="AP43" i="6" s="1"/>
  <c r="AQ43" i="6" s="1"/>
  <c r="AF46" i="6"/>
  <c r="AG46" i="6" s="1"/>
  <c r="AI46" i="6" s="1"/>
  <c r="AP46" i="6" s="1"/>
  <c r="AQ46" i="6" s="1"/>
  <c r="BB31" i="6"/>
  <c r="AF86" i="6"/>
  <c r="AG86" i="6" s="1"/>
  <c r="AI86" i="6" s="1"/>
  <c r="AP86" i="6" s="1"/>
  <c r="AQ86" i="6" s="1"/>
  <c r="AF147" i="6"/>
  <c r="AG147" i="6" s="1"/>
  <c r="AI147" i="6" s="1"/>
  <c r="AP147" i="6" s="1"/>
  <c r="AQ147" i="6" s="1"/>
  <c r="BB77" i="6"/>
  <c r="AP77" i="6"/>
  <c r="AQ77" i="6" s="1"/>
  <c r="AV71" i="6"/>
  <c r="AU71" i="6"/>
  <c r="AS71" i="6"/>
  <c r="BB184" i="6"/>
  <c r="AP184" i="6"/>
  <c r="AQ184" i="6" s="1"/>
  <c r="BB194" i="6"/>
  <c r="BB175" i="6"/>
  <c r="AP175" i="6"/>
  <c r="AQ175" i="6" s="1"/>
  <c r="BB180" i="6"/>
  <c r="AP180" i="6"/>
  <c r="AQ180" i="6" s="1"/>
  <c r="AV168" i="6"/>
  <c r="AU168" i="6"/>
  <c r="AS168" i="6"/>
  <c r="AP159" i="6"/>
  <c r="AQ159" i="6" s="1"/>
  <c r="BB159" i="6"/>
  <c r="AV158" i="6"/>
  <c r="AU158" i="6"/>
  <c r="AS158" i="6"/>
  <c r="AF151" i="6"/>
  <c r="AG151" i="6" s="1"/>
  <c r="AI151" i="6" s="1"/>
  <c r="AP151" i="6" s="1"/>
  <c r="AQ151" i="6" s="1"/>
  <c r="AF126" i="6"/>
  <c r="AG126" i="6" s="1"/>
  <c r="AI126" i="6" s="1"/>
  <c r="AP126" i="6" s="1"/>
  <c r="AQ126" i="6" s="1"/>
  <c r="AP117" i="6"/>
  <c r="AQ117" i="6" s="1"/>
  <c r="BB117" i="6"/>
  <c r="AF143" i="6"/>
  <c r="AG143" i="6" s="1"/>
  <c r="AI143" i="6" s="1"/>
  <c r="AP143" i="6" s="1"/>
  <c r="AQ143" i="6" s="1"/>
  <c r="AV98" i="6"/>
  <c r="AU98" i="6"/>
  <c r="AS98" i="6"/>
  <c r="BB62" i="6"/>
  <c r="AF67" i="6"/>
  <c r="AG67" i="6" s="1"/>
  <c r="AI67" i="6" s="1"/>
  <c r="AP67" i="6" s="1"/>
  <c r="AQ67" i="6" s="1"/>
  <c r="BB43" i="6"/>
  <c r="AF32" i="6"/>
  <c r="AG32" i="6" s="1"/>
  <c r="AI32" i="6" s="1"/>
  <c r="AP32" i="6" s="1"/>
  <c r="AQ32" i="6" s="1"/>
  <c r="AF38" i="6"/>
  <c r="AG38" i="6" s="1"/>
  <c r="AI38" i="6" s="1"/>
  <c r="AP38" i="6" s="1"/>
  <c r="AQ38" i="6" s="1"/>
  <c r="AF68" i="6"/>
  <c r="AG68" i="6" s="1"/>
  <c r="AI68" i="6" s="1"/>
  <c r="AP68" i="6" s="1"/>
  <c r="AQ68" i="6" s="1"/>
  <c r="AF62" i="6"/>
  <c r="AG62" i="6" s="1"/>
  <c r="AI62" i="6" s="1"/>
  <c r="AP62" i="6" s="1"/>
  <c r="AQ62" i="6" s="1"/>
  <c r="AF99" i="6"/>
  <c r="AG99" i="6" s="1"/>
  <c r="AI99" i="6" s="1"/>
  <c r="AF96" i="6"/>
  <c r="AG96" i="6" s="1"/>
  <c r="AI96" i="6" s="1"/>
  <c r="AP96" i="6" s="1"/>
  <c r="AQ96" i="6" s="1"/>
  <c r="AF114" i="6"/>
  <c r="AG114" i="6" s="1"/>
  <c r="AI114" i="6" s="1"/>
  <c r="AP114" i="6" s="1"/>
  <c r="AQ114" i="6" s="1"/>
  <c r="AF136" i="6"/>
  <c r="AG136" i="6" s="1"/>
  <c r="AI136" i="6" s="1"/>
  <c r="AP136" i="6" s="1"/>
  <c r="AQ136" i="6" s="1"/>
  <c r="AF186" i="6"/>
  <c r="AG186" i="6" s="1"/>
  <c r="AI186" i="6" s="1"/>
  <c r="AP186" i="6" s="1"/>
  <c r="AQ186" i="6" s="1"/>
  <c r="BB192" i="6"/>
  <c r="AP183" i="6"/>
  <c r="AQ183" i="6" s="1"/>
  <c r="BB183" i="6"/>
  <c r="BB172" i="6"/>
  <c r="AV167" i="6"/>
  <c r="AU167" i="6"/>
  <c r="AS167" i="6"/>
  <c r="AV162" i="6"/>
  <c r="AU162" i="6"/>
  <c r="AS162" i="6"/>
  <c r="BB128" i="6"/>
  <c r="AP128" i="6"/>
  <c r="AQ128" i="6" s="1"/>
  <c r="AF116" i="6"/>
  <c r="AG116" i="6" s="1"/>
  <c r="AI116" i="6" s="1"/>
  <c r="AP116" i="6" s="1"/>
  <c r="AQ116" i="6" s="1"/>
  <c r="BB58" i="6"/>
  <c r="AP39" i="6"/>
  <c r="AQ39" i="6" s="1"/>
  <c r="BB39" i="6"/>
  <c r="BB59" i="6"/>
  <c r="AP59" i="6"/>
  <c r="AQ59" i="6" s="1"/>
  <c r="AC17" i="6"/>
  <c r="AF27" i="6"/>
  <c r="AF57" i="6"/>
  <c r="AG57" i="6" s="1"/>
  <c r="AI57" i="6" s="1"/>
  <c r="AP57" i="6" s="1"/>
  <c r="AQ57" i="6" s="1"/>
  <c r="AF66" i="6"/>
  <c r="AG66" i="6" s="1"/>
  <c r="AI66" i="6" s="1"/>
  <c r="AP66" i="6" s="1"/>
  <c r="AQ66" i="6" s="1"/>
  <c r="AF89" i="6"/>
  <c r="AG89" i="6" s="1"/>
  <c r="AI89" i="6" s="1"/>
  <c r="AP89" i="6" s="1"/>
  <c r="AQ89" i="6" s="1"/>
  <c r="AF106" i="6"/>
  <c r="AG106" i="6" s="1"/>
  <c r="AI106" i="6" s="1"/>
  <c r="AP106" i="6" s="1"/>
  <c r="AQ106" i="6" s="1"/>
  <c r="AF119" i="6"/>
  <c r="AG119" i="6" s="1"/>
  <c r="AI119" i="6" s="1"/>
  <c r="AP119" i="6" s="1"/>
  <c r="AQ119" i="6" s="1"/>
  <c r="AF150" i="6"/>
  <c r="AG150" i="6" s="1"/>
  <c r="AI150" i="6" s="1"/>
  <c r="AP150" i="6" s="1"/>
  <c r="AQ150" i="6" s="1"/>
  <c r="AF190" i="6"/>
  <c r="AG190" i="6" s="1"/>
  <c r="AI190" i="6" s="1"/>
  <c r="BB160" i="6"/>
  <c r="BB115" i="6"/>
  <c r="BB101" i="6"/>
  <c r="AP101" i="6"/>
  <c r="AQ101" i="6" s="1"/>
  <c r="AF173" i="6"/>
  <c r="AG173" i="6" s="1"/>
  <c r="AI173" i="6" s="1"/>
  <c r="AP173" i="6" s="1"/>
  <c r="AQ173" i="6" s="1"/>
  <c r="AF160" i="6"/>
  <c r="AG160" i="6" s="1"/>
  <c r="AI160" i="6" s="1"/>
  <c r="AP160" i="6" s="1"/>
  <c r="AQ160" i="6" s="1"/>
  <c r="BB127" i="6"/>
  <c r="AP127" i="6"/>
  <c r="AQ127" i="6" s="1"/>
  <c r="BB116" i="6"/>
  <c r="BB112" i="6"/>
  <c r="AP112" i="6"/>
  <c r="AQ112" i="6" s="1"/>
  <c r="BB104" i="6"/>
  <c r="AP104" i="6"/>
  <c r="AQ104" i="6" s="1"/>
  <c r="BB97" i="6"/>
  <c r="AP97" i="6"/>
  <c r="AQ97" i="6" s="1"/>
  <c r="BB90" i="6"/>
  <c r="AF50" i="6"/>
  <c r="AG50" i="6" s="1"/>
  <c r="AI50" i="6" s="1"/>
  <c r="AP50" i="6" s="1"/>
  <c r="AQ50" i="6" s="1"/>
  <c r="AF51" i="6"/>
  <c r="AG51" i="6" s="1"/>
  <c r="AI51" i="6" s="1"/>
  <c r="AP51" i="6" s="1"/>
  <c r="AQ51" i="6" s="1"/>
  <c r="AP40" i="6"/>
  <c r="AQ40" i="6" s="1"/>
  <c r="BB40" i="6"/>
  <c r="BB27" i="6"/>
  <c r="Y17" i="6"/>
  <c r="AF31" i="6"/>
  <c r="AG31" i="6" s="1"/>
  <c r="AI31" i="6" s="1"/>
  <c r="AP31" i="6" s="1"/>
  <c r="AQ31" i="6" s="1"/>
  <c r="AF61" i="6"/>
  <c r="AG61" i="6" s="1"/>
  <c r="AI61" i="6" s="1"/>
  <c r="AP61" i="6" s="1"/>
  <c r="AQ61" i="6" s="1"/>
  <c r="AF70" i="6"/>
  <c r="AG70" i="6" s="1"/>
  <c r="AI70" i="6" s="1"/>
  <c r="AP70" i="6" s="1"/>
  <c r="AQ70" i="6" s="1"/>
  <c r="AF72" i="6"/>
  <c r="AG72" i="6" s="1"/>
  <c r="AI72" i="6" s="1"/>
  <c r="AP72" i="6" s="1"/>
  <c r="AQ72" i="6" s="1"/>
  <c r="AF107" i="6"/>
  <c r="AG107" i="6" s="1"/>
  <c r="AI107" i="6" s="1"/>
  <c r="AP107" i="6" s="1"/>
  <c r="AQ107" i="6" s="1"/>
  <c r="AF127" i="6"/>
  <c r="AG127" i="6" s="1"/>
  <c r="AI127" i="6" s="1"/>
  <c r="AF154" i="6"/>
  <c r="AG154" i="6" s="1"/>
  <c r="AI154" i="6" s="1"/>
  <c r="BB154" i="6"/>
  <c r="AP154" i="6"/>
  <c r="AQ154" i="6" s="1"/>
  <c r="BB129" i="6"/>
  <c r="AP129" i="6"/>
  <c r="AQ129" i="6" s="1"/>
  <c r="BB191" i="6"/>
  <c r="AP191" i="6"/>
  <c r="AQ191" i="6" s="1"/>
  <c r="BB188" i="6"/>
  <c r="BB174" i="6"/>
  <c r="AP174" i="6"/>
  <c r="AQ174" i="6" s="1"/>
  <c r="BB165" i="6"/>
  <c r="BB156" i="6"/>
  <c r="AP156" i="6"/>
  <c r="AQ156" i="6" s="1"/>
  <c r="BB100" i="6"/>
  <c r="AP100" i="6"/>
  <c r="AQ100" i="6" s="1"/>
  <c r="BB109" i="6"/>
  <c r="AP109" i="6"/>
  <c r="AQ109" i="6" s="1"/>
  <c r="AF90" i="6"/>
  <c r="AG90" i="6" s="1"/>
  <c r="AI90" i="6" s="1"/>
  <c r="AP90" i="6" s="1"/>
  <c r="AQ90" i="6" s="1"/>
  <c r="BB89" i="6"/>
  <c r="AF79" i="6"/>
  <c r="AG79" i="6" s="1"/>
  <c r="AI79" i="6" s="1"/>
  <c r="AP79" i="6" s="1"/>
  <c r="AQ79" i="6" s="1"/>
  <c r="AF60" i="6"/>
  <c r="AG60" i="6" s="1"/>
  <c r="AI60" i="6" s="1"/>
  <c r="AP60" i="6" s="1"/>
  <c r="AQ60" i="6" s="1"/>
  <c r="AF65" i="6"/>
  <c r="AG65" i="6" s="1"/>
  <c r="AI65" i="6" s="1"/>
  <c r="AP65" i="6" s="1"/>
  <c r="AQ65" i="6" s="1"/>
  <c r="AF92" i="6"/>
  <c r="AG92" i="6" s="1"/>
  <c r="AI92" i="6" s="1"/>
  <c r="AP92" i="6" s="1"/>
  <c r="AQ92" i="6" s="1"/>
  <c r="AF76" i="6"/>
  <c r="AG76" i="6" s="1"/>
  <c r="AI76" i="6" s="1"/>
  <c r="AP76" i="6" s="1"/>
  <c r="AQ76" i="6" s="1"/>
  <c r="AF111" i="6"/>
  <c r="AG111" i="6" s="1"/>
  <c r="AI111" i="6" s="1"/>
  <c r="AP111" i="6" s="1"/>
  <c r="AQ111" i="6" s="1"/>
  <c r="AF131" i="6"/>
  <c r="AG131" i="6" s="1"/>
  <c r="AI131" i="6" s="1"/>
  <c r="AF165" i="6"/>
  <c r="AG165" i="6" s="1"/>
  <c r="AI165" i="6" s="1"/>
  <c r="AP165" i="6" s="1"/>
  <c r="AQ165" i="6" s="1"/>
  <c r="AV87" i="6"/>
  <c r="AU87" i="6"/>
  <c r="AS87" i="6"/>
  <c r="AS36" i="6"/>
  <c r="AV36" i="6"/>
  <c r="AU36" i="6"/>
  <c r="AF188" i="6"/>
  <c r="AG188" i="6" s="1"/>
  <c r="AI188" i="6" s="1"/>
  <c r="AP188" i="6" s="1"/>
  <c r="AQ188" i="6" s="1"/>
  <c r="BB190" i="6"/>
  <c r="AP190" i="6"/>
  <c r="AQ190" i="6" s="1"/>
  <c r="AF192" i="6"/>
  <c r="AG192" i="6" s="1"/>
  <c r="AI192" i="6" s="1"/>
  <c r="AP192" i="6" s="1"/>
  <c r="AQ192" i="6" s="1"/>
  <c r="BB173" i="6"/>
  <c r="AP163" i="6"/>
  <c r="AQ163" i="6" s="1"/>
  <c r="BB163" i="6"/>
  <c r="BB132" i="6"/>
  <c r="AP132" i="6"/>
  <c r="AQ132" i="6" s="1"/>
  <c r="BB99" i="6"/>
  <c r="AP99" i="6"/>
  <c r="AQ99" i="6" s="1"/>
  <c r="BB88" i="6"/>
  <c r="AP88" i="6"/>
  <c r="AQ88" i="6" s="1"/>
  <c r="AF48" i="6"/>
  <c r="AG48" i="6" s="1"/>
  <c r="AI48" i="6" s="1"/>
  <c r="AP48" i="6" s="1"/>
  <c r="AQ48" i="6" s="1"/>
  <c r="AP35" i="6"/>
  <c r="AQ35" i="6" s="1"/>
  <c r="BB35" i="6"/>
  <c r="AF37" i="6"/>
  <c r="AG37" i="6" s="1"/>
  <c r="AI37" i="6" s="1"/>
  <c r="AP37" i="6" s="1"/>
  <c r="AQ37" i="6" s="1"/>
  <c r="AF69" i="6"/>
  <c r="AG69" i="6" s="1"/>
  <c r="AI69" i="6" s="1"/>
  <c r="AP69" i="6" s="1"/>
  <c r="AQ69" i="6" s="1"/>
  <c r="AF74" i="6"/>
  <c r="AG74" i="6" s="1"/>
  <c r="AI74" i="6" s="1"/>
  <c r="AP74" i="6" s="1"/>
  <c r="AQ74" i="6" s="1"/>
  <c r="AF80" i="6"/>
  <c r="AG80" i="6" s="1"/>
  <c r="AI80" i="6" s="1"/>
  <c r="AP80" i="6" s="1"/>
  <c r="AQ80" i="6" s="1"/>
  <c r="AF115" i="6"/>
  <c r="AG115" i="6" s="1"/>
  <c r="AI115" i="6" s="1"/>
  <c r="AP115" i="6" s="1"/>
  <c r="AQ115" i="6" s="1"/>
  <c r="AF135" i="6"/>
  <c r="AG135" i="6" s="1"/>
  <c r="AI135" i="6" s="1"/>
  <c r="AP135" i="6" s="1"/>
  <c r="AQ135" i="6" s="1"/>
  <c r="AF179" i="6"/>
  <c r="AG179" i="6" s="1"/>
  <c r="AI179" i="6" s="1"/>
  <c r="AP179" i="6" s="1"/>
  <c r="AQ179" i="6" s="1"/>
  <c r="AF172" i="6"/>
  <c r="AG172" i="6" s="1"/>
  <c r="AI172" i="6" s="1"/>
  <c r="AP172" i="6" s="1"/>
  <c r="AQ172" i="6" s="1"/>
  <c r="BB131" i="6"/>
  <c r="AP131" i="6"/>
  <c r="AQ131" i="6" s="1"/>
  <c r="BB121" i="6"/>
  <c r="AP121" i="6"/>
  <c r="AQ121" i="6" s="1"/>
  <c r="BB85" i="6"/>
  <c r="AP85" i="6"/>
  <c r="AQ85" i="6" s="1"/>
  <c r="AF52" i="6"/>
  <c r="AG52" i="6" s="1"/>
  <c r="AI52" i="6" s="1"/>
  <c r="AP52" i="6" s="1"/>
  <c r="AQ52" i="6" s="1"/>
  <c r="AF44" i="6"/>
  <c r="AG44" i="6" s="1"/>
  <c r="AI44" i="6" s="1"/>
  <c r="AP44" i="6" s="1"/>
  <c r="AQ44" i="6" s="1"/>
  <c r="BB51" i="6"/>
  <c r="AF41" i="6"/>
  <c r="AG41" i="6" s="1"/>
  <c r="AI41" i="6" s="1"/>
  <c r="AP41" i="6" s="1"/>
  <c r="AQ41" i="6" s="1"/>
  <c r="AF75" i="6"/>
  <c r="AG75" i="6" s="1"/>
  <c r="AI75" i="6" s="1"/>
  <c r="AP75" i="6" s="1"/>
  <c r="AQ75" i="6" s="1"/>
  <c r="AF78" i="6"/>
  <c r="AG78" i="6" s="1"/>
  <c r="AI78" i="6" s="1"/>
  <c r="AP78" i="6" s="1"/>
  <c r="AQ78" i="6" s="1"/>
  <c r="AF84" i="6"/>
  <c r="AG84" i="6" s="1"/>
  <c r="AI84" i="6" s="1"/>
  <c r="AP84" i="6" s="1"/>
  <c r="AQ84" i="6" s="1"/>
  <c r="AF93" i="6"/>
  <c r="AG93" i="6" s="1"/>
  <c r="AI93" i="6" s="1"/>
  <c r="AP93" i="6" s="1"/>
  <c r="AQ93" i="6" s="1"/>
  <c r="AF123" i="6"/>
  <c r="AG123" i="6" s="1"/>
  <c r="AI123" i="6" s="1"/>
  <c r="AP123" i="6" s="1"/>
  <c r="AQ123" i="6" s="1"/>
  <c r="AF194" i="6"/>
  <c r="AG194" i="6" s="1"/>
  <c r="AI194" i="6" s="1"/>
  <c r="AP194" i="6" s="1"/>
  <c r="AQ194" i="6" s="1"/>
  <c r="AF98" i="3"/>
  <c r="AG98" i="3" s="1"/>
  <c r="AI98" i="3" s="1"/>
  <c r="AP98" i="3" s="1"/>
  <c r="AQ98" i="3" s="1"/>
  <c r="AU98" i="3" s="1"/>
  <c r="AF126" i="3"/>
  <c r="AG126" i="3" s="1"/>
  <c r="AI126" i="3" s="1"/>
  <c r="AP126" i="3" s="1"/>
  <c r="AQ126" i="3" s="1"/>
  <c r="AV126" i="3" s="1"/>
  <c r="AF31" i="3"/>
  <c r="AG31" i="3" s="1"/>
  <c r="AI31" i="3" s="1"/>
  <c r="AP31" i="3" s="1"/>
  <c r="AQ31" i="3" s="1"/>
  <c r="AC185" i="3"/>
  <c r="AF185" i="3" s="1"/>
  <c r="AG185" i="3" s="1"/>
  <c r="AI185" i="3" s="1"/>
  <c r="AP185" i="3" s="1"/>
  <c r="AQ185" i="3" s="1"/>
  <c r="AU185" i="3" s="1"/>
  <c r="AC176" i="3"/>
  <c r="AF176" i="3" s="1"/>
  <c r="AG176" i="3" s="1"/>
  <c r="AI176" i="3" s="1"/>
  <c r="AC172" i="3"/>
  <c r="AF172" i="3" s="1"/>
  <c r="AG172" i="3" s="1"/>
  <c r="AI172" i="3" s="1"/>
  <c r="AP172" i="3" s="1"/>
  <c r="AQ172" i="3" s="1"/>
  <c r="AC159" i="3"/>
  <c r="AF159" i="3" s="1"/>
  <c r="AG159" i="3" s="1"/>
  <c r="AI159" i="3" s="1"/>
  <c r="AP159" i="3" s="1"/>
  <c r="AQ159" i="3" s="1"/>
  <c r="AV159" i="3" s="1"/>
  <c r="AC135" i="3"/>
  <c r="AF135" i="3" s="1"/>
  <c r="AG135" i="3" s="1"/>
  <c r="AI135" i="3" s="1"/>
  <c r="AP135" i="3" s="1"/>
  <c r="AQ135" i="3" s="1"/>
  <c r="AU135" i="3" s="1"/>
  <c r="AC131" i="3"/>
  <c r="AF131" i="3" s="1"/>
  <c r="AG131" i="3" s="1"/>
  <c r="AI131" i="3" s="1"/>
  <c r="AP131" i="3" s="1"/>
  <c r="AQ131" i="3" s="1"/>
  <c r="AC124" i="3"/>
  <c r="AF124" i="3" s="1"/>
  <c r="AG124" i="3" s="1"/>
  <c r="AI124" i="3" s="1"/>
  <c r="AP124" i="3" s="1"/>
  <c r="AQ124" i="3" s="1"/>
  <c r="AC188" i="3"/>
  <c r="AF188" i="3" s="1"/>
  <c r="AG188" i="3" s="1"/>
  <c r="AI188" i="3" s="1"/>
  <c r="AP188" i="3" s="1"/>
  <c r="AQ188" i="3" s="1"/>
  <c r="AU188" i="3" s="1"/>
  <c r="AC173" i="3"/>
  <c r="AF173" i="3" s="1"/>
  <c r="AG173" i="3" s="1"/>
  <c r="AI173" i="3" s="1"/>
  <c r="AP173" i="3" s="1"/>
  <c r="AQ173" i="3" s="1"/>
  <c r="AV173" i="3" s="1"/>
  <c r="AC169" i="3"/>
  <c r="AF169" i="3" s="1"/>
  <c r="AG169" i="3" s="1"/>
  <c r="AI169" i="3" s="1"/>
  <c r="AP169" i="3" s="1"/>
  <c r="AQ169" i="3" s="1"/>
  <c r="AC168" i="3"/>
  <c r="AF168" i="3" s="1"/>
  <c r="AG168" i="3" s="1"/>
  <c r="AI168" i="3" s="1"/>
  <c r="AP168" i="3" s="1"/>
  <c r="AQ168" i="3" s="1"/>
  <c r="AC141" i="3"/>
  <c r="AF141" i="3" s="1"/>
  <c r="AG141" i="3" s="1"/>
  <c r="AI141" i="3" s="1"/>
  <c r="AP141" i="3" s="1"/>
  <c r="AQ141" i="3" s="1"/>
  <c r="AC119" i="3"/>
  <c r="AF119" i="3" s="1"/>
  <c r="AG119" i="3" s="1"/>
  <c r="AI119" i="3" s="1"/>
  <c r="AP119" i="3" s="1"/>
  <c r="AQ119" i="3" s="1"/>
  <c r="AC127" i="3"/>
  <c r="AF127" i="3" s="1"/>
  <c r="AG127" i="3" s="1"/>
  <c r="AI127" i="3" s="1"/>
  <c r="AP127" i="3" s="1"/>
  <c r="AQ127" i="3" s="1"/>
  <c r="AU127" i="3" s="1"/>
  <c r="AC53" i="3"/>
  <c r="AF53" i="3" s="1"/>
  <c r="AG53" i="3" s="1"/>
  <c r="AI53" i="3" s="1"/>
  <c r="AP53" i="3" s="1"/>
  <c r="AQ53" i="3" s="1"/>
  <c r="AC96" i="3"/>
  <c r="AF96" i="3" s="1"/>
  <c r="AG96" i="3" s="1"/>
  <c r="AI96" i="3" s="1"/>
  <c r="AP96" i="3" s="1"/>
  <c r="AQ96" i="3" s="1"/>
  <c r="AC27" i="3"/>
  <c r="AC29" i="3"/>
  <c r="AF29" i="3" s="1"/>
  <c r="AG29" i="3" s="1"/>
  <c r="AI29" i="3" s="1"/>
  <c r="AC153" i="3"/>
  <c r="AF153" i="3" s="1"/>
  <c r="AG153" i="3" s="1"/>
  <c r="AI153" i="3" s="1"/>
  <c r="AP153" i="3" s="1"/>
  <c r="AQ153" i="3" s="1"/>
  <c r="AC142" i="3"/>
  <c r="AF142" i="3" s="1"/>
  <c r="AG142" i="3" s="1"/>
  <c r="AI142" i="3" s="1"/>
  <c r="AP142" i="3" s="1"/>
  <c r="AQ142" i="3" s="1"/>
  <c r="AC120" i="3"/>
  <c r="AF120" i="3" s="1"/>
  <c r="AG120" i="3" s="1"/>
  <c r="AI120" i="3" s="1"/>
  <c r="AP120" i="3" s="1"/>
  <c r="AQ120" i="3" s="1"/>
  <c r="AU120" i="3" s="1"/>
  <c r="AC125" i="3"/>
  <c r="AF125" i="3" s="1"/>
  <c r="AG125" i="3" s="1"/>
  <c r="AI125" i="3" s="1"/>
  <c r="AP125" i="3" s="1"/>
  <c r="AQ125" i="3" s="1"/>
  <c r="AC113" i="3"/>
  <c r="AF113" i="3" s="1"/>
  <c r="AG113" i="3" s="1"/>
  <c r="AI113" i="3" s="1"/>
  <c r="AP113" i="3" s="1"/>
  <c r="AQ113" i="3" s="1"/>
  <c r="AC101" i="3"/>
  <c r="AF101" i="3" s="1"/>
  <c r="AG101" i="3" s="1"/>
  <c r="AI101" i="3" s="1"/>
  <c r="AP101" i="3" s="1"/>
  <c r="AQ101" i="3" s="1"/>
  <c r="AV101" i="3" s="1"/>
  <c r="AC105" i="3"/>
  <c r="AF105" i="3" s="1"/>
  <c r="AG105" i="3" s="1"/>
  <c r="AI105" i="3" s="1"/>
  <c r="AP105" i="3" s="1"/>
  <c r="AQ105" i="3" s="1"/>
  <c r="AV105" i="3" s="1"/>
  <c r="AC79" i="3"/>
  <c r="AF79" i="3" s="1"/>
  <c r="AG79" i="3" s="1"/>
  <c r="AI79" i="3" s="1"/>
  <c r="AP79" i="3" s="1"/>
  <c r="AQ79" i="3" s="1"/>
  <c r="AU79" i="3" s="1"/>
  <c r="AC37" i="3"/>
  <c r="AF37" i="3" s="1"/>
  <c r="AG37" i="3" s="1"/>
  <c r="AI37" i="3" s="1"/>
  <c r="AP37" i="3" s="1"/>
  <c r="AQ37" i="3" s="1"/>
  <c r="AC167" i="3"/>
  <c r="AF167" i="3" s="1"/>
  <c r="AG167" i="3" s="1"/>
  <c r="AI167" i="3" s="1"/>
  <c r="AP167" i="3" s="1"/>
  <c r="AQ167" i="3" s="1"/>
  <c r="AS167" i="3" s="1"/>
  <c r="AC145" i="3"/>
  <c r="AF145" i="3" s="1"/>
  <c r="AG145" i="3" s="1"/>
  <c r="AI145" i="3" s="1"/>
  <c r="AP145" i="3" s="1"/>
  <c r="AQ145" i="3" s="1"/>
  <c r="AC110" i="3"/>
  <c r="AF110" i="3" s="1"/>
  <c r="AG110" i="3" s="1"/>
  <c r="AI110" i="3" s="1"/>
  <c r="AP110" i="3" s="1"/>
  <c r="AQ110" i="3" s="1"/>
  <c r="AS110" i="3" s="1"/>
  <c r="AC54" i="3"/>
  <c r="AF54" i="3" s="1"/>
  <c r="AG54" i="3" s="1"/>
  <c r="AI54" i="3" s="1"/>
  <c r="AP54" i="3" s="1"/>
  <c r="AQ54" i="3" s="1"/>
  <c r="AC195" i="3"/>
  <c r="AF195" i="3" s="1"/>
  <c r="AG195" i="3" s="1"/>
  <c r="AI195" i="3" s="1"/>
  <c r="AP195" i="3" s="1"/>
  <c r="AQ195" i="3" s="1"/>
  <c r="AV195" i="3" s="1"/>
  <c r="AC181" i="3"/>
  <c r="AF181" i="3" s="1"/>
  <c r="AG181" i="3" s="1"/>
  <c r="AI181" i="3" s="1"/>
  <c r="AP181" i="3" s="1"/>
  <c r="AQ181" i="3" s="1"/>
  <c r="AU181" i="3" s="1"/>
  <c r="AC164" i="3"/>
  <c r="AF164" i="3" s="1"/>
  <c r="AG164" i="3" s="1"/>
  <c r="AI164" i="3" s="1"/>
  <c r="AC163" i="3"/>
  <c r="AF163" i="3" s="1"/>
  <c r="AG163" i="3" s="1"/>
  <c r="AI163" i="3" s="1"/>
  <c r="AP163" i="3" s="1"/>
  <c r="AQ163" i="3" s="1"/>
  <c r="AC143" i="3"/>
  <c r="AF143" i="3" s="1"/>
  <c r="AG143" i="3" s="1"/>
  <c r="AI143" i="3" s="1"/>
  <c r="AP143" i="3" s="1"/>
  <c r="AQ143" i="3" s="1"/>
  <c r="AC146" i="3"/>
  <c r="AC104" i="3"/>
  <c r="AF104" i="3" s="1"/>
  <c r="AG104" i="3" s="1"/>
  <c r="AI104" i="3" s="1"/>
  <c r="AP104" i="3" s="1"/>
  <c r="AQ104" i="3" s="1"/>
  <c r="AC94" i="3"/>
  <c r="AF94" i="3" s="1"/>
  <c r="AG94" i="3" s="1"/>
  <c r="AI94" i="3" s="1"/>
  <c r="AC78" i="3"/>
  <c r="AF78" i="3" s="1"/>
  <c r="AG78" i="3" s="1"/>
  <c r="AI78" i="3" s="1"/>
  <c r="AP78" i="3" s="1"/>
  <c r="AQ78" i="3" s="1"/>
  <c r="AV78" i="3" s="1"/>
  <c r="AC35" i="3"/>
  <c r="AF35" i="3" s="1"/>
  <c r="AG35" i="3" s="1"/>
  <c r="AI35" i="3" s="1"/>
  <c r="AP35" i="3" s="1"/>
  <c r="AQ35" i="3" s="1"/>
  <c r="AU35" i="3" s="1"/>
  <c r="AC192" i="3"/>
  <c r="AC155" i="3"/>
  <c r="AF155" i="3" s="1"/>
  <c r="AG155" i="3" s="1"/>
  <c r="AI155" i="3" s="1"/>
  <c r="AP155" i="3" s="1"/>
  <c r="AQ155" i="3" s="1"/>
  <c r="AS155" i="3" s="1"/>
  <c r="AC118" i="3"/>
  <c r="AF118" i="3" s="1"/>
  <c r="AG118" i="3" s="1"/>
  <c r="AI118" i="3" s="1"/>
  <c r="AP118" i="3" s="1"/>
  <c r="AQ118" i="3" s="1"/>
  <c r="AC128" i="3"/>
  <c r="AF128" i="3" s="1"/>
  <c r="AG128" i="3" s="1"/>
  <c r="AI128" i="3" s="1"/>
  <c r="AP128" i="3" s="1"/>
  <c r="AQ128" i="3" s="1"/>
  <c r="AV128" i="3" s="1"/>
  <c r="AC100" i="3"/>
  <c r="AF100" i="3" s="1"/>
  <c r="AG100" i="3" s="1"/>
  <c r="AI100" i="3" s="1"/>
  <c r="AP100" i="3" s="1"/>
  <c r="AQ100" i="3" s="1"/>
  <c r="AC121" i="3"/>
  <c r="AF121" i="3" s="1"/>
  <c r="AG121" i="3" s="1"/>
  <c r="AI121" i="3" s="1"/>
  <c r="AC112" i="3"/>
  <c r="AF112" i="3" s="1"/>
  <c r="AG112" i="3" s="1"/>
  <c r="AI112" i="3" s="1"/>
  <c r="AP112" i="3" s="1"/>
  <c r="AQ112" i="3" s="1"/>
  <c r="AV112" i="3" s="1"/>
  <c r="AP53" i="2"/>
  <c r="AQ53" i="2" s="1"/>
  <c r="AU53" i="2" s="1"/>
  <c r="AP169" i="2"/>
  <c r="AQ169" i="2" s="1"/>
  <c r="AU169" i="2" s="1"/>
  <c r="AP58" i="2"/>
  <c r="AQ58" i="2" s="1"/>
  <c r="AP65" i="2"/>
  <c r="AQ65" i="2" s="1"/>
  <c r="AP77" i="2"/>
  <c r="AQ77" i="2" s="1"/>
  <c r="AP189" i="2"/>
  <c r="AQ189" i="2" s="1"/>
  <c r="AV189" i="2" s="1"/>
  <c r="AP62" i="2"/>
  <c r="AQ62" i="2" s="1"/>
  <c r="AP81" i="2"/>
  <c r="AQ81" i="2" s="1"/>
  <c r="AV81" i="2" s="1"/>
  <c r="AP162" i="2"/>
  <c r="AQ162" i="2" s="1"/>
  <c r="AV162" i="2" s="1"/>
  <c r="AP138" i="2"/>
  <c r="AQ138" i="2" s="1"/>
  <c r="AV138" i="2" s="1"/>
  <c r="AP150" i="2"/>
  <c r="AQ150" i="2" s="1"/>
  <c r="AV181" i="5"/>
  <c r="AU181" i="5"/>
  <c r="AS181" i="5"/>
  <c r="AU139" i="5"/>
  <c r="AS139" i="5"/>
  <c r="AV139" i="5"/>
  <c r="AU174" i="5"/>
  <c r="AV174" i="5"/>
  <c r="AS174" i="5"/>
  <c r="AS98" i="5"/>
  <c r="AV98" i="5"/>
  <c r="AU98" i="5"/>
  <c r="AU187" i="5"/>
  <c r="AV187" i="5"/>
  <c r="AS187" i="5"/>
  <c r="AV163" i="5"/>
  <c r="AU163" i="5"/>
  <c r="AU167" i="5"/>
  <c r="AS167" i="5"/>
  <c r="AV167" i="5"/>
  <c r="AU143" i="5"/>
  <c r="AS143" i="5"/>
  <c r="AU192" i="5"/>
  <c r="AS192" i="5"/>
  <c r="AV192" i="5"/>
  <c r="AU191" i="5"/>
  <c r="AV191" i="5"/>
  <c r="AS191" i="5"/>
  <c r="AU183" i="5"/>
  <c r="AV183" i="5"/>
  <c r="AS183" i="5"/>
  <c r="AS159" i="5"/>
  <c r="AV159" i="5"/>
  <c r="AU159" i="5"/>
  <c r="AV178" i="5"/>
  <c r="AU178" i="5"/>
  <c r="AS178" i="5"/>
  <c r="AU131" i="5"/>
  <c r="AS29" i="5"/>
  <c r="AV29" i="5"/>
  <c r="AU29" i="5"/>
  <c r="AU184" i="5"/>
  <c r="AS184" i="5"/>
  <c r="AV184" i="5"/>
  <c r="AU112" i="5"/>
  <c r="AS180" i="5"/>
  <c r="AV180" i="5"/>
  <c r="AU180" i="5"/>
  <c r="AU155" i="5"/>
  <c r="AS155" i="5"/>
  <c r="AS122" i="5"/>
  <c r="AV122" i="5"/>
  <c r="AU122" i="5"/>
  <c r="AV103" i="5"/>
  <c r="AS104" i="5"/>
  <c r="AV104" i="5"/>
  <c r="AU104" i="5"/>
  <c r="AP175" i="5"/>
  <c r="AQ175" i="5" s="1"/>
  <c r="BB175" i="5"/>
  <c r="BB134" i="5"/>
  <c r="BB90" i="5"/>
  <c r="BB80" i="5"/>
  <c r="AP80" i="5"/>
  <c r="AQ80" i="5" s="1"/>
  <c r="BB79" i="5"/>
  <c r="BB49" i="5"/>
  <c r="BB164" i="5"/>
  <c r="AP164" i="5"/>
  <c r="AQ164" i="5" s="1"/>
  <c r="AF154" i="5"/>
  <c r="AG154" i="5" s="1"/>
  <c r="AI154" i="5" s="1"/>
  <c r="BB121" i="5"/>
  <c r="BB110" i="5"/>
  <c r="AP88" i="5"/>
  <c r="AQ88" i="5" s="1"/>
  <c r="BB88" i="5"/>
  <c r="AP89" i="5"/>
  <c r="AQ89" i="5" s="1"/>
  <c r="BB89" i="5"/>
  <c r="AC90" i="5"/>
  <c r="AF90" i="5" s="1"/>
  <c r="AG90" i="5" s="1"/>
  <c r="AI90" i="5" s="1"/>
  <c r="BB86" i="5"/>
  <c r="AP86" i="5"/>
  <c r="AQ86" i="5" s="1"/>
  <c r="BB94" i="5"/>
  <c r="AP94" i="5"/>
  <c r="AQ94" i="5" s="1"/>
  <c r="AC82" i="5"/>
  <c r="AF82" i="5" s="1"/>
  <c r="AG82" i="5" s="1"/>
  <c r="AI82" i="5" s="1"/>
  <c r="AC97" i="5"/>
  <c r="AF97" i="5" s="1"/>
  <c r="AG97" i="5" s="1"/>
  <c r="AI97" i="5" s="1"/>
  <c r="AC69" i="5"/>
  <c r="AF69" i="5" s="1"/>
  <c r="AG69" i="5" s="1"/>
  <c r="AI69" i="5" s="1"/>
  <c r="AC62" i="5"/>
  <c r="AF62" i="5" s="1"/>
  <c r="AG62" i="5" s="1"/>
  <c r="AI62" i="5" s="1"/>
  <c r="AP62" i="5" s="1"/>
  <c r="AQ62" i="5" s="1"/>
  <c r="J42" i="4" s="1"/>
  <c r="AC50" i="5"/>
  <c r="AF50" i="5" s="1"/>
  <c r="AG50" i="5" s="1"/>
  <c r="AI50" i="5" s="1"/>
  <c r="AC56" i="5"/>
  <c r="AF56" i="5" s="1"/>
  <c r="AG56" i="5" s="1"/>
  <c r="AI56" i="5" s="1"/>
  <c r="Y17" i="5"/>
  <c r="BB27" i="5"/>
  <c r="BB109" i="5"/>
  <c r="BB100" i="5"/>
  <c r="AP100" i="5"/>
  <c r="AQ100" i="5" s="1"/>
  <c r="J80" i="4" s="1"/>
  <c r="BB73" i="5"/>
  <c r="BB186" i="5"/>
  <c r="AF162" i="5"/>
  <c r="AG162" i="5" s="1"/>
  <c r="AI162" i="5" s="1"/>
  <c r="BB158" i="5"/>
  <c r="AF161" i="5"/>
  <c r="AG161" i="5" s="1"/>
  <c r="AI161" i="5" s="1"/>
  <c r="BB129" i="5"/>
  <c r="BB130" i="5"/>
  <c r="AP130" i="5"/>
  <c r="AQ130" i="5" s="1"/>
  <c r="AP84" i="5"/>
  <c r="AQ84" i="5" s="1"/>
  <c r="BB84" i="5"/>
  <c r="AF91" i="5"/>
  <c r="AG91" i="5" s="1"/>
  <c r="AI91" i="5" s="1"/>
  <c r="AF92" i="5"/>
  <c r="AG92" i="5" s="1"/>
  <c r="AI92" i="5" s="1"/>
  <c r="BB83" i="5"/>
  <c r="AF54" i="5"/>
  <c r="AG54" i="5" s="1"/>
  <c r="AI54" i="5" s="1"/>
  <c r="BB41" i="5"/>
  <c r="AP41" i="5"/>
  <c r="AQ41" i="5" s="1"/>
  <c r="AF47" i="5"/>
  <c r="AG47" i="5" s="1"/>
  <c r="AI47" i="5" s="1"/>
  <c r="AC185" i="5"/>
  <c r="AF185" i="5" s="1"/>
  <c r="AG185" i="5" s="1"/>
  <c r="AI185" i="5" s="1"/>
  <c r="AC193" i="5"/>
  <c r="AF193" i="5" s="1"/>
  <c r="AG193" i="5" s="1"/>
  <c r="AI193" i="5" s="1"/>
  <c r="AC189" i="5"/>
  <c r="AF189" i="5" s="1"/>
  <c r="AG189" i="5" s="1"/>
  <c r="AI189" i="5" s="1"/>
  <c r="AC186" i="5"/>
  <c r="AF186" i="5" s="1"/>
  <c r="AG186" i="5" s="1"/>
  <c r="AI186" i="5" s="1"/>
  <c r="AC194" i="5"/>
  <c r="AF194" i="5" s="1"/>
  <c r="AG194" i="5" s="1"/>
  <c r="AI194" i="5" s="1"/>
  <c r="AC190" i="5"/>
  <c r="AF190" i="5" s="1"/>
  <c r="AG190" i="5" s="1"/>
  <c r="AI190" i="5" s="1"/>
  <c r="AC165" i="5"/>
  <c r="AF165" i="5" s="1"/>
  <c r="AG165" i="5" s="1"/>
  <c r="AI165" i="5" s="1"/>
  <c r="AC172" i="5"/>
  <c r="AF172" i="5" s="1"/>
  <c r="AG172" i="5" s="1"/>
  <c r="AI172" i="5" s="1"/>
  <c r="AC168" i="5"/>
  <c r="AF168" i="5" s="1"/>
  <c r="AG168" i="5" s="1"/>
  <c r="AI168" i="5" s="1"/>
  <c r="AC169" i="5"/>
  <c r="AF169" i="5" s="1"/>
  <c r="AG169" i="5" s="1"/>
  <c r="AI169" i="5" s="1"/>
  <c r="AC153" i="5"/>
  <c r="AF153" i="5" s="1"/>
  <c r="AG153" i="5" s="1"/>
  <c r="AI153" i="5" s="1"/>
  <c r="AC146" i="5"/>
  <c r="AF146" i="5" s="1"/>
  <c r="AG146" i="5" s="1"/>
  <c r="AI146" i="5" s="1"/>
  <c r="AC142" i="5"/>
  <c r="AF142" i="5" s="1"/>
  <c r="AG142" i="5" s="1"/>
  <c r="AI142" i="5" s="1"/>
  <c r="AC138" i="5"/>
  <c r="AF138" i="5" s="1"/>
  <c r="AG138" i="5" s="1"/>
  <c r="AI138" i="5" s="1"/>
  <c r="AC134" i="5"/>
  <c r="AF134" i="5" s="1"/>
  <c r="AG134" i="5" s="1"/>
  <c r="AI134" i="5" s="1"/>
  <c r="AC173" i="5"/>
  <c r="AF173" i="5" s="1"/>
  <c r="AG173" i="5" s="1"/>
  <c r="AI173" i="5" s="1"/>
  <c r="AC157" i="5"/>
  <c r="AF157" i="5" s="1"/>
  <c r="AG157" i="5" s="1"/>
  <c r="AI157" i="5" s="1"/>
  <c r="AC156" i="5"/>
  <c r="AF156" i="5" s="1"/>
  <c r="AG156" i="5" s="1"/>
  <c r="AI156" i="5" s="1"/>
  <c r="AC149" i="5"/>
  <c r="AF149" i="5" s="1"/>
  <c r="AG149" i="5" s="1"/>
  <c r="AI149" i="5" s="1"/>
  <c r="AC140" i="5"/>
  <c r="AF140" i="5" s="1"/>
  <c r="AG140" i="5" s="1"/>
  <c r="AI140" i="5" s="1"/>
  <c r="AC128" i="5"/>
  <c r="AF128" i="5" s="1"/>
  <c r="AG128" i="5" s="1"/>
  <c r="AI128" i="5" s="1"/>
  <c r="AC125" i="5"/>
  <c r="AF125" i="5" s="1"/>
  <c r="AG125" i="5" s="1"/>
  <c r="AI125" i="5" s="1"/>
  <c r="AC141" i="5"/>
  <c r="AF141" i="5" s="1"/>
  <c r="AG141" i="5" s="1"/>
  <c r="AI141" i="5" s="1"/>
  <c r="AC129" i="5"/>
  <c r="AF129" i="5" s="1"/>
  <c r="AG129" i="5" s="1"/>
  <c r="AI129" i="5" s="1"/>
  <c r="AC144" i="5"/>
  <c r="AF144" i="5" s="1"/>
  <c r="AG144" i="5" s="1"/>
  <c r="AI144" i="5" s="1"/>
  <c r="AC133" i="5"/>
  <c r="AF133" i="5" s="1"/>
  <c r="AG133" i="5" s="1"/>
  <c r="AI133" i="5" s="1"/>
  <c r="AC132" i="5"/>
  <c r="AF132" i="5" s="1"/>
  <c r="AG132" i="5" s="1"/>
  <c r="AI132" i="5" s="1"/>
  <c r="AC137" i="5"/>
  <c r="AF137" i="5" s="1"/>
  <c r="AG137" i="5" s="1"/>
  <c r="AI137" i="5" s="1"/>
  <c r="AC136" i="5"/>
  <c r="AF136" i="5" s="1"/>
  <c r="AG136" i="5" s="1"/>
  <c r="AI136" i="5" s="1"/>
  <c r="AC152" i="5"/>
  <c r="AF152" i="5" s="1"/>
  <c r="AG152" i="5" s="1"/>
  <c r="AI152" i="5" s="1"/>
  <c r="AC145" i="5"/>
  <c r="AF145" i="5" s="1"/>
  <c r="AG145" i="5" s="1"/>
  <c r="AI145" i="5" s="1"/>
  <c r="AC121" i="5"/>
  <c r="AF121" i="5" s="1"/>
  <c r="AG121" i="5" s="1"/>
  <c r="AI121" i="5" s="1"/>
  <c r="AC64" i="5"/>
  <c r="AF64" i="5" s="1"/>
  <c r="AG64" i="5" s="1"/>
  <c r="AI64" i="5" s="1"/>
  <c r="AC63" i="5"/>
  <c r="AF63" i="5" s="1"/>
  <c r="AG63" i="5" s="1"/>
  <c r="AI63" i="5" s="1"/>
  <c r="AC79" i="5"/>
  <c r="AF79" i="5" s="1"/>
  <c r="AG79" i="5" s="1"/>
  <c r="AI79" i="5" s="1"/>
  <c r="AC75" i="5"/>
  <c r="AF75" i="5" s="1"/>
  <c r="AG75" i="5" s="1"/>
  <c r="AI75" i="5" s="1"/>
  <c r="AC71" i="5"/>
  <c r="AF71" i="5" s="1"/>
  <c r="AG71" i="5" s="1"/>
  <c r="AI71" i="5" s="1"/>
  <c r="AC67" i="5"/>
  <c r="AF67" i="5" s="1"/>
  <c r="AG67" i="5" s="1"/>
  <c r="AI67" i="5" s="1"/>
  <c r="AC61" i="5"/>
  <c r="AF61" i="5" s="1"/>
  <c r="AG61" i="5" s="1"/>
  <c r="AI61" i="5" s="1"/>
  <c r="AC78" i="5"/>
  <c r="AF78" i="5" s="1"/>
  <c r="AG78" i="5" s="1"/>
  <c r="AI78" i="5" s="1"/>
  <c r="AC74" i="5"/>
  <c r="AF74" i="5" s="1"/>
  <c r="AG74" i="5" s="1"/>
  <c r="AI74" i="5" s="1"/>
  <c r="AC66" i="5"/>
  <c r="AF66" i="5" s="1"/>
  <c r="AG66" i="5" s="1"/>
  <c r="AI66" i="5" s="1"/>
  <c r="AC60" i="5"/>
  <c r="AF60" i="5" s="1"/>
  <c r="AG60" i="5" s="1"/>
  <c r="AI60" i="5" s="1"/>
  <c r="AC70" i="5"/>
  <c r="AF70" i="5" s="1"/>
  <c r="AG70" i="5" s="1"/>
  <c r="AI70" i="5" s="1"/>
  <c r="AC45" i="5"/>
  <c r="AF45" i="5" s="1"/>
  <c r="AG45" i="5" s="1"/>
  <c r="AI45" i="5" s="1"/>
  <c r="AC37" i="5"/>
  <c r="AF37" i="5" s="1"/>
  <c r="AG37" i="5" s="1"/>
  <c r="AI37" i="5" s="1"/>
  <c r="AC35" i="5"/>
  <c r="AF35" i="5" s="1"/>
  <c r="AG35" i="5" s="1"/>
  <c r="AI35" i="5" s="1"/>
  <c r="AC31" i="5"/>
  <c r="AF31" i="5" s="1"/>
  <c r="AG31" i="5" s="1"/>
  <c r="AI31" i="5" s="1"/>
  <c r="AC27" i="5"/>
  <c r="AF27" i="5" s="1"/>
  <c r="AC49" i="5"/>
  <c r="AF49" i="5" s="1"/>
  <c r="AG49" i="5" s="1"/>
  <c r="AI49" i="5" s="1"/>
  <c r="AC28" i="5"/>
  <c r="AF28" i="5" s="1"/>
  <c r="AG28" i="5" s="1"/>
  <c r="AI28" i="5" s="1"/>
  <c r="AC33" i="5"/>
  <c r="AF33" i="5" s="1"/>
  <c r="AG33" i="5" s="1"/>
  <c r="AI33" i="5" s="1"/>
  <c r="BB93" i="5"/>
  <c r="BB76" i="5"/>
  <c r="BB62" i="5"/>
  <c r="BB57" i="5"/>
  <c r="BB45" i="5"/>
  <c r="AP45" i="5"/>
  <c r="AQ45" i="5" s="1"/>
  <c r="AP51" i="5"/>
  <c r="AQ51" i="5" s="1"/>
  <c r="BB51" i="5"/>
  <c r="BB160" i="5"/>
  <c r="AP160" i="5"/>
  <c r="AQ160" i="5" s="1"/>
  <c r="J140" i="4" s="1"/>
  <c r="AP161" i="5"/>
  <c r="AQ161" i="5" s="1"/>
  <c r="BB161" i="5"/>
  <c r="BB145" i="5"/>
  <c r="AP118" i="5"/>
  <c r="AQ118" i="5" s="1"/>
  <c r="BB118" i="5"/>
  <c r="AP119" i="5"/>
  <c r="AQ119" i="5" s="1"/>
  <c r="BB119" i="5"/>
  <c r="AP102" i="5"/>
  <c r="AQ102" i="5" s="1"/>
  <c r="J82" i="4" s="1"/>
  <c r="BB102" i="5"/>
  <c r="AC109" i="5"/>
  <c r="AF109" i="5" s="1"/>
  <c r="AG109" i="5" s="1"/>
  <c r="AI109" i="5" s="1"/>
  <c r="AC85" i="5"/>
  <c r="AF85" i="5" s="1"/>
  <c r="AG85" i="5" s="1"/>
  <c r="AI85" i="5" s="1"/>
  <c r="AC76" i="5"/>
  <c r="AF76" i="5" s="1"/>
  <c r="AG76" i="5" s="1"/>
  <c r="AI76" i="5" s="1"/>
  <c r="AC105" i="5"/>
  <c r="AF105" i="5" s="1"/>
  <c r="AG105" i="5" s="1"/>
  <c r="AI105" i="5" s="1"/>
  <c r="AC65" i="5"/>
  <c r="AF65" i="5" s="1"/>
  <c r="AG65" i="5" s="1"/>
  <c r="AI65" i="5" s="1"/>
  <c r="BB72" i="5"/>
  <c r="BB64" i="5"/>
  <c r="AC110" i="5"/>
  <c r="AF110" i="5" s="1"/>
  <c r="AG110" i="5" s="1"/>
  <c r="AI110" i="5" s="1"/>
  <c r="AC48" i="5"/>
  <c r="AF48" i="5" s="1"/>
  <c r="AG48" i="5" s="1"/>
  <c r="AI48" i="5" s="1"/>
  <c r="AC42" i="5"/>
  <c r="AF42" i="5" s="1"/>
  <c r="AG42" i="5" s="1"/>
  <c r="AI42" i="5" s="1"/>
  <c r="AP43" i="5"/>
  <c r="AQ43" i="5" s="1"/>
  <c r="BB43" i="5"/>
  <c r="AC34" i="5"/>
  <c r="AF34" i="5" s="1"/>
  <c r="AG34" i="5" s="1"/>
  <c r="AI34" i="5" s="1"/>
  <c r="AC32" i="5"/>
  <c r="AF32" i="5" s="1"/>
  <c r="AG32" i="5" s="1"/>
  <c r="AI32" i="5" s="1"/>
  <c r="BB190" i="5"/>
  <c r="AP190" i="5"/>
  <c r="AQ190" i="5" s="1"/>
  <c r="J170" i="4" s="1"/>
  <c r="AP106" i="5"/>
  <c r="AQ106" i="5" s="1"/>
  <c r="BB106" i="5"/>
  <c r="AP47" i="5"/>
  <c r="AQ47" i="5" s="1"/>
  <c r="J27" i="4" s="1"/>
  <c r="BB47" i="5"/>
  <c r="AF179" i="5"/>
  <c r="AG179" i="5" s="1"/>
  <c r="AI179" i="5" s="1"/>
  <c r="BB154" i="5"/>
  <c r="AP154" i="5"/>
  <c r="AQ154" i="5" s="1"/>
  <c r="AC148" i="5"/>
  <c r="AF148" i="5" s="1"/>
  <c r="AG148" i="5" s="1"/>
  <c r="AI148" i="5" s="1"/>
  <c r="AC126" i="5"/>
  <c r="AF126" i="5" s="1"/>
  <c r="AG126" i="5" s="1"/>
  <c r="AI126" i="5" s="1"/>
  <c r="AC151" i="5"/>
  <c r="AF151" i="5" s="1"/>
  <c r="AG151" i="5" s="1"/>
  <c r="AI151" i="5" s="1"/>
  <c r="AP127" i="5"/>
  <c r="AQ127" i="5" s="1"/>
  <c r="BB127" i="5"/>
  <c r="AC117" i="5"/>
  <c r="AF117" i="5" s="1"/>
  <c r="AG117" i="5" s="1"/>
  <c r="AI117" i="5" s="1"/>
  <c r="BB113" i="5"/>
  <c r="AP113" i="5"/>
  <c r="AQ113" i="5" s="1"/>
  <c r="AC118" i="5"/>
  <c r="AF118" i="5" s="1"/>
  <c r="AG118" i="5" s="1"/>
  <c r="AI118" i="5" s="1"/>
  <c r="AC120" i="5"/>
  <c r="AF120" i="5" s="1"/>
  <c r="AG120" i="5" s="1"/>
  <c r="AI120" i="5" s="1"/>
  <c r="AP114" i="5"/>
  <c r="AQ114" i="5" s="1"/>
  <c r="BB114" i="5"/>
  <c r="AC83" i="5"/>
  <c r="AF83" i="5" s="1"/>
  <c r="AG83" i="5" s="1"/>
  <c r="AI83" i="5" s="1"/>
  <c r="AC114" i="5"/>
  <c r="AF114" i="5" s="1"/>
  <c r="AG114" i="5" s="1"/>
  <c r="AI114" i="5" s="1"/>
  <c r="AC81" i="5"/>
  <c r="AF81" i="5" s="1"/>
  <c r="AG81" i="5" s="1"/>
  <c r="AI81" i="5" s="1"/>
  <c r="AC77" i="5"/>
  <c r="AF77" i="5" s="1"/>
  <c r="AG77" i="5" s="1"/>
  <c r="AI77" i="5" s="1"/>
  <c r="BB71" i="5"/>
  <c r="AC38" i="5"/>
  <c r="AF38" i="5" s="1"/>
  <c r="AG38" i="5" s="1"/>
  <c r="AI38" i="5" s="1"/>
  <c r="AP39" i="5"/>
  <c r="AQ39" i="5" s="1"/>
  <c r="J19" i="4" s="1"/>
  <c r="BB39" i="5"/>
  <c r="AC44" i="5"/>
  <c r="AF44" i="5" s="1"/>
  <c r="AG44" i="5" s="1"/>
  <c r="AI44" i="5" s="1"/>
  <c r="BB37" i="5"/>
  <c r="AP37" i="5"/>
  <c r="AQ37" i="5" s="1"/>
  <c r="AP179" i="5"/>
  <c r="AQ179" i="5" s="1"/>
  <c r="BB179" i="5"/>
  <c r="AF46" i="5"/>
  <c r="AG46" i="5" s="1"/>
  <c r="AI46" i="5" s="1"/>
  <c r="AF188" i="5"/>
  <c r="AG188" i="5" s="1"/>
  <c r="AI188" i="5" s="1"/>
  <c r="BB194" i="5"/>
  <c r="AP182" i="5"/>
  <c r="AQ182" i="5" s="1"/>
  <c r="BB182" i="5"/>
  <c r="AF171" i="5"/>
  <c r="AG171" i="5" s="1"/>
  <c r="AI171" i="5" s="1"/>
  <c r="AF176" i="5"/>
  <c r="AG176" i="5" s="1"/>
  <c r="AI176" i="5" s="1"/>
  <c r="AF158" i="5"/>
  <c r="AG158" i="5" s="1"/>
  <c r="AI158" i="5" s="1"/>
  <c r="AP126" i="5"/>
  <c r="AQ126" i="5" s="1"/>
  <c r="BB126" i="5"/>
  <c r="BB117" i="5"/>
  <c r="AP117" i="5"/>
  <c r="AQ117" i="5" s="1"/>
  <c r="AF95" i="5"/>
  <c r="AG95" i="5" s="1"/>
  <c r="AI95" i="5" s="1"/>
  <c r="AC93" i="5"/>
  <c r="AF93" i="5" s="1"/>
  <c r="AG93" i="5" s="1"/>
  <c r="AI93" i="5" s="1"/>
  <c r="BB68" i="5"/>
  <c r="AP68" i="5"/>
  <c r="AQ68" i="5" s="1"/>
  <c r="BB87" i="5"/>
  <c r="AP87" i="5"/>
  <c r="AQ87" i="5" s="1"/>
  <c r="J67" i="4" s="1"/>
  <c r="AC43" i="5"/>
  <c r="AF43" i="5" s="1"/>
  <c r="AG43" i="5" s="1"/>
  <c r="AI43" i="5" s="1"/>
  <c r="AC39" i="5"/>
  <c r="AF39" i="5" s="1"/>
  <c r="AG39" i="5" s="1"/>
  <c r="AI39" i="5" s="1"/>
  <c r="AC55" i="5"/>
  <c r="AF55" i="5" s="1"/>
  <c r="AG55" i="5" s="1"/>
  <c r="AI55" i="5" s="1"/>
  <c r="AC57" i="5"/>
  <c r="AF57" i="5" s="1"/>
  <c r="AG57" i="5" s="1"/>
  <c r="AI57" i="5" s="1"/>
  <c r="AC30" i="5"/>
  <c r="AF30" i="5" s="1"/>
  <c r="AG30" i="5" s="1"/>
  <c r="AI30" i="5" s="1"/>
  <c r="AP107" i="5"/>
  <c r="AQ107" i="5" s="1"/>
  <c r="J87" i="4" s="1"/>
  <c r="BB107" i="5"/>
  <c r="BB153" i="5"/>
  <c r="BB150" i="5"/>
  <c r="AP150" i="5"/>
  <c r="AQ150" i="5" s="1"/>
  <c r="BB85" i="5"/>
  <c r="BB69" i="5"/>
  <c r="BB138" i="5"/>
  <c r="AP138" i="5"/>
  <c r="AQ138" i="5" s="1"/>
  <c r="BB141" i="5"/>
  <c r="BB142" i="5"/>
  <c r="AP142" i="5"/>
  <c r="AQ142" i="5" s="1"/>
  <c r="J122" i="4" s="1"/>
  <c r="AC123" i="5"/>
  <c r="AF123" i="5" s="1"/>
  <c r="AG123" i="5" s="1"/>
  <c r="AI123" i="5" s="1"/>
  <c r="AC124" i="5"/>
  <c r="AF124" i="5" s="1"/>
  <c r="AG124" i="5" s="1"/>
  <c r="AI124" i="5" s="1"/>
  <c r="AC111" i="5"/>
  <c r="AF111" i="5" s="1"/>
  <c r="AG111" i="5" s="1"/>
  <c r="AI111" i="5" s="1"/>
  <c r="BB108" i="5"/>
  <c r="AP108" i="5"/>
  <c r="AQ108" i="5" s="1"/>
  <c r="AC116" i="5"/>
  <c r="AF116" i="5" s="1"/>
  <c r="AG116" i="5" s="1"/>
  <c r="AI116" i="5" s="1"/>
  <c r="BB95" i="5"/>
  <c r="AP95" i="5"/>
  <c r="AQ95" i="5" s="1"/>
  <c r="BB96" i="5"/>
  <c r="AC96" i="5"/>
  <c r="AF96" i="5" s="1"/>
  <c r="AG96" i="5" s="1"/>
  <c r="AI96" i="5" s="1"/>
  <c r="BB99" i="5"/>
  <c r="AP99" i="5"/>
  <c r="AQ99" i="5" s="1"/>
  <c r="AC72" i="5"/>
  <c r="AF72" i="5" s="1"/>
  <c r="AG72" i="5" s="1"/>
  <c r="AI72" i="5" s="1"/>
  <c r="AC73" i="5"/>
  <c r="AF73" i="5" s="1"/>
  <c r="AG73" i="5" s="1"/>
  <c r="AI73" i="5" s="1"/>
  <c r="BB67" i="5"/>
  <c r="AC58" i="5"/>
  <c r="AF58" i="5" s="1"/>
  <c r="AG58" i="5" s="1"/>
  <c r="AI58" i="5" s="1"/>
  <c r="AP92" i="5"/>
  <c r="AQ92" i="5" s="1"/>
  <c r="BB92" i="5"/>
  <c r="AC40" i="5"/>
  <c r="AF40" i="5" s="1"/>
  <c r="AG40" i="5" s="1"/>
  <c r="AI40" i="5" s="1"/>
  <c r="BB53" i="5"/>
  <c r="AC53" i="5"/>
  <c r="AF53" i="5" s="1"/>
  <c r="AG53" i="5" s="1"/>
  <c r="AI53" i="5" s="1"/>
  <c r="BB31" i="5"/>
  <c r="AP31" i="5"/>
  <c r="AQ31" i="5" s="1"/>
  <c r="AC36" i="5"/>
  <c r="AF36" i="5" s="1"/>
  <c r="AG36" i="5" s="1"/>
  <c r="AI36" i="5" s="1"/>
  <c r="AS173" i="3"/>
  <c r="AU42" i="3"/>
  <c r="AS42" i="3"/>
  <c r="AV42" i="3"/>
  <c r="AS169" i="3"/>
  <c r="AU131" i="3"/>
  <c r="AS131" i="3"/>
  <c r="AV131" i="3"/>
  <c r="AV124" i="3"/>
  <c r="AU124" i="3"/>
  <c r="AS124" i="3"/>
  <c r="AU167" i="3"/>
  <c r="AV110" i="3"/>
  <c r="AU110" i="3"/>
  <c r="AU54" i="3"/>
  <c r="AS54" i="3"/>
  <c r="AV54" i="3"/>
  <c r="AV182" i="3"/>
  <c r="AU182" i="3"/>
  <c r="AS182" i="3"/>
  <c r="AV165" i="3"/>
  <c r="AU165" i="3"/>
  <c r="AS165" i="3"/>
  <c r="AS98" i="3"/>
  <c r="AV98" i="3"/>
  <c r="AV63" i="3"/>
  <c r="AU63" i="3"/>
  <c r="AS50" i="3"/>
  <c r="AV31" i="3"/>
  <c r="AU31" i="3"/>
  <c r="AS31" i="3"/>
  <c r="AS101" i="3"/>
  <c r="AS127" i="3"/>
  <c r="AV127" i="3"/>
  <c r="BB184" i="3"/>
  <c r="AF192" i="3"/>
  <c r="AG192" i="3" s="1"/>
  <c r="AI192" i="3" s="1"/>
  <c r="AP192" i="3" s="1"/>
  <c r="AQ192" i="3" s="1"/>
  <c r="BB166" i="3"/>
  <c r="BB191" i="3"/>
  <c r="AC177" i="3"/>
  <c r="AF177" i="3" s="1"/>
  <c r="AG177" i="3" s="1"/>
  <c r="AI177" i="3" s="1"/>
  <c r="AP177" i="3" s="1"/>
  <c r="AQ177" i="3" s="1"/>
  <c r="BB176" i="3"/>
  <c r="AP176" i="3"/>
  <c r="AQ176" i="3" s="1"/>
  <c r="BB168" i="3"/>
  <c r="AC171" i="3"/>
  <c r="AF171" i="3" s="1"/>
  <c r="AG171" i="3" s="1"/>
  <c r="AI171" i="3" s="1"/>
  <c r="AP171" i="3" s="1"/>
  <c r="AQ171" i="3" s="1"/>
  <c r="AC174" i="3"/>
  <c r="AF174" i="3" s="1"/>
  <c r="AG174" i="3" s="1"/>
  <c r="AI174" i="3" s="1"/>
  <c r="AP174" i="3" s="1"/>
  <c r="AQ174" i="3" s="1"/>
  <c r="AC158" i="3"/>
  <c r="AF158" i="3" s="1"/>
  <c r="AG158" i="3" s="1"/>
  <c r="AI158" i="3" s="1"/>
  <c r="AP158" i="3" s="1"/>
  <c r="AQ158" i="3" s="1"/>
  <c r="AC151" i="3"/>
  <c r="AF151" i="3" s="1"/>
  <c r="AG151" i="3" s="1"/>
  <c r="AI151" i="3" s="1"/>
  <c r="AP151" i="3" s="1"/>
  <c r="AQ151" i="3" s="1"/>
  <c r="BB146" i="3"/>
  <c r="AC157" i="3"/>
  <c r="AF157" i="3" s="1"/>
  <c r="AG157" i="3" s="1"/>
  <c r="AI157" i="3" s="1"/>
  <c r="AC139" i="3"/>
  <c r="AF139" i="3" s="1"/>
  <c r="AG139" i="3" s="1"/>
  <c r="AI139" i="3" s="1"/>
  <c r="AP139" i="3" s="1"/>
  <c r="AQ139" i="3" s="1"/>
  <c r="AC122" i="3"/>
  <c r="AF122" i="3" s="1"/>
  <c r="AG122" i="3" s="1"/>
  <c r="AI122" i="3" s="1"/>
  <c r="AP122" i="3" s="1"/>
  <c r="AQ122" i="3" s="1"/>
  <c r="AC129" i="3"/>
  <c r="AF129" i="3" s="1"/>
  <c r="AG129" i="3" s="1"/>
  <c r="AI129" i="3" s="1"/>
  <c r="AP129" i="3" s="1"/>
  <c r="AQ129" i="3" s="1"/>
  <c r="AC156" i="3"/>
  <c r="AF156" i="3" s="1"/>
  <c r="AG156" i="3" s="1"/>
  <c r="AI156" i="3" s="1"/>
  <c r="AP156" i="3" s="1"/>
  <c r="AQ156" i="3" s="1"/>
  <c r="BB122" i="3"/>
  <c r="BB108" i="3"/>
  <c r="AC106" i="3"/>
  <c r="AF106" i="3" s="1"/>
  <c r="AG106" i="3" s="1"/>
  <c r="AI106" i="3" s="1"/>
  <c r="AP106" i="3" s="1"/>
  <c r="AQ106" i="3" s="1"/>
  <c r="BB116" i="3"/>
  <c r="BB97" i="3"/>
  <c r="AC67" i="3"/>
  <c r="AF67" i="3" s="1"/>
  <c r="AG67" i="3" s="1"/>
  <c r="AI67" i="3" s="1"/>
  <c r="AP67" i="3" s="1"/>
  <c r="AQ67" i="3" s="1"/>
  <c r="AC62" i="3"/>
  <c r="AF62" i="3" s="1"/>
  <c r="AG62" i="3" s="1"/>
  <c r="AI62" i="3" s="1"/>
  <c r="AP62" i="3" s="1"/>
  <c r="AQ62" i="3" s="1"/>
  <c r="AC34" i="3"/>
  <c r="AF34" i="3" s="1"/>
  <c r="AG34" i="3" s="1"/>
  <c r="AI34" i="3" s="1"/>
  <c r="AP34" i="3" s="1"/>
  <c r="AQ34" i="3" s="1"/>
  <c r="AC39" i="3"/>
  <c r="AF39" i="3" s="1"/>
  <c r="AG39" i="3" s="1"/>
  <c r="AI39" i="3" s="1"/>
  <c r="AP39" i="3" s="1"/>
  <c r="AQ39" i="3" s="1"/>
  <c r="AC30" i="3"/>
  <c r="AF30" i="3" s="1"/>
  <c r="AG30" i="3" s="1"/>
  <c r="AI30" i="3" s="1"/>
  <c r="AP30" i="3" s="1"/>
  <c r="AQ30" i="3" s="1"/>
  <c r="BB186" i="3"/>
  <c r="BB100" i="3"/>
  <c r="BB113" i="3"/>
  <c r="BB158" i="3"/>
  <c r="BB53" i="3"/>
  <c r="BB190" i="3"/>
  <c r="AF187" i="3"/>
  <c r="AG187" i="3" s="1"/>
  <c r="AI187" i="3" s="1"/>
  <c r="AP187" i="3" s="1"/>
  <c r="AQ187" i="3" s="1"/>
  <c r="BB164" i="3"/>
  <c r="AP164" i="3"/>
  <c r="AQ164" i="3" s="1"/>
  <c r="AF154" i="3"/>
  <c r="AG154" i="3" s="1"/>
  <c r="AI154" i="3" s="1"/>
  <c r="AP154" i="3" s="1"/>
  <c r="AQ154" i="3" s="1"/>
  <c r="AP150" i="3"/>
  <c r="AQ150" i="3" s="1"/>
  <c r="BB150" i="3"/>
  <c r="BB145" i="3"/>
  <c r="BB134" i="3"/>
  <c r="BB129" i="3"/>
  <c r="BB121" i="3"/>
  <c r="AP121" i="3"/>
  <c r="AQ121" i="3" s="1"/>
  <c r="BB90" i="3"/>
  <c r="AC58" i="3"/>
  <c r="AF58" i="3" s="1"/>
  <c r="AG58" i="3" s="1"/>
  <c r="AI58" i="3" s="1"/>
  <c r="AP58" i="3" s="1"/>
  <c r="AQ58" i="3" s="1"/>
  <c r="BB61" i="3"/>
  <c r="AC45" i="3"/>
  <c r="AF45" i="3" s="1"/>
  <c r="AG45" i="3" s="1"/>
  <c r="AI45" i="3" s="1"/>
  <c r="AP45" i="3" s="1"/>
  <c r="AQ45" i="3" s="1"/>
  <c r="BB40" i="3"/>
  <c r="AC43" i="3"/>
  <c r="AF43" i="3" s="1"/>
  <c r="AG43" i="3" s="1"/>
  <c r="AI43" i="3" s="1"/>
  <c r="AP43" i="3" s="1"/>
  <c r="AQ43" i="3" s="1"/>
  <c r="BB34" i="3"/>
  <c r="BB28" i="3"/>
  <c r="BB149" i="3"/>
  <c r="BB38" i="3"/>
  <c r="BB96" i="3"/>
  <c r="BB76" i="3"/>
  <c r="BB37" i="3"/>
  <c r="BB157" i="3"/>
  <c r="AP157" i="3"/>
  <c r="AQ157" i="3" s="1"/>
  <c r="BB143" i="3"/>
  <c r="BB142" i="3"/>
  <c r="BB118" i="3"/>
  <c r="BB94" i="3"/>
  <c r="AP94" i="3"/>
  <c r="AQ94" i="3" s="1"/>
  <c r="AC59" i="3"/>
  <c r="AF59" i="3" s="1"/>
  <c r="AG59" i="3" s="1"/>
  <c r="AI59" i="3" s="1"/>
  <c r="AP59" i="3" s="1"/>
  <c r="AQ59" i="3" s="1"/>
  <c r="BB52" i="3"/>
  <c r="AC51" i="3"/>
  <c r="AF51" i="3" s="1"/>
  <c r="AG51" i="3" s="1"/>
  <c r="AI51" i="3" s="1"/>
  <c r="AP51" i="3" s="1"/>
  <c r="AQ51" i="3" s="1"/>
  <c r="AC74" i="3"/>
  <c r="AF74" i="3" s="1"/>
  <c r="AG74" i="3" s="1"/>
  <c r="AI74" i="3" s="1"/>
  <c r="AP74" i="3" s="1"/>
  <c r="AQ74" i="3" s="1"/>
  <c r="BB30" i="3"/>
  <c r="Q17" i="3"/>
  <c r="Y27" i="3"/>
  <c r="AC41" i="3"/>
  <c r="AF41" i="3" s="1"/>
  <c r="AG41" i="3" s="1"/>
  <c r="AI41" i="3" s="1"/>
  <c r="AP41" i="3" s="1"/>
  <c r="AQ41" i="3" s="1"/>
  <c r="BB29" i="3"/>
  <c r="AP29" i="3"/>
  <c r="AQ29" i="3" s="1"/>
  <c r="BB161" i="3"/>
  <c r="AP161" i="3"/>
  <c r="AQ161" i="3" s="1"/>
  <c r="AF146" i="3"/>
  <c r="AG146" i="3" s="1"/>
  <c r="AI146" i="3" s="1"/>
  <c r="AP146" i="3" s="1"/>
  <c r="AQ146" i="3" s="1"/>
  <c r="BB125" i="3"/>
  <c r="BB104" i="3"/>
  <c r="BB81" i="3"/>
  <c r="AF27" i="3"/>
  <c r="BB44" i="3"/>
  <c r="AC194" i="3"/>
  <c r="AF194" i="3" s="1"/>
  <c r="AG194" i="3" s="1"/>
  <c r="AI194" i="3" s="1"/>
  <c r="AP194" i="3" s="1"/>
  <c r="AQ194" i="3" s="1"/>
  <c r="AC180" i="3"/>
  <c r="AF180" i="3" s="1"/>
  <c r="AG180" i="3" s="1"/>
  <c r="AI180" i="3" s="1"/>
  <c r="AP180" i="3" s="1"/>
  <c r="AQ180" i="3" s="1"/>
  <c r="AC190" i="3"/>
  <c r="AF190" i="3" s="1"/>
  <c r="AG190" i="3" s="1"/>
  <c r="AI190" i="3" s="1"/>
  <c r="AP190" i="3" s="1"/>
  <c r="AQ190" i="3" s="1"/>
  <c r="AC186" i="3"/>
  <c r="AF186" i="3" s="1"/>
  <c r="AG186" i="3" s="1"/>
  <c r="AI186" i="3" s="1"/>
  <c r="AP186" i="3" s="1"/>
  <c r="AQ186" i="3" s="1"/>
  <c r="AC179" i="3"/>
  <c r="AF179" i="3" s="1"/>
  <c r="AG179" i="3" s="1"/>
  <c r="AI179" i="3" s="1"/>
  <c r="AP179" i="3" s="1"/>
  <c r="AQ179" i="3" s="1"/>
  <c r="AC175" i="3"/>
  <c r="AF175" i="3" s="1"/>
  <c r="AG175" i="3" s="1"/>
  <c r="AI175" i="3" s="1"/>
  <c r="AP175" i="3" s="1"/>
  <c r="AQ175" i="3" s="1"/>
  <c r="AC170" i="3"/>
  <c r="AF170" i="3" s="1"/>
  <c r="AG170" i="3" s="1"/>
  <c r="AI170" i="3" s="1"/>
  <c r="AP170" i="3" s="1"/>
  <c r="AQ170" i="3" s="1"/>
  <c r="AC166" i="3"/>
  <c r="AF166" i="3" s="1"/>
  <c r="AG166" i="3" s="1"/>
  <c r="AI166" i="3" s="1"/>
  <c r="AP166" i="3" s="1"/>
  <c r="AQ166" i="3" s="1"/>
  <c r="AC160" i="3"/>
  <c r="AF160" i="3" s="1"/>
  <c r="AG160" i="3" s="1"/>
  <c r="AI160" i="3" s="1"/>
  <c r="AP160" i="3" s="1"/>
  <c r="AQ160" i="3" s="1"/>
  <c r="AC138" i="3"/>
  <c r="AF138" i="3" s="1"/>
  <c r="AG138" i="3" s="1"/>
  <c r="AI138" i="3" s="1"/>
  <c r="AP138" i="3" s="1"/>
  <c r="AQ138" i="3" s="1"/>
  <c r="AC134" i="3"/>
  <c r="AF134" i="3" s="1"/>
  <c r="AG134" i="3" s="1"/>
  <c r="AI134" i="3" s="1"/>
  <c r="AP134" i="3" s="1"/>
  <c r="AQ134" i="3" s="1"/>
  <c r="AC140" i="3"/>
  <c r="AF140" i="3" s="1"/>
  <c r="AG140" i="3" s="1"/>
  <c r="AI140" i="3" s="1"/>
  <c r="AP140" i="3" s="1"/>
  <c r="AQ140" i="3" s="1"/>
  <c r="AC136" i="3"/>
  <c r="AF136" i="3" s="1"/>
  <c r="AG136" i="3" s="1"/>
  <c r="AI136" i="3" s="1"/>
  <c r="AP136" i="3" s="1"/>
  <c r="AQ136" i="3" s="1"/>
  <c r="AC132" i="3"/>
  <c r="AF132" i="3" s="1"/>
  <c r="AG132" i="3" s="1"/>
  <c r="AI132" i="3" s="1"/>
  <c r="AP132" i="3" s="1"/>
  <c r="AQ132" i="3" s="1"/>
  <c r="AC133" i="3"/>
  <c r="AF133" i="3" s="1"/>
  <c r="AG133" i="3" s="1"/>
  <c r="AI133" i="3" s="1"/>
  <c r="AP133" i="3" s="1"/>
  <c r="AQ133" i="3" s="1"/>
  <c r="AC137" i="3"/>
  <c r="AF137" i="3" s="1"/>
  <c r="AG137" i="3" s="1"/>
  <c r="AI137" i="3" s="1"/>
  <c r="AP137" i="3" s="1"/>
  <c r="AQ137" i="3" s="1"/>
  <c r="AC115" i="3"/>
  <c r="AF115" i="3" s="1"/>
  <c r="AG115" i="3" s="1"/>
  <c r="AI115" i="3" s="1"/>
  <c r="AP115" i="3" s="1"/>
  <c r="AQ115" i="3" s="1"/>
  <c r="AC111" i="3"/>
  <c r="AF111" i="3" s="1"/>
  <c r="AG111" i="3" s="1"/>
  <c r="AI111" i="3" s="1"/>
  <c r="AP111" i="3" s="1"/>
  <c r="AQ111" i="3" s="1"/>
  <c r="AC107" i="3"/>
  <c r="AF107" i="3" s="1"/>
  <c r="AG107" i="3" s="1"/>
  <c r="AI107" i="3" s="1"/>
  <c r="AP107" i="3" s="1"/>
  <c r="AQ107" i="3" s="1"/>
  <c r="AC103" i="3"/>
  <c r="AF103" i="3" s="1"/>
  <c r="AG103" i="3" s="1"/>
  <c r="AI103" i="3" s="1"/>
  <c r="AP103" i="3" s="1"/>
  <c r="AQ103" i="3" s="1"/>
  <c r="AC99" i="3"/>
  <c r="AF99" i="3" s="1"/>
  <c r="AG99" i="3" s="1"/>
  <c r="AI99" i="3" s="1"/>
  <c r="AP99" i="3" s="1"/>
  <c r="AQ99" i="3" s="1"/>
  <c r="AC93" i="3"/>
  <c r="AF93" i="3" s="1"/>
  <c r="AG93" i="3" s="1"/>
  <c r="AI93" i="3" s="1"/>
  <c r="AP93" i="3" s="1"/>
  <c r="AQ93" i="3" s="1"/>
  <c r="AC89" i="3"/>
  <c r="AF89" i="3" s="1"/>
  <c r="AG89" i="3" s="1"/>
  <c r="AI89" i="3" s="1"/>
  <c r="AP89" i="3" s="1"/>
  <c r="AQ89" i="3" s="1"/>
  <c r="AC85" i="3"/>
  <c r="AF85" i="3" s="1"/>
  <c r="AG85" i="3" s="1"/>
  <c r="AI85" i="3" s="1"/>
  <c r="AP85" i="3" s="1"/>
  <c r="AQ85" i="3" s="1"/>
  <c r="AC81" i="3"/>
  <c r="AF81" i="3" s="1"/>
  <c r="AG81" i="3" s="1"/>
  <c r="AI81" i="3" s="1"/>
  <c r="AP81" i="3" s="1"/>
  <c r="AQ81" i="3" s="1"/>
  <c r="AC77" i="3"/>
  <c r="AF77" i="3" s="1"/>
  <c r="AG77" i="3" s="1"/>
  <c r="AI77" i="3" s="1"/>
  <c r="AP77" i="3" s="1"/>
  <c r="AQ77" i="3" s="1"/>
  <c r="AC90" i="3"/>
  <c r="AF90" i="3" s="1"/>
  <c r="AG90" i="3" s="1"/>
  <c r="AI90" i="3" s="1"/>
  <c r="AP90" i="3" s="1"/>
  <c r="AQ90" i="3" s="1"/>
  <c r="AC86" i="3"/>
  <c r="AF86" i="3" s="1"/>
  <c r="AG86" i="3" s="1"/>
  <c r="AI86" i="3" s="1"/>
  <c r="AP86" i="3" s="1"/>
  <c r="AQ86" i="3" s="1"/>
  <c r="AC82" i="3"/>
  <c r="AF82" i="3" s="1"/>
  <c r="AG82" i="3" s="1"/>
  <c r="AI82" i="3" s="1"/>
  <c r="AP82" i="3" s="1"/>
  <c r="AQ82" i="3" s="1"/>
  <c r="AC95" i="3"/>
  <c r="AF95" i="3" s="1"/>
  <c r="AG95" i="3" s="1"/>
  <c r="AI95" i="3" s="1"/>
  <c r="AP95" i="3" s="1"/>
  <c r="AQ95" i="3" s="1"/>
  <c r="AC91" i="3"/>
  <c r="AF91" i="3" s="1"/>
  <c r="AG91" i="3" s="1"/>
  <c r="AI91" i="3" s="1"/>
  <c r="AP91" i="3" s="1"/>
  <c r="AQ91" i="3" s="1"/>
  <c r="AC87" i="3"/>
  <c r="AF87" i="3" s="1"/>
  <c r="AG87" i="3" s="1"/>
  <c r="AI87" i="3" s="1"/>
  <c r="AP87" i="3" s="1"/>
  <c r="AQ87" i="3" s="1"/>
  <c r="AC83" i="3"/>
  <c r="AF83" i="3" s="1"/>
  <c r="AG83" i="3" s="1"/>
  <c r="AI83" i="3" s="1"/>
  <c r="AP83" i="3" s="1"/>
  <c r="AQ83" i="3" s="1"/>
  <c r="AC73" i="3"/>
  <c r="AF73" i="3" s="1"/>
  <c r="AG73" i="3" s="1"/>
  <c r="AI73" i="3" s="1"/>
  <c r="AP73" i="3" s="1"/>
  <c r="AQ73" i="3" s="1"/>
  <c r="AC69" i="3"/>
  <c r="AF69" i="3" s="1"/>
  <c r="AG69" i="3" s="1"/>
  <c r="AI69" i="3" s="1"/>
  <c r="AP69" i="3" s="1"/>
  <c r="AQ69" i="3" s="1"/>
  <c r="AC65" i="3"/>
  <c r="AF65" i="3" s="1"/>
  <c r="AG65" i="3" s="1"/>
  <c r="AI65" i="3" s="1"/>
  <c r="AP65" i="3" s="1"/>
  <c r="AQ65" i="3" s="1"/>
  <c r="AC61" i="3"/>
  <c r="AF61" i="3" s="1"/>
  <c r="AG61" i="3" s="1"/>
  <c r="AI61" i="3" s="1"/>
  <c r="AP61" i="3" s="1"/>
  <c r="AQ61" i="3" s="1"/>
  <c r="AC57" i="3"/>
  <c r="AF57" i="3" s="1"/>
  <c r="AG57" i="3" s="1"/>
  <c r="AI57" i="3" s="1"/>
  <c r="AP57" i="3" s="1"/>
  <c r="AQ57" i="3" s="1"/>
  <c r="AC92" i="3"/>
  <c r="AF92" i="3" s="1"/>
  <c r="AG92" i="3" s="1"/>
  <c r="AI92" i="3" s="1"/>
  <c r="AP92" i="3" s="1"/>
  <c r="AQ92" i="3" s="1"/>
  <c r="AC75" i="3"/>
  <c r="AF75" i="3" s="1"/>
  <c r="AG75" i="3" s="1"/>
  <c r="AI75" i="3" s="1"/>
  <c r="AP75" i="3" s="1"/>
  <c r="AQ75" i="3" s="1"/>
  <c r="AC88" i="3"/>
  <c r="AF88" i="3" s="1"/>
  <c r="AG88" i="3" s="1"/>
  <c r="AI88" i="3" s="1"/>
  <c r="AP88" i="3" s="1"/>
  <c r="AQ88" i="3" s="1"/>
  <c r="AC72" i="3"/>
  <c r="AF72" i="3" s="1"/>
  <c r="AG72" i="3" s="1"/>
  <c r="AI72" i="3" s="1"/>
  <c r="AP72" i="3" s="1"/>
  <c r="AQ72" i="3" s="1"/>
  <c r="AC68" i="3"/>
  <c r="AF68" i="3" s="1"/>
  <c r="AG68" i="3" s="1"/>
  <c r="AI68" i="3" s="1"/>
  <c r="AP68" i="3" s="1"/>
  <c r="AQ68" i="3" s="1"/>
  <c r="AC64" i="3"/>
  <c r="AF64" i="3" s="1"/>
  <c r="AG64" i="3" s="1"/>
  <c r="AI64" i="3" s="1"/>
  <c r="AP64" i="3" s="1"/>
  <c r="AQ64" i="3" s="1"/>
  <c r="AC60" i="3"/>
  <c r="AF60" i="3" s="1"/>
  <c r="AG60" i="3" s="1"/>
  <c r="AI60" i="3" s="1"/>
  <c r="AP60" i="3" s="1"/>
  <c r="AQ60" i="3" s="1"/>
  <c r="AC80" i="3"/>
  <c r="AF80" i="3" s="1"/>
  <c r="AG80" i="3" s="1"/>
  <c r="AI80" i="3" s="1"/>
  <c r="AP80" i="3" s="1"/>
  <c r="AQ80" i="3" s="1"/>
  <c r="AC84" i="3"/>
  <c r="AF84" i="3" s="1"/>
  <c r="AG84" i="3" s="1"/>
  <c r="AI84" i="3" s="1"/>
  <c r="AP84" i="3" s="1"/>
  <c r="AQ84" i="3" s="1"/>
  <c r="AC56" i="3"/>
  <c r="AF56" i="3" s="1"/>
  <c r="AG56" i="3" s="1"/>
  <c r="AI56" i="3" s="1"/>
  <c r="AC44" i="3"/>
  <c r="AF44" i="3" s="1"/>
  <c r="AG44" i="3" s="1"/>
  <c r="AI44" i="3" s="1"/>
  <c r="AP44" i="3" s="1"/>
  <c r="AQ44" i="3" s="1"/>
  <c r="AC48" i="3"/>
  <c r="AF48" i="3" s="1"/>
  <c r="AG48" i="3" s="1"/>
  <c r="AI48" i="3" s="1"/>
  <c r="AP48" i="3" s="1"/>
  <c r="AQ48" i="3" s="1"/>
  <c r="AC76" i="3"/>
  <c r="AF76" i="3" s="1"/>
  <c r="AG76" i="3" s="1"/>
  <c r="AI76" i="3" s="1"/>
  <c r="AP76" i="3" s="1"/>
  <c r="AQ76" i="3" s="1"/>
  <c r="AC52" i="3"/>
  <c r="AF52" i="3" s="1"/>
  <c r="AG52" i="3" s="1"/>
  <c r="AI52" i="3" s="1"/>
  <c r="AP52" i="3" s="1"/>
  <c r="AQ52" i="3" s="1"/>
  <c r="AC36" i="3"/>
  <c r="AF36" i="3" s="1"/>
  <c r="AG36" i="3" s="1"/>
  <c r="AI36" i="3" s="1"/>
  <c r="AP36" i="3" s="1"/>
  <c r="AQ36" i="3" s="1"/>
  <c r="AC55" i="3"/>
  <c r="AF55" i="3" s="1"/>
  <c r="AG55" i="3" s="1"/>
  <c r="AI55" i="3" s="1"/>
  <c r="AP55" i="3" s="1"/>
  <c r="AQ55" i="3" s="1"/>
  <c r="AC28" i="3"/>
  <c r="AF28" i="3" s="1"/>
  <c r="AG28" i="3" s="1"/>
  <c r="AI28" i="3" s="1"/>
  <c r="AP28" i="3" s="1"/>
  <c r="AQ28" i="3" s="1"/>
  <c r="AC40" i="3"/>
  <c r="AF40" i="3" s="1"/>
  <c r="AG40" i="3" s="1"/>
  <c r="AI40" i="3" s="1"/>
  <c r="AP40" i="3" s="1"/>
  <c r="AQ40" i="3" s="1"/>
  <c r="AC32" i="3"/>
  <c r="AF32" i="3" s="1"/>
  <c r="AG32" i="3" s="1"/>
  <c r="AI32" i="3" s="1"/>
  <c r="AP32" i="3" s="1"/>
  <c r="AQ32" i="3" s="1"/>
  <c r="AC33" i="3"/>
  <c r="AF33" i="3" s="1"/>
  <c r="AG33" i="3" s="1"/>
  <c r="AI33" i="3" s="1"/>
  <c r="AP33" i="3" s="1"/>
  <c r="AQ33" i="3" s="1"/>
  <c r="AC193" i="3"/>
  <c r="AF193" i="3" s="1"/>
  <c r="AG193" i="3" s="1"/>
  <c r="AI193" i="3" s="1"/>
  <c r="AP193" i="3" s="1"/>
  <c r="AQ193" i="3" s="1"/>
  <c r="AC191" i="3"/>
  <c r="AF191" i="3" s="1"/>
  <c r="AG191" i="3" s="1"/>
  <c r="AI191" i="3" s="1"/>
  <c r="AP191" i="3" s="1"/>
  <c r="AQ191" i="3" s="1"/>
  <c r="AC184" i="3"/>
  <c r="AF184" i="3" s="1"/>
  <c r="AG184" i="3" s="1"/>
  <c r="AI184" i="3" s="1"/>
  <c r="AP184" i="3" s="1"/>
  <c r="AQ184" i="3" s="1"/>
  <c r="BB172" i="3"/>
  <c r="BB154" i="3"/>
  <c r="AC149" i="3"/>
  <c r="AF149" i="3" s="1"/>
  <c r="AG149" i="3" s="1"/>
  <c r="AI149" i="3" s="1"/>
  <c r="AP149" i="3" s="1"/>
  <c r="AQ149" i="3" s="1"/>
  <c r="AC148" i="3"/>
  <c r="AF148" i="3" s="1"/>
  <c r="AG148" i="3" s="1"/>
  <c r="AI148" i="3" s="1"/>
  <c r="AP148" i="3" s="1"/>
  <c r="AQ148" i="3" s="1"/>
  <c r="AC144" i="3"/>
  <c r="AF144" i="3" s="1"/>
  <c r="AG144" i="3" s="1"/>
  <c r="AI144" i="3" s="1"/>
  <c r="AP144" i="3" s="1"/>
  <c r="AQ144" i="3" s="1"/>
  <c r="BB139" i="3"/>
  <c r="AC123" i="3"/>
  <c r="AF123" i="3" s="1"/>
  <c r="AG123" i="3" s="1"/>
  <c r="AI123" i="3" s="1"/>
  <c r="AP123" i="3" s="1"/>
  <c r="AQ123" i="3" s="1"/>
  <c r="AC117" i="3"/>
  <c r="AF117" i="3" s="1"/>
  <c r="AG117" i="3" s="1"/>
  <c r="AI117" i="3" s="1"/>
  <c r="AC102" i="3"/>
  <c r="AF102" i="3" s="1"/>
  <c r="AG102" i="3" s="1"/>
  <c r="AI102" i="3" s="1"/>
  <c r="AP102" i="3" s="1"/>
  <c r="AQ102" i="3" s="1"/>
  <c r="AC71" i="3"/>
  <c r="AF71" i="3" s="1"/>
  <c r="AG71" i="3" s="1"/>
  <c r="AI71" i="3" s="1"/>
  <c r="AP71" i="3" s="1"/>
  <c r="AQ71" i="3" s="1"/>
  <c r="AC70" i="3"/>
  <c r="AF70" i="3" s="1"/>
  <c r="AG70" i="3" s="1"/>
  <c r="AI70" i="3" s="1"/>
  <c r="AP70" i="3" s="1"/>
  <c r="AQ70" i="3" s="1"/>
  <c r="BB57" i="3"/>
  <c r="AC49" i="3"/>
  <c r="AF49" i="3" s="1"/>
  <c r="AG49" i="3" s="1"/>
  <c r="AI49" i="3" s="1"/>
  <c r="AP49" i="3" s="1"/>
  <c r="AQ49" i="3" s="1"/>
  <c r="BB80" i="3"/>
  <c r="BB141" i="3"/>
  <c r="AC189" i="3"/>
  <c r="AF189" i="3" s="1"/>
  <c r="AG189" i="3" s="1"/>
  <c r="AI189" i="3" s="1"/>
  <c r="AP189" i="3" s="1"/>
  <c r="AQ189" i="3" s="1"/>
  <c r="AC183" i="3"/>
  <c r="AF183" i="3" s="1"/>
  <c r="AG183" i="3" s="1"/>
  <c r="AI183" i="3" s="1"/>
  <c r="AP183" i="3" s="1"/>
  <c r="AQ183" i="3" s="1"/>
  <c r="AC178" i="3"/>
  <c r="AF178" i="3" s="1"/>
  <c r="AG178" i="3" s="1"/>
  <c r="AI178" i="3" s="1"/>
  <c r="AP178" i="3" s="1"/>
  <c r="AQ178" i="3" s="1"/>
  <c r="BB163" i="3"/>
  <c r="BB153" i="3"/>
  <c r="AC152" i="3"/>
  <c r="AF152" i="3" s="1"/>
  <c r="AG152" i="3" s="1"/>
  <c r="AI152" i="3" s="1"/>
  <c r="AP152" i="3" s="1"/>
  <c r="AQ152" i="3" s="1"/>
  <c r="AC147" i="3"/>
  <c r="AF147" i="3" s="1"/>
  <c r="AG147" i="3" s="1"/>
  <c r="AI147" i="3" s="1"/>
  <c r="AP147" i="3" s="1"/>
  <c r="AQ147" i="3" s="1"/>
  <c r="AC162" i="3"/>
  <c r="AF162" i="3" s="1"/>
  <c r="AG162" i="3" s="1"/>
  <c r="AI162" i="3" s="1"/>
  <c r="AP162" i="3" s="1"/>
  <c r="AQ162" i="3" s="1"/>
  <c r="AC130" i="3"/>
  <c r="AF130" i="3" s="1"/>
  <c r="AG130" i="3" s="1"/>
  <c r="AI130" i="3" s="1"/>
  <c r="AP130" i="3" s="1"/>
  <c r="AQ130" i="3" s="1"/>
  <c r="AP117" i="3"/>
  <c r="AQ117" i="3" s="1"/>
  <c r="BB117" i="3"/>
  <c r="AC108" i="3"/>
  <c r="AF108" i="3" s="1"/>
  <c r="AG108" i="3" s="1"/>
  <c r="AI108" i="3" s="1"/>
  <c r="AP108" i="3" s="1"/>
  <c r="AQ108" i="3" s="1"/>
  <c r="AC109" i="3"/>
  <c r="AF109" i="3" s="1"/>
  <c r="AG109" i="3" s="1"/>
  <c r="AI109" i="3" s="1"/>
  <c r="AP109" i="3" s="1"/>
  <c r="AQ109" i="3" s="1"/>
  <c r="AC116" i="3"/>
  <c r="AF116" i="3" s="1"/>
  <c r="AG116" i="3" s="1"/>
  <c r="AI116" i="3" s="1"/>
  <c r="AP116" i="3" s="1"/>
  <c r="AQ116" i="3" s="1"/>
  <c r="AC114" i="3"/>
  <c r="AF114" i="3" s="1"/>
  <c r="AG114" i="3" s="1"/>
  <c r="AI114" i="3" s="1"/>
  <c r="AP114" i="3" s="1"/>
  <c r="AQ114" i="3" s="1"/>
  <c r="AC97" i="3"/>
  <c r="AF97" i="3" s="1"/>
  <c r="AG97" i="3" s="1"/>
  <c r="AI97" i="3" s="1"/>
  <c r="AP97" i="3" s="1"/>
  <c r="AQ97" i="3" s="1"/>
  <c r="BB84" i="3"/>
  <c r="AC66" i="3"/>
  <c r="AF66" i="3" s="1"/>
  <c r="AG66" i="3" s="1"/>
  <c r="AI66" i="3" s="1"/>
  <c r="AP66" i="3" s="1"/>
  <c r="AQ66" i="3" s="1"/>
  <c r="BB56" i="3"/>
  <c r="AP56" i="3"/>
  <c r="AQ56" i="3" s="1"/>
  <c r="AC47" i="3"/>
  <c r="AF47" i="3" s="1"/>
  <c r="AG47" i="3" s="1"/>
  <c r="AI47" i="3" s="1"/>
  <c r="AP47" i="3" s="1"/>
  <c r="AQ47" i="3" s="1"/>
  <c r="AC46" i="3"/>
  <c r="AF46" i="3" s="1"/>
  <c r="AG46" i="3" s="1"/>
  <c r="AI46" i="3" s="1"/>
  <c r="AP46" i="3" s="1"/>
  <c r="AQ46" i="3" s="1"/>
  <c r="AC38" i="3"/>
  <c r="AF38" i="3" s="1"/>
  <c r="AG38" i="3" s="1"/>
  <c r="AI38" i="3" s="1"/>
  <c r="AP38" i="3" s="1"/>
  <c r="AQ38" i="3" s="1"/>
  <c r="BB33" i="3"/>
  <c r="AV150" i="2"/>
  <c r="AU150" i="2"/>
  <c r="AS150" i="2"/>
  <c r="AV53" i="2"/>
  <c r="AV82" i="2"/>
  <c r="AU82" i="2"/>
  <c r="AS82" i="2"/>
  <c r="AV59" i="2"/>
  <c r="AU59" i="2"/>
  <c r="AS59" i="2"/>
  <c r="AV172" i="2"/>
  <c r="AU172" i="2"/>
  <c r="AS172" i="2"/>
  <c r="AV180" i="2"/>
  <c r="AU180" i="2"/>
  <c r="AS180" i="2"/>
  <c r="AU157" i="2"/>
  <c r="AV151" i="2"/>
  <c r="AS151" i="2"/>
  <c r="AU151" i="2"/>
  <c r="AV89" i="2"/>
  <c r="AU89" i="2"/>
  <c r="AS89" i="2"/>
  <c r="AV57" i="2"/>
  <c r="AS57" i="2"/>
  <c r="AU57" i="2"/>
  <c r="AV70" i="2"/>
  <c r="AU70" i="2"/>
  <c r="AS70" i="2"/>
  <c r="AU69" i="2"/>
  <c r="AS69" i="2"/>
  <c r="AV69" i="2"/>
  <c r="AV36" i="2"/>
  <c r="AU36" i="2"/>
  <c r="AS36" i="2"/>
  <c r="AU179" i="2"/>
  <c r="AS179" i="2"/>
  <c r="AV179" i="2"/>
  <c r="AV137" i="2"/>
  <c r="AU137" i="2"/>
  <c r="AS137" i="2"/>
  <c r="AV123" i="2"/>
  <c r="AS123" i="2"/>
  <c r="AU123" i="2"/>
  <c r="AV129" i="2"/>
  <c r="AU129" i="2"/>
  <c r="AS129" i="2"/>
  <c r="AV109" i="2"/>
  <c r="AS109" i="2"/>
  <c r="AU109" i="2"/>
  <c r="AV98" i="2"/>
  <c r="AS98" i="2"/>
  <c r="AU98" i="2"/>
  <c r="AV74" i="2"/>
  <c r="AU74" i="2"/>
  <c r="AS74" i="2"/>
  <c r="AU162" i="2"/>
  <c r="AS91" i="2"/>
  <c r="AV91" i="2"/>
  <c r="AU91" i="2"/>
  <c r="AV32" i="2"/>
  <c r="AU32" i="2"/>
  <c r="AS32" i="2"/>
  <c r="AV143" i="2"/>
  <c r="AS143" i="2"/>
  <c r="AU143" i="2"/>
  <c r="AS99" i="2"/>
  <c r="AV99" i="2"/>
  <c r="AU99" i="2"/>
  <c r="AU77" i="2"/>
  <c r="AS77" i="2"/>
  <c r="AV77" i="2"/>
  <c r="AU58" i="2"/>
  <c r="AV48" i="2"/>
  <c r="AU48" i="2"/>
  <c r="AS48" i="2"/>
  <c r="AV29" i="2"/>
  <c r="AU29" i="2"/>
  <c r="AS29" i="2"/>
  <c r="AV176" i="2"/>
  <c r="AU176" i="2"/>
  <c r="AS176" i="2"/>
  <c r="AV145" i="2"/>
  <c r="AU145" i="2"/>
  <c r="AS145" i="2"/>
  <c r="AS120" i="2"/>
  <c r="AV120" i="2"/>
  <c r="AU120" i="2"/>
  <c r="AU138" i="2"/>
  <c r="AS118" i="2"/>
  <c r="AV118" i="2"/>
  <c r="AU118" i="2"/>
  <c r="AV115" i="2"/>
  <c r="AU115" i="2"/>
  <c r="AS115" i="2"/>
  <c r="AV125" i="2"/>
  <c r="AU125" i="2"/>
  <c r="AS125" i="2"/>
  <c r="AV60" i="2"/>
  <c r="AU60" i="2"/>
  <c r="AS60" i="2"/>
  <c r="AS43" i="2"/>
  <c r="AV43" i="2"/>
  <c r="AU43" i="2"/>
  <c r="AV193" i="2"/>
  <c r="AU193" i="2"/>
  <c r="AS193" i="2"/>
  <c r="AV185" i="2"/>
  <c r="AU185" i="2"/>
  <c r="AS185" i="2"/>
  <c r="AV161" i="2"/>
  <c r="AU161" i="2"/>
  <c r="AS161" i="2"/>
  <c r="AV154" i="2"/>
  <c r="AU154" i="2"/>
  <c r="AS154" i="2"/>
  <c r="AV149" i="2"/>
  <c r="AU149" i="2"/>
  <c r="AS149" i="2"/>
  <c r="AV133" i="2"/>
  <c r="AU133" i="2"/>
  <c r="AS133" i="2"/>
  <c r="AV92" i="2"/>
  <c r="AU92" i="2"/>
  <c r="AS92" i="2"/>
  <c r="AV33" i="2"/>
  <c r="AU33" i="2"/>
  <c r="AS33" i="2"/>
  <c r="AU62" i="2"/>
  <c r="AS39" i="2"/>
  <c r="AV39" i="2"/>
  <c r="AU39" i="2"/>
  <c r="AV66" i="2"/>
  <c r="AS66" i="2"/>
  <c r="AU66" i="2"/>
  <c r="AU170" i="2"/>
  <c r="AV170" i="2"/>
  <c r="AU174" i="2"/>
  <c r="AV174" i="2"/>
  <c r="AS164" i="2"/>
  <c r="AV164" i="2"/>
  <c r="AU164" i="2"/>
  <c r="AS95" i="2"/>
  <c r="AV95" i="2"/>
  <c r="AU95" i="2"/>
  <c r="BB153" i="2"/>
  <c r="BB183" i="2"/>
  <c r="AF178" i="2"/>
  <c r="AG178" i="2" s="1"/>
  <c r="AI178" i="2" s="1"/>
  <c r="AP178" i="2" s="1"/>
  <c r="AQ178" i="2" s="1"/>
  <c r="AP146" i="2"/>
  <c r="AQ146" i="2" s="1"/>
  <c r="BB146" i="2"/>
  <c r="BB136" i="2"/>
  <c r="AP136" i="2"/>
  <c r="AQ136" i="2" s="1"/>
  <c r="BB140" i="2"/>
  <c r="AP140" i="2"/>
  <c r="AQ140" i="2" s="1"/>
  <c r="AF121" i="2"/>
  <c r="AG121" i="2" s="1"/>
  <c r="AI121" i="2" s="1"/>
  <c r="AP121" i="2" s="1"/>
  <c r="AQ121" i="2" s="1"/>
  <c r="AF119" i="2"/>
  <c r="AG119" i="2" s="1"/>
  <c r="AI119" i="2" s="1"/>
  <c r="AP119" i="2" s="1"/>
  <c r="AQ119" i="2" s="1"/>
  <c r="BB107" i="2"/>
  <c r="AP107" i="2"/>
  <c r="AQ107" i="2" s="1"/>
  <c r="BB106" i="2"/>
  <c r="AF93" i="2"/>
  <c r="AG93" i="2" s="1"/>
  <c r="AI93" i="2" s="1"/>
  <c r="AP93" i="2" s="1"/>
  <c r="AQ93" i="2" s="1"/>
  <c r="BB68" i="2"/>
  <c r="AP68" i="2"/>
  <c r="AQ68" i="2" s="1"/>
  <c r="AP64" i="2"/>
  <c r="AQ64" i="2" s="1"/>
  <c r="BB64" i="2"/>
  <c r="AF42" i="2"/>
  <c r="AG42" i="2" s="1"/>
  <c r="AI42" i="2" s="1"/>
  <c r="AP42" i="2" s="1"/>
  <c r="AQ42" i="2" s="1"/>
  <c r="Q27" i="2"/>
  <c r="P17" i="2"/>
  <c r="AF168" i="2"/>
  <c r="AG168" i="2" s="1"/>
  <c r="AI168" i="2" s="1"/>
  <c r="AP168" i="2" s="1"/>
  <c r="AQ168" i="2" s="1"/>
  <c r="BB181" i="2"/>
  <c r="AP181" i="2"/>
  <c r="AQ181" i="2" s="1"/>
  <c r="AP94" i="2"/>
  <c r="AQ94" i="2" s="1"/>
  <c r="BB94" i="2"/>
  <c r="AP139" i="2"/>
  <c r="AQ139" i="2" s="1"/>
  <c r="BB139" i="2"/>
  <c r="BB119" i="2"/>
  <c r="BB67" i="2"/>
  <c r="BB80" i="2"/>
  <c r="AP80" i="2"/>
  <c r="AQ80" i="2" s="1"/>
  <c r="BB72" i="2"/>
  <c r="AP72" i="2"/>
  <c r="AQ72" i="2" s="1"/>
  <c r="BB61" i="2"/>
  <c r="AP56" i="2"/>
  <c r="AQ56" i="2" s="1"/>
  <c r="BB56" i="2"/>
  <c r="AF27" i="2"/>
  <c r="AC17" i="2"/>
  <c r="AP105" i="2"/>
  <c r="AQ105" i="2" s="1"/>
  <c r="BB105" i="2"/>
  <c r="AF63" i="2"/>
  <c r="AG63" i="2" s="1"/>
  <c r="AI63" i="2" s="1"/>
  <c r="AP63" i="2" s="1"/>
  <c r="AQ63" i="2" s="1"/>
  <c r="AF184" i="2"/>
  <c r="AG184" i="2" s="1"/>
  <c r="AI184" i="2" s="1"/>
  <c r="BB188" i="2"/>
  <c r="AP188" i="2"/>
  <c r="AQ188" i="2" s="1"/>
  <c r="AF166" i="2"/>
  <c r="AG166" i="2" s="1"/>
  <c r="AI166" i="2" s="1"/>
  <c r="AP166" i="2" s="1"/>
  <c r="AQ166" i="2" s="1"/>
  <c r="AP147" i="2"/>
  <c r="AQ147" i="2" s="1"/>
  <c r="BB147" i="2"/>
  <c r="AF131" i="2"/>
  <c r="AG131" i="2" s="1"/>
  <c r="AI131" i="2" s="1"/>
  <c r="AP131" i="2" s="1"/>
  <c r="AQ131" i="2" s="1"/>
  <c r="AF106" i="2"/>
  <c r="AG106" i="2" s="1"/>
  <c r="AI106" i="2" s="1"/>
  <c r="AP106" i="2" s="1"/>
  <c r="AQ106" i="2" s="1"/>
  <c r="BB88" i="2"/>
  <c r="AP88" i="2"/>
  <c r="AQ88" i="2" s="1"/>
  <c r="AF117" i="2"/>
  <c r="AG117" i="2" s="1"/>
  <c r="AI117" i="2" s="1"/>
  <c r="BB55" i="2"/>
  <c r="AP55" i="2"/>
  <c r="AQ55" i="2" s="1"/>
  <c r="BB51" i="2"/>
  <c r="AP51" i="2"/>
  <c r="AQ51" i="2" s="1"/>
  <c r="AP45" i="2"/>
  <c r="AQ45" i="2" s="1"/>
  <c r="BB45" i="2"/>
  <c r="AF40" i="2"/>
  <c r="AG40" i="2" s="1"/>
  <c r="AI40" i="2" s="1"/>
  <c r="AP40" i="2" s="1"/>
  <c r="AQ40" i="2" s="1"/>
  <c r="AP37" i="2"/>
  <c r="AQ37" i="2" s="1"/>
  <c r="BB37" i="2"/>
  <c r="AF183" i="2"/>
  <c r="AG183" i="2" s="1"/>
  <c r="AI183" i="2" s="1"/>
  <c r="AP183" i="2" s="1"/>
  <c r="AQ183" i="2" s="1"/>
  <c r="AV75" i="2"/>
  <c r="AU75" i="2"/>
  <c r="AS75" i="2"/>
  <c r="BB191" i="2"/>
  <c r="AP191" i="2"/>
  <c r="AQ191" i="2" s="1"/>
  <c r="AV163" i="2"/>
  <c r="AS163" i="2"/>
  <c r="AU163" i="2"/>
  <c r="AV167" i="2"/>
  <c r="AU167" i="2"/>
  <c r="AS167" i="2"/>
  <c r="AP134" i="2"/>
  <c r="AQ134" i="2" s="1"/>
  <c r="BB134" i="2"/>
  <c r="AP112" i="2"/>
  <c r="AQ112" i="2" s="1"/>
  <c r="BB112" i="2"/>
  <c r="AP108" i="2"/>
  <c r="AQ108" i="2" s="1"/>
  <c r="BB108" i="2"/>
  <c r="AF96" i="2"/>
  <c r="AG96" i="2" s="1"/>
  <c r="AI96" i="2" s="1"/>
  <c r="AP96" i="2" s="1"/>
  <c r="AQ96" i="2" s="1"/>
  <c r="BB190" i="2"/>
  <c r="AP190" i="2"/>
  <c r="AQ190" i="2" s="1"/>
  <c r="BB184" i="2"/>
  <c r="AP184" i="2"/>
  <c r="AQ184" i="2" s="1"/>
  <c r="AF159" i="2"/>
  <c r="AG159" i="2" s="1"/>
  <c r="AI159" i="2" s="1"/>
  <c r="AP159" i="2" s="1"/>
  <c r="AQ159" i="2" s="1"/>
  <c r="AP104" i="2"/>
  <c r="AQ104" i="2" s="1"/>
  <c r="BB104" i="2"/>
  <c r="AF61" i="2"/>
  <c r="AG61" i="2" s="1"/>
  <c r="AI61" i="2" s="1"/>
  <c r="AP61" i="2" s="1"/>
  <c r="AQ61" i="2" s="1"/>
  <c r="AF47" i="2"/>
  <c r="AG47" i="2" s="1"/>
  <c r="AI47" i="2" s="1"/>
  <c r="AP47" i="2" s="1"/>
  <c r="AQ47" i="2" s="1"/>
  <c r="AF187" i="2"/>
  <c r="AG187" i="2" s="1"/>
  <c r="AI187" i="2" s="1"/>
  <c r="BB177" i="2"/>
  <c r="BB173" i="2"/>
  <c r="AP173" i="2"/>
  <c r="AQ173" i="2" s="1"/>
  <c r="BB168" i="2"/>
  <c r="BB159" i="2"/>
  <c r="AF155" i="2"/>
  <c r="AG155" i="2" s="1"/>
  <c r="AI155" i="2" s="1"/>
  <c r="AP155" i="2" s="1"/>
  <c r="AQ155" i="2" s="1"/>
  <c r="AF144" i="2"/>
  <c r="AG144" i="2" s="1"/>
  <c r="AI144" i="2" s="1"/>
  <c r="AF122" i="2"/>
  <c r="AG122" i="2" s="1"/>
  <c r="AI122" i="2" s="1"/>
  <c r="AP122" i="2" s="1"/>
  <c r="AQ122" i="2" s="1"/>
  <c r="AF124" i="2"/>
  <c r="AG124" i="2" s="1"/>
  <c r="AI124" i="2" s="1"/>
  <c r="AP124" i="2" s="1"/>
  <c r="AQ124" i="2" s="1"/>
  <c r="AF111" i="2"/>
  <c r="AG111" i="2" s="1"/>
  <c r="AI111" i="2" s="1"/>
  <c r="AP111" i="2" s="1"/>
  <c r="AQ111" i="2" s="1"/>
  <c r="AF127" i="2"/>
  <c r="AG127" i="2" s="1"/>
  <c r="AI127" i="2" s="1"/>
  <c r="AP127" i="2" s="1"/>
  <c r="AQ127" i="2" s="1"/>
  <c r="AF87" i="2"/>
  <c r="AG87" i="2" s="1"/>
  <c r="AI87" i="2" s="1"/>
  <c r="AP87" i="2" s="1"/>
  <c r="AQ87" i="2" s="1"/>
  <c r="AF85" i="2"/>
  <c r="AG85" i="2" s="1"/>
  <c r="AI85" i="2" s="1"/>
  <c r="AP85" i="2" s="1"/>
  <c r="AQ85" i="2" s="1"/>
  <c r="BB83" i="2"/>
  <c r="AF84" i="2"/>
  <c r="AG84" i="2" s="1"/>
  <c r="AI84" i="2" s="1"/>
  <c r="AP84" i="2" s="1"/>
  <c r="AQ84" i="2" s="1"/>
  <c r="AF54" i="2"/>
  <c r="AG54" i="2" s="1"/>
  <c r="AI54" i="2" s="1"/>
  <c r="AP54" i="2" s="1"/>
  <c r="AQ54" i="2" s="1"/>
  <c r="AF49" i="2"/>
  <c r="AG49" i="2" s="1"/>
  <c r="AI49" i="2" s="1"/>
  <c r="AF56" i="2"/>
  <c r="AG56" i="2" s="1"/>
  <c r="AI56" i="2" s="1"/>
  <c r="AF50" i="2"/>
  <c r="AG50" i="2" s="1"/>
  <c r="AI50" i="2" s="1"/>
  <c r="AP50" i="2" s="1"/>
  <c r="AQ50" i="2" s="1"/>
  <c r="AP41" i="2"/>
  <c r="AQ41" i="2" s="1"/>
  <c r="BB41" i="2"/>
  <c r="AF83" i="2"/>
  <c r="AG83" i="2" s="1"/>
  <c r="AI83" i="2" s="1"/>
  <c r="AP83" i="2" s="1"/>
  <c r="AQ83" i="2" s="1"/>
  <c r="AV97" i="2"/>
  <c r="AU97" i="2"/>
  <c r="AS97" i="2"/>
  <c r="AV165" i="2"/>
  <c r="AU165" i="2"/>
  <c r="AS165" i="2"/>
  <c r="BB128" i="2"/>
  <c r="AP128" i="2"/>
  <c r="AQ128" i="2" s="1"/>
  <c r="AP135" i="2"/>
  <c r="AQ135" i="2" s="1"/>
  <c r="BB135" i="2"/>
  <c r="BB44" i="2"/>
  <c r="BB195" i="2"/>
  <c r="AP195" i="2"/>
  <c r="AQ195" i="2" s="1"/>
  <c r="AF182" i="2"/>
  <c r="AG182" i="2" s="1"/>
  <c r="AI182" i="2" s="1"/>
  <c r="AP182" i="2" s="1"/>
  <c r="AQ182" i="2" s="1"/>
  <c r="AP152" i="2"/>
  <c r="AQ152" i="2" s="1"/>
  <c r="BB152" i="2"/>
  <c r="BB122" i="2"/>
  <c r="AS132" i="2"/>
  <c r="AV132" i="2"/>
  <c r="AU132" i="2"/>
  <c r="AF103" i="2"/>
  <c r="AG103" i="2" s="1"/>
  <c r="AI103" i="2" s="1"/>
  <c r="AP103" i="2" s="1"/>
  <c r="AQ103" i="2" s="1"/>
  <c r="BB114" i="2"/>
  <c r="AF114" i="2"/>
  <c r="AG114" i="2" s="1"/>
  <c r="AI114" i="2" s="1"/>
  <c r="AP114" i="2" s="1"/>
  <c r="AQ114" i="2" s="1"/>
  <c r="AP117" i="2"/>
  <c r="AQ117" i="2" s="1"/>
  <c r="BB117" i="2"/>
  <c r="BB102" i="2"/>
  <c r="AF102" i="2"/>
  <c r="AG102" i="2" s="1"/>
  <c r="AI102" i="2" s="1"/>
  <c r="AP102" i="2" s="1"/>
  <c r="AQ102" i="2" s="1"/>
  <c r="AF110" i="2"/>
  <c r="AG110" i="2" s="1"/>
  <c r="AI110" i="2" s="1"/>
  <c r="AP110" i="2" s="1"/>
  <c r="AQ110" i="2" s="1"/>
  <c r="BB76" i="2"/>
  <c r="AP76" i="2"/>
  <c r="AQ76" i="2" s="1"/>
  <c r="AV78" i="2"/>
  <c r="AU78" i="2"/>
  <c r="AS78" i="2"/>
  <c r="BB35" i="2"/>
  <c r="AP35" i="2"/>
  <c r="AQ35" i="2" s="1"/>
  <c r="AF52" i="2"/>
  <c r="AG52" i="2" s="1"/>
  <c r="AI52" i="2" s="1"/>
  <c r="AP52" i="2" s="1"/>
  <c r="AQ52" i="2" s="1"/>
  <c r="AF34" i="2"/>
  <c r="AG34" i="2" s="1"/>
  <c r="AI34" i="2" s="1"/>
  <c r="AP34" i="2" s="1"/>
  <c r="AQ34" i="2" s="1"/>
  <c r="AF30" i="2"/>
  <c r="AG30" i="2" s="1"/>
  <c r="AI30" i="2" s="1"/>
  <c r="AP30" i="2" s="1"/>
  <c r="AQ30" i="2" s="1"/>
  <c r="AF67" i="2"/>
  <c r="AG67" i="2" s="1"/>
  <c r="AI67" i="2" s="1"/>
  <c r="AP67" i="2" s="1"/>
  <c r="AQ67" i="2" s="1"/>
  <c r="AF175" i="2"/>
  <c r="AG175" i="2" s="1"/>
  <c r="AI175" i="2" s="1"/>
  <c r="AP175" i="2" s="1"/>
  <c r="AQ175" i="2" s="1"/>
  <c r="AF177" i="2"/>
  <c r="AG177" i="2" s="1"/>
  <c r="AI177" i="2" s="1"/>
  <c r="AP177" i="2" s="1"/>
  <c r="AQ177" i="2" s="1"/>
  <c r="AV86" i="2"/>
  <c r="AS86" i="2"/>
  <c r="AU86" i="2"/>
  <c r="BB73" i="2"/>
  <c r="AP73" i="2"/>
  <c r="AQ73" i="2" s="1"/>
  <c r="AF192" i="2"/>
  <c r="AG192" i="2" s="1"/>
  <c r="AI192" i="2" s="1"/>
  <c r="AP192" i="2" s="1"/>
  <c r="AQ192" i="2" s="1"/>
  <c r="AS160" i="2"/>
  <c r="AV160" i="2"/>
  <c r="AU160" i="2"/>
  <c r="AV90" i="2"/>
  <c r="AS90" i="2"/>
  <c r="AU90" i="2"/>
  <c r="AV79" i="2"/>
  <c r="AU79" i="2"/>
  <c r="BB187" i="2"/>
  <c r="AP187" i="2"/>
  <c r="AQ187" i="2" s="1"/>
  <c r="AP194" i="2"/>
  <c r="AQ194" i="2" s="1"/>
  <c r="BB194" i="2"/>
  <c r="BB158" i="2"/>
  <c r="AP158" i="2"/>
  <c r="AQ158" i="2" s="1"/>
  <c r="AF156" i="2"/>
  <c r="AG156" i="2" s="1"/>
  <c r="AI156" i="2" s="1"/>
  <c r="AP156" i="2" s="1"/>
  <c r="AQ156" i="2" s="1"/>
  <c r="AF153" i="2"/>
  <c r="AG153" i="2" s="1"/>
  <c r="AI153" i="2" s="1"/>
  <c r="AP153" i="2" s="1"/>
  <c r="AQ153" i="2" s="1"/>
  <c r="BB144" i="2"/>
  <c r="AP144" i="2"/>
  <c r="AQ144" i="2" s="1"/>
  <c r="AF148" i="2"/>
  <c r="AG148" i="2" s="1"/>
  <c r="AI148" i="2" s="1"/>
  <c r="AP148" i="2" s="1"/>
  <c r="AQ148" i="2" s="1"/>
  <c r="AF141" i="2"/>
  <c r="AG141" i="2" s="1"/>
  <c r="AI141" i="2" s="1"/>
  <c r="AP141" i="2" s="1"/>
  <c r="AQ141" i="2" s="1"/>
  <c r="AF142" i="2"/>
  <c r="AG142" i="2" s="1"/>
  <c r="AI142" i="2" s="1"/>
  <c r="AP142" i="2" s="1"/>
  <c r="AQ142" i="2" s="1"/>
  <c r="AP126" i="2"/>
  <c r="AQ126" i="2" s="1"/>
  <c r="BB126" i="2"/>
  <c r="AP130" i="2"/>
  <c r="AQ130" i="2" s="1"/>
  <c r="BB130" i="2"/>
  <c r="BB113" i="2"/>
  <c r="AF113" i="2"/>
  <c r="AG113" i="2" s="1"/>
  <c r="AI113" i="2" s="1"/>
  <c r="AP113" i="2" s="1"/>
  <c r="AQ113" i="2" s="1"/>
  <c r="AF116" i="2"/>
  <c r="AG116" i="2" s="1"/>
  <c r="AI116" i="2" s="1"/>
  <c r="AP116" i="2" s="1"/>
  <c r="AQ116" i="2" s="1"/>
  <c r="AF101" i="2"/>
  <c r="AG101" i="2" s="1"/>
  <c r="AI101" i="2" s="1"/>
  <c r="AP101" i="2" s="1"/>
  <c r="AQ101" i="2" s="1"/>
  <c r="BB84" i="2"/>
  <c r="AF100" i="2"/>
  <c r="AG100" i="2" s="1"/>
  <c r="AI100" i="2" s="1"/>
  <c r="AP100" i="2" s="1"/>
  <c r="AQ100" i="2" s="1"/>
  <c r="AP49" i="2"/>
  <c r="AQ49" i="2" s="1"/>
  <c r="BB49" i="2"/>
  <c r="BB34" i="2"/>
  <c r="AP46" i="2"/>
  <c r="AQ46" i="2" s="1"/>
  <c r="BB46" i="2"/>
  <c r="AS31" i="2"/>
  <c r="AV31" i="2"/>
  <c r="AU31" i="2"/>
  <c r="AF28" i="2"/>
  <c r="AG28" i="2" s="1"/>
  <c r="AI28" i="2" s="1"/>
  <c r="AP28" i="2" s="1"/>
  <c r="AQ28" i="2" s="1"/>
  <c r="AF38" i="2"/>
  <c r="AG38" i="2" s="1"/>
  <c r="AI38" i="2" s="1"/>
  <c r="AP38" i="2" s="1"/>
  <c r="AQ38" i="2" s="1"/>
  <c r="AF44" i="2"/>
  <c r="AG44" i="2" s="1"/>
  <c r="AI44" i="2" s="1"/>
  <c r="AP44" i="2" s="1"/>
  <c r="AQ44" i="2" s="1"/>
  <c r="AF71" i="2"/>
  <c r="AG71" i="2" s="1"/>
  <c r="AI71" i="2" s="1"/>
  <c r="AP71" i="2" s="1"/>
  <c r="AQ71" i="2" s="1"/>
  <c r="AF171" i="2"/>
  <c r="AG171" i="2" s="1"/>
  <c r="AI171" i="2" s="1"/>
  <c r="AP171" i="2" s="1"/>
  <c r="AQ171" i="2" s="1"/>
  <c r="AV186" i="2"/>
  <c r="AU186" i="2"/>
  <c r="AS186" i="2"/>
  <c r="AV178" i="1"/>
  <c r="AU178" i="1"/>
  <c r="AS178" i="1"/>
  <c r="AV182" i="1"/>
  <c r="AU182" i="1"/>
  <c r="AS182" i="1"/>
  <c r="AU190" i="1"/>
  <c r="AV190" i="1"/>
  <c r="BB28" i="1"/>
  <c r="BB40" i="1"/>
  <c r="BB31" i="1"/>
  <c r="BB189" i="1"/>
  <c r="BB175" i="1"/>
  <c r="BB151" i="1"/>
  <c r="BB120" i="1"/>
  <c r="AP120" i="1"/>
  <c r="AQ120" i="1" s="1"/>
  <c r="C100" i="12" s="1"/>
  <c r="BB27" i="1"/>
  <c r="Y17" i="1"/>
  <c r="BB30" i="1"/>
  <c r="AP30" i="1"/>
  <c r="AQ30" i="1" s="1"/>
  <c r="AF37" i="1"/>
  <c r="AG37" i="1" s="1"/>
  <c r="AF44" i="1"/>
  <c r="AG44" i="1" s="1"/>
  <c r="AF56" i="1"/>
  <c r="AG56" i="1" s="1"/>
  <c r="AF108" i="1"/>
  <c r="AG108" i="1" s="1"/>
  <c r="AF118" i="1"/>
  <c r="AG118" i="1" s="1"/>
  <c r="AF132" i="1"/>
  <c r="AG132" i="1" s="1"/>
  <c r="AF142" i="1"/>
  <c r="AG142" i="1" s="1"/>
  <c r="AF171" i="1"/>
  <c r="AG171" i="1" s="1"/>
  <c r="AF189" i="1"/>
  <c r="AG189" i="1" s="1"/>
  <c r="AP155" i="1"/>
  <c r="AQ155" i="1" s="1"/>
  <c r="C135" i="12" s="1"/>
  <c r="BB155" i="1"/>
  <c r="BB162" i="1"/>
  <c r="AP162" i="1"/>
  <c r="AQ162" i="1" s="1"/>
  <c r="BB160" i="1"/>
  <c r="AP160" i="1"/>
  <c r="AQ160" i="1" s="1"/>
  <c r="C140" i="12" s="1"/>
  <c r="BB112" i="1"/>
  <c r="AP112" i="1"/>
  <c r="AQ112" i="1" s="1"/>
  <c r="C92" i="12" s="1"/>
  <c r="BB104" i="1"/>
  <c r="AF88" i="1"/>
  <c r="AG88" i="1" s="1"/>
  <c r="AP71" i="1"/>
  <c r="AQ71" i="1" s="1"/>
  <c r="BB71" i="1"/>
  <c r="AP83" i="1"/>
  <c r="AQ83" i="1" s="1"/>
  <c r="C63" i="12" s="1"/>
  <c r="BB83" i="1"/>
  <c r="BB52" i="1"/>
  <c r="BB46" i="1"/>
  <c r="AP46" i="1"/>
  <c r="AQ46" i="1" s="1"/>
  <c r="BB36" i="1"/>
  <c r="AF38" i="1"/>
  <c r="AG38" i="1" s="1"/>
  <c r="AF41" i="1"/>
  <c r="AG41" i="1" s="1"/>
  <c r="AF39" i="1"/>
  <c r="AG39" i="1" s="1"/>
  <c r="AF60" i="1"/>
  <c r="AG60" i="1" s="1"/>
  <c r="AF141" i="1"/>
  <c r="AG141" i="1" s="1"/>
  <c r="AF122" i="1"/>
  <c r="AG122" i="1" s="1"/>
  <c r="AF137" i="1"/>
  <c r="AG137" i="1" s="1"/>
  <c r="AF149" i="1"/>
  <c r="AG149" i="1" s="1"/>
  <c r="AF175" i="1"/>
  <c r="AG175" i="1" s="1"/>
  <c r="AF183" i="1"/>
  <c r="AG183" i="1" s="1"/>
  <c r="BB185" i="1"/>
  <c r="BB158" i="1"/>
  <c r="AP158" i="1"/>
  <c r="AQ158" i="1" s="1"/>
  <c r="C138" i="12" s="1"/>
  <c r="BB154" i="1"/>
  <c r="AF125" i="1"/>
  <c r="AG125" i="1" s="1"/>
  <c r="AF79" i="1"/>
  <c r="AG79" i="1" s="1"/>
  <c r="BB64" i="1"/>
  <c r="AF31" i="1"/>
  <c r="AG31" i="1" s="1"/>
  <c r="AF45" i="1"/>
  <c r="AG45" i="1" s="1"/>
  <c r="AF43" i="1"/>
  <c r="AG43" i="1" s="1"/>
  <c r="AF64" i="1"/>
  <c r="AG64" i="1" s="1"/>
  <c r="AF94" i="1"/>
  <c r="AG94" i="1" s="1"/>
  <c r="AF126" i="1"/>
  <c r="AG126" i="1" s="1"/>
  <c r="AF135" i="1"/>
  <c r="AG135" i="1" s="1"/>
  <c r="AF153" i="1"/>
  <c r="AG153" i="1" s="1"/>
  <c r="AF179" i="1"/>
  <c r="AG179" i="1" s="1"/>
  <c r="AF194" i="1"/>
  <c r="AG194" i="1" s="1"/>
  <c r="BB181" i="1"/>
  <c r="BB114" i="1"/>
  <c r="AP67" i="1"/>
  <c r="AQ67" i="1" s="1"/>
  <c r="C47" i="12" s="1"/>
  <c r="BB67" i="1"/>
  <c r="BB48" i="1"/>
  <c r="AF42" i="1"/>
  <c r="AG42" i="1" s="1"/>
  <c r="BB32" i="1"/>
  <c r="AC17" i="1"/>
  <c r="AF27" i="1"/>
  <c r="AF62" i="1"/>
  <c r="AG62" i="1" s="1"/>
  <c r="AF53" i="1"/>
  <c r="AG53" i="1" s="1"/>
  <c r="AF66" i="1"/>
  <c r="AG66" i="1" s="1"/>
  <c r="AF98" i="1"/>
  <c r="AG98" i="1" s="1"/>
  <c r="AF130" i="1"/>
  <c r="AG130" i="1" s="1"/>
  <c r="AF139" i="1"/>
  <c r="AG139" i="1" s="1"/>
  <c r="AF168" i="1"/>
  <c r="AG168" i="1" s="1"/>
  <c r="AF188" i="1"/>
  <c r="AG188" i="1" s="1"/>
  <c r="AF191" i="1"/>
  <c r="AG191" i="1" s="1"/>
  <c r="BB183" i="1"/>
  <c r="BB156" i="1"/>
  <c r="AP156" i="1"/>
  <c r="AQ156" i="1" s="1"/>
  <c r="C136" i="12" s="1"/>
  <c r="BB148" i="1"/>
  <c r="BB143" i="1"/>
  <c r="BB122" i="1"/>
  <c r="AF115" i="1"/>
  <c r="AG115" i="1" s="1"/>
  <c r="BB92" i="1"/>
  <c r="AP92" i="1"/>
  <c r="AQ92" i="1" s="1"/>
  <c r="AF78" i="1"/>
  <c r="AG78" i="1" s="1"/>
  <c r="BB44" i="1"/>
  <c r="BB43" i="1"/>
  <c r="BB34" i="1"/>
  <c r="AF29" i="1"/>
  <c r="AG29" i="1" s="1"/>
  <c r="AF28" i="1"/>
  <c r="AG28" i="1" s="1"/>
  <c r="AF57" i="1"/>
  <c r="AG57" i="1" s="1"/>
  <c r="AF51" i="1"/>
  <c r="AG51" i="1" s="1"/>
  <c r="AF102" i="1"/>
  <c r="AG102" i="1" s="1"/>
  <c r="AF129" i="1"/>
  <c r="AG129" i="1" s="1"/>
  <c r="AF143" i="1"/>
  <c r="AG143" i="1" s="1"/>
  <c r="AF147" i="1"/>
  <c r="AG147" i="1" s="1"/>
  <c r="AF187" i="1"/>
  <c r="AG187" i="1" s="1"/>
  <c r="AF49" i="1"/>
  <c r="AG49" i="1" s="1"/>
  <c r="BB86" i="1"/>
  <c r="BB195" i="1"/>
  <c r="AF165" i="1"/>
  <c r="AG165" i="1" s="1"/>
  <c r="AP163" i="1"/>
  <c r="AQ163" i="1" s="1"/>
  <c r="C143" i="12" s="1"/>
  <c r="BB163" i="1"/>
  <c r="BB135" i="1"/>
  <c r="BB126" i="1"/>
  <c r="BB116" i="1"/>
  <c r="BB88" i="1"/>
  <c r="BB96" i="1"/>
  <c r="AP96" i="1"/>
  <c r="AQ96" i="1" s="1"/>
  <c r="C76" i="12" s="1"/>
  <c r="BB75" i="1"/>
  <c r="BB60" i="1"/>
  <c r="AF32" i="1"/>
  <c r="AG32" i="1" s="1"/>
  <c r="AF61" i="1"/>
  <c r="AG61" i="1" s="1"/>
  <c r="AF55" i="1"/>
  <c r="AG55" i="1" s="1"/>
  <c r="AF106" i="1"/>
  <c r="AG106" i="1" s="1"/>
  <c r="AF133" i="1"/>
  <c r="AG133" i="1" s="1"/>
  <c r="AF145" i="1"/>
  <c r="AG145" i="1" s="1"/>
  <c r="AF151" i="1"/>
  <c r="AG151" i="1" s="1"/>
  <c r="AF177" i="1"/>
  <c r="AG177" i="1" s="1"/>
  <c r="AF184" i="1"/>
  <c r="AG184" i="1" s="1"/>
  <c r="BB192" i="1"/>
  <c r="BB180" i="1"/>
  <c r="BB165" i="1"/>
  <c r="BB164" i="1"/>
  <c r="AP164" i="1"/>
  <c r="AQ164" i="1" s="1"/>
  <c r="C144" i="12" s="1"/>
  <c r="BB152" i="1"/>
  <c r="AP152" i="1"/>
  <c r="AQ152" i="1" s="1"/>
  <c r="C132" i="12" s="1"/>
  <c r="BB147" i="1"/>
  <c r="BB139" i="1"/>
  <c r="BB134" i="1"/>
  <c r="AP134" i="1"/>
  <c r="AQ134" i="1" s="1"/>
  <c r="C114" i="12" s="1"/>
  <c r="BB118" i="1"/>
  <c r="AF127" i="1"/>
  <c r="AG127" i="1" s="1"/>
  <c r="AF91" i="1"/>
  <c r="AG91" i="1" s="1"/>
  <c r="AF89" i="1"/>
  <c r="AG89" i="1" s="1"/>
  <c r="BB100" i="1"/>
  <c r="BB79" i="1"/>
  <c r="BB65" i="1"/>
  <c r="AF58" i="1"/>
  <c r="AG58" i="1" s="1"/>
  <c r="AF36" i="1"/>
  <c r="AG36" i="1" s="1"/>
  <c r="AF48" i="1"/>
  <c r="AG48" i="1" s="1"/>
  <c r="AF59" i="1"/>
  <c r="AG59" i="1" s="1"/>
  <c r="AF110" i="1"/>
  <c r="AG110" i="1" s="1"/>
  <c r="AF124" i="1"/>
  <c r="AG124" i="1" s="1"/>
  <c r="AF146" i="1"/>
  <c r="AG146" i="1" s="1"/>
  <c r="AF172" i="1"/>
  <c r="AG172" i="1" s="1"/>
  <c r="AF181" i="1"/>
  <c r="AG181" i="1" s="1"/>
  <c r="F158" i="12" l="1"/>
  <c r="AP49" i="5"/>
  <c r="AQ49" i="5" s="1"/>
  <c r="Q30" i="14"/>
  <c r="AP172" i="5"/>
  <c r="AQ172" i="5" s="1"/>
  <c r="J152" i="4" s="1"/>
  <c r="Q153" i="14"/>
  <c r="AI89" i="1"/>
  <c r="R69" i="4"/>
  <c r="AI94" i="1"/>
  <c r="R74" i="4"/>
  <c r="AI36" i="1"/>
  <c r="R16" i="4"/>
  <c r="AI145" i="1"/>
  <c r="R125" i="4"/>
  <c r="AI130" i="1"/>
  <c r="R110" i="4"/>
  <c r="AI56" i="1"/>
  <c r="R36" i="4"/>
  <c r="AP73" i="5"/>
  <c r="AQ73" i="5" s="1"/>
  <c r="Q54" i="14"/>
  <c r="S53" i="4"/>
  <c r="AS170" i="7"/>
  <c r="AV170" i="7"/>
  <c r="AI129" i="1"/>
  <c r="R109" i="4"/>
  <c r="AP125" i="5"/>
  <c r="AQ125" i="5" s="1"/>
  <c r="Q106" i="14"/>
  <c r="AI28" i="1"/>
  <c r="R8" i="4"/>
  <c r="AI151" i="1"/>
  <c r="R131" i="4"/>
  <c r="AI187" i="1"/>
  <c r="R167" i="4"/>
  <c r="AI139" i="1"/>
  <c r="R119" i="4"/>
  <c r="AI58" i="1"/>
  <c r="R38" i="4"/>
  <c r="AI133" i="1"/>
  <c r="R113" i="4"/>
  <c r="AI143" i="1"/>
  <c r="R123" i="4"/>
  <c r="C72" i="12"/>
  <c r="I72" i="4"/>
  <c r="AI98" i="1"/>
  <c r="R78" i="4"/>
  <c r="C26" i="12"/>
  <c r="I26" i="4"/>
  <c r="AI44" i="1"/>
  <c r="R24" i="4"/>
  <c r="AI115" i="1"/>
  <c r="R95" i="4"/>
  <c r="AI153" i="1"/>
  <c r="R133" i="4"/>
  <c r="C10" i="12"/>
  <c r="I10" i="4"/>
  <c r="AP36" i="5"/>
  <c r="AQ36" i="5" s="1"/>
  <c r="Q17" i="14"/>
  <c r="AS73" i="6"/>
  <c r="AV73" i="6"/>
  <c r="AU73" i="6"/>
  <c r="AV51" i="7"/>
  <c r="AU51" i="7"/>
  <c r="F143" i="12"/>
  <c r="AP79" i="5"/>
  <c r="AQ79" i="5" s="1"/>
  <c r="Q60" i="14"/>
  <c r="AP65" i="5"/>
  <c r="AQ65" i="5" s="1"/>
  <c r="Q46" i="14"/>
  <c r="AP56" i="5"/>
  <c r="AQ56" i="5" s="1"/>
  <c r="S36" i="4"/>
  <c r="Q37" i="14"/>
  <c r="AS189" i="2"/>
  <c r="AU189" i="2"/>
  <c r="AV171" i="6"/>
  <c r="AU171" i="6"/>
  <c r="AS123" i="7"/>
  <c r="AP75" i="5"/>
  <c r="AQ75" i="5" s="1"/>
  <c r="Q56" i="14"/>
  <c r="AP91" i="5"/>
  <c r="AQ91" i="5" s="1"/>
  <c r="J71" i="4" s="1"/>
  <c r="Q72" i="14"/>
  <c r="AP128" i="5"/>
  <c r="AQ128" i="5" s="1"/>
  <c r="Q109" i="14"/>
  <c r="S108" i="4"/>
  <c r="AS62" i="2"/>
  <c r="AV62" i="2"/>
  <c r="AI181" i="1"/>
  <c r="R161" i="4"/>
  <c r="AI64" i="1"/>
  <c r="R44" i="4"/>
  <c r="AP120" i="5"/>
  <c r="AQ120" i="5" s="1"/>
  <c r="S100" i="4"/>
  <c r="Q101" i="14"/>
  <c r="R101" i="14" s="1"/>
  <c r="S101" i="14" s="1"/>
  <c r="AI42" i="1"/>
  <c r="R22" i="4"/>
  <c r="AI88" i="1"/>
  <c r="R68" i="4"/>
  <c r="AP35" i="5"/>
  <c r="AQ35" i="5" s="1"/>
  <c r="J15" i="4" s="1"/>
  <c r="Q16" i="14"/>
  <c r="S15" i="4"/>
  <c r="AP64" i="5"/>
  <c r="AQ64" i="5" s="1"/>
  <c r="Q45" i="14"/>
  <c r="AP149" i="5"/>
  <c r="AQ149" i="5" s="1"/>
  <c r="Q130" i="14"/>
  <c r="Q175" i="14"/>
  <c r="AP194" i="5"/>
  <c r="AQ194" i="5" s="1"/>
  <c r="AP50" i="5"/>
  <c r="AQ50" i="5" s="1"/>
  <c r="J30" i="4" s="1"/>
  <c r="Q31" i="14"/>
  <c r="AI175" i="1"/>
  <c r="R155" i="4"/>
  <c r="AI137" i="1"/>
  <c r="R117" i="4"/>
  <c r="C51" i="12"/>
  <c r="I51" i="4"/>
  <c r="AP76" i="5"/>
  <c r="AQ76" i="5" s="1"/>
  <c r="Q57" i="14"/>
  <c r="S56" i="4"/>
  <c r="Q18" i="14"/>
  <c r="AP121" i="5"/>
  <c r="AQ121" i="5" s="1"/>
  <c r="S101" i="4"/>
  <c r="Q102" i="14"/>
  <c r="AP156" i="5"/>
  <c r="AQ156" i="5" s="1"/>
  <c r="Q137" i="14"/>
  <c r="R137" i="14" s="1"/>
  <c r="S137" i="14" s="1"/>
  <c r="S136" i="4"/>
  <c r="Q167" i="14"/>
  <c r="S166" i="4"/>
  <c r="AP186" i="5"/>
  <c r="AQ186" i="5" s="1"/>
  <c r="J166" i="4" s="1"/>
  <c r="AS94" i="6"/>
  <c r="AV94" i="6"/>
  <c r="AI51" i="1"/>
  <c r="R31" i="4"/>
  <c r="AI135" i="1"/>
  <c r="R115" i="4"/>
  <c r="AI183" i="1"/>
  <c r="R163" i="4"/>
  <c r="C142" i="12"/>
  <c r="I142" i="4"/>
  <c r="L142" i="12"/>
  <c r="AP165" i="5"/>
  <c r="AQ165" i="5" s="1"/>
  <c r="J145" i="4" s="1"/>
  <c r="Q146" i="14"/>
  <c r="AV65" i="2"/>
  <c r="AS65" i="2"/>
  <c r="AU65" i="2"/>
  <c r="AV169" i="3"/>
  <c r="AU169" i="3"/>
  <c r="AI191" i="1"/>
  <c r="R171" i="4"/>
  <c r="AI31" i="1"/>
  <c r="R11" i="4"/>
  <c r="AP44" i="5"/>
  <c r="AQ44" i="5" s="1"/>
  <c r="Q25" i="14"/>
  <c r="S24" i="4"/>
  <c r="Q66" i="14"/>
  <c r="AP85" i="5"/>
  <c r="AQ85" i="5" s="1"/>
  <c r="J65" i="4" s="1"/>
  <c r="AS58" i="2"/>
  <c r="AV58" i="2"/>
  <c r="L144" i="12"/>
  <c r="AI172" i="1"/>
  <c r="R152" i="4"/>
  <c r="AI122" i="1"/>
  <c r="R102" i="4"/>
  <c r="AI184" i="1"/>
  <c r="R164" i="4"/>
  <c r="AI45" i="1"/>
  <c r="R25" i="4"/>
  <c r="AI141" i="1"/>
  <c r="R121" i="4"/>
  <c r="AI188" i="1"/>
  <c r="R168" i="4"/>
  <c r="AI132" i="1"/>
  <c r="R112" i="4"/>
  <c r="AS126" i="3"/>
  <c r="AP124" i="5"/>
  <c r="AQ124" i="5" s="1"/>
  <c r="Q105" i="14"/>
  <c r="AP30" i="5"/>
  <c r="AQ30" i="5" s="1"/>
  <c r="J10" i="4" s="1"/>
  <c r="Q11" i="14"/>
  <c r="R11" i="14" s="1"/>
  <c r="S11" i="14" s="1"/>
  <c r="S10" i="4"/>
  <c r="AP188" i="5"/>
  <c r="AQ188" i="5" s="1"/>
  <c r="Q169" i="14"/>
  <c r="AI57" i="1"/>
  <c r="R37" i="4"/>
  <c r="AI49" i="1"/>
  <c r="R29" i="4"/>
  <c r="AI118" i="1"/>
  <c r="R98" i="4"/>
  <c r="AU126" i="3"/>
  <c r="AP123" i="5"/>
  <c r="AQ123" i="5" s="1"/>
  <c r="S103" i="4"/>
  <c r="Q104" i="14"/>
  <c r="AP57" i="5"/>
  <c r="AQ57" i="5" s="1"/>
  <c r="Q38" i="14"/>
  <c r="AP158" i="5"/>
  <c r="AQ158" i="5" s="1"/>
  <c r="S138" i="4"/>
  <c r="Q139" i="14"/>
  <c r="R139" i="14" s="1"/>
  <c r="S139" i="14" s="1"/>
  <c r="AS162" i="2"/>
  <c r="AI110" i="1"/>
  <c r="R90" i="4"/>
  <c r="AI59" i="1"/>
  <c r="R39" i="4"/>
  <c r="AP40" i="5"/>
  <c r="AQ40" i="5" s="1"/>
  <c r="S20" i="4"/>
  <c r="Q21" i="14"/>
  <c r="Q107" i="14"/>
  <c r="Q123" i="14"/>
  <c r="AS29" i="6"/>
  <c r="AU137" i="6"/>
  <c r="AI48" i="1"/>
  <c r="R28" i="4"/>
  <c r="AP192" i="1"/>
  <c r="AQ192" i="1" s="1"/>
  <c r="AI179" i="1"/>
  <c r="R159" i="4"/>
  <c r="AI142" i="1"/>
  <c r="R122" i="4"/>
  <c r="AS81" i="2"/>
  <c r="AS157" i="2"/>
  <c r="AS53" i="2"/>
  <c r="AV79" i="3"/>
  <c r="AP116" i="5"/>
  <c r="AQ116" i="5" s="1"/>
  <c r="Q97" i="14"/>
  <c r="AP81" i="5"/>
  <c r="AQ81" i="5" s="1"/>
  <c r="Q62" i="14"/>
  <c r="AP148" i="5"/>
  <c r="AQ148" i="5" s="1"/>
  <c r="Q129" i="14"/>
  <c r="AP42" i="5"/>
  <c r="AQ42" i="5" s="1"/>
  <c r="S22" i="4"/>
  <c r="Q23" i="14"/>
  <c r="AP78" i="5"/>
  <c r="AQ78" i="5" s="1"/>
  <c r="Q59" i="14"/>
  <c r="AP133" i="5"/>
  <c r="AQ133" i="5" s="1"/>
  <c r="J113" i="4" s="1"/>
  <c r="S113" i="4"/>
  <c r="Q114" i="14"/>
  <c r="AP146" i="5"/>
  <c r="AQ146" i="5" s="1"/>
  <c r="Q127" i="14"/>
  <c r="AS112" i="5"/>
  <c r="AP95" i="1"/>
  <c r="AQ95" i="1" s="1"/>
  <c r="L75" i="12" s="1"/>
  <c r="P76" i="14"/>
  <c r="Q83" i="14"/>
  <c r="AI185" i="1"/>
  <c r="R165" i="4"/>
  <c r="AP69" i="1"/>
  <c r="AQ69" i="1" s="1"/>
  <c r="P50" i="14"/>
  <c r="S74" i="4"/>
  <c r="Q75" i="14"/>
  <c r="P138" i="14"/>
  <c r="AP157" i="1"/>
  <c r="AQ157" i="1" s="1"/>
  <c r="R94" i="14"/>
  <c r="S94" i="14" s="1"/>
  <c r="AI99" i="1"/>
  <c r="R79" i="4"/>
  <c r="S99" i="4"/>
  <c r="Q100" i="14"/>
  <c r="AI180" i="1"/>
  <c r="R160" i="4"/>
  <c r="L132" i="12"/>
  <c r="P57" i="14"/>
  <c r="AP76" i="1"/>
  <c r="AQ76" i="1" s="1"/>
  <c r="Q95" i="14"/>
  <c r="AP48" i="5"/>
  <c r="AQ48" i="5" s="1"/>
  <c r="Q29" i="14"/>
  <c r="S28" i="4"/>
  <c r="AP61" i="5"/>
  <c r="AQ61" i="5" s="1"/>
  <c r="J41" i="4" s="1"/>
  <c r="Q42" i="14"/>
  <c r="AP144" i="5"/>
  <c r="AQ144" i="5" s="1"/>
  <c r="Q125" i="14"/>
  <c r="Q134" i="14"/>
  <c r="S133" i="4"/>
  <c r="AP54" i="5"/>
  <c r="AQ54" i="5" s="1"/>
  <c r="J34" i="4" s="1"/>
  <c r="S34" i="4"/>
  <c r="Q35" i="14"/>
  <c r="L136" i="12"/>
  <c r="L143" i="12"/>
  <c r="M143" i="12" s="1"/>
  <c r="I172" i="12"/>
  <c r="AI47" i="1"/>
  <c r="R27" i="4"/>
  <c r="AP135" i="5"/>
  <c r="AQ135" i="5" s="1"/>
  <c r="S115" i="4"/>
  <c r="Q116" i="14"/>
  <c r="AI40" i="1"/>
  <c r="R20" i="4"/>
  <c r="R159" i="14"/>
  <c r="S159" i="14" s="1"/>
  <c r="P112" i="14"/>
  <c r="R112" i="14" s="1"/>
  <c r="S112" i="14" s="1"/>
  <c r="AP131" i="1"/>
  <c r="AQ131" i="1" s="1"/>
  <c r="Q124" i="14"/>
  <c r="S123" i="4"/>
  <c r="AP136" i="1"/>
  <c r="AQ136" i="1" s="1"/>
  <c r="P117" i="14"/>
  <c r="AP72" i="1"/>
  <c r="AQ72" i="1" s="1"/>
  <c r="P53" i="14"/>
  <c r="Q84" i="14"/>
  <c r="S83" i="4"/>
  <c r="AP176" i="1"/>
  <c r="AQ176" i="1" s="1"/>
  <c r="P157" i="14"/>
  <c r="AP109" i="1"/>
  <c r="AQ109" i="1" s="1"/>
  <c r="L89" i="12" s="1"/>
  <c r="P90" i="14"/>
  <c r="AP113" i="1"/>
  <c r="AQ113" i="1" s="1"/>
  <c r="L93" i="12" s="1"/>
  <c r="P94" i="14"/>
  <c r="Q147" i="14"/>
  <c r="AP166" i="5"/>
  <c r="AQ166" i="5" s="1"/>
  <c r="L10" i="12"/>
  <c r="P82" i="14"/>
  <c r="AP101" i="1"/>
  <c r="AQ101" i="1" s="1"/>
  <c r="AP59" i="5"/>
  <c r="AQ59" i="5" s="1"/>
  <c r="Q40" i="14"/>
  <c r="S39" i="4"/>
  <c r="AP177" i="5"/>
  <c r="AQ177" i="5" s="1"/>
  <c r="Q158" i="14"/>
  <c r="AP87" i="1"/>
  <c r="AQ87" i="1" s="1"/>
  <c r="P68" i="14"/>
  <c r="AI161" i="1"/>
  <c r="R141" i="4"/>
  <c r="Q88" i="14"/>
  <c r="AI167" i="1"/>
  <c r="R147" i="4"/>
  <c r="AP58" i="5"/>
  <c r="AQ58" i="5" s="1"/>
  <c r="J38" i="4" s="1"/>
  <c r="Q39" i="14"/>
  <c r="S38" i="4"/>
  <c r="AP93" i="5"/>
  <c r="AQ93" i="5" s="1"/>
  <c r="Q74" i="14"/>
  <c r="AP46" i="5"/>
  <c r="AQ46" i="5" s="1"/>
  <c r="S26" i="4"/>
  <c r="Q27" i="14"/>
  <c r="R27" i="14" s="1"/>
  <c r="S27" i="14" s="1"/>
  <c r="AP83" i="5"/>
  <c r="AQ83" i="5" s="1"/>
  <c r="Q64" i="14"/>
  <c r="R64" i="14" s="1"/>
  <c r="S64" i="14" s="1"/>
  <c r="S63" i="4"/>
  <c r="AP110" i="5"/>
  <c r="AQ110" i="5" s="1"/>
  <c r="S90" i="4"/>
  <c r="Q91" i="14"/>
  <c r="AP33" i="5"/>
  <c r="AQ33" i="5" s="1"/>
  <c r="Q14" i="14"/>
  <c r="S47" i="4"/>
  <c r="Q48" i="14"/>
  <c r="R48" i="14" s="1"/>
  <c r="S48" i="14" s="1"/>
  <c r="AP129" i="5"/>
  <c r="AQ129" i="5" s="1"/>
  <c r="Q110" i="14"/>
  <c r="S109" i="4"/>
  <c r="AP169" i="5"/>
  <c r="AQ169" i="5" s="1"/>
  <c r="Q150" i="14"/>
  <c r="S149" i="4"/>
  <c r="L149" i="12"/>
  <c r="L81" i="12"/>
  <c r="L77" i="12"/>
  <c r="AI147" i="1"/>
  <c r="R127" i="4"/>
  <c r="AI78" i="1"/>
  <c r="R58" i="4"/>
  <c r="AI126" i="1"/>
  <c r="R106" i="4"/>
  <c r="AI108" i="1"/>
  <c r="R88" i="4"/>
  <c r="AS190" i="1"/>
  <c r="AS78" i="3"/>
  <c r="AP67" i="5"/>
  <c r="AQ67" i="5" s="1"/>
  <c r="H47" i="4" s="1"/>
  <c r="AP111" i="5"/>
  <c r="AQ111" i="5" s="1"/>
  <c r="Q92" i="14"/>
  <c r="AP153" i="5"/>
  <c r="AQ153" i="5" s="1"/>
  <c r="J133" i="4" s="1"/>
  <c r="S75" i="4"/>
  <c r="Q76" i="14"/>
  <c r="R76" i="14" s="1"/>
  <c r="S76" i="14" s="1"/>
  <c r="Q160" i="14"/>
  <c r="S8" i="4"/>
  <c r="Q9" i="14"/>
  <c r="Q52" i="14"/>
  <c r="R52" i="14" s="1"/>
  <c r="S52" i="14" s="1"/>
  <c r="S51" i="4"/>
  <c r="AP141" i="5"/>
  <c r="AQ141" i="5" s="1"/>
  <c r="Q122" i="14"/>
  <c r="S121" i="4"/>
  <c r="AP168" i="5"/>
  <c r="AQ168" i="5" s="1"/>
  <c r="J148" i="4" s="1"/>
  <c r="Q149" i="14"/>
  <c r="S72" i="4"/>
  <c r="Q73" i="14"/>
  <c r="R73" i="14" s="1"/>
  <c r="S73" i="14" s="1"/>
  <c r="AP90" i="5"/>
  <c r="AQ90" i="5" s="1"/>
  <c r="Q71" i="14"/>
  <c r="S70" i="4"/>
  <c r="AV143" i="5"/>
  <c r="AS163" i="5"/>
  <c r="L63" i="12"/>
  <c r="J123" i="4"/>
  <c r="J92" i="4"/>
  <c r="I132" i="4"/>
  <c r="Q162" i="14"/>
  <c r="S161" i="4"/>
  <c r="AP173" i="1"/>
  <c r="AQ173" i="1" s="1"/>
  <c r="P154" i="14"/>
  <c r="L51" i="12"/>
  <c r="AP195" i="5"/>
  <c r="AQ195" i="5" s="1"/>
  <c r="Q176" i="14"/>
  <c r="P78" i="14"/>
  <c r="AP97" i="1"/>
  <c r="AQ97" i="1" s="1"/>
  <c r="AI33" i="1"/>
  <c r="S13" i="4" s="1"/>
  <c r="R13" i="4"/>
  <c r="P54" i="14"/>
  <c r="AP73" i="1"/>
  <c r="AQ73" i="1" s="1"/>
  <c r="L53" i="12" s="1"/>
  <c r="AP121" i="1"/>
  <c r="AQ121" i="1" s="1"/>
  <c r="L101" i="12" s="1"/>
  <c r="P102" i="14"/>
  <c r="K2" i="9"/>
  <c r="U70" i="9"/>
  <c r="U71" i="9"/>
  <c r="U72" i="9" s="1"/>
  <c r="U74" i="9" s="1"/>
  <c r="U75" i="9" s="1"/>
  <c r="U76" i="9" s="1"/>
  <c r="U10" i="9"/>
  <c r="AI63" i="1"/>
  <c r="S43" i="4" s="1"/>
  <c r="R43" i="4"/>
  <c r="AI116" i="1"/>
  <c r="S96" i="4" s="1"/>
  <c r="R96" i="4"/>
  <c r="AP193" i="1"/>
  <c r="AQ193" i="1" s="1"/>
  <c r="L173" i="12" s="1"/>
  <c r="P174" i="14"/>
  <c r="AI105" i="1"/>
  <c r="R85" i="4"/>
  <c r="H92" i="4"/>
  <c r="K92" i="4" s="1"/>
  <c r="H143" i="4"/>
  <c r="L116" i="12"/>
  <c r="AI75" i="1"/>
  <c r="R55" i="4"/>
  <c r="AP186" i="1"/>
  <c r="AQ186" i="1" s="1"/>
  <c r="P167" i="14"/>
  <c r="L140" i="12"/>
  <c r="AP147" i="5"/>
  <c r="AQ147" i="5" s="1"/>
  <c r="S127" i="4"/>
  <c r="Q128" i="14"/>
  <c r="AI177" i="1"/>
  <c r="S157" i="4" s="1"/>
  <c r="R157" i="4"/>
  <c r="AI102" i="1"/>
  <c r="R82" i="4"/>
  <c r="AI168" i="1"/>
  <c r="S148" i="4" s="1"/>
  <c r="R148" i="4"/>
  <c r="AI43" i="1"/>
  <c r="R23" i="4"/>
  <c r="AI149" i="1"/>
  <c r="S129" i="4" s="1"/>
  <c r="R129" i="4"/>
  <c r="AI37" i="1"/>
  <c r="R17" i="4"/>
  <c r="AP72" i="5"/>
  <c r="AQ72" i="5" s="1"/>
  <c r="J52" i="4" s="1"/>
  <c r="Q53" i="14"/>
  <c r="R53" i="14" s="1"/>
  <c r="S53" i="14" s="1"/>
  <c r="S52" i="4"/>
  <c r="Q99" i="14"/>
  <c r="S98" i="4"/>
  <c r="AP105" i="5"/>
  <c r="AQ105" i="5" s="1"/>
  <c r="I85" i="12" s="1"/>
  <c r="S85" i="4"/>
  <c r="Q86" i="14"/>
  <c r="Q12" i="14"/>
  <c r="S11" i="4"/>
  <c r="AP63" i="5"/>
  <c r="AQ63" i="5" s="1"/>
  <c r="I43" i="12" s="1"/>
  <c r="Q44" i="14"/>
  <c r="AP140" i="5"/>
  <c r="AQ140" i="5" s="1"/>
  <c r="Q121" i="14"/>
  <c r="S170" i="4"/>
  <c r="Q171" i="14"/>
  <c r="R171" i="14" s="1"/>
  <c r="S171" i="14" s="1"/>
  <c r="AV164" i="6"/>
  <c r="L47" i="12"/>
  <c r="L108" i="12"/>
  <c r="AS54" i="7"/>
  <c r="L56" i="12"/>
  <c r="D92" i="12"/>
  <c r="F92" i="12" s="1"/>
  <c r="J92" i="12" s="1"/>
  <c r="AI81" i="1"/>
  <c r="R61" i="4"/>
  <c r="AP52" i="5"/>
  <c r="AQ52" i="5" s="1"/>
  <c r="Q33" i="14"/>
  <c r="R144" i="14"/>
  <c r="S144" i="14" s="1"/>
  <c r="AI114" i="1"/>
  <c r="R94" i="4"/>
  <c r="AP169" i="1"/>
  <c r="AQ169" i="1" s="1"/>
  <c r="P150" i="14"/>
  <c r="AI111" i="1"/>
  <c r="S91" i="4" s="1"/>
  <c r="R91" i="4"/>
  <c r="AP68" i="1"/>
  <c r="AQ68" i="1" s="1"/>
  <c r="P49" i="14"/>
  <c r="R49" i="14" s="1"/>
  <c r="S49" i="14" s="1"/>
  <c r="S92" i="4"/>
  <c r="Q93" i="14"/>
  <c r="R93" i="14" s="1"/>
  <c r="S93" i="14" s="1"/>
  <c r="S143" i="4"/>
  <c r="P16" i="14"/>
  <c r="AP35" i="1"/>
  <c r="AQ35" i="1" s="1"/>
  <c r="R175" i="4"/>
  <c r="AI195" i="1"/>
  <c r="S175" i="4" s="1"/>
  <c r="AU172" i="7"/>
  <c r="I137" i="4"/>
  <c r="R146" i="4"/>
  <c r="AI166" i="1"/>
  <c r="AI150" i="1"/>
  <c r="R130" i="4"/>
  <c r="L92" i="12"/>
  <c r="AI70" i="1"/>
  <c r="R50" i="4"/>
  <c r="AP54" i="1"/>
  <c r="AQ54" i="1" s="1"/>
  <c r="L34" i="12" s="1"/>
  <c r="P35" i="14"/>
  <c r="AP174" i="1"/>
  <c r="AQ174" i="1" s="1"/>
  <c r="L154" i="12" s="1"/>
  <c r="P155" i="14"/>
  <c r="R155" i="14" s="1"/>
  <c r="S155" i="14" s="1"/>
  <c r="AI52" i="1"/>
  <c r="S32" i="4" s="1"/>
  <c r="R32" i="4"/>
  <c r="R141" i="14"/>
  <c r="S141" i="14" s="1"/>
  <c r="L111" i="12"/>
  <c r="I76" i="4"/>
  <c r="Q22" i="14"/>
  <c r="AI100" i="1"/>
  <c r="R80" i="4"/>
  <c r="L76" i="12"/>
  <c r="R173" i="14"/>
  <c r="S173" i="14" s="1"/>
  <c r="AI107" i="1"/>
  <c r="S87" i="4" s="1"/>
  <c r="R87" i="4"/>
  <c r="AI85" i="1"/>
  <c r="S65" i="4" s="1"/>
  <c r="R65" i="4"/>
  <c r="L52" i="12"/>
  <c r="AP128" i="1"/>
  <c r="AQ128" i="1" s="1"/>
  <c r="P109" i="14"/>
  <c r="S76" i="4"/>
  <c r="Q77" i="14"/>
  <c r="R77" i="14" s="1"/>
  <c r="S77" i="14" s="1"/>
  <c r="AP55" i="5"/>
  <c r="AQ55" i="5" s="1"/>
  <c r="Q36" i="14"/>
  <c r="AP176" i="5"/>
  <c r="AQ176" i="5" s="1"/>
  <c r="S156" i="4"/>
  <c r="Q157" i="14"/>
  <c r="R157" i="14" s="1"/>
  <c r="S157" i="14" s="1"/>
  <c r="Q98" i="14"/>
  <c r="S97" i="4"/>
  <c r="AP109" i="5"/>
  <c r="AQ109" i="5" s="1"/>
  <c r="S89" i="4"/>
  <c r="Q90" i="14"/>
  <c r="R90" i="14" s="1"/>
  <c r="S90" i="14" s="1"/>
  <c r="Q26" i="14"/>
  <c r="S25" i="4"/>
  <c r="AP145" i="5"/>
  <c r="AQ145" i="5" s="1"/>
  <c r="Q126" i="14"/>
  <c r="S125" i="4"/>
  <c r="AP157" i="5"/>
  <c r="AQ157" i="5" s="1"/>
  <c r="J137" i="4" s="1"/>
  <c r="Q138" i="14"/>
  <c r="R138" i="14" s="1"/>
  <c r="S138" i="14" s="1"/>
  <c r="S137" i="4"/>
  <c r="AP189" i="5"/>
  <c r="AQ189" i="5" s="1"/>
  <c r="D169" i="12" s="1"/>
  <c r="Q170" i="14"/>
  <c r="Q43" i="14"/>
  <c r="L49" i="12"/>
  <c r="AI146" i="1"/>
  <c r="R126" i="4"/>
  <c r="AI91" i="1"/>
  <c r="S71" i="4" s="1"/>
  <c r="R71" i="4"/>
  <c r="AI106" i="1"/>
  <c r="R86" i="4"/>
  <c r="AI165" i="1"/>
  <c r="S145" i="4" s="1"/>
  <c r="R145" i="4"/>
  <c r="AI29" i="1"/>
  <c r="R9" i="4"/>
  <c r="AI66" i="1"/>
  <c r="R46" i="4"/>
  <c r="AI79" i="1"/>
  <c r="R59" i="4"/>
  <c r="AI60" i="1"/>
  <c r="R40" i="4"/>
  <c r="S19" i="4"/>
  <c r="Q20" i="14"/>
  <c r="AP171" i="5"/>
  <c r="AQ171" i="5" s="1"/>
  <c r="Q152" i="14"/>
  <c r="AP38" i="5"/>
  <c r="AQ38" i="5" s="1"/>
  <c r="J18" i="4" s="1"/>
  <c r="Q19" i="14"/>
  <c r="AP32" i="5"/>
  <c r="AQ32" i="5" s="1"/>
  <c r="Q13" i="14"/>
  <c r="AP70" i="5"/>
  <c r="AQ70" i="5" s="1"/>
  <c r="I50" i="12" s="1"/>
  <c r="S50" i="4"/>
  <c r="Q51" i="14"/>
  <c r="AP152" i="5"/>
  <c r="AQ152" i="5" s="1"/>
  <c r="H132" i="4" s="1"/>
  <c r="K132" i="4" s="1"/>
  <c r="S132" i="4"/>
  <c r="Q133" i="14"/>
  <c r="R133" i="14" s="1"/>
  <c r="S133" i="14" s="1"/>
  <c r="AP173" i="5"/>
  <c r="AQ173" i="5" s="1"/>
  <c r="J153" i="4" s="1"/>
  <c r="Q154" i="14"/>
  <c r="R154" i="14" s="1"/>
  <c r="S154" i="14" s="1"/>
  <c r="S153" i="4"/>
  <c r="AP193" i="5"/>
  <c r="AQ193" i="5" s="1"/>
  <c r="H173" i="4" s="1"/>
  <c r="S173" i="4"/>
  <c r="Q174" i="14"/>
  <c r="Q142" i="14"/>
  <c r="S141" i="4"/>
  <c r="Q50" i="14"/>
  <c r="R50" i="14" s="1"/>
  <c r="S50" i="14" s="1"/>
  <c r="S49" i="4"/>
  <c r="Q135" i="14"/>
  <c r="AV131" i="5"/>
  <c r="AU45" i="6"/>
  <c r="I172" i="4"/>
  <c r="AP170" i="5"/>
  <c r="AQ170" i="5" s="1"/>
  <c r="Q151" i="14"/>
  <c r="AI104" i="1"/>
  <c r="R84" i="4"/>
  <c r="P100" i="14"/>
  <c r="AP119" i="1"/>
  <c r="AQ119" i="1" s="1"/>
  <c r="S172" i="4"/>
  <c r="AI84" i="1"/>
  <c r="R64" i="4"/>
  <c r="AI93" i="1"/>
  <c r="R73" i="4"/>
  <c r="AI124" i="1"/>
  <c r="R104" i="4"/>
  <c r="AI127" i="1"/>
  <c r="R107" i="4"/>
  <c r="AI55" i="1"/>
  <c r="R35" i="4"/>
  <c r="AI53" i="1"/>
  <c r="R33" i="4"/>
  <c r="AI125" i="1"/>
  <c r="R105" i="4"/>
  <c r="AI39" i="1"/>
  <c r="R19" i="4"/>
  <c r="AS138" i="2"/>
  <c r="AS169" i="2"/>
  <c r="AV50" i="3"/>
  <c r="AV185" i="3"/>
  <c r="AP53" i="5"/>
  <c r="AQ53" i="5" s="1"/>
  <c r="D33" i="12" s="1"/>
  <c r="S33" i="4"/>
  <c r="Q34" i="14"/>
  <c r="AP96" i="5"/>
  <c r="AQ96" i="5" s="1"/>
  <c r="J76" i="4" s="1"/>
  <c r="AP69" i="5"/>
  <c r="AQ69" i="5" s="1"/>
  <c r="Q24" i="14"/>
  <c r="S23" i="4"/>
  <c r="AP71" i="5"/>
  <c r="AQ71" i="5" s="1"/>
  <c r="J51" i="4" s="1"/>
  <c r="AP34" i="5"/>
  <c r="AQ34" i="5" s="1"/>
  <c r="Q15" i="14"/>
  <c r="S14" i="4"/>
  <c r="AP60" i="5"/>
  <c r="AQ60" i="5" s="1"/>
  <c r="Q41" i="14"/>
  <c r="S40" i="4"/>
  <c r="AP136" i="5"/>
  <c r="AQ136" i="5" s="1"/>
  <c r="J116" i="4" s="1"/>
  <c r="S116" i="4"/>
  <c r="Q117" i="14"/>
  <c r="R117" i="14" s="1"/>
  <c r="S117" i="14" s="1"/>
  <c r="AP134" i="5"/>
  <c r="AQ134" i="5" s="1"/>
  <c r="S114" i="4"/>
  <c r="Q115" i="14"/>
  <c r="R115" i="14" s="1"/>
  <c r="S115" i="14" s="1"/>
  <c r="AP185" i="5"/>
  <c r="AQ185" i="5" s="1"/>
  <c r="Q166" i="14"/>
  <c r="S165" i="4"/>
  <c r="AP97" i="5"/>
  <c r="AQ97" i="5" s="1"/>
  <c r="I77" i="12" s="1"/>
  <c r="Q78" i="14"/>
  <c r="R78" i="14" s="1"/>
  <c r="S78" i="14" s="1"/>
  <c r="S77" i="4"/>
  <c r="AS113" i="6"/>
  <c r="L162" i="12"/>
  <c r="L28" i="14"/>
  <c r="M28" i="14" s="1"/>
  <c r="L26" i="12"/>
  <c r="R124" i="4"/>
  <c r="AI144" i="1"/>
  <c r="S124" i="4" s="1"/>
  <c r="AP90" i="1"/>
  <c r="AQ90" i="1" s="1"/>
  <c r="P71" i="14"/>
  <c r="AI74" i="1"/>
  <c r="R54" i="4"/>
  <c r="AI148" i="1"/>
  <c r="S128" i="4" s="1"/>
  <c r="R128" i="4"/>
  <c r="AP103" i="1"/>
  <c r="AQ103" i="1" s="1"/>
  <c r="P84" i="14"/>
  <c r="AP77" i="1"/>
  <c r="AQ77" i="1" s="1"/>
  <c r="P58" i="14"/>
  <c r="R30" i="4"/>
  <c r="AI50" i="1"/>
  <c r="S67" i="4"/>
  <c r="AI61" i="1"/>
  <c r="S41" i="4" s="1"/>
  <c r="R41" i="4"/>
  <c r="AI62" i="1"/>
  <c r="S42" i="4" s="1"/>
  <c r="R42" i="4"/>
  <c r="AI41" i="1"/>
  <c r="S21" i="4" s="1"/>
  <c r="R21" i="4"/>
  <c r="AI189" i="1"/>
  <c r="R169" i="4"/>
  <c r="AS79" i="3"/>
  <c r="AP151" i="5"/>
  <c r="AQ151" i="5" s="1"/>
  <c r="S131" i="4"/>
  <c r="Q132" i="14"/>
  <c r="AP137" i="5"/>
  <c r="AQ137" i="5" s="1"/>
  <c r="S117" i="4"/>
  <c r="Q118" i="14"/>
  <c r="S118" i="4"/>
  <c r="Q119" i="14"/>
  <c r="R119" i="14" s="1"/>
  <c r="S119" i="14" s="1"/>
  <c r="Q28" i="14"/>
  <c r="S27" i="4"/>
  <c r="AP82" i="5"/>
  <c r="AQ82" i="5" s="1"/>
  <c r="S62" i="4"/>
  <c r="Q63" i="14"/>
  <c r="R63" i="14" s="1"/>
  <c r="S63" i="14" s="1"/>
  <c r="L172" i="12"/>
  <c r="P98" i="14"/>
  <c r="AP117" i="1"/>
  <c r="AQ117" i="1" s="1"/>
  <c r="L97" i="12" s="1"/>
  <c r="AI34" i="1"/>
  <c r="R14" i="4"/>
  <c r="P140" i="14"/>
  <c r="R140" i="14" s="1"/>
  <c r="S140" i="14" s="1"/>
  <c r="AP159" i="1"/>
  <c r="AQ159" i="1" s="1"/>
  <c r="L139" i="12" s="1"/>
  <c r="P63" i="14"/>
  <c r="AP82" i="1"/>
  <c r="AQ82" i="1" s="1"/>
  <c r="H62" i="4" s="1"/>
  <c r="AI154" i="1"/>
  <c r="R134" i="4"/>
  <c r="Q67" i="14"/>
  <c r="AP101" i="5"/>
  <c r="AQ101" i="5" s="1"/>
  <c r="Q82" i="14"/>
  <c r="R82" i="14" s="1"/>
  <c r="S82" i="14" s="1"/>
  <c r="S81" i="4"/>
  <c r="R120" i="4"/>
  <c r="AI140" i="1"/>
  <c r="S120" i="4" s="1"/>
  <c r="L170" i="12"/>
  <c r="AI86" i="1"/>
  <c r="S66" i="4" s="1"/>
  <c r="R66" i="4"/>
  <c r="R68" i="14"/>
  <c r="S68" i="14" s="1"/>
  <c r="S135" i="4"/>
  <c r="AV169" i="2"/>
  <c r="AP66" i="5"/>
  <c r="AQ66" i="5" s="1"/>
  <c r="J46" i="4" s="1"/>
  <c r="S46" i="4"/>
  <c r="Q47" i="14"/>
  <c r="AP162" i="5"/>
  <c r="AQ162" i="5" s="1"/>
  <c r="S142" i="4"/>
  <c r="Q143" i="14"/>
  <c r="R143" i="14" s="1"/>
  <c r="S143" i="14" s="1"/>
  <c r="AI32" i="1"/>
  <c r="S12" i="4" s="1"/>
  <c r="R12" i="4"/>
  <c r="AI194" i="1"/>
  <c r="R174" i="4"/>
  <c r="AI38" i="1"/>
  <c r="R18" i="4"/>
  <c r="AI171" i="1"/>
  <c r="R151" i="4"/>
  <c r="AP77" i="5"/>
  <c r="AQ77" i="5" s="1"/>
  <c r="S57" i="4"/>
  <c r="Q58" i="14"/>
  <c r="R58" i="14" s="1"/>
  <c r="S58" i="14" s="1"/>
  <c r="AP74" i="5"/>
  <c r="AQ74" i="5" s="1"/>
  <c r="I54" i="12" s="1"/>
  <c r="S54" i="4"/>
  <c r="Q55" i="14"/>
  <c r="AP132" i="5"/>
  <c r="AQ132" i="5" s="1"/>
  <c r="Q113" i="14"/>
  <c r="S112" i="4"/>
  <c r="L70" i="12"/>
  <c r="AU192" i="7"/>
  <c r="AW192" i="7" s="1"/>
  <c r="AX192" i="7" s="1"/>
  <c r="AY192" i="7" s="1"/>
  <c r="L43" i="14"/>
  <c r="M43" i="14" s="1"/>
  <c r="Q69" i="14"/>
  <c r="S68" i="4"/>
  <c r="AI170" i="1"/>
  <c r="S150" i="4" s="1"/>
  <c r="R150" i="4"/>
  <c r="L72" i="12"/>
  <c r="Q80" i="14"/>
  <c r="S79" i="4"/>
  <c r="AP123" i="1"/>
  <c r="AQ123" i="1" s="1"/>
  <c r="P104" i="14"/>
  <c r="AI65" i="1"/>
  <c r="S45" i="4" s="1"/>
  <c r="R45" i="4"/>
  <c r="AP138" i="1"/>
  <c r="AQ138" i="1" s="1"/>
  <c r="L118" i="12" s="1"/>
  <c r="P119" i="14"/>
  <c r="P61" i="14"/>
  <c r="R61" i="14" s="1"/>
  <c r="S61" i="14" s="1"/>
  <c r="AP80" i="1"/>
  <c r="AQ80" i="1" s="1"/>
  <c r="R136" i="14"/>
  <c r="S136" i="14" s="1"/>
  <c r="AS49" i="7"/>
  <c r="I164" i="12"/>
  <c r="AU49" i="7"/>
  <c r="AV150" i="7"/>
  <c r="AU123" i="7"/>
  <c r="AV57" i="7"/>
  <c r="AW57" i="7" s="1"/>
  <c r="AX57" i="7" s="1"/>
  <c r="AY57" i="7" s="1"/>
  <c r="AU75" i="7"/>
  <c r="AV123" i="7"/>
  <c r="AU170" i="7"/>
  <c r="AS145" i="7"/>
  <c r="AS165" i="7"/>
  <c r="AS53" i="7"/>
  <c r="AV145" i="7"/>
  <c r="AU53" i="7"/>
  <c r="J150" i="4"/>
  <c r="AU145" i="7"/>
  <c r="AW145" i="7" s="1"/>
  <c r="AX145" i="7" s="1"/>
  <c r="AY145" i="7" s="1"/>
  <c r="AV53" i="7"/>
  <c r="AW53" i="7" s="1"/>
  <c r="AX53" i="7" s="1"/>
  <c r="AY53" i="7" s="1"/>
  <c r="AS154" i="7"/>
  <c r="AS150" i="7"/>
  <c r="AS57" i="7"/>
  <c r="I150" i="12"/>
  <c r="I119" i="12"/>
  <c r="AU154" i="7"/>
  <c r="AV154" i="7"/>
  <c r="AS193" i="7"/>
  <c r="AS129" i="7"/>
  <c r="AU193" i="7"/>
  <c r="AS180" i="7"/>
  <c r="AS194" i="7"/>
  <c r="AU129" i="7"/>
  <c r="AS121" i="7"/>
  <c r="AV193" i="7"/>
  <c r="AU180" i="7"/>
  <c r="AS31" i="7"/>
  <c r="AU194" i="7"/>
  <c r="AS113" i="7"/>
  <c r="AV129" i="7"/>
  <c r="AU121" i="7"/>
  <c r="AV180" i="7"/>
  <c r="AU31" i="7"/>
  <c r="AV131" i="7"/>
  <c r="AV194" i="7"/>
  <c r="AU113" i="7"/>
  <c r="J174" i="4"/>
  <c r="AV121" i="7"/>
  <c r="AV49" i="7"/>
  <c r="AV31" i="7"/>
  <c r="AS131" i="7"/>
  <c r="AV113" i="7"/>
  <c r="I9" i="12"/>
  <c r="I127" i="12"/>
  <c r="I154" i="12"/>
  <c r="I158" i="12"/>
  <c r="J158" i="12" s="1"/>
  <c r="AU119" i="7"/>
  <c r="I39" i="12"/>
  <c r="I102" i="12"/>
  <c r="I160" i="12"/>
  <c r="AU76" i="7"/>
  <c r="AU175" i="7"/>
  <c r="AV176" i="7"/>
  <c r="L156" i="12"/>
  <c r="AS161" i="7"/>
  <c r="I143" i="12"/>
  <c r="J143" i="12" s="1"/>
  <c r="AS151" i="7"/>
  <c r="I32" i="12"/>
  <c r="I147" i="12"/>
  <c r="I139" i="12"/>
  <c r="I78" i="12"/>
  <c r="AU115" i="5"/>
  <c r="AS115" i="5"/>
  <c r="I118" i="12"/>
  <c r="D118" i="12"/>
  <c r="H118" i="4"/>
  <c r="I108" i="12"/>
  <c r="D108" i="12"/>
  <c r="H108" i="4"/>
  <c r="I120" i="12"/>
  <c r="D120" i="12"/>
  <c r="D52" i="12"/>
  <c r="H52" i="4"/>
  <c r="L52" i="4" s="1"/>
  <c r="I96" i="12"/>
  <c r="D96" i="12"/>
  <c r="I97" i="12"/>
  <c r="D97" i="12"/>
  <c r="H97" i="4"/>
  <c r="I162" i="12"/>
  <c r="D162" i="12"/>
  <c r="F162" i="12" s="1"/>
  <c r="H162" i="4"/>
  <c r="I61" i="12"/>
  <c r="D61" i="12"/>
  <c r="I12" i="12"/>
  <c r="D12" i="12"/>
  <c r="I132" i="12"/>
  <c r="D132" i="12"/>
  <c r="F132" i="12" s="1"/>
  <c r="I105" i="12"/>
  <c r="D105" i="12"/>
  <c r="I80" i="12"/>
  <c r="D80" i="12"/>
  <c r="I155" i="12"/>
  <c r="D155" i="12"/>
  <c r="AS103" i="5"/>
  <c r="J12" i="4"/>
  <c r="K8" i="14"/>
  <c r="G7" i="4"/>
  <c r="G143" i="12"/>
  <c r="I88" i="12"/>
  <c r="D88" i="12"/>
  <c r="I99" i="12"/>
  <c r="D99" i="12"/>
  <c r="H99" i="4"/>
  <c r="I69" i="12"/>
  <c r="D69" i="12"/>
  <c r="I63" i="12"/>
  <c r="D63" i="12"/>
  <c r="F63" i="12" s="1"/>
  <c r="H63" i="4"/>
  <c r="I126" i="12"/>
  <c r="D126" i="12"/>
  <c r="I72" i="12"/>
  <c r="D72" i="12"/>
  <c r="H72" i="4"/>
  <c r="I91" i="12"/>
  <c r="D91" i="12"/>
  <c r="I49" i="12"/>
  <c r="D49" i="12"/>
  <c r="H49" i="4"/>
  <c r="I106" i="12"/>
  <c r="D106" i="12"/>
  <c r="I168" i="12"/>
  <c r="D168" i="12"/>
  <c r="I19" i="12"/>
  <c r="D19" i="12"/>
  <c r="I107" i="12"/>
  <c r="D107" i="12"/>
  <c r="I27" i="12"/>
  <c r="D27" i="12"/>
  <c r="I23" i="12"/>
  <c r="D23" i="12"/>
  <c r="I56" i="12"/>
  <c r="D56" i="12"/>
  <c r="H56" i="4"/>
  <c r="I98" i="12"/>
  <c r="D98" i="12"/>
  <c r="I25" i="12"/>
  <c r="D25" i="12"/>
  <c r="I40" i="12"/>
  <c r="D40" i="12"/>
  <c r="I59" i="12"/>
  <c r="D59" i="12"/>
  <c r="I112" i="12"/>
  <c r="D112" i="12"/>
  <c r="I129" i="12"/>
  <c r="D129" i="12"/>
  <c r="I169" i="12"/>
  <c r="I74" i="12"/>
  <c r="D74" i="12"/>
  <c r="D68" i="12"/>
  <c r="I68" i="12"/>
  <c r="I60" i="12"/>
  <c r="D60" i="12"/>
  <c r="I95" i="12"/>
  <c r="D95" i="12"/>
  <c r="I79" i="12"/>
  <c r="D79" i="12"/>
  <c r="I45" i="12"/>
  <c r="D45" i="12"/>
  <c r="D85" i="12"/>
  <c r="I55" i="12"/>
  <c r="D55" i="12"/>
  <c r="I16" i="12"/>
  <c r="D16" i="12"/>
  <c r="I38" i="12"/>
  <c r="D38" i="12"/>
  <c r="I104" i="12"/>
  <c r="D104" i="12"/>
  <c r="I87" i="12"/>
  <c r="D87" i="12"/>
  <c r="I48" i="12"/>
  <c r="D48" i="12"/>
  <c r="H48" i="4"/>
  <c r="I138" i="12"/>
  <c r="D138" i="12"/>
  <c r="F138" i="12" s="1"/>
  <c r="H138" i="4"/>
  <c r="I26" i="12"/>
  <c r="D26" i="12"/>
  <c r="F26" i="12" s="1"/>
  <c r="H26" i="4"/>
  <c r="I18" i="12"/>
  <c r="D18" i="12"/>
  <c r="I94" i="12"/>
  <c r="D94" i="12"/>
  <c r="I22" i="12"/>
  <c r="D22" i="12"/>
  <c r="I29" i="12"/>
  <c r="D29" i="12"/>
  <c r="D46" i="12"/>
  <c r="D43" i="12"/>
  <c r="I113" i="12"/>
  <c r="D113" i="12"/>
  <c r="I136" i="12"/>
  <c r="D136" i="12"/>
  <c r="F136" i="12" s="1"/>
  <c r="H136" i="4"/>
  <c r="I149" i="12"/>
  <c r="D149" i="12"/>
  <c r="H149" i="4"/>
  <c r="I173" i="12"/>
  <c r="D173" i="12"/>
  <c r="I71" i="12"/>
  <c r="D71" i="12"/>
  <c r="J25" i="4"/>
  <c r="J43" i="4"/>
  <c r="J88" i="4"/>
  <c r="J126" i="4"/>
  <c r="J104" i="4"/>
  <c r="J16" i="4"/>
  <c r="J72" i="4"/>
  <c r="L72" i="4" s="1"/>
  <c r="J142" i="4"/>
  <c r="I20" i="12"/>
  <c r="D20" i="12"/>
  <c r="I24" i="12"/>
  <c r="D24" i="12"/>
  <c r="I34" i="12"/>
  <c r="D34" i="12"/>
  <c r="H34" i="4"/>
  <c r="L34" i="4" s="1"/>
  <c r="D50" i="12"/>
  <c r="I11" i="12"/>
  <c r="D11" i="12"/>
  <c r="I47" i="12"/>
  <c r="D47" i="12"/>
  <c r="F47" i="12" s="1"/>
  <c r="I76" i="12"/>
  <c r="D76" i="12"/>
  <c r="F76" i="12" s="1"/>
  <c r="H76" i="4"/>
  <c r="L76" i="4" s="1"/>
  <c r="I103" i="12"/>
  <c r="D103" i="12"/>
  <c r="I10" i="12"/>
  <c r="D10" i="12"/>
  <c r="H10" i="4"/>
  <c r="L10" i="4" s="1"/>
  <c r="I156" i="12"/>
  <c r="D156" i="12"/>
  <c r="H156" i="4"/>
  <c r="I51" i="12"/>
  <c r="H51" i="4"/>
  <c r="L51" i="4" s="1"/>
  <c r="I100" i="12"/>
  <c r="D100" i="12"/>
  <c r="F100" i="12" s="1"/>
  <c r="H100" i="4"/>
  <c r="I86" i="12"/>
  <c r="D86" i="12"/>
  <c r="I28" i="12"/>
  <c r="D28" i="12"/>
  <c r="I89" i="12"/>
  <c r="D89" i="12"/>
  <c r="H89" i="4"/>
  <c r="D54" i="12"/>
  <c r="I44" i="12"/>
  <c r="D44" i="12"/>
  <c r="D124" i="12"/>
  <c r="I124" i="12"/>
  <c r="I137" i="12"/>
  <c r="D137" i="12"/>
  <c r="H137" i="4"/>
  <c r="L137" i="4" s="1"/>
  <c r="I148" i="12"/>
  <c r="D148" i="12"/>
  <c r="I165" i="12"/>
  <c r="D165" i="12"/>
  <c r="I166" i="12"/>
  <c r="D166" i="12"/>
  <c r="H166" i="4"/>
  <c r="I36" i="12"/>
  <c r="D36" i="12"/>
  <c r="I66" i="12"/>
  <c r="D66" i="12"/>
  <c r="K72" i="4"/>
  <c r="I135" i="12"/>
  <c r="D135" i="12"/>
  <c r="F135" i="12" s="1"/>
  <c r="H135" i="4"/>
  <c r="I133" i="12"/>
  <c r="D133" i="12"/>
  <c r="I14" i="12"/>
  <c r="D14" i="12"/>
  <c r="I31" i="12"/>
  <c r="D31" i="12"/>
  <c r="I117" i="12"/>
  <c r="D117" i="12"/>
  <c r="J117" i="4"/>
  <c r="I75" i="12"/>
  <c r="D75" i="12"/>
  <c r="H75" i="4"/>
  <c r="I122" i="12"/>
  <c r="D122" i="12"/>
  <c r="I65" i="12"/>
  <c r="D65" i="12"/>
  <c r="I37" i="12"/>
  <c r="D37" i="12"/>
  <c r="I73" i="12"/>
  <c r="D73" i="12"/>
  <c r="I151" i="12"/>
  <c r="D151" i="12"/>
  <c r="I159" i="12"/>
  <c r="D159" i="12"/>
  <c r="I128" i="12"/>
  <c r="D128" i="12"/>
  <c r="I170" i="12"/>
  <c r="D170" i="12"/>
  <c r="F170" i="12" s="1"/>
  <c r="H170" i="4"/>
  <c r="L170" i="4" s="1"/>
  <c r="I90" i="12"/>
  <c r="D90" i="12"/>
  <c r="I141" i="12"/>
  <c r="D141" i="12"/>
  <c r="I58" i="12"/>
  <c r="D58" i="12"/>
  <c r="I101" i="12"/>
  <c r="D101" i="12"/>
  <c r="H101" i="4"/>
  <c r="I109" i="12"/>
  <c r="D109" i="12"/>
  <c r="I153" i="12"/>
  <c r="D153" i="12"/>
  <c r="H153" i="4"/>
  <c r="L153" i="4" s="1"/>
  <c r="I152" i="12"/>
  <c r="D152" i="12"/>
  <c r="I64" i="12"/>
  <c r="D64" i="12"/>
  <c r="I30" i="12"/>
  <c r="D30" i="12"/>
  <c r="J20" i="4"/>
  <c r="J165" i="4"/>
  <c r="J48" i="4"/>
  <c r="J109" i="4"/>
  <c r="J22" i="4"/>
  <c r="J91" i="4"/>
  <c r="J23" i="4"/>
  <c r="J26" i="4"/>
  <c r="L26" i="4" s="1"/>
  <c r="J132" i="4"/>
  <c r="J112" i="4"/>
  <c r="J124" i="4"/>
  <c r="I174" i="12"/>
  <c r="D174" i="12"/>
  <c r="I116" i="12"/>
  <c r="D116" i="12"/>
  <c r="H116" i="4"/>
  <c r="D77" i="12"/>
  <c r="H77" i="4"/>
  <c r="I83" i="12"/>
  <c r="D83" i="12"/>
  <c r="H83" i="4"/>
  <c r="L83" i="4" s="1"/>
  <c r="I67" i="12"/>
  <c r="D67" i="12"/>
  <c r="H67" i="4"/>
  <c r="L67" i="4" s="1"/>
  <c r="I13" i="12"/>
  <c r="D13" i="12"/>
  <c r="I62" i="12"/>
  <c r="D62" i="12"/>
  <c r="J120" i="4"/>
  <c r="I33" i="12"/>
  <c r="I53" i="12"/>
  <c r="D53" i="12"/>
  <c r="H53" i="4"/>
  <c r="I130" i="12"/>
  <c r="D130" i="12"/>
  <c r="I35" i="12"/>
  <c r="D35" i="12"/>
  <c r="I17" i="12"/>
  <c r="D17" i="12"/>
  <c r="I57" i="12"/>
  <c r="D57" i="12"/>
  <c r="H57" i="4"/>
  <c r="I93" i="12"/>
  <c r="D93" i="12"/>
  <c r="H93" i="4"/>
  <c r="I134" i="12"/>
  <c r="D134" i="12"/>
  <c r="I82" i="12"/>
  <c r="D82" i="12"/>
  <c r="I140" i="12"/>
  <c r="D140" i="12"/>
  <c r="F140" i="12" s="1"/>
  <c r="H140" i="4"/>
  <c r="K140" i="4" s="1"/>
  <c r="I42" i="12"/>
  <c r="D42" i="12"/>
  <c r="I15" i="12"/>
  <c r="D15" i="12"/>
  <c r="H15" i="4"/>
  <c r="L15" i="4" s="1"/>
  <c r="I41" i="12"/>
  <c r="D41" i="12"/>
  <c r="I125" i="12"/>
  <c r="D125" i="12"/>
  <c r="I121" i="12"/>
  <c r="D121" i="12"/>
  <c r="I114" i="12"/>
  <c r="D114" i="12"/>
  <c r="F114" i="12" s="1"/>
  <c r="H114" i="4"/>
  <c r="I145" i="12"/>
  <c r="D145" i="12"/>
  <c r="I21" i="12"/>
  <c r="D21" i="12"/>
  <c r="I110" i="12"/>
  <c r="D110" i="12"/>
  <c r="I70" i="12"/>
  <c r="D70" i="12"/>
  <c r="H70" i="4"/>
  <c r="I144" i="12"/>
  <c r="D144" i="12"/>
  <c r="F144" i="12" s="1"/>
  <c r="H144" i="4"/>
  <c r="AU103" i="5"/>
  <c r="AW103" i="5" s="1"/>
  <c r="AX103" i="5" s="1"/>
  <c r="AY103" i="5" s="1"/>
  <c r="K26" i="4"/>
  <c r="I111" i="12"/>
  <c r="D111" i="12"/>
  <c r="H111" i="4"/>
  <c r="G158" i="12"/>
  <c r="M158" i="12"/>
  <c r="I89" i="4"/>
  <c r="J89" i="4"/>
  <c r="I114" i="4"/>
  <c r="K114" i="4" s="1"/>
  <c r="J114" i="4"/>
  <c r="J107" i="4"/>
  <c r="J66" i="4"/>
  <c r="I60" i="4"/>
  <c r="J60" i="4"/>
  <c r="J105" i="4"/>
  <c r="J86" i="4"/>
  <c r="I53" i="4"/>
  <c r="J53" i="4"/>
  <c r="J31" i="4"/>
  <c r="J155" i="4"/>
  <c r="I56" i="4"/>
  <c r="K56" i="4" s="1"/>
  <c r="J56" i="4"/>
  <c r="I99" i="4"/>
  <c r="K99" i="4" s="1"/>
  <c r="J99" i="4"/>
  <c r="L99" i="4" s="1"/>
  <c r="I135" i="4"/>
  <c r="K135" i="4" s="1"/>
  <c r="J135" i="4"/>
  <c r="J55" i="4"/>
  <c r="AV75" i="7"/>
  <c r="J40" i="4"/>
  <c r="J90" i="4"/>
  <c r="J73" i="4"/>
  <c r="J50" i="4"/>
  <c r="I62" i="4"/>
  <c r="J62" i="4"/>
  <c r="J78" i="4"/>
  <c r="J36" i="4"/>
  <c r="AS109" i="7"/>
  <c r="J37" i="4"/>
  <c r="J33" i="4"/>
  <c r="I103" i="4"/>
  <c r="J103" i="4"/>
  <c r="J125" i="4"/>
  <c r="J130" i="4"/>
  <c r="J168" i="4"/>
  <c r="J94" i="4"/>
  <c r="J39" i="4"/>
  <c r="I136" i="4"/>
  <c r="J136" i="4"/>
  <c r="I154" i="4"/>
  <c r="J154" i="4"/>
  <c r="J61" i="4"/>
  <c r="J28" i="4"/>
  <c r="J74" i="4"/>
  <c r="J129" i="4"/>
  <c r="J11" i="4"/>
  <c r="I93" i="4"/>
  <c r="J93" i="4"/>
  <c r="I111" i="4"/>
  <c r="J111" i="4"/>
  <c r="I77" i="4"/>
  <c r="J77" i="4"/>
  <c r="I156" i="4"/>
  <c r="K156" i="4" s="1"/>
  <c r="J156" i="4"/>
  <c r="I149" i="4"/>
  <c r="J149" i="4"/>
  <c r="J110" i="4"/>
  <c r="I108" i="4"/>
  <c r="K108" i="4" s="1"/>
  <c r="J108" i="4"/>
  <c r="L108" i="4" s="1"/>
  <c r="J29" i="4"/>
  <c r="I173" i="4"/>
  <c r="J173" i="4"/>
  <c r="I101" i="4"/>
  <c r="J101" i="4"/>
  <c r="J160" i="4"/>
  <c r="J134" i="4"/>
  <c r="J164" i="4"/>
  <c r="J35" i="4"/>
  <c r="J159" i="4"/>
  <c r="J128" i="4"/>
  <c r="I57" i="4"/>
  <c r="J57" i="4"/>
  <c r="J98" i="4"/>
  <c r="J139" i="4"/>
  <c r="J54" i="4"/>
  <c r="I143" i="4"/>
  <c r="K143" i="4" s="1"/>
  <c r="J143" i="4"/>
  <c r="L143" i="4" s="1"/>
  <c r="I100" i="4"/>
  <c r="J100" i="4"/>
  <c r="J24" i="4"/>
  <c r="J32" i="4"/>
  <c r="I144" i="4"/>
  <c r="J144" i="4"/>
  <c r="I158" i="4"/>
  <c r="K158" i="4" s="1"/>
  <c r="J158" i="4"/>
  <c r="L158" i="4" s="1"/>
  <c r="J141" i="4"/>
  <c r="J95" i="4"/>
  <c r="J45" i="4"/>
  <c r="I81" i="4"/>
  <c r="J81" i="4"/>
  <c r="J21" i="4"/>
  <c r="I47" i="4"/>
  <c r="J47" i="4"/>
  <c r="J69" i="4"/>
  <c r="I118" i="4"/>
  <c r="J118" i="4"/>
  <c r="J64" i="4"/>
  <c r="J121" i="4"/>
  <c r="J131" i="4"/>
  <c r="J14" i="4"/>
  <c r="J17" i="4"/>
  <c r="J58" i="4"/>
  <c r="J102" i="4"/>
  <c r="J85" i="4"/>
  <c r="J106" i="4"/>
  <c r="J151" i="4"/>
  <c r="I97" i="4"/>
  <c r="J97" i="4"/>
  <c r="I49" i="4"/>
  <c r="J49" i="4"/>
  <c r="I138" i="4"/>
  <c r="J138" i="4"/>
  <c r="L138" i="4" s="1"/>
  <c r="I75" i="4"/>
  <c r="J75" i="4"/>
  <c r="J44" i="4"/>
  <c r="I70" i="4"/>
  <c r="J70" i="4"/>
  <c r="J127" i="4"/>
  <c r="J9" i="4"/>
  <c r="I63" i="4"/>
  <c r="J63" i="4"/>
  <c r="J147" i="4"/>
  <c r="J96" i="4"/>
  <c r="J68" i="4"/>
  <c r="I162" i="4"/>
  <c r="J162" i="4"/>
  <c r="J13" i="4"/>
  <c r="J59" i="4"/>
  <c r="AS99" i="7"/>
  <c r="J79" i="4"/>
  <c r="AV84" i="7"/>
  <c r="AW84" i="7" s="1"/>
  <c r="AX84" i="7" s="1"/>
  <c r="AY84" i="7" s="1"/>
  <c r="AS79" i="7"/>
  <c r="AU141" i="7"/>
  <c r="AV151" i="7"/>
  <c r="AS51" i="7"/>
  <c r="AS175" i="7"/>
  <c r="AS76" i="7"/>
  <c r="AV119" i="7"/>
  <c r="AV141" i="7"/>
  <c r="AS84" i="7"/>
  <c r="AS116" i="7"/>
  <c r="AU99" i="7"/>
  <c r="AU84" i="7"/>
  <c r="AU176" i="7"/>
  <c r="AS75" i="7"/>
  <c r="AU161" i="7"/>
  <c r="AW161" i="7" s="1"/>
  <c r="AX161" i="7" s="1"/>
  <c r="AY161" i="7" s="1"/>
  <c r="AV109" i="7"/>
  <c r="AU188" i="7"/>
  <c r="AW188" i="7" s="1"/>
  <c r="AX188" i="7" s="1"/>
  <c r="AY188" i="7" s="1"/>
  <c r="AS141" i="7"/>
  <c r="AS34" i="7"/>
  <c r="AV88" i="7"/>
  <c r="AV34" i="7"/>
  <c r="AU151" i="7"/>
  <c r="AW151" i="7" s="1"/>
  <c r="AX151" i="7" s="1"/>
  <c r="AY151" i="7" s="1"/>
  <c r="AV99" i="7"/>
  <c r="AW99" i="7" s="1"/>
  <c r="AX99" i="7" s="1"/>
  <c r="AY99" i="7" s="1"/>
  <c r="AU79" i="7"/>
  <c r="AU34" i="7"/>
  <c r="AS120" i="7"/>
  <c r="AV189" i="7"/>
  <c r="AU44" i="7"/>
  <c r="AZ80" i="10"/>
  <c r="BE80" i="10"/>
  <c r="BO80" i="10" s="1"/>
  <c r="BX80" i="10" s="1"/>
  <c r="CG80" i="10" s="1"/>
  <c r="AZ187" i="10"/>
  <c r="BE187" i="10"/>
  <c r="BO187" i="10" s="1"/>
  <c r="BX187" i="10" s="1"/>
  <c r="CG187" i="10" s="1"/>
  <c r="AZ56" i="10"/>
  <c r="BE56" i="10"/>
  <c r="BO56" i="10" s="1"/>
  <c r="BX56" i="10" s="1"/>
  <c r="CG56" i="10" s="1"/>
  <c r="AZ147" i="10"/>
  <c r="BE147" i="10"/>
  <c r="BO147" i="10" s="1"/>
  <c r="BX147" i="10" s="1"/>
  <c r="CG147" i="10" s="1"/>
  <c r="AZ176" i="10"/>
  <c r="BE176" i="10"/>
  <c r="BO176" i="10" s="1"/>
  <c r="BX176" i="10" s="1"/>
  <c r="CG176" i="10" s="1"/>
  <c r="AZ113" i="10"/>
  <c r="BE113" i="10"/>
  <c r="BO113" i="10" s="1"/>
  <c r="BX113" i="10" s="1"/>
  <c r="CG113" i="10" s="1"/>
  <c r="AZ45" i="10"/>
  <c r="BE45" i="10"/>
  <c r="BO45" i="10" s="1"/>
  <c r="BX45" i="10" s="1"/>
  <c r="CG45" i="10" s="1"/>
  <c r="AZ136" i="10"/>
  <c r="BE136" i="10"/>
  <c r="BO136" i="10" s="1"/>
  <c r="BX136" i="10" s="1"/>
  <c r="CG136" i="10" s="1"/>
  <c r="AZ184" i="10"/>
  <c r="BE184" i="10"/>
  <c r="BO184" i="10" s="1"/>
  <c r="BX184" i="10" s="1"/>
  <c r="CG184" i="10" s="1"/>
  <c r="AZ153" i="10"/>
  <c r="BE153" i="10"/>
  <c r="BO153" i="10" s="1"/>
  <c r="BX153" i="10" s="1"/>
  <c r="CG153" i="10" s="1"/>
  <c r="AZ150" i="10"/>
  <c r="BE150" i="10"/>
  <c r="BO150" i="10" s="1"/>
  <c r="BX150" i="10" s="1"/>
  <c r="CG150" i="10" s="1"/>
  <c r="AZ139" i="10"/>
  <c r="BE139" i="10"/>
  <c r="BO139" i="10" s="1"/>
  <c r="BX139" i="10" s="1"/>
  <c r="CG139" i="10" s="1"/>
  <c r="AZ86" i="10"/>
  <c r="BE86" i="10"/>
  <c r="BO86" i="10" s="1"/>
  <c r="BX86" i="10" s="1"/>
  <c r="CG86" i="10" s="1"/>
  <c r="AZ69" i="10"/>
  <c r="BE69" i="10"/>
  <c r="BO69" i="10" s="1"/>
  <c r="BX69" i="10" s="1"/>
  <c r="CG69" i="10" s="1"/>
  <c r="AZ87" i="10"/>
  <c r="BE87" i="10"/>
  <c r="BO87" i="10" s="1"/>
  <c r="BX87" i="10" s="1"/>
  <c r="CG87" i="10" s="1"/>
  <c r="AZ72" i="10"/>
  <c r="BE72" i="10"/>
  <c r="BO72" i="10" s="1"/>
  <c r="BX72" i="10" s="1"/>
  <c r="CG72" i="10" s="1"/>
  <c r="BF132" i="10"/>
  <c r="BP132" i="10" s="1"/>
  <c r="BY132" i="10" s="1"/>
  <c r="CH132" i="10" s="1"/>
  <c r="AZ43" i="10"/>
  <c r="BE43" i="10"/>
  <c r="BO43" i="10" s="1"/>
  <c r="BX43" i="10" s="1"/>
  <c r="CG43" i="10" s="1"/>
  <c r="BF161" i="10"/>
  <c r="BP161" i="10" s="1"/>
  <c r="BY161" i="10" s="1"/>
  <c r="CH161" i="10" s="1"/>
  <c r="BX60" i="10"/>
  <c r="CG60" i="10" s="1"/>
  <c r="AZ60" i="10"/>
  <c r="BE60" i="10"/>
  <c r="BO60" i="10" s="1"/>
  <c r="AZ100" i="10"/>
  <c r="BE100" i="10"/>
  <c r="BO100" i="10" s="1"/>
  <c r="BX100" i="10" s="1"/>
  <c r="CG100" i="10" s="1"/>
  <c r="AZ143" i="10"/>
  <c r="BE143" i="10"/>
  <c r="BO143" i="10" s="1"/>
  <c r="BX143" i="10" s="1"/>
  <c r="CG143" i="10" s="1"/>
  <c r="AZ195" i="10"/>
  <c r="BE195" i="10"/>
  <c r="BO195" i="10" s="1"/>
  <c r="BX195" i="10" s="1"/>
  <c r="CG195" i="10" s="1"/>
  <c r="AZ170" i="10"/>
  <c r="BE170" i="10"/>
  <c r="BO170" i="10" s="1"/>
  <c r="BX170" i="10" s="1"/>
  <c r="CG170" i="10" s="1"/>
  <c r="BF108" i="10"/>
  <c r="BP108" i="10" s="1"/>
  <c r="BY108" i="10" s="1"/>
  <c r="CH108" i="10" s="1"/>
  <c r="AZ183" i="10"/>
  <c r="BE183" i="10"/>
  <c r="BO183" i="10" s="1"/>
  <c r="BX183" i="10" s="1"/>
  <c r="CG183" i="10" s="1"/>
  <c r="AZ33" i="10"/>
  <c r="BE33" i="10"/>
  <c r="BO33" i="10" s="1"/>
  <c r="BX33" i="10" s="1"/>
  <c r="CG33" i="10" s="1"/>
  <c r="AZ47" i="10"/>
  <c r="BE47" i="10"/>
  <c r="BO47" i="10" s="1"/>
  <c r="BX47" i="10" s="1"/>
  <c r="CG47" i="10" s="1"/>
  <c r="AZ64" i="10"/>
  <c r="BE64" i="10"/>
  <c r="BO64" i="10" s="1"/>
  <c r="BX64" i="10" s="1"/>
  <c r="CG64" i="10" s="1"/>
  <c r="AZ99" i="10"/>
  <c r="BE99" i="10"/>
  <c r="BO99" i="10" s="1"/>
  <c r="BX99" i="10" s="1"/>
  <c r="CG99" i="10" s="1"/>
  <c r="AZ173" i="10"/>
  <c r="BE173" i="10"/>
  <c r="BO173" i="10" s="1"/>
  <c r="BX173" i="10" s="1"/>
  <c r="CG173" i="10" s="1"/>
  <c r="AZ94" i="10"/>
  <c r="BE94" i="10"/>
  <c r="BO94" i="10" s="1"/>
  <c r="BX94" i="10" s="1"/>
  <c r="CG94" i="10" s="1"/>
  <c r="BF85" i="10"/>
  <c r="BP85" i="10" s="1"/>
  <c r="BY85" i="10" s="1"/>
  <c r="CH85" i="10" s="1"/>
  <c r="BF31" i="10"/>
  <c r="BP31" i="10" s="1"/>
  <c r="BY31" i="10" s="1"/>
  <c r="CH31" i="10" s="1"/>
  <c r="AZ109" i="10"/>
  <c r="BE109" i="10"/>
  <c r="BO109" i="10" s="1"/>
  <c r="BX109" i="10" s="1"/>
  <c r="CG109" i="10" s="1"/>
  <c r="AZ154" i="10"/>
  <c r="BE154" i="10"/>
  <c r="BO154" i="10" s="1"/>
  <c r="BX154" i="10" s="1"/>
  <c r="CG154" i="10" s="1"/>
  <c r="BY68" i="10"/>
  <c r="CH68" i="10" s="1"/>
  <c r="BF68" i="10"/>
  <c r="BP68" i="10" s="1"/>
  <c r="BY131" i="10"/>
  <c r="CH131" i="10" s="1"/>
  <c r="BF131" i="10"/>
  <c r="BP131" i="10" s="1"/>
  <c r="AZ160" i="10"/>
  <c r="BE160" i="10"/>
  <c r="BO160" i="10" s="1"/>
  <c r="BX160" i="10" s="1"/>
  <c r="CG160" i="10" s="1"/>
  <c r="AZ114" i="10"/>
  <c r="BE114" i="10"/>
  <c r="BO114" i="10" s="1"/>
  <c r="BX114" i="10" s="1"/>
  <c r="CG114" i="10" s="1"/>
  <c r="BF137" i="10"/>
  <c r="BP137" i="10" s="1"/>
  <c r="BY137" i="10" s="1"/>
  <c r="CH137" i="10" s="1"/>
  <c r="AZ157" i="10"/>
  <c r="BE157" i="10"/>
  <c r="BO157" i="10" s="1"/>
  <c r="BX157" i="10" s="1"/>
  <c r="CG157" i="10" s="1"/>
  <c r="AZ118" i="10"/>
  <c r="BE118" i="10"/>
  <c r="BO118" i="10" s="1"/>
  <c r="BX118" i="10" s="1"/>
  <c r="CG118" i="10" s="1"/>
  <c r="AZ165" i="10"/>
  <c r="BE165" i="10"/>
  <c r="BO165" i="10" s="1"/>
  <c r="BX165" i="10" s="1"/>
  <c r="CG165" i="10" s="1"/>
  <c r="AZ144" i="10"/>
  <c r="BE144" i="10"/>
  <c r="BO144" i="10" s="1"/>
  <c r="BX144" i="10" s="1"/>
  <c r="CG144" i="10" s="1"/>
  <c r="AZ66" i="10"/>
  <c r="BE66" i="10"/>
  <c r="BO66" i="10" s="1"/>
  <c r="BX66" i="10" s="1"/>
  <c r="CG66" i="10" s="1"/>
  <c r="AZ175" i="10"/>
  <c r="BE175" i="10"/>
  <c r="BO175" i="10" s="1"/>
  <c r="BX175" i="10" s="1"/>
  <c r="CG175" i="10" s="1"/>
  <c r="AZ50" i="10"/>
  <c r="BE50" i="10"/>
  <c r="BO50" i="10" s="1"/>
  <c r="BX50" i="10" s="1"/>
  <c r="CG50" i="10" s="1"/>
  <c r="AZ78" i="10"/>
  <c r="BE78" i="10"/>
  <c r="BO78" i="10" s="1"/>
  <c r="BX78" i="10" s="1"/>
  <c r="CG78" i="10" s="1"/>
  <c r="AZ159" i="10"/>
  <c r="BE159" i="10"/>
  <c r="BO159" i="10" s="1"/>
  <c r="BX159" i="10" s="1"/>
  <c r="CG159" i="10" s="1"/>
  <c r="AZ28" i="10"/>
  <c r="BE28" i="10"/>
  <c r="BO28" i="10" s="1"/>
  <c r="BX28" i="10" s="1"/>
  <c r="CG28" i="10" s="1"/>
  <c r="AZ190" i="10"/>
  <c r="BE190" i="10"/>
  <c r="BO190" i="10" s="1"/>
  <c r="BX190" i="10" s="1"/>
  <c r="CG190" i="10" s="1"/>
  <c r="AZ73" i="10"/>
  <c r="BE73" i="10"/>
  <c r="BO73" i="10" s="1"/>
  <c r="BX73" i="10" s="1"/>
  <c r="CG73" i="10" s="1"/>
  <c r="AZ54" i="10"/>
  <c r="BE54" i="10"/>
  <c r="BO54" i="10" s="1"/>
  <c r="BX54" i="10" s="1"/>
  <c r="CG54" i="10" s="1"/>
  <c r="AZ171" i="10"/>
  <c r="BE171" i="10"/>
  <c r="BO171" i="10" s="1"/>
  <c r="BX171" i="10" s="1"/>
  <c r="CG171" i="10" s="1"/>
  <c r="AZ83" i="10"/>
  <c r="BE83" i="10"/>
  <c r="BO83" i="10" s="1"/>
  <c r="BX83" i="10" s="1"/>
  <c r="CG83" i="10" s="1"/>
  <c r="AZ58" i="10"/>
  <c r="BE58" i="10"/>
  <c r="BO58" i="10" s="1"/>
  <c r="BX58" i="10" s="1"/>
  <c r="CG58" i="10" s="1"/>
  <c r="AZ129" i="10"/>
  <c r="BE129" i="10"/>
  <c r="BO129" i="10" s="1"/>
  <c r="BX129" i="10" s="1"/>
  <c r="CG129" i="10" s="1"/>
  <c r="AZ151" i="10"/>
  <c r="BE151" i="10"/>
  <c r="BO151" i="10" s="1"/>
  <c r="BX151" i="10" s="1"/>
  <c r="CG151" i="10" s="1"/>
  <c r="AZ186" i="10"/>
  <c r="BE186" i="10"/>
  <c r="BO186" i="10" s="1"/>
  <c r="BX186" i="10" s="1"/>
  <c r="CG186" i="10" s="1"/>
  <c r="AZ96" i="10"/>
  <c r="BE96" i="10"/>
  <c r="BO96" i="10" s="1"/>
  <c r="BX96" i="10" s="1"/>
  <c r="CG96" i="10" s="1"/>
  <c r="BX62" i="10"/>
  <c r="CG62" i="10" s="1"/>
  <c r="AZ62" i="10"/>
  <c r="BE62" i="10"/>
  <c r="BO62" i="10" s="1"/>
  <c r="AZ172" i="10"/>
  <c r="BE172" i="10"/>
  <c r="BO172" i="10" s="1"/>
  <c r="BX172" i="10" s="1"/>
  <c r="CG172" i="10" s="1"/>
  <c r="AZ53" i="10"/>
  <c r="BE53" i="10"/>
  <c r="BO53" i="10" s="1"/>
  <c r="BX53" i="10" s="1"/>
  <c r="CG53" i="10" s="1"/>
  <c r="AZ35" i="10"/>
  <c r="BE35" i="10"/>
  <c r="BO35" i="10" s="1"/>
  <c r="BX35" i="10" s="1"/>
  <c r="CG35" i="10" s="1"/>
  <c r="AZ178" i="10"/>
  <c r="BE178" i="10"/>
  <c r="BO178" i="10" s="1"/>
  <c r="BX178" i="10" s="1"/>
  <c r="CG178" i="10" s="1"/>
  <c r="BF112" i="10"/>
  <c r="BP112" i="10" s="1"/>
  <c r="BY112" i="10" s="1"/>
  <c r="CH112" i="10" s="1"/>
  <c r="BF104" i="10"/>
  <c r="BP104" i="10" s="1"/>
  <c r="BY104" i="10" s="1"/>
  <c r="CH104" i="10" s="1"/>
  <c r="AZ93" i="10"/>
  <c r="BE93" i="10"/>
  <c r="BO93" i="10" s="1"/>
  <c r="BX93" i="10" s="1"/>
  <c r="CG93" i="10" s="1"/>
  <c r="AZ30" i="10"/>
  <c r="BE30" i="10"/>
  <c r="BO30" i="10" s="1"/>
  <c r="BX30" i="10" s="1"/>
  <c r="CG30" i="10" s="1"/>
  <c r="AZ128" i="10"/>
  <c r="BE128" i="10"/>
  <c r="BO128" i="10" s="1"/>
  <c r="BX128" i="10" s="1"/>
  <c r="CG128" i="10" s="1"/>
  <c r="AZ82" i="10"/>
  <c r="BE82" i="10"/>
  <c r="BO82" i="10" s="1"/>
  <c r="BX82" i="10" s="1"/>
  <c r="CG82" i="10" s="1"/>
  <c r="AZ103" i="10"/>
  <c r="BX103" i="10"/>
  <c r="CG103" i="10" s="1"/>
  <c r="BE103" i="10"/>
  <c r="BO103" i="10" s="1"/>
  <c r="AZ122" i="10"/>
  <c r="BE122" i="10"/>
  <c r="BO122" i="10" s="1"/>
  <c r="BX122" i="10" s="1"/>
  <c r="CG122" i="10" s="1"/>
  <c r="AZ111" i="10"/>
  <c r="BE111" i="10"/>
  <c r="BO111" i="10" s="1"/>
  <c r="BX111" i="10" s="1"/>
  <c r="CG111" i="10" s="1"/>
  <c r="AZ126" i="10"/>
  <c r="BE126" i="10"/>
  <c r="BO126" i="10" s="1"/>
  <c r="BX126" i="10" s="1"/>
  <c r="CG126" i="10" s="1"/>
  <c r="AZ51" i="10"/>
  <c r="BE51" i="10"/>
  <c r="BO51" i="10" s="1"/>
  <c r="BX51" i="10" s="1"/>
  <c r="CG51" i="10" s="1"/>
  <c r="AZ193" i="10"/>
  <c r="BE193" i="10"/>
  <c r="BO193" i="10" s="1"/>
  <c r="BX193" i="10" s="1"/>
  <c r="CG193" i="10" s="1"/>
  <c r="AZ98" i="10"/>
  <c r="BE98" i="10"/>
  <c r="BO98" i="10" s="1"/>
  <c r="BX98" i="10" s="1"/>
  <c r="CG98" i="10" s="1"/>
  <c r="AZ81" i="10"/>
  <c r="BE81" i="10"/>
  <c r="BO81" i="10" s="1"/>
  <c r="BX81" i="10" s="1"/>
  <c r="CG81" i="10" s="1"/>
  <c r="BX41" i="10"/>
  <c r="CG41" i="10" s="1"/>
  <c r="AZ41" i="10"/>
  <c r="BE41" i="10"/>
  <c r="BO41" i="10" s="1"/>
  <c r="AZ167" i="10"/>
  <c r="BE167" i="10"/>
  <c r="BO167" i="10" s="1"/>
  <c r="BX167" i="10" s="1"/>
  <c r="CG167" i="10" s="1"/>
  <c r="AZ105" i="10"/>
  <c r="BE105" i="10"/>
  <c r="BO105" i="10" s="1"/>
  <c r="BX105" i="10" s="1"/>
  <c r="CG105" i="10" s="1"/>
  <c r="AZ38" i="10"/>
  <c r="BE38" i="10"/>
  <c r="BO38" i="10" s="1"/>
  <c r="BX38" i="10" s="1"/>
  <c r="CG38" i="10" s="1"/>
  <c r="AZ121" i="10"/>
  <c r="BE121" i="10"/>
  <c r="BO121" i="10" s="1"/>
  <c r="BX121" i="10" s="1"/>
  <c r="CG121" i="10" s="1"/>
  <c r="AZ180" i="10"/>
  <c r="BE180" i="10"/>
  <c r="BO180" i="10" s="1"/>
  <c r="BX180" i="10" s="1"/>
  <c r="CG180" i="10" s="1"/>
  <c r="AZ130" i="10"/>
  <c r="BX130" i="10"/>
  <c r="CG130" i="10" s="1"/>
  <c r="BE130" i="10"/>
  <c r="BO130" i="10" s="1"/>
  <c r="AZ179" i="10"/>
  <c r="BE179" i="10"/>
  <c r="BO179" i="10" s="1"/>
  <c r="BX179" i="10" s="1"/>
  <c r="CG179" i="10" s="1"/>
  <c r="AZ127" i="10"/>
  <c r="BX127" i="10"/>
  <c r="CG127" i="10" s="1"/>
  <c r="BE127" i="10"/>
  <c r="BO127" i="10" s="1"/>
  <c r="AZ101" i="10"/>
  <c r="BE101" i="10"/>
  <c r="BO101" i="10" s="1"/>
  <c r="BX101" i="10" s="1"/>
  <c r="CG101" i="10" s="1"/>
  <c r="AZ46" i="10"/>
  <c r="BE46" i="10"/>
  <c r="BO46" i="10" s="1"/>
  <c r="BX46" i="10" s="1"/>
  <c r="CG46" i="10" s="1"/>
  <c r="AZ52" i="10"/>
  <c r="BE52" i="10"/>
  <c r="BO52" i="10" s="1"/>
  <c r="BX52" i="10" s="1"/>
  <c r="CG52" i="10" s="1"/>
  <c r="AZ32" i="10"/>
  <c r="BE32" i="10"/>
  <c r="BO32" i="10" s="1"/>
  <c r="BX32" i="10" s="1"/>
  <c r="CG32" i="10" s="1"/>
  <c r="AZ42" i="10"/>
  <c r="BE42" i="10"/>
  <c r="BO42" i="10" s="1"/>
  <c r="BX42" i="10" s="1"/>
  <c r="CG42" i="10" s="1"/>
  <c r="AZ163" i="10"/>
  <c r="BE163" i="10"/>
  <c r="BO163" i="10" s="1"/>
  <c r="BX163" i="10" s="1"/>
  <c r="CG163" i="10" s="1"/>
  <c r="AZ61" i="10"/>
  <c r="BE61" i="10"/>
  <c r="BO61" i="10" s="1"/>
  <c r="BX61" i="10" s="1"/>
  <c r="CG61" i="10" s="1"/>
  <c r="AZ168" i="10"/>
  <c r="BE168" i="10"/>
  <c r="BO168" i="10" s="1"/>
  <c r="BX168" i="10" s="1"/>
  <c r="CG168" i="10" s="1"/>
  <c r="BY169" i="10"/>
  <c r="CH169" i="10" s="1"/>
  <c r="BF169" i="10"/>
  <c r="BP169" i="10" s="1"/>
  <c r="AZ116" i="10"/>
  <c r="BE116" i="10"/>
  <c r="BO116" i="10" s="1"/>
  <c r="BX116" i="10" s="1"/>
  <c r="CG116" i="10" s="1"/>
  <c r="AZ40" i="10"/>
  <c r="BE40" i="10"/>
  <c r="BO40" i="10" s="1"/>
  <c r="BX40" i="10" s="1"/>
  <c r="CG40" i="10" s="1"/>
  <c r="AZ102" i="10"/>
  <c r="BE102" i="10"/>
  <c r="BO102" i="10" s="1"/>
  <c r="BX102" i="10" s="1"/>
  <c r="CG102" i="10" s="1"/>
  <c r="AZ92" i="10"/>
  <c r="BE92" i="10"/>
  <c r="BO92" i="10" s="1"/>
  <c r="BX92" i="10" s="1"/>
  <c r="CG92" i="10" s="1"/>
  <c r="AZ91" i="10"/>
  <c r="BE91" i="10"/>
  <c r="BO91" i="10" s="1"/>
  <c r="BX91" i="10" s="1"/>
  <c r="CG91" i="10" s="1"/>
  <c r="AZ140" i="10"/>
  <c r="BE140" i="10"/>
  <c r="BO140" i="10" s="1"/>
  <c r="BX140" i="10" s="1"/>
  <c r="CG140" i="10" s="1"/>
  <c r="AZ48" i="10"/>
  <c r="BE48" i="10"/>
  <c r="BO48" i="10" s="1"/>
  <c r="BX48" i="10" s="1"/>
  <c r="CG48" i="10" s="1"/>
  <c r="AZ182" i="10"/>
  <c r="BE182" i="10"/>
  <c r="BO182" i="10" s="1"/>
  <c r="BX182" i="10" s="1"/>
  <c r="CG182" i="10" s="1"/>
  <c r="AZ95" i="10"/>
  <c r="BE95" i="10"/>
  <c r="BO95" i="10" s="1"/>
  <c r="BX95" i="10" s="1"/>
  <c r="CG95" i="10" s="1"/>
  <c r="AZ149" i="10"/>
  <c r="BE149" i="10"/>
  <c r="BO149" i="10" s="1"/>
  <c r="BX149" i="10" s="1"/>
  <c r="CG149" i="10" s="1"/>
  <c r="AZ77" i="10"/>
  <c r="BE77" i="10"/>
  <c r="BO77" i="10" s="1"/>
  <c r="BX77" i="10" s="1"/>
  <c r="CG77" i="10" s="1"/>
  <c r="BF155" i="10"/>
  <c r="BP155" i="10" s="1"/>
  <c r="BY155" i="10" s="1"/>
  <c r="CH155" i="10" s="1"/>
  <c r="AZ110" i="10"/>
  <c r="BE110" i="10"/>
  <c r="BO110" i="10" s="1"/>
  <c r="BX110" i="10" s="1"/>
  <c r="CG110" i="10" s="1"/>
  <c r="AZ125" i="10"/>
  <c r="BE125" i="10"/>
  <c r="BO125" i="10" s="1"/>
  <c r="BX125" i="10" s="1"/>
  <c r="CG125" i="10" s="1"/>
  <c r="AZ156" i="10"/>
  <c r="BE156" i="10"/>
  <c r="BO156" i="10" s="1"/>
  <c r="BX156" i="10" s="1"/>
  <c r="CG156" i="10" s="1"/>
  <c r="AZ55" i="10"/>
  <c r="BE55" i="10"/>
  <c r="BO55" i="10" s="1"/>
  <c r="BX55" i="10" s="1"/>
  <c r="CG55" i="10" s="1"/>
  <c r="AZ107" i="10"/>
  <c r="BE107" i="10"/>
  <c r="BO107" i="10" s="1"/>
  <c r="BX107" i="10" s="1"/>
  <c r="CG107" i="10" s="1"/>
  <c r="AZ123" i="10"/>
  <c r="BE123" i="10"/>
  <c r="BO123" i="10" s="1"/>
  <c r="BX123" i="10" s="1"/>
  <c r="CG123" i="10" s="1"/>
  <c r="AZ152" i="10"/>
  <c r="BX152" i="10"/>
  <c r="CG152" i="10" s="1"/>
  <c r="BE152" i="10"/>
  <c r="BO152" i="10" s="1"/>
  <c r="AZ135" i="10"/>
  <c r="BE135" i="10"/>
  <c r="BO135" i="10" s="1"/>
  <c r="BX135" i="10" s="1"/>
  <c r="CG135" i="10" s="1"/>
  <c r="AZ115" i="10"/>
  <c r="BE115" i="10"/>
  <c r="BO115" i="10" s="1"/>
  <c r="BX115" i="10" s="1"/>
  <c r="CG115" i="10" s="1"/>
  <c r="AZ133" i="10"/>
  <c r="BE133" i="10"/>
  <c r="BO133" i="10" s="1"/>
  <c r="BX133" i="10" s="1"/>
  <c r="CG133" i="10" s="1"/>
  <c r="AZ106" i="10"/>
  <c r="BE106" i="10"/>
  <c r="BO106" i="10" s="1"/>
  <c r="BX106" i="10" s="1"/>
  <c r="CG106" i="10" s="1"/>
  <c r="AZ191" i="10"/>
  <c r="BE191" i="10"/>
  <c r="BO191" i="10" s="1"/>
  <c r="BX191" i="10" s="1"/>
  <c r="CG191" i="10" s="1"/>
  <c r="AZ84" i="10"/>
  <c r="BE84" i="10"/>
  <c r="BO84" i="10" s="1"/>
  <c r="BX84" i="10" s="1"/>
  <c r="CG84" i="10" s="1"/>
  <c r="AZ88" i="10"/>
  <c r="BE88" i="10"/>
  <c r="BO88" i="10" s="1"/>
  <c r="BX88" i="10" s="1"/>
  <c r="CG88" i="10" s="1"/>
  <c r="AZ34" i="10"/>
  <c r="BE34" i="10"/>
  <c r="BO34" i="10" s="1"/>
  <c r="BX34" i="10" s="1"/>
  <c r="CG34" i="10" s="1"/>
  <c r="AZ67" i="10"/>
  <c r="BE67" i="10"/>
  <c r="BO67" i="10" s="1"/>
  <c r="BX67" i="10" s="1"/>
  <c r="CG67" i="10" s="1"/>
  <c r="BX141" i="10"/>
  <c r="CG141" i="10" s="1"/>
  <c r="AZ141" i="10"/>
  <c r="BE141" i="10"/>
  <c r="BO141" i="10" s="1"/>
  <c r="AZ63" i="10"/>
  <c r="BE63" i="10"/>
  <c r="BO63" i="10" s="1"/>
  <c r="BX63" i="10" s="1"/>
  <c r="CG63" i="10" s="1"/>
  <c r="AZ37" i="10"/>
  <c r="BE37" i="10"/>
  <c r="BO37" i="10" s="1"/>
  <c r="BX37" i="10" s="1"/>
  <c r="CG37" i="10" s="1"/>
  <c r="BX146" i="10"/>
  <c r="CG146" i="10" s="1"/>
  <c r="AZ146" i="10"/>
  <c r="BE146" i="10"/>
  <c r="BO146" i="10" s="1"/>
  <c r="AZ75" i="10"/>
  <c r="BE75" i="10"/>
  <c r="BO75" i="10" s="1"/>
  <c r="BX75" i="10" s="1"/>
  <c r="CG75" i="10" s="1"/>
  <c r="AZ119" i="10"/>
  <c r="BE119" i="10"/>
  <c r="BO119" i="10" s="1"/>
  <c r="BX119" i="10" s="1"/>
  <c r="CG119" i="10" s="1"/>
  <c r="AZ164" i="10"/>
  <c r="BE164" i="10"/>
  <c r="BO164" i="10" s="1"/>
  <c r="BX164" i="10" s="1"/>
  <c r="CG164" i="10" s="1"/>
  <c r="AZ166" i="10"/>
  <c r="BE166" i="10"/>
  <c r="BO166" i="10" s="1"/>
  <c r="BX166" i="10" s="1"/>
  <c r="CG166" i="10" s="1"/>
  <c r="AZ71" i="10"/>
  <c r="BE71" i="10"/>
  <c r="BO71" i="10" s="1"/>
  <c r="BX71" i="10" s="1"/>
  <c r="CG71" i="10" s="1"/>
  <c r="AZ189" i="10"/>
  <c r="BE189" i="10"/>
  <c r="BO189" i="10" s="1"/>
  <c r="BX189" i="10" s="1"/>
  <c r="CG189" i="10" s="1"/>
  <c r="AZ185" i="10"/>
  <c r="BE185" i="10"/>
  <c r="BO185" i="10" s="1"/>
  <c r="BX185" i="10" s="1"/>
  <c r="CG185" i="10" s="1"/>
  <c r="AZ124" i="10"/>
  <c r="BE124" i="10"/>
  <c r="BO124" i="10" s="1"/>
  <c r="BX124" i="10" s="1"/>
  <c r="CG124" i="10" s="1"/>
  <c r="AZ57" i="10"/>
  <c r="BE57" i="10"/>
  <c r="BO57" i="10" s="1"/>
  <c r="BX57" i="10" s="1"/>
  <c r="CG57" i="10" s="1"/>
  <c r="AZ117" i="10"/>
  <c r="BE117" i="10"/>
  <c r="BO117" i="10" s="1"/>
  <c r="BX117" i="10" s="1"/>
  <c r="CG117" i="10" s="1"/>
  <c r="AZ79" i="10"/>
  <c r="BE79" i="10"/>
  <c r="BO79" i="10" s="1"/>
  <c r="BX79" i="10" s="1"/>
  <c r="CG79" i="10" s="1"/>
  <c r="AZ177" i="10"/>
  <c r="BE177" i="10"/>
  <c r="BO177" i="10" s="1"/>
  <c r="BX177" i="10" s="1"/>
  <c r="CG177" i="10" s="1"/>
  <c r="AZ89" i="10"/>
  <c r="BE89" i="10"/>
  <c r="BO89" i="10" s="1"/>
  <c r="BX89" i="10" s="1"/>
  <c r="CG89" i="10" s="1"/>
  <c r="BY36" i="10"/>
  <c r="CH36" i="10" s="1"/>
  <c r="BF36" i="10"/>
  <c r="BP36" i="10" s="1"/>
  <c r="BF145" i="10"/>
  <c r="BP145" i="10" s="1"/>
  <c r="BY145" i="10" s="1"/>
  <c r="CH145" i="10" s="1"/>
  <c r="AZ142" i="10"/>
  <c r="BE142" i="10"/>
  <c r="BO142" i="10" s="1"/>
  <c r="BX142" i="10" s="1"/>
  <c r="CG142" i="10" s="1"/>
  <c r="AZ74" i="10"/>
  <c r="BE74" i="10"/>
  <c r="BO74" i="10" s="1"/>
  <c r="BX74" i="10" s="1"/>
  <c r="CG74" i="10" s="1"/>
  <c r="AZ194" i="10"/>
  <c r="BE194" i="10"/>
  <c r="BO194" i="10" s="1"/>
  <c r="BX194" i="10" s="1"/>
  <c r="CG194" i="10" s="1"/>
  <c r="AZ148" i="10"/>
  <c r="BE148" i="10"/>
  <c r="BO148" i="10" s="1"/>
  <c r="BX148" i="10" s="1"/>
  <c r="CG148" i="10" s="1"/>
  <c r="BY158" i="10"/>
  <c r="CH158" i="10" s="1"/>
  <c r="BF158" i="10"/>
  <c r="BP158" i="10" s="1"/>
  <c r="AZ181" i="10"/>
  <c r="BE181" i="10"/>
  <c r="BO181" i="10" s="1"/>
  <c r="BX181" i="10" s="1"/>
  <c r="CG181" i="10" s="1"/>
  <c r="AZ39" i="10"/>
  <c r="BE39" i="10"/>
  <c r="BO39" i="10" s="1"/>
  <c r="BX39" i="10" s="1"/>
  <c r="CG39" i="10" s="1"/>
  <c r="AZ59" i="10"/>
  <c r="BE59" i="10"/>
  <c r="BO59" i="10" s="1"/>
  <c r="BX59" i="10" s="1"/>
  <c r="CG59" i="10" s="1"/>
  <c r="AZ76" i="10"/>
  <c r="BE76" i="10"/>
  <c r="BO76" i="10" s="1"/>
  <c r="BX76" i="10" s="1"/>
  <c r="CG76" i="10" s="1"/>
  <c r="BX138" i="10"/>
  <c r="CG138" i="10" s="1"/>
  <c r="AZ138" i="10"/>
  <c r="BE138" i="10"/>
  <c r="BO138" i="10" s="1"/>
  <c r="BF162" i="10"/>
  <c r="BP162" i="10" s="1"/>
  <c r="BY162" i="10" s="1"/>
  <c r="CH162" i="10" s="1"/>
  <c r="BF192" i="10"/>
  <c r="BP192" i="10" s="1"/>
  <c r="BY192" i="10" s="1"/>
  <c r="CH192" i="10" s="1"/>
  <c r="BX90" i="10"/>
  <c r="CG90" i="10" s="1"/>
  <c r="AZ90" i="10"/>
  <c r="BE90" i="10"/>
  <c r="BO90" i="10" s="1"/>
  <c r="AZ134" i="10"/>
  <c r="BE134" i="10"/>
  <c r="BO134" i="10" s="1"/>
  <c r="BX134" i="10" s="1"/>
  <c r="CG134" i="10" s="1"/>
  <c r="AZ174" i="10"/>
  <c r="BE174" i="10"/>
  <c r="BO174" i="10" s="1"/>
  <c r="BX174" i="10" s="1"/>
  <c r="CG174" i="10" s="1"/>
  <c r="BX49" i="10"/>
  <c r="CG49" i="10" s="1"/>
  <c r="AZ49" i="10"/>
  <c r="BE49" i="10"/>
  <c r="BO49" i="10" s="1"/>
  <c r="AZ188" i="10"/>
  <c r="BE188" i="10"/>
  <c r="BO188" i="10" s="1"/>
  <c r="BX188" i="10" s="1"/>
  <c r="CG188" i="10" s="1"/>
  <c r="AZ120" i="10"/>
  <c r="BE120" i="10"/>
  <c r="BO120" i="10" s="1"/>
  <c r="BX120" i="10" s="1"/>
  <c r="CG120" i="10" s="1"/>
  <c r="BF70" i="10"/>
  <c r="BP70" i="10" s="1"/>
  <c r="BY70" i="10" s="1"/>
  <c r="CH70" i="10" s="1"/>
  <c r="AZ44" i="10"/>
  <c r="BE44" i="10"/>
  <c r="BO44" i="10" s="1"/>
  <c r="BX44" i="10" s="1"/>
  <c r="CG44" i="10" s="1"/>
  <c r="AZ65" i="10"/>
  <c r="BE65" i="10"/>
  <c r="BO65" i="10" s="1"/>
  <c r="BX65" i="10" s="1"/>
  <c r="CG65" i="10" s="1"/>
  <c r="BF97" i="10"/>
  <c r="BP97" i="10" s="1"/>
  <c r="BY97" i="10" s="1"/>
  <c r="CH97" i="10" s="1"/>
  <c r="AV29" i="10"/>
  <c r="AU29" i="10"/>
  <c r="AS29" i="10"/>
  <c r="AG17" i="10"/>
  <c r="AI27" i="10"/>
  <c r="AP27" i="10" s="1"/>
  <c r="AP28" i="5"/>
  <c r="AQ28" i="5" s="1"/>
  <c r="AU28" i="5" s="1"/>
  <c r="AS44" i="7"/>
  <c r="AV76" i="7"/>
  <c r="AS189" i="7"/>
  <c r="AV188" i="7"/>
  <c r="AU189" i="7"/>
  <c r="AS188" i="7"/>
  <c r="AV116" i="7"/>
  <c r="AW116" i="7" s="1"/>
  <c r="AX116" i="7" s="1"/>
  <c r="AY116" i="7" s="1"/>
  <c r="AV44" i="7"/>
  <c r="AU109" i="7"/>
  <c r="AU88" i="7"/>
  <c r="AW88" i="7" s="1"/>
  <c r="AX88" i="7" s="1"/>
  <c r="AY88" i="7" s="1"/>
  <c r="AS88" i="7"/>
  <c r="AS119" i="7"/>
  <c r="AU120" i="7"/>
  <c r="AV79" i="7"/>
  <c r="AV120" i="7"/>
  <c r="AS176" i="7"/>
  <c r="AV175" i="7"/>
  <c r="AS134" i="6"/>
  <c r="AS130" i="6"/>
  <c r="AU81" i="6"/>
  <c r="AW81" i="6" s="1"/>
  <c r="AX81" i="6" s="1"/>
  <c r="AY81" i="6" s="1"/>
  <c r="AU130" i="6"/>
  <c r="AW130" i="6" s="1"/>
  <c r="AX130" i="6" s="1"/>
  <c r="AY130" i="6" s="1"/>
  <c r="AU110" i="6"/>
  <c r="AW110" i="6" s="1"/>
  <c r="AX110" i="6" s="1"/>
  <c r="AY110" i="6" s="1"/>
  <c r="AV81" i="6"/>
  <c r="AV141" i="6"/>
  <c r="AW141" i="6" s="1"/>
  <c r="AX141" i="6" s="1"/>
  <c r="AY141" i="6" s="1"/>
  <c r="AV47" i="6"/>
  <c r="AW47" i="6" s="1"/>
  <c r="AX47" i="6" s="1"/>
  <c r="AY47" i="6" s="1"/>
  <c r="AS141" i="6"/>
  <c r="AV171" i="7"/>
  <c r="AS171" i="7"/>
  <c r="AU171" i="7"/>
  <c r="AV65" i="7"/>
  <c r="AU65" i="7"/>
  <c r="AS65" i="7"/>
  <c r="AW133" i="7"/>
  <c r="AX133" i="7" s="1"/>
  <c r="AY133" i="7" s="1"/>
  <c r="AV164" i="7"/>
  <c r="AS164" i="7"/>
  <c r="AU164" i="7"/>
  <c r="AV77" i="7"/>
  <c r="AU77" i="7"/>
  <c r="AS77" i="7"/>
  <c r="AV78" i="7"/>
  <c r="AU78" i="7"/>
  <c r="AS78" i="7"/>
  <c r="AV174" i="7"/>
  <c r="AU174" i="7"/>
  <c r="AS174" i="7"/>
  <c r="AW186" i="7"/>
  <c r="AX186" i="7" s="1"/>
  <c r="AY186" i="7" s="1"/>
  <c r="AV69" i="7"/>
  <c r="AU69" i="7"/>
  <c r="AS69" i="7"/>
  <c r="AW42" i="7"/>
  <c r="AX42" i="7" s="1"/>
  <c r="AY42" i="7" s="1"/>
  <c r="AS95" i="7"/>
  <c r="AV95" i="7"/>
  <c r="AU95" i="7"/>
  <c r="AV97" i="7"/>
  <c r="AU97" i="7"/>
  <c r="AS97" i="7"/>
  <c r="AU29" i="7"/>
  <c r="AS29" i="7"/>
  <c r="AV29" i="7"/>
  <c r="AU83" i="7"/>
  <c r="AS83" i="7"/>
  <c r="AV83" i="7"/>
  <c r="AV167" i="7"/>
  <c r="AS167" i="7"/>
  <c r="AU167" i="7"/>
  <c r="AW143" i="7"/>
  <c r="AX143" i="7" s="1"/>
  <c r="AY143" i="7" s="1"/>
  <c r="AW150" i="7"/>
  <c r="AX150" i="7" s="1"/>
  <c r="AY150" i="7" s="1"/>
  <c r="AW187" i="7"/>
  <c r="AX187" i="7" s="1"/>
  <c r="AY187" i="7" s="1"/>
  <c r="AW30" i="7"/>
  <c r="AX30" i="7" s="1"/>
  <c r="AY30" i="7" s="1"/>
  <c r="AW131" i="7"/>
  <c r="AX131" i="7" s="1"/>
  <c r="AY131" i="7" s="1"/>
  <c r="AW177" i="7"/>
  <c r="AX177" i="7" s="1"/>
  <c r="AY177" i="7" s="1"/>
  <c r="AW172" i="7"/>
  <c r="AX172" i="7" s="1"/>
  <c r="AY172" i="7" s="1"/>
  <c r="AW140" i="7"/>
  <c r="AX140" i="7" s="1"/>
  <c r="AY140" i="7" s="1"/>
  <c r="AV105" i="7"/>
  <c r="AU105" i="7"/>
  <c r="AS105" i="7"/>
  <c r="AV158" i="7"/>
  <c r="AU158" i="7"/>
  <c r="AS158" i="7"/>
  <c r="AW61" i="7"/>
  <c r="AX61" i="7" s="1"/>
  <c r="AY61" i="7" s="1"/>
  <c r="AW58" i="7"/>
  <c r="AX58" i="7" s="1"/>
  <c r="AY58" i="7" s="1"/>
  <c r="AV81" i="7"/>
  <c r="AU81" i="7"/>
  <c r="AS81" i="7"/>
  <c r="AV125" i="7"/>
  <c r="AS125" i="7"/>
  <c r="AU125" i="7"/>
  <c r="AW153" i="7"/>
  <c r="AX153" i="7" s="1"/>
  <c r="AY153" i="7" s="1"/>
  <c r="AG27" i="7"/>
  <c r="AF17" i="7"/>
  <c r="AV178" i="7"/>
  <c r="AS178" i="7"/>
  <c r="AU178" i="7"/>
  <c r="AV73" i="7"/>
  <c r="AU73" i="7"/>
  <c r="AS73" i="7"/>
  <c r="AV163" i="7"/>
  <c r="AU163" i="7"/>
  <c r="AS163" i="7"/>
  <c r="AW108" i="7"/>
  <c r="AX108" i="7" s="1"/>
  <c r="AY108" i="7" s="1"/>
  <c r="AS179" i="7"/>
  <c r="AV179" i="7"/>
  <c r="AU179" i="7"/>
  <c r="AW54" i="7"/>
  <c r="AX54" i="7" s="1"/>
  <c r="AY54" i="7" s="1"/>
  <c r="AW173" i="7"/>
  <c r="AX173" i="7" s="1"/>
  <c r="AY173" i="7" s="1"/>
  <c r="AV114" i="7"/>
  <c r="AU114" i="7"/>
  <c r="AS114" i="7"/>
  <c r="AW166" i="7"/>
  <c r="AX166" i="7" s="1"/>
  <c r="AY166" i="7" s="1"/>
  <c r="AV59" i="7"/>
  <c r="AU59" i="7"/>
  <c r="AS59" i="7"/>
  <c r="AU134" i="7"/>
  <c r="AV134" i="7"/>
  <c r="AS134" i="7"/>
  <c r="AV117" i="7"/>
  <c r="AU117" i="7"/>
  <c r="AS117" i="7"/>
  <c r="AW144" i="7"/>
  <c r="AX144" i="7" s="1"/>
  <c r="AY144" i="7" s="1"/>
  <c r="AV93" i="7"/>
  <c r="AU93" i="7"/>
  <c r="AS93" i="7"/>
  <c r="AW71" i="7"/>
  <c r="AX71" i="7" s="1"/>
  <c r="AY71" i="7" s="1"/>
  <c r="AV74" i="7"/>
  <c r="AU74" i="7"/>
  <c r="AS74" i="7"/>
  <c r="AV56" i="7"/>
  <c r="AU56" i="7"/>
  <c r="AS56" i="7"/>
  <c r="AW135" i="7"/>
  <c r="AX135" i="7" s="1"/>
  <c r="AY135" i="7" s="1"/>
  <c r="AW195" i="7"/>
  <c r="AX195" i="7" s="1"/>
  <c r="AY195" i="7" s="1"/>
  <c r="AW39" i="7"/>
  <c r="AX39" i="7" s="1"/>
  <c r="AY39" i="7" s="1"/>
  <c r="AW36" i="7"/>
  <c r="AX36" i="7" s="1"/>
  <c r="AY36" i="7" s="1"/>
  <c r="AW113" i="7"/>
  <c r="AX113" i="7" s="1"/>
  <c r="AY113" i="7" s="1"/>
  <c r="AW40" i="7"/>
  <c r="AX40" i="7" s="1"/>
  <c r="AY40" i="7" s="1"/>
  <c r="AU155" i="7"/>
  <c r="AS155" i="7"/>
  <c r="AV155" i="7"/>
  <c r="AV89" i="7"/>
  <c r="AU89" i="7"/>
  <c r="AS89" i="7"/>
  <c r="AU138" i="7"/>
  <c r="AV138" i="7"/>
  <c r="AS138" i="7"/>
  <c r="AW50" i="7"/>
  <c r="AX50" i="7" s="1"/>
  <c r="AY50" i="7" s="1"/>
  <c r="AW68" i="7"/>
  <c r="AX68" i="7" s="1"/>
  <c r="AY68" i="7" s="1"/>
  <c r="AW43" i="7"/>
  <c r="AX43" i="7" s="1"/>
  <c r="AY43" i="7" s="1"/>
  <c r="AW102" i="7"/>
  <c r="AX102" i="7" s="1"/>
  <c r="AY102" i="7" s="1"/>
  <c r="AU41" i="7"/>
  <c r="AS41" i="7"/>
  <c r="AV41" i="7"/>
  <c r="AV60" i="7"/>
  <c r="AU60" i="7"/>
  <c r="AS60" i="7"/>
  <c r="AS67" i="7"/>
  <c r="AV67" i="7"/>
  <c r="AU67" i="7"/>
  <c r="AV28" i="7"/>
  <c r="AU28" i="7"/>
  <c r="AS28" i="7"/>
  <c r="AW92" i="7"/>
  <c r="AX92" i="7" s="1"/>
  <c r="AY92" i="7" s="1"/>
  <c r="AV148" i="7"/>
  <c r="AU148" i="7"/>
  <c r="AS148" i="7"/>
  <c r="AW66" i="7"/>
  <c r="AX66" i="7" s="1"/>
  <c r="AY66" i="7" s="1"/>
  <c r="AW157" i="7"/>
  <c r="AX157" i="7" s="1"/>
  <c r="AY157" i="7" s="1"/>
  <c r="AW152" i="7"/>
  <c r="AX152" i="7" s="1"/>
  <c r="AY152" i="7" s="1"/>
  <c r="AW123" i="7"/>
  <c r="AX123" i="7" s="1"/>
  <c r="AY123" i="7" s="1"/>
  <c r="AW190" i="7"/>
  <c r="AX190" i="7" s="1"/>
  <c r="AY190" i="7" s="1"/>
  <c r="AW46" i="7"/>
  <c r="AX46" i="7" s="1"/>
  <c r="AY46" i="7" s="1"/>
  <c r="AW124" i="7"/>
  <c r="AX124" i="7" s="1"/>
  <c r="AY124" i="7" s="1"/>
  <c r="AW104" i="7"/>
  <c r="AX104" i="7" s="1"/>
  <c r="AY104" i="7" s="1"/>
  <c r="AW45" i="7"/>
  <c r="AX45" i="7" s="1"/>
  <c r="AY45" i="7" s="1"/>
  <c r="AW165" i="7"/>
  <c r="AX165" i="7" s="1"/>
  <c r="AY165" i="7" s="1"/>
  <c r="AV101" i="7"/>
  <c r="AU101" i="7"/>
  <c r="AS101" i="7"/>
  <c r="AV98" i="7"/>
  <c r="AU98" i="7"/>
  <c r="AS98" i="7"/>
  <c r="AV55" i="7"/>
  <c r="AU55" i="7"/>
  <c r="AS55" i="7"/>
  <c r="AV115" i="7"/>
  <c r="AS115" i="7"/>
  <c r="AU115" i="7"/>
  <c r="AV169" i="7"/>
  <c r="AU169" i="7"/>
  <c r="AS169" i="7"/>
  <c r="AV110" i="7"/>
  <c r="AU110" i="7"/>
  <c r="AS110" i="7"/>
  <c r="AW121" i="7"/>
  <c r="AX121" i="7" s="1"/>
  <c r="AY121" i="7" s="1"/>
  <c r="AV52" i="7"/>
  <c r="AU52" i="7"/>
  <c r="AS52" i="7"/>
  <c r="AV64" i="7"/>
  <c r="AU64" i="7"/>
  <c r="AS64" i="7"/>
  <c r="AV128" i="7"/>
  <c r="AU128" i="7"/>
  <c r="AS128" i="7"/>
  <c r="AV48" i="7"/>
  <c r="AU48" i="7"/>
  <c r="AS48" i="7"/>
  <c r="AV94" i="7"/>
  <c r="AU94" i="7"/>
  <c r="AS94" i="7"/>
  <c r="AS149" i="7"/>
  <c r="AV149" i="7"/>
  <c r="AU149" i="7"/>
  <c r="AV182" i="7"/>
  <c r="AS182" i="7"/>
  <c r="AU182" i="7"/>
  <c r="AW146" i="7"/>
  <c r="AX146" i="7" s="1"/>
  <c r="AY146" i="7" s="1"/>
  <c r="AW160" i="7"/>
  <c r="AX160" i="7" s="1"/>
  <c r="AY160" i="7" s="1"/>
  <c r="AW96" i="7"/>
  <c r="AX96" i="7" s="1"/>
  <c r="AY96" i="7" s="1"/>
  <c r="AW87" i="7"/>
  <c r="AX87" i="7" s="1"/>
  <c r="AY87" i="7" s="1"/>
  <c r="AW112" i="7"/>
  <c r="AX112" i="7" s="1"/>
  <c r="AY112" i="7" s="1"/>
  <c r="AW72" i="7"/>
  <c r="AX72" i="7" s="1"/>
  <c r="AY72" i="7" s="1"/>
  <c r="AW139" i="7"/>
  <c r="AX139" i="7" s="1"/>
  <c r="AY139" i="7" s="1"/>
  <c r="AW181" i="7"/>
  <c r="AX181" i="7" s="1"/>
  <c r="AY181" i="7" s="1"/>
  <c r="AW185" i="7"/>
  <c r="AX185" i="7" s="1"/>
  <c r="AY185" i="7" s="1"/>
  <c r="AU126" i="7"/>
  <c r="AS126" i="7"/>
  <c r="AV126" i="7"/>
  <c r="AS156" i="7"/>
  <c r="AV156" i="7"/>
  <c r="AU156" i="7"/>
  <c r="AV122" i="7"/>
  <c r="AU122" i="7"/>
  <c r="AS122" i="7"/>
  <c r="AU127" i="7"/>
  <c r="AS127" i="7"/>
  <c r="AV127" i="7"/>
  <c r="AV86" i="7"/>
  <c r="AU86" i="7"/>
  <c r="AS86" i="7"/>
  <c r="AU33" i="7"/>
  <c r="AS33" i="7"/>
  <c r="AV33" i="7"/>
  <c r="AW132" i="7"/>
  <c r="AX132" i="7" s="1"/>
  <c r="AY132" i="7" s="1"/>
  <c r="AV90" i="7"/>
  <c r="AU90" i="7"/>
  <c r="AS90" i="7"/>
  <c r="AV147" i="7"/>
  <c r="AU147" i="7"/>
  <c r="AS147" i="7"/>
  <c r="AW162" i="7"/>
  <c r="AX162" i="7" s="1"/>
  <c r="AY162" i="7" s="1"/>
  <c r="AW191" i="7"/>
  <c r="AX191" i="7" s="1"/>
  <c r="AY191" i="7" s="1"/>
  <c r="AW47" i="7"/>
  <c r="AX47" i="7" s="1"/>
  <c r="AY47" i="7" s="1"/>
  <c r="AW142" i="7"/>
  <c r="AX142" i="7" s="1"/>
  <c r="AY142" i="7" s="1"/>
  <c r="AW136" i="7"/>
  <c r="AX136" i="7" s="1"/>
  <c r="AY136" i="7" s="1"/>
  <c r="AW85" i="7"/>
  <c r="AX85" i="7" s="1"/>
  <c r="AY85" i="7" s="1"/>
  <c r="AW62" i="7"/>
  <c r="AX62" i="7" s="1"/>
  <c r="AY62" i="7" s="1"/>
  <c r="AV70" i="7"/>
  <c r="AU70" i="7"/>
  <c r="AS70" i="7"/>
  <c r="AV82" i="7"/>
  <c r="AU82" i="7"/>
  <c r="AS82" i="7"/>
  <c r="AW32" i="7"/>
  <c r="AX32" i="7" s="1"/>
  <c r="AY32" i="7" s="1"/>
  <c r="AW51" i="7"/>
  <c r="AX51" i="7" s="1"/>
  <c r="AY51" i="7" s="1"/>
  <c r="AW91" i="7"/>
  <c r="AX91" i="7" s="1"/>
  <c r="AY91" i="7" s="1"/>
  <c r="AU130" i="7"/>
  <c r="AV130" i="7"/>
  <c r="AS130" i="7"/>
  <c r="AV80" i="7"/>
  <c r="AU80" i="7"/>
  <c r="AS80" i="7"/>
  <c r="AW137" i="7"/>
  <c r="AX137" i="7" s="1"/>
  <c r="AY137" i="7" s="1"/>
  <c r="AW183" i="7"/>
  <c r="AX183" i="7" s="1"/>
  <c r="AY183" i="7" s="1"/>
  <c r="AV106" i="7"/>
  <c r="AU106" i="7"/>
  <c r="AS106" i="7"/>
  <c r="AU184" i="7"/>
  <c r="AS184" i="7"/>
  <c r="AV184" i="7"/>
  <c r="AU37" i="7"/>
  <c r="AS37" i="7"/>
  <c r="AV37" i="7"/>
  <c r="AW63" i="7"/>
  <c r="AX63" i="7" s="1"/>
  <c r="AY63" i="7" s="1"/>
  <c r="AV118" i="7"/>
  <c r="AU118" i="7"/>
  <c r="AS118" i="7"/>
  <c r="AV159" i="7"/>
  <c r="AS159" i="7"/>
  <c r="AU159" i="7"/>
  <c r="Q17" i="7"/>
  <c r="Y27" i="7"/>
  <c r="AW107" i="7"/>
  <c r="AX107" i="7" s="1"/>
  <c r="AY107" i="7" s="1"/>
  <c r="AW38" i="7"/>
  <c r="AX38" i="7" s="1"/>
  <c r="AY38" i="7" s="1"/>
  <c r="AW35" i="7"/>
  <c r="AX35" i="7" s="1"/>
  <c r="AY35" i="7" s="1"/>
  <c r="AW100" i="7"/>
  <c r="AX100" i="7" s="1"/>
  <c r="AY100" i="7" s="1"/>
  <c r="AW170" i="7"/>
  <c r="AX170" i="7" s="1"/>
  <c r="AY170" i="7" s="1"/>
  <c r="AW194" i="7"/>
  <c r="AX194" i="7" s="1"/>
  <c r="AY194" i="7" s="1"/>
  <c r="AW103" i="7"/>
  <c r="AX103" i="7" s="1"/>
  <c r="AY103" i="7" s="1"/>
  <c r="AW168" i="7"/>
  <c r="AX168" i="7" s="1"/>
  <c r="AY168" i="7" s="1"/>
  <c r="AW111" i="7"/>
  <c r="AX111" i="7" s="1"/>
  <c r="AY111" i="7" s="1"/>
  <c r="AU72" i="6"/>
  <c r="AS72" i="6"/>
  <c r="AV72" i="6"/>
  <c r="AV89" i="6"/>
  <c r="AU89" i="6"/>
  <c r="AS89" i="6"/>
  <c r="AV172" i="6"/>
  <c r="AU172" i="6"/>
  <c r="AS172" i="6"/>
  <c r="AU90" i="6"/>
  <c r="AS90" i="6"/>
  <c r="AV90" i="6"/>
  <c r="AV31" i="6"/>
  <c r="AU31" i="6"/>
  <c r="AS31" i="6"/>
  <c r="AV194" i="6"/>
  <c r="AU194" i="6"/>
  <c r="AS194" i="6"/>
  <c r="AV76" i="6"/>
  <c r="AU76" i="6"/>
  <c r="AS76" i="6"/>
  <c r="AV160" i="6"/>
  <c r="AS160" i="6"/>
  <c r="AU160" i="6"/>
  <c r="AV43" i="6"/>
  <c r="AU43" i="6"/>
  <c r="AS43" i="6"/>
  <c r="AV165" i="6"/>
  <c r="AU165" i="6"/>
  <c r="AS165" i="6"/>
  <c r="AS62" i="6"/>
  <c r="AV62" i="6"/>
  <c r="AU62" i="6"/>
  <c r="AV179" i="6"/>
  <c r="AU179" i="6"/>
  <c r="AS179" i="6"/>
  <c r="AV106" i="6"/>
  <c r="AU106" i="6"/>
  <c r="AS106" i="6"/>
  <c r="AW71" i="6"/>
  <c r="AX71" i="6" s="1"/>
  <c r="AY71" i="6" s="1"/>
  <c r="AW145" i="6"/>
  <c r="AX145" i="6" s="1"/>
  <c r="AY145" i="6" s="1"/>
  <c r="AV84" i="6"/>
  <c r="AU84" i="6"/>
  <c r="AS84" i="6"/>
  <c r="AS85" i="6"/>
  <c r="AV85" i="6"/>
  <c r="AU85" i="6"/>
  <c r="AV135" i="6"/>
  <c r="AU135" i="6"/>
  <c r="AS135" i="6"/>
  <c r="AV48" i="6"/>
  <c r="AS48" i="6"/>
  <c r="AU48" i="6"/>
  <c r="AV163" i="6"/>
  <c r="AU163" i="6"/>
  <c r="AS163" i="6"/>
  <c r="AU109" i="6"/>
  <c r="AS109" i="6"/>
  <c r="AV109" i="6"/>
  <c r="AS174" i="6"/>
  <c r="AV174" i="6"/>
  <c r="AU174" i="6"/>
  <c r="AV154" i="6"/>
  <c r="AU154" i="6"/>
  <c r="AS154" i="6"/>
  <c r="AV116" i="6"/>
  <c r="AU116" i="6"/>
  <c r="AS116" i="6"/>
  <c r="AV115" i="6"/>
  <c r="AU115" i="6"/>
  <c r="AS115" i="6"/>
  <c r="AV39" i="6"/>
  <c r="AU39" i="6"/>
  <c r="AS39" i="6"/>
  <c r="AU192" i="6"/>
  <c r="AS192" i="6"/>
  <c r="AV192" i="6"/>
  <c r="AV68" i="6"/>
  <c r="AU68" i="6"/>
  <c r="AS68" i="6"/>
  <c r="AW98" i="6"/>
  <c r="AX98" i="6" s="1"/>
  <c r="AY98" i="6" s="1"/>
  <c r="AU180" i="6"/>
  <c r="AS180" i="6"/>
  <c r="AV180" i="6"/>
  <c r="AV195" i="6"/>
  <c r="AU195" i="6"/>
  <c r="AS195" i="6"/>
  <c r="AW187" i="6"/>
  <c r="AX187" i="6" s="1"/>
  <c r="AY187" i="6" s="1"/>
  <c r="AW28" i="6"/>
  <c r="AX28" i="6" s="1"/>
  <c r="AY28" i="6" s="1"/>
  <c r="AW133" i="6"/>
  <c r="AX133" i="6" s="1"/>
  <c r="AY133" i="6" s="1"/>
  <c r="AW185" i="6"/>
  <c r="AX185" i="6" s="1"/>
  <c r="AY185" i="6" s="1"/>
  <c r="AW73" i="6"/>
  <c r="AX73" i="6" s="1"/>
  <c r="AY73" i="6" s="1"/>
  <c r="AW193" i="6"/>
  <c r="AX193" i="6" s="1"/>
  <c r="AY193" i="6" s="1"/>
  <c r="AW169" i="6"/>
  <c r="AX169" i="6" s="1"/>
  <c r="AY169" i="6" s="1"/>
  <c r="AV111" i="6"/>
  <c r="AU111" i="6"/>
  <c r="AS111" i="6"/>
  <c r="AW139" i="6"/>
  <c r="AX139" i="6" s="1"/>
  <c r="AY139" i="6" s="1"/>
  <c r="AV78" i="6"/>
  <c r="AU78" i="6"/>
  <c r="AS78" i="6"/>
  <c r="AV88" i="6"/>
  <c r="AU88" i="6"/>
  <c r="AS88" i="6"/>
  <c r="AW36" i="6"/>
  <c r="AX36" i="6" s="1"/>
  <c r="AY36" i="6" s="1"/>
  <c r="AW87" i="6"/>
  <c r="AX87" i="6" s="1"/>
  <c r="AY87" i="6" s="1"/>
  <c r="AV92" i="6"/>
  <c r="AU92" i="6"/>
  <c r="AS92" i="6"/>
  <c r="AS66" i="6"/>
  <c r="AV66" i="6"/>
  <c r="AU66" i="6"/>
  <c r="AV58" i="6"/>
  <c r="AU58" i="6"/>
  <c r="AS58" i="6"/>
  <c r="AV38" i="6"/>
  <c r="AU38" i="6"/>
  <c r="AS38" i="6"/>
  <c r="AW158" i="6"/>
  <c r="AX158" i="6" s="1"/>
  <c r="AY158" i="6" s="1"/>
  <c r="AV46" i="6"/>
  <c r="AU46" i="6"/>
  <c r="AS46" i="6"/>
  <c r="AV122" i="6"/>
  <c r="AU122" i="6"/>
  <c r="AS122" i="6"/>
  <c r="AW118" i="6"/>
  <c r="AX118" i="6" s="1"/>
  <c r="AY118" i="6" s="1"/>
  <c r="AW125" i="6"/>
  <c r="AX125" i="6" s="1"/>
  <c r="AY125" i="6" s="1"/>
  <c r="AW140" i="6"/>
  <c r="AX140" i="6" s="1"/>
  <c r="AY140" i="6" s="1"/>
  <c r="AW63" i="6"/>
  <c r="AX63" i="6" s="1"/>
  <c r="AY63" i="6" s="1"/>
  <c r="AV61" i="6"/>
  <c r="AU61" i="6"/>
  <c r="AS61" i="6"/>
  <c r="AV75" i="6"/>
  <c r="AU75" i="6"/>
  <c r="AS75" i="6"/>
  <c r="AU121" i="6"/>
  <c r="AS121" i="6"/>
  <c r="AV121" i="6"/>
  <c r="AV80" i="6"/>
  <c r="AU80" i="6"/>
  <c r="AS80" i="6"/>
  <c r="AV173" i="6"/>
  <c r="AS173" i="6"/>
  <c r="AU173" i="6"/>
  <c r="AV65" i="6"/>
  <c r="AS65" i="6"/>
  <c r="AU65" i="6"/>
  <c r="AV100" i="6"/>
  <c r="AU100" i="6"/>
  <c r="AS100" i="6"/>
  <c r="AU188" i="6"/>
  <c r="AS188" i="6"/>
  <c r="AV188" i="6"/>
  <c r="AS97" i="6"/>
  <c r="AV97" i="6"/>
  <c r="AU97" i="6"/>
  <c r="AV127" i="6"/>
  <c r="AU127" i="6"/>
  <c r="AS127" i="6"/>
  <c r="AV57" i="6"/>
  <c r="AU57" i="6"/>
  <c r="AS57" i="6"/>
  <c r="AW167" i="6"/>
  <c r="AX167" i="6" s="1"/>
  <c r="AY167" i="6" s="1"/>
  <c r="AV186" i="6"/>
  <c r="AU186" i="6"/>
  <c r="AS186" i="6"/>
  <c r="AS32" i="6"/>
  <c r="AU32" i="6"/>
  <c r="AV32" i="6"/>
  <c r="AV175" i="6"/>
  <c r="AU175" i="6"/>
  <c r="AS175" i="6"/>
  <c r="AV120" i="6"/>
  <c r="AU120" i="6"/>
  <c r="AS120" i="6"/>
  <c r="AV82" i="6"/>
  <c r="AU82" i="6"/>
  <c r="AS82" i="6"/>
  <c r="AW33" i="6"/>
  <c r="AX33" i="6" s="1"/>
  <c r="AY33" i="6" s="1"/>
  <c r="AW142" i="6"/>
  <c r="AX142" i="6" s="1"/>
  <c r="AY142" i="6" s="1"/>
  <c r="AW137" i="6"/>
  <c r="AX137" i="6" s="1"/>
  <c r="AY137" i="6" s="1"/>
  <c r="AW56" i="6"/>
  <c r="AX56" i="6" s="1"/>
  <c r="AY56" i="6" s="1"/>
  <c r="AW30" i="6"/>
  <c r="AX30" i="6" s="1"/>
  <c r="AY30" i="6" s="1"/>
  <c r="AW181" i="6"/>
  <c r="AX181" i="6" s="1"/>
  <c r="AY181" i="6" s="1"/>
  <c r="AS93" i="6"/>
  <c r="AV93" i="6"/>
  <c r="AU93" i="6"/>
  <c r="AV50" i="6"/>
  <c r="AU50" i="6"/>
  <c r="AS50" i="6"/>
  <c r="AW162" i="6"/>
  <c r="AX162" i="6" s="1"/>
  <c r="AY162" i="6" s="1"/>
  <c r="AW176" i="6"/>
  <c r="AX176" i="6" s="1"/>
  <c r="AY176" i="6" s="1"/>
  <c r="AS41" i="6"/>
  <c r="AV41" i="6"/>
  <c r="AU41" i="6"/>
  <c r="AV74" i="6"/>
  <c r="AU74" i="6"/>
  <c r="AS74" i="6"/>
  <c r="AV99" i="6"/>
  <c r="AU99" i="6"/>
  <c r="AS99" i="6"/>
  <c r="AV60" i="6"/>
  <c r="AU60" i="6"/>
  <c r="AS60" i="6"/>
  <c r="AF17" i="6"/>
  <c r="AG27" i="6"/>
  <c r="AV136" i="6"/>
  <c r="AU136" i="6"/>
  <c r="AS136" i="6"/>
  <c r="AV143" i="6"/>
  <c r="AU143" i="6"/>
  <c r="AS143" i="6"/>
  <c r="AS77" i="6"/>
  <c r="AV77" i="6"/>
  <c r="AU77" i="6"/>
  <c r="AU55" i="6"/>
  <c r="AS55" i="6"/>
  <c r="AV55" i="6"/>
  <c r="AW178" i="6"/>
  <c r="AX178" i="6" s="1"/>
  <c r="AY178" i="6" s="1"/>
  <c r="AW54" i="6"/>
  <c r="AX54" i="6" s="1"/>
  <c r="AY54" i="6" s="1"/>
  <c r="AW108" i="6"/>
  <c r="AX108" i="6" s="1"/>
  <c r="AY108" i="6" s="1"/>
  <c r="AW155" i="6"/>
  <c r="AX155" i="6" s="1"/>
  <c r="AY155" i="6" s="1"/>
  <c r="AW113" i="6"/>
  <c r="AX113" i="6" s="1"/>
  <c r="AY113" i="6" s="1"/>
  <c r="AW95" i="6"/>
  <c r="AX95" i="6" s="1"/>
  <c r="AY95" i="6" s="1"/>
  <c r="AW124" i="6"/>
  <c r="AX124" i="6" s="1"/>
  <c r="AY124" i="6" s="1"/>
  <c r="AW102" i="6"/>
  <c r="AX102" i="6" s="1"/>
  <c r="AY102" i="6" s="1"/>
  <c r="AW144" i="6"/>
  <c r="AX144" i="6" s="1"/>
  <c r="AY144" i="6" s="1"/>
  <c r="AV151" i="6"/>
  <c r="AU151" i="6"/>
  <c r="AS151" i="6"/>
  <c r="AW177" i="6"/>
  <c r="AX177" i="6" s="1"/>
  <c r="AY177" i="6" s="1"/>
  <c r="AW164" i="6"/>
  <c r="AX164" i="6" s="1"/>
  <c r="AY164" i="6" s="1"/>
  <c r="AV51" i="6"/>
  <c r="AU51" i="6"/>
  <c r="AS51" i="6"/>
  <c r="AV131" i="6"/>
  <c r="AU131" i="6"/>
  <c r="AS131" i="6"/>
  <c r="AV69" i="6"/>
  <c r="AU69" i="6"/>
  <c r="AS69" i="6"/>
  <c r="AV190" i="6"/>
  <c r="AU190" i="6"/>
  <c r="AS190" i="6"/>
  <c r="AV79" i="6"/>
  <c r="AU79" i="6"/>
  <c r="AS79" i="6"/>
  <c r="AU156" i="6"/>
  <c r="AS156" i="6"/>
  <c r="AV156" i="6"/>
  <c r="AV191" i="6"/>
  <c r="AU191" i="6"/>
  <c r="AS191" i="6"/>
  <c r="AV107" i="6"/>
  <c r="AU107" i="6"/>
  <c r="AS107" i="6"/>
  <c r="AV104" i="6"/>
  <c r="AU104" i="6"/>
  <c r="AS104" i="6"/>
  <c r="AV128" i="6"/>
  <c r="AU128" i="6"/>
  <c r="AS128" i="6"/>
  <c r="AV114" i="6"/>
  <c r="AU114" i="6"/>
  <c r="AS114" i="6"/>
  <c r="AV159" i="6"/>
  <c r="AU159" i="6"/>
  <c r="AS159" i="6"/>
  <c r="AW168" i="6"/>
  <c r="AX168" i="6" s="1"/>
  <c r="AY168" i="6" s="1"/>
  <c r="AV148" i="6"/>
  <c r="AU148" i="6"/>
  <c r="AS148" i="6"/>
  <c r="AW83" i="6"/>
  <c r="AX83" i="6" s="1"/>
  <c r="AY83" i="6" s="1"/>
  <c r="AW153" i="6"/>
  <c r="AX153" i="6" s="1"/>
  <c r="AY153" i="6" s="1"/>
  <c r="AW34" i="6"/>
  <c r="AX34" i="6" s="1"/>
  <c r="AY34" i="6" s="1"/>
  <c r="AW166" i="6"/>
  <c r="AX166" i="6" s="1"/>
  <c r="AY166" i="6" s="1"/>
  <c r="AW45" i="6"/>
  <c r="AX45" i="6" s="1"/>
  <c r="AY45" i="6" s="1"/>
  <c r="AW105" i="6"/>
  <c r="AX105" i="6" s="1"/>
  <c r="AY105" i="6" s="1"/>
  <c r="AW170" i="6"/>
  <c r="AX170" i="6" s="1"/>
  <c r="AY170" i="6" s="1"/>
  <c r="AV35" i="6"/>
  <c r="AU35" i="6"/>
  <c r="AS35" i="6"/>
  <c r="AU183" i="6"/>
  <c r="AS183" i="6"/>
  <c r="AV183" i="6"/>
  <c r="AW53" i="6"/>
  <c r="AX53" i="6" s="1"/>
  <c r="AY53" i="6" s="1"/>
  <c r="AS37" i="6"/>
  <c r="AV37" i="6"/>
  <c r="AU37" i="6"/>
  <c r="AV132" i="6"/>
  <c r="AU132" i="6"/>
  <c r="AS132" i="6"/>
  <c r="AV40" i="6"/>
  <c r="AS40" i="6"/>
  <c r="AU40" i="6"/>
  <c r="AV150" i="6"/>
  <c r="AU150" i="6"/>
  <c r="AS150" i="6"/>
  <c r="AU59" i="6"/>
  <c r="AS59" i="6"/>
  <c r="AV59" i="6"/>
  <c r="AV96" i="6"/>
  <c r="AU96" i="6"/>
  <c r="AS96" i="6"/>
  <c r="AU67" i="6"/>
  <c r="AS67" i="6"/>
  <c r="AV67" i="6"/>
  <c r="AU117" i="6"/>
  <c r="AS117" i="6"/>
  <c r="AV117" i="6"/>
  <c r="AV147" i="6"/>
  <c r="AU147" i="6"/>
  <c r="AS147" i="6"/>
  <c r="AW29" i="6"/>
  <c r="AX29" i="6" s="1"/>
  <c r="AY29" i="6" s="1"/>
  <c r="AW103" i="6"/>
  <c r="AX103" i="6" s="1"/>
  <c r="AY103" i="6" s="1"/>
  <c r="AW49" i="6"/>
  <c r="AX49" i="6" s="1"/>
  <c r="AY49" i="6" s="1"/>
  <c r="AW182" i="6"/>
  <c r="AX182" i="6" s="1"/>
  <c r="AY182" i="6" s="1"/>
  <c r="AW138" i="6"/>
  <c r="AX138" i="6" s="1"/>
  <c r="AY138" i="6" s="1"/>
  <c r="AU52" i="6"/>
  <c r="AV52" i="6"/>
  <c r="AS52" i="6"/>
  <c r="AV123" i="6"/>
  <c r="AU123" i="6"/>
  <c r="AS123" i="6"/>
  <c r="AV44" i="6"/>
  <c r="AS44" i="6"/>
  <c r="AU44" i="6"/>
  <c r="AU129" i="6"/>
  <c r="AS129" i="6"/>
  <c r="AV129" i="6"/>
  <c r="AV70" i="6"/>
  <c r="AU70" i="6"/>
  <c r="AS70" i="6"/>
  <c r="AU112" i="6"/>
  <c r="AV112" i="6"/>
  <c r="AS112" i="6"/>
  <c r="AU101" i="6"/>
  <c r="AS101" i="6"/>
  <c r="AV101" i="6"/>
  <c r="AV119" i="6"/>
  <c r="AU119" i="6"/>
  <c r="AS119" i="6"/>
  <c r="AV126" i="6"/>
  <c r="AU126" i="6"/>
  <c r="AS126" i="6"/>
  <c r="AS184" i="6"/>
  <c r="AV184" i="6"/>
  <c r="AU184" i="6"/>
  <c r="AV86" i="6"/>
  <c r="AU86" i="6"/>
  <c r="AS86" i="6"/>
  <c r="AU152" i="6"/>
  <c r="AS152" i="6"/>
  <c r="AV152" i="6"/>
  <c r="AW134" i="6"/>
  <c r="AX134" i="6" s="1"/>
  <c r="AY134" i="6" s="1"/>
  <c r="AW94" i="6"/>
  <c r="AX94" i="6" s="1"/>
  <c r="AY94" i="6" s="1"/>
  <c r="AW149" i="6"/>
  <c r="AX149" i="6" s="1"/>
  <c r="AY149" i="6" s="1"/>
  <c r="AW157" i="6"/>
  <c r="AX157" i="6" s="1"/>
  <c r="AY157" i="6" s="1"/>
  <c r="AW42" i="6"/>
  <c r="AX42" i="6" s="1"/>
  <c r="AY42" i="6" s="1"/>
  <c r="AW91" i="6"/>
  <c r="AX91" i="6" s="1"/>
  <c r="AY91" i="6" s="1"/>
  <c r="AW64" i="6"/>
  <c r="AX64" i="6" s="1"/>
  <c r="AY64" i="6" s="1"/>
  <c r="AW161" i="6"/>
  <c r="AX161" i="6" s="1"/>
  <c r="AY161" i="6" s="1"/>
  <c r="AW171" i="6"/>
  <c r="AX171" i="6" s="1"/>
  <c r="AY171" i="6" s="1"/>
  <c r="AW146" i="6"/>
  <c r="AX146" i="6" s="1"/>
  <c r="AY146" i="6" s="1"/>
  <c r="AW189" i="6"/>
  <c r="AX189" i="6" s="1"/>
  <c r="AY189" i="6" s="1"/>
  <c r="AV35" i="3"/>
  <c r="AW35" i="3" s="1"/>
  <c r="AX35" i="3" s="1"/>
  <c r="AY35" i="3" s="1"/>
  <c r="AV135" i="3"/>
  <c r="AV167" i="3"/>
  <c r="AS105" i="3"/>
  <c r="AU105" i="3"/>
  <c r="AW105" i="3" s="1"/>
  <c r="AX105" i="3" s="1"/>
  <c r="AY105" i="3" s="1"/>
  <c r="AS135" i="3"/>
  <c r="AU173" i="3"/>
  <c r="AW173" i="3" s="1"/>
  <c r="AX173" i="3" s="1"/>
  <c r="AY173" i="3" s="1"/>
  <c r="AS120" i="3"/>
  <c r="AU159" i="3"/>
  <c r="AW159" i="3" s="1"/>
  <c r="AX159" i="3" s="1"/>
  <c r="AY159" i="3" s="1"/>
  <c r="AU155" i="3"/>
  <c r="AV181" i="3"/>
  <c r="AW181" i="3" s="1"/>
  <c r="AX181" i="3" s="1"/>
  <c r="AY181" i="3" s="1"/>
  <c r="AV120" i="3"/>
  <c r="AU128" i="3"/>
  <c r="AW128" i="3" s="1"/>
  <c r="AX128" i="3" s="1"/>
  <c r="AY128" i="3" s="1"/>
  <c r="AS159" i="3"/>
  <c r="AS128" i="3"/>
  <c r="AV155" i="3"/>
  <c r="AS35" i="3"/>
  <c r="AS181" i="3"/>
  <c r="AS185" i="3"/>
  <c r="AU78" i="3"/>
  <c r="AW78" i="3" s="1"/>
  <c r="AX78" i="3" s="1"/>
  <c r="AY78" i="3" s="1"/>
  <c r="AU101" i="3"/>
  <c r="AW101" i="3" s="1"/>
  <c r="AX101" i="3" s="1"/>
  <c r="AY101" i="3" s="1"/>
  <c r="AS195" i="3"/>
  <c r="AU195" i="3"/>
  <c r="AW195" i="3" s="1"/>
  <c r="AX195" i="3" s="1"/>
  <c r="AY195" i="3" s="1"/>
  <c r="AS112" i="3"/>
  <c r="AU112" i="3"/>
  <c r="AW112" i="3" s="1"/>
  <c r="AX112" i="3" s="1"/>
  <c r="AY112" i="3" s="1"/>
  <c r="AV188" i="3"/>
  <c r="AW188" i="3" s="1"/>
  <c r="AX188" i="3" s="1"/>
  <c r="AY188" i="3" s="1"/>
  <c r="AS188" i="3"/>
  <c r="AU81" i="2"/>
  <c r="AW81" i="2" s="1"/>
  <c r="AX81" i="2" s="1"/>
  <c r="AY81" i="2" s="1"/>
  <c r="AV83" i="5"/>
  <c r="AU83" i="5"/>
  <c r="AS83" i="5"/>
  <c r="AV158" i="5"/>
  <c r="AS158" i="5"/>
  <c r="AU158" i="5"/>
  <c r="AV49" i="5"/>
  <c r="AS49" i="5"/>
  <c r="AU49" i="5"/>
  <c r="AV79" i="5"/>
  <c r="AU79" i="5"/>
  <c r="AS79" i="5"/>
  <c r="AV109" i="5"/>
  <c r="AU109" i="5"/>
  <c r="AS109" i="5"/>
  <c r="AU64" i="5"/>
  <c r="AV64" i="5"/>
  <c r="AS64" i="5"/>
  <c r="AV57" i="5"/>
  <c r="AU57" i="5"/>
  <c r="AS57" i="5"/>
  <c r="AV93" i="5"/>
  <c r="AS93" i="5"/>
  <c r="AU93" i="5"/>
  <c r="AV110" i="5"/>
  <c r="AU110" i="5"/>
  <c r="AS110" i="5"/>
  <c r="AV121" i="5"/>
  <c r="AU121" i="5"/>
  <c r="AS121" i="5"/>
  <c r="AV129" i="5"/>
  <c r="AU129" i="5"/>
  <c r="AS129" i="5"/>
  <c r="AV53" i="5"/>
  <c r="AU53" i="5"/>
  <c r="AS53" i="5"/>
  <c r="AU73" i="5"/>
  <c r="AS73" i="5"/>
  <c r="AV73" i="5"/>
  <c r="AV145" i="5"/>
  <c r="AU145" i="5"/>
  <c r="AS145" i="5"/>
  <c r="AV141" i="5"/>
  <c r="AU141" i="5"/>
  <c r="AS141" i="5"/>
  <c r="AU134" i="5"/>
  <c r="AV134" i="5"/>
  <c r="AS134" i="5"/>
  <c r="AS90" i="5"/>
  <c r="AV90" i="5"/>
  <c r="AU90" i="5"/>
  <c r="AU76" i="5"/>
  <c r="AV76" i="5"/>
  <c r="AS76" i="5"/>
  <c r="AU72" i="5"/>
  <c r="AV72" i="5"/>
  <c r="AS72" i="5"/>
  <c r="AU188" i="5"/>
  <c r="AS188" i="5"/>
  <c r="AV188" i="5"/>
  <c r="AS47" i="5"/>
  <c r="AV47" i="5"/>
  <c r="AU47" i="5"/>
  <c r="AU65" i="5"/>
  <c r="AS65" i="5"/>
  <c r="AV65" i="5"/>
  <c r="AV119" i="5"/>
  <c r="AS119" i="5"/>
  <c r="AU119" i="5"/>
  <c r="AV74" i="5"/>
  <c r="AU74" i="5"/>
  <c r="AS74" i="5"/>
  <c r="AV168" i="5"/>
  <c r="AU168" i="5"/>
  <c r="AS168" i="5"/>
  <c r="AV185" i="5"/>
  <c r="AU185" i="5"/>
  <c r="AS185" i="5"/>
  <c r="AV91" i="5"/>
  <c r="AU91" i="5"/>
  <c r="AS91" i="5"/>
  <c r="AU80" i="5"/>
  <c r="AV80" i="5"/>
  <c r="AS80" i="5"/>
  <c r="AW112" i="5"/>
  <c r="AX112" i="5" s="1"/>
  <c r="AY112" i="5" s="1"/>
  <c r="AW191" i="5"/>
  <c r="AX191" i="5" s="1"/>
  <c r="AY191" i="5" s="1"/>
  <c r="AW192" i="5"/>
  <c r="AX192" i="5" s="1"/>
  <c r="AY192" i="5" s="1"/>
  <c r="AW163" i="5"/>
  <c r="AX163" i="5" s="1"/>
  <c r="AY163" i="5" s="1"/>
  <c r="AV67" i="5"/>
  <c r="AU67" i="5"/>
  <c r="AS67" i="5"/>
  <c r="AV96" i="5"/>
  <c r="AU96" i="5"/>
  <c r="AS96" i="5"/>
  <c r="AV123" i="5"/>
  <c r="AU123" i="5"/>
  <c r="AS123" i="5"/>
  <c r="AV107" i="5"/>
  <c r="AS107" i="5"/>
  <c r="AU107" i="5"/>
  <c r="AU68" i="5"/>
  <c r="AV68" i="5"/>
  <c r="AS68" i="5"/>
  <c r="AV46" i="5"/>
  <c r="AU46" i="5"/>
  <c r="AS46" i="5"/>
  <c r="AV38" i="5"/>
  <c r="AU38" i="5"/>
  <c r="AS38" i="5"/>
  <c r="AV114" i="5"/>
  <c r="AU114" i="5"/>
  <c r="AS114" i="5"/>
  <c r="AU151" i="5"/>
  <c r="AV42" i="5"/>
  <c r="AU42" i="5"/>
  <c r="AS42" i="5"/>
  <c r="AV105" i="5"/>
  <c r="AU105" i="5"/>
  <c r="AS105" i="5"/>
  <c r="AV78" i="5"/>
  <c r="AU78" i="5"/>
  <c r="AS78" i="5"/>
  <c r="AV173" i="5"/>
  <c r="AU173" i="5"/>
  <c r="AS173" i="5"/>
  <c r="AV172" i="5"/>
  <c r="AU172" i="5"/>
  <c r="AS172" i="5"/>
  <c r="AW98" i="5"/>
  <c r="AX98" i="5" s="1"/>
  <c r="AY98" i="5" s="1"/>
  <c r="AV124" i="5"/>
  <c r="AU124" i="5"/>
  <c r="AS124" i="5"/>
  <c r="AU126" i="5"/>
  <c r="AS126" i="5"/>
  <c r="AV126" i="5"/>
  <c r="AS43" i="5"/>
  <c r="AV43" i="5"/>
  <c r="AU43" i="5"/>
  <c r="AC17" i="5"/>
  <c r="AS120" i="5"/>
  <c r="AV120" i="5"/>
  <c r="AU120" i="5"/>
  <c r="AV35" i="5"/>
  <c r="AU35" i="5"/>
  <c r="AS35" i="5"/>
  <c r="AV84" i="5"/>
  <c r="AU84" i="5"/>
  <c r="AS84" i="5"/>
  <c r="AV85" i="5"/>
  <c r="AS85" i="5"/>
  <c r="AU85" i="5"/>
  <c r="AU171" i="5"/>
  <c r="AS171" i="5"/>
  <c r="AV171" i="5"/>
  <c r="AV179" i="5"/>
  <c r="AS179" i="5"/>
  <c r="AU179" i="5"/>
  <c r="AV148" i="5"/>
  <c r="AU148" i="5"/>
  <c r="AS148" i="5"/>
  <c r="AV190" i="5"/>
  <c r="AU190" i="5"/>
  <c r="AS190" i="5"/>
  <c r="AV45" i="5"/>
  <c r="AS45" i="5"/>
  <c r="AU45" i="5"/>
  <c r="AV152" i="5"/>
  <c r="AU152" i="5"/>
  <c r="AS152" i="5"/>
  <c r="AV125" i="5"/>
  <c r="AS125" i="5"/>
  <c r="AU125" i="5"/>
  <c r="AU130" i="5"/>
  <c r="AV130" i="5"/>
  <c r="AS130" i="5"/>
  <c r="AV186" i="5"/>
  <c r="AU186" i="5"/>
  <c r="AS186" i="5"/>
  <c r="AS82" i="5"/>
  <c r="AV82" i="5"/>
  <c r="AU82" i="5"/>
  <c r="AW184" i="5"/>
  <c r="AX184" i="5" s="1"/>
  <c r="AY184" i="5" s="1"/>
  <c r="AW178" i="5"/>
  <c r="AX178" i="5" s="1"/>
  <c r="AY178" i="5" s="1"/>
  <c r="AW115" i="5"/>
  <c r="AX115" i="5" s="1"/>
  <c r="AY115" i="5" s="1"/>
  <c r="AW187" i="5"/>
  <c r="AX187" i="5" s="1"/>
  <c r="AY187" i="5" s="1"/>
  <c r="AV31" i="5"/>
  <c r="AU31" i="5"/>
  <c r="AS31" i="5"/>
  <c r="AV157" i="5"/>
  <c r="AU157" i="5"/>
  <c r="AS157" i="5"/>
  <c r="AV95" i="5"/>
  <c r="AU95" i="5"/>
  <c r="AS95" i="5"/>
  <c r="AV61" i="5"/>
  <c r="AU61" i="5"/>
  <c r="AS61" i="5"/>
  <c r="AV97" i="5"/>
  <c r="AS97" i="5"/>
  <c r="AU97" i="5"/>
  <c r="AW180" i="5"/>
  <c r="AX180" i="5" s="1"/>
  <c r="AY180" i="5" s="1"/>
  <c r="AW143" i="5"/>
  <c r="AX143" i="5" s="1"/>
  <c r="AY143" i="5" s="1"/>
  <c r="AS116" i="5"/>
  <c r="AV116" i="5"/>
  <c r="AU116" i="5"/>
  <c r="AU150" i="5"/>
  <c r="AS150" i="5"/>
  <c r="AV150" i="5"/>
  <c r="AS55" i="5"/>
  <c r="AV55" i="5"/>
  <c r="AU55" i="5"/>
  <c r="AV37" i="5"/>
  <c r="AS37" i="5"/>
  <c r="AU37" i="5"/>
  <c r="AU77" i="5"/>
  <c r="AS77" i="5"/>
  <c r="AV77" i="5"/>
  <c r="AV113" i="5"/>
  <c r="AU113" i="5"/>
  <c r="AS113" i="5"/>
  <c r="AU154" i="5"/>
  <c r="AV154" i="5"/>
  <c r="AS154" i="5"/>
  <c r="AV136" i="5"/>
  <c r="AU136" i="5"/>
  <c r="AS136" i="5"/>
  <c r="AV128" i="5"/>
  <c r="AU128" i="5"/>
  <c r="AS128" i="5"/>
  <c r="AV54" i="5"/>
  <c r="AU54" i="5"/>
  <c r="AS54" i="5"/>
  <c r="AS94" i="5"/>
  <c r="AV94" i="5"/>
  <c r="AU94" i="5"/>
  <c r="AV88" i="5"/>
  <c r="AU88" i="5"/>
  <c r="AS88" i="5"/>
  <c r="AW155" i="5"/>
  <c r="AX155" i="5" s="1"/>
  <c r="AY155" i="5" s="1"/>
  <c r="AW183" i="5"/>
  <c r="AX183" i="5" s="1"/>
  <c r="AY183" i="5" s="1"/>
  <c r="AS39" i="5"/>
  <c r="AV39" i="5"/>
  <c r="AU39" i="5"/>
  <c r="AS62" i="5"/>
  <c r="AV62" i="5"/>
  <c r="AU62" i="5"/>
  <c r="AV30" i="5"/>
  <c r="AU30" i="5"/>
  <c r="AS30" i="5"/>
  <c r="AV71" i="5"/>
  <c r="AU71" i="5"/>
  <c r="AS71" i="5"/>
  <c r="AV106" i="5"/>
  <c r="AU106" i="5"/>
  <c r="AS106" i="5"/>
  <c r="AV118" i="5"/>
  <c r="AU118" i="5"/>
  <c r="AS118" i="5"/>
  <c r="AV41" i="5"/>
  <c r="AS41" i="5"/>
  <c r="AU41" i="5"/>
  <c r="AV164" i="5"/>
  <c r="AU164" i="5"/>
  <c r="AS164" i="5"/>
  <c r="AW159" i="5"/>
  <c r="AX159" i="5" s="1"/>
  <c r="AY159" i="5" s="1"/>
  <c r="AS40" i="5"/>
  <c r="AV40" i="5"/>
  <c r="AU40" i="5"/>
  <c r="AV99" i="5"/>
  <c r="AU99" i="5"/>
  <c r="AS99" i="5"/>
  <c r="AS108" i="5"/>
  <c r="AV108" i="5"/>
  <c r="AU108" i="5"/>
  <c r="AV117" i="5"/>
  <c r="AU117" i="5"/>
  <c r="AS117" i="5"/>
  <c r="AV182" i="5"/>
  <c r="AU182" i="5"/>
  <c r="AS182" i="5"/>
  <c r="AV81" i="5"/>
  <c r="AS81" i="5"/>
  <c r="AU81" i="5"/>
  <c r="AU32" i="5"/>
  <c r="AV32" i="5"/>
  <c r="AS32" i="5"/>
  <c r="AS33" i="5"/>
  <c r="AV33" i="5"/>
  <c r="AU33" i="5"/>
  <c r="AV70" i="5"/>
  <c r="AU70" i="5"/>
  <c r="AS70" i="5"/>
  <c r="AV75" i="5"/>
  <c r="AU75" i="5"/>
  <c r="AS75" i="5"/>
  <c r="AV137" i="5"/>
  <c r="AU137" i="5"/>
  <c r="AS137" i="5"/>
  <c r="AV140" i="5"/>
  <c r="AU140" i="5"/>
  <c r="AS140" i="5"/>
  <c r="AU146" i="5"/>
  <c r="AV146" i="5"/>
  <c r="AS146" i="5"/>
  <c r="AW122" i="5"/>
  <c r="AX122" i="5" s="1"/>
  <c r="AY122" i="5" s="1"/>
  <c r="AW29" i="5"/>
  <c r="AX29" i="5" s="1"/>
  <c r="AY29" i="5" s="1"/>
  <c r="AW139" i="5"/>
  <c r="AX139" i="5" s="1"/>
  <c r="AY139" i="5" s="1"/>
  <c r="AU69" i="5"/>
  <c r="AS69" i="5"/>
  <c r="AV69" i="5"/>
  <c r="AU127" i="5"/>
  <c r="AS127" i="5"/>
  <c r="AV127" i="5"/>
  <c r="AS176" i="5"/>
  <c r="AV176" i="5"/>
  <c r="AU176" i="5"/>
  <c r="AS48" i="5"/>
  <c r="AV48" i="5"/>
  <c r="AU48" i="5"/>
  <c r="AS51" i="5"/>
  <c r="AV51" i="5"/>
  <c r="AU51" i="5"/>
  <c r="AV165" i="5"/>
  <c r="AS165" i="5"/>
  <c r="AU165" i="5"/>
  <c r="AV89" i="5"/>
  <c r="AS89" i="5"/>
  <c r="AU89" i="5"/>
  <c r="AU138" i="5"/>
  <c r="AV138" i="5"/>
  <c r="AS138" i="5"/>
  <c r="AV153" i="5"/>
  <c r="AU153" i="5"/>
  <c r="AS153" i="5"/>
  <c r="AV194" i="5"/>
  <c r="AU194" i="5"/>
  <c r="AS194" i="5"/>
  <c r="AS44" i="5"/>
  <c r="AV44" i="5"/>
  <c r="AU44" i="5"/>
  <c r="AV34" i="5"/>
  <c r="AU34" i="5"/>
  <c r="AS34" i="5"/>
  <c r="AV102" i="5"/>
  <c r="AU102" i="5"/>
  <c r="AS102" i="5"/>
  <c r="AV161" i="5"/>
  <c r="AU161" i="5"/>
  <c r="AS161" i="5"/>
  <c r="AV60" i="5"/>
  <c r="AS60" i="5"/>
  <c r="AU60" i="5"/>
  <c r="AV132" i="5"/>
  <c r="AU132" i="5"/>
  <c r="AS132" i="5"/>
  <c r="AV149" i="5"/>
  <c r="AU149" i="5"/>
  <c r="AS149" i="5"/>
  <c r="AV189" i="5"/>
  <c r="AU189" i="5"/>
  <c r="AS189" i="5"/>
  <c r="AS56" i="5"/>
  <c r="AV56" i="5"/>
  <c r="AU56" i="5"/>
  <c r="AS86" i="5"/>
  <c r="AV86" i="5"/>
  <c r="AU86" i="5"/>
  <c r="AW104" i="5"/>
  <c r="AX104" i="5" s="1"/>
  <c r="AY104" i="5" s="1"/>
  <c r="AW174" i="5"/>
  <c r="AX174" i="5" s="1"/>
  <c r="AY174" i="5" s="1"/>
  <c r="AW181" i="5"/>
  <c r="AX181" i="5" s="1"/>
  <c r="AY181" i="5" s="1"/>
  <c r="AS58" i="5"/>
  <c r="AV58" i="5"/>
  <c r="AU58" i="5"/>
  <c r="AV144" i="5"/>
  <c r="AU144" i="5"/>
  <c r="AS144" i="5"/>
  <c r="AU142" i="5"/>
  <c r="AV142" i="5"/>
  <c r="AS142" i="5"/>
  <c r="AV162" i="5"/>
  <c r="AS162" i="5"/>
  <c r="AW131" i="5"/>
  <c r="AX131" i="5" s="1"/>
  <c r="AY131" i="5" s="1"/>
  <c r="AU36" i="5"/>
  <c r="AV36" i="5"/>
  <c r="AS36" i="5"/>
  <c r="AV92" i="5"/>
  <c r="AU92" i="5"/>
  <c r="AS92" i="5"/>
  <c r="AV111" i="5"/>
  <c r="AS111" i="5"/>
  <c r="AU111" i="5"/>
  <c r="AV87" i="5"/>
  <c r="AU87" i="5"/>
  <c r="AS87" i="5"/>
  <c r="AV160" i="5"/>
  <c r="AU160" i="5"/>
  <c r="AS160" i="5"/>
  <c r="AV66" i="5"/>
  <c r="AU66" i="5"/>
  <c r="AS66" i="5"/>
  <c r="AV63" i="5"/>
  <c r="AU63" i="5"/>
  <c r="AS63" i="5"/>
  <c r="AV133" i="5"/>
  <c r="AU133" i="5"/>
  <c r="AS133" i="5"/>
  <c r="AV156" i="5"/>
  <c r="AU156" i="5"/>
  <c r="AS156" i="5"/>
  <c r="AV169" i="5"/>
  <c r="AU169" i="5"/>
  <c r="AS169" i="5"/>
  <c r="AV193" i="5"/>
  <c r="AU193" i="5"/>
  <c r="AS193" i="5"/>
  <c r="AS100" i="5"/>
  <c r="AV100" i="5"/>
  <c r="AU100" i="5"/>
  <c r="AV50" i="5"/>
  <c r="AU50" i="5"/>
  <c r="AS50" i="5"/>
  <c r="AS175" i="5"/>
  <c r="AV175" i="5"/>
  <c r="AU175" i="5"/>
  <c r="AW167" i="5"/>
  <c r="AX167" i="5" s="1"/>
  <c r="AY167" i="5" s="1"/>
  <c r="AS97" i="3"/>
  <c r="AV97" i="3"/>
  <c r="AU97" i="3"/>
  <c r="AV149" i="3"/>
  <c r="AU149" i="3"/>
  <c r="AS149" i="3"/>
  <c r="AV44" i="3"/>
  <c r="AU44" i="3"/>
  <c r="AS44" i="3"/>
  <c r="AV81" i="3"/>
  <c r="AU81" i="3"/>
  <c r="AS81" i="3"/>
  <c r="AV146" i="3"/>
  <c r="AU146" i="3"/>
  <c r="AS146" i="3"/>
  <c r="AV116" i="3"/>
  <c r="AU116" i="3"/>
  <c r="AS116" i="3"/>
  <c r="AV166" i="3"/>
  <c r="AU166" i="3"/>
  <c r="AS166" i="3"/>
  <c r="AV28" i="3"/>
  <c r="AU28" i="3"/>
  <c r="AS28" i="3"/>
  <c r="AV108" i="3"/>
  <c r="AU108" i="3"/>
  <c r="AS108" i="3"/>
  <c r="AV80" i="3"/>
  <c r="AU80" i="3"/>
  <c r="AS80" i="3"/>
  <c r="AV57" i="3"/>
  <c r="AU57" i="3"/>
  <c r="AS57" i="3"/>
  <c r="AU184" i="3"/>
  <c r="AS184" i="3"/>
  <c r="AV184" i="3"/>
  <c r="AV61" i="3"/>
  <c r="AU61" i="3"/>
  <c r="AS61" i="3"/>
  <c r="AV191" i="3"/>
  <c r="AU191" i="3"/>
  <c r="AS191" i="3"/>
  <c r="AV52" i="3"/>
  <c r="AU52" i="3"/>
  <c r="AS52" i="3"/>
  <c r="AV186" i="3"/>
  <c r="AU186" i="3"/>
  <c r="AS186" i="3"/>
  <c r="AV40" i="3"/>
  <c r="AU40" i="3"/>
  <c r="AS40" i="3"/>
  <c r="AV76" i="3"/>
  <c r="AU76" i="3"/>
  <c r="AS76" i="3"/>
  <c r="AV134" i="3"/>
  <c r="AU134" i="3"/>
  <c r="AS134" i="3"/>
  <c r="AV33" i="3"/>
  <c r="AU33" i="3"/>
  <c r="AS33" i="3"/>
  <c r="AU139" i="3"/>
  <c r="AS139" i="3"/>
  <c r="AV139" i="3"/>
  <c r="AV175" i="3"/>
  <c r="AU175" i="3"/>
  <c r="AS175" i="3"/>
  <c r="AV96" i="3"/>
  <c r="AU96" i="3"/>
  <c r="AS96" i="3"/>
  <c r="AV100" i="3"/>
  <c r="AU100" i="3"/>
  <c r="AS100" i="3"/>
  <c r="AW182" i="3"/>
  <c r="AX182" i="3" s="1"/>
  <c r="AY182" i="3" s="1"/>
  <c r="AU82" i="3"/>
  <c r="AS82" i="3"/>
  <c r="AV82" i="3"/>
  <c r="AC17" i="3"/>
  <c r="AU38" i="3"/>
  <c r="AS38" i="3"/>
  <c r="AV38" i="3"/>
  <c r="AV122" i="3"/>
  <c r="AU122" i="3"/>
  <c r="AS122" i="3"/>
  <c r="AW79" i="3"/>
  <c r="AX79" i="3" s="1"/>
  <c r="AY79" i="3" s="1"/>
  <c r="AV154" i="3"/>
  <c r="AU154" i="3"/>
  <c r="AS154" i="3"/>
  <c r="AV75" i="3"/>
  <c r="AU75" i="3"/>
  <c r="AS75" i="3"/>
  <c r="AV87" i="3"/>
  <c r="AU87" i="3"/>
  <c r="AS87" i="3"/>
  <c r="AV85" i="3"/>
  <c r="AU85" i="3"/>
  <c r="AS85" i="3"/>
  <c r="AV137" i="3"/>
  <c r="AU137" i="3"/>
  <c r="AS137" i="3"/>
  <c r="AV125" i="3"/>
  <c r="AU125" i="3"/>
  <c r="AS125" i="3"/>
  <c r="AV41" i="3"/>
  <c r="AU41" i="3"/>
  <c r="AS41" i="3"/>
  <c r="AV142" i="3"/>
  <c r="AU142" i="3"/>
  <c r="AS142" i="3"/>
  <c r="AU192" i="3"/>
  <c r="AS192" i="3"/>
  <c r="AV192" i="3"/>
  <c r="AW54" i="3"/>
  <c r="AX54" i="3" s="1"/>
  <c r="AY54" i="3" s="1"/>
  <c r="AW131" i="3"/>
  <c r="AX131" i="3" s="1"/>
  <c r="AY131" i="3" s="1"/>
  <c r="AW185" i="3"/>
  <c r="AX185" i="3" s="1"/>
  <c r="AY185" i="3" s="1"/>
  <c r="AV117" i="3"/>
  <c r="AU117" i="3"/>
  <c r="AS117" i="3"/>
  <c r="AV95" i="3"/>
  <c r="AU95" i="3"/>
  <c r="AS95" i="3"/>
  <c r="AV67" i="3"/>
  <c r="AU67" i="3"/>
  <c r="AS67" i="3"/>
  <c r="AV130" i="3"/>
  <c r="AU130" i="3"/>
  <c r="AS130" i="3"/>
  <c r="AV99" i="3"/>
  <c r="AU99" i="3"/>
  <c r="AS99" i="3"/>
  <c r="AU30" i="3"/>
  <c r="AS30" i="3"/>
  <c r="AV30" i="3"/>
  <c r="AU66" i="3"/>
  <c r="AS66" i="3"/>
  <c r="AV66" i="3"/>
  <c r="AU163" i="3"/>
  <c r="AS163" i="3"/>
  <c r="AV163" i="3"/>
  <c r="AS123" i="3"/>
  <c r="AV123" i="3"/>
  <c r="AU123" i="3"/>
  <c r="AU172" i="3"/>
  <c r="AS172" i="3"/>
  <c r="AV172" i="3"/>
  <c r="AV92" i="3"/>
  <c r="AU92" i="3"/>
  <c r="AS92" i="3"/>
  <c r="AV91" i="3"/>
  <c r="AU91" i="3"/>
  <c r="AS91" i="3"/>
  <c r="AV89" i="3"/>
  <c r="AU89" i="3"/>
  <c r="AS89" i="3"/>
  <c r="AV133" i="3"/>
  <c r="AU133" i="3"/>
  <c r="AS133" i="3"/>
  <c r="AV170" i="3"/>
  <c r="AU170" i="3"/>
  <c r="AS170" i="3"/>
  <c r="BB27" i="3"/>
  <c r="Y17" i="3"/>
  <c r="AV59" i="3"/>
  <c r="AU59" i="3"/>
  <c r="AS59" i="3"/>
  <c r="AS143" i="3"/>
  <c r="AV143" i="3"/>
  <c r="AU143" i="3"/>
  <c r="AU58" i="3"/>
  <c r="AS58" i="3"/>
  <c r="AV58" i="3"/>
  <c r="AV187" i="3"/>
  <c r="AU187" i="3"/>
  <c r="AS187" i="3"/>
  <c r="AV113" i="3"/>
  <c r="AU113" i="3"/>
  <c r="AS113" i="3"/>
  <c r="AU62" i="3"/>
  <c r="AS62" i="3"/>
  <c r="AV62" i="3"/>
  <c r="AV176" i="3"/>
  <c r="AS176" i="3"/>
  <c r="AU176" i="3"/>
  <c r="AW63" i="3"/>
  <c r="AX63" i="3" s="1"/>
  <c r="AY63" i="3" s="1"/>
  <c r="AW42" i="3"/>
  <c r="AX42" i="3" s="1"/>
  <c r="AY42" i="3" s="1"/>
  <c r="AV49" i="3"/>
  <c r="AU49" i="3"/>
  <c r="AS49" i="3"/>
  <c r="AS34" i="3"/>
  <c r="AV34" i="3"/>
  <c r="AU34" i="3"/>
  <c r="AW135" i="3"/>
  <c r="AX135" i="3" s="1"/>
  <c r="AY135" i="3" s="1"/>
  <c r="AV136" i="3"/>
  <c r="AU136" i="3"/>
  <c r="AS136" i="3"/>
  <c r="AU177" i="3"/>
  <c r="AS177" i="3"/>
  <c r="AV177" i="3"/>
  <c r="AV162" i="3"/>
  <c r="AU162" i="3"/>
  <c r="AS162" i="3"/>
  <c r="AV183" i="3"/>
  <c r="AU183" i="3"/>
  <c r="AS183" i="3"/>
  <c r="AV144" i="3"/>
  <c r="AU144" i="3"/>
  <c r="AS144" i="3"/>
  <c r="AV64" i="3"/>
  <c r="AU64" i="3"/>
  <c r="AS64" i="3"/>
  <c r="AV65" i="3"/>
  <c r="AU65" i="3"/>
  <c r="AS65" i="3"/>
  <c r="AU86" i="3"/>
  <c r="AS86" i="3"/>
  <c r="AV86" i="3"/>
  <c r="AV103" i="3"/>
  <c r="AU103" i="3"/>
  <c r="AS103" i="3"/>
  <c r="AV140" i="3"/>
  <c r="AU140" i="3"/>
  <c r="AS140" i="3"/>
  <c r="AV161" i="3"/>
  <c r="AU161" i="3"/>
  <c r="AS161" i="3"/>
  <c r="AV121" i="3"/>
  <c r="AU121" i="3"/>
  <c r="AS121" i="3"/>
  <c r="AV53" i="3"/>
  <c r="AU53" i="3"/>
  <c r="AS53" i="3"/>
  <c r="AV156" i="3"/>
  <c r="AU156" i="3"/>
  <c r="AS156" i="3"/>
  <c r="AV145" i="3"/>
  <c r="AU145" i="3"/>
  <c r="AS145" i="3"/>
  <c r="AV36" i="3"/>
  <c r="AS36" i="3"/>
  <c r="AU36" i="3"/>
  <c r="AV179" i="3"/>
  <c r="AU179" i="3"/>
  <c r="AS179" i="3"/>
  <c r="AV157" i="3"/>
  <c r="AU157" i="3"/>
  <c r="AS157" i="3"/>
  <c r="AW31" i="3"/>
  <c r="AX31" i="3" s="1"/>
  <c r="AY31" i="3" s="1"/>
  <c r="AU46" i="3"/>
  <c r="AS46" i="3"/>
  <c r="AV46" i="3"/>
  <c r="AS114" i="3"/>
  <c r="AV114" i="3"/>
  <c r="AU114" i="3"/>
  <c r="AS147" i="3"/>
  <c r="AV147" i="3"/>
  <c r="AU147" i="3"/>
  <c r="AV189" i="3"/>
  <c r="AU189" i="3"/>
  <c r="AS189" i="3"/>
  <c r="AU70" i="3"/>
  <c r="AS70" i="3"/>
  <c r="AV70" i="3"/>
  <c r="AV148" i="3"/>
  <c r="AU148" i="3"/>
  <c r="AS148" i="3"/>
  <c r="AV193" i="3"/>
  <c r="AU193" i="3"/>
  <c r="AS193" i="3"/>
  <c r="AV68" i="3"/>
  <c r="AU68" i="3"/>
  <c r="AS68" i="3"/>
  <c r="AV69" i="3"/>
  <c r="AU69" i="3"/>
  <c r="AS69" i="3"/>
  <c r="AV107" i="3"/>
  <c r="AU107" i="3"/>
  <c r="AS107" i="3"/>
  <c r="AU74" i="3"/>
  <c r="AS74" i="3"/>
  <c r="AV74" i="3"/>
  <c r="AV37" i="3"/>
  <c r="AU37" i="3"/>
  <c r="AS37" i="3"/>
  <c r="AV150" i="3"/>
  <c r="AU150" i="3"/>
  <c r="AS150" i="3"/>
  <c r="AV174" i="3"/>
  <c r="AU174" i="3"/>
  <c r="AS174" i="3"/>
  <c r="AW110" i="3"/>
  <c r="AX110" i="3" s="1"/>
  <c r="AY110" i="3" s="1"/>
  <c r="AW167" i="3"/>
  <c r="AX167" i="3" s="1"/>
  <c r="AY167" i="3" s="1"/>
  <c r="AW124" i="3"/>
  <c r="AX124" i="3" s="1"/>
  <c r="AY124" i="3" s="1"/>
  <c r="AV84" i="3"/>
  <c r="AU84" i="3"/>
  <c r="AS84" i="3"/>
  <c r="AV93" i="3"/>
  <c r="AU93" i="3"/>
  <c r="AS93" i="3"/>
  <c r="AG27" i="3"/>
  <c r="AF17" i="3"/>
  <c r="AV190" i="3"/>
  <c r="AU190" i="3"/>
  <c r="AS190" i="3"/>
  <c r="AV178" i="3"/>
  <c r="AU178" i="3"/>
  <c r="AS178" i="3"/>
  <c r="AV43" i="3"/>
  <c r="AU43" i="3"/>
  <c r="AS43" i="3"/>
  <c r="AW127" i="3"/>
  <c r="AX127" i="3" s="1"/>
  <c r="AY127" i="3" s="1"/>
  <c r="AV47" i="3"/>
  <c r="AU47" i="3"/>
  <c r="AS47" i="3"/>
  <c r="AV152" i="3"/>
  <c r="AS152" i="3"/>
  <c r="AU152" i="3"/>
  <c r="AV71" i="3"/>
  <c r="AU71" i="3"/>
  <c r="AS71" i="3"/>
  <c r="AV48" i="3"/>
  <c r="AU48" i="3"/>
  <c r="AS48" i="3"/>
  <c r="AV72" i="3"/>
  <c r="AU72" i="3"/>
  <c r="AS72" i="3"/>
  <c r="AV73" i="3"/>
  <c r="AU73" i="3"/>
  <c r="AS73" i="3"/>
  <c r="AV77" i="3"/>
  <c r="AU77" i="3"/>
  <c r="AS77" i="3"/>
  <c r="AV111" i="3"/>
  <c r="AU111" i="3"/>
  <c r="AS111" i="3"/>
  <c r="AV138" i="3"/>
  <c r="AU138" i="3"/>
  <c r="AS138" i="3"/>
  <c r="AV180" i="3"/>
  <c r="AU180" i="3"/>
  <c r="AS180" i="3"/>
  <c r="AV104" i="3"/>
  <c r="AU104" i="3"/>
  <c r="AS104" i="3"/>
  <c r="AS29" i="3"/>
  <c r="AV29" i="3"/>
  <c r="AU29" i="3"/>
  <c r="AV51" i="3"/>
  <c r="AU51" i="3"/>
  <c r="AS51" i="3"/>
  <c r="AS118" i="3"/>
  <c r="AV118" i="3"/>
  <c r="AU118" i="3"/>
  <c r="AV45" i="3"/>
  <c r="AU45" i="3"/>
  <c r="AS45" i="3"/>
  <c r="AV129" i="3"/>
  <c r="AU129" i="3"/>
  <c r="AS129" i="3"/>
  <c r="AV171" i="3"/>
  <c r="AU171" i="3"/>
  <c r="AS171" i="3"/>
  <c r="AW50" i="3"/>
  <c r="AX50" i="3" s="1"/>
  <c r="AY50" i="3" s="1"/>
  <c r="AW120" i="3"/>
  <c r="AX120" i="3" s="1"/>
  <c r="AY120" i="3" s="1"/>
  <c r="AW169" i="3"/>
  <c r="AX169" i="3" s="1"/>
  <c r="AY169" i="3" s="1"/>
  <c r="AV55" i="3"/>
  <c r="AU55" i="3"/>
  <c r="AS55" i="3"/>
  <c r="AV132" i="3"/>
  <c r="AU132" i="3"/>
  <c r="AS132" i="3"/>
  <c r="AU94" i="3"/>
  <c r="AS94" i="3"/>
  <c r="AV94" i="3"/>
  <c r="AU90" i="3"/>
  <c r="AS90" i="3"/>
  <c r="AV90" i="3"/>
  <c r="AV60" i="3"/>
  <c r="AU60" i="3"/>
  <c r="AS60" i="3"/>
  <c r="AS119" i="3"/>
  <c r="AV119" i="3"/>
  <c r="AU119" i="3"/>
  <c r="AS151" i="3"/>
  <c r="AV151" i="3"/>
  <c r="AU151" i="3"/>
  <c r="AV56" i="3"/>
  <c r="AS56" i="3"/>
  <c r="AU56" i="3"/>
  <c r="AV109" i="3"/>
  <c r="AU109" i="3"/>
  <c r="AS109" i="3"/>
  <c r="AV153" i="3"/>
  <c r="AU153" i="3"/>
  <c r="AS153" i="3"/>
  <c r="AV141" i="3"/>
  <c r="AU141" i="3"/>
  <c r="AS141" i="3"/>
  <c r="AS102" i="3"/>
  <c r="AV102" i="3"/>
  <c r="AU102" i="3"/>
  <c r="AV32" i="3"/>
  <c r="AU32" i="3"/>
  <c r="AS32" i="3"/>
  <c r="AV88" i="3"/>
  <c r="AU88" i="3"/>
  <c r="AS88" i="3"/>
  <c r="AV83" i="3"/>
  <c r="AU83" i="3"/>
  <c r="AS83" i="3"/>
  <c r="AV115" i="3"/>
  <c r="AU115" i="3"/>
  <c r="AS115" i="3"/>
  <c r="AV160" i="3"/>
  <c r="AU160" i="3"/>
  <c r="AS160" i="3"/>
  <c r="AV194" i="3"/>
  <c r="AU194" i="3"/>
  <c r="AS194" i="3"/>
  <c r="AU164" i="3"/>
  <c r="AS164" i="3"/>
  <c r="AV164" i="3"/>
  <c r="AV158" i="3"/>
  <c r="AU158" i="3"/>
  <c r="AS158" i="3"/>
  <c r="AV39" i="3"/>
  <c r="AU39" i="3"/>
  <c r="AS39" i="3"/>
  <c r="AS106" i="3"/>
  <c r="AV106" i="3"/>
  <c r="AU106" i="3"/>
  <c r="AU168" i="3"/>
  <c r="AS168" i="3"/>
  <c r="AV168" i="3"/>
  <c r="AW126" i="3"/>
  <c r="AX126" i="3" s="1"/>
  <c r="AY126" i="3" s="1"/>
  <c r="AW98" i="3"/>
  <c r="AX98" i="3" s="1"/>
  <c r="AY98" i="3" s="1"/>
  <c r="AW165" i="3"/>
  <c r="AX165" i="3" s="1"/>
  <c r="AY165" i="3" s="1"/>
  <c r="AV102" i="2"/>
  <c r="AS102" i="2"/>
  <c r="AU102" i="2"/>
  <c r="AU177" i="2"/>
  <c r="AV177" i="2"/>
  <c r="AS177" i="2"/>
  <c r="AV122" i="2"/>
  <c r="AS122" i="2"/>
  <c r="AU122" i="2"/>
  <c r="AV183" i="2"/>
  <c r="AU183" i="2"/>
  <c r="AS183" i="2"/>
  <c r="AS153" i="2"/>
  <c r="AV153" i="2"/>
  <c r="AU153" i="2"/>
  <c r="AS84" i="2"/>
  <c r="AV84" i="2"/>
  <c r="AU84" i="2"/>
  <c r="AV67" i="2"/>
  <c r="AS67" i="2"/>
  <c r="AU67" i="2"/>
  <c r="AV83" i="2"/>
  <c r="AU83" i="2"/>
  <c r="AS83" i="2"/>
  <c r="AS106" i="2"/>
  <c r="AV106" i="2"/>
  <c r="AU106" i="2"/>
  <c r="AV119" i="2"/>
  <c r="AU119" i="2"/>
  <c r="AS119" i="2"/>
  <c r="AV61" i="2"/>
  <c r="AS61" i="2"/>
  <c r="AU61" i="2"/>
  <c r="AV34" i="2"/>
  <c r="AS34" i="2"/>
  <c r="AU34" i="2"/>
  <c r="AV113" i="2"/>
  <c r="AS113" i="2"/>
  <c r="AU113" i="2"/>
  <c r="AS159" i="2"/>
  <c r="AV159" i="2"/>
  <c r="AU159" i="2"/>
  <c r="AV44" i="2"/>
  <c r="AU44" i="2"/>
  <c r="AS44" i="2"/>
  <c r="AV166" i="2"/>
  <c r="AU166" i="2"/>
  <c r="AS166" i="2"/>
  <c r="AF17" i="2"/>
  <c r="AG27" i="2"/>
  <c r="AV94" i="2"/>
  <c r="AS94" i="2"/>
  <c r="AU94" i="2"/>
  <c r="AV64" i="2"/>
  <c r="AU64" i="2"/>
  <c r="AS64" i="2"/>
  <c r="AU178" i="2"/>
  <c r="AS178" i="2"/>
  <c r="AV178" i="2"/>
  <c r="AW95" i="2"/>
  <c r="AX95" i="2" s="1"/>
  <c r="AY95" i="2" s="1"/>
  <c r="AW149" i="2"/>
  <c r="AX149" i="2" s="1"/>
  <c r="AY149" i="2" s="1"/>
  <c r="AW169" i="2"/>
  <c r="AX169" i="2" s="1"/>
  <c r="AY169" i="2" s="1"/>
  <c r="AW186" i="2"/>
  <c r="AX186" i="2" s="1"/>
  <c r="AY186" i="2" s="1"/>
  <c r="AV38" i="2"/>
  <c r="AS38" i="2"/>
  <c r="AU38" i="2"/>
  <c r="AV141" i="2"/>
  <c r="AU141" i="2"/>
  <c r="AS141" i="2"/>
  <c r="AV52" i="2"/>
  <c r="AU52" i="2"/>
  <c r="AS52" i="2"/>
  <c r="AS110" i="2"/>
  <c r="AV110" i="2"/>
  <c r="AU110" i="2"/>
  <c r="AV152" i="2"/>
  <c r="AS152" i="2"/>
  <c r="AU152" i="2"/>
  <c r="AS128" i="2"/>
  <c r="AV128" i="2"/>
  <c r="AU128" i="2"/>
  <c r="AS184" i="2"/>
  <c r="AU184" i="2"/>
  <c r="AV184" i="2"/>
  <c r="AV112" i="2"/>
  <c r="AU112" i="2"/>
  <c r="AS112" i="2"/>
  <c r="AV37" i="2"/>
  <c r="AU37" i="2"/>
  <c r="AS37" i="2"/>
  <c r="AU188" i="2"/>
  <c r="AS188" i="2"/>
  <c r="AV188" i="2"/>
  <c r="AU181" i="2"/>
  <c r="AS181" i="2"/>
  <c r="AV181" i="2"/>
  <c r="AU68" i="2"/>
  <c r="AV68" i="2"/>
  <c r="AS68" i="2"/>
  <c r="AV121" i="2"/>
  <c r="AU121" i="2"/>
  <c r="AS121" i="2"/>
  <c r="AW170" i="2"/>
  <c r="AX170" i="2" s="1"/>
  <c r="AY170" i="2" s="1"/>
  <c r="AW66" i="2"/>
  <c r="AX66" i="2" s="1"/>
  <c r="AY66" i="2" s="1"/>
  <c r="AW33" i="2"/>
  <c r="AX33" i="2" s="1"/>
  <c r="AY33" i="2" s="1"/>
  <c r="AW133" i="2"/>
  <c r="AX133" i="2" s="1"/>
  <c r="AY133" i="2" s="1"/>
  <c r="AW58" i="2"/>
  <c r="AX58" i="2" s="1"/>
  <c r="AY58" i="2" s="1"/>
  <c r="AW179" i="2"/>
  <c r="AX179" i="2" s="1"/>
  <c r="AY179" i="2" s="1"/>
  <c r="AV135" i="2"/>
  <c r="AS135" i="2"/>
  <c r="AU135" i="2"/>
  <c r="AV155" i="2"/>
  <c r="AS155" i="2"/>
  <c r="AU155" i="2"/>
  <c r="AV40" i="2"/>
  <c r="AU40" i="2"/>
  <c r="AS40" i="2"/>
  <c r="AV56" i="2"/>
  <c r="AU56" i="2"/>
  <c r="AS56" i="2"/>
  <c r="AW161" i="2"/>
  <c r="AX161" i="2" s="1"/>
  <c r="AY161" i="2" s="1"/>
  <c r="AW65" i="2"/>
  <c r="AX65" i="2" s="1"/>
  <c r="AY65" i="2" s="1"/>
  <c r="AV49" i="2"/>
  <c r="AS49" i="2"/>
  <c r="AU49" i="2"/>
  <c r="AS144" i="2"/>
  <c r="AV144" i="2"/>
  <c r="AU144" i="2"/>
  <c r="AV187" i="2"/>
  <c r="AS187" i="2"/>
  <c r="AU187" i="2"/>
  <c r="AW79" i="2"/>
  <c r="AX79" i="2" s="1"/>
  <c r="AY79" i="2" s="1"/>
  <c r="AV195" i="2"/>
  <c r="AU195" i="2"/>
  <c r="AS195" i="2"/>
  <c r="AV41" i="2"/>
  <c r="AU41" i="2"/>
  <c r="AS41" i="2"/>
  <c r="AV85" i="2"/>
  <c r="AS85" i="2"/>
  <c r="AU85" i="2"/>
  <c r="AV190" i="2"/>
  <c r="AU190" i="2"/>
  <c r="AS190" i="2"/>
  <c r="AV134" i="2"/>
  <c r="AU134" i="2"/>
  <c r="AS134" i="2"/>
  <c r="AV93" i="2"/>
  <c r="AU93" i="2"/>
  <c r="AS93" i="2"/>
  <c r="AW174" i="2"/>
  <c r="AX174" i="2"/>
  <c r="AY174" i="2" s="1"/>
  <c r="AX138" i="2"/>
  <c r="AY138" i="2" s="1"/>
  <c r="AW138" i="2"/>
  <c r="AW120" i="2"/>
  <c r="AX120" i="2" s="1"/>
  <c r="AY120" i="2" s="1"/>
  <c r="AW145" i="2"/>
  <c r="AX145" i="2" s="1"/>
  <c r="AY145" i="2" s="1"/>
  <c r="AW91" i="2"/>
  <c r="AX91" i="2" s="1"/>
  <c r="AY91" i="2" s="1"/>
  <c r="AV116" i="2"/>
  <c r="AU116" i="2"/>
  <c r="AS116" i="2"/>
  <c r="AS114" i="2"/>
  <c r="AV114" i="2"/>
  <c r="AU114" i="2"/>
  <c r="AV28" i="2"/>
  <c r="AU28" i="2"/>
  <c r="AS28" i="2"/>
  <c r="AS35" i="2"/>
  <c r="AV35" i="2"/>
  <c r="AU35" i="2"/>
  <c r="AV103" i="2"/>
  <c r="AU103" i="2"/>
  <c r="AS103" i="2"/>
  <c r="AV191" i="2"/>
  <c r="AU191" i="2"/>
  <c r="AS191" i="2"/>
  <c r="AW75" i="2"/>
  <c r="AX75" i="2" s="1"/>
  <c r="AY75" i="2" s="1"/>
  <c r="AV88" i="2"/>
  <c r="AU88" i="2"/>
  <c r="AS88" i="2"/>
  <c r="AS140" i="2"/>
  <c r="AV140" i="2"/>
  <c r="AU140" i="2"/>
  <c r="AW62" i="2"/>
  <c r="AX62" i="2" s="1"/>
  <c r="AY62" i="2" s="1"/>
  <c r="AW77" i="2"/>
  <c r="AX77" i="2" s="1"/>
  <c r="AY77" i="2" s="1"/>
  <c r="AW189" i="2"/>
  <c r="AX189" i="2" s="1"/>
  <c r="AY189" i="2" s="1"/>
  <c r="AW162" i="2"/>
  <c r="AX162" i="2" s="1"/>
  <c r="AY162" i="2" s="1"/>
  <c r="AW36" i="2"/>
  <c r="AX36" i="2" s="1"/>
  <c r="AY36" i="2" s="1"/>
  <c r="AV100" i="2"/>
  <c r="AU100" i="2"/>
  <c r="AS100" i="2"/>
  <c r="AW78" i="2"/>
  <c r="AX78" i="2" s="1"/>
  <c r="AY78" i="2" s="1"/>
  <c r="AW165" i="2"/>
  <c r="AX165" i="2" s="1"/>
  <c r="AY165" i="2" s="1"/>
  <c r="AS50" i="2"/>
  <c r="AV50" i="2"/>
  <c r="AU50" i="2"/>
  <c r="AS87" i="2"/>
  <c r="AV87" i="2"/>
  <c r="AU87" i="2"/>
  <c r="AS47" i="2"/>
  <c r="AV47" i="2"/>
  <c r="AU47" i="2"/>
  <c r="AW167" i="2"/>
  <c r="AX167" i="2" s="1"/>
  <c r="AY167" i="2" s="1"/>
  <c r="AV45" i="2"/>
  <c r="AU45" i="2"/>
  <c r="AS45" i="2"/>
  <c r="AV63" i="2"/>
  <c r="AU63" i="2"/>
  <c r="AS63" i="2"/>
  <c r="AS136" i="2"/>
  <c r="AV136" i="2"/>
  <c r="AU136" i="2"/>
  <c r="AW164" i="2"/>
  <c r="AX164" i="2" s="1"/>
  <c r="AY164" i="2" s="1"/>
  <c r="AW185" i="2"/>
  <c r="AX185" i="2" s="1"/>
  <c r="AY185" i="2" s="1"/>
  <c r="AW125" i="2"/>
  <c r="AX125" i="2" s="1"/>
  <c r="AY125" i="2" s="1"/>
  <c r="AW118" i="2"/>
  <c r="AX118" i="2" s="1"/>
  <c r="AY118" i="2" s="1"/>
  <c r="AW176" i="2"/>
  <c r="AX176" i="2" s="1"/>
  <c r="AY176" i="2" s="1"/>
  <c r="AW48" i="2"/>
  <c r="AX48" i="2" s="1"/>
  <c r="AY48" i="2" s="1"/>
  <c r="AW74" i="2"/>
  <c r="AX74" i="2" s="1"/>
  <c r="AY74" i="2" s="1"/>
  <c r="AW98" i="2"/>
  <c r="AX98" i="2" s="1"/>
  <c r="AY98" i="2" s="1"/>
  <c r="AW137" i="2"/>
  <c r="AX137" i="2" s="1"/>
  <c r="AY137" i="2" s="1"/>
  <c r="AW89" i="2"/>
  <c r="AX89" i="2" s="1"/>
  <c r="AY89" i="2" s="1"/>
  <c r="AW180" i="2"/>
  <c r="AX180" i="2" s="1"/>
  <c r="AY180" i="2" s="1"/>
  <c r="AV194" i="2"/>
  <c r="AU194" i="2"/>
  <c r="AS194" i="2"/>
  <c r="AV130" i="2"/>
  <c r="AS130" i="2"/>
  <c r="AU130" i="2"/>
  <c r="AS175" i="2"/>
  <c r="AV175" i="2"/>
  <c r="AU175" i="2"/>
  <c r="AV131" i="2"/>
  <c r="AS131" i="2"/>
  <c r="AU131" i="2"/>
  <c r="AU72" i="2"/>
  <c r="AV72" i="2"/>
  <c r="AS72" i="2"/>
  <c r="Q17" i="2"/>
  <c r="Y27" i="2"/>
  <c r="AW43" i="2"/>
  <c r="AX43" i="2" s="1"/>
  <c r="AY43" i="2" s="1"/>
  <c r="AW143" i="2"/>
  <c r="AX143" i="2" s="1"/>
  <c r="AY143" i="2" s="1"/>
  <c r="AW59" i="2"/>
  <c r="AX59" i="2" s="1"/>
  <c r="AY59" i="2" s="1"/>
  <c r="AV142" i="2"/>
  <c r="AS142" i="2"/>
  <c r="AU142" i="2"/>
  <c r="AS148" i="2"/>
  <c r="AV148" i="2"/>
  <c r="AU148" i="2"/>
  <c r="AU182" i="2"/>
  <c r="AS182" i="2"/>
  <c r="AV182" i="2"/>
  <c r="AW90" i="2"/>
  <c r="AX90" i="2" s="1"/>
  <c r="AY90" i="2" s="1"/>
  <c r="AW97" i="2"/>
  <c r="AX97" i="2" s="1"/>
  <c r="AY97" i="2" s="1"/>
  <c r="AV127" i="2"/>
  <c r="AS127" i="2"/>
  <c r="AU127" i="2"/>
  <c r="AU168" i="2"/>
  <c r="AS168" i="2"/>
  <c r="AV168" i="2"/>
  <c r="AV96" i="2"/>
  <c r="AU96" i="2"/>
  <c r="AS96" i="2"/>
  <c r="AW163" i="2"/>
  <c r="AX163" i="2" s="1"/>
  <c r="AY163" i="2" s="1"/>
  <c r="AV51" i="2"/>
  <c r="AU51" i="2"/>
  <c r="AS51" i="2"/>
  <c r="AV171" i="2"/>
  <c r="AU171" i="2"/>
  <c r="AS171" i="2"/>
  <c r="AW31" i="2"/>
  <c r="AX31" i="2" s="1"/>
  <c r="AY31" i="2" s="1"/>
  <c r="AV156" i="2"/>
  <c r="AS156" i="2"/>
  <c r="AU156" i="2"/>
  <c r="AU192" i="2"/>
  <c r="AS192" i="2"/>
  <c r="AV192" i="2"/>
  <c r="AV117" i="2"/>
  <c r="AS117" i="2"/>
  <c r="AU117" i="2"/>
  <c r="AW132" i="2"/>
  <c r="AX132" i="2" s="1"/>
  <c r="AY132" i="2" s="1"/>
  <c r="AV111" i="2"/>
  <c r="AU111" i="2"/>
  <c r="AS111" i="2"/>
  <c r="AV105" i="2"/>
  <c r="AS105" i="2"/>
  <c r="AU105" i="2"/>
  <c r="AV139" i="2"/>
  <c r="AS139" i="2"/>
  <c r="AU139" i="2"/>
  <c r="AV42" i="2"/>
  <c r="AS42" i="2"/>
  <c r="AU42" i="2"/>
  <c r="AV107" i="2"/>
  <c r="AU107" i="2"/>
  <c r="AS107" i="2"/>
  <c r="AW92" i="2"/>
  <c r="AX92" i="2" s="1"/>
  <c r="AY92" i="2" s="1"/>
  <c r="AW29" i="2"/>
  <c r="AX29" i="2" s="1"/>
  <c r="AY29" i="2" s="1"/>
  <c r="AW32" i="2"/>
  <c r="AX32" i="2" s="1"/>
  <c r="AY32" i="2" s="1"/>
  <c r="AW129" i="2"/>
  <c r="AX129" i="2" s="1"/>
  <c r="AY129" i="2" s="1"/>
  <c r="AW123" i="2"/>
  <c r="AX123" i="2" s="1"/>
  <c r="AY123" i="2" s="1"/>
  <c r="AW157" i="2"/>
  <c r="AX157" i="2" s="1"/>
  <c r="AY157" i="2" s="1"/>
  <c r="AW150" i="2"/>
  <c r="AX150" i="2" s="1"/>
  <c r="AY150" i="2" s="1"/>
  <c r="AV71" i="2"/>
  <c r="AU71" i="2"/>
  <c r="AS71" i="2"/>
  <c r="AV46" i="2"/>
  <c r="AS46" i="2"/>
  <c r="AU46" i="2"/>
  <c r="AV101" i="2"/>
  <c r="AU101" i="2"/>
  <c r="AS101" i="2"/>
  <c r="AV126" i="2"/>
  <c r="AS126" i="2"/>
  <c r="AU126" i="2"/>
  <c r="AV158" i="2"/>
  <c r="AU158" i="2"/>
  <c r="AS158" i="2"/>
  <c r="AW160" i="2"/>
  <c r="AX160" i="2" s="1"/>
  <c r="AY160" i="2" s="1"/>
  <c r="AU73" i="2"/>
  <c r="AS73" i="2"/>
  <c r="AV73" i="2"/>
  <c r="AW86" i="2"/>
  <c r="AX86" i="2" s="1"/>
  <c r="AY86" i="2" s="1"/>
  <c r="AV30" i="2"/>
  <c r="AU30" i="2"/>
  <c r="AS30" i="2"/>
  <c r="AU76" i="2"/>
  <c r="AS76" i="2"/>
  <c r="AV76" i="2"/>
  <c r="AS54" i="2"/>
  <c r="AV54" i="2"/>
  <c r="AU54" i="2"/>
  <c r="AS124" i="2"/>
  <c r="AV124" i="2"/>
  <c r="AU124" i="2"/>
  <c r="AU173" i="2"/>
  <c r="AS173" i="2"/>
  <c r="AV173" i="2"/>
  <c r="AV104" i="2"/>
  <c r="AS104" i="2"/>
  <c r="AU104" i="2"/>
  <c r="AV108" i="2"/>
  <c r="AU108" i="2"/>
  <c r="AS108" i="2"/>
  <c r="AV55" i="2"/>
  <c r="AU55" i="2"/>
  <c r="AS55" i="2"/>
  <c r="AV147" i="2"/>
  <c r="AS147" i="2"/>
  <c r="AU147" i="2"/>
  <c r="AU80" i="2"/>
  <c r="AV80" i="2"/>
  <c r="AS80" i="2"/>
  <c r="AV146" i="2"/>
  <c r="AS146" i="2"/>
  <c r="AU146" i="2"/>
  <c r="AW39" i="2"/>
  <c r="AX39" i="2" s="1"/>
  <c r="AY39" i="2" s="1"/>
  <c r="AW154" i="2"/>
  <c r="AX154" i="2" s="1"/>
  <c r="AY154" i="2" s="1"/>
  <c r="AW193" i="2"/>
  <c r="AX193" i="2" s="1"/>
  <c r="AY193" i="2" s="1"/>
  <c r="AW60" i="2"/>
  <c r="AX60" i="2" s="1"/>
  <c r="AY60" i="2" s="1"/>
  <c r="AW115" i="2"/>
  <c r="AX115" i="2" s="1"/>
  <c r="AY115" i="2" s="1"/>
  <c r="AW99" i="2"/>
  <c r="AX99" i="2" s="1"/>
  <c r="AY99" i="2" s="1"/>
  <c r="AW109" i="2"/>
  <c r="AX109" i="2" s="1"/>
  <c r="AY109" i="2" s="1"/>
  <c r="AW69" i="2"/>
  <c r="AX69" i="2" s="1"/>
  <c r="AY69" i="2" s="1"/>
  <c r="AW70" i="2"/>
  <c r="AX70" i="2" s="1"/>
  <c r="AY70" i="2" s="1"/>
  <c r="AW57" i="2"/>
  <c r="AX57" i="2" s="1"/>
  <c r="AY57" i="2" s="1"/>
  <c r="AW151" i="2"/>
  <c r="AX151" i="2" s="1"/>
  <c r="AY151" i="2" s="1"/>
  <c r="AW172" i="2"/>
  <c r="AX172" i="2" s="1"/>
  <c r="AY172" i="2" s="1"/>
  <c r="AW82" i="2"/>
  <c r="AX82" i="2" s="1"/>
  <c r="AY82" i="2" s="1"/>
  <c r="AW53" i="2"/>
  <c r="AX53" i="2" s="1"/>
  <c r="AY53" i="2" s="1"/>
  <c r="AV83" i="1"/>
  <c r="AU83" i="1"/>
  <c r="AS83" i="1"/>
  <c r="AS160" i="1"/>
  <c r="AV160" i="1"/>
  <c r="AU160" i="1"/>
  <c r="AV162" i="1"/>
  <c r="AU162" i="1"/>
  <c r="AS162" i="1"/>
  <c r="AS164" i="1"/>
  <c r="AV164" i="1"/>
  <c r="AU164" i="1"/>
  <c r="AV71" i="1"/>
  <c r="AS71" i="1"/>
  <c r="AU71" i="1"/>
  <c r="AV120" i="1"/>
  <c r="AU120" i="1"/>
  <c r="AS120" i="1"/>
  <c r="AV112" i="1"/>
  <c r="AU112" i="1"/>
  <c r="AS112" i="1"/>
  <c r="AV163" i="1"/>
  <c r="AU163" i="1"/>
  <c r="AS163" i="1"/>
  <c r="AF17" i="1"/>
  <c r="AG27" i="1"/>
  <c r="R7" i="4" s="1"/>
  <c r="AV67" i="1"/>
  <c r="AU67" i="1"/>
  <c r="AS67" i="1"/>
  <c r="AV158" i="1"/>
  <c r="AU158" i="1"/>
  <c r="AS158" i="1"/>
  <c r="AU46" i="1"/>
  <c r="AV46" i="1"/>
  <c r="AS46" i="1"/>
  <c r="AV155" i="1"/>
  <c r="AS155" i="1"/>
  <c r="AU155" i="1"/>
  <c r="AW190" i="1"/>
  <c r="AX190" i="1" s="1"/>
  <c r="AY190" i="1" s="1"/>
  <c r="AW182" i="1"/>
  <c r="AX182" i="1" s="1"/>
  <c r="AY182" i="1" s="1"/>
  <c r="AW178" i="1"/>
  <c r="AX178" i="1" s="1"/>
  <c r="AY178" i="1" s="1"/>
  <c r="AS156" i="1"/>
  <c r="AV156" i="1"/>
  <c r="AU156" i="1"/>
  <c r="AV134" i="1"/>
  <c r="AU134" i="1"/>
  <c r="AS134" i="1"/>
  <c r="AU152" i="1"/>
  <c r="AS152" i="1"/>
  <c r="AV152" i="1"/>
  <c r="AU192" i="1"/>
  <c r="AS192" i="1"/>
  <c r="AV192" i="1"/>
  <c r="AV96" i="1"/>
  <c r="AU96" i="1"/>
  <c r="AS96" i="1"/>
  <c r="AV92" i="1"/>
  <c r="AU92" i="1"/>
  <c r="AS92" i="1"/>
  <c r="AV30" i="1"/>
  <c r="AU30" i="1"/>
  <c r="AS30" i="1"/>
  <c r="M92" i="12" l="1"/>
  <c r="F72" i="12"/>
  <c r="G92" i="12"/>
  <c r="F10" i="12"/>
  <c r="K57" i="4"/>
  <c r="L81" i="4"/>
  <c r="P81" i="14"/>
  <c r="R81" i="14" s="1"/>
  <c r="S81" i="14" s="1"/>
  <c r="S80" i="4"/>
  <c r="AP100" i="1"/>
  <c r="AQ100" i="1" s="1"/>
  <c r="C103" i="12"/>
  <c r="F103" i="12" s="1"/>
  <c r="J103" i="12" s="1"/>
  <c r="AU123" i="1"/>
  <c r="AS123" i="1"/>
  <c r="AV123" i="1"/>
  <c r="AW123" i="1" s="1"/>
  <c r="AX123" i="1" s="1"/>
  <c r="AY123" i="1" s="1"/>
  <c r="H103" i="4"/>
  <c r="L103" i="12"/>
  <c r="D131" i="12"/>
  <c r="AS151" i="5"/>
  <c r="AV151" i="5"/>
  <c r="I131" i="12"/>
  <c r="C57" i="12"/>
  <c r="AV77" i="1"/>
  <c r="AS77" i="1"/>
  <c r="AU77" i="1"/>
  <c r="L57" i="12"/>
  <c r="M57" i="12" s="1"/>
  <c r="K116" i="4"/>
  <c r="I142" i="12"/>
  <c r="AU162" i="5"/>
  <c r="D142" i="12"/>
  <c r="F142" i="12" s="1"/>
  <c r="G142" i="12" s="1"/>
  <c r="H142" i="4"/>
  <c r="K142" i="4" s="1"/>
  <c r="AS101" i="5"/>
  <c r="D81" i="12"/>
  <c r="H81" i="4"/>
  <c r="K81" i="4" s="1"/>
  <c r="AV101" i="5"/>
  <c r="AW101" i="5" s="1"/>
  <c r="AX101" i="5" s="1"/>
  <c r="AY101" i="5" s="1"/>
  <c r="AU101" i="5"/>
  <c r="I81" i="12"/>
  <c r="AP50" i="1"/>
  <c r="AQ50" i="1" s="1"/>
  <c r="P31" i="14"/>
  <c r="P41" i="14"/>
  <c r="AP60" i="1"/>
  <c r="AQ60" i="1" s="1"/>
  <c r="AP146" i="1"/>
  <c r="AQ146" i="1" s="1"/>
  <c r="P127" i="14"/>
  <c r="AP166" i="1"/>
  <c r="AQ166" i="1" s="1"/>
  <c r="P147" i="14"/>
  <c r="P24" i="14"/>
  <c r="AP43" i="1"/>
  <c r="AQ43" i="1" s="1"/>
  <c r="D127" i="12"/>
  <c r="AU147" i="5"/>
  <c r="AS147" i="5"/>
  <c r="AV147" i="5"/>
  <c r="C77" i="12"/>
  <c r="F77" i="12" s="1"/>
  <c r="AV97" i="1"/>
  <c r="AW97" i="1" s="1"/>
  <c r="AX97" i="1" s="1"/>
  <c r="AY97" i="1" s="1"/>
  <c r="AS97" i="1"/>
  <c r="AU97" i="1"/>
  <c r="C116" i="12"/>
  <c r="F116" i="12" s="1"/>
  <c r="I116" i="4"/>
  <c r="AV136" i="1"/>
  <c r="AW136" i="1" s="1"/>
  <c r="AX136" i="1" s="1"/>
  <c r="AY136" i="1" s="1"/>
  <c r="AS136" i="1"/>
  <c r="AU136" i="1"/>
  <c r="R134" i="14"/>
  <c r="S134" i="14" s="1"/>
  <c r="AP141" i="1"/>
  <c r="AQ141" i="1" s="1"/>
  <c r="P122" i="14"/>
  <c r="AP153" i="1"/>
  <c r="AQ153" i="1" s="1"/>
  <c r="P134" i="14"/>
  <c r="AP133" i="1"/>
  <c r="AQ133" i="1" s="1"/>
  <c r="P114" i="14"/>
  <c r="R114" i="14" s="1"/>
  <c r="S114" i="14" s="1"/>
  <c r="R41" i="14"/>
  <c r="S41" i="14" s="1"/>
  <c r="AP124" i="1"/>
  <c r="AQ124" i="1" s="1"/>
  <c r="P105" i="14"/>
  <c r="AP111" i="1"/>
  <c r="AQ111" i="1" s="1"/>
  <c r="P92" i="14"/>
  <c r="R92" i="14" s="1"/>
  <c r="S92" i="14" s="1"/>
  <c r="D32" i="12"/>
  <c r="AS52" i="5"/>
  <c r="AV52" i="5"/>
  <c r="AW52" i="5" s="1"/>
  <c r="AX52" i="5" s="1"/>
  <c r="AY52" i="5" s="1"/>
  <c r="AU52" i="5"/>
  <c r="H32" i="4"/>
  <c r="I157" i="12"/>
  <c r="D157" i="12"/>
  <c r="J157" i="4"/>
  <c r="AV177" i="5"/>
  <c r="AU177" i="5"/>
  <c r="AS177" i="5"/>
  <c r="AP129" i="1"/>
  <c r="AQ129" i="1" s="1"/>
  <c r="P110" i="14"/>
  <c r="AP145" i="1"/>
  <c r="AQ145" i="1" s="1"/>
  <c r="P126" i="14"/>
  <c r="J169" i="4"/>
  <c r="L103" i="4"/>
  <c r="L56" i="4"/>
  <c r="D51" i="12"/>
  <c r="F51" i="12" s="1"/>
  <c r="J51" i="12" s="1"/>
  <c r="I52" i="12"/>
  <c r="R47" i="14"/>
  <c r="S47" i="14" s="1"/>
  <c r="AU170" i="5"/>
  <c r="AV170" i="5"/>
  <c r="AS170" i="5"/>
  <c r="D150" i="12"/>
  <c r="P60" i="14"/>
  <c r="AP79" i="1"/>
  <c r="AQ79" i="1" s="1"/>
  <c r="AP168" i="1"/>
  <c r="AQ168" i="1" s="1"/>
  <c r="P149" i="14"/>
  <c r="AP105" i="1"/>
  <c r="AQ105" i="1" s="1"/>
  <c r="P86" i="14"/>
  <c r="R86" i="14" s="1"/>
  <c r="S86" i="14" s="1"/>
  <c r="R124" i="14"/>
  <c r="S124" i="14" s="1"/>
  <c r="C49" i="12"/>
  <c r="AS69" i="1"/>
  <c r="AU69" i="1"/>
  <c r="AV69" i="1"/>
  <c r="AP142" i="1"/>
  <c r="AQ142" i="1" s="1"/>
  <c r="P123" i="14"/>
  <c r="R104" i="14"/>
  <c r="S104" i="14" s="1"/>
  <c r="AP45" i="1"/>
  <c r="AQ45" i="1" s="1"/>
  <c r="P26" i="14"/>
  <c r="R26" i="14" s="1"/>
  <c r="S26" i="14" s="1"/>
  <c r="R45" i="14"/>
  <c r="S45" i="14" s="1"/>
  <c r="AP64" i="1"/>
  <c r="AQ64" i="1" s="1"/>
  <c r="P45" i="14"/>
  <c r="AP115" i="1"/>
  <c r="AQ115" i="1" s="1"/>
  <c r="P96" i="14"/>
  <c r="R96" i="14" s="1"/>
  <c r="S96" i="14" s="1"/>
  <c r="S95" i="4"/>
  <c r="AP58" i="1"/>
  <c r="AQ58" i="1" s="1"/>
  <c r="P39" i="14"/>
  <c r="R39" i="14" s="1"/>
  <c r="S39" i="14" s="1"/>
  <c r="P176" i="14"/>
  <c r="AP195" i="1"/>
  <c r="AQ195" i="1" s="1"/>
  <c r="H175" i="4" s="1"/>
  <c r="AP81" i="1"/>
  <c r="AQ81" i="1" s="1"/>
  <c r="P62" i="14"/>
  <c r="R176" i="14"/>
  <c r="S176" i="14" s="1"/>
  <c r="R122" i="14"/>
  <c r="S122" i="14" s="1"/>
  <c r="C111" i="12"/>
  <c r="F111" i="12" s="1"/>
  <c r="G111" i="12" s="1"/>
  <c r="AV131" i="1"/>
  <c r="AS131" i="1"/>
  <c r="AU131" i="1"/>
  <c r="P161" i="14"/>
  <c r="R161" i="14" s="1"/>
  <c r="S161" i="14" s="1"/>
  <c r="S160" i="4"/>
  <c r="AP180" i="1"/>
  <c r="AQ180" i="1" s="1"/>
  <c r="R167" i="14"/>
  <c r="S167" i="14" s="1"/>
  <c r="S44" i="4"/>
  <c r="AP36" i="1"/>
  <c r="AQ36" i="1" s="1"/>
  <c r="P17" i="14"/>
  <c r="R80" i="14"/>
  <c r="S80" i="14" s="1"/>
  <c r="AP171" i="1"/>
  <c r="AQ171" i="1" s="1"/>
  <c r="P152" i="14"/>
  <c r="R152" i="14" s="1"/>
  <c r="S152" i="14" s="1"/>
  <c r="AP189" i="1"/>
  <c r="AQ189" i="1" s="1"/>
  <c r="P170" i="14"/>
  <c r="R174" i="14"/>
  <c r="S174" i="14" s="1"/>
  <c r="AP66" i="1"/>
  <c r="AQ66" i="1" s="1"/>
  <c r="P47" i="14"/>
  <c r="P33" i="14"/>
  <c r="AP52" i="1"/>
  <c r="AQ52" i="1" s="1"/>
  <c r="AP102" i="1"/>
  <c r="AQ102" i="1" s="1"/>
  <c r="P83" i="14"/>
  <c r="C166" i="12"/>
  <c r="F166" i="12" s="1"/>
  <c r="AS186" i="1"/>
  <c r="I166" i="4"/>
  <c r="AV186" i="1"/>
  <c r="AU186" i="1"/>
  <c r="C173" i="12"/>
  <c r="F173" i="12" s="1"/>
  <c r="J173" i="12" s="1"/>
  <c r="AS193" i="1"/>
  <c r="AU193" i="1"/>
  <c r="AV193" i="1"/>
  <c r="D175" i="12"/>
  <c r="J175" i="4"/>
  <c r="AU195" i="5"/>
  <c r="I175" i="12"/>
  <c r="AV195" i="5"/>
  <c r="AS195" i="5"/>
  <c r="C93" i="12"/>
  <c r="F93" i="12" s="1"/>
  <c r="AU113" i="1"/>
  <c r="AS113" i="1"/>
  <c r="AV113" i="1"/>
  <c r="AW113" i="1" s="1"/>
  <c r="AX113" i="1" s="1"/>
  <c r="AY113" i="1" s="1"/>
  <c r="R100" i="14"/>
  <c r="S100" i="14" s="1"/>
  <c r="S126" i="4"/>
  <c r="AP179" i="1"/>
  <c r="AQ179" i="1" s="1"/>
  <c r="P160" i="14"/>
  <c r="AP59" i="1"/>
  <c r="AQ59" i="1" s="1"/>
  <c r="P40" i="14"/>
  <c r="R40" i="14" s="1"/>
  <c r="S40" i="14" s="1"/>
  <c r="AP184" i="1"/>
  <c r="AQ184" i="1" s="1"/>
  <c r="P165" i="14"/>
  <c r="R165" i="14" s="1"/>
  <c r="S165" i="14" s="1"/>
  <c r="S164" i="4"/>
  <c r="AP137" i="1"/>
  <c r="AQ137" i="1" s="1"/>
  <c r="P118" i="14"/>
  <c r="R118" i="14" s="1"/>
  <c r="S118" i="14" s="1"/>
  <c r="P162" i="14"/>
  <c r="R162" i="14" s="1"/>
  <c r="S162" i="14" s="1"/>
  <c r="AP181" i="1"/>
  <c r="AQ181" i="1" s="1"/>
  <c r="P25" i="14"/>
  <c r="R25" i="14" s="1"/>
  <c r="S25" i="14" s="1"/>
  <c r="AP44" i="1"/>
  <c r="AQ44" i="1" s="1"/>
  <c r="P120" i="14"/>
  <c r="R120" i="14" s="1"/>
  <c r="S120" i="14" s="1"/>
  <c r="S119" i="4"/>
  <c r="AP139" i="1"/>
  <c r="AQ139" i="1" s="1"/>
  <c r="I46" i="12"/>
  <c r="F49" i="12"/>
  <c r="G49" i="12" s="1"/>
  <c r="J63" i="12"/>
  <c r="P135" i="14"/>
  <c r="AP154" i="1"/>
  <c r="AQ154" i="1" s="1"/>
  <c r="C83" i="12"/>
  <c r="AU103" i="1"/>
  <c r="I83" i="4"/>
  <c r="AV103" i="1"/>
  <c r="AS103" i="1"/>
  <c r="AP39" i="1"/>
  <c r="AQ39" i="1" s="1"/>
  <c r="P20" i="14"/>
  <c r="AP93" i="1"/>
  <c r="AQ93" i="1" s="1"/>
  <c r="P74" i="14"/>
  <c r="R19" i="14"/>
  <c r="S19" i="14" s="1"/>
  <c r="L83" i="12"/>
  <c r="C15" i="12"/>
  <c r="F15" i="12" s="1"/>
  <c r="AV35" i="1"/>
  <c r="AW35" i="1" s="1"/>
  <c r="AX35" i="1" s="1"/>
  <c r="AY35" i="1" s="1"/>
  <c r="AU35" i="1"/>
  <c r="AS35" i="1"/>
  <c r="L15" i="12"/>
  <c r="I15" i="4"/>
  <c r="L166" i="12"/>
  <c r="L2" i="9"/>
  <c r="M2" i="9"/>
  <c r="AS59" i="5"/>
  <c r="D39" i="12"/>
  <c r="H39" i="4"/>
  <c r="L39" i="4" s="1"/>
  <c r="AV59" i="5"/>
  <c r="AU59" i="5"/>
  <c r="P166" i="14"/>
  <c r="AP185" i="1"/>
  <c r="AQ185" i="1" s="1"/>
  <c r="R127" i="14"/>
  <c r="S127" i="14" s="1"/>
  <c r="R62" i="14"/>
  <c r="S62" i="14" s="1"/>
  <c r="C172" i="12"/>
  <c r="F172" i="12" s="1"/>
  <c r="H172" i="4"/>
  <c r="R105" i="14"/>
  <c r="S105" i="14" s="1"/>
  <c r="AP94" i="1"/>
  <c r="AQ94" i="1" s="1"/>
  <c r="P75" i="14"/>
  <c r="AP38" i="1"/>
  <c r="AQ38" i="1" s="1"/>
  <c r="P19" i="14"/>
  <c r="C62" i="12"/>
  <c r="F62" i="12" s="1"/>
  <c r="AU82" i="1"/>
  <c r="AV82" i="1"/>
  <c r="AS82" i="1"/>
  <c r="AP41" i="1"/>
  <c r="AQ41" i="1" s="1"/>
  <c r="P22" i="14"/>
  <c r="R22" i="14" s="1"/>
  <c r="S22" i="14" s="1"/>
  <c r="R166" i="14"/>
  <c r="S166" i="14" s="1"/>
  <c r="S18" i="4"/>
  <c r="AP29" i="1"/>
  <c r="AQ29" i="1" s="1"/>
  <c r="P10" i="14"/>
  <c r="R10" i="14" s="1"/>
  <c r="S10" i="14" s="1"/>
  <c r="S9" i="4"/>
  <c r="S169" i="4"/>
  <c r="C154" i="12"/>
  <c r="F154" i="12" s="1"/>
  <c r="J154" i="12" s="1"/>
  <c r="AV174" i="1"/>
  <c r="H154" i="4"/>
  <c r="K154" i="4" s="1"/>
  <c r="AS174" i="1"/>
  <c r="AU174" i="1"/>
  <c r="AP177" i="1"/>
  <c r="AQ177" i="1" s="1"/>
  <c r="P158" i="14"/>
  <c r="P56" i="14"/>
  <c r="R56" i="14" s="1"/>
  <c r="S56" i="14" s="1"/>
  <c r="AP75" i="1"/>
  <c r="AQ75" i="1" s="1"/>
  <c r="AP167" i="1"/>
  <c r="AQ167" i="1" s="1"/>
  <c r="P148" i="14"/>
  <c r="R148" i="14" s="1"/>
  <c r="S148" i="14" s="1"/>
  <c r="S147" i="4"/>
  <c r="C81" i="12"/>
  <c r="AU101" i="1"/>
  <c r="AV101" i="1"/>
  <c r="AS101" i="1"/>
  <c r="C89" i="12"/>
  <c r="F89" i="12" s="1"/>
  <c r="AV109" i="1"/>
  <c r="AS109" i="1"/>
  <c r="AU109" i="1"/>
  <c r="R83" i="14"/>
  <c r="S83" i="14" s="1"/>
  <c r="S61" i="4"/>
  <c r="S104" i="4"/>
  <c r="P103" i="14"/>
  <c r="R103" i="14" s="1"/>
  <c r="S103" i="14" s="1"/>
  <c r="AP122" i="1"/>
  <c r="AQ122" i="1" s="1"/>
  <c r="S102" i="4"/>
  <c r="AP31" i="1"/>
  <c r="AQ31" i="1" s="1"/>
  <c r="P12" i="14"/>
  <c r="R12" i="14" s="1"/>
  <c r="S12" i="14" s="1"/>
  <c r="P156" i="14"/>
  <c r="R156" i="14" s="1"/>
  <c r="S156" i="14" s="1"/>
  <c r="S155" i="4"/>
  <c r="AP175" i="1"/>
  <c r="AQ175" i="1" s="1"/>
  <c r="R16" i="14"/>
  <c r="S16" i="14" s="1"/>
  <c r="R60" i="14"/>
  <c r="S60" i="14" s="1"/>
  <c r="AP187" i="1"/>
  <c r="AQ187" i="1" s="1"/>
  <c r="P168" i="14"/>
  <c r="R168" i="14" s="1"/>
  <c r="S168" i="14" s="1"/>
  <c r="S167" i="4"/>
  <c r="P129" i="14"/>
  <c r="R129" i="14" s="1"/>
  <c r="S129" i="14" s="1"/>
  <c r="AP148" i="1"/>
  <c r="AQ148" i="1" s="1"/>
  <c r="AP125" i="1"/>
  <c r="AQ125" i="1" s="1"/>
  <c r="P106" i="14"/>
  <c r="R106" i="14" s="1"/>
  <c r="S106" i="14" s="1"/>
  <c r="AP84" i="1"/>
  <c r="AQ84" i="1" s="1"/>
  <c r="P65" i="14"/>
  <c r="R65" i="14" s="1"/>
  <c r="S65" i="14" s="1"/>
  <c r="S64" i="4"/>
  <c r="R170" i="14"/>
  <c r="S170" i="14" s="1"/>
  <c r="R98" i="14"/>
  <c r="S98" i="14" s="1"/>
  <c r="C108" i="12"/>
  <c r="AU128" i="1"/>
  <c r="AV128" i="1"/>
  <c r="AW128" i="1" s="1"/>
  <c r="AX128" i="1" s="1"/>
  <c r="AY128" i="1" s="1"/>
  <c r="AS128" i="1"/>
  <c r="C149" i="12"/>
  <c r="F149" i="12" s="1"/>
  <c r="AU169" i="1"/>
  <c r="AV169" i="1"/>
  <c r="AS169" i="1"/>
  <c r="R121" i="14"/>
  <c r="S121" i="14" s="1"/>
  <c r="C153" i="12"/>
  <c r="F153" i="12" s="1"/>
  <c r="I153" i="4"/>
  <c r="AV173" i="1"/>
  <c r="L153" i="12"/>
  <c r="AU173" i="1"/>
  <c r="AS173" i="1"/>
  <c r="AP108" i="1"/>
  <c r="AQ108" i="1" s="1"/>
  <c r="P89" i="14"/>
  <c r="R89" i="14" s="1"/>
  <c r="S89" i="14" s="1"/>
  <c r="S88" i="4"/>
  <c r="R150" i="14"/>
  <c r="S150" i="14" s="1"/>
  <c r="P21" i="14"/>
  <c r="R21" i="14" s="1"/>
  <c r="S21" i="14" s="1"/>
  <c r="AP40" i="1"/>
  <c r="AQ40" i="1" s="1"/>
  <c r="S82" i="4"/>
  <c r="AP48" i="1"/>
  <c r="AQ48" i="1" s="1"/>
  <c r="P29" i="14"/>
  <c r="P99" i="14"/>
  <c r="R99" i="14" s="1"/>
  <c r="S99" i="14" s="1"/>
  <c r="AP118" i="1"/>
  <c r="AQ118" i="1" s="1"/>
  <c r="AP183" i="1"/>
  <c r="AQ183" i="1" s="1"/>
  <c r="P164" i="14"/>
  <c r="R164" i="14" s="1"/>
  <c r="S164" i="14" s="1"/>
  <c r="S163" i="4"/>
  <c r="R102" i="14"/>
  <c r="S102" i="14" s="1"/>
  <c r="R31" i="14"/>
  <c r="S31" i="14" s="1"/>
  <c r="S59" i="4"/>
  <c r="L62" i="12"/>
  <c r="AP89" i="1"/>
  <c r="AQ89" i="1" s="1"/>
  <c r="P70" i="14"/>
  <c r="R70" i="14" s="1"/>
  <c r="S70" i="14" s="1"/>
  <c r="S69" i="4"/>
  <c r="C60" i="12"/>
  <c r="F60" i="12" s="1"/>
  <c r="M60" i="12" s="1"/>
  <c r="AU80" i="1"/>
  <c r="AS80" i="1"/>
  <c r="AV80" i="1"/>
  <c r="AP170" i="1"/>
  <c r="AQ170" i="1" s="1"/>
  <c r="H150" i="4" s="1"/>
  <c r="L150" i="4" s="1"/>
  <c r="P151" i="14"/>
  <c r="R151" i="14" s="1"/>
  <c r="S151" i="14" s="1"/>
  <c r="AP194" i="1"/>
  <c r="AQ194" i="1" s="1"/>
  <c r="P175" i="14"/>
  <c r="C139" i="12"/>
  <c r="F139" i="12" s="1"/>
  <c r="G139" i="12" s="1"/>
  <c r="AS159" i="1"/>
  <c r="H139" i="4"/>
  <c r="AU159" i="1"/>
  <c r="AV159" i="1"/>
  <c r="AP62" i="1"/>
  <c r="AQ62" i="1" s="1"/>
  <c r="P43" i="14"/>
  <c r="R43" i="14" s="1"/>
  <c r="S43" i="14" s="1"/>
  <c r="R24" i="14"/>
  <c r="S24" i="14" s="1"/>
  <c r="S151" i="4"/>
  <c r="P146" i="14"/>
  <c r="R146" i="14" s="1"/>
  <c r="S146" i="14" s="1"/>
  <c r="AP165" i="1"/>
  <c r="AQ165" i="1" s="1"/>
  <c r="C34" i="12"/>
  <c r="AV54" i="1"/>
  <c r="AW54" i="1" s="1"/>
  <c r="AX54" i="1" s="1"/>
  <c r="AY54" i="1" s="1"/>
  <c r="AU54" i="1"/>
  <c r="I34" i="4"/>
  <c r="AS54" i="1"/>
  <c r="C101" i="12"/>
  <c r="F101" i="12" s="1"/>
  <c r="G101" i="12" s="1"/>
  <c r="AU121" i="1"/>
  <c r="AV121" i="1"/>
  <c r="AS121" i="1"/>
  <c r="C156" i="12"/>
  <c r="F156" i="12" s="1"/>
  <c r="J156" i="12" s="1"/>
  <c r="AS176" i="1"/>
  <c r="AV176" i="1"/>
  <c r="AU176" i="1"/>
  <c r="R29" i="14"/>
  <c r="S29" i="14" s="1"/>
  <c r="AP99" i="1"/>
  <c r="AQ99" i="1" s="1"/>
  <c r="P80" i="14"/>
  <c r="AP110" i="1"/>
  <c r="AQ110" i="1" s="1"/>
  <c r="P91" i="14"/>
  <c r="R91" i="14" s="1"/>
  <c r="S91" i="14" s="1"/>
  <c r="AP172" i="1"/>
  <c r="AQ172" i="1" s="1"/>
  <c r="P153" i="14"/>
  <c r="R153" i="14" s="1"/>
  <c r="S153" i="14" s="1"/>
  <c r="AP191" i="1"/>
  <c r="AQ191" i="1" s="1"/>
  <c r="P172" i="14"/>
  <c r="R172" i="14" s="1"/>
  <c r="S172" i="14" s="1"/>
  <c r="S171" i="4"/>
  <c r="S30" i="4"/>
  <c r="R109" i="14"/>
  <c r="S109" i="14" s="1"/>
  <c r="R17" i="14"/>
  <c r="S17" i="14" s="1"/>
  <c r="AP98" i="1"/>
  <c r="AQ98" i="1" s="1"/>
  <c r="P79" i="14"/>
  <c r="R79" i="14" s="1"/>
  <c r="S79" i="14" s="1"/>
  <c r="S78" i="4"/>
  <c r="AP151" i="1"/>
  <c r="AQ151" i="1" s="1"/>
  <c r="P132" i="14"/>
  <c r="R54" i="14"/>
  <c r="S54" i="14" s="1"/>
  <c r="AW189" i="7"/>
  <c r="AX189" i="7" s="1"/>
  <c r="AY189" i="7" s="1"/>
  <c r="BE189" i="7" s="1"/>
  <c r="BO189" i="7" s="1"/>
  <c r="BX189" i="7" s="1"/>
  <c r="CG189" i="7" s="1"/>
  <c r="L63" i="4"/>
  <c r="F57" i="12"/>
  <c r="J57" i="12" s="1"/>
  <c r="H60" i="4"/>
  <c r="L60" i="4" s="1"/>
  <c r="R113" i="14"/>
  <c r="S113" i="14" s="1"/>
  <c r="P67" i="14"/>
  <c r="R67" i="14" s="1"/>
  <c r="S67" i="14" s="1"/>
  <c r="AP86" i="1"/>
  <c r="AQ86" i="1" s="1"/>
  <c r="AP74" i="1"/>
  <c r="AQ74" i="1" s="1"/>
  <c r="P55" i="14"/>
  <c r="AP53" i="1"/>
  <c r="AQ53" i="1" s="1"/>
  <c r="P34" i="14"/>
  <c r="C99" i="12"/>
  <c r="F99" i="12" s="1"/>
  <c r="G99" i="12" s="1"/>
  <c r="AV119" i="1"/>
  <c r="AU119" i="1"/>
  <c r="AS119" i="1"/>
  <c r="C53" i="12"/>
  <c r="F53" i="12" s="1"/>
  <c r="M53" i="12" s="1"/>
  <c r="AU73" i="1"/>
  <c r="AS73" i="1"/>
  <c r="AV73" i="1"/>
  <c r="AW73" i="1" s="1"/>
  <c r="AX73" i="1" s="1"/>
  <c r="AY73" i="1" s="1"/>
  <c r="R71" i="14"/>
  <c r="S71" i="14" s="1"/>
  <c r="R160" i="14"/>
  <c r="S160" i="14" s="1"/>
  <c r="P107" i="14"/>
  <c r="R107" i="14" s="1"/>
  <c r="S107" i="14" s="1"/>
  <c r="AP126" i="1"/>
  <c r="AQ126" i="1" s="1"/>
  <c r="I146" i="12"/>
  <c r="D146" i="12"/>
  <c r="H146" i="4"/>
  <c r="J146" i="4"/>
  <c r="AU166" i="5"/>
  <c r="AV166" i="5"/>
  <c r="AW166" i="5" s="1"/>
  <c r="AX166" i="5" s="1"/>
  <c r="AY166" i="5" s="1"/>
  <c r="BE166" i="5" s="1"/>
  <c r="BO166" i="5" s="1"/>
  <c r="BX166" i="5" s="1"/>
  <c r="CG166" i="5" s="1"/>
  <c r="AS166" i="5"/>
  <c r="R116" i="14"/>
  <c r="S116" i="14" s="1"/>
  <c r="C75" i="12"/>
  <c r="F75" i="12" s="1"/>
  <c r="AU95" i="1"/>
  <c r="AS95" i="1"/>
  <c r="AV95" i="1"/>
  <c r="AW95" i="1" s="1"/>
  <c r="AX95" i="1" s="1"/>
  <c r="AY95" i="1" s="1"/>
  <c r="AP49" i="1"/>
  <c r="AQ49" i="1" s="1"/>
  <c r="P30" i="14"/>
  <c r="AP135" i="1"/>
  <c r="AQ135" i="1" s="1"/>
  <c r="P116" i="14"/>
  <c r="P69" i="14"/>
  <c r="R69" i="14" s="1"/>
  <c r="S69" i="14" s="1"/>
  <c r="AP88" i="1"/>
  <c r="AQ88" i="1" s="1"/>
  <c r="S16" i="4"/>
  <c r="S152" i="4"/>
  <c r="K63" i="4"/>
  <c r="L139" i="4"/>
  <c r="K166" i="4"/>
  <c r="AP32" i="1"/>
  <c r="AQ32" i="1" s="1"/>
  <c r="P13" i="14"/>
  <c r="R13" i="14" s="1"/>
  <c r="S13" i="14" s="1"/>
  <c r="AP61" i="1"/>
  <c r="AQ61" i="1" s="1"/>
  <c r="P42" i="14"/>
  <c r="R42" i="14" s="1"/>
  <c r="S42" i="14" s="1"/>
  <c r="AP106" i="1"/>
  <c r="AQ106" i="1" s="1"/>
  <c r="P87" i="14"/>
  <c r="R87" i="14" s="1"/>
  <c r="S87" i="14" s="1"/>
  <c r="S86" i="4"/>
  <c r="AP85" i="1"/>
  <c r="AQ85" i="1" s="1"/>
  <c r="P66" i="14"/>
  <c r="R66" i="14" s="1"/>
  <c r="S66" i="14" s="1"/>
  <c r="P51" i="14"/>
  <c r="R51" i="14" s="1"/>
  <c r="S51" i="14" s="1"/>
  <c r="AP70" i="1"/>
  <c r="AQ70" i="1" s="1"/>
  <c r="P95" i="14"/>
  <c r="R95" i="14" s="1"/>
  <c r="S95" i="14" s="1"/>
  <c r="AP114" i="1"/>
  <c r="AQ114" i="1" s="1"/>
  <c r="AP37" i="1"/>
  <c r="AQ37" i="1" s="1"/>
  <c r="P18" i="14"/>
  <c r="R18" i="14" s="1"/>
  <c r="S18" i="14" s="1"/>
  <c r="P97" i="14"/>
  <c r="R97" i="14" s="1"/>
  <c r="S97" i="14" s="1"/>
  <c r="AP116" i="1"/>
  <c r="AQ116" i="1" s="1"/>
  <c r="S159" i="4"/>
  <c r="R110" i="14"/>
  <c r="S110" i="14" s="1"/>
  <c r="P142" i="14"/>
  <c r="R142" i="14" s="1"/>
  <c r="S142" i="14" s="1"/>
  <c r="AP161" i="1"/>
  <c r="AQ161" i="1" s="1"/>
  <c r="R147" i="14"/>
  <c r="S147" i="14" s="1"/>
  <c r="R84" i="14"/>
  <c r="S84" i="14" s="1"/>
  <c r="R35" i="14"/>
  <c r="S35" i="14" s="1"/>
  <c r="S94" i="4"/>
  <c r="C137" i="12"/>
  <c r="F137" i="12" s="1"/>
  <c r="AU157" i="1"/>
  <c r="AV157" i="1"/>
  <c r="AW157" i="1" s="1"/>
  <c r="AX157" i="1" s="1"/>
  <c r="AY157" i="1" s="1"/>
  <c r="BE157" i="1" s="1"/>
  <c r="BO157" i="1" s="1"/>
  <c r="BX157" i="1" s="1"/>
  <c r="CG157" i="1" s="1"/>
  <c r="AS157" i="1"/>
  <c r="L137" i="12"/>
  <c r="S122" i="4"/>
  <c r="AP132" i="1"/>
  <c r="AQ132" i="1" s="1"/>
  <c r="P113" i="14"/>
  <c r="AP28" i="1"/>
  <c r="AQ28" i="1" s="1"/>
  <c r="P9" i="14"/>
  <c r="R9" i="14" s="1"/>
  <c r="S9" i="14" s="1"/>
  <c r="L97" i="4"/>
  <c r="I139" i="4"/>
  <c r="K139" i="4" s="1"/>
  <c r="L48" i="4"/>
  <c r="F108" i="12"/>
  <c r="M108" i="12" s="1"/>
  <c r="C118" i="12"/>
  <c r="F118" i="12" s="1"/>
  <c r="M118" i="12" s="1"/>
  <c r="AU138" i="1"/>
  <c r="AV138" i="1"/>
  <c r="AW138" i="1" s="1"/>
  <c r="AX138" i="1" s="1"/>
  <c r="AY138" i="1" s="1"/>
  <c r="AS138" i="1"/>
  <c r="R55" i="14"/>
  <c r="S55" i="14" s="1"/>
  <c r="AP140" i="1"/>
  <c r="AQ140" i="1" s="1"/>
  <c r="P121" i="14"/>
  <c r="P15" i="14"/>
  <c r="R15" i="14" s="1"/>
  <c r="S15" i="14" s="1"/>
  <c r="AP34" i="1"/>
  <c r="AQ34" i="1" s="1"/>
  <c r="R34" i="14"/>
  <c r="S34" i="14" s="1"/>
  <c r="AP55" i="1"/>
  <c r="AQ55" i="1" s="1"/>
  <c r="P36" i="14"/>
  <c r="R20" i="14"/>
  <c r="S20" i="14" s="1"/>
  <c r="S35" i="4"/>
  <c r="AP78" i="1"/>
  <c r="AQ78" i="1" s="1"/>
  <c r="P59" i="14"/>
  <c r="R59" i="14" s="1"/>
  <c r="S59" i="14" s="1"/>
  <c r="S146" i="4"/>
  <c r="AS135" i="5"/>
  <c r="AV135" i="5"/>
  <c r="AW135" i="5" s="1"/>
  <c r="AX135" i="5" s="1"/>
  <c r="AY135" i="5" s="1"/>
  <c r="BE135" i="5" s="1"/>
  <c r="BO135" i="5" s="1"/>
  <c r="BX135" i="5" s="1"/>
  <c r="CG135" i="5" s="1"/>
  <c r="J115" i="4"/>
  <c r="I115" i="12"/>
  <c r="D115" i="12"/>
  <c r="H115" i="4"/>
  <c r="AU135" i="5"/>
  <c r="S58" i="4"/>
  <c r="R123" i="14"/>
  <c r="S123" i="14" s="1"/>
  <c r="AP57" i="1"/>
  <c r="AQ57" i="1" s="1"/>
  <c r="P38" i="14"/>
  <c r="R38" i="14" s="1"/>
  <c r="S38" i="14" s="1"/>
  <c r="AP51" i="1"/>
  <c r="AQ51" i="1" s="1"/>
  <c r="P32" i="14"/>
  <c r="R32" i="14" s="1"/>
  <c r="S32" i="14" s="1"/>
  <c r="S31" i="4"/>
  <c r="S17" i="4"/>
  <c r="R175" i="14"/>
  <c r="S175" i="14" s="1"/>
  <c r="AP42" i="1"/>
  <c r="AQ42" i="1" s="1"/>
  <c r="P23" i="14"/>
  <c r="S105" i="4"/>
  <c r="AP56" i="1"/>
  <c r="AQ56" i="1" s="1"/>
  <c r="P37" i="14"/>
  <c r="R37" i="14" s="1"/>
  <c r="S37" i="14" s="1"/>
  <c r="R30" i="14"/>
  <c r="S30" i="14" s="1"/>
  <c r="AW155" i="3"/>
  <c r="AX155" i="3" s="1"/>
  <c r="AY155" i="3" s="1"/>
  <c r="AW76" i="7"/>
  <c r="K97" i="4"/>
  <c r="L32" i="4"/>
  <c r="F83" i="12"/>
  <c r="G83" i="12" s="1"/>
  <c r="F34" i="12"/>
  <c r="J34" i="12" s="1"/>
  <c r="AW31" i="7"/>
  <c r="AX31" i="7" s="1"/>
  <c r="AY31" i="7" s="1"/>
  <c r="C97" i="12"/>
  <c r="F97" i="12" s="1"/>
  <c r="AV117" i="1"/>
  <c r="AU117" i="1"/>
  <c r="AS117" i="1"/>
  <c r="C70" i="12"/>
  <c r="F70" i="12" s="1"/>
  <c r="AU90" i="1"/>
  <c r="AS90" i="1"/>
  <c r="AV90" i="1"/>
  <c r="P85" i="14"/>
  <c r="R85" i="14" s="1"/>
  <c r="S85" i="14" s="1"/>
  <c r="AP104" i="1"/>
  <c r="AQ104" i="1" s="1"/>
  <c r="S84" i="4"/>
  <c r="R135" i="14"/>
  <c r="S135" i="14" s="1"/>
  <c r="AP91" i="1"/>
  <c r="AQ91" i="1" s="1"/>
  <c r="P72" i="14"/>
  <c r="R72" i="14" s="1"/>
  <c r="S72" i="14" s="1"/>
  <c r="R36" i="14"/>
  <c r="S36" i="14" s="1"/>
  <c r="P88" i="14"/>
  <c r="R88" i="14" s="1"/>
  <c r="S88" i="14" s="1"/>
  <c r="AP107" i="1"/>
  <c r="AQ107" i="1" s="1"/>
  <c r="L60" i="12"/>
  <c r="AP149" i="1"/>
  <c r="AQ149" i="1" s="1"/>
  <c r="P130" i="14"/>
  <c r="R128" i="14"/>
  <c r="S128" i="14" s="1"/>
  <c r="AP63" i="1"/>
  <c r="AQ63" i="1" s="1"/>
  <c r="P44" i="14"/>
  <c r="R44" i="14" s="1"/>
  <c r="S44" i="14" s="1"/>
  <c r="AP33" i="1"/>
  <c r="AQ33" i="1" s="1"/>
  <c r="P14" i="14"/>
  <c r="R14" i="14" s="1"/>
  <c r="S14" i="14" s="1"/>
  <c r="L92" i="4"/>
  <c r="R74" i="14"/>
  <c r="S74" i="14" s="1"/>
  <c r="C67" i="12"/>
  <c r="F67" i="12" s="1"/>
  <c r="G67" i="12" s="1"/>
  <c r="AV87" i="1"/>
  <c r="AS87" i="1"/>
  <c r="L67" i="12"/>
  <c r="I67" i="4"/>
  <c r="AU87" i="1"/>
  <c r="C52" i="12"/>
  <c r="F52" i="12" s="1"/>
  <c r="M52" i="12" s="1"/>
  <c r="AS72" i="1"/>
  <c r="AV72" i="1"/>
  <c r="AW72" i="1" s="1"/>
  <c r="AX72" i="1" s="1"/>
  <c r="AY72" i="1" s="1"/>
  <c r="I52" i="4"/>
  <c r="AU72" i="1"/>
  <c r="R75" i="14"/>
  <c r="S75" i="14" s="1"/>
  <c r="R169" i="14"/>
  <c r="S169" i="14" s="1"/>
  <c r="AP188" i="1"/>
  <c r="AQ188" i="1" s="1"/>
  <c r="P169" i="14"/>
  <c r="S174" i="4"/>
  <c r="AP143" i="1"/>
  <c r="AQ143" i="1" s="1"/>
  <c r="P124" i="14"/>
  <c r="S29" i="4"/>
  <c r="AW49" i="7"/>
  <c r="AX49" i="7" s="1"/>
  <c r="AY49" i="7" s="1"/>
  <c r="AZ49" i="7" s="1"/>
  <c r="P46" i="14"/>
  <c r="R46" i="14" s="1"/>
  <c r="S46" i="14" s="1"/>
  <c r="AP65" i="1"/>
  <c r="AQ65" i="1" s="1"/>
  <c r="R132" i="14"/>
  <c r="S132" i="14" s="1"/>
  <c r="P125" i="14"/>
  <c r="R125" i="14" s="1"/>
  <c r="S125" i="14" s="1"/>
  <c r="AP144" i="1"/>
  <c r="AQ144" i="1" s="1"/>
  <c r="AP127" i="1"/>
  <c r="AQ127" i="1" s="1"/>
  <c r="P108" i="14"/>
  <c r="R108" i="14" s="1"/>
  <c r="S108" i="14" s="1"/>
  <c r="S107" i="4"/>
  <c r="S134" i="4"/>
  <c r="R126" i="14"/>
  <c r="S126" i="14" s="1"/>
  <c r="AP150" i="1"/>
  <c r="AQ150" i="1" s="1"/>
  <c r="P131" i="14"/>
  <c r="R131" i="14" s="1"/>
  <c r="S131" i="14" s="1"/>
  <c r="S130" i="4"/>
  <c r="C48" i="12"/>
  <c r="F48" i="12" s="1"/>
  <c r="L48" i="12"/>
  <c r="AU68" i="1"/>
  <c r="I48" i="4"/>
  <c r="K48" i="4" s="1"/>
  <c r="AV68" i="1"/>
  <c r="AS68" i="1"/>
  <c r="R33" i="14"/>
  <c r="S33" i="14" s="1"/>
  <c r="R149" i="14"/>
  <c r="S149" i="14" s="1"/>
  <c r="P128" i="14"/>
  <c r="AP147" i="1"/>
  <c r="AQ147" i="1" s="1"/>
  <c r="S73" i="4"/>
  <c r="R158" i="14"/>
  <c r="S158" i="14" s="1"/>
  <c r="AP47" i="1"/>
  <c r="AQ47" i="1" s="1"/>
  <c r="P28" i="14"/>
  <c r="R28" i="14" s="1"/>
  <c r="S28" i="14" s="1"/>
  <c r="C56" i="12"/>
  <c r="F56" i="12" s="1"/>
  <c r="AS76" i="1"/>
  <c r="AV76" i="1"/>
  <c r="AU76" i="1"/>
  <c r="L99" i="12"/>
  <c r="R23" i="14"/>
  <c r="S23" i="14" s="1"/>
  <c r="S106" i="4"/>
  <c r="S37" i="4"/>
  <c r="S168" i="4"/>
  <c r="R57" i="14"/>
  <c r="S57" i="14" s="1"/>
  <c r="R130" i="14"/>
  <c r="S130" i="14" s="1"/>
  <c r="S55" i="4"/>
  <c r="AP130" i="1"/>
  <c r="AQ130" i="1" s="1"/>
  <c r="P111" i="14"/>
  <c r="R111" i="14" s="1"/>
  <c r="S111" i="14" s="1"/>
  <c r="S110" i="4"/>
  <c r="AW129" i="7"/>
  <c r="AX129" i="7" s="1"/>
  <c r="AY129" i="7" s="1"/>
  <c r="AW75" i="7"/>
  <c r="AX75" i="7" s="1"/>
  <c r="AY75" i="7" s="1"/>
  <c r="AW193" i="7"/>
  <c r="AX193" i="7" s="1"/>
  <c r="AY193" i="7" s="1"/>
  <c r="AW180" i="7"/>
  <c r="AX180" i="7" s="1"/>
  <c r="AY180" i="7" s="1"/>
  <c r="AW154" i="7"/>
  <c r="AX154" i="7" s="1"/>
  <c r="AY154" i="7" s="1"/>
  <c r="AW34" i="7"/>
  <c r="AX34" i="7" s="1"/>
  <c r="AY34" i="7" s="1"/>
  <c r="AW176" i="7"/>
  <c r="AX176" i="7" s="1"/>
  <c r="AY176" i="7" s="1"/>
  <c r="AZ176" i="7" s="1"/>
  <c r="AW109" i="7"/>
  <c r="AX109" i="7" s="1"/>
  <c r="AY109" i="7" s="1"/>
  <c r="AW119" i="7"/>
  <c r="AX119" i="7" s="1"/>
  <c r="AY119" i="7" s="1"/>
  <c r="AZ119" i="7" s="1"/>
  <c r="AW120" i="7"/>
  <c r="AX120" i="7" s="1"/>
  <c r="AY120" i="7" s="1"/>
  <c r="AZ120" i="7" s="1"/>
  <c r="AW141" i="7"/>
  <c r="AX141" i="7" s="1"/>
  <c r="AY141" i="7" s="1"/>
  <c r="AZ141" i="7" s="1"/>
  <c r="AW44" i="7"/>
  <c r="AX44" i="7" s="1"/>
  <c r="AY44" i="7" s="1"/>
  <c r="AZ44" i="7" s="1"/>
  <c r="AW175" i="7"/>
  <c r="AX175" i="7" s="1"/>
  <c r="AY175" i="7" s="1"/>
  <c r="L100" i="4"/>
  <c r="L47" i="4"/>
  <c r="L57" i="4"/>
  <c r="L149" i="4"/>
  <c r="L114" i="4"/>
  <c r="L49" i="4"/>
  <c r="K103" i="4"/>
  <c r="K149" i="4"/>
  <c r="K138" i="4"/>
  <c r="AS28" i="5"/>
  <c r="K49" i="4"/>
  <c r="K47" i="4"/>
  <c r="AV28" i="5"/>
  <c r="AW28" i="5" s="1"/>
  <c r="AX28" i="5" s="1"/>
  <c r="AY28" i="5" s="1"/>
  <c r="K15" i="4"/>
  <c r="K51" i="4"/>
  <c r="J10" i="12"/>
  <c r="J72" i="12"/>
  <c r="K162" i="4"/>
  <c r="L101" i="4"/>
  <c r="K62" i="4"/>
  <c r="K101" i="4"/>
  <c r="L156" i="4"/>
  <c r="L135" i="4"/>
  <c r="L89" i="4"/>
  <c r="K52" i="4"/>
  <c r="K89" i="4"/>
  <c r="L144" i="4"/>
  <c r="L111" i="4"/>
  <c r="L136" i="4"/>
  <c r="L75" i="4"/>
  <c r="K144" i="4"/>
  <c r="K111" i="4"/>
  <c r="L162" i="4"/>
  <c r="L62" i="4"/>
  <c r="J114" i="12"/>
  <c r="J138" i="12"/>
  <c r="L173" i="4"/>
  <c r="L93" i="4"/>
  <c r="L132" i="4"/>
  <c r="J132" i="12"/>
  <c r="K173" i="4"/>
  <c r="K93" i="4"/>
  <c r="K76" i="4"/>
  <c r="L116" i="4"/>
  <c r="J53" i="12"/>
  <c r="L70" i="4"/>
  <c r="L118" i="4"/>
  <c r="K10" i="4"/>
  <c r="J140" i="12"/>
  <c r="K70" i="4"/>
  <c r="K118" i="4"/>
  <c r="G76" i="12"/>
  <c r="M76" i="12"/>
  <c r="K77" i="4"/>
  <c r="K53" i="4"/>
  <c r="G114" i="12"/>
  <c r="M114" i="12"/>
  <c r="G138" i="12"/>
  <c r="M138" i="12"/>
  <c r="K75" i="4"/>
  <c r="K100" i="4"/>
  <c r="K136" i="4"/>
  <c r="J144" i="12"/>
  <c r="G140" i="12"/>
  <c r="M140" i="12"/>
  <c r="G77" i="12"/>
  <c r="G170" i="12"/>
  <c r="M170" i="12"/>
  <c r="K67" i="4"/>
  <c r="J89" i="12"/>
  <c r="M100" i="12"/>
  <c r="G100" i="12"/>
  <c r="J76" i="12"/>
  <c r="G136" i="12"/>
  <c r="M136" i="12"/>
  <c r="K137" i="4"/>
  <c r="L166" i="4"/>
  <c r="J170" i="12"/>
  <c r="J100" i="12"/>
  <c r="G10" i="12"/>
  <c r="M10" i="12"/>
  <c r="L142" i="4"/>
  <c r="J136" i="12"/>
  <c r="K34" i="4"/>
  <c r="G2" i="4"/>
  <c r="G3" i="4"/>
  <c r="G132" i="12"/>
  <c r="M132" i="12"/>
  <c r="G144" i="12"/>
  <c r="M144" i="12"/>
  <c r="I8" i="12"/>
  <c r="D8" i="12"/>
  <c r="M135" i="12"/>
  <c r="G135" i="12"/>
  <c r="K170" i="4"/>
  <c r="M47" i="12"/>
  <c r="G47" i="12"/>
  <c r="L8" i="14"/>
  <c r="K4" i="14"/>
  <c r="L4" i="14" s="1"/>
  <c r="M4" i="14" s="1"/>
  <c r="G162" i="12"/>
  <c r="M162" i="12"/>
  <c r="L140" i="4"/>
  <c r="J15" i="12"/>
  <c r="J135" i="12"/>
  <c r="M51" i="12"/>
  <c r="G51" i="12"/>
  <c r="J47" i="12"/>
  <c r="G26" i="12"/>
  <c r="M26" i="12"/>
  <c r="J162" i="12"/>
  <c r="G57" i="12"/>
  <c r="K153" i="4"/>
  <c r="J26" i="12"/>
  <c r="K83" i="4"/>
  <c r="G72" i="12"/>
  <c r="M72" i="12"/>
  <c r="G63" i="12"/>
  <c r="M63" i="12"/>
  <c r="J8" i="4"/>
  <c r="L77" i="4"/>
  <c r="L53" i="4"/>
  <c r="AW79" i="7"/>
  <c r="AX79" i="7" s="1"/>
  <c r="AY79" i="7" s="1"/>
  <c r="AZ79" i="7" s="1"/>
  <c r="AX76" i="7"/>
  <c r="AY76" i="7" s="1"/>
  <c r="AZ76" i="7" s="1"/>
  <c r="BF65" i="10"/>
  <c r="BP65" i="10" s="1"/>
  <c r="BY65" i="10" s="1"/>
  <c r="CH65" i="10" s="1"/>
  <c r="BF67" i="10"/>
  <c r="BP67" i="10" s="1"/>
  <c r="BY67" i="10" s="1"/>
  <c r="CH67" i="10" s="1"/>
  <c r="BF51" i="10"/>
  <c r="BP51" i="10" s="1"/>
  <c r="BY51" i="10" s="1"/>
  <c r="CH51" i="10" s="1"/>
  <c r="BF45" i="10"/>
  <c r="BP45" i="10" s="1"/>
  <c r="BY45" i="10" s="1"/>
  <c r="CH45" i="10" s="1"/>
  <c r="BF76" i="10"/>
  <c r="BP76" i="10" s="1"/>
  <c r="BY76" i="10" s="1"/>
  <c r="CH76" i="10" s="1"/>
  <c r="BF74" i="10"/>
  <c r="BP74" i="10" s="1"/>
  <c r="BY74" i="10" s="1"/>
  <c r="CH74" i="10" s="1"/>
  <c r="BF57" i="10"/>
  <c r="BP57" i="10" s="1"/>
  <c r="BY57" i="10" s="1"/>
  <c r="CH57" i="10" s="1"/>
  <c r="BF37" i="10"/>
  <c r="BP37" i="10" s="1"/>
  <c r="BY37" i="10" s="1"/>
  <c r="CH37" i="10" s="1"/>
  <c r="BF107" i="10"/>
  <c r="BP107" i="10" s="1"/>
  <c r="BY107" i="10" s="1"/>
  <c r="CH107" i="10" s="1"/>
  <c r="BF140" i="10"/>
  <c r="BP140" i="10" s="1"/>
  <c r="BY140" i="10" s="1"/>
  <c r="CH140" i="10" s="1"/>
  <c r="BF32" i="10"/>
  <c r="BP32" i="10" s="1"/>
  <c r="BY32" i="10" s="1"/>
  <c r="CH32" i="10" s="1"/>
  <c r="BF81" i="10"/>
  <c r="BP81" i="10" s="1"/>
  <c r="BY81" i="10" s="1"/>
  <c r="CH81" i="10" s="1"/>
  <c r="BF93" i="10"/>
  <c r="BP93" i="10" s="1"/>
  <c r="BY93" i="10" s="1"/>
  <c r="CH93" i="10" s="1"/>
  <c r="BF96" i="10"/>
  <c r="BP96" i="10" s="1"/>
  <c r="BY96" i="10" s="1"/>
  <c r="CH96" i="10" s="1"/>
  <c r="BG85" i="10"/>
  <c r="BQ85" i="10" s="1"/>
  <c r="BZ85" i="10" s="1"/>
  <c r="CI85" i="10" s="1"/>
  <c r="BG161" i="10"/>
  <c r="BQ161" i="10" s="1"/>
  <c r="BZ161" i="10" s="1"/>
  <c r="CI161" i="10" s="1"/>
  <c r="BF69" i="10"/>
  <c r="BP69" i="10" s="1"/>
  <c r="BY69" i="10" s="1"/>
  <c r="CH69" i="10" s="1"/>
  <c r="BF191" i="10"/>
  <c r="BP191" i="10" s="1"/>
  <c r="BY191" i="10" s="1"/>
  <c r="CH191" i="10" s="1"/>
  <c r="BF129" i="10"/>
  <c r="BP129" i="10" s="1"/>
  <c r="BY129" i="10" s="1"/>
  <c r="CH129" i="10" s="1"/>
  <c r="BF175" i="10"/>
  <c r="BP175" i="10" s="1"/>
  <c r="BY175" i="10" s="1"/>
  <c r="CH175" i="10" s="1"/>
  <c r="BF44" i="10"/>
  <c r="BP44" i="10" s="1"/>
  <c r="BY44" i="10" s="1"/>
  <c r="CH44" i="10" s="1"/>
  <c r="BF119" i="10"/>
  <c r="BP119" i="10" s="1"/>
  <c r="BY119" i="10" s="1"/>
  <c r="CH119" i="10" s="1"/>
  <c r="BF34" i="10"/>
  <c r="BP34" i="10" s="1"/>
  <c r="BY34" i="10" s="1"/>
  <c r="CH34" i="10" s="1"/>
  <c r="BF106" i="10"/>
  <c r="BP106" i="10" s="1"/>
  <c r="BY106" i="10" s="1"/>
  <c r="CH106" i="10" s="1"/>
  <c r="BF135" i="10"/>
  <c r="BP135" i="10" s="1"/>
  <c r="BY135" i="10" s="1"/>
  <c r="CH135" i="10" s="1"/>
  <c r="BF105" i="10"/>
  <c r="BP105" i="10" s="1"/>
  <c r="BY105" i="10" s="1"/>
  <c r="CH105" i="10" s="1"/>
  <c r="BF126" i="10"/>
  <c r="BP126" i="10" s="1"/>
  <c r="BY126" i="10" s="1"/>
  <c r="CH126" i="10" s="1"/>
  <c r="BF53" i="10"/>
  <c r="BP53" i="10" s="1"/>
  <c r="BY53" i="10" s="1"/>
  <c r="CH53" i="10" s="1"/>
  <c r="BF58" i="10"/>
  <c r="BP58" i="10" s="1"/>
  <c r="BY58" i="10" s="1"/>
  <c r="CH58" i="10" s="1"/>
  <c r="BF159" i="10"/>
  <c r="BP159" i="10" s="1"/>
  <c r="BY159" i="10" s="1"/>
  <c r="CH159" i="10" s="1"/>
  <c r="BF154" i="10"/>
  <c r="BP154" i="10" s="1"/>
  <c r="BY154" i="10" s="1"/>
  <c r="CH154" i="10" s="1"/>
  <c r="BF94" i="10"/>
  <c r="BP94" i="10" s="1"/>
  <c r="BY94" i="10" s="1"/>
  <c r="CH94" i="10" s="1"/>
  <c r="BF143" i="10"/>
  <c r="BP143" i="10" s="1"/>
  <c r="BY143" i="10" s="1"/>
  <c r="CH143" i="10" s="1"/>
  <c r="BF43" i="10"/>
  <c r="BP43" i="10" s="1"/>
  <c r="BY43" i="10" s="1"/>
  <c r="CH43" i="10" s="1"/>
  <c r="BF153" i="10"/>
  <c r="BP153" i="10" s="1"/>
  <c r="BY153" i="10" s="1"/>
  <c r="CH153" i="10" s="1"/>
  <c r="BF164" i="10"/>
  <c r="BP164" i="10" s="1"/>
  <c r="BY164" i="10" s="1"/>
  <c r="CH164" i="10" s="1"/>
  <c r="BF59" i="10"/>
  <c r="BP59" i="10" s="1"/>
  <c r="BY59" i="10" s="1"/>
  <c r="CH59" i="10" s="1"/>
  <c r="BF142" i="10"/>
  <c r="BP142" i="10" s="1"/>
  <c r="BY142" i="10" s="1"/>
  <c r="CH142" i="10" s="1"/>
  <c r="BF177" i="10"/>
  <c r="BP177" i="10" s="1"/>
  <c r="BY177" i="10" s="1"/>
  <c r="CH177" i="10" s="1"/>
  <c r="BF63" i="10"/>
  <c r="BP63" i="10" s="1"/>
  <c r="BY63" i="10" s="1"/>
  <c r="CH63" i="10" s="1"/>
  <c r="BF55" i="10"/>
  <c r="BP55" i="10" s="1"/>
  <c r="BY55" i="10" s="1"/>
  <c r="CH55" i="10" s="1"/>
  <c r="BF95" i="10"/>
  <c r="BP95" i="10" s="1"/>
  <c r="BY95" i="10" s="1"/>
  <c r="CH95" i="10" s="1"/>
  <c r="BF91" i="10"/>
  <c r="BP91" i="10" s="1"/>
  <c r="BY91" i="10" s="1"/>
  <c r="CH91" i="10" s="1"/>
  <c r="BF61" i="10"/>
  <c r="BP61" i="10" s="1"/>
  <c r="BY61" i="10" s="1"/>
  <c r="CH61" i="10" s="1"/>
  <c r="BF180" i="10"/>
  <c r="BP180" i="10" s="1"/>
  <c r="BY180" i="10" s="1"/>
  <c r="CH180" i="10" s="1"/>
  <c r="BF82" i="10"/>
  <c r="BP82" i="10" s="1"/>
  <c r="BY82" i="10" s="1"/>
  <c r="CH82" i="10" s="1"/>
  <c r="BG104" i="10"/>
  <c r="BQ104" i="10" s="1"/>
  <c r="BZ104" i="10" s="1"/>
  <c r="CI104" i="10" s="1"/>
  <c r="BF186" i="10"/>
  <c r="BP186" i="10" s="1"/>
  <c r="BY186" i="10" s="1"/>
  <c r="CH186" i="10" s="1"/>
  <c r="BF73" i="10"/>
  <c r="BP73" i="10" s="1"/>
  <c r="BY73" i="10" s="1"/>
  <c r="CH73" i="10" s="1"/>
  <c r="BF86" i="10"/>
  <c r="BP86" i="10" s="1"/>
  <c r="BY86" i="10" s="1"/>
  <c r="CH86" i="10" s="1"/>
  <c r="BG70" i="10"/>
  <c r="BQ70" i="10" s="1"/>
  <c r="BZ70" i="10" s="1"/>
  <c r="CI70" i="10" s="1"/>
  <c r="BF174" i="10"/>
  <c r="BP174" i="10" s="1"/>
  <c r="BY174" i="10" s="1"/>
  <c r="CH174" i="10" s="1"/>
  <c r="BG192" i="10"/>
  <c r="BQ192" i="10" s="1"/>
  <c r="BZ192" i="10" s="1"/>
  <c r="CI192" i="10" s="1"/>
  <c r="BF75" i="10"/>
  <c r="BP75" i="10" s="1"/>
  <c r="BY75" i="10" s="1"/>
  <c r="CH75" i="10" s="1"/>
  <c r="BF88" i="10"/>
  <c r="BP88" i="10" s="1"/>
  <c r="BY88" i="10" s="1"/>
  <c r="CH88" i="10" s="1"/>
  <c r="BF116" i="10"/>
  <c r="BP116" i="10" s="1"/>
  <c r="BY116" i="10" s="1"/>
  <c r="CH116" i="10" s="1"/>
  <c r="BF167" i="10"/>
  <c r="BP167" i="10" s="1"/>
  <c r="BY167" i="10" s="1"/>
  <c r="CH167" i="10" s="1"/>
  <c r="BF111" i="10"/>
  <c r="BP111" i="10" s="1"/>
  <c r="BY111" i="10" s="1"/>
  <c r="CH111" i="10" s="1"/>
  <c r="BG112" i="10"/>
  <c r="BQ112" i="10" s="1"/>
  <c r="BZ112" i="10" s="1"/>
  <c r="CI112" i="10" s="1"/>
  <c r="BF172" i="10"/>
  <c r="BP172" i="10" s="1"/>
  <c r="BY172" i="10" s="1"/>
  <c r="CH172" i="10" s="1"/>
  <c r="BF83" i="10"/>
  <c r="BP83" i="10" s="1"/>
  <c r="BY83" i="10" s="1"/>
  <c r="CH83" i="10" s="1"/>
  <c r="BF78" i="10"/>
  <c r="BP78" i="10" s="1"/>
  <c r="BY78" i="10" s="1"/>
  <c r="CH78" i="10" s="1"/>
  <c r="BF160" i="10"/>
  <c r="BP160" i="10" s="1"/>
  <c r="BY160" i="10" s="1"/>
  <c r="CH160" i="10" s="1"/>
  <c r="BG108" i="10"/>
  <c r="BQ108" i="10" s="1"/>
  <c r="BZ108" i="10" s="1"/>
  <c r="CI108" i="10" s="1"/>
  <c r="BF100" i="10"/>
  <c r="BP100" i="10" s="1"/>
  <c r="BY100" i="10" s="1"/>
  <c r="CH100" i="10" s="1"/>
  <c r="BG132" i="10"/>
  <c r="BQ132" i="10" s="1"/>
  <c r="BZ132" i="10" s="1"/>
  <c r="CI132" i="10" s="1"/>
  <c r="BF184" i="10"/>
  <c r="BP184" i="10" s="1"/>
  <c r="BY184" i="10" s="1"/>
  <c r="CH184" i="10" s="1"/>
  <c r="BF187" i="10"/>
  <c r="BP187" i="10" s="1"/>
  <c r="BY187" i="10" s="1"/>
  <c r="CH187" i="10" s="1"/>
  <c r="BF120" i="10"/>
  <c r="BP120" i="10" s="1"/>
  <c r="BY120" i="10" s="1"/>
  <c r="CH120" i="10" s="1"/>
  <c r="BG162" i="10"/>
  <c r="BQ162" i="10" s="1"/>
  <c r="BZ162" i="10" s="1"/>
  <c r="CI162" i="10" s="1"/>
  <c r="BG145" i="10"/>
  <c r="BQ145" i="10" s="1"/>
  <c r="BZ145" i="10" s="1"/>
  <c r="CI145" i="10" s="1"/>
  <c r="BF79" i="10"/>
  <c r="BP79" i="10" s="1"/>
  <c r="BY79" i="10" s="1"/>
  <c r="CH79" i="10" s="1"/>
  <c r="BF156" i="10"/>
  <c r="BP156" i="10" s="1"/>
  <c r="BY156" i="10" s="1"/>
  <c r="CH156" i="10" s="1"/>
  <c r="BG155" i="10"/>
  <c r="BQ155" i="10" s="1"/>
  <c r="BZ155" i="10" s="1"/>
  <c r="CI155" i="10" s="1"/>
  <c r="BF182" i="10"/>
  <c r="BP182" i="10" s="1"/>
  <c r="BY182" i="10" s="1"/>
  <c r="CH182" i="10" s="1"/>
  <c r="BF92" i="10"/>
  <c r="BP92" i="10" s="1"/>
  <c r="BY92" i="10" s="1"/>
  <c r="CH92" i="10" s="1"/>
  <c r="BF163" i="10"/>
  <c r="BP163" i="10" s="1"/>
  <c r="BY163" i="10" s="1"/>
  <c r="CH163" i="10" s="1"/>
  <c r="BF121" i="10"/>
  <c r="BP121" i="10" s="1"/>
  <c r="BY121" i="10" s="1"/>
  <c r="CH121" i="10" s="1"/>
  <c r="BF128" i="10"/>
  <c r="BP128" i="10" s="1"/>
  <c r="BY128" i="10" s="1"/>
  <c r="CH128" i="10" s="1"/>
  <c r="BF178" i="10"/>
  <c r="BP178" i="10" s="1"/>
  <c r="BY178" i="10" s="1"/>
  <c r="CH178" i="10" s="1"/>
  <c r="BF190" i="10"/>
  <c r="BP190" i="10" s="1"/>
  <c r="BY190" i="10" s="1"/>
  <c r="CH190" i="10" s="1"/>
  <c r="BF144" i="10"/>
  <c r="BP144" i="10" s="1"/>
  <c r="BY144" i="10" s="1"/>
  <c r="CH144" i="10" s="1"/>
  <c r="BF157" i="10"/>
  <c r="BP157" i="10" s="1"/>
  <c r="BY157" i="10" s="1"/>
  <c r="CH157" i="10" s="1"/>
  <c r="BF170" i="10"/>
  <c r="BP170" i="10" s="1"/>
  <c r="BY170" i="10" s="1"/>
  <c r="CH170" i="10" s="1"/>
  <c r="BF72" i="10"/>
  <c r="BP72" i="10" s="1"/>
  <c r="BY72" i="10" s="1"/>
  <c r="CH72" i="10" s="1"/>
  <c r="BF139" i="10"/>
  <c r="BP139" i="10" s="1"/>
  <c r="BY139" i="10" s="1"/>
  <c r="CH139" i="10" s="1"/>
  <c r="BF176" i="10"/>
  <c r="BP176" i="10" s="1"/>
  <c r="BY176" i="10" s="1"/>
  <c r="CH176" i="10" s="1"/>
  <c r="BF185" i="10"/>
  <c r="BP185" i="10" s="1"/>
  <c r="BY185" i="10" s="1"/>
  <c r="CH185" i="10" s="1"/>
  <c r="BF166" i="10"/>
  <c r="BP166" i="10" s="1"/>
  <c r="BY166" i="10" s="1"/>
  <c r="CH166" i="10" s="1"/>
  <c r="BF84" i="10"/>
  <c r="BP84" i="10" s="1"/>
  <c r="BY84" i="10" s="1"/>
  <c r="CH84" i="10" s="1"/>
  <c r="BF77" i="10"/>
  <c r="BP77" i="10" s="1"/>
  <c r="BY77" i="10" s="1"/>
  <c r="CH77" i="10" s="1"/>
  <c r="BF46" i="10"/>
  <c r="BP46" i="10" s="1"/>
  <c r="BY46" i="10" s="1"/>
  <c r="CH46" i="10" s="1"/>
  <c r="BF179" i="10"/>
  <c r="BP179" i="10" s="1"/>
  <c r="BY179" i="10" s="1"/>
  <c r="CH179" i="10" s="1"/>
  <c r="BF193" i="10"/>
  <c r="BP193" i="10" s="1"/>
  <c r="BY193" i="10" s="1"/>
  <c r="CH193" i="10" s="1"/>
  <c r="BF122" i="10"/>
  <c r="BP122" i="10" s="1"/>
  <c r="BY122" i="10" s="1"/>
  <c r="CH122" i="10" s="1"/>
  <c r="BF171" i="10"/>
  <c r="BP171" i="10" s="1"/>
  <c r="BY171" i="10" s="1"/>
  <c r="CH171" i="10" s="1"/>
  <c r="BF50" i="10"/>
  <c r="BP50" i="10" s="1"/>
  <c r="BY50" i="10" s="1"/>
  <c r="CH50" i="10" s="1"/>
  <c r="BF136" i="10"/>
  <c r="BP136" i="10" s="1"/>
  <c r="BY136" i="10" s="1"/>
  <c r="CH136" i="10" s="1"/>
  <c r="BF80" i="10"/>
  <c r="BP80" i="10" s="1"/>
  <c r="BY80" i="10" s="1"/>
  <c r="CH80" i="10" s="1"/>
  <c r="BF181" i="10"/>
  <c r="BP181" i="10" s="1"/>
  <c r="BY181" i="10" s="1"/>
  <c r="CH181" i="10" s="1"/>
  <c r="BG97" i="10"/>
  <c r="BQ97" i="10" s="1"/>
  <c r="BZ97" i="10" s="1"/>
  <c r="CI97" i="10" s="1"/>
  <c r="BF188" i="10"/>
  <c r="BP188" i="10" s="1"/>
  <c r="BY188" i="10" s="1"/>
  <c r="CH188" i="10" s="1"/>
  <c r="BF194" i="10"/>
  <c r="BP194" i="10" s="1"/>
  <c r="BY194" i="10" s="1"/>
  <c r="CH194" i="10" s="1"/>
  <c r="BF117" i="10"/>
  <c r="BP117" i="10" s="1"/>
  <c r="BY117" i="10" s="1"/>
  <c r="CH117" i="10" s="1"/>
  <c r="BF123" i="10"/>
  <c r="BP123" i="10" s="1"/>
  <c r="BY123" i="10" s="1"/>
  <c r="CH123" i="10" s="1"/>
  <c r="BF48" i="10"/>
  <c r="BP48" i="10" s="1"/>
  <c r="BY48" i="10" s="1"/>
  <c r="CH48" i="10" s="1"/>
  <c r="BF102" i="10"/>
  <c r="BP102" i="10" s="1"/>
  <c r="BY102" i="10" s="1"/>
  <c r="CH102" i="10" s="1"/>
  <c r="BF42" i="10"/>
  <c r="BP42" i="10" s="1"/>
  <c r="BY42" i="10" s="1"/>
  <c r="CH42" i="10" s="1"/>
  <c r="BF30" i="10"/>
  <c r="BP30" i="10" s="1"/>
  <c r="BY30" i="10" s="1"/>
  <c r="CH30" i="10" s="1"/>
  <c r="BF99" i="10"/>
  <c r="BP99" i="10" s="1"/>
  <c r="BY99" i="10" s="1"/>
  <c r="CH99" i="10" s="1"/>
  <c r="BF33" i="10"/>
  <c r="BP33" i="10" s="1"/>
  <c r="BY33" i="10" s="1"/>
  <c r="CH33" i="10" s="1"/>
  <c r="BF87" i="10"/>
  <c r="BP87" i="10" s="1"/>
  <c r="BY87" i="10" s="1"/>
  <c r="CH87" i="10" s="1"/>
  <c r="BF147" i="10"/>
  <c r="BP147" i="10" s="1"/>
  <c r="BY147" i="10" s="1"/>
  <c r="CH147" i="10" s="1"/>
  <c r="BF148" i="10"/>
  <c r="BP148" i="10" s="1"/>
  <c r="BY148" i="10" s="1"/>
  <c r="CH148" i="10" s="1"/>
  <c r="BF103" i="10"/>
  <c r="BP103" i="10" s="1"/>
  <c r="BY103" i="10" s="1"/>
  <c r="CH103" i="10" s="1"/>
  <c r="BF114" i="10"/>
  <c r="BP114" i="10" s="1"/>
  <c r="BY114" i="10" s="1"/>
  <c r="CH114" i="10" s="1"/>
  <c r="BG31" i="10"/>
  <c r="BQ31" i="10" s="1"/>
  <c r="BZ31" i="10" s="1"/>
  <c r="CI31" i="10" s="1"/>
  <c r="BF173" i="10"/>
  <c r="BP173" i="10" s="1"/>
  <c r="BY173" i="10" s="1"/>
  <c r="CH173" i="10" s="1"/>
  <c r="AP17" i="10"/>
  <c r="AQ27" i="10"/>
  <c r="BF90" i="10"/>
  <c r="BP90" i="10" s="1"/>
  <c r="BY90" i="10" s="1"/>
  <c r="CH90" i="10" s="1"/>
  <c r="BF89" i="10"/>
  <c r="BP89" i="10" s="1"/>
  <c r="BY89" i="10" s="1"/>
  <c r="CH89" i="10" s="1"/>
  <c r="BF71" i="10"/>
  <c r="BP71" i="10" s="1"/>
  <c r="BY71" i="10" s="1"/>
  <c r="CH71" i="10" s="1"/>
  <c r="BF141" i="10"/>
  <c r="BP141" i="10" s="1"/>
  <c r="BY141" i="10" s="1"/>
  <c r="CH141" i="10" s="1"/>
  <c r="BF149" i="10"/>
  <c r="BP149" i="10" s="1"/>
  <c r="BY149" i="10" s="1"/>
  <c r="CH149" i="10" s="1"/>
  <c r="BF40" i="10"/>
  <c r="BP40" i="10" s="1"/>
  <c r="BY40" i="10" s="1"/>
  <c r="CH40" i="10" s="1"/>
  <c r="BF168" i="10"/>
  <c r="BP168" i="10" s="1"/>
  <c r="BY168" i="10" s="1"/>
  <c r="CH168" i="10" s="1"/>
  <c r="BF41" i="10"/>
  <c r="BP41" i="10" s="1"/>
  <c r="BY41" i="10" s="1"/>
  <c r="CH41" i="10" s="1"/>
  <c r="BF151" i="10"/>
  <c r="BP151" i="10" s="1"/>
  <c r="BY151" i="10" s="1"/>
  <c r="CH151" i="10" s="1"/>
  <c r="BF28" i="10"/>
  <c r="BP28" i="10" s="1"/>
  <c r="BY28" i="10" s="1"/>
  <c r="CH28" i="10" s="1"/>
  <c r="BF118" i="10"/>
  <c r="BP118" i="10" s="1"/>
  <c r="BY118" i="10" s="1"/>
  <c r="CH118" i="10" s="1"/>
  <c r="BF150" i="10"/>
  <c r="BP150" i="10" s="1"/>
  <c r="BY150" i="10" s="1"/>
  <c r="CH150" i="10" s="1"/>
  <c r="BF56" i="10"/>
  <c r="BP56" i="10" s="1"/>
  <c r="BY56" i="10" s="1"/>
  <c r="CH56" i="10" s="1"/>
  <c r="BF110" i="10"/>
  <c r="BP110" i="10" s="1"/>
  <c r="BY110" i="10" s="1"/>
  <c r="CH110" i="10" s="1"/>
  <c r="BF52" i="10"/>
  <c r="BP52" i="10" s="1"/>
  <c r="BY52" i="10" s="1"/>
  <c r="CH52" i="10" s="1"/>
  <c r="BF62" i="10"/>
  <c r="BP62" i="10" s="1"/>
  <c r="BY62" i="10" s="1"/>
  <c r="CH62" i="10" s="1"/>
  <c r="BF66" i="10"/>
  <c r="BP66" i="10" s="1"/>
  <c r="BY66" i="10" s="1"/>
  <c r="CH66" i="10" s="1"/>
  <c r="BG68" i="10"/>
  <c r="BQ68" i="10" s="1"/>
  <c r="BZ68" i="10" s="1"/>
  <c r="CI68" i="10" s="1"/>
  <c r="BF47" i="10"/>
  <c r="BP47" i="10" s="1"/>
  <c r="BY47" i="10" s="1"/>
  <c r="CH47" i="10" s="1"/>
  <c r="BF39" i="10"/>
  <c r="BP39" i="10" s="1"/>
  <c r="BY39" i="10" s="1"/>
  <c r="CH39" i="10" s="1"/>
  <c r="BF127" i="10"/>
  <c r="BP127" i="10" s="1"/>
  <c r="BY127" i="10" s="1"/>
  <c r="CH127" i="10" s="1"/>
  <c r="BF138" i="10"/>
  <c r="BP138" i="10" s="1"/>
  <c r="BY138" i="10" s="1"/>
  <c r="CH138" i="10" s="1"/>
  <c r="BF146" i="10"/>
  <c r="BP146" i="10" s="1"/>
  <c r="BY146" i="10" s="1"/>
  <c r="CH146" i="10" s="1"/>
  <c r="BF38" i="10"/>
  <c r="BP38" i="10" s="1"/>
  <c r="BY38" i="10" s="1"/>
  <c r="CH38" i="10" s="1"/>
  <c r="BF60" i="10"/>
  <c r="BP60" i="10" s="1"/>
  <c r="BY60" i="10" s="1"/>
  <c r="CH60" i="10" s="1"/>
  <c r="AW29" i="10"/>
  <c r="AX29" i="10" s="1"/>
  <c r="AY29" i="10" s="1"/>
  <c r="BF49" i="10"/>
  <c r="BP49" i="10" s="1"/>
  <c r="BY49" i="10" s="1"/>
  <c r="CH49" i="10" s="1"/>
  <c r="BF115" i="10"/>
  <c r="BP115" i="10" s="1"/>
  <c r="BY115" i="10" s="1"/>
  <c r="CH115" i="10" s="1"/>
  <c r="BF54" i="10"/>
  <c r="BP54" i="10" s="1"/>
  <c r="BY54" i="10" s="1"/>
  <c r="CH54" i="10" s="1"/>
  <c r="BF134" i="10"/>
  <c r="BP134" i="10" s="1"/>
  <c r="BY134" i="10" s="1"/>
  <c r="CH134" i="10" s="1"/>
  <c r="BG158" i="10"/>
  <c r="BQ158" i="10" s="1"/>
  <c r="BZ158" i="10" s="1"/>
  <c r="CI158" i="10" s="1"/>
  <c r="BG36" i="10"/>
  <c r="BQ36" i="10" s="1"/>
  <c r="BZ36" i="10" s="1"/>
  <c r="CI36" i="10" s="1"/>
  <c r="BF189" i="10"/>
  <c r="BP189" i="10" s="1"/>
  <c r="BY189" i="10" s="1"/>
  <c r="CH189" i="10" s="1"/>
  <c r="BF133" i="10"/>
  <c r="BP133" i="10" s="1"/>
  <c r="BY133" i="10" s="1"/>
  <c r="CH133" i="10" s="1"/>
  <c r="BF152" i="10"/>
  <c r="BP152" i="10" s="1"/>
  <c r="BY152" i="10" s="1"/>
  <c r="CH152" i="10" s="1"/>
  <c r="BF125" i="10"/>
  <c r="BP125" i="10" s="1"/>
  <c r="BY125" i="10" s="1"/>
  <c r="CH125" i="10" s="1"/>
  <c r="BG169" i="10"/>
  <c r="BQ169" i="10" s="1"/>
  <c r="BZ169" i="10" s="1"/>
  <c r="CI169" i="10" s="1"/>
  <c r="BF101" i="10"/>
  <c r="BP101" i="10" s="1"/>
  <c r="BY101" i="10" s="1"/>
  <c r="CH101" i="10" s="1"/>
  <c r="BF130" i="10"/>
  <c r="BP130" i="10" s="1"/>
  <c r="BY130" i="10" s="1"/>
  <c r="CH130" i="10" s="1"/>
  <c r="BF98" i="10"/>
  <c r="BP98" i="10" s="1"/>
  <c r="BY98" i="10" s="1"/>
  <c r="CH98" i="10" s="1"/>
  <c r="BF35" i="10"/>
  <c r="BP35" i="10" s="1"/>
  <c r="BY35" i="10" s="1"/>
  <c r="CH35" i="10" s="1"/>
  <c r="BF165" i="10"/>
  <c r="BP165" i="10" s="1"/>
  <c r="BY165" i="10" s="1"/>
  <c r="CH165" i="10" s="1"/>
  <c r="BG137" i="10"/>
  <c r="BQ137" i="10" s="1"/>
  <c r="BZ137" i="10" s="1"/>
  <c r="CI137" i="10" s="1"/>
  <c r="BG131" i="10"/>
  <c r="BQ131" i="10" s="1"/>
  <c r="BZ131" i="10" s="1"/>
  <c r="CI131" i="10" s="1"/>
  <c r="BF109" i="10"/>
  <c r="BP109" i="10" s="1"/>
  <c r="BY109" i="10" s="1"/>
  <c r="CH109" i="10" s="1"/>
  <c r="BF64" i="10"/>
  <c r="BP64" i="10" s="1"/>
  <c r="BY64" i="10" s="1"/>
  <c r="CH64" i="10" s="1"/>
  <c r="BF183" i="10"/>
  <c r="BP183" i="10" s="1"/>
  <c r="BY183" i="10" s="1"/>
  <c r="CH183" i="10" s="1"/>
  <c r="BF195" i="10"/>
  <c r="BP195" i="10" s="1"/>
  <c r="BY195" i="10" s="1"/>
  <c r="CH195" i="10" s="1"/>
  <c r="BF124" i="10"/>
  <c r="BP124" i="10" s="1"/>
  <c r="BY124" i="10" s="1"/>
  <c r="CH124" i="10" s="1"/>
  <c r="BF113" i="10"/>
  <c r="BP113" i="10" s="1"/>
  <c r="BY113" i="10" s="1"/>
  <c r="CH113" i="10" s="1"/>
  <c r="H8" i="4"/>
  <c r="AZ194" i="7"/>
  <c r="BE194" i="7"/>
  <c r="BO194" i="7" s="1"/>
  <c r="BX194" i="7" s="1"/>
  <c r="CG194" i="7" s="1"/>
  <c r="AZ66" i="7"/>
  <c r="BE66" i="7"/>
  <c r="BO66" i="7" s="1"/>
  <c r="BX66" i="7" s="1"/>
  <c r="CG66" i="7" s="1"/>
  <c r="AZ108" i="7"/>
  <c r="BE108" i="7"/>
  <c r="BO108" i="7" s="1"/>
  <c r="BX108" i="7" s="1"/>
  <c r="CG108" i="7" s="1"/>
  <c r="AZ187" i="7"/>
  <c r="BE187" i="7"/>
  <c r="BO187" i="7" s="1"/>
  <c r="BX187" i="7" s="1"/>
  <c r="CG187" i="7" s="1"/>
  <c r="AZ133" i="7"/>
  <c r="BE133" i="7"/>
  <c r="BO133" i="7" s="1"/>
  <c r="BX133" i="7" s="1"/>
  <c r="CG133" i="7" s="1"/>
  <c r="AZ103" i="7"/>
  <c r="BE103" i="7"/>
  <c r="BO103" i="7" s="1"/>
  <c r="BX103" i="7" s="1"/>
  <c r="CG103" i="7" s="1"/>
  <c r="AZ142" i="7"/>
  <c r="BE142" i="7"/>
  <c r="BO142" i="7" s="1"/>
  <c r="BX142" i="7" s="1"/>
  <c r="CG142" i="7" s="1"/>
  <c r="AZ112" i="7"/>
  <c r="BE112" i="7"/>
  <c r="BO112" i="7" s="1"/>
  <c r="BX112" i="7" s="1"/>
  <c r="CG112" i="7" s="1"/>
  <c r="AZ154" i="7"/>
  <c r="BE154" i="7"/>
  <c r="BO154" i="7" s="1"/>
  <c r="BX154" i="7" s="1"/>
  <c r="CG154" i="7" s="1"/>
  <c r="AZ88" i="7"/>
  <c r="BE88" i="7"/>
  <c r="BO88" i="7" s="1"/>
  <c r="BX88" i="7" s="1"/>
  <c r="CG88" i="7" s="1"/>
  <c r="AZ84" i="7"/>
  <c r="BE84" i="7"/>
  <c r="BO84" i="7" s="1"/>
  <c r="BX84" i="7" s="1"/>
  <c r="CG84" i="7" s="1"/>
  <c r="AZ58" i="7"/>
  <c r="BE58" i="7"/>
  <c r="BO58" i="7" s="1"/>
  <c r="BX58" i="7" s="1"/>
  <c r="CG58" i="7" s="1"/>
  <c r="AZ183" i="7"/>
  <c r="BE183" i="7"/>
  <c r="BO183" i="7" s="1"/>
  <c r="BX183" i="7" s="1"/>
  <c r="CG183" i="7" s="1"/>
  <c r="AZ47" i="7"/>
  <c r="BE47" i="7"/>
  <c r="BO47" i="7" s="1"/>
  <c r="BX47" i="7" s="1"/>
  <c r="CG47" i="7" s="1"/>
  <c r="AZ87" i="7"/>
  <c r="BE87" i="7"/>
  <c r="BO87" i="7" s="1"/>
  <c r="BX87" i="7" s="1"/>
  <c r="CG87" i="7" s="1"/>
  <c r="BE120" i="7"/>
  <c r="BO120" i="7" s="1"/>
  <c r="BX120" i="7" s="1"/>
  <c r="CG120" i="7" s="1"/>
  <c r="AZ192" i="7"/>
  <c r="BE192" i="7"/>
  <c r="BO192" i="7" s="1"/>
  <c r="BX192" i="7" s="1"/>
  <c r="CG192" i="7" s="1"/>
  <c r="AZ153" i="7"/>
  <c r="BE153" i="7"/>
  <c r="BO153" i="7" s="1"/>
  <c r="BX153" i="7" s="1"/>
  <c r="CG153" i="7" s="1"/>
  <c r="AZ61" i="7"/>
  <c r="BE61" i="7"/>
  <c r="BO61" i="7" s="1"/>
  <c r="BX61" i="7" s="1"/>
  <c r="CG61" i="7" s="1"/>
  <c r="AZ111" i="7"/>
  <c r="BE111" i="7"/>
  <c r="BO111" i="7" s="1"/>
  <c r="BX111" i="7" s="1"/>
  <c r="CG111" i="7" s="1"/>
  <c r="AZ137" i="7"/>
  <c r="BE137" i="7"/>
  <c r="BO137" i="7" s="1"/>
  <c r="BX137" i="7" s="1"/>
  <c r="CG137" i="7" s="1"/>
  <c r="AZ145" i="7"/>
  <c r="BE145" i="7"/>
  <c r="BO145" i="7" s="1"/>
  <c r="BX145" i="7" s="1"/>
  <c r="CG145" i="7" s="1"/>
  <c r="AZ96" i="7"/>
  <c r="BE96" i="7"/>
  <c r="BO96" i="7" s="1"/>
  <c r="BX96" i="7" s="1"/>
  <c r="CG96" i="7" s="1"/>
  <c r="AZ124" i="7"/>
  <c r="BE124" i="7"/>
  <c r="BO124" i="7" s="1"/>
  <c r="BX124" i="7" s="1"/>
  <c r="CG124" i="7" s="1"/>
  <c r="AZ102" i="7"/>
  <c r="BE102" i="7"/>
  <c r="BO102" i="7" s="1"/>
  <c r="BX102" i="7" s="1"/>
  <c r="CG102" i="7" s="1"/>
  <c r="AZ173" i="7"/>
  <c r="BE173" i="7"/>
  <c r="BO173" i="7" s="1"/>
  <c r="BX173" i="7" s="1"/>
  <c r="CG173" i="7" s="1"/>
  <c r="AZ151" i="7"/>
  <c r="BE151" i="7"/>
  <c r="BO151" i="7" s="1"/>
  <c r="BX151" i="7" s="1"/>
  <c r="CG151" i="7" s="1"/>
  <c r="AZ186" i="7"/>
  <c r="BE186" i="7"/>
  <c r="BO186" i="7" s="1"/>
  <c r="BX186" i="7" s="1"/>
  <c r="CG186" i="7" s="1"/>
  <c r="AZ34" i="7"/>
  <c r="BE34" i="7"/>
  <c r="BO34" i="7" s="1"/>
  <c r="BX34" i="7" s="1"/>
  <c r="CG34" i="7" s="1"/>
  <c r="AZ91" i="7"/>
  <c r="BE91" i="7"/>
  <c r="BO91" i="7" s="1"/>
  <c r="BX91" i="7" s="1"/>
  <c r="CG91" i="7" s="1"/>
  <c r="AZ191" i="7"/>
  <c r="BE191" i="7"/>
  <c r="BO191" i="7" s="1"/>
  <c r="BX191" i="7" s="1"/>
  <c r="CG191" i="7" s="1"/>
  <c r="AZ181" i="7"/>
  <c r="BE181" i="7"/>
  <c r="BO181" i="7" s="1"/>
  <c r="BX181" i="7" s="1"/>
  <c r="CG181" i="7" s="1"/>
  <c r="AZ160" i="7"/>
  <c r="BE160" i="7"/>
  <c r="BO160" i="7" s="1"/>
  <c r="BX160" i="7" s="1"/>
  <c r="CG160" i="7" s="1"/>
  <c r="AZ46" i="7"/>
  <c r="BE46" i="7"/>
  <c r="BO46" i="7" s="1"/>
  <c r="BX46" i="7" s="1"/>
  <c r="CG46" i="7" s="1"/>
  <c r="AZ43" i="7"/>
  <c r="BE43" i="7"/>
  <c r="BO43" i="7" s="1"/>
  <c r="BX43" i="7" s="1"/>
  <c r="CG43" i="7" s="1"/>
  <c r="AZ113" i="7"/>
  <c r="BE113" i="7"/>
  <c r="BO113" i="7" s="1"/>
  <c r="BX113" i="7" s="1"/>
  <c r="CG113" i="7" s="1"/>
  <c r="AZ116" i="7"/>
  <c r="BE116" i="7"/>
  <c r="BO116" i="7" s="1"/>
  <c r="BX116" i="7" s="1"/>
  <c r="CG116" i="7" s="1"/>
  <c r="AZ54" i="7"/>
  <c r="BE54" i="7"/>
  <c r="BO54" i="7" s="1"/>
  <c r="BX54" i="7" s="1"/>
  <c r="CG54" i="7" s="1"/>
  <c r="AZ35" i="7"/>
  <c r="BE35" i="7"/>
  <c r="BO35" i="7" s="1"/>
  <c r="BX35" i="7" s="1"/>
  <c r="CG35" i="7" s="1"/>
  <c r="AZ51" i="7"/>
  <c r="BE51" i="7"/>
  <c r="BO51" i="7" s="1"/>
  <c r="BX51" i="7" s="1"/>
  <c r="CG51" i="7" s="1"/>
  <c r="AZ62" i="7"/>
  <c r="BE62" i="7"/>
  <c r="BO62" i="7" s="1"/>
  <c r="BX62" i="7" s="1"/>
  <c r="CG62" i="7" s="1"/>
  <c r="AZ162" i="7"/>
  <c r="BE162" i="7"/>
  <c r="BO162" i="7" s="1"/>
  <c r="BX162" i="7" s="1"/>
  <c r="CG162" i="7" s="1"/>
  <c r="AZ146" i="7"/>
  <c r="BE146" i="7"/>
  <c r="BO146" i="7" s="1"/>
  <c r="BX146" i="7" s="1"/>
  <c r="CG146" i="7" s="1"/>
  <c r="AZ45" i="7"/>
  <c r="BE45" i="7"/>
  <c r="BO45" i="7" s="1"/>
  <c r="BX45" i="7" s="1"/>
  <c r="CG45" i="7" s="1"/>
  <c r="AZ143" i="7"/>
  <c r="BE143" i="7"/>
  <c r="BO143" i="7" s="1"/>
  <c r="BX143" i="7" s="1"/>
  <c r="CG143" i="7" s="1"/>
  <c r="AZ63" i="7"/>
  <c r="BE63" i="7"/>
  <c r="BO63" i="7" s="1"/>
  <c r="BX63" i="7" s="1"/>
  <c r="CG63" i="7" s="1"/>
  <c r="AZ32" i="7"/>
  <c r="BE32" i="7"/>
  <c r="BO32" i="7" s="1"/>
  <c r="BX32" i="7" s="1"/>
  <c r="CG32" i="7" s="1"/>
  <c r="AZ85" i="7"/>
  <c r="BE85" i="7"/>
  <c r="BO85" i="7" s="1"/>
  <c r="BX85" i="7" s="1"/>
  <c r="CG85" i="7" s="1"/>
  <c r="AZ180" i="7"/>
  <c r="BE180" i="7"/>
  <c r="BO180" i="7" s="1"/>
  <c r="BX180" i="7" s="1"/>
  <c r="CG180" i="7" s="1"/>
  <c r="AZ129" i="7"/>
  <c r="BE129" i="7"/>
  <c r="BO129" i="7" s="1"/>
  <c r="BX129" i="7" s="1"/>
  <c r="CG129" i="7" s="1"/>
  <c r="AZ92" i="7"/>
  <c r="BE92" i="7"/>
  <c r="BO92" i="7" s="1"/>
  <c r="BX92" i="7" s="1"/>
  <c r="CG92" i="7" s="1"/>
  <c r="AZ53" i="7"/>
  <c r="BE53" i="7"/>
  <c r="BO53" i="7" s="1"/>
  <c r="BX53" i="7" s="1"/>
  <c r="CG53" i="7" s="1"/>
  <c r="AZ172" i="7"/>
  <c r="BE172" i="7"/>
  <c r="BO172" i="7" s="1"/>
  <c r="BX172" i="7" s="1"/>
  <c r="CG172" i="7" s="1"/>
  <c r="AW106" i="7"/>
  <c r="AX106" i="7" s="1"/>
  <c r="AY106" i="7" s="1"/>
  <c r="AW149" i="7"/>
  <c r="AX149" i="7" s="1"/>
  <c r="AY149" i="7" s="1"/>
  <c r="AZ57" i="7"/>
  <c r="BE57" i="7"/>
  <c r="BO57" i="7" s="1"/>
  <c r="BX57" i="7" s="1"/>
  <c r="CG57" i="7" s="1"/>
  <c r="AW114" i="7"/>
  <c r="AX114" i="7" s="1"/>
  <c r="AY114" i="7" s="1"/>
  <c r="AW178" i="7"/>
  <c r="AX178" i="7" s="1"/>
  <c r="AY178" i="7" s="1"/>
  <c r="AZ189" i="7"/>
  <c r="AW70" i="7"/>
  <c r="AX70" i="7" s="1"/>
  <c r="AY70" i="7" s="1"/>
  <c r="AW147" i="7"/>
  <c r="AX147" i="7" s="1"/>
  <c r="AY147" i="7" s="1"/>
  <c r="AW86" i="7"/>
  <c r="AX86" i="7" s="1"/>
  <c r="AY86" i="7" s="1"/>
  <c r="AW48" i="7"/>
  <c r="AX48" i="7" s="1"/>
  <c r="AY48" i="7" s="1"/>
  <c r="AW52" i="7"/>
  <c r="AX52" i="7" s="1"/>
  <c r="AY52" i="7" s="1"/>
  <c r="AW55" i="7"/>
  <c r="AX55" i="7" s="1"/>
  <c r="AY55" i="7" s="1"/>
  <c r="AW60" i="7"/>
  <c r="AX60" i="7" s="1"/>
  <c r="AY60" i="7" s="1"/>
  <c r="AW167" i="7"/>
  <c r="AX167" i="7" s="1"/>
  <c r="AY167" i="7" s="1"/>
  <c r="AW174" i="7"/>
  <c r="AX174" i="7" s="1"/>
  <c r="AY174" i="7" s="1"/>
  <c r="AZ107" i="7"/>
  <c r="BE107" i="7"/>
  <c r="BO107" i="7" s="1"/>
  <c r="BX107" i="7" s="1"/>
  <c r="CG107" i="7" s="1"/>
  <c r="AZ132" i="7"/>
  <c r="BE132" i="7"/>
  <c r="BO132" i="7" s="1"/>
  <c r="BX132" i="7" s="1"/>
  <c r="CG132" i="7" s="1"/>
  <c r="AZ152" i="7"/>
  <c r="BE152" i="7"/>
  <c r="BO152" i="7" s="1"/>
  <c r="BX152" i="7" s="1"/>
  <c r="CG152" i="7" s="1"/>
  <c r="AZ166" i="7"/>
  <c r="BE166" i="7"/>
  <c r="BO166" i="7" s="1"/>
  <c r="BX166" i="7" s="1"/>
  <c r="CG166" i="7" s="1"/>
  <c r="AW105" i="7"/>
  <c r="AX105" i="7" s="1"/>
  <c r="AY105" i="7" s="1"/>
  <c r="AZ131" i="7"/>
  <c r="BE131" i="7"/>
  <c r="BO131" i="7" s="1"/>
  <c r="BX131" i="7" s="1"/>
  <c r="CG131" i="7" s="1"/>
  <c r="AW83" i="7"/>
  <c r="AX83" i="7" s="1"/>
  <c r="AY83" i="7" s="1"/>
  <c r="AW130" i="7"/>
  <c r="AX130" i="7" s="1"/>
  <c r="AY130" i="7" s="1"/>
  <c r="AW90" i="7"/>
  <c r="AX90" i="7" s="1"/>
  <c r="AY90" i="7" s="1"/>
  <c r="AW33" i="7"/>
  <c r="AX33" i="7" s="1"/>
  <c r="AY33" i="7" s="1"/>
  <c r="AW122" i="7"/>
  <c r="AX122" i="7" s="1"/>
  <c r="AY122" i="7" s="1"/>
  <c r="AZ139" i="7"/>
  <c r="BE139" i="7"/>
  <c r="BO139" i="7" s="1"/>
  <c r="BX139" i="7" s="1"/>
  <c r="CG139" i="7" s="1"/>
  <c r="AW115" i="7"/>
  <c r="AX115" i="7" s="1"/>
  <c r="AY115" i="7" s="1"/>
  <c r="AZ165" i="7"/>
  <c r="BE165" i="7"/>
  <c r="BO165" i="7" s="1"/>
  <c r="BX165" i="7" s="1"/>
  <c r="CG165" i="7" s="1"/>
  <c r="AZ123" i="7"/>
  <c r="BE123" i="7"/>
  <c r="BO123" i="7" s="1"/>
  <c r="BX123" i="7" s="1"/>
  <c r="CG123" i="7" s="1"/>
  <c r="AZ157" i="7"/>
  <c r="BE157" i="7"/>
  <c r="BO157" i="7" s="1"/>
  <c r="BX157" i="7" s="1"/>
  <c r="CG157" i="7" s="1"/>
  <c r="AW28" i="7"/>
  <c r="AX28" i="7" s="1"/>
  <c r="AY28" i="7" s="1"/>
  <c r="AW138" i="7"/>
  <c r="AX138" i="7" s="1"/>
  <c r="AY138" i="7" s="1"/>
  <c r="AZ40" i="7"/>
  <c r="BE40" i="7"/>
  <c r="BO40" i="7" s="1"/>
  <c r="BX40" i="7" s="1"/>
  <c r="CG40" i="7" s="1"/>
  <c r="AZ195" i="7"/>
  <c r="BE195" i="7"/>
  <c r="BO195" i="7" s="1"/>
  <c r="BX195" i="7" s="1"/>
  <c r="CG195" i="7" s="1"/>
  <c r="AZ144" i="7"/>
  <c r="BE144" i="7"/>
  <c r="BO144" i="7" s="1"/>
  <c r="BX144" i="7" s="1"/>
  <c r="CG144" i="7" s="1"/>
  <c r="AW134" i="7"/>
  <c r="AX134" i="7" s="1"/>
  <c r="AY134" i="7" s="1"/>
  <c r="AZ99" i="7"/>
  <c r="BE99" i="7"/>
  <c r="BO99" i="7" s="1"/>
  <c r="BX99" i="7" s="1"/>
  <c r="CG99" i="7" s="1"/>
  <c r="AW163" i="7"/>
  <c r="AX163" i="7" s="1"/>
  <c r="AY163" i="7" s="1"/>
  <c r="AW125" i="7"/>
  <c r="AX125" i="7" s="1"/>
  <c r="AY125" i="7" s="1"/>
  <c r="AZ188" i="7"/>
  <c r="BE188" i="7"/>
  <c r="BO188" i="7" s="1"/>
  <c r="BX188" i="7" s="1"/>
  <c r="CG188" i="7" s="1"/>
  <c r="AZ30" i="7"/>
  <c r="BE30" i="7"/>
  <c r="BO30" i="7" s="1"/>
  <c r="BX30" i="7" s="1"/>
  <c r="CG30" i="7" s="1"/>
  <c r="AW95" i="7"/>
  <c r="AX95" i="7" s="1"/>
  <c r="AY95" i="7" s="1"/>
  <c r="AW164" i="7"/>
  <c r="AX164" i="7" s="1"/>
  <c r="AY164" i="7" s="1"/>
  <c r="AW171" i="7"/>
  <c r="AX171" i="7" s="1"/>
  <c r="AY171" i="7" s="1"/>
  <c r="AW77" i="7"/>
  <c r="AX77" i="7" s="1"/>
  <c r="AY77" i="7" s="1"/>
  <c r="AZ38" i="7"/>
  <c r="BE38" i="7"/>
  <c r="BO38" i="7" s="1"/>
  <c r="BX38" i="7" s="1"/>
  <c r="CG38" i="7" s="1"/>
  <c r="BB27" i="7"/>
  <c r="Y17" i="7"/>
  <c r="AW159" i="7"/>
  <c r="AX159" i="7" s="1"/>
  <c r="AY159" i="7" s="1"/>
  <c r="AW127" i="7"/>
  <c r="AX127" i="7" s="1"/>
  <c r="AY127" i="7" s="1"/>
  <c r="AW156" i="7"/>
  <c r="AX156" i="7" s="1"/>
  <c r="AY156" i="7" s="1"/>
  <c r="AW126" i="7"/>
  <c r="AX126" i="7" s="1"/>
  <c r="AY126" i="7" s="1"/>
  <c r="AW169" i="7"/>
  <c r="AX169" i="7" s="1"/>
  <c r="AY169" i="7" s="1"/>
  <c r="AW67" i="7"/>
  <c r="AX67" i="7" s="1"/>
  <c r="AY67" i="7" s="1"/>
  <c r="AW89" i="7"/>
  <c r="AX89" i="7" s="1"/>
  <c r="AY89" i="7" s="1"/>
  <c r="AZ135" i="7"/>
  <c r="BE135" i="7"/>
  <c r="BO135" i="7" s="1"/>
  <c r="BX135" i="7" s="1"/>
  <c r="CG135" i="7" s="1"/>
  <c r="AW179" i="7"/>
  <c r="AX179" i="7" s="1"/>
  <c r="AY179" i="7" s="1"/>
  <c r="AW81" i="7"/>
  <c r="AX81" i="7" s="1"/>
  <c r="AY81" i="7" s="1"/>
  <c r="AZ42" i="7"/>
  <c r="BE42" i="7"/>
  <c r="BO42" i="7" s="1"/>
  <c r="BX42" i="7" s="1"/>
  <c r="CG42" i="7" s="1"/>
  <c r="AW69" i="7"/>
  <c r="AX69" i="7" s="1"/>
  <c r="AY69" i="7" s="1"/>
  <c r="AW78" i="7"/>
  <c r="AX78" i="7" s="1"/>
  <c r="AY78" i="7" s="1"/>
  <c r="AW184" i="7"/>
  <c r="AX184" i="7" s="1"/>
  <c r="AY184" i="7" s="1"/>
  <c r="AW98" i="7"/>
  <c r="AX98" i="7" s="1"/>
  <c r="AY98" i="7" s="1"/>
  <c r="AW80" i="7"/>
  <c r="AX80" i="7" s="1"/>
  <c r="AY80" i="7" s="1"/>
  <c r="AZ136" i="7"/>
  <c r="BE136" i="7"/>
  <c r="BO136" i="7" s="1"/>
  <c r="BX136" i="7" s="1"/>
  <c r="CG136" i="7" s="1"/>
  <c r="AZ72" i="7"/>
  <c r="BE72" i="7"/>
  <c r="BO72" i="7" s="1"/>
  <c r="BX72" i="7" s="1"/>
  <c r="CG72" i="7" s="1"/>
  <c r="AW148" i="7"/>
  <c r="AX148" i="7" s="1"/>
  <c r="AY148" i="7" s="1"/>
  <c r="AZ68" i="7"/>
  <c r="BE68" i="7"/>
  <c r="BO68" i="7" s="1"/>
  <c r="BX68" i="7" s="1"/>
  <c r="CG68" i="7" s="1"/>
  <c r="AZ140" i="7"/>
  <c r="BE140" i="7"/>
  <c r="BO140" i="7" s="1"/>
  <c r="BX140" i="7" s="1"/>
  <c r="CG140" i="7" s="1"/>
  <c r="AW29" i="7"/>
  <c r="AX29" i="7" s="1"/>
  <c r="AY29" i="7" s="1"/>
  <c r="AW97" i="7"/>
  <c r="AX97" i="7" s="1"/>
  <c r="AY97" i="7" s="1"/>
  <c r="AZ100" i="7"/>
  <c r="BE100" i="7"/>
  <c r="BO100" i="7" s="1"/>
  <c r="BX100" i="7" s="1"/>
  <c r="CG100" i="7" s="1"/>
  <c r="AZ39" i="7"/>
  <c r="BE39" i="7"/>
  <c r="BO39" i="7" s="1"/>
  <c r="BX39" i="7" s="1"/>
  <c r="CG39" i="7" s="1"/>
  <c r="AW37" i="7"/>
  <c r="AX37" i="7" s="1"/>
  <c r="AY37" i="7" s="1"/>
  <c r="AW94" i="7"/>
  <c r="AX94" i="7" s="1"/>
  <c r="AY94" i="7" s="1"/>
  <c r="AW101" i="7"/>
  <c r="AX101" i="7" s="1"/>
  <c r="AY101" i="7" s="1"/>
  <c r="AW41" i="7"/>
  <c r="AX41" i="7" s="1"/>
  <c r="AY41" i="7" s="1"/>
  <c r="AW59" i="7"/>
  <c r="AX59" i="7" s="1"/>
  <c r="AY59" i="7" s="1"/>
  <c r="AZ190" i="7"/>
  <c r="BE190" i="7"/>
  <c r="BO190" i="7" s="1"/>
  <c r="BX190" i="7" s="1"/>
  <c r="CG190" i="7" s="1"/>
  <c r="AZ175" i="7"/>
  <c r="BE175" i="7"/>
  <c r="BO175" i="7" s="1"/>
  <c r="BX175" i="7" s="1"/>
  <c r="CG175" i="7" s="1"/>
  <c r="AZ170" i="7"/>
  <c r="BE170" i="7"/>
  <c r="BO170" i="7" s="1"/>
  <c r="BX170" i="7" s="1"/>
  <c r="CG170" i="7" s="1"/>
  <c r="AW82" i="7"/>
  <c r="AX82" i="7" s="1"/>
  <c r="AY82" i="7" s="1"/>
  <c r="AZ185" i="7"/>
  <c r="BE185" i="7"/>
  <c r="BO185" i="7" s="1"/>
  <c r="BX185" i="7" s="1"/>
  <c r="CG185" i="7" s="1"/>
  <c r="AW128" i="7"/>
  <c r="AX128" i="7" s="1"/>
  <c r="AY128" i="7" s="1"/>
  <c r="AZ121" i="7"/>
  <c r="BE121" i="7"/>
  <c r="BO121" i="7" s="1"/>
  <c r="BX121" i="7" s="1"/>
  <c r="CG121" i="7" s="1"/>
  <c r="AW110" i="7"/>
  <c r="AX110" i="7" s="1"/>
  <c r="AY110" i="7" s="1"/>
  <c r="AZ104" i="7"/>
  <c r="BE104" i="7"/>
  <c r="BO104" i="7" s="1"/>
  <c r="BX104" i="7" s="1"/>
  <c r="CG104" i="7" s="1"/>
  <c r="BE49" i="7"/>
  <c r="BO49" i="7" s="1"/>
  <c r="BX49" i="7" s="1"/>
  <c r="CG49" i="7" s="1"/>
  <c r="AZ50" i="7"/>
  <c r="BE50" i="7"/>
  <c r="BO50" i="7" s="1"/>
  <c r="BX50" i="7" s="1"/>
  <c r="CG50" i="7" s="1"/>
  <c r="AW155" i="7"/>
  <c r="AX155" i="7" s="1"/>
  <c r="AY155" i="7" s="1"/>
  <c r="AZ36" i="7"/>
  <c r="BE36" i="7"/>
  <c r="BO36" i="7" s="1"/>
  <c r="BX36" i="7" s="1"/>
  <c r="CG36" i="7" s="1"/>
  <c r="AZ109" i="7"/>
  <c r="BE109" i="7"/>
  <c r="BO109" i="7" s="1"/>
  <c r="BX109" i="7" s="1"/>
  <c r="CG109" i="7" s="1"/>
  <c r="AW56" i="7"/>
  <c r="AX56" i="7" s="1"/>
  <c r="AY56" i="7" s="1"/>
  <c r="AW74" i="7"/>
  <c r="AX74" i="7" s="1"/>
  <c r="AY74" i="7" s="1"/>
  <c r="AZ71" i="7"/>
  <c r="BE71" i="7"/>
  <c r="BO71" i="7" s="1"/>
  <c r="BX71" i="7" s="1"/>
  <c r="CG71" i="7" s="1"/>
  <c r="AW93" i="7"/>
  <c r="AX93" i="7" s="1"/>
  <c r="AY93" i="7" s="1"/>
  <c r="AW73" i="7"/>
  <c r="AX73" i="7" s="1"/>
  <c r="AY73" i="7" s="1"/>
  <c r="AW158" i="7"/>
  <c r="AX158" i="7" s="1"/>
  <c r="AY158" i="7" s="1"/>
  <c r="AZ168" i="7"/>
  <c r="BE168" i="7"/>
  <c r="BO168" i="7" s="1"/>
  <c r="BX168" i="7" s="1"/>
  <c r="CG168" i="7" s="1"/>
  <c r="AZ161" i="7"/>
  <c r="BE161" i="7"/>
  <c r="BO161" i="7" s="1"/>
  <c r="BX161" i="7" s="1"/>
  <c r="CG161" i="7" s="1"/>
  <c r="AW64" i="7"/>
  <c r="AX64" i="7" s="1"/>
  <c r="AY64" i="7" s="1"/>
  <c r="AW118" i="7"/>
  <c r="AX118" i="7" s="1"/>
  <c r="AY118" i="7" s="1"/>
  <c r="AW182" i="7"/>
  <c r="AX182" i="7" s="1"/>
  <c r="AY182" i="7" s="1"/>
  <c r="AW117" i="7"/>
  <c r="AX117" i="7" s="1"/>
  <c r="AY117" i="7" s="1"/>
  <c r="AI27" i="7"/>
  <c r="AP27" i="7" s="1"/>
  <c r="AG17" i="7"/>
  <c r="AZ177" i="7"/>
  <c r="BE177" i="7"/>
  <c r="BO177" i="7" s="1"/>
  <c r="BX177" i="7" s="1"/>
  <c r="CG177" i="7" s="1"/>
  <c r="AZ150" i="7"/>
  <c r="BE150" i="7"/>
  <c r="BO150" i="7" s="1"/>
  <c r="BX150" i="7" s="1"/>
  <c r="CG150" i="7" s="1"/>
  <c r="AW65" i="7"/>
  <c r="AX65" i="7" s="1"/>
  <c r="AY65" i="7" s="1"/>
  <c r="AZ161" i="6"/>
  <c r="BE161" i="6"/>
  <c r="BO161" i="6" s="1"/>
  <c r="BX161" i="6" s="1"/>
  <c r="CG161" i="6" s="1"/>
  <c r="AZ144" i="6"/>
  <c r="BE144" i="6"/>
  <c r="BO144" i="6" s="1"/>
  <c r="BX144" i="6" s="1"/>
  <c r="CG144" i="6" s="1"/>
  <c r="AZ140" i="6"/>
  <c r="BE140" i="6"/>
  <c r="BO140" i="6" s="1"/>
  <c r="BX140" i="6" s="1"/>
  <c r="CG140" i="6" s="1"/>
  <c r="AZ73" i="6"/>
  <c r="BE73" i="6"/>
  <c r="BO73" i="6" s="1"/>
  <c r="BX73" i="6" s="1"/>
  <c r="CG73" i="6" s="1"/>
  <c r="AZ164" i="6"/>
  <c r="BE164" i="6"/>
  <c r="BO164" i="6" s="1"/>
  <c r="BX164" i="6" s="1"/>
  <c r="CG164" i="6" s="1"/>
  <c r="AZ176" i="6"/>
  <c r="BE176" i="6"/>
  <c r="BO176" i="6" s="1"/>
  <c r="BX176" i="6" s="1"/>
  <c r="CG176" i="6" s="1"/>
  <c r="AZ168" i="6"/>
  <c r="BE168" i="6"/>
  <c r="BO168" i="6" s="1"/>
  <c r="BX168" i="6" s="1"/>
  <c r="CG168" i="6" s="1"/>
  <c r="AZ181" i="6"/>
  <c r="BE181" i="6"/>
  <c r="BO181" i="6" s="1"/>
  <c r="BX181" i="6" s="1"/>
  <c r="CG181" i="6" s="1"/>
  <c r="AZ36" i="6"/>
  <c r="BE36" i="6"/>
  <c r="BO36" i="6" s="1"/>
  <c r="BX36" i="6" s="1"/>
  <c r="CG36" i="6" s="1"/>
  <c r="AZ91" i="6"/>
  <c r="BE91" i="6"/>
  <c r="BO91" i="6" s="1"/>
  <c r="BX91" i="6" s="1"/>
  <c r="CG91" i="6" s="1"/>
  <c r="AZ30" i="6"/>
  <c r="BE30" i="6"/>
  <c r="BO30" i="6" s="1"/>
  <c r="BX30" i="6" s="1"/>
  <c r="CG30" i="6" s="1"/>
  <c r="AZ118" i="6"/>
  <c r="BE118" i="6"/>
  <c r="BO118" i="6" s="1"/>
  <c r="BX118" i="6" s="1"/>
  <c r="CG118" i="6" s="1"/>
  <c r="AZ158" i="6"/>
  <c r="BE158" i="6"/>
  <c r="BO158" i="6" s="1"/>
  <c r="BX158" i="6" s="1"/>
  <c r="CG158" i="6" s="1"/>
  <c r="AZ133" i="6"/>
  <c r="BE133" i="6"/>
  <c r="BO133" i="6" s="1"/>
  <c r="BX133" i="6" s="1"/>
  <c r="CG133" i="6" s="1"/>
  <c r="AZ171" i="6"/>
  <c r="BE171" i="6"/>
  <c r="BO171" i="6" s="1"/>
  <c r="BX171" i="6" s="1"/>
  <c r="CG171" i="6" s="1"/>
  <c r="AZ102" i="6"/>
  <c r="BE102" i="6"/>
  <c r="BO102" i="6" s="1"/>
  <c r="BX102" i="6" s="1"/>
  <c r="CG102" i="6" s="1"/>
  <c r="AZ139" i="6"/>
  <c r="BE139" i="6"/>
  <c r="BO139" i="6" s="1"/>
  <c r="BX139" i="6" s="1"/>
  <c r="CG139" i="6" s="1"/>
  <c r="AZ177" i="6"/>
  <c r="BE177" i="6"/>
  <c r="BO177" i="6" s="1"/>
  <c r="BX177" i="6" s="1"/>
  <c r="CG177" i="6" s="1"/>
  <c r="AZ33" i="6"/>
  <c r="BE33" i="6"/>
  <c r="BO33" i="6" s="1"/>
  <c r="BX33" i="6" s="1"/>
  <c r="CG33" i="6" s="1"/>
  <c r="AZ42" i="6"/>
  <c r="BE42" i="6"/>
  <c r="BO42" i="6" s="1"/>
  <c r="BX42" i="6" s="1"/>
  <c r="CG42" i="6" s="1"/>
  <c r="AZ49" i="6"/>
  <c r="BE49" i="6"/>
  <c r="BO49" i="6" s="1"/>
  <c r="BX49" i="6" s="1"/>
  <c r="CG49" i="6" s="1"/>
  <c r="AZ105" i="6"/>
  <c r="BE105" i="6"/>
  <c r="BO105" i="6" s="1"/>
  <c r="BX105" i="6" s="1"/>
  <c r="CG105" i="6" s="1"/>
  <c r="AZ95" i="6"/>
  <c r="BE95" i="6"/>
  <c r="BO95" i="6" s="1"/>
  <c r="BX95" i="6" s="1"/>
  <c r="CG95" i="6" s="1"/>
  <c r="AZ47" i="6"/>
  <c r="BE47" i="6"/>
  <c r="BO47" i="6" s="1"/>
  <c r="BX47" i="6" s="1"/>
  <c r="CG47" i="6" s="1"/>
  <c r="AZ28" i="6"/>
  <c r="BE28" i="6"/>
  <c r="BO28" i="6" s="1"/>
  <c r="BX28" i="6" s="1"/>
  <c r="CG28" i="6" s="1"/>
  <c r="AZ157" i="6"/>
  <c r="BE157" i="6"/>
  <c r="BO157" i="6" s="1"/>
  <c r="BX157" i="6" s="1"/>
  <c r="CG157" i="6" s="1"/>
  <c r="AZ103" i="6"/>
  <c r="BE103" i="6"/>
  <c r="BO103" i="6" s="1"/>
  <c r="BX103" i="6" s="1"/>
  <c r="CG103" i="6" s="1"/>
  <c r="AZ110" i="6"/>
  <c r="BE110" i="6"/>
  <c r="BO110" i="6" s="1"/>
  <c r="BX110" i="6" s="1"/>
  <c r="CG110" i="6" s="1"/>
  <c r="AZ169" i="6"/>
  <c r="BE169" i="6"/>
  <c r="BO169" i="6" s="1"/>
  <c r="BX169" i="6" s="1"/>
  <c r="CG169" i="6" s="1"/>
  <c r="AZ98" i="6"/>
  <c r="BE98" i="6"/>
  <c r="BO98" i="6" s="1"/>
  <c r="BX98" i="6" s="1"/>
  <c r="CG98" i="6" s="1"/>
  <c r="AZ145" i="6"/>
  <c r="BE145" i="6"/>
  <c r="BO145" i="6" s="1"/>
  <c r="BX145" i="6" s="1"/>
  <c r="CG145" i="6" s="1"/>
  <c r="AZ142" i="6"/>
  <c r="BE142" i="6"/>
  <c r="BO142" i="6" s="1"/>
  <c r="BX142" i="6" s="1"/>
  <c r="CG142" i="6" s="1"/>
  <c r="AZ29" i="6"/>
  <c r="BE29" i="6"/>
  <c r="BO29" i="6" s="1"/>
  <c r="BX29" i="6" s="1"/>
  <c r="CG29" i="6" s="1"/>
  <c r="AZ56" i="6"/>
  <c r="BE56" i="6"/>
  <c r="BO56" i="6" s="1"/>
  <c r="BX56" i="6" s="1"/>
  <c r="CG56" i="6" s="1"/>
  <c r="AZ166" i="6"/>
  <c r="BE166" i="6"/>
  <c r="BO166" i="6" s="1"/>
  <c r="BX166" i="6" s="1"/>
  <c r="CG166" i="6" s="1"/>
  <c r="AW79" i="6"/>
  <c r="AX79" i="6" s="1"/>
  <c r="AY79" i="6" s="1"/>
  <c r="AW131" i="6"/>
  <c r="AX131" i="6" s="1"/>
  <c r="AY131" i="6" s="1"/>
  <c r="AZ108" i="6"/>
  <c r="BE108" i="6"/>
  <c r="BO108" i="6" s="1"/>
  <c r="BX108" i="6" s="1"/>
  <c r="CG108" i="6" s="1"/>
  <c r="AW82" i="6"/>
  <c r="AX82" i="6" s="1"/>
  <c r="AY82" i="6" s="1"/>
  <c r="AW32" i="6"/>
  <c r="AX32" i="6" s="1"/>
  <c r="AY32" i="6" s="1"/>
  <c r="AW97" i="6"/>
  <c r="AX97" i="6" s="1"/>
  <c r="AY97" i="6" s="1"/>
  <c r="AZ125" i="6"/>
  <c r="BE125" i="6"/>
  <c r="BO125" i="6" s="1"/>
  <c r="BX125" i="6" s="1"/>
  <c r="CG125" i="6" s="1"/>
  <c r="AZ71" i="6"/>
  <c r="BE71" i="6"/>
  <c r="BO71" i="6" s="1"/>
  <c r="BX71" i="6" s="1"/>
  <c r="CG71" i="6" s="1"/>
  <c r="AW76" i="6"/>
  <c r="AX76" i="6" s="1"/>
  <c r="AY76" i="6" s="1"/>
  <c r="AW90" i="6"/>
  <c r="AX90" i="6" s="1"/>
  <c r="AY90" i="6" s="1"/>
  <c r="AW184" i="6"/>
  <c r="AX184" i="6" s="1"/>
  <c r="AY184" i="6" s="1"/>
  <c r="AW126" i="6"/>
  <c r="AX126" i="6" s="1"/>
  <c r="AY126" i="6" s="1"/>
  <c r="AG17" i="6"/>
  <c r="AI27" i="6"/>
  <c r="AP27" i="6" s="1"/>
  <c r="AW186" i="6"/>
  <c r="AX186" i="6" s="1"/>
  <c r="AY186" i="6" s="1"/>
  <c r="AW127" i="6"/>
  <c r="AX127" i="6" s="1"/>
  <c r="AY127" i="6" s="1"/>
  <c r="AW188" i="6"/>
  <c r="AX188" i="6" s="1"/>
  <c r="AY188" i="6" s="1"/>
  <c r="AW46" i="6"/>
  <c r="AX46" i="6" s="1"/>
  <c r="AY46" i="6" s="1"/>
  <c r="AW88" i="6"/>
  <c r="AX88" i="6" s="1"/>
  <c r="AY88" i="6" s="1"/>
  <c r="AW78" i="6"/>
  <c r="AX78" i="6" s="1"/>
  <c r="AY78" i="6" s="1"/>
  <c r="AW192" i="6"/>
  <c r="AX192" i="6" s="1"/>
  <c r="AY192" i="6" s="1"/>
  <c r="AW116" i="6"/>
  <c r="AX116" i="6" s="1"/>
  <c r="AY116" i="6" s="1"/>
  <c r="AW85" i="6"/>
  <c r="AX85" i="6" s="1"/>
  <c r="AY85" i="6" s="1"/>
  <c r="AW106" i="6"/>
  <c r="AX106" i="6" s="1"/>
  <c r="AY106" i="6" s="1"/>
  <c r="AW165" i="6"/>
  <c r="AX165" i="6" s="1"/>
  <c r="AY165" i="6" s="1"/>
  <c r="AW44" i="6"/>
  <c r="AX44" i="6" s="1"/>
  <c r="AY44" i="6" s="1"/>
  <c r="AZ124" i="6"/>
  <c r="BE124" i="6"/>
  <c r="BO124" i="6" s="1"/>
  <c r="BX124" i="6" s="1"/>
  <c r="CG124" i="6" s="1"/>
  <c r="AZ64" i="6"/>
  <c r="BE64" i="6"/>
  <c r="BO64" i="6" s="1"/>
  <c r="BX64" i="6" s="1"/>
  <c r="CG64" i="6" s="1"/>
  <c r="AW101" i="6"/>
  <c r="AX101" i="6" s="1"/>
  <c r="AY101" i="6" s="1"/>
  <c r="AW117" i="6"/>
  <c r="AX117" i="6" s="1"/>
  <c r="AY117" i="6" s="1"/>
  <c r="AW77" i="6"/>
  <c r="AX77" i="6" s="1"/>
  <c r="AY77" i="6" s="1"/>
  <c r="AW74" i="6"/>
  <c r="AX74" i="6" s="1"/>
  <c r="AY74" i="6" s="1"/>
  <c r="AW150" i="6"/>
  <c r="AX150" i="6" s="1"/>
  <c r="AY150" i="6" s="1"/>
  <c r="AW183" i="6"/>
  <c r="AX183" i="6" s="1"/>
  <c r="AY183" i="6" s="1"/>
  <c r="AZ153" i="6"/>
  <c r="BE153" i="6"/>
  <c r="BO153" i="6" s="1"/>
  <c r="BX153" i="6" s="1"/>
  <c r="CG153" i="6" s="1"/>
  <c r="AW159" i="6"/>
  <c r="AX159" i="6" s="1"/>
  <c r="AY159" i="6" s="1"/>
  <c r="AW51" i="6"/>
  <c r="AX51" i="6" s="1"/>
  <c r="AY51" i="6" s="1"/>
  <c r="AZ113" i="6"/>
  <c r="BE113" i="6"/>
  <c r="BO113" i="6" s="1"/>
  <c r="BX113" i="6" s="1"/>
  <c r="CG113" i="6" s="1"/>
  <c r="AZ178" i="6"/>
  <c r="BE178" i="6"/>
  <c r="BO178" i="6" s="1"/>
  <c r="BX178" i="6" s="1"/>
  <c r="CG178" i="6" s="1"/>
  <c r="AW136" i="6"/>
  <c r="AX136" i="6" s="1"/>
  <c r="AY136" i="6" s="1"/>
  <c r="AW60" i="6"/>
  <c r="AX60" i="6" s="1"/>
  <c r="AY60" i="6" s="1"/>
  <c r="AW175" i="6"/>
  <c r="AX175" i="6" s="1"/>
  <c r="AY175" i="6" s="1"/>
  <c r="AZ63" i="6"/>
  <c r="BE63" i="6"/>
  <c r="BO63" i="6" s="1"/>
  <c r="BX63" i="6" s="1"/>
  <c r="CG63" i="6" s="1"/>
  <c r="AW111" i="6"/>
  <c r="AX111" i="6" s="1"/>
  <c r="AY111" i="6" s="1"/>
  <c r="AW39" i="6"/>
  <c r="AX39" i="6" s="1"/>
  <c r="AY39" i="6" s="1"/>
  <c r="AW154" i="6"/>
  <c r="AX154" i="6" s="1"/>
  <c r="AY154" i="6" s="1"/>
  <c r="AW174" i="6"/>
  <c r="AX174" i="6" s="1"/>
  <c r="AY174" i="6" s="1"/>
  <c r="AW62" i="6"/>
  <c r="AX62" i="6" s="1"/>
  <c r="AY62" i="6" s="1"/>
  <c r="AW119" i="6"/>
  <c r="AX119" i="6" s="1"/>
  <c r="AY119" i="6" s="1"/>
  <c r="AW129" i="6"/>
  <c r="AX129" i="6" s="1"/>
  <c r="AY129" i="6" s="1"/>
  <c r="AZ53" i="6"/>
  <c r="BE53" i="6"/>
  <c r="BO53" i="6" s="1"/>
  <c r="BX53" i="6" s="1"/>
  <c r="CG53" i="6" s="1"/>
  <c r="AW93" i="6"/>
  <c r="AX93" i="6" s="1"/>
  <c r="AY93" i="6" s="1"/>
  <c r="AW80" i="6"/>
  <c r="AX80" i="6" s="1"/>
  <c r="AY80" i="6" s="1"/>
  <c r="AW180" i="6"/>
  <c r="AX180" i="6" s="1"/>
  <c r="AY180" i="6" s="1"/>
  <c r="AW86" i="6"/>
  <c r="AX86" i="6" s="1"/>
  <c r="AY86" i="6" s="1"/>
  <c r="AW112" i="6"/>
  <c r="AX112" i="6" s="1"/>
  <c r="AY112" i="6" s="1"/>
  <c r="AW123" i="6"/>
  <c r="AX123" i="6" s="1"/>
  <c r="AY123" i="6" s="1"/>
  <c r="AW52" i="6"/>
  <c r="AX52" i="6" s="1"/>
  <c r="AY52" i="6" s="1"/>
  <c r="AW35" i="6"/>
  <c r="AX35" i="6" s="1"/>
  <c r="AY35" i="6" s="1"/>
  <c r="AW99" i="6"/>
  <c r="AX99" i="6" s="1"/>
  <c r="AY99" i="6" s="1"/>
  <c r="AW50" i="6"/>
  <c r="AX50" i="6" s="1"/>
  <c r="AY50" i="6" s="1"/>
  <c r="AW61" i="6"/>
  <c r="AX61" i="6" s="1"/>
  <c r="AY61" i="6" s="1"/>
  <c r="AW92" i="6"/>
  <c r="AX92" i="6" s="1"/>
  <c r="AY92" i="6" s="1"/>
  <c r="AW109" i="6"/>
  <c r="AX109" i="6" s="1"/>
  <c r="AY109" i="6" s="1"/>
  <c r="AW43" i="6"/>
  <c r="AX43" i="6" s="1"/>
  <c r="AY43" i="6" s="1"/>
  <c r="AW194" i="6"/>
  <c r="AX194" i="6" s="1"/>
  <c r="AY194" i="6" s="1"/>
  <c r="AZ130" i="6"/>
  <c r="BE130" i="6"/>
  <c r="BO130" i="6" s="1"/>
  <c r="BX130" i="6" s="1"/>
  <c r="CG130" i="6" s="1"/>
  <c r="AZ149" i="6"/>
  <c r="BE149" i="6"/>
  <c r="BO149" i="6" s="1"/>
  <c r="BX149" i="6" s="1"/>
  <c r="CG149" i="6" s="1"/>
  <c r="AZ170" i="6"/>
  <c r="BE170" i="6"/>
  <c r="BO170" i="6" s="1"/>
  <c r="BX170" i="6" s="1"/>
  <c r="CG170" i="6" s="1"/>
  <c r="AW104" i="6"/>
  <c r="AX104" i="6" s="1"/>
  <c r="AY104" i="6" s="1"/>
  <c r="AW190" i="6"/>
  <c r="AX190" i="6" s="1"/>
  <c r="AY190" i="6" s="1"/>
  <c r="AZ141" i="6"/>
  <c r="BE141" i="6"/>
  <c r="BO141" i="6" s="1"/>
  <c r="BX141" i="6" s="1"/>
  <c r="CG141" i="6" s="1"/>
  <c r="AW143" i="6"/>
  <c r="AX143" i="6" s="1"/>
  <c r="AY143" i="6" s="1"/>
  <c r="AW121" i="6"/>
  <c r="AX121" i="6" s="1"/>
  <c r="AY121" i="6" s="1"/>
  <c r="AZ87" i="6"/>
  <c r="BE87" i="6"/>
  <c r="BO87" i="6" s="1"/>
  <c r="BX87" i="6" s="1"/>
  <c r="CG87" i="6" s="1"/>
  <c r="AZ146" i="6"/>
  <c r="BE146" i="6"/>
  <c r="BO146" i="6" s="1"/>
  <c r="BX146" i="6" s="1"/>
  <c r="CG146" i="6" s="1"/>
  <c r="AZ94" i="6"/>
  <c r="BE94" i="6"/>
  <c r="BO94" i="6" s="1"/>
  <c r="BX94" i="6" s="1"/>
  <c r="CG94" i="6" s="1"/>
  <c r="AZ138" i="6"/>
  <c r="BE138" i="6"/>
  <c r="BO138" i="6" s="1"/>
  <c r="BX138" i="6" s="1"/>
  <c r="CG138" i="6" s="1"/>
  <c r="AW147" i="6"/>
  <c r="AX147" i="6" s="1"/>
  <c r="AY147" i="6" s="1"/>
  <c r="AW96" i="6"/>
  <c r="AX96" i="6" s="1"/>
  <c r="AY96" i="6" s="1"/>
  <c r="AW40" i="6"/>
  <c r="AX40" i="6" s="1"/>
  <c r="AY40" i="6" s="1"/>
  <c r="AW148" i="6"/>
  <c r="AX148" i="6" s="1"/>
  <c r="AY148" i="6" s="1"/>
  <c r="AW69" i="6"/>
  <c r="AX69" i="6" s="1"/>
  <c r="AY69" i="6" s="1"/>
  <c r="AW55" i="6"/>
  <c r="AX55" i="6" s="1"/>
  <c r="AY55" i="6" s="1"/>
  <c r="AW65" i="6"/>
  <c r="AX65" i="6" s="1"/>
  <c r="AY65" i="6" s="1"/>
  <c r="AW122" i="6"/>
  <c r="AX122" i="6" s="1"/>
  <c r="AY122" i="6" s="1"/>
  <c r="AW58" i="6"/>
  <c r="AX58" i="6" s="1"/>
  <c r="AY58" i="6" s="1"/>
  <c r="AW66" i="6"/>
  <c r="AX66" i="6" s="1"/>
  <c r="AY66" i="6" s="1"/>
  <c r="AZ187" i="6"/>
  <c r="BE187" i="6"/>
  <c r="BO187" i="6" s="1"/>
  <c r="BX187" i="6" s="1"/>
  <c r="CG187" i="6" s="1"/>
  <c r="AW115" i="6"/>
  <c r="AX115" i="6" s="1"/>
  <c r="AY115" i="6" s="1"/>
  <c r="AW163" i="6"/>
  <c r="AX163" i="6" s="1"/>
  <c r="AY163" i="6" s="1"/>
  <c r="AW135" i="6"/>
  <c r="AX135" i="6" s="1"/>
  <c r="AY135" i="6" s="1"/>
  <c r="AW160" i="6"/>
  <c r="AX160" i="6" s="1"/>
  <c r="AY160" i="6" s="1"/>
  <c r="AW72" i="6"/>
  <c r="AX72" i="6" s="1"/>
  <c r="AY72" i="6" s="1"/>
  <c r="AZ189" i="6"/>
  <c r="BE189" i="6"/>
  <c r="BO189" i="6" s="1"/>
  <c r="BX189" i="6" s="1"/>
  <c r="CG189" i="6" s="1"/>
  <c r="AZ34" i="6"/>
  <c r="BE34" i="6"/>
  <c r="BO34" i="6" s="1"/>
  <c r="BX34" i="6" s="1"/>
  <c r="CG34" i="6" s="1"/>
  <c r="AZ54" i="6"/>
  <c r="BE54" i="6"/>
  <c r="BO54" i="6" s="1"/>
  <c r="BX54" i="6" s="1"/>
  <c r="CG54" i="6" s="1"/>
  <c r="AZ137" i="6"/>
  <c r="BE137" i="6"/>
  <c r="BO137" i="6" s="1"/>
  <c r="BX137" i="6" s="1"/>
  <c r="CG137" i="6" s="1"/>
  <c r="AZ193" i="6"/>
  <c r="BE193" i="6"/>
  <c r="BO193" i="6" s="1"/>
  <c r="BX193" i="6" s="1"/>
  <c r="CG193" i="6" s="1"/>
  <c r="AZ134" i="6"/>
  <c r="BE134" i="6"/>
  <c r="BO134" i="6" s="1"/>
  <c r="BX134" i="6" s="1"/>
  <c r="CG134" i="6" s="1"/>
  <c r="AW70" i="6"/>
  <c r="AX70" i="6" s="1"/>
  <c r="AY70" i="6" s="1"/>
  <c r="AZ182" i="6"/>
  <c r="BE182" i="6"/>
  <c r="BO182" i="6" s="1"/>
  <c r="BX182" i="6" s="1"/>
  <c r="CG182" i="6" s="1"/>
  <c r="AW67" i="6"/>
  <c r="AX67" i="6" s="1"/>
  <c r="AY67" i="6" s="1"/>
  <c r="AW59" i="6"/>
  <c r="AX59" i="6" s="1"/>
  <c r="AY59" i="6" s="1"/>
  <c r="AZ45" i="6"/>
  <c r="BE45" i="6"/>
  <c r="BO45" i="6" s="1"/>
  <c r="BX45" i="6" s="1"/>
  <c r="CG45" i="6" s="1"/>
  <c r="AZ83" i="6"/>
  <c r="BE83" i="6"/>
  <c r="BO83" i="6" s="1"/>
  <c r="BX83" i="6" s="1"/>
  <c r="CG83" i="6" s="1"/>
  <c r="AX128" i="6"/>
  <c r="AY128" i="6" s="1"/>
  <c r="AW128" i="6"/>
  <c r="AW107" i="6"/>
  <c r="AX107" i="6" s="1"/>
  <c r="AY107" i="6" s="1"/>
  <c r="AW156" i="6"/>
  <c r="AX156" i="6" s="1"/>
  <c r="AY156" i="6" s="1"/>
  <c r="AZ155" i="6"/>
  <c r="BE155" i="6"/>
  <c r="BO155" i="6" s="1"/>
  <c r="BX155" i="6" s="1"/>
  <c r="CG155" i="6" s="1"/>
  <c r="AZ81" i="6"/>
  <c r="BE81" i="6"/>
  <c r="BO81" i="6" s="1"/>
  <c r="BX81" i="6" s="1"/>
  <c r="CG81" i="6" s="1"/>
  <c r="AW120" i="6"/>
  <c r="AX120" i="6" s="1"/>
  <c r="AY120" i="6" s="1"/>
  <c r="AZ167" i="6"/>
  <c r="BE167" i="6"/>
  <c r="BO167" i="6" s="1"/>
  <c r="BX167" i="6" s="1"/>
  <c r="CG167" i="6" s="1"/>
  <c r="AW57" i="6"/>
  <c r="AX57" i="6" s="1"/>
  <c r="AY57" i="6" s="1"/>
  <c r="AW38" i="6"/>
  <c r="AX38" i="6" s="1"/>
  <c r="AY38" i="6" s="1"/>
  <c r="AZ185" i="6"/>
  <c r="BE185" i="6"/>
  <c r="BO185" i="6" s="1"/>
  <c r="BX185" i="6" s="1"/>
  <c r="CG185" i="6" s="1"/>
  <c r="AW68" i="6"/>
  <c r="AX68" i="6" s="1"/>
  <c r="AY68" i="6" s="1"/>
  <c r="AW48" i="6"/>
  <c r="AX48" i="6" s="1"/>
  <c r="AY48" i="6" s="1"/>
  <c r="AW31" i="6"/>
  <c r="AX31" i="6" s="1"/>
  <c r="AY31" i="6" s="1"/>
  <c r="AW172" i="6"/>
  <c r="AX172" i="6" s="1"/>
  <c r="AY172" i="6" s="1"/>
  <c r="AW89" i="6"/>
  <c r="AX89" i="6" s="1"/>
  <c r="AY89" i="6" s="1"/>
  <c r="AW152" i="6"/>
  <c r="AX152" i="6" s="1"/>
  <c r="AY152" i="6" s="1"/>
  <c r="AW37" i="6"/>
  <c r="AX37" i="6" s="1"/>
  <c r="AY37" i="6" s="1"/>
  <c r="AW151" i="6"/>
  <c r="AX151" i="6" s="1"/>
  <c r="AY151" i="6" s="1"/>
  <c r="AZ162" i="6"/>
  <c r="BE162" i="6"/>
  <c r="BO162" i="6" s="1"/>
  <c r="BX162" i="6" s="1"/>
  <c r="CG162" i="6" s="1"/>
  <c r="AW100" i="6"/>
  <c r="AX100" i="6" s="1"/>
  <c r="AY100" i="6" s="1"/>
  <c r="AW75" i="6"/>
  <c r="AX75" i="6" s="1"/>
  <c r="AY75" i="6" s="1"/>
  <c r="AW195" i="6"/>
  <c r="AX195" i="6" s="1"/>
  <c r="AY195" i="6" s="1"/>
  <c r="AW179" i="6"/>
  <c r="AX179" i="6" s="1"/>
  <c r="AY179" i="6" s="1"/>
  <c r="AW132" i="6"/>
  <c r="AX132" i="6" s="1"/>
  <c r="AY132" i="6" s="1"/>
  <c r="AW114" i="6"/>
  <c r="AX114" i="6" s="1"/>
  <c r="AY114" i="6" s="1"/>
  <c r="AW191" i="6"/>
  <c r="AX191" i="6" s="1"/>
  <c r="AY191" i="6" s="1"/>
  <c r="AW41" i="6"/>
  <c r="AX41" i="6" s="1"/>
  <c r="AY41" i="6" s="1"/>
  <c r="AW173" i="6"/>
  <c r="AX173" i="6" s="1"/>
  <c r="AY173" i="6" s="1"/>
  <c r="AW84" i="6"/>
  <c r="AX84" i="6" s="1"/>
  <c r="AY84" i="6" s="1"/>
  <c r="AZ52" i="5"/>
  <c r="BE52" i="5"/>
  <c r="BO52" i="5" s="1"/>
  <c r="BX52" i="5" s="1"/>
  <c r="CG52" i="5" s="1"/>
  <c r="AW66" i="5"/>
  <c r="AX66" i="5" s="1"/>
  <c r="AY66" i="5" s="1"/>
  <c r="AZ181" i="5"/>
  <c r="BE181" i="5"/>
  <c r="BO181" i="5" s="1"/>
  <c r="BX181" i="5" s="1"/>
  <c r="CG181" i="5" s="1"/>
  <c r="AW132" i="5"/>
  <c r="AX132" i="5" s="1"/>
  <c r="AY132" i="5" s="1"/>
  <c r="AW127" i="5"/>
  <c r="AX127" i="5" s="1"/>
  <c r="AY127" i="5" s="1"/>
  <c r="AZ139" i="5"/>
  <c r="BE139" i="5"/>
  <c r="BO139" i="5" s="1"/>
  <c r="BX139" i="5" s="1"/>
  <c r="CG139" i="5" s="1"/>
  <c r="AZ101" i="5"/>
  <c r="BE101" i="5"/>
  <c r="BO101" i="5" s="1"/>
  <c r="BX101" i="5" s="1"/>
  <c r="CG101" i="5" s="1"/>
  <c r="AZ184" i="5"/>
  <c r="BE184" i="5"/>
  <c r="BO184" i="5" s="1"/>
  <c r="BX184" i="5" s="1"/>
  <c r="CG184" i="5" s="1"/>
  <c r="AZ174" i="5"/>
  <c r="BE174" i="5"/>
  <c r="BO174" i="5" s="1"/>
  <c r="BX174" i="5" s="1"/>
  <c r="CG174" i="5" s="1"/>
  <c r="AZ29" i="5"/>
  <c r="BE29" i="5"/>
  <c r="BO29" i="5" s="1"/>
  <c r="BX29" i="5" s="1"/>
  <c r="CG29" i="5" s="1"/>
  <c r="AW43" i="5"/>
  <c r="AX43" i="5" s="1"/>
  <c r="AY43" i="5" s="1"/>
  <c r="AW161" i="5"/>
  <c r="AX161" i="5" s="1"/>
  <c r="AY161" i="5" s="1"/>
  <c r="AW34" i="5"/>
  <c r="AX34" i="5" s="1"/>
  <c r="AY34" i="5" s="1"/>
  <c r="AZ122" i="5"/>
  <c r="BE122" i="5"/>
  <c r="BO122" i="5" s="1"/>
  <c r="BX122" i="5" s="1"/>
  <c r="CG122" i="5" s="1"/>
  <c r="AZ159" i="5"/>
  <c r="BE159" i="5"/>
  <c r="BO159" i="5" s="1"/>
  <c r="BX159" i="5" s="1"/>
  <c r="CG159" i="5" s="1"/>
  <c r="AW30" i="5"/>
  <c r="AX30" i="5" s="1"/>
  <c r="AY30" i="5" s="1"/>
  <c r="AZ166" i="5"/>
  <c r="AZ180" i="5"/>
  <c r="BE180" i="5"/>
  <c r="BO180" i="5" s="1"/>
  <c r="BX180" i="5" s="1"/>
  <c r="CG180" i="5" s="1"/>
  <c r="AW126" i="5"/>
  <c r="AX126" i="5" s="1"/>
  <c r="AY126" i="5" s="1"/>
  <c r="AZ112" i="5"/>
  <c r="BE112" i="5"/>
  <c r="BO112" i="5" s="1"/>
  <c r="BX112" i="5" s="1"/>
  <c r="CG112" i="5" s="1"/>
  <c r="AZ191" i="5"/>
  <c r="BE191" i="5"/>
  <c r="BO191" i="5" s="1"/>
  <c r="BX191" i="5" s="1"/>
  <c r="CG191" i="5" s="1"/>
  <c r="AW111" i="5"/>
  <c r="AX111" i="5" s="1"/>
  <c r="AY111" i="5" s="1"/>
  <c r="AW106" i="5"/>
  <c r="AX106" i="5" s="1"/>
  <c r="AY106" i="5" s="1"/>
  <c r="AZ183" i="5"/>
  <c r="BE183" i="5"/>
  <c r="BO183" i="5" s="1"/>
  <c r="BX183" i="5" s="1"/>
  <c r="CG183" i="5" s="1"/>
  <c r="AZ103" i="5"/>
  <c r="BE103" i="5"/>
  <c r="BO103" i="5" s="1"/>
  <c r="BX103" i="5" s="1"/>
  <c r="CG103" i="5" s="1"/>
  <c r="AZ104" i="5"/>
  <c r="BE104" i="5"/>
  <c r="BO104" i="5" s="1"/>
  <c r="BX104" i="5" s="1"/>
  <c r="CG104" i="5" s="1"/>
  <c r="AZ115" i="5"/>
  <c r="BE115" i="5"/>
  <c r="BO115" i="5" s="1"/>
  <c r="BX115" i="5" s="1"/>
  <c r="CG115" i="5" s="1"/>
  <c r="AW133" i="5"/>
  <c r="AX133" i="5" s="1"/>
  <c r="AY133" i="5" s="1"/>
  <c r="AW130" i="5"/>
  <c r="AX130" i="5" s="1"/>
  <c r="AY130" i="5" s="1"/>
  <c r="AZ98" i="5"/>
  <c r="BE98" i="5"/>
  <c r="BO98" i="5" s="1"/>
  <c r="BX98" i="5" s="1"/>
  <c r="CG98" i="5" s="1"/>
  <c r="AZ167" i="5"/>
  <c r="BE167" i="5"/>
  <c r="BO167" i="5" s="1"/>
  <c r="BX167" i="5" s="1"/>
  <c r="CG167" i="5" s="1"/>
  <c r="AW32" i="5"/>
  <c r="AX32" i="5" s="1"/>
  <c r="AY32" i="5" s="1"/>
  <c r="AZ163" i="5"/>
  <c r="BE163" i="5"/>
  <c r="BO163" i="5" s="1"/>
  <c r="BX163" i="5" s="1"/>
  <c r="CG163" i="5" s="1"/>
  <c r="AW78" i="5"/>
  <c r="AX78" i="5" s="1"/>
  <c r="AY78" i="5" s="1"/>
  <c r="AW91" i="5"/>
  <c r="AX91" i="5" s="1"/>
  <c r="AY91" i="5" s="1"/>
  <c r="AW74" i="5"/>
  <c r="AX74" i="5" s="1"/>
  <c r="AY74" i="5" s="1"/>
  <c r="AW119" i="5"/>
  <c r="AX119" i="5" s="1"/>
  <c r="AY119" i="5" s="1"/>
  <c r="AW65" i="5"/>
  <c r="AX65" i="5" s="1"/>
  <c r="AY65" i="5" s="1"/>
  <c r="AW72" i="5"/>
  <c r="AX72" i="5" s="1"/>
  <c r="AY72" i="5" s="1"/>
  <c r="AW90" i="5"/>
  <c r="AX90" i="5" s="1"/>
  <c r="AY90" i="5" s="1"/>
  <c r="AW64" i="5"/>
  <c r="AX64" i="5" s="1"/>
  <c r="AY64" i="5" s="1"/>
  <c r="AW49" i="5"/>
  <c r="AX49" i="5" s="1"/>
  <c r="AY49" i="5" s="1"/>
  <c r="AW156" i="5"/>
  <c r="AX156" i="5" s="1"/>
  <c r="AY156" i="5" s="1"/>
  <c r="AW87" i="5"/>
  <c r="AX87" i="5" s="1"/>
  <c r="AY87" i="5" s="1"/>
  <c r="AW58" i="5"/>
  <c r="AX58" i="5" s="1"/>
  <c r="AY58" i="5" s="1"/>
  <c r="AW69" i="5"/>
  <c r="AX69" i="5" s="1"/>
  <c r="AY69" i="5" s="1"/>
  <c r="AW164" i="5"/>
  <c r="AX164" i="5" s="1"/>
  <c r="AY164" i="5" s="1"/>
  <c r="AW113" i="5"/>
  <c r="AX113" i="5" s="1"/>
  <c r="AY113" i="5" s="1"/>
  <c r="AW61" i="5"/>
  <c r="AX61" i="5" s="1"/>
  <c r="AY61" i="5" s="1"/>
  <c r="AW31" i="5"/>
  <c r="AX31" i="5" s="1"/>
  <c r="AY31" i="5" s="1"/>
  <c r="AW45" i="5"/>
  <c r="AX45" i="5" s="1"/>
  <c r="AY45" i="5" s="1"/>
  <c r="AW190" i="5"/>
  <c r="AX190" i="5" s="1"/>
  <c r="AY190" i="5" s="1"/>
  <c r="AW84" i="5"/>
  <c r="AX84" i="5" s="1"/>
  <c r="AY84" i="5" s="1"/>
  <c r="AW141" i="5"/>
  <c r="AX141" i="5" s="1"/>
  <c r="AY141" i="5" s="1"/>
  <c r="AW121" i="5"/>
  <c r="AX121" i="5" s="1"/>
  <c r="AY121" i="5" s="1"/>
  <c r="AW182" i="5"/>
  <c r="AX182" i="5" s="1"/>
  <c r="AY182" i="5" s="1"/>
  <c r="AW185" i="5"/>
  <c r="AX185" i="5" s="1"/>
  <c r="AY185" i="5" s="1"/>
  <c r="AW47" i="5"/>
  <c r="AX47" i="5" s="1"/>
  <c r="AY47" i="5" s="1"/>
  <c r="AW73" i="5"/>
  <c r="AX73" i="5" s="1"/>
  <c r="AY73" i="5" s="1"/>
  <c r="AW100" i="5"/>
  <c r="AX100" i="5" s="1"/>
  <c r="AY100" i="5" s="1"/>
  <c r="AW193" i="5"/>
  <c r="AX193" i="5" s="1"/>
  <c r="AY193" i="5" s="1"/>
  <c r="AW36" i="5"/>
  <c r="AX36" i="5" s="1"/>
  <c r="AY36" i="5" s="1"/>
  <c r="AW162" i="5"/>
  <c r="AX162" i="5" s="1"/>
  <c r="AY162" i="5" s="1"/>
  <c r="AW56" i="5"/>
  <c r="AX56" i="5" s="1"/>
  <c r="AY56" i="5" s="1"/>
  <c r="AW149" i="5"/>
  <c r="AX149" i="5" s="1"/>
  <c r="AY149" i="5" s="1"/>
  <c r="AW102" i="5"/>
  <c r="AX102" i="5" s="1"/>
  <c r="AY102" i="5" s="1"/>
  <c r="AW194" i="5"/>
  <c r="AX194" i="5" s="1"/>
  <c r="AY194" i="5" s="1"/>
  <c r="AW89" i="5"/>
  <c r="AX89" i="5" s="1"/>
  <c r="AY89" i="5" s="1"/>
  <c r="AW54" i="5"/>
  <c r="AX54" i="5" s="1"/>
  <c r="AY54" i="5" s="1"/>
  <c r="AW97" i="5"/>
  <c r="AX97" i="5" s="1"/>
  <c r="AY97" i="5" s="1"/>
  <c r="AW120" i="5"/>
  <c r="AX120" i="5" s="1"/>
  <c r="AY120" i="5" s="1"/>
  <c r="AG27" i="5"/>
  <c r="AF17" i="5"/>
  <c r="AW173" i="5"/>
  <c r="AX173" i="5" s="1"/>
  <c r="AY173" i="5" s="1"/>
  <c r="AW151" i="5"/>
  <c r="AX151" i="5" s="1"/>
  <c r="AY151" i="5" s="1"/>
  <c r="AW114" i="5"/>
  <c r="AX114" i="5" s="1"/>
  <c r="AY114" i="5" s="1"/>
  <c r="AW76" i="5"/>
  <c r="AX76" i="5" s="1"/>
  <c r="AY76" i="5" s="1"/>
  <c r="AW57" i="5"/>
  <c r="AX57" i="5" s="1"/>
  <c r="AY57" i="5" s="1"/>
  <c r="AW71" i="5"/>
  <c r="AX71" i="5" s="1"/>
  <c r="AY71" i="5" s="1"/>
  <c r="AZ143" i="5"/>
  <c r="BE143" i="5"/>
  <c r="BO143" i="5" s="1"/>
  <c r="BX143" i="5" s="1"/>
  <c r="CG143" i="5" s="1"/>
  <c r="AZ178" i="5"/>
  <c r="BE178" i="5"/>
  <c r="BO178" i="5" s="1"/>
  <c r="BX178" i="5" s="1"/>
  <c r="CG178" i="5" s="1"/>
  <c r="AW46" i="5"/>
  <c r="AX46" i="5" s="1"/>
  <c r="AY46" i="5" s="1"/>
  <c r="AW109" i="5"/>
  <c r="AX109" i="5" s="1"/>
  <c r="AY109" i="5" s="1"/>
  <c r="AW175" i="5"/>
  <c r="AX175" i="5" s="1"/>
  <c r="AY175" i="5" s="1"/>
  <c r="AW169" i="5"/>
  <c r="AX169" i="5" s="1"/>
  <c r="AY169" i="5" s="1"/>
  <c r="AZ131" i="5"/>
  <c r="BE131" i="5"/>
  <c r="BO131" i="5" s="1"/>
  <c r="BX131" i="5" s="1"/>
  <c r="CG131" i="5" s="1"/>
  <c r="AW144" i="5"/>
  <c r="AX144" i="5" s="1"/>
  <c r="AY144" i="5" s="1"/>
  <c r="AW60" i="5"/>
  <c r="AX60" i="5" s="1"/>
  <c r="AY60" i="5" s="1"/>
  <c r="AW48" i="5"/>
  <c r="AX48" i="5" s="1"/>
  <c r="AY48" i="5" s="1"/>
  <c r="AW146" i="5"/>
  <c r="AX146" i="5" s="1"/>
  <c r="AY146" i="5" s="1"/>
  <c r="AW33" i="5"/>
  <c r="AX33" i="5" s="1"/>
  <c r="AY33" i="5" s="1"/>
  <c r="AW108" i="5"/>
  <c r="AX108" i="5" s="1"/>
  <c r="AY108" i="5" s="1"/>
  <c r="AW40" i="5"/>
  <c r="AX40" i="5" s="1"/>
  <c r="AY40" i="5" s="1"/>
  <c r="AZ135" i="5"/>
  <c r="AW41" i="5"/>
  <c r="AX41" i="5" s="1"/>
  <c r="AY41" i="5" s="1"/>
  <c r="AW62" i="5"/>
  <c r="AX62" i="5" s="1"/>
  <c r="AY62" i="5" s="1"/>
  <c r="AZ155" i="5"/>
  <c r="BE155" i="5"/>
  <c r="BO155" i="5" s="1"/>
  <c r="BX155" i="5" s="1"/>
  <c r="CG155" i="5" s="1"/>
  <c r="AW94" i="5"/>
  <c r="AX94" i="5" s="1"/>
  <c r="AY94" i="5" s="1"/>
  <c r="AW77" i="5"/>
  <c r="AX77" i="5" s="1"/>
  <c r="AY77" i="5" s="1"/>
  <c r="AW55" i="5"/>
  <c r="AX55" i="5" s="1"/>
  <c r="AY55" i="5" s="1"/>
  <c r="AW150" i="5"/>
  <c r="AX150" i="5" s="1"/>
  <c r="AY150" i="5" s="1"/>
  <c r="AW82" i="5"/>
  <c r="AX82" i="5" s="1"/>
  <c r="AY82" i="5" s="1"/>
  <c r="AW171" i="5"/>
  <c r="AX171" i="5" s="1"/>
  <c r="AY171" i="5" s="1"/>
  <c r="AW85" i="5"/>
  <c r="AX85" i="5" s="1"/>
  <c r="AY85" i="5" s="1"/>
  <c r="AW35" i="5"/>
  <c r="AX35" i="5" s="1"/>
  <c r="AY35" i="5" s="1"/>
  <c r="AW105" i="5"/>
  <c r="AX105" i="5" s="1"/>
  <c r="AY105" i="5" s="1"/>
  <c r="AW123" i="5"/>
  <c r="AX123" i="5" s="1"/>
  <c r="AY123" i="5" s="1"/>
  <c r="AW188" i="5"/>
  <c r="AX188" i="5" s="1"/>
  <c r="AY188" i="5" s="1"/>
  <c r="AW134" i="5"/>
  <c r="AX134" i="5" s="1"/>
  <c r="AY134" i="5" s="1"/>
  <c r="AW145" i="5"/>
  <c r="AX145" i="5" s="1"/>
  <c r="AY145" i="5" s="1"/>
  <c r="AW110" i="5"/>
  <c r="AX110" i="5" s="1"/>
  <c r="AY110" i="5" s="1"/>
  <c r="AW75" i="5"/>
  <c r="AX75" i="5" s="1"/>
  <c r="AY75" i="5" s="1"/>
  <c r="AW116" i="5"/>
  <c r="AX116" i="5" s="1"/>
  <c r="AY116" i="5" s="1"/>
  <c r="AW172" i="5"/>
  <c r="AX172" i="5" s="1"/>
  <c r="AY172" i="5" s="1"/>
  <c r="AW50" i="5"/>
  <c r="AX50" i="5" s="1"/>
  <c r="AY50" i="5" s="1"/>
  <c r="AW92" i="5"/>
  <c r="AX92" i="5" s="1"/>
  <c r="AY92" i="5" s="1"/>
  <c r="AW51" i="5"/>
  <c r="AX51" i="5" s="1"/>
  <c r="AY51" i="5" s="1"/>
  <c r="AW81" i="5"/>
  <c r="AX81" i="5" s="1"/>
  <c r="AY81" i="5" s="1"/>
  <c r="AW118" i="5"/>
  <c r="AX118" i="5" s="1"/>
  <c r="AY118" i="5" s="1"/>
  <c r="AW88" i="5"/>
  <c r="AX88" i="5" s="1"/>
  <c r="AY88" i="5" s="1"/>
  <c r="AW95" i="5"/>
  <c r="AX95" i="5" s="1"/>
  <c r="AY95" i="5" s="1"/>
  <c r="AW152" i="5"/>
  <c r="AX152" i="5" s="1"/>
  <c r="AY152" i="5" s="1"/>
  <c r="AW107" i="5"/>
  <c r="AX107" i="5" s="1"/>
  <c r="AY107" i="5" s="1"/>
  <c r="AW96" i="5"/>
  <c r="AX96" i="5" s="1"/>
  <c r="AY96" i="5" s="1"/>
  <c r="AW80" i="5"/>
  <c r="AX80" i="5" s="1"/>
  <c r="AY80" i="5" s="1"/>
  <c r="AW168" i="5"/>
  <c r="AX168" i="5" s="1"/>
  <c r="AY168" i="5" s="1"/>
  <c r="AW53" i="5"/>
  <c r="AX53" i="5" s="1"/>
  <c r="AY53" i="5" s="1"/>
  <c r="AW129" i="5"/>
  <c r="AX129" i="5" s="1"/>
  <c r="AY129" i="5" s="1"/>
  <c r="AW93" i="5"/>
  <c r="AX93" i="5" s="1"/>
  <c r="AY93" i="5" s="1"/>
  <c r="AW189" i="5"/>
  <c r="AX189" i="5" s="1"/>
  <c r="AY189" i="5" s="1"/>
  <c r="AW136" i="5"/>
  <c r="AX136" i="5" s="1"/>
  <c r="AY136" i="5" s="1"/>
  <c r="AW186" i="5"/>
  <c r="AX186" i="5" s="1"/>
  <c r="AY186" i="5" s="1"/>
  <c r="AW124" i="5"/>
  <c r="AX124" i="5" s="1"/>
  <c r="AY124" i="5" s="1"/>
  <c r="AW79" i="5"/>
  <c r="AX79" i="5" s="1"/>
  <c r="AY79" i="5" s="1"/>
  <c r="AW63" i="5"/>
  <c r="AX63" i="5" s="1"/>
  <c r="AY63" i="5" s="1"/>
  <c r="AW160" i="5"/>
  <c r="AX160" i="5" s="1"/>
  <c r="AY160" i="5" s="1"/>
  <c r="AW153" i="5"/>
  <c r="AX153" i="5" s="1"/>
  <c r="AY153" i="5" s="1"/>
  <c r="AW138" i="5"/>
  <c r="AX138" i="5" s="1"/>
  <c r="AY138" i="5" s="1"/>
  <c r="AW165" i="5"/>
  <c r="AX165" i="5" s="1"/>
  <c r="AY165" i="5" s="1"/>
  <c r="AW176" i="5"/>
  <c r="AX176" i="5"/>
  <c r="AY176" i="5" s="1"/>
  <c r="AW140" i="5"/>
  <c r="AX140" i="5" s="1"/>
  <c r="AY140" i="5" s="1"/>
  <c r="AW39" i="5"/>
  <c r="AX39" i="5" s="1"/>
  <c r="AY39" i="5" s="1"/>
  <c r="AW154" i="5"/>
  <c r="AX154" i="5" s="1"/>
  <c r="AY154" i="5" s="1"/>
  <c r="AW157" i="5"/>
  <c r="AX157" i="5" s="1"/>
  <c r="AY157" i="5" s="1"/>
  <c r="AZ187" i="5"/>
  <c r="BE187" i="5"/>
  <c r="BO187" i="5" s="1"/>
  <c r="BX187" i="5" s="1"/>
  <c r="CG187" i="5" s="1"/>
  <c r="AW179" i="5"/>
  <c r="AX179" i="5" s="1"/>
  <c r="AY179" i="5" s="1"/>
  <c r="AW42" i="5"/>
  <c r="AX42" i="5" s="1"/>
  <c r="AY42" i="5" s="1"/>
  <c r="AW68" i="5"/>
  <c r="AX68" i="5" s="1"/>
  <c r="AY68" i="5" s="1"/>
  <c r="AZ192" i="5"/>
  <c r="BE192" i="5"/>
  <c r="BO192" i="5" s="1"/>
  <c r="BX192" i="5" s="1"/>
  <c r="CG192" i="5" s="1"/>
  <c r="AW83" i="5"/>
  <c r="AX83" i="5" s="1"/>
  <c r="AY83" i="5" s="1"/>
  <c r="AW142" i="5"/>
  <c r="AX142" i="5" s="1"/>
  <c r="AY142" i="5" s="1"/>
  <c r="AW99" i="5"/>
  <c r="AX99" i="5" s="1"/>
  <c r="AY99" i="5" s="1"/>
  <c r="AW86" i="5"/>
  <c r="AX86" i="5" s="1"/>
  <c r="AY86" i="5" s="1"/>
  <c r="AW44" i="5"/>
  <c r="AX44" i="5" s="1"/>
  <c r="AY44" i="5" s="1"/>
  <c r="AW137" i="5"/>
  <c r="AX137" i="5" s="1"/>
  <c r="AY137" i="5" s="1"/>
  <c r="AW70" i="5"/>
  <c r="AX70" i="5" s="1"/>
  <c r="AY70" i="5" s="1"/>
  <c r="AW117" i="5"/>
  <c r="AX117" i="5" s="1"/>
  <c r="AY117" i="5" s="1"/>
  <c r="AW128" i="5"/>
  <c r="AX128" i="5" s="1"/>
  <c r="AY128" i="5" s="1"/>
  <c r="AW37" i="5"/>
  <c r="AX37" i="5" s="1"/>
  <c r="AY37" i="5" s="1"/>
  <c r="AW125" i="5"/>
  <c r="AX125" i="5" s="1"/>
  <c r="AY125" i="5" s="1"/>
  <c r="AW148" i="5"/>
  <c r="AX148" i="5" s="1"/>
  <c r="AY148" i="5" s="1"/>
  <c r="AW38" i="5"/>
  <c r="AX38" i="5" s="1"/>
  <c r="AY38" i="5" s="1"/>
  <c r="AW67" i="5"/>
  <c r="AX67" i="5" s="1"/>
  <c r="AY67" i="5" s="1"/>
  <c r="AW158" i="5"/>
  <c r="AX158" i="5" s="1"/>
  <c r="AY158" i="5" s="1"/>
  <c r="AZ120" i="3"/>
  <c r="BE120" i="3"/>
  <c r="BO120" i="3" s="1"/>
  <c r="BX120" i="3" s="1"/>
  <c r="CG120" i="3" s="1"/>
  <c r="AZ110" i="3"/>
  <c r="BE110" i="3"/>
  <c r="BO110" i="3" s="1"/>
  <c r="BX110" i="3" s="1"/>
  <c r="CG110" i="3" s="1"/>
  <c r="AW161" i="3"/>
  <c r="AX161" i="3" s="1"/>
  <c r="AY161" i="3" s="1"/>
  <c r="AZ42" i="3"/>
  <c r="BE42" i="3"/>
  <c r="BO42" i="3" s="1"/>
  <c r="BX42" i="3" s="1"/>
  <c r="CG42" i="3" s="1"/>
  <c r="AZ126" i="3"/>
  <c r="BE126" i="3"/>
  <c r="BO126" i="3" s="1"/>
  <c r="BX126" i="3" s="1"/>
  <c r="CG126" i="3" s="1"/>
  <c r="AW106" i="3"/>
  <c r="AX106" i="3" s="1"/>
  <c r="AY106" i="3" s="1"/>
  <c r="AW56" i="3"/>
  <c r="AX56" i="3" s="1"/>
  <c r="AY56" i="3" s="1"/>
  <c r="AW94" i="3"/>
  <c r="AX94" i="3" s="1"/>
  <c r="AY94" i="3" s="1"/>
  <c r="AZ50" i="3"/>
  <c r="BE50" i="3"/>
  <c r="BO50" i="3" s="1"/>
  <c r="BX50" i="3" s="1"/>
  <c r="CG50" i="3" s="1"/>
  <c r="AW152" i="3"/>
  <c r="AX152" i="3" s="1"/>
  <c r="AY152" i="3" s="1"/>
  <c r="AZ101" i="3"/>
  <c r="BE101" i="3"/>
  <c r="BO101" i="3" s="1"/>
  <c r="BX101" i="3" s="1"/>
  <c r="CG101" i="3" s="1"/>
  <c r="AZ173" i="3"/>
  <c r="BE173" i="3"/>
  <c r="BO173" i="3" s="1"/>
  <c r="BX173" i="3" s="1"/>
  <c r="CG173" i="3" s="1"/>
  <c r="AZ135" i="3"/>
  <c r="BE135" i="3"/>
  <c r="BO135" i="3" s="1"/>
  <c r="BX135" i="3" s="1"/>
  <c r="CG135" i="3" s="1"/>
  <c r="AW160" i="3"/>
  <c r="AX160" i="3" s="1"/>
  <c r="AY160" i="3" s="1"/>
  <c r="AW102" i="3"/>
  <c r="AX102" i="3" s="1"/>
  <c r="AY102" i="3" s="1"/>
  <c r="AZ155" i="3"/>
  <c r="BE155" i="3"/>
  <c r="BO155" i="3" s="1"/>
  <c r="BX155" i="3" s="1"/>
  <c r="CG155" i="3" s="1"/>
  <c r="AZ185" i="3"/>
  <c r="BE185" i="3"/>
  <c r="BO185" i="3" s="1"/>
  <c r="BX185" i="3" s="1"/>
  <c r="CG185" i="3" s="1"/>
  <c r="AZ159" i="3"/>
  <c r="BE159" i="3"/>
  <c r="BO159" i="3" s="1"/>
  <c r="BX159" i="3" s="1"/>
  <c r="CG159" i="3" s="1"/>
  <c r="AZ128" i="3"/>
  <c r="BE128" i="3"/>
  <c r="BO128" i="3" s="1"/>
  <c r="BX128" i="3" s="1"/>
  <c r="CG128" i="3" s="1"/>
  <c r="AZ195" i="3"/>
  <c r="BE195" i="3"/>
  <c r="BO195" i="3" s="1"/>
  <c r="BX195" i="3" s="1"/>
  <c r="CG195" i="3" s="1"/>
  <c r="AZ188" i="3"/>
  <c r="BE188" i="3"/>
  <c r="BO188" i="3" s="1"/>
  <c r="BX188" i="3" s="1"/>
  <c r="CG188" i="3" s="1"/>
  <c r="AZ31" i="3"/>
  <c r="BE31" i="3"/>
  <c r="BO31" i="3" s="1"/>
  <c r="BX31" i="3" s="1"/>
  <c r="CG31" i="3" s="1"/>
  <c r="AZ112" i="3"/>
  <c r="BE112" i="3"/>
  <c r="BO112" i="3" s="1"/>
  <c r="BX112" i="3" s="1"/>
  <c r="CG112" i="3" s="1"/>
  <c r="AZ78" i="3"/>
  <c r="BE78" i="3"/>
  <c r="BO78" i="3" s="1"/>
  <c r="BX78" i="3" s="1"/>
  <c r="CG78" i="3" s="1"/>
  <c r="AZ181" i="3"/>
  <c r="BE181" i="3"/>
  <c r="BO181" i="3" s="1"/>
  <c r="BX181" i="3" s="1"/>
  <c r="CG181" i="3" s="1"/>
  <c r="AZ165" i="3"/>
  <c r="BE165" i="3"/>
  <c r="BO165" i="3" s="1"/>
  <c r="BX165" i="3" s="1"/>
  <c r="CG165" i="3" s="1"/>
  <c r="AW194" i="3"/>
  <c r="AX194" i="3" s="1"/>
  <c r="AY194" i="3" s="1"/>
  <c r="AZ124" i="3"/>
  <c r="BE124" i="3"/>
  <c r="BO124" i="3" s="1"/>
  <c r="BX124" i="3" s="1"/>
  <c r="CG124" i="3" s="1"/>
  <c r="AZ98" i="3"/>
  <c r="BE98" i="3"/>
  <c r="BO98" i="3" s="1"/>
  <c r="BX98" i="3" s="1"/>
  <c r="CG98" i="3" s="1"/>
  <c r="AZ167" i="3"/>
  <c r="BE167" i="3"/>
  <c r="BO167" i="3" s="1"/>
  <c r="BX167" i="3" s="1"/>
  <c r="CG167" i="3" s="1"/>
  <c r="AW103" i="3"/>
  <c r="AX103" i="3" s="1"/>
  <c r="AY103" i="3" s="1"/>
  <c r="AW66" i="3"/>
  <c r="AX66" i="3" s="1"/>
  <c r="AY66" i="3" s="1"/>
  <c r="AW67" i="3"/>
  <c r="AX67" i="3" s="1"/>
  <c r="AY67" i="3" s="1"/>
  <c r="AW142" i="3"/>
  <c r="AX142" i="3" s="1"/>
  <c r="AY142" i="3" s="1"/>
  <c r="AW33" i="3"/>
  <c r="AX33" i="3" s="1"/>
  <c r="AY33" i="3" s="1"/>
  <c r="AW76" i="3"/>
  <c r="AX76" i="3" s="1"/>
  <c r="AY76" i="3" s="1"/>
  <c r="AW80" i="3"/>
  <c r="AX80" i="3" s="1"/>
  <c r="AY80" i="3" s="1"/>
  <c r="AW81" i="3"/>
  <c r="AX81" i="3" s="1"/>
  <c r="AY81" i="3" s="1"/>
  <c r="AW32" i="3"/>
  <c r="AX32" i="3" s="1"/>
  <c r="AY32" i="3" s="1"/>
  <c r="AW141" i="3"/>
  <c r="AX141" i="3" s="1"/>
  <c r="AY141" i="3" s="1"/>
  <c r="AW60" i="3"/>
  <c r="AX60" i="3" s="1"/>
  <c r="AY60" i="3" s="1"/>
  <c r="AI27" i="3"/>
  <c r="AP27" i="3" s="1"/>
  <c r="AG17" i="3"/>
  <c r="AW37" i="3"/>
  <c r="AX37" i="3" s="1"/>
  <c r="AY37" i="3" s="1"/>
  <c r="AW69" i="3"/>
  <c r="AX69" i="3" s="1"/>
  <c r="AY69" i="3" s="1"/>
  <c r="AW70" i="3"/>
  <c r="AX70" i="3" s="1"/>
  <c r="AY70" i="3" s="1"/>
  <c r="AW147" i="3"/>
  <c r="AX147" i="3" s="1"/>
  <c r="AY147" i="3" s="1"/>
  <c r="AW157" i="3"/>
  <c r="AX157" i="3" s="1"/>
  <c r="AY157" i="3" s="1"/>
  <c r="AW156" i="3"/>
  <c r="AX156" i="3" s="1"/>
  <c r="AY156" i="3" s="1"/>
  <c r="AW65" i="3"/>
  <c r="AX65" i="3" s="1"/>
  <c r="AY65" i="3" s="1"/>
  <c r="AW136" i="3"/>
  <c r="AX136" i="3" s="1"/>
  <c r="AY136" i="3" s="1"/>
  <c r="AW133" i="3"/>
  <c r="AX133" i="3" s="1"/>
  <c r="AY133" i="3" s="1"/>
  <c r="AW91" i="3"/>
  <c r="AX91" i="3" s="1"/>
  <c r="AY91" i="3" s="1"/>
  <c r="AW41" i="3"/>
  <c r="AX41" i="3" s="1"/>
  <c r="AY41" i="3" s="1"/>
  <c r="AW137" i="3"/>
  <c r="AX137" i="3" s="1"/>
  <c r="AY137" i="3" s="1"/>
  <c r="AW87" i="3"/>
  <c r="AX87" i="3" s="1"/>
  <c r="AY87" i="3" s="1"/>
  <c r="AW122" i="3"/>
  <c r="AX122" i="3" s="1"/>
  <c r="AY122" i="3" s="1"/>
  <c r="AW139" i="3"/>
  <c r="AX139" i="3" s="1"/>
  <c r="AY139" i="3" s="1"/>
  <c r="AW52" i="3"/>
  <c r="AX52" i="3" s="1"/>
  <c r="AY52" i="3" s="1"/>
  <c r="AW166" i="3"/>
  <c r="AX166" i="3" s="1"/>
  <c r="AY166" i="3" s="1"/>
  <c r="AW149" i="3"/>
  <c r="AX149" i="3" s="1"/>
  <c r="AY149" i="3" s="1"/>
  <c r="AW47" i="3"/>
  <c r="AX47" i="3" s="1"/>
  <c r="AY47" i="3" s="1"/>
  <c r="AW39" i="3"/>
  <c r="AX39" i="3"/>
  <c r="AY39" i="3" s="1"/>
  <c r="AW158" i="3"/>
  <c r="AX158" i="3" s="1"/>
  <c r="AY158" i="3" s="1"/>
  <c r="AW115" i="3"/>
  <c r="AX115" i="3" s="1"/>
  <c r="AY115" i="3" s="1"/>
  <c r="AW153" i="3"/>
  <c r="AX153" i="3" s="1"/>
  <c r="AY153" i="3" s="1"/>
  <c r="AW119" i="3"/>
  <c r="AX119" i="3" s="1"/>
  <c r="AY119" i="3" s="1"/>
  <c r="AW104" i="3"/>
  <c r="AX104" i="3" s="1"/>
  <c r="AY104" i="3" s="1"/>
  <c r="AW180" i="3"/>
  <c r="AX180" i="3" s="1"/>
  <c r="AY180" i="3" s="1"/>
  <c r="AW190" i="3"/>
  <c r="AX190" i="3" s="1"/>
  <c r="AY190" i="3" s="1"/>
  <c r="AW84" i="3"/>
  <c r="AX84" i="3" s="1"/>
  <c r="AY84" i="3" s="1"/>
  <c r="AW107" i="3"/>
  <c r="AX107" i="3" s="1"/>
  <c r="AY107" i="3" s="1"/>
  <c r="AW193" i="3"/>
  <c r="AX193" i="3" s="1"/>
  <c r="AY193" i="3" s="1"/>
  <c r="AW179" i="3"/>
  <c r="AX179" i="3" s="1"/>
  <c r="AY179" i="3" s="1"/>
  <c r="AW62" i="3"/>
  <c r="AX62" i="3" s="1"/>
  <c r="AY62" i="3" s="1"/>
  <c r="AW113" i="3"/>
  <c r="AX113" i="3" s="1"/>
  <c r="AY113" i="3" s="1"/>
  <c r="AW99" i="3"/>
  <c r="AX99" i="3" s="1"/>
  <c r="AY99" i="3" s="1"/>
  <c r="AZ131" i="3"/>
  <c r="BE131" i="3"/>
  <c r="BO131" i="3" s="1"/>
  <c r="BX131" i="3" s="1"/>
  <c r="CG131" i="3" s="1"/>
  <c r="AW82" i="3"/>
  <c r="AX82" i="3" s="1"/>
  <c r="AY82" i="3" s="1"/>
  <c r="AW96" i="3"/>
  <c r="AX96" i="3" s="1"/>
  <c r="AY96" i="3" s="1"/>
  <c r="AW134" i="3"/>
  <c r="AX134" i="3" s="1"/>
  <c r="AY134" i="3" s="1"/>
  <c r="AW40" i="3"/>
  <c r="AX40" i="3" s="1"/>
  <c r="AY40" i="3" s="1"/>
  <c r="AW57" i="3"/>
  <c r="AX57" i="3" s="1"/>
  <c r="AY57" i="3" s="1"/>
  <c r="AW178" i="3"/>
  <c r="AX178" i="3" s="1"/>
  <c r="AY178" i="3" s="1"/>
  <c r="AW34" i="3"/>
  <c r="AX34" i="3" s="1"/>
  <c r="AY34" i="3" s="1"/>
  <c r="AW164" i="3"/>
  <c r="AX164" i="3" s="1"/>
  <c r="AY164" i="3" s="1"/>
  <c r="AW109" i="3"/>
  <c r="AX109" i="3" s="1"/>
  <c r="AY109" i="3" s="1"/>
  <c r="AW132" i="3"/>
  <c r="AX132" i="3" s="1"/>
  <c r="AY132" i="3" s="1"/>
  <c r="AZ169" i="3"/>
  <c r="BE169" i="3"/>
  <c r="BO169" i="3" s="1"/>
  <c r="BX169" i="3" s="1"/>
  <c r="CG169" i="3" s="1"/>
  <c r="AW129" i="3"/>
  <c r="AX129" i="3" s="1"/>
  <c r="AY129" i="3" s="1"/>
  <c r="AW45" i="3"/>
  <c r="AX45" i="3" s="1"/>
  <c r="AY45" i="3" s="1"/>
  <c r="AW29" i="3"/>
  <c r="AX29" i="3" s="1"/>
  <c r="AY29" i="3" s="1"/>
  <c r="AW77" i="3"/>
  <c r="AX77" i="3" s="1"/>
  <c r="AY77" i="3" s="1"/>
  <c r="AW72" i="3"/>
  <c r="AX72" i="3" s="1"/>
  <c r="AY72" i="3" s="1"/>
  <c r="AW71" i="3"/>
  <c r="AX71" i="3" s="1"/>
  <c r="AY71" i="3" s="1"/>
  <c r="AW189" i="3"/>
  <c r="AX189" i="3" s="1"/>
  <c r="AY189" i="3" s="1"/>
  <c r="AW114" i="3"/>
  <c r="AX114" i="3" s="1"/>
  <c r="AY114" i="3" s="1"/>
  <c r="AW140" i="3"/>
  <c r="AX140" i="3"/>
  <c r="AY140" i="3" s="1"/>
  <c r="AW144" i="3"/>
  <c r="AX144" i="3" s="1"/>
  <c r="AY144" i="3" s="1"/>
  <c r="AW183" i="3"/>
  <c r="AX183" i="3" s="1"/>
  <c r="AY183" i="3" s="1"/>
  <c r="AW176" i="3"/>
  <c r="AX176" i="3" s="1"/>
  <c r="AY176" i="3" s="1"/>
  <c r="AW58" i="3"/>
  <c r="AX58" i="3" s="1"/>
  <c r="AY58" i="3" s="1"/>
  <c r="AW123" i="3"/>
  <c r="AX123" i="3" s="1"/>
  <c r="AY123" i="3" s="1"/>
  <c r="AW154" i="3"/>
  <c r="AX154" i="3" s="1"/>
  <c r="AY154" i="3" s="1"/>
  <c r="AW175" i="3"/>
  <c r="AX175" i="3" s="1"/>
  <c r="AY175" i="3" s="1"/>
  <c r="AW184" i="3"/>
  <c r="AX184" i="3" s="1"/>
  <c r="AY184" i="3" s="1"/>
  <c r="AW108" i="3"/>
  <c r="AX108" i="3" s="1"/>
  <c r="AY108" i="3" s="1"/>
  <c r="AW145" i="3"/>
  <c r="AX145" i="3" s="1"/>
  <c r="AY145" i="3" s="1"/>
  <c r="AW143" i="3"/>
  <c r="AX143" i="3" s="1"/>
  <c r="AY143" i="3" s="1"/>
  <c r="AW89" i="3"/>
  <c r="AX89" i="3" s="1"/>
  <c r="AY89" i="3" s="1"/>
  <c r="AW85" i="3"/>
  <c r="AX85" i="3" s="1"/>
  <c r="AY85" i="3" s="1"/>
  <c r="AZ79" i="3"/>
  <c r="BE79" i="3"/>
  <c r="BO79" i="3" s="1"/>
  <c r="BX79" i="3" s="1"/>
  <c r="CG79" i="3" s="1"/>
  <c r="AW191" i="3"/>
  <c r="AX191" i="3" s="1"/>
  <c r="AY191" i="3" s="1"/>
  <c r="AW168" i="3"/>
  <c r="AX168" i="3" s="1"/>
  <c r="AY168" i="3" s="1"/>
  <c r="AW83" i="3"/>
  <c r="AX83" i="3" s="1"/>
  <c r="AY83" i="3" s="1"/>
  <c r="AW46" i="3"/>
  <c r="AX46" i="3" s="1"/>
  <c r="AY46" i="3" s="1"/>
  <c r="AW121" i="3"/>
  <c r="AX121" i="3" s="1"/>
  <c r="AY121" i="3" s="1"/>
  <c r="AW49" i="3"/>
  <c r="AX49" i="3" s="1"/>
  <c r="AY49" i="3" s="1"/>
  <c r="AW187" i="3"/>
  <c r="AX187" i="3" s="1"/>
  <c r="AY187" i="3" s="1"/>
  <c r="AW61" i="3"/>
  <c r="AX61" i="3" s="1"/>
  <c r="AY61" i="3" s="1"/>
  <c r="AW116" i="3"/>
  <c r="AX116" i="3" s="1"/>
  <c r="AY116" i="3" s="1"/>
  <c r="AX44" i="3"/>
  <c r="AY44" i="3" s="1"/>
  <c r="AW44" i="3"/>
  <c r="AW86" i="3"/>
  <c r="AX86" i="3" s="1"/>
  <c r="AY86" i="3" s="1"/>
  <c r="AX130" i="3"/>
  <c r="AY130" i="3" s="1"/>
  <c r="AW130" i="3"/>
  <c r="AW88" i="3"/>
  <c r="AX88" i="3" s="1"/>
  <c r="AY88" i="3" s="1"/>
  <c r="AW90" i="3"/>
  <c r="AX90" i="3" s="1"/>
  <c r="AY90" i="3" s="1"/>
  <c r="AW171" i="3"/>
  <c r="AX171" i="3" s="1"/>
  <c r="AY171" i="3" s="1"/>
  <c r="AW118" i="3"/>
  <c r="AX118" i="3" s="1"/>
  <c r="AY118" i="3" s="1"/>
  <c r="AW51" i="3"/>
  <c r="AX51" i="3" s="1"/>
  <c r="AY51" i="3" s="1"/>
  <c r="AW138" i="3"/>
  <c r="AX138" i="3" s="1"/>
  <c r="AY138" i="3" s="1"/>
  <c r="AW111" i="3"/>
  <c r="AX111" i="3" s="1"/>
  <c r="AY111" i="3" s="1"/>
  <c r="AZ127" i="3"/>
  <c r="BE127" i="3"/>
  <c r="BO127" i="3" s="1"/>
  <c r="BX127" i="3" s="1"/>
  <c r="CG127" i="3" s="1"/>
  <c r="AW93" i="3"/>
  <c r="AX93" i="3" s="1"/>
  <c r="AY93" i="3" s="1"/>
  <c r="AW174" i="3"/>
  <c r="AX174" i="3" s="1"/>
  <c r="AY174" i="3" s="1"/>
  <c r="AW150" i="3"/>
  <c r="AX150" i="3" s="1"/>
  <c r="AY150" i="3" s="1"/>
  <c r="AW68" i="3"/>
  <c r="AX68" i="3" s="1"/>
  <c r="AY68" i="3" s="1"/>
  <c r="AW36" i="3"/>
  <c r="AX36" i="3" s="1"/>
  <c r="AY36" i="3" s="1"/>
  <c r="AZ35" i="3"/>
  <c r="BE35" i="3"/>
  <c r="BO35" i="3" s="1"/>
  <c r="BX35" i="3" s="1"/>
  <c r="CG35" i="3" s="1"/>
  <c r="AW64" i="3"/>
  <c r="AX64" i="3" s="1"/>
  <c r="AY64" i="3" s="1"/>
  <c r="AW162" i="3"/>
  <c r="AX162" i="3" s="1"/>
  <c r="AY162" i="3" s="1"/>
  <c r="AW177" i="3"/>
  <c r="AX177" i="3" s="1"/>
  <c r="AY177" i="3" s="1"/>
  <c r="AZ63" i="3"/>
  <c r="BE63" i="3"/>
  <c r="BO63" i="3" s="1"/>
  <c r="BX63" i="3" s="1"/>
  <c r="CG63" i="3" s="1"/>
  <c r="AW170" i="3"/>
  <c r="AX170" i="3" s="1"/>
  <c r="AY170" i="3" s="1"/>
  <c r="AW163" i="3"/>
  <c r="AX163" i="3" s="1"/>
  <c r="AY163" i="3" s="1"/>
  <c r="AZ105" i="3"/>
  <c r="BE105" i="3"/>
  <c r="BO105" i="3" s="1"/>
  <c r="BX105" i="3" s="1"/>
  <c r="CG105" i="3" s="1"/>
  <c r="AW117" i="3"/>
  <c r="AX117" i="3" s="1"/>
  <c r="AY117" i="3" s="1"/>
  <c r="AZ54" i="3"/>
  <c r="BE54" i="3"/>
  <c r="BO54" i="3" s="1"/>
  <c r="BX54" i="3" s="1"/>
  <c r="CG54" i="3" s="1"/>
  <c r="AZ182" i="3"/>
  <c r="BE182" i="3"/>
  <c r="BO182" i="3" s="1"/>
  <c r="BX182" i="3" s="1"/>
  <c r="CG182" i="3" s="1"/>
  <c r="AW186" i="3"/>
  <c r="AX186" i="3" s="1"/>
  <c r="AY186" i="3" s="1"/>
  <c r="AW28" i="3"/>
  <c r="AX28" i="3" s="1"/>
  <c r="AY28" i="3" s="1"/>
  <c r="AW146" i="3"/>
  <c r="AX146" i="3" s="1"/>
  <c r="AY146" i="3" s="1"/>
  <c r="AW97" i="3"/>
  <c r="AX97" i="3" s="1"/>
  <c r="AY97" i="3" s="1"/>
  <c r="AW59" i="3"/>
  <c r="AX59" i="3" s="1"/>
  <c r="AY59" i="3" s="1"/>
  <c r="AW92" i="3"/>
  <c r="AX92" i="3" s="1"/>
  <c r="AY92" i="3" s="1"/>
  <c r="AW95" i="3"/>
  <c r="AX95" i="3" s="1"/>
  <c r="AY95" i="3" s="1"/>
  <c r="AW75" i="3"/>
  <c r="AX75" i="3" s="1"/>
  <c r="AY75" i="3" s="1"/>
  <c r="AW151" i="3"/>
  <c r="AX151" i="3" s="1"/>
  <c r="AY151" i="3" s="1"/>
  <c r="AW55" i="3"/>
  <c r="AX55" i="3" s="1"/>
  <c r="AY55" i="3" s="1"/>
  <c r="AW73" i="3"/>
  <c r="AX73" i="3" s="1"/>
  <c r="AY73" i="3" s="1"/>
  <c r="AW48" i="3"/>
  <c r="AX48" i="3" s="1"/>
  <c r="AY48" i="3" s="1"/>
  <c r="AW43" i="3"/>
  <c r="AX43" i="3" s="1"/>
  <c r="AY43" i="3" s="1"/>
  <c r="AW74" i="3"/>
  <c r="AX74" i="3" s="1"/>
  <c r="AY74" i="3" s="1"/>
  <c r="AW148" i="3"/>
  <c r="AX148" i="3" s="1"/>
  <c r="AY148" i="3" s="1"/>
  <c r="AW53" i="3"/>
  <c r="AX53" i="3" s="1"/>
  <c r="AY53" i="3" s="1"/>
  <c r="AW172" i="3"/>
  <c r="AX172" i="3" s="1"/>
  <c r="AY172" i="3" s="1"/>
  <c r="AW30" i="3"/>
  <c r="AX30" i="3" s="1"/>
  <c r="AY30" i="3" s="1"/>
  <c r="AW192" i="3"/>
  <c r="AX192" i="3" s="1"/>
  <c r="AY192" i="3" s="1"/>
  <c r="AW125" i="3"/>
  <c r="AX125" i="3" s="1"/>
  <c r="AY125" i="3" s="1"/>
  <c r="AW38" i="3"/>
  <c r="AX38" i="3" s="1"/>
  <c r="AY38" i="3" s="1"/>
  <c r="AW100" i="3"/>
  <c r="AX100" i="3" s="1"/>
  <c r="AY100" i="3" s="1"/>
  <c r="AZ82" i="2"/>
  <c r="BE82" i="2"/>
  <c r="BO82" i="2" s="1"/>
  <c r="BX82" i="2" s="1"/>
  <c r="CG82" i="2" s="1"/>
  <c r="AZ99" i="2"/>
  <c r="BE99" i="2"/>
  <c r="BO99" i="2" s="1"/>
  <c r="BX99" i="2" s="1"/>
  <c r="CG99" i="2" s="1"/>
  <c r="AZ62" i="2"/>
  <c r="BE62" i="2"/>
  <c r="BO62" i="2" s="1"/>
  <c r="BX62" i="2" s="1"/>
  <c r="CG62" i="2" s="1"/>
  <c r="AZ65" i="2"/>
  <c r="BE65" i="2"/>
  <c r="BO65" i="2" s="1"/>
  <c r="BX65" i="2" s="1"/>
  <c r="CG65" i="2" s="1"/>
  <c r="AZ170" i="2"/>
  <c r="BE170" i="2"/>
  <c r="BO170" i="2" s="1"/>
  <c r="BX170" i="2" s="1"/>
  <c r="CG170" i="2" s="1"/>
  <c r="BX186" i="2"/>
  <c r="CG186" i="2" s="1"/>
  <c r="AZ186" i="2"/>
  <c r="BE186" i="2"/>
  <c r="BO186" i="2" s="1"/>
  <c r="AZ150" i="2"/>
  <c r="BE150" i="2"/>
  <c r="BO150" i="2" s="1"/>
  <c r="BX150" i="2" s="1"/>
  <c r="CG150" i="2" s="1"/>
  <c r="AZ59" i="2"/>
  <c r="BE59" i="2"/>
  <c r="BO59" i="2" s="1"/>
  <c r="BX59" i="2" s="1"/>
  <c r="CG59" i="2" s="1"/>
  <c r="AZ169" i="2"/>
  <c r="BE169" i="2"/>
  <c r="BO169" i="2" s="1"/>
  <c r="BX169" i="2" s="1"/>
  <c r="CG169" i="2" s="1"/>
  <c r="AZ118" i="2"/>
  <c r="BE118" i="2"/>
  <c r="BO118" i="2" s="1"/>
  <c r="BX118" i="2" s="1"/>
  <c r="CG118" i="2" s="1"/>
  <c r="AZ36" i="2"/>
  <c r="BE36" i="2"/>
  <c r="BO36" i="2" s="1"/>
  <c r="BX36" i="2" s="1"/>
  <c r="CG36" i="2" s="1"/>
  <c r="AZ81" i="2"/>
  <c r="BE81" i="2"/>
  <c r="BO81" i="2" s="1"/>
  <c r="BX81" i="2" s="1"/>
  <c r="CG81" i="2" s="1"/>
  <c r="AZ151" i="2"/>
  <c r="BE151" i="2"/>
  <c r="BO151" i="2" s="1"/>
  <c r="BX151" i="2" s="1"/>
  <c r="CG151" i="2" s="1"/>
  <c r="AZ132" i="2"/>
  <c r="BE132" i="2"/>
  <c r="BO132" i="2" s="1"/>
  <c r="BX132" i="2" s="1"/>
  <c r="CG132" i="2" s="1"/>
  <c r="AZ137" i="2"/>
  <c r="BE137" i="2"/>
  <c r="BO137" i="2" s="1"/>
  <c r="BX137" i="2" s="1"/>
  <c r="CG137" i="2" s="1"/>
  <c r="AZ91" i="2"/>
  <c r="BE91" i="2"/>
  <c r="BO91" i="2" s="1"/>
  <c r="BX91" i="2" s="1"/>
  <c r="CG91" i="2" s="1"/>
  <c r="AZ57" i="2"/>
  <c r="BE57" i="2"/>
  <c r="BO57" i="2" s="1"/>
  <c r="BX57" i="2" s="1"/>
  <c r="CG57" i="2" s="1"/>
  <c r="AZ163" i="2"/>
  <c r="BE163" i="2"/>
  <c r="BO163" i="2" s="1"/>
  <c r="BX163" i="2" s="1"/>
  <c r="CG163" i="2" s="1"/>
  <c r="AZ98" i="2"/>
  <c r="BE98" i="2"/>
  <c r="BO98" i="2" s="1"/>
  <c r="BX98" i="2" s="1"/>
  <c r="CG98" i="2" s="1"/>
  <c r="AZ145" i="2"/>
  <c r="BE145" i="2"/>
  <c r="BO145" i="2" s="1"/>
  <c r="BX145" i="2" s="1"/>
  <c r="CG145" i="2" s="1"/>
  <c r="AZ95" i="2"/>
  <c r="BE95" i="2"/>
  <c r="BO95" i="2" s="1"/>
  <c r="BX95" i="2" s="1"/>
  <c r="CG95" i="2" s="1"/>
  <c r="AZ70" i="2"/>
  <c r="BE70" i="2"/>
  <c r="BO70" i="2" s="1"/>
  <c r="BX70" i="2" s="1"/>
  <c r="CG70" i="2" s="1"/>
  <c r="AZ31" i="2"/>
  <c r="BE31" i="2"/>
  <c r="BO31" i="2" s="1"/>
  <c r="BX31" i="2" s="1"/>
  <c r="CG31" i="2" s="1"/>
  <c r="AZ74" i="2"/>
  <c r="BE74" i="2"/>
  <c r="BO74" i="2" s="1"/>
  <c r="BX74" i="2" s="1"/>
  <c r="CG74" i="2" s="1"/>
  <c r="AZ185" i="2"/>
  <c r="BE185" i="2"/>
  <c r="BO185" i="2" s="1"/>
  <c r="BX185" i="2" s="1"/>
  <c r="CG185" i="2" s="1"/>
  <c r="AZ189" i="2"/>
  <c r="BE189" i="2"/>
  <c r="BO189" i="2" s="1"/>
  <c r="BX189" i="2" s="1"/>
  <c r="CG189" i="2" s="1"/>
  <c r="AZ33" i="2"/>
  <c r="BE33" i="2"/>
  <c r="BO33" i="2" s="1"/>
  <c r="BX33" i="2" s="1"/>
  <c r="CG33" i="2" s="1"/>
  <c r="AZ69" i="2"/>
  <c r="BE69" i="2"/>
  <c r="BO69" i="2" s="1"/>
  <c r="BX69" i="2" s="1"/>
  <c r="CG69" i="2" s="1"/>
  <c r="AZ129" i="2"/>
  <c r="BE129" i="2"/>
  <c r="BO129" i="2" s="1"/>
  <c r="BX129" i="2" s="1"/>
  <c r="CG129" i="2" s="1"/>
  <c r="AZ97" i="2"/>
  <c r="BE97" i="2"/>
  <c r="BO97" i="2" s="1"/>
  <c r="BX97" i="2" s="1"/>
  <c r="CG97" i="2" s="1"/>
  <c r="AZ164" i="2"/>
  <c r="BE164" i="2"/>
  <c r="BO164" i="2" s="1"/>
  <c r="BX164" i="2" s="1"/>
  <c r="CG164" i="2" s="1"/>
  <c r="AZ53" i="2"/>
  <c r="BE53" i="2"/>
  <c r="BO53" i="2" s="1"/>
  <c r="BX53" i="2" s="1"/>
  <c r="CG53" i="2" s="1"/>
  <c r="AZ109" i="2"/>
  <c r="BE109" i="2"/>
  <c r="BO109" i="2" s="1"/>
  <c r="BX109" i="2" s="1"/>
  <c r="CG109" i="2" s="1"/>
  <c r="AZ154" i="2"/>
  <c r="BE154" i="2"/>
  <c r="BO154" i="2" s="1"/>
  <c r="BX154" i="2" s="1"/>
  <c r="CG154" i="2" s="1"/>
  <c r="AZ32" i="2"/>
  <c r="BE32" i="2"/>
  <c r="BO32" i="2" s="1"/>
  <c r="BX32" i="2" s="1"/>
  <c r="CG32" i="2" s="1"/>
  <c r="AZ90" i="2"/>
  <c r="BE90" i="2"/>
  <c r="BO90" i="2" s="1"/>
  <c r="BX90" i="2" s="1"/>
  <c r="CG90" i="2" s="1"/>
  <c r="AZ75" i="2"/>
  <c r="BE75" i="2"/>
  <c r="BO75" i="2" s="1"/>
  <c r="BX75" i="2" s="1"/>
  <c r="CG75" i="2" s="1"/>
  <c r="AW71" i="2"/>
  <c r="AX71" i="2" s="1"/>
  <c r="AY71" i="2" s="1"/>
  <c r="AW35" i="2"/>
  <c r="AX35" i="2" s="1"/>
  <c r="AY35" i="2" s="1"/>
  <c r="AW195" i="2"/>
  <c r="AX195" i="2" s="1"/>
  <c r="AY195" i="2" s="1"/>
  <c r="AW147" i="2"/>
  <c r="AX147" i="2" s="1"/>
  <c r="AY147" i="2" s="1"/>
  <c r="AW108" i="2"/>
  <c r="AX108" i="2" s="1"/>
  <c r="AY108" i="2" s="1"/>
  <c r="AW54" i="2"/>
  <c r="AX54" i="2" s="1"/>
  <c r="AY54" i="2" s="1"/>
  <c r="AW76" i="2"/>
  <c r="AX76" i="2" s="1"/>
  <c r="AY76" i="2" s="1"/>
  <c r="AW73" i="2"/>
  <c r="AX73" i="2" s="1"/>
  <c r="AY73" i="2" s="1"/>
  <c r="AW117" i="2"/>
  <c r="AX117" i="2" s="1"/>
  <c r="AY117" i="2" s="1"/>
  <c r="AW142" i="2"/>
  <c r="AX142" i="2" s="1"/>
  <c r="AY142" i="2" s="1"/>
  <c r="AW28" i="2"/>
  <c r="AX28" i="2" s="1"/>
  <c r="AY28" i="2" s="1"/>
  <c r="AW190" i="2"/>
  <c r="AX190" i="2" s="1"/>
  <c r="AY190" i="2" s="1"/>
  <c r="AW188" i="2"/>
  <c r="AX188" i="2" s="1"/>
  <c r="AY188" i="2" s="1"/>
  <c r="AW37" i="2"/>
  <c r="AX37" i="2" s="1"/>
  <c r="AY37" i="2" s="1"/>
  <c r="AW34" i="2"/>
  <c r="AX34" i="2" s="1"/>
  <c r="AY34" i="2" s="1"/>
  <c r="AW106" i="2"/>
  <c r="AX106" i="2" s="1"/>
  <c r="AY106" i="2" s="1"/>
  <c r="AW67" i="2"/>
  <c r="AX67" i="2" s="1"/>
  <c r="AY67" i="2" s="1"/>
  <c r="AW183" i="2"/>
  <c r="AX183" i="2" s="1"/>
  <c r="AY183" i="2" s="1"/>
  <c r="AW55" i="2"/>
  <c r="AX55" i="2" s="1"/>
  <c r="AY55" i="2" s="1"/>
  <c r="AZ29" i="2"/>
  <c r="BE29" i="2"/>
  <c r="BO29" i="2" s="1"/>
  <c r="BX29" i="2" s="1"/>
  <c r="CG29" i="2" s="1"/>
  <c r="AW111" i="2"/>
  <c r="AX111" i="2" s="1"/>
  <c r="AY111" i="2" s="1"/>
  <c r="AZ143" i="2"/>
  <c r="BE143" i="2"/>
  <c r="BO143" i="2" s="1"/>
  <c r="BX143" i="2" s="1"/>
  <c r="CG143" i="2" s="1"/>
  <c r="AZ162" i="2"/>
  <c r="BE162" i="2"/>
  <c r="BO162" i="2" s="1"/>
  <c r="BX162" i="2" s="1"/>
  <c r="CG162" i="2" s="1"/>
  <c r="AZ79" i="2"/>
  <c r="BE79" i="2"/>
  <c r="BO79" i="2" s="1"/>
  <c r="BX79" i="2" s="1"/>
  <c r="CG79" i="2" s="1"/>
  <c r="AZ123" i="2"/>
  <c r="BE123" i="2"/>
  <c r="BO123" i="2" s="1"/>
  <c r="BX123" i="2" s="1"/>
  <c r="CG123" i="2" s="1"/>
  <c r="AW105" i="2"/>
  <c r="AX105" i="2" s="1"/>
  <c r="AY105" i="2" s="1"/>
  <c r="AW168" i="2"/>
  <c r="AX168" i="2" s="1"/>
  <c r="AY168" i="2" s="1"/>
  <c r="AW148" i="2"/>
  <c r="AX148" i="2" s="1"/>
  <c r="AY148" i="2" s="1"/>
  <c r="AW140" i="2"/>
  <c r="AX140" i="2" s="1"/>
  <c r="AY140" i="2" s="1"/>
  <c r="AW68" i="2"/>
  <c r="AX68" i="2" s="1"/>
  <c r="AY68" i="2" s="1"/>
  <c r="AZ149" i="2"/>
  <c r="BE149" i="2"/>
  <c r="BO149" i="2" s="1"/>
  <c r="BX149" i="2" s="1"/>
  <c r="CG149" i="2" s="1"/>
  <c r="AW101" i="2"/>
  <c r="AX101" i="2" s="1"/>
  <c r="AY101" i="2" s="1"/>
  <c r="AW51" i="2"/>
  <c r="AX51" i="2" s="1"/>
  <c r="AY51" i="2" s="1"/>
  <c r="AW127" i="2"/>
  <c r="AX127" i="2" s="1"/>
  <c r="AY127" i="2" s="1"/>
  <c r="BB27" i="2"/>
  <c r="Y17" i="2"/>
  <c r="AZ167" i="2"/>
  <c r="BE167" i="2"/>
  <c r="BO167" i="2" s="1"/>
  <c r="BX167" i="2" s="1"/>
  <c r="CG167" i="2" s="1"/>
  <c r="AW87" i="2"/>
  <c r="AX87" i="2" s="1"/>
  <c r="AY87" i="2" s="1"/>
  <c r="AW100" i="2"/>
  <c r="AX100" i="2" s="1"/>
  <c r="AY100" i="2" s="1"/>
  <c r="AZ77" i="2"/>
  <c r="BE77" i="2"/>
  <c r="BO77" i="2" s="1"/>
  <c r="BX77" i="2" s="1"/>
  <c r="CG77" i="2" s="1"/>
  <c r="AW88" i="2"/>
  <c r="AX88" i="2" s="1"/>
  <c r="AY88" i="2" s="1"/>
  <c r="AW191" i="2"/>
  <c r="AX191" i="2" s="1"/>
  <c r="AY191" i="2" s="1"/>
  <c r="AW103" i="2"/>
  <c r="AX103" i="2" s="1"/>
  <c r="AY103" i="2" s="1"/>
  <c r="AZ174" i="2"/>
  <c r="BE174" i="2"/>
  <c r="BO174" i="2" s="1"/>
  <c r="BX174" i="2" s="1"/>
  <c r="CG174" i="2" s="1"/>
  <c r="AW155" i="2"/>
  <c r="AX155" i="2" s="1"/>
  <c r="AY155" i="2" s="1"/>
  <c r="AW52" i="2"/>
  <c r="AX52" i="2" s="1"/>
  <c r="AY52" i="2" s="1"/>
  <c r="AW159" i="2"/>
  <c r="AX159" i="2" s="1"/>
  <c r="AY159" i="2" s="1"/>
  <c r="AW119" i="2"/>
  <c r="AX119" i="2" s="1"/>
  <c r="AY119" i="2" s="1"/>
  <c r="AW84" i="2"/>
  <c r="AX84" i="2" s="1"/>
  <c r="AY84" i="2" s="1"/>
  <c r="AW104" i="2"/>
  <c r="AX104" i="2" s="1"/>
  <c r="AY104" i="2" s="1"/>
  <c r="AW158" i="2"/>
  <c r="AX158" i="2" s="1"/>
  <c r="AY158" i="2" s="1"/>
  <c r="AW46" i="2"/>
  <c r="AX46" i="2" s="1"/>
  <c r="AY46" i="2" s="1"/>
  <c r="AW107" i="2"/>
  <c r="AX107" i="2" s="1"/>
  <c r="AY107" i="2" s="1"/>
  <c r="AW93" i="2"/>
  <c r="AX93" i="2" s="1"/>
  <c r="AY93" i="2" s="1"/>
  <c r="AW135" i="2"/>
  <c r="AX135" i="2" s="1"/>
  <c r="AY135" i="2" s="1"/>
  <c r="AW181" i="2"/>
  <c r="AX181" i="2" s="1"/>
  <c r="AY181" i="2" s="1"/>
  <c r="AW112" i="2"/>
  <c r="AX112" i="2" s="1"/>
  <c r="AY112" i="2" s="1"/>
  <c r="AW152" i="2"/>
  <c r="AX152" i="2" s="1"/>
  <c r="AY152" i="2" s="1"/>
  <c r="AW110" i="2"/>
  <c r="AX110" i="2" s="1"/>
  <c r="AY110" i="2" s="1"/>
  <c r="AW44" i="2"/>
  <c r="AX44" i="2" s="1"/>
  <c r="AY44" i="2" s="1"/>
  <c r="AW61" i="2"/>
  <c r="AX61" i="2" s="1"/>
  <c r="AY61" i="2" s="1"/>
  <c r="AZ193" i="2"/>
  <c r="BE193" i="2"/>
  <c r="BO193" i="2" s="1"/>
  <c r="BX193" i="2" s="1"/>
  <c r="CG193" i="2" s="1"/>
  <c r="AW173" i="2"/>
  <c r="AX173" i="2" s="1"/>
  <c r="AY173" i="2" s="1"/>
  <c r="AZ86" i="2"/>
  <c r="BE86" i="2"/>
  <c r="BO86" i="2" s="1"/>
  <c r="BX86" i="2" s="1"/>
  <c r="CG86" i="2" s="1"/>
  <c r="BX157" i="2"/>
  <c r="CG157" i="2" s="1"/>
  <c r="AZ157" i="2"/>
  <c r="BE157" i="2"/>
  <c r="BO157" i="2" s="1"/>
  <c r="AW47" i="2"/>
  <c r="AX47" i="2" s="1"/>
  <c r="AY47" i="2" s="1"/>
  <c r="AW41" i="2"/>
  <c r="AX41" i="2" s="1"/>
  <c r="AY41" i="2" s="1"/>
  <c r="AW126" i="2"/>
  <c r="AX126" i="2" s="1"/>
  <c r="AY126" i="2" s="1"/>
  <c r="AW96" i="2"/>
  <c r="AX96" i="2" s="1"/>
  <c r="AY96" i="2" s="1"/>
  <c r="AW175" i="2"/>
  <c r="AX175" i="2" s="1"/>
  <c r="AY175" i="2" s="1"/>
  <c r="AZ120" i="2"/>
  <c r="BE120" i="2"/>
  <c r="BO120" i="2" s="1"/>
  <c r="BX120" i="2" s="1"/>
  <c r="CG120" i="2" s="1"/>
  <c r="AW144" i="2"/>
  <c r="AX144" i="2" s="1"/>
  <c r="AY144" i="2" s="1"/>
  <c r="AW184" i="2"/>
  <c r="AX184" i="2" s="1"/>
  <c r="AY184" i="2" s="1"/>
  <c r="AW30" i="2"/>
  <c r="AX30" i="2" s="1"/>
  <c r="AY30" i="2" s="1"/>
  <c r="AZ43" i="2"/>
  <c r="BE43" i="2"/>
  <c r="BO43" i="2" s="1"/>
  <c r="BX43" i="2" s="1"/>
  <c r="CG43" i="2" s="1"/>
  <c r="AZ138" i="2"/>
  <c r="BE138" i="2"/>
  <c r="BO138" i="2" s="1"/>
  <c r="BX138" i="2" s="1"/>
  <c r="CG138" i="2" s="1"/>
  <c r="AZ179" i="2"/>
  <c r="BE179" i="2"/>
  <c r="BO179" i="2" s="1"/>
  <c r="BX179" i="2" s="1"/>
  <c r="CG179" i="2" s="1"/>
  <c r="AZ115" i="2"/>
  <c r="BE115" i="2"/>
  <c r="BO115" i="2" s="1"/>
  <c r="BX115" i="2" s="1"/>
  <c r="CG115" i="2" s="1"/>
  <c r="AW146" i="2"/>
  <c r="AX146" i="2" s="1"/>
  <c r="AY146" i="2" s="1"/>
  <c r="AZ160" i="2"/>
  <c r="BE160" i="2"/>
  <c r="BO160" i="2" s="1"/>
  <c r="BX160" i="2" s="1"/>
  <c r="CG160" i="2" s="1"/>
  <c r="AW131" i="2"/>
  <c r="AX131" i="2" s="1"/>
  <c r="AY131" i="2" s="1"/>
  <c r="AW130" i="2"/>
  <c r="AX130" i="2" s="1"/>
  <c r="AY130" i="2" s="1"/>
  <c r="AZ125" i="2"/>
  <c r="BE125" i="2"/>
  <c r="BO125" i="2" s="1"/>
  <c r="BX125" i="2" s="1"/>
  <c r="CG125" i="2" s="1"/>
  <c r="AW116" i="2"/>
  <c r="AX116" i="2" s="1"/>
  <c r="AY116" i="2" s="1"/>
  <c r="AW187" i="2"/>
  <c r="AX187" i="2" s="1"/>
  <c r="AY187" i="2" s="1"/>
  <c r="AZ161" i="2"/>
  <c r="BE161" i="2"/>
  <c r="BO161" i="2" s="1"/>
  <c r="BX161" i="2" s="1"/>
  <c r="CG161" i="2" s="1"/>
  <c r="AZ58" i="2"/>
  <c r="BE58" i="2"/>
  <c r="BO58" i="2" s="1"/>
  <c r="BX58" i="2" s="1"/>
  <c r="CG58" i="2" s="1"/>
  <c r="AW153" i="2"/>
  <c r="AX153" i="2" s="1"/>
  <c r="AY153" i="2" s="1"/>
  <c r="AW139" i="2"/>
  <c r="AX139" i="2" s="1"/>
  <c r="AY139" i="2" s="1"/>
  <c r="AW182" i="2"/>
  <c r="AX182" i="2" s="1"/>
  <c r="AY182" i="2" s="1"/>
  <c r="AW63" i="2"/>
  <c r="AX63" i="2" s="1"/>
  <c r="AY63" i="2" s="1"/>
  <c r="AW50" i="2"/>
  <c r="AX50" i="2" s="1"/>
  <c r="AY50" i="2" s="1"/>
  <c r="AW114" i="2"/>
  <c r="AX114" i="2" s="1"/>
  <c r="AY114" i="2" s="1"/>
  <c r="AW85" i="2"/>
  <c r="AX85" i="2" s="1"/>
  <c r="AY85" i="2" s="1"/>
  <c r="AI27" i="2"/>
  <c r="AP27" i="2" s="1"/>
  <c r="AG17" i="2"/>
  <c r="AW113" i="2"/>
  <c r="AX113" i="2" s="1"/>
  <c r="AY113" i="2" s="1"/>
  <c r="AW83" i="2"/>
  <c r="AX83" i="2" s="1"/>
  <c r="AY83" i="2" s="1"/>
  <c r="AW122" i="2"/>
  <c r="AX122" i="2" s="1"/>
  <c r="AY122" i="2" s="1"/>
  <c r="AW72" i="2"/>
  <c r="AX72" i="2" s="1"/>
  <c r="AY72" i="2" s="1"/>
  <c r="AZ176" i="2"/>
  <c r="BE176" i="2"/>
  <c r="BO176" i="2" s="1"/>
  <c r="BX176" i="2" s="1"/>
  <c r="CG176" i="2" s="1"/>
  <c r="AZ78" i="2"/>
  <c r="BE78" i="2"/>
  <c r="BO78" i="2" s="1"/>
  <c r="BX78" i="2" s="1"/>
  <c r="CG78" i="2" s="1"/>
  <c r="AW141" i="2"/>
  <c r="AX141" i="2" s="1"/>
  <c r="AY141" i="2" s="1"/>
  <c r="AW94" i="2"/>
  <c r="AX94" i="2" s="1"/>
  <c r="AY94" i="2" s="1"/>
  <c r="AZ92" i="2"/>
  <c r="BE92" i="2"/>
  <c r="BO92" i="2" s="1"/>
  <c r="BX92" i="2" s="1"/>
  <c r="CG92" i="2" s="1"/>
  <c r="AW40" i="2"/>
  <c r="AX40" i="2" s="1"/>
  <c r="AY40" i="2" s="1"/>
  <c r="AZ66" i="2"/>
  <c r="BE66" i="2"/>
  <c r="BO66" i="2" s="1"/>
  <c r="BX66" i="2" s="1"/>
  <c r="CG66" i="2" s="1"/>
  <c r="AW102" i="2"/>
  <c r="AX102" i="2" s="1"/>
  <c r="AY102" i="2" s="1"/>
  <c r="AW80" i="2"/>
  <c r="AX80" i="2" s="1"/>
  <c r="AY80" i="2" s="1"/>
  <c r="AW42" i="2"/>
  <c r="AX42" i="2" s="1"/>
  <c r="AY42" i="2" s="1"/>
  <c r="AZ39" i="2"/>
  <c r="BE39" i="2"/>
  <c r="BO39" i="2" s="1"/>
  <c r="BX39" i="2" s="1"/>
  <c r="CG39" i="2" s="1"/>
  <c r="AZ180" i="2"/>
  <c r="BE180" i="2"/>
  <c r="BO180" i="2" s="1"/>
  <c r="BX180" i="2" s="1"/>
  <c r="CG180" i="2" s="1"/>
  <c r="AW136" i="2"/>
  <c r="AX136" i="2" s="1"/>
  <c r="AY136" i="2" s="1"/>
  <c r="AW49" i="2"/>
  <c r="AX49" i="2" s="1"/>
  <c r="AY49" i="2" s="1"/>
  <c r="AW56" i="2"/>
  <c r="AX56" i="2" s="1"/>
  <c r="AY56" i="2" s="1"/>
  <c r="AW178" i="2"/>
  <c r="AX178" i="2" s="1"/>
  <c r="AY178" i="2" s="1"/>
  <c r="AW177" i="2"/>
  <c r="AX177" i="2" s="1"/>
  <c r="AY177" i="2" s="1"/>
  <c r="AZ172" i="2"/>
  <c r="BE172" i="2"/>
  <c r="BO172" i="2" s="1"/>
  <c r="BX172" i="2" s="1"/>
  <c r="CG172" i="2" s="1"/>
  <c r="AZ60" i="2"/>
  <c r="BE60" i="2"/>
  <c r="BO60" i="2" s="1"/>
  <c r="BX60" i="2" s="1"/>
  <c r="CG60" i="2" s="1"/>
  <c r="AW124" i="2"/>
  <c r="AX124" i="2" s="1"/>
  <c r="AY124" i="2" s="1"/>
  <c r="AW192" i="2"/>
  <c r="AX192" i="2" s="1"/>
  <c r="AY192" i="2" s="1"/>
  <c r="AW156" i="2"/>
  <c r="AX156" i="2" s="1"/>
  <c r="AY156" i="2" s="1"/>
  <c r="AW171" i="2"/>
  <c r="AX171" i="2" s="1"/>
  <c r="AY171" i="2" s="1"/>
  <c r="AW194" i="2"/>
  <c r="AX194" i="2" s="1"/>
  <c r="AY194" i="2" s="1"/>
  <c r="AZ89" i="2"/>
  <c r="BE89" i="2"/>
  <c r="BO89" i="2" s="1"/>
  <c r="BX89" i="2" s="1"/>
  <c r="CG89" i="2" s="1"/>
  <c r="AZ48" i="2"/>
  <c r="BE48" i="2"/>
  <c r="BO48" i="2" s="1"/>
  <c r="BX48" i="2" s="1"/>
  <c r="CG48" i="2" s="1"/>
  <c r="AW45" i="2"/>
  <c r="AX45" i="2" s="1"/>
  <c r="AY45" i="2" s="1"/>
  <c r="AZ165" i="2"/>
  <c r="BE165" i="2"/>
  <c r="BO165" i="2" s="1"/>
  <c r="BX165" i="2" s="1"/>
  <c r="CG165" i="2" s="1"/>
  <c r="AW134" i="2"/>
  <c r="AX134" i="2" s="1"/>
  <c r="AY134" i="2" s="1"/>
  <c r="AZ133" i="2"/>
  <c r="BE133" i="2"/>
  <c r="BO133" i="2" s="1"/>
  <c r="BX133" i="2" s="1"/>
  <c r="CG133" i="2" s="1"/>
  <c r="AW121" i="2"/>
  <c r="AX121" i="2" s="1"/>
  <c r="AY121" i="2" s="1"/>
  <c r="AW128" i="2"/>
  <c r="AX128" i="2" s="1"/>
  <c r="AY128" i="2" s="1"/>
  <c r="AW38" i="2"/>
  <c r="AX38" i="2" s="1"/>
  <c r="AY38" i="2" s="1"/>
  <c r="AW64" i="2"/>
  <c r="AX64" i="2" s="1"/>
  <c r="AY64" i="2" s="1"/>
  <c r="AW166" i="2"/>
  <c r="AX166" i="2" s="1"/>
  <c r="AY166" i="2" s="1"/>
  <c r="AZ123" i="1"/>
  <c r="BE123" i="1"/>
  <c r="BO123" i="1" s="1"/>
  <c r="BX123" i="1" s="1"/>
  <c r="CG123" i="1" s="1"/>
  <c r="AZ113" i="1"/>
  <c r="BE113" i="1"/>
  <c r="BO113" i="1" s="1"/>
  <c r="BX113" i="1" s="1"/>
  <c r="CG113" i="1" s="1"/>
  <c r="AZ72" i="1"/>
  <c r="BE72" i="1"/>
  <c r="BO72" i="1" s="1"/>
  <c r="BX72" i="1" s="1"/>
  <c r="CG72" i="1" s="1"/>
  <c r="AZ54" i="1"/>
  <c r="BE54" i="1"/>
  <c r="BO54" i="1" s="1"/>
  <c r="BX54" i="1" s="1"/>
  <c r="CG54" i="1" s="1"/>
  <c r="AZ190" i="1"/>
  <c r="BE190" i="1"/>
  <c r="BO190" i="1" s="1"/>
  <c r="BX190" i="1" s="1"/>
  <c r="CG190" i="1" s="1"/>
  <c r="AZ178" i="1"/>
  <c r="BE178" i="1"/>
  <c r="BO178" i="1" s="1"/>
  <c r="BX178" i="1" s="1"/>
  <c r="CG178" i="1" s="1"/>
  <c r="AZ97" i="1"/>
  <c r="BE97" i="1"/>
  <c r="BO97" i="1" s="1"/>
  <c r="BX97" i="1" s="1"/>
  <c r="CG97" i="1" s="1"/>
  <c r="BX73" i="1"/>
  <c r="CG73" i="1" s="1"/>
  <c r="AZ73" i="1"/>
  <c r="BE73" i="1"/>
  <c r="BO73" i="1" s="1"/>
  <c r="AW155" i="1"/>
  <c r="AX155" i="1" s="1"/>
  <c r="AY155" i="1" s="1"/>
  <c r="AZ157" i="1"/>
  <c r="AW152" i="1"/>
  <c r="AX152" i="1" s="1"/>
  <c r="AY152" i="1" s="1"/>
  <c r="AZ95" i="1"/>
  <c r="BE95" i="1"/>
  <c r="BO95" i="1" s="1"/>
  <c r="BX95" i="1" s="1"/>
  <c r="CG95" i="1" s="1"/>
  <c r="AZ182" i="1"/>
  <c r="BE182" i="1"/>
  <c r="BO182" i="1" s="1"/>
  <c r="BX182" i="1" s="1"/>
  <c r="CG182" i="1" s="1"/>
  <c r="AZ35" i="1"/>
  <c r="BE35" i="1"/>
  <c r="BO35" i="1" s="1"/>
  <c r="BX35" i="1" s="1"/>
  <c r="CG35" i="1" s="1"/>
  <c r="AZ138" i="1"/>
  <c r="BE138" i="1"/>
  <c r="BO138" i="1" s="1"/>
  <c r="BX138" i="1" s="1"/>
  <c r="CG138" i="1" s="1"/>
  <c r="AZ128" i="1"/>
  <c r="BE128" i="1"/>
  <c r="BO128" i="1" s="1"/>
  <c r="BX128" i="1" s="1"/>
  <c r="CG128" i="1" s="1"/>
  <c r="AZ136" i="1"/>
  <c r="BE136" i="1"/>
  <c r="BO136" i="1" s="1"/>
  <c r="BX136" i="1" s="1"/>
  <c r="CG136" i="1" s="1"/>
  <c r="AW92" i="1"/>
  <c r="AX92" i="1" s="1"/>
  <c r="AY92" i="1" s="1"/>
  <c r="AW67" i="1"/>
  <c r="AX67" i="1" s="1"/>
  <c r="AY67" i="1" s="1"/>
  <c r="AW71" i="1"/>
  <c r="AX71" i="1" s="1"/>
  <c r="AY71" i="1" s="1"/>
  <c r="AX156" i="1"/>
  <c r="AY156" i="1" s="1"/>
  <c r="AW156" i="1"/>
  <c r="AW46" i="1"/>
  <c r="AX46" i="1" s="1"/>
  <c r="AY46" i="1" s="1"/>
  <c r="AW163" i="1"/>
  <c r="AX163" i="1" s="1"/>
  <c r="AY163" i="1" s="1"/>
  <c r="AW192" i="1"/>
  <c r="AX192" i="1" s="1"/>
  <c r="AY192" i="1" s="1"/>
  <c r="AW83" i="1"/>
  <c r="AX83" i="1" s="1"/>
  <c r="AY83" i="1" s="1"/>
  <c r="AX96" i="1"/>
  <c r="AY96" i="1" s="1"/>
  <c r="AW96" i="1"/>
  <c r="AW158" i="1"/>
  <c r="AX158" i="1" s="1"/>
  <c r="AY158" i="1" s="1"/>
  <c r="AG17" i="1"/>
  <c r="AI27" i="1"/>
  <c r="AX112" i="1"/>
  <c r="AY112" i="1" s="1"/>
  <c r="AW112" i="1"/>
  <c r="AX120" i="1"/>
  <c r="AY120" i="1" s="1"/>
  <c r="AW120" i="1"/>
  <c r="AW160" i="1"/>
  <c r="AX160" i="1" s="1"/>
  <c r="AY160" i="1" s="1"/>
  <c r="AW164" i="1"/>
  <c r="AX164" i="1" s="1"/>
  <c r="AY164" i="1" s="1"/>
  <c r="AW30" i="1"/>
  <c r="AX30" i="1" s="1"/>
  <c r="AY30" i="1" s="1"/>
  <c r="AW134" i="1"/>
  <c r="AX134" i="1" s="1"/>
  <c r="AY134" i="1" s="1"/>
  <c r="AW162" i="1"/>
  <c r="AX162" i="1" s="1"/>
  <c r="AY162" i="1" s="1"/>
  <c r="G166" i="12" l="1"/>
  <c r="J166" i="12"/>
  <c r="M166" i="12"/>
  <c r="M49" i="12"/>
  <c r="J142" i="12"/>
  <c r="M97" i="12"/>
  <c r="J97" i="12"/>
  <c r="M103" i="12"/>
  <c r="G156" i="12"/>
  <c r="M70" i="12"/>
  <c r="G70" i="12"/>
  <c r="J70" i="12"/>
  <c r="J153" i="12"/>
  <c r="M153" i="12"/>
  <c r="M111" i="12"/>
  <c r="J111" i="12"/>
  <c r="M156" i="12"/>
  <c r="J108" i="12"/>
  <c r="G173" i="12"/>
  <c r="G108" i="12"/>
  <c r="M142" i="12"/>
  <c r="G97" i="12"/>
  <c r="G103" i="12"/>
  <c r="M34" i="12"/>
  <c r="G34" i="12"/>
  <c r="M173" i="12"/>
  <c r="G52" i="12"/>
  <c r="G89" i="12"/>
  <c r="M89" i="12"/>
  <c r="J62" i="12"/>
  <c r="G62" i="12"/>
  <c r="M62" i="12"/>
  <c r="AZ193" i="7"/>
  <c r="BE193" i="7"/>
  <c r="BO193" i="7" s="1"/>
  <c r="BX193" i="7" s="1"/>
  <c r="CG193" i="7" s="1"/>
  <c r="AZ75" i="7"/>
  <c r="BE75" i="7"/>
  <c r="BO75" i="7" s="1"/>
  <c r="BX75" i="7" s="1"/>
  <c r="CG75" i="7" s="1"/>
  <c r="AW76" i="1"/>
  <c r="AX76" i="1"/>
  <c r="AY76" i="1" s="1"/>
  <c r="J118" i="12"/>
  <c r="G118" i="12"/>
  <c r="C12" i="12"/>
  <c r="F12" i="12" s="1"/>
  <c r="I12" i="4"/>
  <c r="L12" i="12"/>
  <c r="H12" i="4"/>
  <c r="L12" i="4" s="1"/>
  <c r="AU32" i="1"/>
  <c r="AS32" i="1"/>
  <c r="AV32" i="1"/>
  <c r="AW32" i="1" s="1"/>
  <c r="AX32" i="1" s="1"/>
  <c r="AY32" i="1" s="1"/>
  <c r="C17" i="12"/>
  <c r="F17" i="12" s="1"/>
  <c r="H17" i="4"/>
  <c r="L17" i="4" s="1"/>
  <c r="AV37" i="1"/>
  <c r="AW37" i="1" s="1"/>
  <c r="AX37" i="1" s="1"/>
  <c r="AY37" i="1" s="1"/>
  <c r="AU37" i="1"/>
  <c r="I17" i="4"/>
  <c r="K17" i="4" s="1"/>
  <c r="L17" i="12"/>
  <c r="AS37" i="1"/>
  <c r="J56" i="12"/>
  <c r="G56" i="12"/>
  <c r="M56" i="12"/>
  <c r="J48" i="12"/>
  <c r="G48" i="12"/>
  <c r="M48" i="12"/>
  <c r="J75" i="12"/>
  <c r="G75" i="12"/>
  <c r="M75" i="12"/>
  <c r="G60" i="12"/>
  <c r="J60" i="12"/>
  <c r="G137" i="12"/>
  <c r="J137" i="12"/>
  <c r="M137" i="12"/>
  <c r="G116" i="12"/>
  <c r="J116" i="12"/>
  <c r="M116" i="12"/>
  <c r="G93" i="12"/>
  <c r="J93" i="12"/>
  <c r="M93" i="12"/>
  <c r="J101" i="12"/>
  <c r="M101" i="12"/>
  <c r="G149" i="12"/>
  <c r="M149" i="12"/>
  <c r="J149" i="12"/>
  <c r="J52" i="12"/>
  <c r="J67" i="12"/>
  <c r="M67" i="12"/>
  <c r="M77" i="12"/>
  <c r="J77" i="12"/>
  <c r="C168" i="12"/>
  <c r="F168" i="12" s="1"/>
  <c r="H168" i="4"/>
  <c r="L168" i="4" s="1"/>
  <c r="I168" i="4"/>
  <c r="K168" i="4" s="1"/>
  <c r="L168" i="12"/>
  <c r="M168" i="12" s="1"/>
  <c r="AS188" i="1"/>
  <c r="AU188" i="1"/>
  <c r="AV188" i="1"/>
  <c r="C71" i="12"/>
  <c r="F71" i="12" s="1"/>
  <c r="I71" i="4"/>
  <c r="L71" i="12"/>
  <c r="H71" i="4"/>
  <c r="L71" i="4" s="1"/>
  <c r="AV91" i="1"/>
  <c r="AW91" i="1" s="1"/>
  <c r="AX91" i="1" s="1"/>
  <c r="AY91" i="1" s="1"/>
  <c r="AU91" i="1"/>
  <c r="AS91" i="1"/>
  <c r="AZ31" i="7"/>
  <c r="BE31" i="7"/>
  <c r="BO31" i="7" s="1"/>
  <c r="BX31" i="7" s="1"/>
  <c r="CG31" i="7" s="1"/>
  <c r="G53" i="12"/>
  <c r="C120" i="12"/>
  <c r="F120" i="12" s="1"/>
  <c r="L120" i="12"/>
  <c r="M120" i="12" s="1"/>
  <c r="I120" i="4"/>
  <c r="AV140" i="1"/>
  <c r="AU140" i="1"/>
  <c r="AS140" i="1"/>
  <c r="H120" i="4"/>
  <c r="M15" i="12"/>
  <c r="G15" i="12"/>
  <c r="C98" i="12"/>
  <c r="F98" i="12" s="1"/>
  <c r="L98" i="12"/>
  <c r="AS118" i="1"/>
  <c r="AV118" i="1"/>
  <c r="H98" i="4"/>
  <c r="L98" i="4" s="1"/>
  <c r="AU118" i="1"/>
  <c r="I98" i="4"/>
  <c r="C169" i="12"/>
  <c r="F169" i="12" s="1"/>
  <c r="AV189" i="1"/>
  <c r="AS189" i="1"/>
  <c r="L169" i="12"/>
  <c r="M169" i="12" s="1"/>
  <c r="H169" i="4"/>
  <c r="I169" i="4"/>
  <c r="K169" i="4" s="1"/>
  <c r="AU189" i="1"/>
  <c r="L154" i="4"/>
  <c r="C11" i="12"/>
  <c r="F11" i="12" s="1"/>
  <c r="L11" i="12"/>
  <c r="H11" i="4"/>
  <c r="L11" i="4" s="1"/>
  <c r="AU31" i="1"/>
  <c r="AV31" i="1"/>
  <c r="AS31" i="1"/>
  <c r="I11" i="4"/>
  <c r="C74" i="12"/>
  <c r="F74" i="12" s="1"/>
  <c r="I74" i="4"/>
  <c r="K74" i="4" s="1"/>
  <c r="L74" i="12"/>
  <c r="M74" i="12" s="1"/>
  <c r="AU94" i="1"/>
  <c r="AS94" i="1"/>
  <c r="AV94" i="1"/>
  <c r="H74" i="4"/>
  <c r="L74" i="4" s="1"/>
  <c r="AW186" i="1"/>
  <c r="AX186" i="1"/>
  <c r="AY186" i="1" s="1"/>
  <c r="C95" i="12"/>
  <c r="F95" i="12" s="1"/>
  <c r="L95" i="12"/>
  <c r="H95" i="4"/>
  <c r="L95" i="4" s="1"/>
  <c r="AS115" i="1"/>
  <c r="AU115" i="1"/>
  <c r="I95" i="4"/>
  <c r="K95" i="4" s="1"/>
  <c r="AV115" i="1"/>
  <c r="L169" i="4"/>
  <c r="BE44" i="7"/>
  <c r="BO44" i="7" s="1"/>
  <c r="BX44" i="7" s="1"/>
  <c r="CG44" i="7" s="1"/>
  <c r="BF44" i="7" s="1"/>
  <c r="BP44" i="7" s="1"/>
  <c r="BY44" i="7" s="1"/>
  <c r="CH44" i="7" s="1"/>
  <c r="C45" i="12"/>
  <c r="F45" i="12" s="1"/>
  <c r="L45" i="12"/>
  <c r="H45" i="4"/>
  <c r="L45" i="4" s="1"/>
  <c r="AU65" i="1"/>
  <c r="I45" i="4"/>
  <c r="K45" i="4" s="1"/>
  <c r="AS65" i="1"/>
  <c r="AV65" i="1"/>
  <c r="C94" i="12"/>
  <c r="F94" i="12" s="1"/>
  <c r="I94" i="4"/>
  <c r="K94" i="4" s="1"/>
  <c r="L94" i="12"/>
  <c r="AU114" i="1"/>
  <c r="AS114" i="1"/>
  <c r="AV114" i="1"/>
  <c r="AW114" i="1" s="1"/>
  <c r="AX114" i="1" s="1"/>
  <c r="AY114" i="1" s="1"/>
  <c r="H94" i="4"/>
  <c r="L94" i="4" s="1"/>
  <c r="C42" i="12"/>
  <c r="F42" i="12" s="1"/>
  <c r="I42" i="4"/>
  <c r="L42" i="12"/>
  <c r="AS62" i="1"/>
  <c r="H42" i="4"/>
  <c r="L42" i="4" s="1"/>
  <c r="AV62" i="1"/>
  <c r="AU62" i="1"/>
  <c r="C73" i="12"/>
  <c r="F73" i="12" s="1"/>
  <c r="AV93" i="1"/>
  <c r="AW93" i="1" s="1"/>
  <c r="AX93" i="1" s="1"/>
  <c r="AY93" i="1" s="1"/>
  <c r="AU93" i="1"/>
  <c r="AS93" i="1"/>
  <c r="L73" i="12"/>
  <c r="H73" i="4"/>
  <c r="L73" i="4" s="1"/>
  <c r="I73" i="4"/>
  <c r="K73" i="4" s="1"/>
  <c r="C117" i="12"/>
  <c r="F117" i="12" s="1"/>
  <c r="I117" i="4"/>
  <c r="L117" i="12"/>
  <c r="AV137" i="1"/>
  <c r="AU137" i="1"/>
  <c r="AS137" i="1"/>
  <c r="C151" i="12"/>
  <c r="F151" i="12" s="1"/>
  <c r="L151" i="12"/>
  <c r="AU171" i="1"/>
  <c r="AS171" i="1"/>
  <c r="I151" i="4"/>
  <c r="H151" i="4"/>
  <c r="L151" i="4" s="1"/>
  <c r="AV171" i="1"/>
  <c r="AW131" i="1"/>
  <c r="AX131" i="1" s="1"/>
  <c r="AY131" i="1" s="1"/>
  <c r="C113" i="12"/>
  <c r="F113" i="12" s="1"/>
  <c r="L113" i="12"/>
  <c r="M113" i="12" s="1"/>
  <c r="I113" i="4"/>
  <c r="H113" i="4"/>
  <c r="AV133" i="1"/>
  <c r="AS133" i="1"/>
  <c r="AU133" i="1"/>
  <c r="C31" i="12"/>
  <c r="F31" i="12" s="1"/>
  <c r="H31" i="4"/>
  <c r="L31" i="4" s="1"/>
  <c r="L31" i="12"/>
  <c r="AV51" i="1"/>
  <c r="AU51" i="1"/>
  <c r="AS51" i="1"/>
  <c r="I31" i="4"/>
  <c r="C171" i="12"/>
  <c r="F171" i="12" s="1"/>
  <c r="L171" i="12"/>
  <c r="M171" i="12" s="1"/>
  <c r="H171" i="4"/>
  <c r="L171" i="4" s="1"/>
  <c r="I171" i="4"/>
  <c r="K171" i="4" s="1"/>
  <c r="AU191" i="1"/>
  <c r="AS191" i="1"/>
  <c r="AV191" i="1"/>
  <c r="AW121" i="1"/>
  <c r="AX121" i="1" s="1"/>
  <c r="AY121" i="1" s="1"/>
  <c r="AW159" i="1"/>
  <c r="AX159" i="1" s="1"/>
  <c r="AY159" i="1" s="1"/>
  <c r="C28" i="12"/>
  <c r="F28" i="12" s="1"/>
  <c r="AU48" i="1"/>
  <c r="AS48" i="1"/>
  <c r="L28" i="12"/>
  <c r="I28" i="4"/>
  <c r="K28" i="4" s="1"/>
  <c r="AV48" i="1"/>
  <c r="H28" i="4"/>
  <c r="L28" i="4" s="1"/>
  <c r="AW173" i="1"/>
  <c r="AX173" i="1" s="1"/>
  <c r="AY173" i="1" s="1"/>
  <c r="C102" i="12"/>
  <c r="F102" i="12" s="1"/>
  <c r="H102" i="4"/>
  <c r="L102" i="4" s="1"/>
  <c r="AU122" i="1"/>
  <c r="AV122" i="1"/>
  <c r="AW122" i="1" s="1"/>
  <c r="AX122" i="1" s="1"/>
  <c r="AY122" i="1" s="1"/>
  <c r="L102" i="12"/>
  <c r="AS122" i="1"/>
  <c r="I102" i="4"/>
  <c r="K102" i="4" s="1"/>
  <c r="C9" i="12"/>
  <c r="F9" i="12" s="1"/>
  <c r="H9" i="4"/>
  <c r="L9" i="4" s="1"/>
  <c r="I9" i="4"/>
  <c r="L9" i="12"/>
  <c r="AV29" i="1"/>
  <c r="AU29" i="1"/>
  <c r="AS29" i="1"/>
  <c r="K172" i="4"/>
  <c r="L172" i="4"/>
  <c r="C44" i="12"/>
  <c r="F44" i="12" s="1"/>
  <c r="L44" i="12"/>
  <c r="H44" i="4"/>
  <c r="L44" i="4" s="1"/>
  <c r="AV64" i="1"/>
  <c r="AU64" i="1"/>
  <c r="AS64" i="1"/>
  <c r="I44" i="4"/>
  <c r="K44" i="4" s="1"/>
  <c r="C125" i="12"/>
  <c r="F125" i="12" s="1"/>
  <c r="H125" i="4"/>
  <c r="L125" i="4" s="1"/>
  <c r="L125" i="12"/>
  <c r="AV145" i="1"/>
  <c r="AU145" i="1"/>
  <c r="I125" i="4"/>
  <c r="K125" i="4" s="1"/>
  <c r="AS145" i="1"/>
  <c r="C146" i="12"/>
  <c r="F146" i="12" s="1"/>
  <c r="G146" i="12" s="1"/>
  <c r="AU166" i="1"/>
  <c r="AS166" i="1"/>
  <c r="AV166" i="1"/>
  <c r="I146" i="4"/>
  <c r="K146" i="4" s="1"/>
  <c r="L146" i="12"/>
  <c r="C13" i="12"/>
  <c r="F13" i="12" s="1"/>
  <c r="AS33" i="1"/>
  <c r="AU33" i="1"/>
  <c r="AV33" i="1"/>
  <c r="L13" i="12"/>
  <c r="H13" i="4"/>
  <c r="L13" i="4" s="1"/>
  <c r="I13" i="4"/>
  <c r="C84" i="12"/>
  <c r="F84" i="12" s="1"/>
  <c r="L84" i="12"/>
  <c r="I84" i="4"/>
  <c r="K84" i="4" s="1"/>
  <c r="H84" i="4"/>
  <c r="L84" i="4" s="1"/>
  <c r="AU104" i="1"/>
  <c r="AV104" i="1"/>
  <c r="AW104" i="1" s="1"/>
  <c r="AX104" i="1" s="1"/>
  <c r="AY104" i="1" s="1"/>
  <c r="AS104" i="1"/>
  <c r="C58" i="12"/>
  <c r="F58" i="12" s="1"/>
  <c r="L58" i="12"/>
  <c r="AV78" i="1"/>
  <c r="H58" i="4"/>
  <c r="L58" i="4" s="1"/>
  <c r="AS78" i="1"/>
  <c r="I58" i="4"/>
  <c r="K58" i="4" s="1"/>
  <c r="AU78" i="1"/>
  <c r="C50" i="12"/>
  <c r="F50" i="12" s="1"/>
  <c r="AU70" i="1"/>
  <c r="AV70" i="1"/>
  <c r="AS70" i="1"/>
  <c r="L50" i="12"/>
  <c r="I50" i="4"/>
  <c r="K50" i="4" s="1"/>
  <c r="H50" i="4"/>
  <c r="L50" i="4" s="1"/>
  <c r="C147" i="12"/>
  <c r="F147" i="12" s="1"/>
  <c r="H147" i="4"/>
  <c r="L147" i="4" s="1"/>
  <c r="AV167" i="1"/>
  <c r="AW167" i="1" s="1"/>
  <c r="AX167" i="1" s="1"/>
  <c r="AY167" i="1" s="1"/>
  <c r="AU167" i="1"/>
  <c r="AS167" i="1"/>
  <c r="L147" i="12"/>
  <c r="I147" i="4"/>
  <c r="K147" i="4" s="1"/>
  <c r="M172" i="12"/>
  <c r="G172" i="12"/>
  <c r="J172" i="12"/>
  <c r="C19" i="12"/>
  <c r="F19" i="12" s="1"/>
  <c r="L19" i="12"/>
  <c r="I19" i="4"/>
  <c r="K19" i="4" s="1"/>
  <c r="AS39" i="1"/>
  <c r="H19" i="4"/>
  <c r="L19" i="4" s="1"/>
  <c r="AV39" i="1"/>
  <c r="AU39" i="1"/>
  <c r="AW195" i="5"/>
  <c r="AX195" i="5" s="1"/>
  <c r="AY195" i="5" s="1"/>
  <c r="C85" i="12"/>
  <c r="F85" i="12" s="1"/>
  <c r="AU105" i="1"/>
  <c r="AS105" i="1"/>
  <c r="AV105" i="1"/>
  <c r="AW105" i="1" s="1"/>
  <c r="AX105" i="1" s="1"/>
  <c r="AY105" i="1" s="1"/>
  <c r="L85" i="12"/>
  <c r="I85" i="4"/>
  <c r="K85" i="4" s="1"/>
  <c r="H85" i="4"/>
  <c r="L85" i="4" s="1"/>
  <c r="C133" i="12"/>
  <c r="F133" i="12" s="1"/>
  <c r="I133" i="4"/>
  <c r="K133" i="4" s="1"/>
  <c r="L133" i="12"/>
  <c r="AV153" i="1"/>
  <c r="AU153" i="1"/>
  <c r="AS153" i="1"/>
  <c r="H133" i="4"/>
  <c r="L133" i="4" s="1"/>
  <c r="M139" i="12"/>
  <c r="K60" i="4"/>
  <c r="C110" i="12"/>
  <c r="F110" i="12" s="1"/>
  <c r="H110" i="4"/>
  <c r="L110" i="4" s="1"/>
  <c r="I110" i="4"/>
  <c r="L110" i="12"/>
  <c r="AV130" i="1"/>
  <c r="AU130" i="1"/>
  <c r="AS130" i="1"/>
  <c r="C27" i="12"/>
  <c r="F27" i="12" s="1"/>
  <c r="AV47" i="1"/>
  <c r="AW47" i="1" s="1"/>
  <c r="AX47" i="1" s="1"/>
  <c r="AY47" i="1" s="1"/>
  <c r="AU47" i="1"/>
  <c r="AS47" i="1"/>
  <c r="I27" i="4"/>
  <c r="L27" i="12"/>
  <c r="H27" i="4"/>
  <c r="J99" i="12"/>
  <c r="C37" i="12"/>
  <c r="F37" i="12" s="1"/>
  <c r="L37" i="12"/>
  <c r="H37" i="4"/>
  <c r="L37" i="4" s="1"/>
  <c r="I37" i="4"/>
  <c r="AS57" i="1"/>
  <c r="AV57" i="1"/>
  <c r="AW57" i="1" s="1"/>
  <c r="AX57" i="1" s="1"/>
  <c r="AY57" i="1" s="1"/>
  <c r="AU57" i="1"/>
  <c r="C68" i="12"/>
  <c r="F68" i="12" s="1"/>
  <c r="H68" i="4"/>
  <c r="L68" i="4" s="1"/>
  <c r="L68" i="12"/>
  <c r="AU88" i="1"/>
  <c r="AS88" i="1"/>
  <c r="AV88" i="1"/>
  <c r="AW88" i="1" s="1"/>
  <c r="AX88" i="1" s="1"/>
  <c r="AY88" i="1" s="1"/>
  <c r="I68" i="4"/>
  <c r="K68" i="4" s="1"/>
  <c r="L146" i="4"/>
  <c r="C152" i="12"/>
  <c r="F152" i="12" s="1"/>
  <c r="I152" i="4"/>
  <c r="L152" i="12"/>
  <c r="AV172" i="1"/>
  <c r="AU172" i="1"/>
  <c r="H152" i="4"/>
  <c r="AS172" i="1"/>
  <c r="C64" i="12"/>
  <c r="F64" i="12" s="1"/>
  <c r="AS84" i="1"/>
  <c r="AV84" i="1"/>
  <c r="AU84" i="1"/>
  <c r="L64" i="12"/>
  <c r="I64" i="4"/>
  <c r="H64" i="4"/>
  <c r="L64" i="4" s="1"/>
  <c r="C55" i="12"/>
  <c r="F55" i="12" s="1"/>
  <c r="L55" i="12"/>
  <c r="I55" i="4"/>
  <c r="K55" i="4" s="1"/>
  <c r="H55" i="4"/>
  <c r="L55" i="4" s="1"/>
  <c r="AS75" i="1"/>
  <c r="AV75" i="1"/>
  <c r="AU75" i="1"/>
  <c r="C164" i="12"/>
  <c r="F164" i="12" s="1"/>
  <c r="H164" i="4"/>
  <c r="L164" i="4" s="1"/>
  <c r="AU184" i="1"/>
  <c r="L164" i="12"/>
  <c r="I164" i="4"/>
  <c r="K164" i="4" s="1"/>
  <c r="AV184" i="1"/>
  <c r="AS184" i="1"/>
  <c r="C109" i="12"/>
  <c r="F109" i="12" s="1"/>
  <c r="H109" i="4"/>
  <c r="L109" i="4" s="1"/>
  <c r="L109" i="12"/>
  <c r="I109" i="4"/>
  <c r="K109" i="4" s="1"/>
  <c r="AU129" i="1"/>
  <c r="AV129" i="1"/>
  <c r="AS129" i="1"/>
  <c r="C126" i="12"/>
  <c r="F126" i="12" s="1"/>
  <c r="I126" i="4"/>
  <c r="L126" i="12"/>
  <c r="H126" i="4"/>
  <c r="L126" i="4" s="1"/>
  <c r="AV146" i="1"/>
  <c r="AU146" i="1"/>
  <c r="AS146" i="1"/>
  <c r="J139" i="12"/>
  <c r="C130" i="12"/>
  <c r="F130" i="12" s="1"/>
  <c r="AV150" i="1"/>
  <c r="AU150" i="1"/>
  <c r="AS150" i="1"/>
  <c r="L130" i="12"/>
  <c r="I130" i="4"/>
  <c r="H130" i="4"/>
  <c r="L130" i="4" s="1"/>
  <c r="C43" i="12"/>
  <c r="F43" i="12" s="1"/>
  <c r="I43" i="4"/>
  <c r="AS63" i="1"/>
  <c r="L43" i="12"/>
  <c r="AU63" i="1"/>
  <c r="AV63" i="1"/>
  <c r="H43" i="4"/>
  <c r="AX90" i="1"/>
  <c r="AY90" i="1" s="1"/>
  <c r="AW90" i="1"/>
  <c r="C8" i="12"/>
  <c r="F8" i="12" s="1"/>
  <c r="L8" i="12"/>
  <c r="I8" i="4"/>
  <c r="K8" i="4" s="1"/>
  <c r="AU28" i="1"/>
  <c r="AS28" i="1"/>
  <c r="AV28" i="1"/>
  <c r="C69" i="12"/>
  <c r="F69" i="12" s="1"/>
  <c r="AU89" i="1"/>
  <c r="AS89" i="1"/>
  <c r="I69" i="4"/>
  <c r="L69" i="12"/>
  <c r="H69" i="4"/>
  <c r="L69" i="4" s="1"/>
  <c r="AV89" i="1"/>
  <c r="C20" i="12"/>
  <c r="F20" i="12" s="1"/>
  <c r="I20" i="4"/>
  <c r="AU40" i="1"/>
  <c r="AS40" i="1"/>
  <c r="AV40" i="1"/>
  <c r="L20" i="12"/>
  <c r="H20" i="4"/>
  <c r="AW103" i="1"/>
  <c r="AX103" i="1" s="1"/>
  <c r="AY103" i="1" s="1"/>
  <c r="C82" i="12"/>
  <c r="F82" i="12" s="1"/>
  <c r="I82" i="4"/>
  <c r="K82" i="4" s="1"/>
  <c r="L82" i="12"/>
  <c r="AS102" i="1"/>
  <c r="AV102" i="1"/>
  <c r="AW102" i="1" s="1"/>
  <c r="AX102" i="1" s="1"/>
  <c r="AY102" i="1" s="1"/>
  <c r="AU102" i="1"/>
  <c r="H82" i="4"/>
  <c r="L82" i="4" s="1"/>
  <c r="C16" i="12"/>
  <c r="F16" i="12" s="1"/>
  <c r="I16" i="4"/>
  <c r="H16" i="4"/>
  <c r="L16" i="12"/>
  <c r="AS36" i="1"/>
  <c r="AU36" i="1"/>
  <c r="AV36" i="1"/>
  <c r="AW36" i="1" s="1"/>
  <c r="AX36" i="1" s="1"/>
  <c r="AY36" i="1" s="1"/>
  <c r="C25" i="12"/>
  <c r="F25" i="12" s="1"/>
  <c r="I25" i="4"/>
  <c r="K25" i="4" s="1"/>
  <c r="L25" i="12"/>
  <c r="AV45" i="1"/>
  <c r="AU45" i="1"/>
  <c r="H25" i="4"/>
  <c r="L25" i="4" s="1"/>
  <c r="AS45" i="1"/>
  <c r="C148" i="12"/>
  <c r="F148" i="12" s="1"/>
  <c r="I148" i="4"/>
  <c r="AU168" i="1"/>
  <c r="AS168" i="1"/>
  <c r="H148" i="4"/>
  <c r="AV168" i="1"/>
  <c r="L148" i="12"/>
  <c r="C40" i="12"/>
  <c r="F40" i="12" s="1"/>
  <c r="L40" i="12"/>
  <c r="H40" i="4"/>
  <c r="L40" i="4" s="1"/>
  <c r="AS60" i="1"/>
  <c r="I40" i="4"/>
  <c r="K40" i="4" s="1"/>
  <c r="AU60" i="1"/>
  <c r="AV60" i="1"/>
  <c r="AW60" i="1" s="1"/>
  <c r="AX60" i="1" s="1"/>
  <c r="AY60" i="1" s="1"/>
  <c r="AP27" i="1"/>
  <c r="P8" i="14"/>
  <c r="C65" i="12"/>
  <c r="F65" i="12" s="1"/>
  <c r="AS85" i="1"/>
  <c r="AU85" i="1"/>
  <c r="I65" i="4"/>
  <c r="AV85" i="1"/>
  <c r="AW85" i="1" s="1"/>
  <c r="AX85" i="1" s="1"/>
  <c r="AY85" i="1" s="1"/>
  <c r="L65" i="12"/>
  <c r="H65" i="4"/>
  <c r="L65" i="4" s="1"/>
  <c r="AW119" i="1"/>
  <c r="AX119" i="1" s="1"/>
  <c r="AY119" i="1" s="1"/>
  <c r="C90" i="12"/>
  <c r="F90" i="12" s="1"/>
  <c r="H90" i="4"/>
  <c r="L90" i="4" s="1"/>
  <c r="L90" i="12"/>
  <c r="I90" i="4"/>
  <c r="AS110" i="1"/>
  <c r="AV110" i="1"/>
  <c r="AW110" i="1" s="1"/>
  <c r="AX110" i="1" s="1"/>
  <c r="AY110" i="1" s="1"/>
  <c r="AU110" i="1"/>
  <c r="C105" i="12"/>
  <c r="F105" i="12" s="1"/>
  <c r="H105" i="4"/>
  <c r="L105" i="4" s="1"/>
  <c r="L105" i="12"/>
  <c r="I105" i="4"/>
  <c r="AV125" i="1"/>
  <c r="AU125" i="1"/>
  <c r="AS125" i="1"/>
  <c r="C21" i="12"/>
  <c r="F21" i="12" s="1"/>
  <c r="L21" i="12"/>
  <c r="AS41" i="1"/>
  <c r="AU41" i="1"/>
  <c r="AV41" i="1"/>
  <c r="H21" i="4"/>
  <c r="L21" i="4" s="1"/>
  <c r="I21" i="4"/>
  <c r="C165" i="12"/>
  <c r="F165" i="12" s="1"/>
  <c r="L165" i="12"/>
  <c r="I165" i="4"/>
  <c r="K165" i="4" s="1"/>
  <c r="H165" i="4"/>
  <c r="L165" i="4" s="1"/>
  <c r="AS185" i="1"/>
  <c r="AV185" i="1"/>
  <c r="AW185" i="1" s="1"/>
  <c r="AX185" i="1" s="1"/>
  <c r="AY185" i="1" s="1"/>
  <c r="AU185" i="1"/>
  <c r="C39" i="12"/>
  <c r="F39" i="12" s="1"/>
  <c r="AS59" i="1"/>
  <c r="L39" i="12"/>
  <c r="AV59" i="1"/>
  <c r="AU59" i="1"/>
  <c r="I39" i="4"/>
  <c r="K39" i="4" s="1"/>
  <c r="L175" i="4"/>
  <c r="C32" i="12"/>
  <c r="F32" i="12" s="1"/>
  <c r="L32" i="12"/>
  <c r="AU52" i="1"/>
  <c r="I32" i="4"/>
  <c r="K32" i="4" s="1"/>
  <c r="AS52" i="1"/>
  <c r="AV52" i="1"/>
  <c r="AW77" i="1"/>
  <c r="AX77" i="1" s="1"/>
  <c r="AY77" i="1" s="1"/>
  <c r="C127" i="12"/>
  <c r="F127" i="12" s="1"/>
  <c r="L127" i="12"/>
  <c r="I127" i="4"/>
  <c r="AS147" i="1"/>
  <c r="AV147" i="1"/>
  <c r="AW147" i="1" s="1"/>
  <c r="AX147" i="1" s="1"/>
  <c r="AY147" i="1" s="1"/>
  <c r="AU147" i="1"/>
  <c r="C141" i="12"/>
  <c r="F141" i="12" s="1"/>
  <c r="AV161" i="1"/>
  <c r="AU161" i="1"/>
  <c r="AS161" i="1"/>
  <c r="L141" i="12"/>
  <c r="H141" i="4"/>
  <c r="L141" i="4" s="1"/>
  <c r="I141" i="4"/>
  <c r="K141" i="4" s="1"/>
  <c r="C115" i="12"/>
  <c r="F115" i="12" s="1"/>
  <c r="L115" i="12"/>
  <c r="I115" i="4"/>
  <c r="K115" i="4" s="1"/>
  <c r="AV135" i="1"/>
  <c r="AU135" i="1"/>
  <c r="AS135" i="1"/>
  <c r="C131" i="12"/>
  <c r="F131" i="12" s="1"/>
  <c r="L131" i="12"/>
  <c r="I131" i="4"/>
  <c r="AU151" i="1"/>
  <c r="AV151" i="1"/>
  <c r="AW151" i="1" s="1"/>
  <c r="AX151" i="1" s="1"/>
  <c r="AY151" i="1" s="1"/>
  <c r="AS151" i="1"/>
  <c r="AW169" i="1"/>
  <c r="AX169" i="1" s="1"/>
  <c r="AY169" i="1" s="1"/>
  <c r="C128" i="12"/>
  <c r="F128" i="12" s="1"/>
  <c r="L128" i="12"/>
  <c r="H128" i="4"/>
  <c r="L128" i="4" s="1"/>
  <c r="I128" i="4"/>
  <c r="AU148" i="1"/>
  <c r="AS148" i="1"/>
  <c r="AV148" i="1"/>
  <c r="C167" i="12"/>
  <c r="F167" i="12" s="1"/>
  <c r="I167" i="4"/>
  <c r="H167" i="4"/>
  <c r="L167" i="4" s="1"/>
  <c r="L167" i="12"/>
  <c r="AV187" i="1"/>
  <c r="AU187" i="1"/>
  <c r="AS187" i="1"/>
  <c r="C157" i="12"/>
  <c r="F157" i="12" s="1"/>
  <c r="I157" i="4"/>
  <c r="K157" i="4" s="1"/>
  <c r="L157" i="12"/>
  <c r="AS177" i="1"/>
  <c r="AV177" i="1"/>
  <c r="AU177" i="1"/>
  <c r="C119" i="12"/>
  <c r="F119" i="12" s="1"/>
  <c r="H119" i="4"/>
  <c r="L119" i="4" s="1"/>
  <c r="I119" i="4"/>
  <c r="K119" i="4" s="1"/>
  <c r="L119" i="12"/>
  <c r="AS139" i="1"/>
  <c r="AU139" i="1"/>
  <c r="AV139" i="1"/>
  <c r="C61" i="12"/>
  <c r="F61" i="12" s="1"/>
  <c r="AV81" i="1"/>
  <c r="AU81" i="1"/>
  <c r="AS81" i="1"/>
  <c r="L61" i="12"/>
  <c r="H61" i="4"/>
  <c r="L61" i="4" s="1"/>
  <c r="I61" i="4"/>
  <c r="K61" i="4" s="1"/>
  <c r="C59" i="12"/>
  <c r="F59" i="12" s="1"/>
  <c r="H59" i="4"/>
  <c r="L59" i="4" s="1"/>
  <c r="I59" i="4"/>
  <c r="K59" i="4" s="1"/>
  <c r="AU79" i="1"/>
  <c r="L59" i="12"/>
  <c r="AV79" i="1"/>
  <c r="AW79" i="1" s="1"/>
  <c r="AX79" i="1" s="1"/>
  <c r="AY79" i="1" s="1"/>
  <c r="AZ79" i="1" s="1"/>
  <c r="AS79" i="1"/>
  <c r="AW147" i="5"/>
  <c r="AX147" i="5" s="1"/>
  <c r="AY147" i="5" s="1"/>
  <c r="C80" i="12"/>
  <c r="F80" i="12" s="1"/>
  <c r="I80" i="4"/>
  <c r="AV100" i="1"/>
  <c r="L80" i="12"/>
  <c r="AU100" i="1"/>
  <c r="H80" i="4"/>
  <c r="AS100" i="1"/>
  <c r="BE119" i="7"/>
  <c r="BO119" i="7" s="1"/>
  <c r="BX119" i="7" s="1"/>
  <c r="CG119" i="7" s="1"/>
  <c r="BF119" i="7" s="1"/>
  <c r="BP119" i="7" s="1"/>
  <c r="BY119" i="7" s="1"/>
  <c r="CH119" i="7" s="1"/>
  <c r="J83" i="12"/>
  <c r="M83" i="12"/>
  <c r="M99" i="12"/>
  <c r="C129" i="12"/>
  <c r="F129" i="12" s="1"/>
  <c r="I129" i="4"/>
  <c r="H129" i="4"/>
  <c r="L129" i="4" s="1"/>
  <c r="L129" i="12"/>
  <c r="AV149" i="1"/>
  <c r="AS149" i="1"/>
  <c r="AU149" i="1"/>
  <c r="C36" i="12"/>
  <c r="F36" i="12" s="1"/>
  <c r="L36" i="12"/>
  <c r="I36" i="4"/>
  <c r="H36" i="4"/>
  <c r="L36" i="4" s="1"/>
  <c r="AV56" i="1"/>
  <c r="AS56" i="1"/>
  <c r="AU56" i="1"/>
  <c r="C35" i="12"/>
  <c r="F35" i="12" s="1"/>
  <c r="L35" i="12"/>
  <c r="M35" i="12" s="1"/>
  <c r="I35" i="4"/>
  <c r="K35" i="4" s="1"/>
  <c r="AV55" i="1"/>
  <c r="AU55" i="1"/>
  <c r="AS55" i="1"/>
  <c r="H35" i="4"/>
  <c r="L35" i="4" s="1"/>
  <c r="C106" i="12"/>
  <c r="F106" i="12" s="1"/>
  <c r="L106" i="12"/>
  <c r="AV126" i="1"/>
  <c r="AU126" i="1"/>
  <c r="I106" i="4"/>
  <c r="AS126" i="1"/>
  <c r="H106" i="4"/>
  <c r="L106" i="4" s="1"/>
  <c r="C174" i="12"/>
  <c r="F174" i="12" s="1"/>
  <c r="I174" i="4"/>
  <c r="K174" i="4" s="1"/>
  <c r="L174" i="12"/>
  <c r="M174" i="12" s="1"/>
  <c r="AV194" i="1"/>
  <c r="AU194" i="1"/>
  <c r="AS194" i="1"/>
  <c r="H174" i="4"/>
  <c r="L174" i="4" s="1"/>
  <c r="AX82" i="1"/>
  <c r="AY82" i="1" s="1"/>
  <c r="AW82" i="1"/>
  <c r="C159" i="12"/>
  <c r="F159" i="12" s="1"/>
  <c r="H159" i="4"/>
  <c r="L159" i="4" s="1"/>
  <c r="I159" i="4"/>
  <c r="K159" i="4" s="1"/>
  <c r="L159" i="12"/>
  <c r="AS179" i="1"/>
  <c r="AU179" i="1"/>
  <c r="AV179" i="1"/>
  <c r="C175" i="12"/>
  <c r="F175" i="12" s="1"/>
  <c r="G175" i="12" s="1"/>
  <c r="I175" i="4"/>
  <c r="K175" i="4" s="1"/>
  <c r="L175" i="12"/>
  <c r="AV195" i="1"/>
  <c r="AU195" i="1"/>
  <c r="AS195" i="1"/>
  <c r="C122" i="12"/>
  <c r="F122" i="12" s="1"/>
  <c r="L122" i="12"/>
  <c r="M122" i="12" s="1"/>
  <c r="I122" i="4"/>
  <c r="AS142" i="1"/>
  <c r="H122" i="4"/>
  <c r="L122" i="4" s="1"/>
  <c r="AV142" i="1"/>
  <c r="AU142" i="1"/>
  <c r="C121" i="12"/>
  <c r="F121" i="12" s="1"/>
  <c r="H121" i="4"/>
  <c r="L121" i="4" s="1"/>
  <c r="I121" i="4"/>
  <c r="K121" i="4" s="1"/>
  <c r="L121" i="12"/>
  <c r="AV141" i="1"/>
  <c r="AU141" i="1"/>
  <c r="AS141" i="1"/>
  <c r="C30" i="12"/>
  <c r="F30" i="12" s="1"/>
  <c r="AS50" i="1"/>
  <c r="I30" i="4"/>
  <c r="AU50" i="1"/>
  <c r="AV50" i="1"/>
  <c r="AW50" i="1" s="1"/>
  <c r="AX50" i="1" s="1"/>
  <c r="AY50" i="1" s="1"/>
  <c r="L30" i="12"/>
  <c r="H30" i="4"/>
  <c r="J49" i="12"/>
  <c r="C112" i="12"/>
  <c r="F112" i="12" s="1"/>
  <c r="I112" i="4"/>
  <c r="K112" i="4" s="1"/>
  <c r="AU132" i="1"/>
  <c r="H112" i="4"/>
  <c r="L112" i="4" s="1"/>
  <c r="L112" i="12"/>
  <c r="AS132" i="1"/>
  <c r="AV132" i="1"/>
  <c r="C86" i="12"/>
  <c r="F86" i="12" s="1"/>
  <c r="L86" i="12"/>
  <c r="I86" i="4"/>
  <c r="H86" i="4"/>
  <c r="L86" i="4" s="1"/>
  <c r="AS106" i="1"/>
  <c r="AV106" i="1"/>
  <c r="AU106" i="1"/>
  <c r="C29" i="12"/>
  <c r="F29" i="12" s="1"/>
  <c r="L29" i="12"/>
  <c r="I29" i="4"/>
  <c r="AU49" i="1"/>
  <c r="AV49" i="1"/>
  <c r="AW49" i="1" s="1"/>
  <c r="AX49" i="1" s="1"/>
  <c r="AY49" i="1" s="1"/>
  <c r="AS49" i="1"/>
  <c r="H29" i="4"/>
  <c r="L29" i="4" s="1"/>
  <c r="C33" i="12"/>
  <c r="F33" i="12" s="1"/>
  <c r="H33" i="4"/>
  <c r="L33" i="4" s="1"/>
  <c r="I33" i="4"/>
  <c r="L33" i="12"/>
  <c r="AV53" i="1"/>
  <c r="AU53" i="1"/>
  <c r="AS53" i="1"/>
  <c r="C79" i="12"/>
  <c r="F79" i="12" s="1"/>
  <c r="AU99" i="1"/>
  <c r="AV99" i="1"/>
  <c r="AS99" i="1"/>
  <c r="H79" i="4"/>
  <c r="L79" i="4" s="1"/>
  <c r="I79" i="4"/>
  <c r="L79" i="12"/>
  <c r="AW109" i="1"/>
  <c r="AX109" i="1"/>
  <c r="AY109" i="1" s="1"/>
  <c r="C134" i="12"/>
  <c r="F134" i="12" s="1"/>
  <c r="L134" i="12"/>
  <c r="I134" i="4"/>
  <c r="H134" i="4"/>
  <c r="L134" i="4" s="1"/>
  <c r="AV154" i="1"/>
  <c r="AS154" i="1"/>
  <c r="AU154" i="1"/>
  <c r="AW193" i="1"/>
  <c r="AX193" i="1" s="1"/>
  <c r="AY193" i="1" s="1"/>
  <c r="C46" i="12"/>
  <c r="F46" i="12" s="1"/>
  <c r="L46" i="12"/>
  <c r="I46" i="4"/>
  <c r="AS66" i="1"/>
  <c r="AU66" i="1"/>
  <c r="AV66" i="1"/>
  <c r="H46" i="4"/>
  <c r="H157" i="4"/>
  <c r="L157" i="4" s="1"/>
  <c r="C91" i="12"/>
  <c r="F91" i="12" s="1"/>
  <c r="AV111" i="1"/>
  <c r="I91" i="4"/>
  <c r="K91" i="4" s="1"/>
  <c r="AU111" i="1"/>
  <c r="AS111" i="1"/>
  <c r="H91" i="4"/>
  <c r="L91" i="4" s="1"/>
  <c r="L91" i="12"/>
  <c r="G153" i="12"/>
  <c r="C123" i="12"/>
  <c r="F123" i="12" s="1"/>
  <c r="I123" i="4"/>
  <c r="H123" i="4"/>
  <c r="L123" i="4" s="1"/>
  <c r="AU143" i="1"/>
  <c r="AS143" i="1"/>
  <c r="L123" i="12"/>
  <c r="AV143" i="1"/>
  <c r="AW143" i="1" s="1"/>
  <c r="AX143" i="1" s="1"/>
  <c r="AY143" i="1" s="1"/>
  <c r="C87" i="12"/>
  <c r="F87" i="12" s="1"/>
  <c r="I87" i="4"/>
  <c r="K87" i="4" s="1"/>
  <c r="L87" i="12"/>
  <c r="M87" i="12" s="1"/>
  <c r="AV107" i="1"/>
  <c r="AU107" i="1"/>
  <c r="AS107" i="1"/>
  <c r="H87" i="4"/>
  <c r="L87" i="4" s="1"/>
  <c r="C14" i="12"/>
  <c r="F14" i="12" s="1"/>
  <c r="I14" i="4"/>
  <c r="K14" i="4" s="1"/>
  <c r="L14" i="12"/>
  <c r="AV34" i="1"/>
  <c r="AU34" i="1"/>
  <c r="H14" i="4"/>
  <c r="L14" i="4" s="1"/>
  <c r="AS34" i="1"/>
  <c r="C78" i="12"/>
  <c r="F78" i="12" s="1"/>
  <c r="H78" i="4"/>
  <c r="L78" i="4" s="1"/>
  <c r="I78" i="4"/>
  <c r="L78" i="12"/>
  <c r="AS98" i="1"/>
  <c r="AV98" i="1"/>
  <c r="AU98" i="1"/>
  <c r="C145" i="12"/>
  <c r="F145" i="12" s="1"/>
  <c r="L145" i="12"/>
  <c r="AU165" i="1"/>
  <c r="AS165" i="1"/>
  <c r="I145" i="4"/>
  <c r="H145" i="4"/>
  <c r="L145" i="4" s="1"/>
  <c r="AV165" i="1"/>
  <c r="AW165" i="1" s="1"/>
  <c r="AX165" i="1" s="1"/>
  <c r="AY165" i="1" s="1"/>
  <c r="BE165" i="1" s="1"/>
  <c r="BO165" i="1" s="1"/>
  <c r="BX165" i="1" s="1"/>
  <c r="CG165" i="1" s="1"/>
  <c r="C150" i="12"/>
  <c r="F150" i="12" s="1"/>
  <c r="AU170" i="1"/>
  <c r="AS170" i="1"/>
  <c r="AV170" i="1"/>
  <c r="L150" i="12"/>
  <c r="I150" i="4"/>
  <c r="K150" i="4" s="1"/>
  <c r="C155" i="12"/>
  <c r="F155" i="12" s="1"/>
  <c r="AS175" i="1"/>
  <c r="L155" i="12"/>
  <c r="I155" i="4"/>
  <c r="AV175" i="1"/>
  <c r="AW175" i="1" s="1"/>
  <c r="AX175" i="1" s="1"/>
  <c r="AY175" i="1" s="1"/>
  <c r="H155" i="4"/>
  <c r="L155" i="4" s="1"/>
  <c r="AU175" i="1"/>
  <c r="AW59" i="5"/>
  <c r="AX59" i="5" s="1"/>
  <c r="AY59" i="5" s="1"/>
  <c r="C24" i="12"/>
  <c r="F24" i="12" s="1"/>
  <c r="L24" i="12"/>
  <c r="H24" i="4"/>
  <c r="L24" i="4" s="1"/>
  <c r="AS44" i="1"/>
  <c r="AU44" i="1"/>
  <c r="I24" i="4"/>
  <c r="K24" i="4" s="1"/>
  <c r="AV44" i="1"/>
  <c r="AW44" i="1" s="1"/>
  <c r="AX44" i="1" s="1"/>
  <c r="AY44" i="1" s="1"/>
  <c r="C160" i="12"/>
  <c r="F160" i="12" s="1"/>
  <c r="H160" i="4"/>
  <c r="L160" i="4" s="1"/>
  <c r="AU180" i="1"/>
  <c r="AS180" i="1"/>
  <c r="L160" i="12"/>
  <c r="I160" i="4"/>
  <c r="AV180" i="1"/>
  <c r="AW69" i="1"/>
  <c r="AX69" i="1" s="1"/>
  <c r="AY69" i="1" s="1"/>
  <c r="AW177" i="5"/>
  <c r="AX177" i="5" s="1"/>
  <c r="AY177" i="5" s="1"/>
  <c r="H127" i="4"/>
  <c r="L127" i="4" s="1"/>
  <c r="F81" i="12"/>
  <c r="J81" i="12" s="1"/>
  <c r="H117" i="4"/>
  <c r="C107" i="12"/>
  <c r="F107" i="12" s="1"/>
  <c r="AS127" i="1"/>
  <c r="I107" i="4"/>
  <c r="L107" i="12"/>
  <c r="AV127" i="1"/>
  <c r="AU127" i="1"/>
  <c r="H107" i="4"/>
  <c r="L107" i="4" s="1"/>
  <c r="AW117" i="1"/>
  <c r="AX117" i="1"/>
  <c r="AY117" i="1" s="1"/>
  <c r="C22" i="12"/>
  <c r="F22" i="12" s="1"/>
  <c r="I22" i="4"/>
  <c r="AS42" i="1"/>
  <c r="H22" i="4"/>
  <c r="L22" i="12"/>
  <c r="M22" i="12" s="1"/>
  <c r="AU42" i="1"/>
  <c r="AV42" i="1"/>
  <c r="C96" i="12"/>
  <c r="F96" i="12" s="1"/>
  <c r="L96" i="12"/>
  <c r="H96" i="4"/>
  <c r="L96" i="4" s="1"/>
  <c r="AV116" i="1"/>
  <c r="AU116" i="1"/>
  <c r="I96" i="4"/>
  <c r="K96" i="4" s="1"/>
  <c r="AS116" i="1"/>
  <c r="C41" i="12"/>
  <c r="F41" i="12" s="1"/>
  <c r="I41" i="4"/>
  <c r="L41" i="12"/>
  <c r="AS61" i="1"/>
  <c r="H41" i="4"/>
  <c r="AV61" i="1"/>
  <c r="AU61" i="1"/>
  <c r="C54" i="12"/>
  <c r="F54" i="12" s="1"/>
  <c r="AU74" i="1"/>
  <c r="AS74" i="1"/>
  <c r="AV74" i="1"/>
  <c r="AW74" i="1" s="1"/>
  <c r="AX74" i="1" s="1"/>
  <c r="AY74" i="1" s="1"/>
  <c r="I54" i="4"/>
  <c r="K54" i="4" s="1"/>
  <c r="L54" i="12"/>
  <c r="H54" i="4"/>
  <c r="L54" i="4" s="1"/>
  <c r="AW80" i="1"/>
  <c r="AX80" i="1" s="1"/>
  <c r="AY80" i="1" s="1"/>
  <c r="C88" i="12"/>
  <c r="F88" i="12" s="1"/>
  <c r="I88" i="4"/>
  <c r="AS108" i="1"/>
  <c r="L88" i="12"/>
  <c r="H88" i="4"/>
  <c r="AV108" i="1"/>
  <c r="AU108" i="1"/>
  <c r="AW174" i="1"/>
  <c r="AX174" i="1" s="1"/>
  <c r="AY174" i="1" s="1"/>
  <c r="C38" i="12"/>
  <c r="F38" i="12" s="1"/>
  <c r="I38" i="4"/>
  <c r="L38" i="12"/>
  <c r="AV58" i="1"/>
  <c r="AS58" i="1"/>
  <c r="AU58" i="1"/>
  <c r="H38" i="4"/>
  <c r="H131" i="4"/>
  <c r="L131" i="4" s="1"/>
  <c r="AW68" i="1"/>
  <c r="AX68" i="1" s="1"/>
  <c r="AY68" i="1" s="1"/>
  <c r="C124" i="12"/>
  <c r="F124" i="12" s="1"/>
  <c r="I124" i="4"/>
  <c r="L124" i="12"/>
  <c r="AU144" i="1"/>
  <c r="AS144" i="1"/>
  <c r="AV144" i="1"/>
  <c r="H124" i="4"/>
  <c r="L124" i="4" s="1"/>
  <c r="AW87" i="1"/>
  <c r="AX87" i="1" s="1"/>
  <c r="AY87" i="1" s="1"/>
  <c r="L115" i="4"/>
  <c r="C66" i="12"/>
  <c r="F66" i="12" s="1"/>
  <c r="L66" i="12"/>
  <c r="AU86" i="1"/>
  <c r="H66" i="4"/>
  <c r="L66" i="4" s="1"/>
  <c r="I66" i="4"/>
  <c r="K66" i="4" s="1"/>
  <c r="AS86" i="1"/>
  <c r="AV86" i="1"/>
  <c r="AW86" i="1" s="1"/>
  <c r="AX86" i="1" s="1"/>
  <c r="AY86" i="1" s="1"/>
  <c r="AZ86" i="1" s="1"/>
  <c r="AW176" i="1"/>
  <c r="AX176" i="1" s="1"/>
  <c r="AY176" i="1" s="1"/>
  <c r="C163" i="12"/>
  <c r="F163" i="12" s="1"/>
  <c r="L163" i="12"/>
  <c r="M163" i="12" s="1"/>
  <c r="H163" i="4"/>
  <c r="L163" i="4" s="1"/>
  <c r="I163" i="4"/>
  <c r="K163" i="4" s="1"/>
  <c r="AS183" i="1"/>
  <c r="AU183" i="1"/>
  <c r="AV183" i="1"/>
  <c r="AW183" i="1" s="1"/>
  <c r="AX183" i="1" s="1"/>
  <c r="AY183" i="1" s="1"/>
  <c r="AW101" i="1"/>
  <c r="AX101" i="1" s="1"/>
  <c r="AY101" i="1" s="1"/>
  <c r="G154" i="12"/>
  <c r="M154" i="12"/>
  <c r="C18" i="12"/>
  <c r="F18" i="12" s="1"/>
  <c r="I18" i="4"/>
  <c r="K18" i="4" s="1"/>
  <c r="L18" i="12"/>
  <c r="AU38" i="1"/>
  <c r="H18" i="4"/>
  <c r="L18" i="4" s="1"/>
  <c r="AV38" i="1"/>
  <c r="AS38" i="1"/>
  <c r="C161" i="12"/>
  <c r="F161" i="12" s="1"/>
  <c r="L161" i="12"/>
  <c r="I161" i="4"/>
  <c r="H161" i="4"/>
  <c r="L161" i="4" s="1"/>
  <c r="AV181" i="1"/>
  <c r="AU181" i="1"/>
  <c r="AS181" i="1"/>
  <c r="AW170" i="5"/>
  <c r="AX170" i="5" s="1"/>
  <c r="AY170" i="5" s="1"/>
  <c r="C104" i="12"/>
  <c r="F104" i="12" s="1"/>
  <c r="L104" i="12"/>
  <c r="I104" i="4"/>
  <c r="H104" i="4"/>
  <c r="AU124" i="1"/>
  <c r="AS124" i="1"/>
  <c r="AV124" i="1"/>
  <c r="AW124" i="1" s="1"/>
  <c r="AX124" i="1" s="1"/>
  <c r="AY124" i="1" s="1"/>
  <c r="C23" i="12"/>
  <c r="F23" i="12" s="1"/>
  <c r="I23" i="4"/>
  <c r="L23" i="12"/>
  <c r="M23" i="12" s="1"/>
  <c r="H23" i="4"/>
  <c r="L23" i="4" s="1"/>
  <c r="AU43" i="1"/>
  <c r="AS43" i="1"/>
  <c r="AV43" i="1"/>
  <c r="BE176" i="7"/>
  <c r="BO176" i="7" s="1"/>
  <c r="BX176" i="7" s="1"/>
  <c r="CG176" i="7" s="1"/>
  <c r="BF176" i="7" s="1"/>
  <c r="BP176" i="7" s="1"/>
  <c r="BY176" i="7" s="1"/>
  <c r="CH176" i="7" s="1"/>
  <c r="BE141" i="7"/>
  <c r="BO141" i="7" s="1"/>
  <c r="BX141" i="7" s="1"/>
  <c r="CG141" i="7" s="1"/>
  <c r="BE76" i="7"/>
  <c r="BO76" i="7" s="1"/>
  <c r="BX76" i="7" s="1"/>
  <c r="CG76" i="7" s="1"/>
  <c r="BF76" i="7" s="1"/>
  <c r="BP76" i="7" s="1"/>
  <c r="BY76" i="7" s="1"/>
  <c r="CH76" i="7" s="1"/>
  <c r="BE79" i="7"/>
  <c r="BO79" i="7" s="1"/>
  <c r="BX79" i="7" s="1"/>
  <c r="CG79" i="7" s="1"/>
  <c r="M8" i="14"/>
  <c r="L181" i="14"/>
  <c r="L179" i="14"/>
  <c r="L180" i="14"/>
  <c r="X9" i="14"/>
  <c r="Y9" i="14"/>
  <c r="L8" i="4"/>
  <c r="BH36" i="10"/>
  <c r="BR36" i="10" s="1"/>
  <c r="CA36" i="10" s="1"/>
  <c r="CJ36" i="10" s="1"/>
  <c r="BG171" i="10"/>
  <c r="BQ171" i="10" s="1"/>
  <c r="BZ171" i="10" s="1"/>
  <c r="CI171" i="10" s="1"/>
  <c r="BH108" i="10"/>
  <c r="BR108" i="10" s="1"/>
  <c r="CA108" i="10" s="1"/>
  <c r="CJ108" i="10" s="1"/>
  <c r="BH161" i="10"/>
  <c r="BR161" i="10" s="1"/>
  <c r="CA161" i="10" s="1"/>
  <c r="CJ161" i="10" s="1"/>
  <c r="BG183" i="10"/>
  <c r="BQ183" i="10" s="1"/>
  <c r="BZ183" i="10" s="1"/>
  <c r="CI183" i="10" s="1"/>
  <c r="BG130" i="10"/>
  <c r="BQ130" i="10" s="1"/>
  <c r="BZ130" i="10" s="1"/>
  <c r="CI130" i="10" s="1"/>
  <c r="BH158" i="10"/>
  <c r="BR158" i="10" s="1"/>
  <c r="CA158" i="10" s="1"/>
  <c r="CJ158" i="10" s="1"/>
  <c r="BG146" i="10"/>
  <c r="BQ146" i="10" s="1"/>
  <c r="BZ146" i="10" s="1"/>
  <c r="CI146" i="10" s="1"/>
  <c r="BG52" i="10"/>
  <c r="BQ52" i="10" s="1"/>
  <c r="BZ52" i="10" s="1"/>
  <c r="CI52" i="10" s="1"/>
  <c r="BG168" i="10"/>
  <c r="BQ168" i="10" s="1"/>
  <c r="BZ168" i="10" s="1"/>
  <c r="CI168" i="10" s="1"/>
  <c r="BG33" i="10"/>
  <c r="BQ33" i="10" s="1"/>
  <c r="BZ33" i="10" s="1"/>
  <c r="CI33" i="10" s="1"/>
  <c r="BG194" i="10"/>
  <c r="BQ194" i="10" s="1"/>
  <c r="BZ194" i="10" s="1"/>
  <c r="CI194" i="10" s="1"/>
  <c r="BG122" i="10"/>
  <c r="BQ122" i="10" s="1"/>
  <c r="BZ122" i="10" s="1"/>
  <c r="CI122" i="10" s="1"/>
  <c r="BG176" i="10"/>
  <c r="BQ176" i="10" s="1"/>
  <c r="BZ176" i="10" s="1"/>
  <c r="CI176" i="10" s="1"/>
  <c r="BG128" i="10"/>
  <c r="BQ128" i="10" s="1"/>
  <c r="BZ128" i="10" s="1"/>
  <c r="CI128" i="10" s="1"/>
  <c r="BH145" i="10"/>
  <c r="BR145" i="10" s="1"/>
  <c r="CA145" i="10" s="1"/>
  <c r="CJ145" i="10" s="1"/>
  <c r="BG160" i="10"/>
  <c r="BQ160" i="10" s="1"/>
  <c r="BZ160" i="10" s="1"/>
  <c r="CI160" i="10" s="1"/>
  <c r="BG88" i="10"/>
  <c r="BQ88" i="10" s="1"/>
  <c r="BZ88" i="10" s="1"/>
  <c r="CI88" i="10" s="1"/>
  <c r="BH104" i="10"/>
  <c r="BR104" i="10" s="1"/>
  <c r="CA104" i="10" s="1"/>
  <c r="CJ104" i="10" s="1"/>
  <c r="BG177" i="10"/>
  <c r="BQ177" i="10" s="1"/>
  <c r="BZ177" i="10" s="1"/>
  <c r="CI177" i="10" s="1"/>
  <c r="BG154" i="10"/>
  <c r="BQ154" i="10" s="1"/>
  <c r="BZ154" i="10" s="1"/>
  <c r="CI154" i="10" s="1"/>
  <c r="BG34" i="10"/>
  <c r="BQ34" i="10" s="1"/>
  <c r="BZ34" i="10" s="1"/>
  <c r="CI34" i="10" s="1"/>
  <c r="BH85" i="10"/>
  <c r="BR85" i="10" s="1"/>
  <c r="CA85" i="10" s="1"/>
  <c r="CJ85" i="10" s="1"/>
  <c r="BG57" i="10"/>
  <c r="BQ57" i="10" s="1"/>
  <c r="BZ57" i="10" s="1"/>
  <c r="CI57" i="10" s="1"/>
  <c r="BG98" i="10"/>
  <c r="BQ98" i="10" s="1"/>
  <c r="BZ98" i="10" s="1"/>
  <c r="CI98" i="10" s="1"/>
  <c r="BG117" i="10"/>
  <c r="BQ117" i="10" s="1"/>
  <c r="BZ117" i="10" s="1"/>
  <c r="CI117" i="10" s="1"/>
  <c r="BG79" i="10"/>
  <c r="BQ79" i="10" s="1"/>
  <c r="BZ79" i="10" s="1"/>
  <c r="CI79" i="10" s="1"/>
  <c r="BG37" i="10"/>
  <c r="BQ37" i="10" s="1"/>
  <c r="BZ37" i="10" s="1"/>
  <c r="CI37" i="10" s="1"/>
  <c r="BG64" i="10"/>
  <c r="BQ64" i="10" s="1"/>
  <c r="BZ64" i="10" s="1"/>
  <c r="CI64" i="10" s="1"/>
  <c r="BG101" i="10"/>
  <c r="BQ101" i="10" s="1"/>
  <c r="BZ101" i="10" s="1"/>
  <c r="CI101" i="10" s="1"/>
  <c r="BG134" i="10"/>
  <c r="BQ134" i="10" s="1"/>
  <c r="BZ134" i="10" s="1"/>
  <c r="CI134" i="10" s="1"/>
  <c r="BG138" i="10"/>
  <c r="BQ138" i="10" s="1"/>
  <c r="BZ138" i="10" s="1"/>
  <c r="CI138" i="10" s="1"/>
  <c r="BG110" i="10"/>
  <c r="BQ110" i="10" s="1"/>
  <c r="BZ110" i="10" s="1"/>
  <c r="CI110" i="10" s="1"/>
  <c r="BG40" i="10"/>
  <c r="BQ40" i="10" s="1"/>
  <c r="BZ40" i="10" s="1"/>
  <c r="CI40" i="10" s="1"/>
  <c r="BG173" i="10"/>
  <c r="BQ173" i="10" s="1"/>
  <c r="BZ173" i="10" s="1"/>
  <c r="CI173" i="10" s="1"/>
  <c r="BG99" i="10"/>
  <c r="BQ99" i="10" s="1"/>
  <c r="BZ99" i="10" s="1"/>
  <c r="CI99" i="10" s="1"/>
  <c r="BG188" i="10"/>
  <c r="BQ188" i="10" s="1"/>
  <c r="BZ188" i="10" s="1"/>
  <c r="CI188" i="10" s="1"/>
  <c r="BG193" i="10"/>
  <c r="BQ193" i="10" s="1"/>
  <c r="BZ193" i="10" s="1"/>
  <c r="CI193" i="10" s="1"/>
  <c r="BG139" i="10"/>
  <c r="BQ139" i="10" s="1"/>
  <c r="BZ139" i="10" s="1"/>
  <c r="CI139" i="10" s="1"/>
  <c r="BG121" i="10"/>
  <c r="BQ121" i="10" s="1"/>
  <c r="BZ121" i="10" s="1"/>
  <c r="CI121" i="10" s="1"/>
  <c r="BH162" i="10"/>
  <c r="BR162" i="10" s="1"/>
  <c r="CA162" i="10" s="1"/>
  <c r="CJ162" i="10" s="1"/>
  <c r="BG78" i="10"/>
  <c r="BQ78" i="10" s="1"/>
  <c r="BZ78" i="10" s="1"/>
  <c r="CI78" i="10" s="1"/>
  <c r="BG75" i="10"/>
  <c r="BQ75" i="10" s="1"/>
  <c r="BZ75" i="10" s="1"/>
  <c r="CI75" i="10" s="1"/>
  <c r="BG82" i="10"/>
  <c r="BQ82" i="10" s="1"/>
  <c r="BZ82" i="10" s="1"/>
  <c r="CI82" i="10" s="1"/>
  <c r="BG142" i="10"/>
  <c r="BQ142" i="10" s="1"/>
  <c r="BZ142" i="10" s="1"/>
  <c r="CI142" i="10" s="1"/>
  <c r="BG159" i="10"/>
  <c r="BQ159" i="10" s="1"/>
  <c r="BZ159" i="10" s="1"/>
  <c r="CI159" i="10" s="1"/>
  <c r="BG119" i="10"/>
  <c r="BQ119" i="10" s="1"/>
  <c r="BZ119" i="10" s="1"/>
  <c r="CI119" i="10" s="1"/>
  <c r="BG96" i="10"/>
  <c r="BQ96" i="10" s="1"/>
  <c r="BZ96" i="10" s="1"/>
  <c r="CI96" i="10" s="1"/>
  <c r="BG74" i="10"/>
  <c r="BQ74" i="10" s="1"/>
  <c r="BZ74" i="10" s="1"/>
  <c r="CI74" i="10" s="1"/>
  <c r="BG38" i="10"/>
  <c r="BQ38" i="10" s="1"/>
  <c r="BZ38" i="10" s="1"/>
  <c r="CI38" i="10" s="1"/>
  <c r="BG116" i="10"/>
  <c r="BQ116" i="10" s="1"/>
  <c r="BZ116" i="10" s="1"/>
  <c r="CI116" i="10" s="1"/>
  <c r="BG109" i="10"/>
  <c r="BQ109" i="10" s="1"/>
  <c r="BZ109" i="10" s="1"/>
  <c r="CI109" i="10" s="1"/>
  <c r="BH169" i="10"/>
  <c r="BR169" i="10" s="1"/>
  <c r="CA169" i="10" s="1"/>
  <c r="CJ169" i="10" s="1"/>
  <c r="BG54" i="10"/>
  <c r="BQ54" i="10" s="1"/>
  <c r="BZ54" i="10" s="1"/>
  <c r="CI54" i="10" s="1"/>
  <c r="BG127" i="10"/>
  <c r="BQ127" i="10" s="1"/>
  <c r="BZ127" i="10" s="1"/>
  <c r="CI127" i="10" s="1"/>
  <c r="BG56" i="10"/>
  <c r="BQ56" i="10" s="1"/>
  <c r="BZ56" i="10" s="1"/>
  <c r="CI56" i="10" s="1"/>
  <c r="BG149" i="10"/>
  <c r="BQ149" i="10" s="1"/>
  <c r="BZ149" i="10" s="1"/>
  <c r="CI149" i="10" s="1"/>
  <c r="BH31" i="10"/>
  <c r="BR31" i="10" s="1"/>
  <c r="CA31" i="10" s="1"/>
  <c r="CJ31" i="10" s="1"/>
  <c r="BG30" i="10"/>
  <c r="BQ30" i="10" s="1"/>
  <c r="BZ30" i="10" s="1"/>
  <c r="CI30" i="10" s="1"/>
  <c r="BH97" i="10"/>
  <c r="BR97" i="10" s="1"/>
  <c r="CA97" i="10" s="1"/>
  <c r="CJ97" i="10" s="1"/>
  <c r="BG179" i="10"/>
  <c r="BQ179" i="10" s="1"/>
  <c r="BZ179" i="10" s="1"/>
  <c r="CI179" i="10" s="1"/>
  <c r="BG72" i="10"/>
  <c r="BQ72" i="10" s="1"/>
  <c r="BZ72" i="10" s="1"/>
  <c r="CI72" i="10" s="1"/>
  <c r="BG163" i="10"/>
  <c r="BQ163" i="10" s="1"/>
  <c r="BZ163" i="10" s="1"/>
  <c r="CI163" i="10" s="1"/>
  <c r="BG120" i="10"/>
  <c r="BQ120" i="10" s="1"/>
  <c r="BZ120" i="10" s="1"/>
  <c r="CI120" i="10" s="1"/>
  <c r="BG83" i="10"/>
  <c r="BQ83" i="10" s="1"/>
  <c r="BZ83" i="10" s="1"/>
  <c r="CI83" i="10" s="1"/>
  <c r="BH192" i="10"/>
  <c r="BR192" i="10" s="1"/>
  <c r="CA192" i="10" s="1"/>
  <c r="CJ192" i="10" s="1"/>
  <c r="BG180" i="10"/>
  <c r="BQ180" i="10" s="1"/>
  <c r="BZ180" i="10" s="1"/>
  <c r="CI180" i="10" s="1"/>
  <c r="BG59" i="10"/>
  <c r="BQ59" i="10" s="1"/>
  <c r="BZ59" i="10" s="1"/>
  <c r="CI59" i="10" s="1"/>
  <c r="BG58" i="10"/>
  <c r="BQ58" i="10" s="1"/>
  <c r="BZ58" i="10" s="1"/>
  <c r="CI58" i="10" s="1"/>
  <c r="BG44" i="10"/>
  <c r="BQ44" i="10" s="1"/>
  <c r="BZ44" i="10" s="1"/>
  <c r="CI44" i="10" s="1"/>
  <c r="BG93" i="10"/>
  <c r="BQ93" i="10" s="1"/>
  <c r="BZ93" i="10" s="1"/>
  <c r="CI93" i="10" s="1"/>
  <c r="BG76" i="10"/>
  <c r="BQ76" i="10" s="1"/>
  <c r="BZ76" i="10" s="1"/>
  <c r="CI76" i="10" s="1"/>
  <c r="BG62" i="10"/>
  <c r="BQ62" i="10" s="1"/>
  <c r="BZ62" i="10" s="1"/>
  <c r="CI62" i="10" s="1"/>
  <c r="BG63" i="10"/>
  <c r="BQ63" i="10" s="1"/>
  <c r="BZ63" i="10" s="1"/>
  <c r="CI63" i="10" s="1"/>
  <c r="BH131" i="10"/>
  <c r="BR131" i="10" s="1"/>
  <c r="CA131" i="10" s="1"/>
  <c r="CJ131" i="10" s="1"/>
  <c r="BG125" i="10"/>
  <c r="BQ125" i="10" s="1"/>
  <c r="BZ125" i="10" s="1"/>
  <c r="CI125" i="10" s="1"/>
  <c r="BG115" i="10"/>
  <c r="BQ115" i="10" s="1"/>
  <c r="BZ115" i="10" s="1"/>
  <c r="CI115" i="10" s="1"/>
  <c r="BG39" i="10"/>
  <c r="BQ39" i="10" s="1"/>
  <c r="BZ39" i="10" s="1"/>
  <c r="CI39" i="10" s="1"/>
  <c r="BG150" i="10"/>
  <c r="BQ150" i="10" s="1"/>
  <c r="BZ150" i="10" s="1"/>
  <c r="CI150" i="10" s="1"/>
  <c r="BG141" i="10"/>
  <c r="BQ141" i="10" s="1"/>
  <c r="BZ141" i="10" s="1"/>
  <c r="CI141" i="10" s="1"/>
  <c r="BG114" i="10"/>
  <c r="BQ114" i="10" s="1"/>
  <c r="BZ114" i="10" s="1"/>
  <c r="CI114" i="10" s="1"/>
  <c r="BG42" i="10"/>
  <c r="BQ42" i="10" s="1"/>
  <c r="BZ42" i="10" s="1"/>
  <c r="CI42" i="10" s="1"/>
  <c r="BG181" i="10"/>
  <c r="BQ181" i="10" s="1"/>
  <c r="BZ181" i="10" s="1"/>
  <c r="CI181" i="10" s="1"/>
  <c r="BG46" i="10"/>
  <c r="BQ46" i="10" s="1"/>
  <c r="BZ46" i="10" s="1"/>
  <c r="CI46" i="10" s="1"/>
  <c r="BG170" i="10"/>
  <c r="BQ170" i="10" s="1"/>
  <c r="BZ170" i="10" s="1"/>
  <c r="CI170" i="10" s="1"/>
  <c r="BG92" i="10"/>
  <c r="BQ92" i="10" s="1"/>
  <c r="BZ92" i="10" s="1"/>
  <c r="CI92" i="10" s="1"/>
  <c r="BG187" i="10"/>
  <c r="BQ187" i="10" s="1"/>
  <c r="BZ187" i="10" s="1"/>
  <c r="CI187" i="10" s="1"/>
  <c r="BG172" i="10"/>
  <c r="BQ172" i="10" s="1"/>
  <c r="BZ172" i="10" s="1"/>
  <c r="CI172" i="10" s="1"/>
  <c r="BG174" i="10"/>
  <c r="BQ174" i="10" s="1"/>
  <c r="BZ174" i="10" s="1"/>
  <c r="CI174" i="10" s="1"/>
  <c r="BG61" i="10"/>
  <c r="BQ61" i="10" s="1"/>
  <c r="BZ61" i="10" s="1"/>
  <c r="CI61" i="10" s="1"/>
  <c r="BG164" i="10"/>
  <c r="BQ164" i="10" s="1"/>
  <c r="BZ164" i="10" s="1"/>
  <c r="CI164" i="10" s="1"/>
  <c r="BG53" i="10"/>
  <c r="BQ53" i="10" s="1"/>
  <c r="BZ53" i="10" s="1"/>
  <c r="CI53" i="10" s="1"/>
  <c r="BG175" i="10"/>
  <c r="BQ175" i="10" s="1"/>
  <c r="BZ175" i="10" s="1"/>
  <c r="CI175" i="10" s="1"/>
  <c r="BG81" i="10"/>
  <c r="BQ81" i="10" s="1"/>
  <c r="BZ81" i="10" s="1"/>
  <c r="CI81" i="10" s="1"/>
  <c r="BG45" i="10"/>
  <c r="BQ45" i="10" s="1"/>
  <c r="BZ45" i="10" s="1"/>
  <c r="CI45" i="10" s="1"/>
  <c r="BG87" i="10"/>
  <c r="BQ87" i="10" s="1"/>
  <c r="BZ87" i="10" s="1"/>
  <c r="CI87" i="10" s="1"/>
  <c r="BG106" i="10"/>
  <c r="BQ106" i="10" s="1"/>
  <c r="BZ106" i="10" s="1"/>
  <c r="CI106" i="10" s="1"/>
  <c r="BH137" i="10"/>
  <c r="BR137" i="10" s="1"/>
  <c r="CA137" i="10" s="1"/>
  <c r="CJ137" i="10" s="1"/>
  <c r="BG152" i="10"/>
  <c r="BQ152" i="10" s="1"/>
  <c r="BZ152" i="10" s="1"/>
  <c r="CI152" i="10" s="1"/>
  <c r="BG49" i="10"/>
  <c r="BQ49" i="10" s="1"/>
  <c r="BZ49" i="10" s="1"/>
  <c r="CI49" i="10" s="1"/>
  <c r="BG47" i="10"/>
  <c r="BQ47" i="10" s="1"/>
  <c r="BZ47" i="10" s="1"/>
  <c r="CI47" i="10" s="1"/>
  <c r="BG118" i="10"/>
  <c r="BQ118" i="10" s="1"/>
  <c r="BZ118" i="10" s="1"/>
  <c r="CI118" i="10" s="1"/>
  <c r="BG71" i="10"/>
  <c r="BQ71" i="10" s="1"/>
  <c r="BZ71" i="10" s="1"/>
  <c r="CI71" i="10" s="1"/>
  <c r="BG103" i="10"/>
  <c r="BQ103" i="10" s="1"/>
  <c r="BZ103" i="10" s="1"/>
  <c r="CI103" i="10" s="1"/>
  <c r="BG102" i="10"/>
  <c r="BQ102" i="10" s="1"/>
  <c r="BZ102" i="10" s="1"/>
  <c r="CI102" i="10" s="1"/>
  <c r="BG80" i="10"/>
  <c r="BQ80" i="10" s="1"/>
  <c r="BZ80" i="10" s="1"/>
  <c r="CI80" i="10" s="1"/>
  <c r="BG77" i="10"/>
  <c r="BQ77" i="10" s="1"/>
  <c r="BZ77" i="10" s="1"/>
  <c r="CI77" i="10" s="1"/>
  <c r="BG157" i="10"/>
  <c r="BQ157" i="10" s="1"/>
  <c r="BZ157" i="10" s="1"/>
  <c r="CI157" i="10" s="1"/>
  <c r="BG182" i="10"/>
  <c r="BQ182" i="10" s="1"/>
  <c r="BZ182" i="10" s="1"/>
  <c r="CI182" i="10" s="1"/>
  <c r="BG184" i="10"/>
  <c r="BQ184" i="10" s="1"/>
  <c r="BZ184" i="10" s="1"/>
  <c r="CI184" i="10" s="1"/>
  <c r="BH112" i="10"/>
  <c r="BR112" i="10" s="1"/>
  <c r="CA112" i="10" s="1"/>
  <c r="CJ112" i="10" s="1"/>
  <c r="BH70" i="10"/>
  <c r="BR70" i="10" s="1"/>
  <c r="CA70" i="10" s="1"/>
  <c r="CJ70" i="10" s="1"/>
  <c r="BG91" i="10"/>
  <c r="BQ91" i="10" s="1"/>
  <c r="BZ91" i="10" s="1"/>
  <c r="CI91" i="10" s="1"/>
  <c r="BG153" i="10"/>
  <c r="BQ153" i="10" s="1"/>
  <c r="BZ153" i="10" s="1"/>
  <c r="CI153" i="10" s="1"/>
  <c r="BG126" i="10"/>
  <c r="BQ126" i="10" s="1"/>
  <c r="BZ126" i="10" s="1"/>
  <c r="CI126" i="10" s="1"/>
  <c r="BG129" i="10"/>
  <c r="BQ129" i="10" s="1"/>
  <c r="BZ129" i="10" s="1"/>
  <c r="CI129" i="10" s="1"/>
  <c r="BG32" i="10"/>
  <c r="BQ32" i="10" s="1"/>
  <c r="BZ32" i="10" s="1"/>
  <c r="CI32" i="10" s="1"/>
  <c r="BG51" i="10"/>
  <c r="BQ51" i="10" s="1"/>
  <c r="BZ51" i="10" s="1"/>
  <c r="CI51" i="10" s="1"/>
  <c r="BG195" i="10"/>
  <c r="BQ195" i="10" s="1"/>
  <c r="BZ195" i="10" s="1"/>
  <c r="CI195" i="10" s="1"/>
  <c r="BG185" i="10"/>
  <c r="BQ185" i="10" s="1"/>
  <c r="BZ185" i="10" s="1"/>
  <c r="CI185" i="10" s="1"/>
  <c r="BG94" i="10"/>
  <c r="BQ94" i="10" s="1"/>
  <c r="BZ94" i="10" s="1"/>
  <c r="CI94" i="10" s="1"/>
  <c r="BG113" i="10"/>
  <c r="BQ113" i="10" s="1"/>
  <c r="BZ113" i="10" s="1"/>
  <c r="CI113" i="10" s="1"/>
  <c r="BG165" i="10"/>
  <c r="BQ165" i="10" s="1"/>
  <c r="BZ165" i="10" s="1"/>
  <c r="CI165" i="10" s="1"/>
  <c r="BG133" i="10"/>
  <c r="BQ133" i="10" s="1"/>
  <c r="BZ133" i="10" s="1"/>
  <c r="CI133" i="10" s="1"/>
  <c r="AZ29" i="10"/>
  <c r="BE29" i="10"/>
  <c r="BO29" i="10" s="1"/>
  <c r="BX29" i="10" s="1"/>
  <c r="CG29" i="10" s="1"/>
  <c r="CA68" i="10"/>
  <c r="CJ68" i="10" s="1"/>
  <c r="BH68" i="10"/>
  <c r="BR68" i="10" s="1"/>
  <c r="BG28" i="10"/>
  <c r="BQ28" i="10" s="1"/>
  <c r="BZ28" i="10" s="1"/>
  <c r="CI28" i="10" s="1"/>
  <c r="BG89" i="10"/>
  <c r="BQ89" i="10" s="1"/>
  <c r="BZ89" i="10" s="1"/>
  <c r="CI89" i="10" s="1"/>
  <c r="BG148" i="10"/>
  <c r="BQ148" i="10" s="1"/>
  <c r="BZ148" i="10" s="1"/>
  <c r="CI148" i="10" s="1"/>
  <c r="BG48" i="10"/>
  <c r="BQ48" i="10" s="1"/>
  <c r="BZ48" i="10" s="1"/>
  <c r="CI48" i="10" s="1"/>
  <c r="BG136" i="10"/>
  <c r="BQ136" i="10" s="1"/>
  <c r="BZ136" i="10" s="1"/>
  <c r="CI136" i="10" s="1"/>
  <c r="BZ84" i="10"/>
  <c r="CI84" i="10" s="1"/>
  <c r="BG84" i="10"/>
  <c r="BQ84" i="10" s="1"/>
  <c r="BG144" i="10"/>
  <c r="BQ144" i="10" s="1"/>
  <c r="BZ144" i="10" s="1"/>
  <c r="CI144" i="10" s="1"/>
  <c r="BH155" i="10"/>
  <c r="BR155" i="10" s="1"/>
  <c r="CA155" i="10" s="1"/>
  <c r="CJ155" i="10" s="1"/>
  <c r="BH132" i="10"/>
  <c r="BR132" i="10" s="1"/>
  <c r="CA132" i="10" s="1"/>
  <c r="CJ132" i="10" s="1"/>
  <c r="BG111" i="10"/>
  <c r="BQ111" i="10" s="1"/>
  <c r="BZ111" i="10" s="1"/>
  <c r="CI111" i="10" s="1"/>
  <c r="BG86" i="10"/>
  <c r="BQ86" i="10" s="1"/>
  <c r="BZ86" i="10" s="1"/>
  <c r="CI86" i="10" s="1"/>
  <c r="BG95" i="10"/>
  <c r="BQ95" i="10" s="1"/>
  <c r="BZ95" i="10" s="1"/>
  <c r="CI95" i="10" s="1"/>
  <c r="BG43" i="10"/>
  <c r="BQ43" i="10" s="1"/>
  <c r="BZ43" i="10" s="1"/>
  <c r="CI43" i="10" s="1"/>
  <c r="BG105" i="10"/>
  <c r="BQ105" i="10" s="1"/>
  <c r="BZ105" i="10" s="1"/>
  <c r="CI105" i="10" s="1"/>
  <c r="BG191" i="10"/>
  <c r="BQ191" i="10" s="1"/>
  <c r="BZ191" i="10" s="1"/>
  <c r="CI191" i="10" s="1"/>
  <c r="BG140" i="10"/>
  <c r="BQ140" i="10" s="1"/>
  <c r="BZ140" i="10" s="1"/>
  <c r="CI140" i="10" s="1"/>
  <c r="BG67" i="10"/>
  <c r="BQ67" i="10" s="1"/>
  <c r="BZ67" i="10" s="1"/>
  <c r="CI67" i="10" s="1"/>
  <c r="BG41" i="10"/>
  <c r="BQ41" i="10" s="1"/>
  <c r="BZ41" i="10" s="1"/>
  <c r="CI41" i="10" s="1"/>
  <c r="BG178" i="10"/>
  <c r="BQ178" i="10" s="1"/>
  <c r="BZ178" i="10" s="1"/>
  <c r="CI178" i="10" s="1"/>
  <c r="BZ186" i="10"/>
  <c r="CI186" i="10" s="1"/>
  <c r="BG186" i="10"/>
  <c r="BQ186" i="10" s="1"/>
  <c r="BG124" i="10"/>
  <c r="BQ124" i="10" s="1"/>
  <c r="BZ124" i="10" s="1"/>
  <c r="CI124" i="10" s="1"/>
  <c r="BZ35" i="10"/>
  <c r="CI35" i="10" s="1"/>
  <c r="BG35" i="10"/>
  <c r="BQ35" i="10" s="1"/>
  <c r="BG189" i="10"/>
  <c r="BQ189" i="10" s="1"/>
  <c r="BZ189" i="10" s="1"/>
  <c r="CI189" i="10" s="1"/>
  <c r="BG60" i="10"/>
  <c r="BQ60" i="10" s="1"/>
  <c r="BZ60" i="10" s="1"/>
  <c r="CI60" i="10" s="1"/>
  <c r="BG66" i="10"/>
  <c r="BQ66" i="10" s="1"/>
  <c r="BZ66" i="10" s="1"/>
  <c r="CI66" i="10" s="1"/>
  <c r="BZ151" i="10"/>
  <c r="CI151" i="10" s="1"/>
  <c r="BG151" i="10"/>
  <c r="BQ151" i="10" s="1"/>
  <c r="BG90" i="10"/>
  <c r="BQ90" i="10" s="1"/>
  <c r="BZ90" i="10" s="1"/>
  <c r="CI90" i="10" s="1"/>
  <c r="BZ147" i="10"/>
  <c r="CI147" i="10" s="1"/>
  <c r="BG147" i="10"/>
  <c r="BQ147" i="10" s="1"/>
  <c r="BG123" i="10"/>
  <c r="BQ123" i="10" s="1"/>
  <c r="BZ123" i="10" s="1"/>
  <c r="CI123" i="10" s="1"/>
  <c r="BG50" i="10"/>
  <c r="BQ50" i="10" s="1"/>
  <c r="BZ50" i="10" s="1"/>
  <c r="CI50" i="10" s="1"/>
  <c r="BG166" i="10"/>
  <c r="BQ166" i="10" s="1"/>
  <c r="BZ166" i="10" s="1"/>
  <c r="CI166" i="10" s="1"/>
  <c r="BG190" i="10"/>
  <c r="BQ190" i="10" s="1"/>
  <c r="BZ190" i="10" s="1"/>
  <c r="CI190" i="10" s="1"/>
  <c r="BG156" i="10"/>
  <c r="BQ156" i="10" s="1"/>
  <c r="BZ156" i="10" s="1"/>
  <c r="CI156" i="10" s="1"/>
  <c r="BZ100" i="10"/>
  <c r="CI100" i="10" s="1"/>
  <c r="BG100" i="10"/>
  <c r="BQ100" i="10" s="1"/>
  <c r="BG167" i="10"/>
  <c r="BQ167" i="10" s="1"/>
  <c r="BZ167" i="10" s="1"/>
  <c r="CI167" i="10" s="1"/>
  <c r="BG73" i="10"/>
  <c r="BQ73" i="10" s="1"/>
  <c r="BZ73" i="10" s="1"/>
  <c r="CI73" i="10" s="1"/>
  <c r="BG55" i="10"/>
  <c r="BQ55" i="10" s="1"/>
  <c r="BZ55" i="10" s="1"/>
  <c r="CI55" i="10" s="1"/>
  <c r="BG143" i="10"/>
  <c r="BQ143" i="10" s="1"/>
  <c r="BZ143" i="10" s="1"/>
  <c r="CI143" i="10" s="1"/>
  <c r="BG135" i="10"/>
  <c r="BQ135" i="10" s="1"/>
  <c r="BZ135" i="10" s="1"/>
  <c r="CI135" i="10" s="1"/>
  <c r="BG69" i="10"/>
  <c r="BQ69" i="10" s="1"/>
  <c r="BZ69" i="10" s="1"/>
  <c r="CI69" i="10" s="1"/>
  <c r="BG107" i="10"/>
  <c r="BQ107" i="10" s="1"/>
  <c r="BZ107" i="10" s="1"/>
  <c r="CI107" i="10" s="1"/>
  <c r="BG65" i="10"/>
  <c r="BQ65" i="10" s="1"/>
  <c r="BZ65" i="10" s="1"/>
  <c r="CI65" i="10" s="1"/>
  <c r="AU27" i="10"/>
  <c r="AU17" i="10" s="1"/>
  <c r="AQ17" i="10"/>
  <c r="AV27" i="10"/>
  <c r="AS27" i="10"/>
  <c r="AS17" i="10" s="1"/>
  <c r="BF50" i="7"/>
  <c r="BP50" i="7" s="1"/>
  <c r="BY50" i="7" s="1"/>
  <c r="CH50" i="7" s="1"/>
  <c r="AZ95" i="7"/>
  <c r="BE95" i="7"/>
  <c r="BO95" i="7" s="1"/>
  <c r="BX95" i="7" s="1"/>
  <c r="CG95" i="7" s="1"/>
  <c r="BF177" i="7"/>
  <c r="BP177" i="7" s="1"/>
  <c r="BY177" i="7" s="1"/>
  <c r="CH177" i="7" s="1"/>
  <c r="AZ118" i="7"/>
  <c r="BE118" i="7"/>
  <c r="BO118" i="7" s="1"/>
  <c r="BX118" i="7" s="1"/>
  <c r="CG118" i="7" s="1"/>
  <c r="BF109" i="7"/>
  <c r="BP109" i="7" s="1"/>
  <c r="BY109" i="7" s="1"/>
  <c r="CH109" i="7" s="1"/>
  <c r="AZ110" i="7"/>
  <c r="BE110" i="7"/>
  <c r="BO110" i="7" s="1"/>
  <c r="BX110" i="7" s="1"/>
  <c r="CG110" i="7" s="1"/>
  <c r="AZ29" i="7"/>
  <c r="BE29" i="7"/>
  <c r="BO29" i="7" s="1"/>
  <c r="BX29" i="7" s="1"/>
  <c r="CG29" i="7" s="1"/>
  <c r="AZ169" i="7"/>
  <c r="BE169" i="7"/>
  <c r="BO169" i="7" s="1"/>
  <c r="BX169" i="7" s="1"/>
  <c r="CG169" i="7" s="1"/>
  <c r="BF30" i="7"/>
  <c r="BP30" i="7" s="1"/>
  <c r="BY30" i="7" s="1"/>
  <c r="CH30" i="7" s="1"/>
  <c r="BF139" i="7"/>
  <c r="BP139" i="7" s="1"/>
  <c r="BY139" i="7" s="1"/>
  <c r="CH139" i="7" s="1"/>
  <c r="BF152" i="7"/>
  <c r="BP152" i="7" s="1"/>
  <c r="BY152" i="7" s="1"/>
  <c r="CH152" i="7" s="1"/>
  <c r="AZ149" i="7"/>
  <c r="BE149" i="7"/>
  <c r="BO149" i="7" s="1"/>
  <c r="BX149" i="7" s="1"/>
  <c r="CG149" i="7" s="1"/>
  <c r="BF160" i="7"/>
  <c r="BP160" i="7" s="1"/>
  <c r="BY160" i="7" s="1"/>
  <c r="CH160" i="7" s="1"/>
  <c r="BF173" i="7"/>
  <c r="BP173" i="7" s="1"/>
  <c r="BY173" i="7" s="1"/>
  <c r="CH173" i="7" s="1"/>
  <c r="BF192" i="7"/>
  <c r="BP192" i="7" s="1"/>
  <c r="BY192" i="7" s="1"/>
  <c r="CH192" i="7" s="1"/>
  <c r="BF183" i="7"/>
  <c r="BP183" i="7" s="1"/>
  <c r="BY183" i="7" s="1"/>
  <c r="CH183" i="7" s="1"/>
  <c r="AZ67" i="7"/>
  <c r="BE67" i="7"/>
  <c r="BO67" i="7" s="1"/>
  <c r="BX67" i="7" s="1"/>
  <c r="CG67" i="7" s="1"/>
  <c r="BF142" i="7"/>
  <c r="BP142" i="7" s="1"/>
  <c r="BY142" i="7" s="1"/>
  <c r="CH142" i="7" s="1"/>
  <c r="AZ73" i="7"/>
  <c r="BE73" i="7"/>
  <c r="BO73" i="7" s="1"/>
  <c r="BX73" i="7" s="1"/>
  <c r="CG73" i="7" s="1"/>
  <c r="BF121" i="7"/>
  <c r="BP121" i="7" s="1"/>
  <c r="BY121" i="7" s="1"/>
  <c r="CH121" i="7" s="1"/>
  <c r="BF175" i="7"/>
  <c r="BP175" i="7" s="1"/>
  <c r="BY175" i="7" s="1"/>
  <c r="CH175" i="7" s="1"/>
  <c r="AZ94" i="7"/>
  <c r="BE94" i="7"/>
  <c r="BO94" i="7" s="1"/>
  <c r="BX94" i="7" s="1"/>
  <c r="CG94" i="7" s="1"/>
  <c r="BF38" i="7"/>
  <c r="BP38" i="7" s="1"/>
  <c r="BY38" i="7" s="1"/>
  <c r="CH38" i="7" s="1"/>
  <c r="BF131" i="7"/>
  <c r="BP131" i="7" s="1"/>
  <c r="BY131" i="7" s="1"/>
  <c r="CH131" i="7" s="1"/>
  <c r="AZ86" i="7"/>
  <c r="BE86" i="7"/>
  <c r="BO86" i="7" s="1"/>
  <c r="BX86" i="7" s="1"/>
  <c r="CG86" i="7" s="1"/>
  <c r="AZ106" i="7"/>
  <c r="BE106" i="7"/>
  <c r="BO106" i="7" s="1"/>
  <c r="BX106" i="7" s="1"/>
  <c r="CG106" i="7" s="1"/>
  <c r="BF32" i="7"/>
  <c r="BP32" i="7" s="1"/>
  <c r="BY32" i="7" s="1"/>
  <c r="CH32" i="7" s="1"/>
  <c r="BF113" i="7"/>
  <c r="BP113" i="7" s="1"/>
  <c r="BY113" i="7" s="1"/>
  <c r="CH113" i="7" s="1"/>
  <c r="BF34" i="7"/>
  <c r="BP34" i="7" s="1"/>
  <c r="BY34" i="7" s="1"/>
  <c r="CH34" i="7" s="1"/>
  <c r="BF96" i="7"/>
  <c r="BP96" i="7" s="1"/>
  <c r="BY96" i="7" s="1"/>
  <c r="CH96" i="7" s="1"/>
  <c r="BF141" i="7"/>
  <c r="BP141" i="7" s="1"/>
  <c r="BY141" i="7" s="1"/>
  <c r="CH141" i="7" s="1"/>
  <c r="BF88" i="7"/>
  <c r="BP88" i="7" s="1"/>
  <c r="BY88" i="7" s="1"/>
  <c r="CH88" i="7" s="1"/>
  <c r="BF79" i="7"/>
  <c r="BP79" i="7" s="1"/>
  <c r="BY79" i="7" s="1"/>
  <c r="CH79" i="7" s="1"/>
  <c r="BF75" i="7"/>
  <c r="BP75" i="7" s="1"/>
  <c r="BY75" i="7" s="1"/>
  <c r="CH75" i="7" s="1"/>
  <c r="AZ93" i="7"/>
  <c r="BE93" i="7"/>
  <c r="BO93" i="7" s="1"/>
  <c r="BX93" i="7" s="1"/>
  <c r="CG93" i="7" s="1"/>
  <c r="BF193" i="7"/>
  <c r="BP193" i="7" s="1"/>
  <c r="BY193" i="7" s="1"/>
  <c r="CH193" i="7" s="1"/>
  <c r="AZ37" i="7"/>
  <c r="BE37" i="7"/>
  <c r="BO37" i="7" s="1"/>
  <c r="BX37" i="7" s="1"/>
  <c r="CG37" i="7" s="1"/>
  <c r="BF136" i="7"/>
  <c r="BP136" i="7" s="1"/>
  <c r="BY136" i="7" s="1"/>
  <c r="CH136" i="7" s="1"/>
  <c r="AZ78" i="7"/>
  <c r="BE78" i="7"/>
  <c r="BO78" i="7" s="1"/>
  <c r="BX78" i="7" s="1"/>
  <c r="CG78" i="7" s="1"/>
  <c r="BF188" i="7"/>
  <c r="BP188" i="7" s="1"/>
  <c r="BY188" i="7" s="1"/>
  <c r="CH188" i="7" s="1"/>
  <c r="BF132" i="7"/>
  <c r="BP132" i="7" s="1"/>
  <c r="BY132" i="7" s="1"/>
  <c r="CH132" i="7" s="1"/>
  <c r="AZ147" i="7"/>
  <c r="BE147" i="7"/>
  <c r="BO147" i="7" s="1"/>
  <c r="BX147" i="7" s="1"/>
  <c r="CG147" i="7" s="1"/>
  <c r="BF172" i="7"/>
  <c r="BP172" i="7" s="1"/>
  <c r="BY172" i="7" s="1"/>
  <c r="CH172" i="7" s="1"/>
  <c r="BF129" i="7"/>
  <c r="BP129" i="7" s="1"/>
  <c r="BY129" i="7" s="1"/>
  <c r="CH129" i="7" s="1"/>
  <c r="BF102" i="7"/>
  <c r="BP102" i="7" s="1"/>
  <c r="BY102" i="7" s="1"/>
  <c r="CH102" i="7" s="1"/>
  <c r="BF120" i="7"/>
  <c r="BP120" i="7" s="1"/>
  <c r="BY120" i="7" s="1"/>
  <c r="CH120" i="7" s="1"/>
  <c r="AZ182" i="7"/>
  <c r="BE182" i="7"/>
  <c r="BO182" i="7" s="1"/>
  <c r="BX182" i="7" s="1"/>
  <c r="CG182" i="7" s="1"/>
  <c r="BF45" i="7"/>
  <c r="BP45" i="7" s="1"/>
  <c r="BY45" i="7" s="1"/>
  <c r="CH45" i="7" s="1"/>
  <c r="BF161" i="7"/>
  <c r="BP161" i="7" s="1"/>
  <c r="BY161" i="7" s="1"/>
  <c r="CH161" i="7" s="1"/>
  <c r="BF71" i="7"/>
  <c r="BP71" i="7" s="1"/>
  <c r="BY71" i="7" s="1"/>
  <c r="CH71" i="7" s="1"/>
  <c r="BF190" i="7"/>
  <c r="BP190" i="7" s="1"/>
  <c r="BY190" i="7" s="1"/>
  <c r="CH190" i="7" s="1"/>
  <c r="BF39" i="7"/>
  <c r="BP39" i="7" s="1"/>
  <c r="BY39" i="7" s="1"/>
  <c r="CH39" i="7" s="1"/>
  <c r="AZ69" i="7"/>
  <c r="BE69" i="7"/>
  <c r="BO69" i="7" s="1"/>
  <c r="BX69" i="7" s="1"/>
  <c r="CG69" i="7" s="1"/>
  <c r="AZ156" i="7"/>
  <c r="BE156" i="7"/>
  <c r="BO156" i="7" s="1"/>
  <c r="BX156" i="7" s="1"/>
  <c r="CG156" i="7" s="1"/>
  <c r="AZ77" i="7"/>
  <c r="BE77" i="7"/>
  <c r="BO77" i="7" s="1"/>
  <c r="BX77" i="7" s="1"/>
  <c r="CG77" i="7" s="1"/>
  <c r="BF144" i="7"/>
  <c r="BP144" i="7" s="1"/>
  <c r="BY144" i="7" s="1"/>
  <c r="CH144" i="7" s="1"/>
  <c r="AZ138" i="7"/>
  <c r="BE138" i="7"/>
  <c r="BO138" i="7" s="1"/>
  <c r="BX138" i="7" s="1"/>
  <c r="CG138" i="7" s="1"/>
  <c r="AZ60" i="7"/>
  <c r="BE60" i="7"/>
  <c r="BO60" i="7" s="1"/>
  <c r="BX60" i="7" s="1"/>
  <c r="CG60" i="7" s="1"/>
  <c r="BF63" i="7"/>
  <c r="BP63" i="7" s="1"/>
  <c r="BY63" i="7" s="1"/>
  <c r="CH63" i="7" s="1"/>
  <c r="BF35" i="7"/>
  <c r="BP35" i="7" s="1"/>
  <c r="BY35" i="7" s="1"/>
  <c r="CH35" i="7" s="1"/>
  <c r="BF186" i="7"/>
  <c r="BP186" i="7" s="1"/>
  <c r="BY186" i="7" s="1"/>
  <c r="CH186" i="7" s="1"/>
  <c r="BF145" i="7"/>
  <c r="BP145" i="7" s="1"/>
  <c r="BY145" i="7" s="1"/>
  <c r="CH145" i="7" s="1"/>
  <c r="BF61" i="7"/>
  <c r="BP61" i="7" s="1"/>
  <c r="BY61" i="7" s="1"/>
  <c r="CH61" i="7" s="1"/>
  <c r="BF154" i="7"/>
  <c r="BP154" i="7" s="1"/>
  <c r="BY154" i="7" s="1"/>
  <c r="CH154" i="7" s="1"/>
  <c r="BF66" i="7"/>
  <c r="BP66" i="7" s="1"/>
  <c r="BY66" i="7" s="1"/>
  <c r="CH66" i="7" s="1"/>
  <c r="AZ97" i="7"/>
  <c r="BE97" i="7"/>
  <c r="BO97" i="7" s="1"/>
  <c r="BX97" i="7" s="1"/>
  <c r="CG97" i="7" s="1"/>
  <c r="BF116" i="7"/>
  <c r="BP116" i="7" s="1"/>
  <c r="BY116" i="7" s="1"/>
  <c r="CH116" i="7" s="1"/>
  <c r="BF31" i="7"/>
  <c r="BP31" i="7" s="1"/>
  <c r="BY31" i="7" s="1"/>
  <c r="CH31" i="7" s="1"/>
  <c r="BF68" i="7"/>
  <c r="BP68" i="7" s="1"/>
  <c r="BY68" i="7" s="1"/>
  <c r="CH68" i="7" s="1"/>
  <c r="AZ125" i="7"/>
  <c r="BE125" i="7"/>
  <c r="BO125" i="7" s="1"/>
  <c r="BX125" i="7" s="1"/>
  <c r="CG125" i="7" s="1"/>
  <c r="AZ33" i="7"/>
  <c r="BE33" i="7"/>
  <c r="BO33" i="7" s="1"/>
  <c r="BX33" i="7" s="1"/>
  <c r="CG33" i="7" s="1"/>
  <c r="AZ55" i="7"/>
  <c r="BE55" i="7"/>
  <c r="BO55" i="7" s="1"/>
  <c r="BX55" i="7" s="1"/>
  <c r="CG55" i="7" s="1"/>
  <c r="BF53" i="7"/>
  <c r="BP53" i="7" s="1"/>
  <c r="BY53" i="7" s="1"/>
  <c r="CH53" i="7" s="1"/>
  <c r="BF180" i="7"/>
  <c r="BP180" i="7" s="1"/>
  <c r="BY180" i="7" s="1"/>
  <c r="CH180" i="7" s="1"/>
  <c r="BF162" i="7"/>
  <c r="BP162" i="7" s="1"/>
  <c r="BY162" i="7" s="1"/>
  <c r="CH162" i="7" s="1"/>
  <c r="BF87" i="7"/>
  <c r="BP87" i="7" s="1"/>
  <c r="BY87" i="7" s="1"/>
  <c r="CH87" i="7" s="1"/>
  <c r="BF58" i="7"/>
  <c r="BP58" i="7" s="1"/>
  <c r="BY58" i="7" s="1"/>
  <c r="CH58" i="7" s="1"/>
  <c r="BF133" i="7"/>
  <c r="BP133" i="7" s="1"/>
  <c r="BY133" i="7" s="1"/>
  <c r="CH133" i="7" s="1"/>
  <c r="BF91" i="7"/>
  <c r="BP91" i="7" s="1"/>
  <c r="BY91" i="7" s="1"/>
  <c r="CH91" i="7" s="1"/>
  <c r="AP17" i="7"/>
  <c r="AQ27" i="7"/>
  <c r="BF168" i="7"/>
  <c r="BP168" i="7" s="1"/>
  <c r="BY168" i="7" s="1"/>
  <c r="CH168" i="7" s="1"/>
  <c r="AZ74" i="7"/>
  <c r="BE74" i="7"/>
  <c r="BO74" i="7" s="1"/>
  <c r="BX74" i="7" s="1"/>
  <c r="CG74" i="7" s="1"/>
  <c r="AZ59" i="7"/>
  <c r="BE59" i="7"/>
  <c r="BO59" i="7" s="1"/>
  <c r="BX59" i="7" s="1"/>
  <c r="CG59" i="7" s="1"/>
  <c r="BF100" i="7"/>
  <c r="BP100" i="7" s="1"/>
  <c r="BY100" i="7" s="1"/>
  <c r="CH100" i="7" s="1"/>
  <c r="AZ163" i="7"/>
  <c r="BE163" i="7"/>
  <c r="BO163" i="7" s="1"/>
  <c r="BX163" i="7" s="1"/>
  <c r="CG163" i="7" s="1"/>
  <c r="AZ90" i="7"/>
  <c r="BE90" i="7"/>
  <c r="BO90" i="7" s="1"/>
  <c r="BX90" i="7" s="1"/>
  <c r="CG90" i="7" s="1"/>
  <c r="BF143" i="7"/>
  <c r="BP143" i="7" s="1"/>
  <c r="BY143" i="7" s="1"/>
  <c r="CH143" i="7" s="1"/>
  <c r="BF54" i="7"/>
  <c r="BP54" i="7" s="1"/>
  <c r="BY54" i="7" s="1"/>
  <c r="CH54" i="7" s="1"/>
  <c r="BF191" i="7"/>
  <c r="BP191" i="7" s="1"/>
  <c r="BY191" i="7" s="1"/>
  <c r="CH191" i="7" s="1"/>
  <c r="BF137" i="7"/>
  <c r="BP137" i="7" s="1"/>
  <c r="BY137" i="7" s="1"/>
  <c r="CH137" i="7" s="1"/>
  <c r="BF112" i="7"/>
  <c r="BP112" i="7" s="1"/>
  <c r="BY112" i="7" s="1"/>
  <c r="CH112" i="7" s="1"/>
  <c r="BF194" i="7"/>
  <c r="BP194" i="7" s="1"/>
  <c r="BY194" i="7" s="1"/>
  <c r="CH194" i="7" s="1"/>
  <c r="BF170" i="7"/>
  <c r="BP170" i="7" s="1"/>
  <c r="BY170" i="7" s="1"/>
  <c r="CH170" i="7" s="1"/>
  <c r="BF111" i="7"/>
  <c r="BP111" i="7" s="1"/>
  <c r="BY111" i="7" s="1"/>
  <c r="CH111" i="7" s="1"/>
  <c r="AZ117" i="7"/>
  <c r="BE117" i="7"/>
  <c r="BO117" i="7" s="1"/>
  <c r="BX117" i="7" s="1"/>
  <c r="CG117" i="7" s="1"/>
  <c r="BF104" i="7"/>
  <c r="BP104" i="7" s="1"/>
  <c r="BY104" i="7" s="1"/>
  <c r="CH104" i="7" s="1"/>
  <c r="AZ41" i="7"/>
  <c r="BE41" i="7"/>
  <c r="BO41" i="7" s="1"/>
  <c r="BX41" i="7" s="1"/>
  <c r="CG41" i="7" s="1"/>
  <c r="AZ148" i="7"/>
  <c r="BE148" i="7"/>
  <c r="BO148" i="7" s="1"/>
  <c r="BX148" i="7" s="1"/>
  <c r="CG148" i="7" s="1"/>
  <c r="AZ89" i="7"/>
  <c r="BE89" i="7"/>
  <c r="BO89" i="7" s="1"/>
  <c r="BX89" i="7" s="1"/>
  <c r="CG89" i="7" s="1"/>
  <c r="AZ159" i="7"/>
  <c r="BE159" i="7"/>
  <c r="BO159" i="7" s="1"/>
  <c r="BX159" i="7" s="1"/>
  <c r="CG159" i="7" s="1"/>
  <c r="AZ164" i="7"/>
  <c r="BE164" i="7"/>
  <c r="BO164" i="7" s="1"/>
  <c r="BX164" i="7" s="1"/>
  <c r="CG164" i="7" s="1"/>
  <c r="BF157" i="7"/>
  <c r="BP157" i="7" s="1"/>
  <c r="BY157" i="7" s="1"/>
  <c r="CH157" i="7" s="1"/>
  <c r="AZ130" i="7"/>
  <c r="BE130" i="7"/>
  <c r="BO130" i="7" s="1"/>
  <c r="BX130" i="7" s="1"/>
  <c r="CG130" i="7" s="1"/>
  <c r="BF57" i="7"/>
  <c r="BP57" i="7" s="1"/>
  <c r="BY57" i="7" s="1"/>
  <c r="CH57" i="7" s="1"/>
  <c r="BF92" i="7"/>
  <c r="BP92" i="7" s="1"/>
  <c r="BY92" i="7" s="1"/>
  <c r="CH92" i="7" s="1"/>
  <c r="BF62" i="7"/>
  <c r="BP62" i="7" s="1"/>
  <c r="BY62" i="7" s="1"/>
  <c r="CH62" i="7" s="1"/>
  <c r="BF46" i="7"/>
  <c r="BP46" i="7" s="1"/>
  <c r="BY46" i="7" s="1"/>
  <c r="CH46" i="7" s="1"/>
  <c r="BF47" i="7"/>
  <c r="BP47" i="7" s="1"/>
  <c r="BY47" i="7" s="1"/>
  <c r="CH47" i="7" s="1"/>
  <c r="BF187" i="7"/>
  <c r="BP187" i="7" s="1"/>
  <c r="BY187" i="7" s="1"/>
  <c r="CH187" i="7" s="1"/>
  <c r="BF43" i="7"/>
  <c r="BP43" i="7" s="1"/>
  <c r="BY43" i="7" s="1"/>
  <c r="CH43" i="7" s="1"/>
  <c r="BF151" i="7"/>
  <c r="BP151" i="7" s="1"/>
  <c r="BY151" i="7" s="1"/>
  <c r="CH151" i="7" s="1"/>
  <c r="BF103" i="7"/>
  <c r="BP103" i="7" s="1"/>
  <c r="BY103" i="7" s="1"/>
  <c r="CH103" i="7" s="1"/>
  <c r="BF185" i="7"/>
  <c r="BP185" i="7" s="1"/>
  <c r="BY185" i="7" s="1"/>
  <c r="CH185" i="7" s="1"/>
  <c r="BF140" i="7"/>
  <c r="BP140" i="7" s="1"/>
  <c r="BY140" i="7" s="1"/>
  <c r="CH140" i="7" s="1"/>
  <c r="BF72" i="7"/>
  <c r="BP72" i="7" s="1"/>
  <c r="BY72" i="7" s="1"/>
  <c r="CH72" i="7" s="1"/>
  <c r="AZ184" i="7"/>
  <c r="BE184" i="7"/>
  <c r="BO184" i="7" s="1"/>
  <c r="BX184" i="7" s="1"/>
  <c r="CG184" i="7" s="1"/>
  <c r="BF42" i="7"/>
  <c r="BP42" i="7" s="1"/>
  <c r="BY42" i="7" s="1"/>
  <c r="CH42" i="7" s="1"/>
  <c r="BF99" i="7"/>
  <c r="BP99" i="7" s="1"/>
  <c r="BY99" i="7" s="1"/>
  <c r="CH99" i="7" s="1"/>
  <c r="BF165" i="7"/>
  <c r="BP165" i="7" s="1"/>
  <c r="BY165" i="7" s="1"/>
  <c r="CH165" i="7" s="1"/>
  <c r="BF107" i="7"/>
  <c r="BP107" i="7" s="1"/>
  <c r="BY107" i="7" s="1"/>
  <c r="CH107" i="7" s="1"/>
  <c r="BF189" i="7"/>
  <c r="BP189" i="7" s="1"/>
  <c r="BY189" i="7" s="1"/>
  <c r="CH189" i="7" s="1"/>
  <c r="BF85" i="7"/>
  <c r="BP85" i="7" s="1"/>
  <c r="BY85" i="7" s="1"/>
  <c r="CH85" i="7" s="1"/>
  <c r="BF51" i="7"/>
  <c r="BP51" i="7" s="1"/>
  <c r="BY51" i="7" s="1"/>
  <c r="CH51" i="7" s="1"/>
  <c r="BF181" i="7"/>
  <c r="BP181" i="7" s="1"/>
  <c r="BY181" i="7" s="1"/>
  <c r="CH181" i="7" s="1"/>
  <c r="BF124" i="7"/>
  <c r="BP124" i="7" s="1"/>
  <c r="BY124" i="7" s="1"/>
  <c r="CH124" i="7" s="1"/>
  <c r="BF153" i="7"/>
  <c r="BP153" i="7" s="1"/>
  <c r="BY153" i="7" s="1"/>
  <c r="CH153" i="7" s="1"/>
  <c r="BF84" i="7"/>
  <c r="BP84" i="7" s="1"/>
  <c r="BY84" i="7" s="1"/>
  <c r="CH84" i="7" s="1"/>
  <c r="BF108" i="7"/>
  <c r="BP108" i="7" s="1"/>
  <c r="BY108" i="7" s="1"/>
  <c r="CH108" i="7" s="1"/>
  <c r="AZ64" i="7"/>
  <c r="BE64" i="7"/>
  <c r="BO64" i="7" s="1"/>
  <c r="BX64" i="7" s="1"/>
  <c r="CG64" i="7" s="1"/>
  <c r="AZ98" i="7"/>
  <c r="BE98" i="7"/>
  <c r="BO98" i="7" s="1"/>
  <c r="BX98" i="7" s="1"/>
  <c r="CG98" i="7" s="1"/>
  <c r="AZ171" i="7"/>
  <c r="BE171" i="7"/>
  <c r="BO171" i="7" s="1"/>
  <c r="BX171" i="7" s="1"/>
  <c r="CG171" i="7" s="1"/>
  <c r="AZ83" i="7"/>
  <c r="BE83" i="7"/>
  <c r="BO83" i="7" s="1"/>
  <c r="BX83" i="7" s="1"/>
  <c r="CG83" i="7" s="1"/>
  <c r="AZ158" i="7"/>
  <c r="BE158" i="7"/>
  <c r="BO158" i="7" s="1"/>
  <c r="BX158" i="7" s="1"/>
  <c r="CG158" i="7" s="1"/>
  <c r="AZ56" i="7"/>
  <c r="BE56" i="7"/>
  <c r="BO56" i="7" s="1"/>
  <c r="BX56" i="7" s="1"/>
  <c r="CG56" i="7" s="1"/>
  <c r="AZ155" i="7"/>
  <c r="BE155" i="7"/>
  <c r="BO155" i="7" s="1"/>
  <c r="BX155" i="7" s="1"/>
  <c r="CG155" i="7" s="1"/>
  <c r="AZ82" i="7"/>
  <c r="BE82" i="7"/>
  <c r="BO82" i="7" s="1"/>
  <c r="BX82" i="7" s="1"/>
  <c r="CG82" i="7" s="1"/>
  <c r="AZ81" i="7"/>
  <c r="BE81" i="7"/>
  <c r="BO81" i="7" s="1"/>
  <c r="BX81" i="7" s="1"/>
  <c r="CG81" i="7" s="1"/>
  <c r="AZ127" i="7"/>
  <c r="BE127" i="7"/>
  <c r="BO127" i="7" s="1"/>
  <c r="BX127" i="7" s="1"/>
  <c r="CG127" i="7" s="1"/>
  <c r="AZ134" i="7"/>
  <c r="BE134" i="7"/>
  <c r="BO134" i="7" s="1"/>
  <c r="BX134" i="7" s="1"/>
  <c r="CG134" i="7" s="1"/>
  <c r="BF40" i="7"/>
  <c r="BP40" i="7" s="1"/>
  <c r="BY40" i="7" s="1"/>
  <c r="CH40" i="7" s="1"/>
  <c r="AZ115" i="7"/>
  <c r="BE115" i="7"/>
  <c r="BO115" i="7" s="1"/>
  <c r="BX115" i="7" s="1"/>
  <c r="CG115" i="7" s="1"/>
  <c r="AZ174" i="7"/>
  <c r="BE174" i="7"/>
  <c r="BO174" i="7" s="1"/>
  <c r="BX174" i="7" s="1"/>
  <c r="CG174" i="7" s="1"/>
  <c r="AZ52" i="7"/>
  <c r="BE52" i="7"/>
  <c r="BO52" i="7" s="1"/>
  <c r="BX52" i="7" s="1"/>
  <c r="CG52" i="7" s="1"/>
  <c r="AZ70" i="7"/>
  <c r="BE70" i="7"/>
  <c r="BO70" i="7" s="1"/>
  <c r="BX70" i="7" s="1"/>
  <c r="CG70" i="7" s="1"/>
  <c r="AZ178" i="7"/>
  <c r="BE178" i="7"/>
  <c r="BO178" i="7" s="1"/>
  <c r="BX178" i="7" s="1"/>
  <c r="CG178" i="7" s="1"/>
  <c r="AZ101" i="7"/>
  <c r="BE101" i="7"/>
  <c r="BO101" i="7" s="1"/>
  <c r="BX101" i="7" s="1"/>
  <c r="CG101" i="7" s="1"/>
  <c r="BF195" i="7"/>
  <c r="BP195" i="7" s="1"/>
  <c r="BY195" i="7" s="1"/>
  <c r="CH195" i="7" s="1"/>
  <c r="BF49" i="7"/>
  <c r="BP49" i="7" s="1"/>
  <c r="BY49" i="7" s="1"/>
  <c r="CH49" i="7" s="1"/>
  <c r="AZ126" i="7"/>
  <c r="BE126" i="7"/>
  <c r="BO126" i="7" s="1"/>
  <c r="BX126" i="7" s="1"/>
  <c r="CG126" i="7" s="1"/>
  <c r="BF166" i="7"/>
  <c r="BP166" i="7" s="1"/>
  <c r="BY166" i="7" s="1"/>
  <c r="CH166" i="7" s="1"/>
  <c r="AZ65" i="7"/>
  <c r="BE65" i="7"/>
  <c r="BO65" i="7" s="1"/>
  <c r="BX65" i="7" s="1"/>
  <c r="CG65" i="7" s="1"/>
  <c r="AZ128" i="7"/>
  <c r="BE128" i="7"/>
  <c r="BO128" i="7" s="1"/>
  <c r="BX128" i="7" s="1"/>
  <c r="CG128" i="7" s="1"/>
  <c r="AZ80" i="7"/>
  <c r="BE80" i="7"/>
  <c r="BO80" i="7" s="1"/>
  <c r="BX80" i="7" s="1"/>
  <c r="CG80" i="7" s="1"/>
  <c r="AZ179" i="7"/>
  <c r="BE179" i="7"/>
  <c r="BO179" i="7" s="1"/>
  <c r="BX179" i="7" s="1"/>
  <c r="CG179" i="7" s="1"/>
  <c r="BF123" i="7"/>
  <c r="BP123" i="7" s="1"/>
  <c r="BY123" i="7" s="1"/>
  <c r="CH123" i="7" s="1"/>
  <c r="AZ105" i="7"/>
  <c r="BE105" i="7"/>
  <c r="BO105" i="7" s="1"/>
  <c r="BX105" i="7" s="1"/>
  <c r="CG105" i="7" s="1"/>
  <c r="AZ167" i="7"/>
  <c r="BE167" i="7"/>
  <c r="BO167" i="7" s="1"/>
  <c r="BX167" i="7" s="1"/>
  <c r="CG167" i="7" s="1"/>
  <c r="AZ48" i="7"/>
  <c r="BE48" i="7"/>
  <c r="BO48" i="7" s="1"/>
  <c r="BX48" i="7" s="1"/>
  <c r="CG48" i="7" s="1"/>
  <c r="AZ114" i="7"/>
  <c r="BE114" i="7"/>
  <c r="BO114" i="7" s="1"/>
  <c r="BX114" i="7" s="1"/>
  <c r="CG114" i="7" s="1"/>
  <c r="BF36" i="7"/>
  <c r="BP36" i="7" s="1"/>
  <c r="BY36" i="7" s="1"/>
  <c r="CH36" i="7" s="1"/>
  <c r="BF135" i="7"/>
  <c r="BP135" i="7" s="1"/>
  <c r="BY135" i="7" s="1"/>
  <c r="CH135" i="7" s="1"/>
  <c r="AZ122" i="7"/>
  <c r="BE122" i="7"/>
  <c r="BO122" i="7" s="1"/>
  <c r="BX122" i="7" s="1"/>
  <c r="CG122" i="7" s="1"/>
  <c r="BF150" i="7"/>
  <c r="BP150" i="7" s="1"/>
  <c r="BY150" i="7" s="1"/>
  <c r="CH150" i="7" s="1"/>
  <c r="AZ28" i="7"/>
  <c r="BE28" i="7"/>
  <c r="BO28" i="7" s="1"/>
  <c r="BX28" i="7" s="1"/>
  <c r="CG28" i="7" s="1"/>
  <c r="BF146" i="7"/>
  <c r="BP146" i="7" s="1"/>
  <c r="BY146" i="7" s="1"/>
  <c r="CH146" i="7" s="1"/>
  <c r="BF83" i="6"/>
  <c r="BP83" i="6" s="1"/>
  <c r="BY83" i="6" s="1"/>
  <c r="CH83" i="6" s="1"/>
  <c r="BF170" i="6"/>
  <c r="BP170" i="6" s="1"/>
  <c r="BY170" i="6" s="1"/>
  <c r="CH170" i="6" s="1"/>
  <c r="BF169" i="6"/>
  <c r="BP169" i="6" s="1"/>
  <c r="BY169" i="6" s="1"/>
  <c r="CH169" i="6" s="1"/>
  <c r="AZ195" i="6"/>
  <c r="BX195" i="6"/>
  <c r="CG195" i="6" s="1"/>
  <c r="BE195" i="6"/>
  <c r="BO195" i="6" s="1"/>
  <c r="BF54" i="6"/>
  <c r="BP54" i="6" s="1"/>
  <c r="BY54" i="6" s="1"/>
  <c r="CH54" i="6" s="1"/>
  <c r="AZ116" i="6"/>
  <c r="BE116" i="6"/>
  <c r="BO116" i="6" s="1"/>
  <c r="BX116" i="6" s="1"/>
  <c r="CG116" i="6" s="1"/>
  <c r="BF177" i="6"/>
  <c r="BP177" i="6" s="1"/>
  <c r="BY177" i="6" s="1"/>
  <c r="CH177" i="6" s="1"/>
  <c r="AZ75" i="6"/>
  <c r="BE75" i="6"/>
  <c r="BO75" i="6" s="1"/>
  <c r="BX75" i="6" s="1"/>
  <c r="CG75" i="6" s="1"/>
  <c r="BF45" i="6"/>
  <c r="BP45" i="6" s="1"/>
  <c r="BY45" i="6" s="1"/>
  <c r="CH45" i="6" s="1"/>
  <c r="BF134" i="6"/>
  <c r="BP134" i="6" s="1"/>
  <c r="BY134" i="6" s="1"/>
  <c r="CH134" i="6" s="1"/>
  <c r="AZ58" i="6"/>
  <c r="BE58" i="6"/>
  <c r="BO58" i="6" s="1"/>
  <c r="BX58" i="6" s="1"/>
  <c r="CG58" i="6" s="1"/>
  <c r="AZ143" i="6"/>
  <c r="BE143" i="6"/>
  <c r="BO143" i="6" s="1"/>
  <c r="BX143" i="6" s="1"/>
  <c r="CG143" i="6" s="1"/>
  <c r="AZ35" i="6"/>
  <c r="BE35" i="6"/>
  <c r="BO35" i="6" s="1"/>
  <c r="BX35" i="6" s="1"/>
  <c r="CG35" i="6" s="1"/>
  <c r="AZ150" i="6"/>
  <c r="BE150" i="6"/>
  <c r="BO150" i="6" s="1"/>
  <c r="BX150" i="6" s="1"/>
  <c r="CG150" i="6" s="1"/>
  <c r="AZ192" i="6"/>
  <c r="BE192" i="6"/>
  <c r="BO192" i="6" s="1"/>
  <c r="BX192" i="6" s="1"/>
  <c r="CG192" i="6" s="1"/>
  <c r="AZ97" i="6"/>
  <c r="BE97" i="6"/>
  <c r="BO97" i="6" s="1"/>
  <c r="BX97" i="6" s="1"/>
  <c r="CG97" i="6" s="1"/>
  <c r="BF110" i="6"/>
  <c r="BP110" i="6" s="1"/>
  <c r="BY110" i="6" s="1"/>
  <c r="CH110" i="6" s="1"/>
  <c r="BF49" i="6"/>
  <c r="BP49" i="6" s="1"/>
  <c r="BY49" i="6" s="1"/>
  <c r="CH49" i="6" s="1"/>
  <c r="AZ191" i="6"/>
  <c r="BE191" i="6"/>
  <c r="BO191" i="6" s="1"/>
  <c r="BX191" i="6" s="1"/>
  <c r="CG191" i="6" s="1"/>
  <c r="AZ100" i="6"/>
  <c r="BE100" i="6"/>
  <c r="BO100" i="6" s="1"/>
  <c r="BX100" i="6" s="1"/>
  <c r="CG100" i="6" s="1"/>
  <c r="AZ68" i="6"/>
  <c r="BE68" i="6"/>
  <c r="BO68" i="6" s="1"/>
  <c r="BX68" i="6" s="1"/>
  <c r="CG68" i="6" s="1"/>
  <c r="BF34" i="6"/>
  <c r="BP34" i="6" s="1"/>
  <c r="BY34" i="6" s="1"/>
  <c r="CH34" i="6" s="1"/>
  <c r="AZ122" i="6"/>
  <c r="BE122" i="6"/>
  <c r="BO122" i="6" s="1"/>
  <c r="BX122" i="6" s="1"/>
  <c r="CG122" i="6" s="1"/>
  <c r="BF141" i="6"/>
  <c r="BP141" i="6" s="1"/>
  <c r="BY141" i="6" s="1"/>
  <c r="CH141" i="6" s="1"/>
  <c r="AZ80" i="6"/>
  <c r="BE80" i="6"/>
  <c r="BO80" i="6" s="1"/>
  <c r="BX80" i="6" s="1"/>
  <c r="CG80" i="6" s="1"/>
  <c r="AZ62" i="6"/>
  <c r="BE62" i="6"/>
  <c r="BO62" i="6" s="1"/>
  <c r="BX62" i="6" s="1"/>
  <c r="CG62" i="6" s="1"/>
  <c r="AZ175" i="6"/>
  <c r="BE175" i="6"/>
  <c r="BO175" i="6" s="1"/>
  <c r="BX175" i="6" s="1"/>
  <c r="CG175" i="6" s="1"/>
  <c r="AZ51" i="6"/>
  <c r="BE51" i="6"/>
  <c r="BO51" i="6" s="1"/>
  <c r="BX51" i="6" s="1"/>
  <c r="CG51" i="6" s="1"/>
  <c r="AZ74" i="6"/>
  <c r="BE74" i="6"/>
  <c r="BO74" i="6" s="1"/>
  <c r="BX74" i="6" s="1"/>
  <c r="CG74" i="6" s="1"/>
  <c r="AZ186" i="6"/>
  <c r="BE186" i="6"/>
  <c r="BO186" i="6" s="1"/>
  <c r="BX186" i="6" s="1"/>
  <c r="CG186" i="6" s="1"/>
  <c r="AZ32" i="6"/>
  <c r="BE32" i="6"/>
  <c r="BO32" i="6" s="1"/>
  <c r="BX32" i="6" s="1"/>
  <c r="CG32" i="6" s="1"/>
  <c r="BF145" i="6"/>
  <c r="BP145" i="6" s="1"/>
  <c r="BY145" i="6" s="1"/>
  <c r="CH145" i="6" s="1"/>
  <c r="BF47" i="6"/>
  <c r="BP47" i="6" s="1"/>
  <c r="BY47" i="6" s="1"/>
  <c r="CH47" i="6" s="1"/>
  <c r="BF139" i="6"/>
  <c r="BP139" i="6" s="1"/>
  <c r="BY139" i="6" s="1"/>
  <c r="CH139" i="6" s="1"/>
  <c r="BF91" i="6"/>
  <c r="BP91" i="6" s="1"/>
  <c r="BY91" i="6" s="1"/>
  <c r="CH91" i="6" s="1"/>
  <c r="BF176" i="6"/>
  <c r="BP176" i="6" s="1"/>
  <c r="BY176" i="6" s="1"/>
  <c r="CH176" i="6" s="1"/>
  <c r="AZ72" i="6"/>
  <c r="BE72" i="6"/>
  <c r="BO72" i="6" s="1"/>
  <c r="BX72" i="6" s="1"/>
  <c r="CG72" i="6" s="1"/>
  <c r="AZ129" i="6"/>
  <c r="BE129" i="6"/>
  <c r="BO129" i="6" s="1"/>
  <c r="BX129" i="6" s="1"/>
  <c r="CG129" i="6" s="1"/>
  <c r="BF64" i="6"/>
  <c r="BP64" i="6" s="1"/>
  <c r="BY64" i="6" s="1"/>
  <c r="CH64" i="6" s="1"/>
  <c r="AZ160" i="6"/>
  <c r="BE160" i="6"/>
  <c r="BO160" i="6" s="1"/>
  <c r="BX160" i="6" s="1"/>
  <c r="CG160" i="6" s="1"/>
  <c r="AZ183" i="6"/>
  <c r="BE183" i="6"/>
  <c r="BO183" i="6" s="1"/>
  <c r="BX183" i="6" s="1"/>
  <c r="CG183" i="6" s="1"/>
  <c r="BF28" i="6"/>
  <c r="BP28" i="6" s="1"/>
  <c r="BY28" i="6" s="1"/>
  <c r="CH28" i="6" s="1"/>
  <c r="BF193" i="6"/>
  <c r="BP193" i="6" s="1"/>
  <c r="BY193" i="6" s="1"/>
  <c r="CH193" i="6" s="1"/>
  <c r="AZ92" i="6"/>
  <c r="BE92" i="6"/>
  <c r="BO92" i="6" s="1"/>
  <c r="BX92" i="6" s="1"/>
  <c r="CG92" i="6" s="1"/>
  <c r="BF42" i="6"/>
  <c r="BP42" i="6" s="1"/>
  <c r="BY42" i="6" s="1"/>
  <c r="CH42" i="6" s="1"/>
  <c r="AZ115" i="6"/>
  <c r="BE115" i="6"/>
  <c r="BO115" i="6" s="1"/>
  <c r="BX115" i="6" s="1"/>
  <c r="CG115" i="6" s="1"/>
  <c r="BF130" i="6"/>
  <c r="BP130" i="6" s="1"/>
  <c r="BY130" i="6" s="1"/>
  <c r="CH130" i="6" s="1"/>
  <c r="AZ123" i="6"/>
  <c r="BE123" i="6"/>
  <c r="BO123" i="6" s="1"/>
  <c r="BX123" i="6" s="1"/>
  <c r="CG123" i="6" s="1"/>
  <c r="AZ154" i="6"/>
  <c r="BE154" i="6"/>
  <c r="BO154" i="6" s="1"/>
  <c r="BX154" i="6" s="1"/>
  <c r="CG154" i="6" s="1"/>
  <c r="AZ136" i="6"/>
  <c r="BE136" i="6"/>
  <c r="BO136" i="6" s="1"/>
  <c r="BX136" i="6" s="1"/>
  <c r="CG136" i="6" s="1"/>
  <c r="AZ44" i="6"/>
  <c r="BE44" i="6"/>
  <c r="BO44" i="6" s="1"/>
  <c r="BX44" i="6" s="1"/>
  <c r="CG44" i="6" s="1"/>
  <c r="BF71" i="6"/>
  <c r="BP71" i="6" s="1"/>
  <c r="BY71" i="6" s="1"/>
  <c r="CH71" i="6" s="1"/>
  <c r="BF108" i="6"/>
  <c r="BP108" i="6" s="1"/>
  <c r="BY108" i="6" s="1"/>
  <c r="CH108" i="6" s="1"/>
  <c r="BF56" i="6"/>
  <c r="BP56" i="6" s="1"/>
  <c r="BY56" i="6" s="1"/>
  <c r="CH56" i="6" s="1"/>
  <c r="BF95" i="6"/>
  <c r="BP95" i="6" s="1"/>
  <c r="BY95" i="6" s="1"/>
  <c r="CH95" i="6" s="1"/>
  <c r="BF102" i="6"/>
  <c r="BP102" i="6" s="1"/>
  <c r="BY102" i="6" s="1"/>
  <c r="CH102" i="6" s="1"/>
  <c r="BF36" i="6"/>
  <c r="BP36" i="6" s="1"/>
  <c r="BY36" i="6" s="1"/>
  <c r="CH36" i="6" s="1"/>
  <c r="BF164" i="6"/>
  <c r="BP164" i="6" s="1"/>
  <c r="BY164" i="6" s="1"/>
  <c r="CH164" i="6" s="1"/>
  <c r="BF155" i="6"/>
  <c r="BP155" i="6" s="1"/>
  <c r="BY155" i="6" s="1"/>
  <c r="CH155" i="6" s="1"/>
  <c r="AZ111" i="6"/>
  <c r="BE111" i="6"/>
  <c r="BO111" i="6" s="1"/>
  <c r="BX111" i="6" s="1"/>
  <c r="CG111" i="6" s="1"/>
  <c r="AZ188" i="6"/>
  <c r="BE188" i="6"/>
  <c r="BO188" i="6" s="1"/>
  <c r="BX188" i="6" s="1"/>
  <c r="CG188" i="6" s="1"/>
  <c r="BF167" i="6"/>
  <c r="BP167" i="6" s="1"/>
  <c r="BY167" i="6" s="1"/>
  <c r="CH167" i="6" s="1"/>
  <c r="AZ43" i="6"/>
  <c r="BE43" i="6"/>
  <c r="BO43" i="6" s="1"/>
  <c r="BX43" i="6" s="1"/>
  <c r="CG43" i="6" s="1"/>
  <c r="AZ79" i="6"/>
  <c r="BE79" i="6"/>
  <c r="BO79" i="6" s="1"/>
  <c r="BX79" i="6" s="1"/>
  <c r="CG79" i="6" s="1"/>
  <c r="BF168" i="6"/>
  <c r="BP168" i="6" s="1"/>
  <c r="BY168" i="6" s="1"/>
  <c r="CH168" i="6" s="1"/>
  <c r="BF185" i="6"/>
  <c r="BP185" i="6" s="1"/>
  <c r="BY185" i="6" s="1"/>
  <c r="CH185" i="6" s="1"/>
  <c r="BF146" i="6"/>
  <c r="BP146" i="6" s="1"/>
  <c r="BY146" i="6" s="1"/>
  <c r="CH146" i="6" s="1"/>
  <c r="AZ174" i="6"/>
  <c r="BE174" i="6"/>
  <c r="BO174" i="6" s="1"/>
  <c r="BX174" i="6" s="1"/>
  <c r="CG174" i="6" s="1"/>
  <c r="AZ82" i="6"/>
  <c r="BE82" i="6"/>
  <c r="BO82" i="6" s="1"/>
  <c r="BX82" i="6" s="1"/>
  <c r="CG82" i="6" s="1"/>
  <c r="BF158" i="6"/>
  <c r="BP158" i="6" s="1"/>
  <c r="BY158" i="6" s="1"/>
  <c r="CH158" i="6" s="1"/>
  <c r="AZ132" i="6"/>
  <c r="BE132" i="6"/>
  <c r="BO132" i="6" s="1"/>
  <c r="BX132" i="6" s="1"/>
  <c r="CG132" i="6" s="1"/>
  <c r="AZ172" i="6"/>
  <c r="BE172" i="6"/>
  <c r="BO172" i="6" s="1"/>
  <c r="BX172" i="6" s="1"/>
  <c r="CG172" i="6" s="1"/>
  <c r="AZ38" i="6"/>
  <c r="BE38" i="6"/>
  <c r="BO38" i="6" s="1"/>
  <c r="BX38" i="6" s="1"/>
  <c r="CG38" i="6" s="1"/>
  <c r="AZ67" i="6"/>
  <c r="BE67" i="6"/>
  <c r="BO67" i="6" s="1"/>
  <c r="BX67" i="6" s="1"/>
  <c r="CG67" i="6" s="1"/>
  <c r="BF187" i="6"/>
  <c r="BP187" i="6" s="1"/>
  <c r="BY187" i="6" s="1"/>
  <c r="CH187" i="6" s="1"/>
  <c r="AZ55" i="6"/>
  <c r="BE55" i="6"/>
  <c r="BO55" i="6" s="1"/>
  <c r="BX55" i="6" s="1"/>
  <c r="CG55" i="6" s="1"/>
  <c r="AZ147" i="6"/>
  <c r="BE147" i="6"/>
  <c r="BO147" i="6" s="1"/>
  <c r="BX147" i="6" s="1"/>
  <c r="CG147" i="6" s="1"/>
  <c r="BF87" i="6"/>
  <c r="BP87" i="6" s="1"/>
  <c r="BY87" i="6" s="1"/>
  <c r="CH87" i="6" s="1"/>
  <c r="BF53" i="6"/>
  <c r="BP53" i="6" s="1"/>
  <c r="BY53" i="6" s="1"/>
  <c r="CH53" i="6" s="1"/>
  <c r="BF178" i="6"/>
  <c r="BP178" i="6" s="1"/>
  <c r="BY178" i="6" s="1"/>
  <c r="CH178" i="6" s="1"/>
  <c r="AZ117" i="6"/>
  <c r="BE117" i="6"/>
  <c r="BO117" i="6" s="1"/>
  <c r="BX117" i="6" s="1"/>
  <c r="CG117" i="6" s="1"/>
  <c r="AZ165" i="6"/>
  <c r="BE165" i="6"/>
  <c r="BO165" i="6" s="1"/>
  <c r="BX165" i="6" s="1"/>
  <c r="CG165" i="6" s="1"/>
  <c r="BF118" i="6"/>
  <c r="BP118" i="6" s="1"/>
  <c r="BY118" i="6" s="1"/>
  <c r="CH118" i="6" s="1"/>
  <c r="BF161" i="6"/>
  <c r="BP161" i="6" s="1"/>
  <c r="BY161" i="6" s="1"/>
  <c r="CH161" i="6" s="1"/>
  <c r="AZ173" i="6"/>
  <c r="BE173" i="6"/>
  <c r="BO173" i="6" s="1"/>
  <c r="BX173" i="6" s="1"/>
  <c r="CG173" i="6" s="1"/>
  <c r="BX86" i="6"/>
  <c r="CG86" i="6" s="1"/>
  <c r="AZ86" i="6"/>
  <c r="BE86" i="6"/>
  <c r="BO86" i="6" s="1"/>
  <c r="AZ85" i="6"/>
  <c r="BE85" i="6"/>
  <c r="BO85" i="6" s="1"/>
  <c r="BX85" i="6" s="1"/>
  <c r="CG85" i="6" s="1"/>
  <c r="AZ70" i="6"/>
  <c r="BE70" i="6"/>
  <c r="BO70" i="6" s="1"/>
  <c r="BX70" i="6" s="1"/>
  <c r="CG70" i="6" s="1"/>
  <c r="BF63" i="6"/>
  <c r="BP63" i="6" s="1"/>
  <c r="BY63" i="6" s="1"/>
  <c r="CH63" i="6" s="1"/>
  <c r="BF142" i="6"/>
  <c r="BP142" i="6" s="1"/>
  <c r="BY142" i="6" s="1"/>
  <c r="CH142" i="6" s="1"/>
  <c r="AZ163" i="6"/>
  <c r="BE163" i="6"/>
  <c r="BO163" i="6" s="1"/>
  <c r="BX163" i="6" s="1"/>
  <c r="CG163" i="6" s="1"/>
  <c r="AZ60" i="6"/>
  <c r="BE60" i="6"/>
  <c r="BO60" i="6" s="1"/>
  <c r="BX60" i="6" s="1"/>
  <c r="CG60" i="6" s="1"/>
  <c r="AZ76" i="6"/>
  <c r="BE76" i="6"/>
  <c r="BO76" i="6" s="1"/>
  <c r="BX76" i="6" s="1"/>
  <c r="CG76" i="6" s="1"/>
  <c r="BF144" i="6"/>
  <c r="BP144" i="6" s="1"/>
  <c r="BY144" i="6" s="1"/>
  <c r="CH144" i="6" s="1"/>
  <c r="AZ84" i="6"/>
  <c r="BX84" i="6"/>
  <c r="CG84" i="6" s="1"/>
  <c r="BE84" i="6"/>
  <c r="BO84" i="6" s="1"/>
  <c r="AZ151" i="6"/>
  <c r="BE151" i="6"/>
  <c r="BO151" i="6" s="1"/>
  <c r="BX151" i="6" s="1"/>
  <c r="CG151" i="6" s="1"/>
  <c r="BF182" i="6"/>
  <c r="BP182" i="6" s="1"/>
  <c r="BY182" i="6" s="1"/>
  <c r="CH182" i="6" s="1"/>
  <c r="AZ69" i="6"/>
  <c r="BE69" i="6"/>
  <c r="BO69" i="6" s="1"/>
  <c r="BX69" i="6" s="1"/>
  <c r="CG69" i="6" s="1"/>
  <c r="BF138" i="6"/>
  <c r="BP138" i="6" s="1"/>
  <c r="BY138" i="6" s="1"/>
  <c r="CH138" i="6" s="1"/>
  <c r="AZ104" i="6"/>
  <c r="BE104" i="6"/>
  <c r="BO104" i="6" s="1"/>
  <c r="BX104" i="6" s="1"/>
  <c r="CG104" i="6" s="1"/>
  <c r="AZ50" i="6"/>
  <c r="BE50" i="6"/>
  <c r="BO50" i="6" s="1"/>
  <c r="BX50" i="6" s="1"/>
  <c r="CG50" i="6" s="1"/>
  <c r="AZ101" i="6"/>
  <c r="BE101" i="6"/>
  <c r="BO101" i="6" s="1"/>
  <c r="BX101" i="6" s="1"/>
  <c r="CG101" i="6" s="1"/>
  <c r="AZ106" i="6"/>
  <c r="BE106" i="6"/>
  <c r="BO106" i="6" s="1"/>
  <c r="BX106" i="6" s="1"/>
  <c r="CG106" i="6" s="1"/>
  <c r="AZ46" i="6"/>
  <c r="BE46" i="6"/>
  <c r="BO46" i="6" s="1"/>
  <c r="BX46" i="6" s="1"/>
  <c r="CG46" i="6" s="1"/>
  <c r="BF29" i="6"/>
  <c r="BP29" i="6" s="1"/>
  <c r="BY29" i="6" s="1"/>
  <c r="CH29" i="6" s="1"/>
  <c r="BF157" i="6"/>
  <c r="BP157" i="6" s="1"/>
  <c r="BY157" i="6" s="1"/>
  <c r="CH157" i="6" s="1"/>
  <c r="BF171" i="6"/>
  <c r="BP171" i="6" s="1"/>
  <c r="BY171" i="6" s="1"/>
  <c r="CH171" i="6" s="1"/>
  <c r="BF181" i="6"/>
  <c r="BP181" i="6" s="1"/>
  <c r="BY181" i="6" s="1"/>
  <c r="CH181" i="6" s="1"/>
  <c r="BY73" i="6"/>
  <c r="CH73" i="6" s="1"/>
  <c r="BF73" i="6"/>
  <c r="BP73" i="6" s="1"/>
  <c r="BF162" i="6"/>
  <c r="BP162" i="6" s="1"/>
  <c r="BY162" i="6" s="1"/>
  <c r="CH162" i="6" s="1"/>
  <c r="BF137" i="6"/>
  <c r="BP137" i="6" s="1"/>
  <c r="BY137" i="6" s="1"/>
  <c r="CH137" i="6" s="1"/>
  <c r="AZ109" i="6"/>
  <c r="BE109" i="6"/>
  <c r="BO109" i="6" s="1"/>
  <c r="BX109" i="6" s="1"/>
  <c r="CG109" i="6" s="1"/>
  <c r="BF113" i="6"/>
  <c r="BP113" i="6" s="1"/>
  <c r="BY113" i="6" s="1"/>
  <c r="CH113" i="6" s="1"/>
  <c r="AZ88" i="6"/>
  <c r="BE88" i="6"/>
  <c r="BO88" i="6" s="1"/>
  <c r="BX88" i="6" s="1"/>
  <c r="CG88" i="6" s="1"/>
  <c r="BF189" i="6"/>
  <c r="BP189" i="6" s="1"/>
  <c r="BY189" i="6" s="1"/>
  <c r="CH189" i="6" s="1"/>
  <c r="BF125" i="6"/>
  <c r="BP125" i="6" s="1"/>
  <c r="BY125" i="6" s="1"/>
  <c r="CH125" i="6" s="1"/>
  <c r="BF30" i="6"/>
  <c r="BP30" i="6" s="1"/>
  <c r="BY30" i="6" s="1"/>
  <c r="CH30" i="6" s="1"/>
  <c r="AZ114" i="6"/>
  <c r="BE114" i="6"/>
  <c r="BO114" i="6" s="1"/>
  <c r="BX114" i="6" s="1"/>
  <c r="CG114" i="6" s="1"/>
  <c r="AP17" i="6"/>
  <c r="AQ27" i="6"/>
  <c r="BF94" i="6"/>
  <c r="BP94" i="6" s="1"/>
  <c r="BY94" i="6" s="1"/>
  <c r="CH94" i="6" s="1"/>
  <c r="AZ93" i="6"/>
  <c r="BE93" i="6"/>
  <c r="BO93" i="6" s="1"/>
  <c r="BX93" i="6" s="1"/>
  <c r="CG93" i="6" s="1"/>
  <c r="BF103" i="6"/>
  <c r="BP103" i="6" s="1"/>
  <c r="BY103" i="6" s="1"/>
  <c r="CH103" i="6" s="1"/>
  <c r="AZ37" i="6"/>
  <c r="BE37" i="6"/>
  <c r="BO37" i="6" s="1"/>
  <c r="BX37" i="6" s="1"/>
  <c r="CG37" i="6" s="1"/>
  <c r="AZ120" i="6"/>
  <c r="BE120" i="6"/>
  <c r="BO120" i="6" s="1"/>
  <c r="BX120" i="6" s="1"/>
  <c r="CG120" i="6" s="1"/>
  <c r="AZ194" i="6"/>
  <c r="BE194" i="6"/>
  <c r="BO194" i="6" s="1"/>
  <c r="BX194" i="6" s="1"/>
  <c r="CG194" i="6" s="1"/>
  <c r="AZ52" i="6"/>
  <c r="BE52" i="6"/>
  <c r="BO52" i="6" s="1"/>
  <c r="BX52" i="6" s="1"/>
  <c r="CG52" i="6" s="1"/>
  <c r="AZ126" i="6"/>
  <c r="BE126" i="6"/>
  <c r="BO126" i="6" s="1"/>
  <c r="BX126" i="6" s="1"/>
  <c r="CG126" i="6" s="1"/>
  <c r="AZ131" i="6"/>
  <c r="BE131" i="6"/>
  <c r="BO131" i="6" s="1"/>
  <c r="BX131" i="6" s="1"/>
  <c r="CG131" i="6" s="1"/>
  <c r="AZ59" i="6"/>
  <c r="BE59" i="6"/>
  <c r="BO59" i="6" s="1"/>
  <c r="BX59" i="6" s="1"/>
  <c r="CG59" i="6" s="1"/>
  <c r="AZ66" i="6"/>
  <c r="BE66" i="6"/>
  <c r="BO66" i="6" s="1"/>
  <c r="BX66" i="6" s="1"/>
  <c r="CG66" i="6" s="1"/>
  <c r="AZ96" i="6"/>
  <c r="BE96" i="6"/>
  <c r="BO96" i="6" s="1"/>
  <c r="BX96" i="6" s="1"/>
  <c r="CG96" i="6" s="1"/>
  <c r="AZ99" i="6"/>
  <c r="BE99" i="6"/>
  <c r="BO99" i="6" s="1"/>
  <c r="BX99" i="6" s="1"/>
  <c r="CG99" i="6" s="1"/>
  <c r="BF124" i="6"/>
  <c r="BP124" i="6" s="1"/>
  <c r="BY124" i="6" s="1"/>
  <c r="CH124" i="6" s="1"/>
  <c r="BF98" i="6"/>
  <c r="BP98" i="6" s="1"/>
  <c r="BY98" i="6" s="1"/>
  <c r="CH98" i="6" s="1"/>
  <c r="BF133" i="6"/>
  <c r="BP133" i="6" s="1"/>
  <c r="BY133" i="6" s="1"/>
  <c r="CH133" i="6" s="1"/>
  <c r="BF33" i="6"/>
  <c r="BP33" i="6" s="1"/>
  <c r="BY33" i="6" s="1"/>
  <c r="CH33" i="6" s="1"/>
  <c r="AZ31" i="6"/>
  <c r="BE31" i="6"/>
  <c r="BO31" i="6" s="1"/>
  <c r="BX31" i="6" s="1"/>
  <c r="CG31" i="6" s="1"/>
  <c r="AZ156" i="6"/>
  <c r="BE156" i="6"/>
  <c r="BO156" i="6" s="1"/>
  <c r="BX156" i="6" s="1"/>
  <c r="CG156" i="6" s="1"/>
  <c r="AZ148" i="6"/>
  <c r="BE148" i="6"/>
  <c r="BO148" i="6" s="1"/>
  <c r="BX148" i="6" s="1"/>
  <c r="CG148" i="6" s="1"/>
  <c r="AZ61" i="6"/>
  <c r="BE61" i="6"/>
  <c r="BO61" i="6" s="1"/>
  <c r="BX61" i="6" s="1"/>
  <c r="CG61" i="6" s="1"/>
  <c r="AZ180" i="6"/>
  <c r="BE180" i="6"/>
  <c r="BO180" i="6" s="1"/>
  <c r="BX180" i="6" s="1"/>
  <c r="CG180" i="6" s="1"/>
  <c r="AZ159" i="6"/>
  <c r="BE159" i="6"/>
  <c r="BO159" i="6" s="1"/>
  <c r="BX159" i="6" s="1"/>
  <c r="CG159" i="6" s="1"/>
  <c r="AZ152" i="6"/>
  <c r="BE152" i="6"/>
  <c r="BO152" i="6" s="1"/>
  <c r="BX152" i="6" s="1"/>
  <c r="CG152" i="6" s="1"/>
  <c r="AZ48" i="6"/>
  <c r="BE48" i="6"/>
  <c r="BO48" i="6" s="1"/>
  <c r="BX48" i="6" s="1"/>
  <c r="CG48" i="6" s="1"/>
  <c r="AZ107" i="6"/>
  <c r="BE107" i="6"/>
  <c r="BO107" i="6" s="1"/>
  <c r="BX107" i="6" s="1"/>
  <c r="CG107" i="6" s="1"/>
  <c r="AZ65" i="6"/>
  <c r="BE65" i="6"/>
  <c r="BO65" i="6" s="1"/>
  <c r="BX65" i="6" s="1"/>
  <c r="CG65" i="6" s="1"/>
  <c r="AZ40" i="6"/>
  <c r="BE40" i="6"/>
  <c r="BO40" i="6" s="1"/>
  <c r="BX40" i="6" s="1"/>
  <c r="CG40" i="6" s="1"/>
  <c r="AZ89" i="6"/>
  <c r="BE89" i="6"/>
  <c r="BO89" i="6" s="1"/>
  <c r="BX89" i="6" s="1"/>
  <c r="CG89" i="6" s="1"/>
  <c r="AZ128" i="6"/>
  <c r="BE128" i="6"/>
  <c r="BO128" i="6" s="1"/>
  <c r="BX128" i="6" s="1"/>
  <c r="CG128" i="6" s="1"/>
  <c r="AZ121" i="6"/>
  <c r="BE121" i="6"/>
  <c r="BO121" i="6" s="1"/>
  <c r="BX121" i="6" s="1"/>
  <c r="CG121" i="6" s="1"/>
  <c r="AZ112" i="6"/>
  <c r="BE112" i="6"/>
  <c r="BO112" i="6" s="1"/>
  <c r="BX112" i="6" s="1"/>
  <c r="CG112" i="6" s="1"/>
  <c r="AZ90" i="6"/>
  <c r="BE90" i="6"/>
  <c r="BO90" i="6" s="1"/>
  <c r="BX90" i="6" s="1"/>
  <c r="CG90" i="6" s="1"/>
  <c r="BF105" i="6"/>
  <c r="BP105" i="6" s="1"/>
  <c r="BY105" i="6" s="1"/>
  <c r="CH105" i="6" s="1"/>
  <c r="BF140" i="6"/>
  <c r="BP140" i="6" s="1"/>
  <c r="BY140" i="6" s="1"/>
  <c r="CH140" i="6" s="1"/>
  <c r="BF166" i="6"/>
  <c r="BP166" i="6" s="1"/>
  <c r="BY166" i="6" s="1"/>
  <c r="CH166" i="6" s="1"/>
  <c r="BX41" i="6"/>
  <c r="CG41" i="6" s="1"/>
  <c r="AZ41" i="6"/>
  <c r="BE41" i="6"/>
  <c r="BO41" i="6" s="1"/>
  <c r="AZ179" i="6"/>
  <c r="BE179" i="6"/>
  <c r="BO179" i="6" s="1"/>
  <c r="BX179" i="6" s="1"/>
  <c r="CG179" i="6" s="1"/>
  <c r="AZ57" i="6"/>
  <c r="BE57" i="6"/>
  <c r="BO57" i="6" s="1"/>
  <c r="BX57" i="6" s="1"/>
  <c r="CG57" i="6" s="1"/>
  <c r="BF81" i="6"/>
  <c r="BP81" i="6" s="1"/>
  <c r="BY81" i="6" s="1"/>
  <c r="CH81" i="6" s="1"/>
  <c r="AZ135" i="6"/>
  <c r="BE135" i="6"/>
  <c r="BO135" i="6" s="1"/>
  <c r="BX135" i="6" s="1"/>
  <c r="CG135" i="6" s="1"/>
  <c r="AZ190" i="6"/>
  <c r="BE190" i="6"/>
  <c r="BO190" i="6" s="1"/>
  <c r="BX190" i="6" s="1"/>
  <c r="CG190" i="6" s="1"/>
  <c r="BF149" i="6"/>
  <c r="BP149" i="6" s="1"/>
  <c r="BY149" i="6" s="1"/>
  <c r="CH149" i="6" s="1"/>
  <c r="AZ119" i="6"/>
  <c r="BE119" i="6"/>
  <c r="BO119" i="6" s="1"/>
  <c r="BX119" i="6" s="1"/>
  <c r="CG119" i="6" s="1"/>
  <c r="AZ39" i="6"/>
  <c r="BE39" i="6"/>
  <c r="BO39" i="6" s="1"/>
  <c r="BX39" i="6" s="1"/>
  <c r="CG39" i="6" s="1"/>
  <c r="BF153" i="6"/>
  <c r="BP153" i="6" s="1"/>
  <c r="BY153" i="6" s="1"/>
  <c r="CH153" i="6" s="1"/>
  <c r="AZ77" i="6"/>
  <c r="BE77" i="6"/>
  <c r="BO77" i="6" s="1"/>
  <c r="BX77" i="6" s="1"/>
  <c r="CG77" i="6" s="1"/>
  <c r="AZ78" i="6"/>
  <c r="BE78" i="6"/>
  <c r="BO78" i="6" s="1"/>
  <c r="BX78" i="6" s="1"/>
  <c r="CG78" i="6" s="1"/>
  <c r="AZ127" i="6"/>
  <c r="BE127" i="6"/>
  <c r="BO127" i="6" s="1"/>
  <c r="BX127" i="6" s="1"/>
  <c r="CG127" i="6" s="1"/>
  <c r="AZ184" i="6"/>
  <c r="BE184" i="6"/>
  <c r="BO184" i="6" s="1"/>
  <c r="BX184" i="6" s="1"/>
  <c r="CG184" i="6" s="1"/>
  <c r="AZ37" i="5"/>
  <c r="BE37" i="5"/>
  <c r="BO37" i="5" s="1"/>
  <c r="BX37" i="5" s="1"/>
  <c r="CG37" i="5" s="1"/>
  <c r="AZ86" i="5"/>
  <c r="BE86" i="5"/>
  <c r="BO86" i="5" s="1"/>
  <c r="BX86" i="5" s="1"/>
  <c r="CG86" i="5" s="1"/>
  <c r="AZ63" i="5"/>
  <c r="BE63" i="5"/>
  <c r="BO63" i="5" s="1"/>
  <c r="BX63" i="5" s="1"/>
  <c r="CG63" i="5" s="1"/>
  <c r="AZ96" i="5"/>
  <c r="BE96" i="5"/>
  <c r="BO96" i="5" s="1"/>
  <c r="BX96" i="5" s="1"/>
  <c r="CG96" i="5" s="1"/>
  <c r="AZ172" i="5"/>
  <c r="BE172" i="5"/>
  <c r="BO172" i="5" s="1"/>
  <c r="BX172" i="5" s="1"/>
  <c r="CG172" i="5" s="1"/>
  <c r="AZ55" i="5"/>
  <c r="BE55" i="5"/>
  <c r="BO55" i="5" s="1"/>
  <c r="BX55" i="5" s="1"/>
  <c r="CG55" i="5" s="1"/>
  <c r="BF135" i="5"/>
  <c r="BP135" i="5" s="1"/>
  <c r="BY135" i="5" s="1"/>
  <c r="CH135" i="5" s="1"/>
  <c r="AZ48" i="5"/>
  <c r="BE48" i="5"/>
  <c r="BO48" i="5" s="1"/>
  <c r="BX48" i="5" s="1"/>
  <c r="CG48" i="5" s="1"/>
  <c r="AZ109" i="5"/>
  <c r="BE109" i="5"/>
  <c r="BO109" i="5" s="1"/>
  <c r="BX109" i="5" s="1"/>
  <c r="CG109" i="5" s="1"/>
  <c r="AZ71" i="5"/>
  <c r="BE71" i="5"/>
  <c r="BO71" i="5" s="1"/>
  <c r="BX71" i="5" s="1"/>
  <c r="CG71" i="5" s="1"/>
  <c r="AZ149" i="5"/>
  <c r="BE149" i="5"/>
  <c r="BO149" i="5" s="1"/>
  <c r="BX149" i="5" s="1"/>
  <c r="CG149" i="5" s="1"/>
  <c r="AZ84" i="5"/>
  <c r="BE84" i="5"/>
  <c r="BO84" i="5" s="1"/>
  <c r="BX84" i="5" s="1"/>
  <c r="CG84" i="5" s="1"/>
  <c r="AZ72" i="5"/>
  <c r="BE72" i="5"/>
  <c r="BO72" i="5" s="1"/>
  <c r="BX72" i="5" s="1"/>
  <c r="CG72" i="5" s="1"/>
  <c r="BF115" i="5"/>
  <c r="BP115" i="5" s="1"/>
  <c r="BY115" i="5" s="1"/>
  <c r="CH115" i="5" s="1"/>
  <c r="AZ43" i="5"/>
  <c r="BE43" i="5"/>
  <c r="BO43" i="5" s="1"/>
  <c r="BX43" i="5" s="1"/>
  <c r="CG43" i="5" s="1"/>
  <c r="AZ142" i="5"/>
  <c r="BE142" i="5"/>
  <c r="BO142" i="5" s="1"/>
  <c r="BX142" i="5" s="1"/>
  <c r="CG142" i="5" s="1"/>
  <c r="AZ129" i="5"/>
  <c r="BE129" i="5"/>
  <c r="BO129" i="5" s="1"/>
  <c r="BX129" i="5" s="1"/>
  <c r="CG129" i="5" s="1"/>
  <c r="AZ85" i="5"/>
  <c r="BE85" i="5"/>
  <c r="BO85" i="5" s="1"/>
  <c r="BX85" i="5" s="1"/>
  <c r="CG85" i="5" s="1"/>
  <c r="AZ40" i="5"/>
  <c r="BE40" i="5"/>
  <c r="BO40" i="5" s="1"/>
  <c r="BX40" i="5" s="1"/>
  <c r="CG40" i="5" s="1"/>
  <c r="AZ120" i="5"/>
  <c r="BE120" i="5"/>
  <c r="BO120" i="5" s="1"/>
  <c r="BX120" i="5" s="1"/>
  <c r="CG120" i="5" s="1"/>
  <c r="AZ162" i="5"/>
  <c r="BE162" i="5"/>
  <c r="BO162" i="5" s="1"/>
  <c r="BX162" i="5" s="1"/>
  <c r="CG162" i="5" s="1"/>
  <c r="AZ45" i="5"/>
  <c r="BE45" i="5"/>
  <c r="BO45" i="5" s="1"/>
  <c r="BX45" i="5" s="1"/>
  <c r="CG45" i="5" s="1"/>
  <c r="AZ87" i="5"/>
  <c r="BE87" i="5"/>
  <c r="BO87" i="5" s="1"/>
  <c r="BX87" i="5" s="1"/>
  <c r="CG87" i="5" s="1"/>
  <c r="BF104" i="5"/>
  <c r="BP104" i="5" s="1"/>
  <c r="BY104" i="5" s="1"/>
  <c r="CH104" i="5" s="1"/>
  <c r="BF122" i="5"/>
  <c r="BP122" i="5" s="1"/>
  <c r="BY122" i="5" s="1"/>
  <c r="CH122" i="5" s="1"/>
  <c r="BF139" i="5"/>
  <c r="BP139" i="5" s="1"/>
  <c r="BY139" i="5" s="1"/>
  <c r="CH139" i="5" s="1"/>
  <c r="AZ125" i="5"/>
  <c r="BE125" i="5"/>
  <c r="BO125" i="5" s="1"/>
  <c r="BX125" i="5" s="1"/>
  <c r="CG125" i="5" s="1"/>
  <c r="AZ189" i="5"/>
  <c r="BE189" i="5"/>
  <c r="BO189" i="5" s="1"/>
  <c r="BX189" i="5" s="1"/>
  <c r="CG189" i="5" s="1"/>
  <c r="AZ173" i="5"/>
  <c r="BE173" i="5"/>
  <c r="BO173" i="5" s="1"/>
  <c r="BX173" i="5" s="1"/>
  <c r="CG173" i="5" s="1"/>
  <c r="AZ90" i="5"/>
  <c r="BE90" i="5"/>
  <c r="BO90" i="5" s="1"/>
  <c r="BX90" i="5" s="1"/>
  <c r="CG90" i="5" s="1"/>
  <c r="AZ56" i="5"/>
  <c r="BE56" i="5"/>
  <c r="BO56" i="5" s="1"/>
  <c r="BX56" i="5" s="1"/>
  <c r="CG56" i="5" s="1"/>
  <c r="AZ106" i="5"/>
  <c r="BE106" i="5"/>
  <c r="BO106" i="5" s="1"/>
  <c r="BX106" i="5" s="1"/>
  <c r="CG106" i="5" s="1"/>
  <c r="AZ158" i="5"/>
  <c r="BE158" i="5"/>
  <c r="BO158" i="5" s="1"/>
  <c r="BX158" i="5" s="1"/>
  <c r="CG158" i="5" s="1"/>
  <c r="AZ117" i="5"/>
  <c r="BE117" i="5"/>
  <c r="BO117" i="5" s="1"/>
  <c r="BX117" i="5" s="1"/>
  <c r="CG117" i="5" s="1"/>
  <c r="AZ83" i="5"/>
  <c r="BE83" i="5"/>
  <c r="BO83" i="5" s="1"/>
  <c r="BX83" i="5" s="1"/>
  <c r="CG83" i="5" s="1"/>
  <c r="AZ179" i="5"/>
  <c r="BE179" i="5"/>
  <c r="BO179" i="5" s="1"/>
  <c r="BX179" i="5" s="1"/>
  <c r="CG179" i="5" s="1"/>
  <c r="AZ152" i="5"/>
  <c r="BE152" i="5"/>
  <c r="BO152" i="5" s="1"/>
  <c r="BX152" i="5" s="1"/>
  <c r="CG152" i="5" s="1"/>
  <c r="AZ75" i="5"/>
  <c r="BE75" i="5"/>
  <c r="BO75" i="5" s="1"/>
  <c r="BX75" i="5" s="1"/>
  <c r="CG75" i="5" s="1"/>
  <c r="AZ171" i="5"/>
  <c r="BE171" i="5"/>
  <c r="BO171" i="5" s="1"/>
  <c r="BX171" i="5" s="1"/>
  <c r="CG171" i="5" s="1"/>
  <c r="AZ144" i="5"/>
  <c r="BE144" i="5"/>
  <c r="BO144" i="5" s="1"/>
  <c r="BX144" i="5" s="1"/>
  <c r="CG144" i="5" s="1"/>
  <c r="AZ76" i="5"/>
  <c r="BE76" i="5"/>
  <c r="BO76" i="5" s="1"/>
  <c r="BX76" i="5" s="1"/>
  <c r="CG76" i="5" s="1"/>
  <c r="AZ97" i="5"/>
  <c r="BE97" i="5"/>
  <c r="BO97" i="5" s="1"/>
  <c r="BX97" i="5" s="1"/>
  <c r="CG97" i="5" s="1"/>
  <c r="AZ36" i="5"/>
  <c r="BE36" i="5"/>
  <c r="BO36" i="5" s="1"/>
  <c r="BX36" i="5" s="1"/>
  <c r="CG36" i="5" s="1"/>
  <c r="AZ31" i="5"/>
  <c r="BE31" i="5"/>
  <c r="BO31" i="5" s="1"/>
  <c r="BX31" i="5" s="1"/>
  <c r="CG31" i="5" s="1"/>
  <c r="AZ119" i="5"/>
  <c r="BE119" i="5"/>
  <c r="BO119" i="5" s="1"/>
  <c r="BX119" i="5" s="1"/>
  <c r="CG119" i="5" s="1"/>
  <c r="BF174" i="5"/>
  <c r="BP174" i="5" s="1"/>
  <c r="BY174" i="5" s="1"/>
  <c r="CH174" i="5" s="1"/>
  <c r="AZ44" i="5"/>
  <c r="BE44" i="5"/>
  <c r="BO44" i="5" s="1"/>
  <c r="BX44" i="5" s="1"/>
  <c r="CG44" i="5" s="1"/>
  <c r="AZ160" i="5"/>
  <c r="BE160" i="5"/>
  <c r="BO160" i="5" s="1"/>
  <c r="BX160" i="5" s="1"/>
  <c r="CG160" i="5" s="1"/>
  <c r="AZ175" i="5"/>
  <c r="BE175" i="5"/>
  <c r="BO175" i="5" s="1"/>
  <c r="BX175" i="5" s="1"/>
  <c r="CG175" i="5" s="1"/>
  <c r="BF191" i="5"/>
  <c r="BP191" i="5" s="1"/>
  <c r="BY191" i="5" s="1"/>
  <c r="CH191" i="5" s="1"/>
  <c r="AZ157" i="5"/>
  <c r="BE157" i="5"/>
  <c r="BO157" i="5" s="1"/>
  <c r="BX157" i="5" s="1"/>
  <c r="CG157" i="5" s="1"/>
  <c r="AZ190" i="5"/>
  <c r="BE190" i="5"/>
  <c r="BO190" i="5" s="1"/>
  <c r="BX190" i="5" s="1"/>
  <c r="CG190" i="5" s="1"/>
  <c r="BF29" i="5"/>
  <c r="BP29" i="5" s="1"/>
  <c r="BY29" i="5" s="1"/>
  <c r="CH29" i="5" s="1"/>
  <c r="AZ67" i="5"/>
  <c r="BE67" i="5"/>
  <c r="BO67" i="5" s="1"/>
  <c r="BX67" i="5" s="1"/>
  <c r="CG67" i="5" s="1"/>
  <c r="BF155" i="5"/>
  <c r="BP155" i="5" s="1"/>
  <c r="BY155" i="5" s="1"/>
  <c r="CH155" i="5" s="1"/>
  <c r="BF131" i="5"/>
  <c r="BP131" i="5" s="1"/>
  <c r="BY131" i="5" s="1"/>
  <c r="CH131" i="5" s="1"/>
  <c r="AZ114" i="5"/>
  <c r="BE114" i="5"/>
  <c r="BO114" i="5" s="1"/>
  <c r="BX114" i="5" s="1"/>
  <c r="CG114" i="5" s="1"/>
  <c r="AZ54" i="5"/>
  <c r="BE54" i="5"/>
  <c r="BO54" i="5" s="1"/>
  <c r="BX54" i="5" s="1"/>
  <c r="CG54" i="5" s="1"/>
  <c r="AZ182" i="5"/>
  <c r="BE182" i="5"/>
  <c r="BO182" i="5" s="1"/>
  <c r="BX182" i="5" s="1"/>
  <c r="CG182" i="5" s="1"/>
  <c r="AZ61" i="5"/>
  <c r="BE61" i="5"/>
  <c r="BO61" i="5" s="1"/>
  <c r="BX61" i="5" s="1"/>
  <c r="CG61" i="5" s="1"/>
  <c r="BF103" i="5"/>
  <c r="BP103" i="5" s="1"/>
  <c r="BY103" i="5" s="1"/>
  <c r="CH103" i="5" s="1"/>
  <c r="AZ34" i="5"/>
  <c r="BE34" i="5"/>
  <c r="BO34" i="5" s="1"/>
  <c r="BX34" i="5" s="1"/>
  <c r="CG34" i="5" s="1"/>
  <c r="BF187" i="5"/>
  <c r="BP187" i="5" s="1"/>
  <c r="BY187" i="5" s="1"/>
  <c r="CH187" i="5" s="1"/>
  <c r="AZ102" i="5"/>
  <c r="BE102" i="5"/>
  <c r="BO102" i="5" s="1"/>
  <c r="BX102" i="5" s="1"/>
  <c r="CG102" i="5" s="1"/>
  <c r="AZ126" i="5"/>
  <c r="BE126" i="5"/>
  <c r="BO126" i="5" s="1"/>
  <c r="BX126" i="5" s="1"/>
  <c r="CG126" i="5" s="1"/>
  <c r="AZ99" i="5"/>
  <c r="BE99" i="5"/>
  <c r="BO99" i="5" s="1"/>
  <c r="BX99" i="5" s="1"/>
  <c r="CG99" i="5" s="1"/>
  <c r="AZ47" i="5"/>
  <c r="BE47" i="5"/>
  <c r="BO47" i="5" s="1"/>
  <c r="BX47" i="5" s="1"/>
  <c r="CG47" i="5" s="1"/>
  <c r="AZ38" i="5"/>
  <c r="BE38" i="5"/>
  <c r="BO38" i="5" s="1"/>
  <c r="BX38" i="5" s="1"/>
  <c r="CG38" i="5" s="1"/>
  <c r="AZ186" i="5"/>
  <c r="BE186" i="5"/>
  <c r="BO186" i="5" s="1"/>
  <c r="BX186" i="5" s="1"/>
  <c r="CG186" i="5" s="1"/>
  <c r="AZ168" i="5"/>
  <c r="BE168" i="5"/>
  <c r="BO168" i="5" s="1"/>
  <c r="BX168" i="5" s="1"/>
  <c r="CG168" i="5" s="1"/>
  <c r="AZ92" i="5"/>
  <c r="BE92" i="5"/>
  <c r="BO92" i="5" s="1"/>
  <c r="BX92" i="5" s="1"/>
  <c r="CG92" i="5" s="1"/>
  <c r="AZ33" i="5"/>
  <c r="BE33" i="5"/>
  <c r="BO33" i="5" s="1"/>
  <c r="BX33" i="5" s="1"/>
  <c r="CG33" i="5" s="1"/>
  <c r="AZ89" i="5"/>
  <c r="BE89" i="5"/>
  <c r="BO89" i="5" s="1"/>
  <c r="BX89" i="5" s="1"/>
  <c r="CG89" i="5" s="1"/>
  <c r="AZ28" i="5"/>
  <c r="BE28" i="5"/>
  <c r="BO28" i="5" s="1"/>
  <c r="BX28" i="5" s="1"/>
  <c r="CG28" i="5" s="1"/>
  <c r="AZ113" i="5"/>
  <c r="BE113" i="5"/>
  <c r="BO113" i="5" s="1"/>
  <c r="BX113" i="5" s="1"/>
  <c r="CG113" i="5" s="1"/>
  <c r="AZ49" i="5"/>
  <c r="BE49" i="5"/>
  <c r="BO49" i="5" s="1"/>
  <c r="BX49" i="5" s="1"/>
  <c r="CG49" i="5" s="1"/>
  <c r="AZ161" i="5"/>
  <c r="BE161" i="5"/>
  <c r="BO161" i="5" s="1"/>
  <c r="BX161" i="5" s="1"/>
  <c r="CG161" i="5" s="1"/>
  <c r="BF184" i="5"/>
  <c r="BP184" i="5" s="1"/>
  <c r="BY184" i="5" s="1"/>
  <c r="CH184" i="5" s="1"/>
  <c r="BF52" i="5"/>
  <c r="BP52" i="5" s="1"/>
  <c r="BY52" i="5" s="1"/>
  <c r="CH52" i="5" s="1"/>
  <c r="AZ41" i="5"/>
  <c r="BE41" i="5"/>
  <c r="BO41" i="5" s="1"/>
  <c r="BX41" i="5" s="1"/>
  <c r="CG41" i="5" s="1"/>
  <c r="AZ141" i="5"/>
  <c r="BE141" i="5"/>
  <c r="BO141" i="5" s="1"/>
  <c r="BX141" i="5" s="1"/>
  <c r="CG141" i="5" s="1"/>
  <c r="AZ133" i="5"/>
  <c r="BE133" i="5"/>
  <c r="BO133" i="5" s="1"/>
  <c r="BX133" i="5" s="1"/>
  <c r="CG133" i="5" s="1"/>
  <c r="AZ77" i="5"/>
  <c r="BE77" i="5"/>
  <c r="BO77" i="5" s="1"/>
  <c r="BX77" i="5" s="1"/>
  <c r="CG77" i="5" s="1"/>
  <c r="AZ46" i="5"/>
  <c r="BE46" i="5"/>
  <c r="BO46" i="5" s="1"/>
  <c r="BX46" i="5" s="1"/>
  <c r="CG46" i="5" s="1"/>
  <c r="AZ58" i="5"/>
  <c r="BE58" i="5"/>
  <c r="BO58" i="5" s="1"/>
  <c r="BX58" i="5" s="1"/>
  <c r="CG58" i="5" s="1"/>
  <c r="AZ148" i="5"/>
  <c r="BE148" i="5"/>
  <c r="BO148" i="5" s="1"/>
  <c r="BX148" i="5" s="1"/>
  <c r="CG148" i="5" s="1"/>
  <c r="AZ137" i="5"/>
  <c r="BE137" i="5"/>
  <c r="BO137" i="5" s="1"/>
  <c r="BX137" i="5" s="1"/>
  <c r="CG137" i="5" s="1"/>
  <c r="AZ140" i="5"/>
  <c r="BE140" i="5"/>
  <c r="BO140" i="5" s="1"/>
  <c r="BX140" i="5" s="1"/>
  <c r="CG140" i="5" s="1"/>
  <c r="AZ136" i="5"/>
  <c r="BE136" i="5"/>
  <c r="BO136" i="5" s="1"/>
  <c r="BX136" i="5" s="1"/>
  <c r="CG136" i="5" s="1"/>
  <c r="AZ88" i="5"/>
  <c r="BE88" i="5"/>
  <c r="BO88" i="5" s="1"/>
  <c r="BX88" i="5" s="1"/>
  <c r="CG88" i="5" s="1"/>
  <c r="AZ62" i="5"/>
  <c r="BE62" i="5"/>
  <c r="BO62" i="5" s="1"/>
  <c r="BX62" i="5" s="1"/>
  <c r="CG62" i="5" s="1"/>
  <c r="AZ169" i="5"/>
  <c r="BE169" i="5"/>
  <c r="BO169" i="5" s="1"/>
  <c r="BX169" i="5" s="1"/>
  <c r="CG169" i="5" s="1"/>
  <c r="AZ194" i="5"/>
  <c r="BE194" i="5"/>
  <c r="BO194" i="5" s="1"/>
  <c r="BX194" i="5" s="1"/>
  <c r="CG194" i="5" s="1"/>
  <c r="AZ100" i="5"/>
  <c r="BE100" i="5"/>
  <c r="BO100" i="5" s="1"/>
  <c r="BX100" i="5" s="1"/>
  <c r="CG100" i="5" s="1"/>
  <c r="AZ121" i="5"/>
  <c r="BE121" i="5"/>
  <c r="BO121" i="5" s="1"/>
  <c r="BX121" i="5" s="1"/>
  <c r="CG121" i="5" s="1"/>
  <c r="AZ164" i="5"/>
  <c r="BE164" i="5"/>
  <c r="BO164" i="5" s="1"/>
  <c r="BX164" i="5" s="1"/>
  <c r="CG164" i="5" s="1"/>
  <c r="AZ64" i="5"/>
  <c r="BE64" i="5"/>
  <c r="BO64" i="5" s="1"/>
  <c r="BX64" i="5" s="1"/>
  <c r="CG64" i="5" s="1"/>
  <c r="AZ91" i="5"/>
  <c r="BE91" i="5"/>
  <c r="BO91" i="5" s="1"/>
  <c r="BX91" i="5" s="1"/>
  <c r="CG91" i="5" s="1"/>
  <c r="BF167" i="5"/>
  <c r="BP167" i="5" s="1"/>
  <c r="BY167" i="5" s="1"/>
  <c r="CH167" i="5" s="1"/>
  <c r="AZ130" i="5"/>
  <c r="BE130" i="5"/>
  <c r="BO130" i="5" s="1"/>
  <c r="BX130" i="5" s="1"/>
  <c r="CG130" i="5" s="1"/>
  <c r="AZ30" i="5"/>
  <c r="BE30" i="5"/>
  <c r="BO30" i="5" s="1"/>
  <c r="BX30" i="5" s="1"/>
  <c r="CG30" i="5" s="1"/>
  <c r="AZ68" i="5"/>
  <c r="BE68" i="5"/>
  <c r="BO68" i="5" s="1"/>
  <c r="BX68" i="5" s="1"/>
  <c r="CG68" i="5" s="1"/>
  <c r="AZ39" i="5"/>
  <c r="BE39" i="5"/>
  <c r="BO39" i="5" s="1"/>
  <c r="BX39" i="5" s="1"/>
  <c r="CG39" i="5" s="1"/>
  <c r="AZ138" i="5"/>
  <c r="BE138" i="5"/>
  <c r="BO138" i="5" s="1"/>
  <c r="BX138" i="5" s="1"/>
  <c r="CG138" i="5" s="1"/>
  <c r="AZ145" i="5"/>
  <c r="BE145" i="5"/>
  <c r="BO145" i="5" s="1"/>
  <c r="BX145" i="5" s="1"/>
  <c r="CG145" i="5" s="1"/>
  <c r="AZ105" i="5"/>
  <c r="BE105" i="5"/>
  <c r="BO105" i="5" s="1"/>
  <c r="BX105" i="5" s="1"/>
  <c r="CG105" i="5" s="1"/>
  <c r="AZ82" i="5"/>
  <c r="BE82" i="5"/>
  <c r="BO82" i="5" s="1"/>
  <c r="BX82" i="5" s="1"/>
  <c r="CG82" i="5" s="1"/>
  <c r="AZ94" i="5"/>
  <c r="BE94" i="5"/>
  <c r="BO94" i="5" s="1"/>
  <c r="BX94" i="5" s="1"/>
  <c r="CG94" i="5" s="1"/>
  <c r="AZ73" i="5"/>
  <c r="BE73" i="5"/>
  <c r="BO73" i="5" s="1"/>
  <c r="BX73" i="5" s="1"/>
  <c r="CG73" i="5" s="1"/>
  <c r="AZ74" i="5"/>
  <c r="BE74" i="5"/>
  <c r="BO74" i="5" s="1"/>
  <c r="BX74" i="5" s="1"/>
  <c r="CG74" i="5" s="1"/>
  <c r="BF163" i="5"/>
  <c r="BP163" i="5" s="1"/>
  <c r="BY163" i="5" s="1"/>
  <c r="CH163" i="5" s="1"/>
  <c r="BF98" i="5"/>
  <c r="BP98" i="5" s="1"/>
  <c r="BY98" i="5" s="1"/>
  <c r="CH98" i="5" s="1"/>
  <c r="BF112" i="5"/>
  <c r="BP112" i="5" s="1"/>
  <c r="BY112" i="5" s="1"/>
  <c r="CH112" i="5" s="1"/>
  <c r="BF180" i="5"/>
  <c r="BP180" i="5" s="1"/>
  <c r="BY180" i="5" s="1"/>
  <c r="CH180" i="5" s="1"/>
  <c r="BF159" i="5"/>
  <c r="BP159" i="5" s="1"/>
  <c r="BY159" i="5" s="1"/>
  <c r="CH159" i="5" s="1"/>
  <c r="BF101" i="5"/>
  <c r="BP101" i="5" s="1"/>
  <c r="BY101" i="5" s="1"/>
  <c r="CH101" i="5" s="1"/>
  <c r="BF143" i="5"/>
  <c r="BP143" i="5" s="1"/>
  <c r="BY143" i="5" s="1"/>
  <c r="CH143" i="5" s="1"/>
  <c r="AZ80" i="5"/>
  <c r="BE80" i="5"/>
  <c r="BO80" i="5" s="1"/>
  <c r="BX80" i="5" s="1"/>
  <c r="CG80" i="5" s="1"/>
  <c r="AZ35" i="5"/>
  <c r="BE35" i="5"/>
  <c r="BO35" i="5" s="1"/>
  <c r="BX35" i="5" s="1"/>
  <c r="CG35" i="5" s="1"/>
  <c r="AZ151" i="5"/>
  <c r="BE151" i="5"/>
  <c r="BO151" i="5" s="1"/>
  <c r="BX151" i="5" s="1"/>
  <c r="CG151" i="5" s="1"/>
  <c r="AZ32" i="5"/>
  <c r="BE32" i="5"/>
  <c r="BO32" i="5" s="1"/>
  <c r="BX32" i="5" s="1"/>
  <c r="CG32" i="5" s="1"/>
  <c r="BF166" i="5"/>
  <c r="BP166" i="5" s="1"/>
  <c r="BY166" i="5" s="1"/>
  <c r="CH166" i="5" s="1"/>
  <c r="AZ176" i="5"/>
  <c r="BE176" i="5"/>
  <c r="BO176" i="5" s="1"/>
  <c r="BX176" i="5" s="1"/>
  <c r="CG176" i="5" s="1"/>
  <c r="AZ188" i="5"/>
  <c r="BE188" i="5"/>
  <c r="BO188" i="5" s="1"/>
  <c r="BX188" i="5" s="1"/>
  <c r="CG188" i="5" s="1"/>
  <c r="AZ66" i="5"/>
  <c r="BE66" i="5"/>
  <c r="BO66" i="5" s="1"/>
  <c r="BX66" i="5" s="1"/>
  <c r="CG66" i="5" s="1"/>
  <c r="AZ42" i="5"/>
  <c r="BE42" i="5"/>
  <c r="BO42" i="5" s="1"/>
  <c r="BX42" i="5" s="1"/>
  <c r="CG42" i="5" s="1"/>
  <c r="AZ124" i="5"/>
  <c r="BE124" i="5"/>
  <c r="BO124" i="5" s="1"/>
  <c r="BX124" i="5" s="1"/>
  <c r="CG124" i="5" s="1"/>
  <c r="AZ116" i="5"/>
  <c r="BE116" i="5"/>
  <c r="BO116" i="5" s="1"/>
  <c r="BX116" i="5" s="1"/>
  <c r="CG116" i="5" s="1"/>
  <c r="AZ146" i="5"/>
  <c r="BE146" i="5"/>
  <c r="BO146" i="5" s="1"/>
  <c r="BX146" i="5" s="1"/>
  <c r="CG146" i="5" s="1"/>
  <c r="BF181" i="5"/>
  <c r="BP181" i="5" s="1"/>
  <c r="BY181" i="5" s="1"/>
  <c r="CH181" i="5" s="1"/>
  <c r="AZ57" i="5"/>
  <c r="BE57" i="5"/>
  <c r="BO57" i="5" s="1"/>
  <c r="BX57" i="5" s="1"/>
  <c r="CG57" i="5" s="1"/>
  <c r="AZ193" i="5"/>
  <c r="BE193" i="5"/>
  <c r="BO193" i="5" s="1"/>
  <c r="BX193" i="5" s="1"/>
  <c r="CG193" i="5" s="1"/>
  <c r="AZ185" i="5"/>
  <c r="BE185" i="5"/>
  <c r="BO185" i="5" s="1"/>
  <c r="BX185" i="5" s="1"/>
  <c r="CG185" i="5" s="1"/>
  <c r="AZ69" i="5"/>
  <c r="BE69" i="5"/>
  <c r="BO69" i="5" s="1"/>
  <c r="BX69" i="5" s="1"/>
  <c r="CG69" i="5" s="1"/>
  <c r="AZ65" i="5"/>
  <c r="BE65" i="5"/>
  <c r="BO65" i="5" s="1"/>
  <c r="BX65" i="5" s="1"/>
  <c r="CG65" i="5" s="1"/>
  <c r="AZ78" i="5"/>
  <c r="BE78" i="5"/>
  <c r="BO78" i="5" s="1"/>
  <c r="BX78" i="5" s="1"/>
  <c r="CG78" i="5" s="1"/>
  <c r="AZ127" i="5"/>
  <c r="BE127" i="5"/>
  <c r="BO127" i="5" s="1"/>
  <c r="BX127" i="5" s="1"/>
  <c r="CG127" i="5" s="1"/>
  <c r="AZ79" i="5"/>
  <c r="BE79" i="5"/>
  <c r="BO79" i="5" s="1"/>
  <c r="BX79" i="5" s="1"/>
  <c r="CG79" i="5" s="1"/>
  <c r="AZ95" i="5"/>
  <c r="BE95" i="5"/>
  <c r="BO95" i="5" s="1"/>
  <c r="BX95" i="5" s="1"/>
  <c r="CG95" i="5" s="1"/>
  <c r="AZ150" i="5"/>
  <c r="BE150" i="5"/>
  <c r="BO150" i="5" s="1"/>
  <c r="BX150" i="5" s="1"/>
  <c r="CG150" i="5" s="1"/>
  <c r="AZ81" i="5"/>
  <c r="BE81" i="5"/>
  <c r="BO81" i="5" s="1"/>
  <c r="BX81" i="5" s="1"/>
  <c r="CG81" i="5" s="1"/>
  <c r="AZ153" i="5"/>
  <c r="BE153" i="5"/>
  <c r="BO153" i="5" s="1"/>
  <c r="BX153" i="5" s="1"/>
  <c r="CG153" i="5" s="1"/>
  <c r="AZ51" i="5"/>
  <c r="BE51" i="5"/>
  <c r="BO51" i="5" s="1"/>
  <c r="BX51" i="5" s="1"/>
  <c r="CG51" i="5" s="1"/>
  <c r="AZ111" i="5"/>
  <c r="BE111" i="5"/>
  <c r="BO111" i="5" s="1"/>
  <c r="BX111" i="5" s="1"/>
  <c r="CG111" i="5" s="1"/>
  <c r="AZ70" i="5"/>
  <c r="BE70" i="5"/>
  <c r="BO70" i="5" s="1"/>
  <c r="BX70" i="5" s="1"/>
  <c r="CG70" i="5" s="1"/>
  <c r="BF192" i="5"/>
  <c r="BP192" i="5" s="1"/>
  <c r="BY192" i="5" s="1"/>
  <c r="CH192" i="5" s="1"/>
  <c r="AZ154" i="5"/>
  <c r="BE154" i="5"/>
  <c r="BO154" i="5" s="1"/>
  <c r="BX154" i="5" s="1"/>
  <c r="CG154" i="5" s="1"/>
  <c r="AZ165" i="5"/>
  <c r="BE165" i="5"/>
  <c r="BO165" i="5" s="1"/>
  <c r="BX165" i="5" s="1"/>
  <c r="CG165" i="5" s="1"/>
  <c r="AZ53" i="5"/>
  <c r="BE53" i="5"/>
  <c r="BO53" i="5" s="1"/>
  <c r="BX53" i="5" s="1"/>
  <c r="CG53" i="5" s="1"/>
  <c r="AZ107" i="5"/>
  <c r="BE107" i="5"/>
  <c r="BO107" i="5" s="1"/>
  <c r="BX107" i="5" s="1"/>
  <c r="CG107" i="5" s="1"/>
  <c r="AZ118" i="5"/>
  <c r="BE118" i="5"/>
  <c r="BO118" i="5" s="1"/>
  <c r="BX118" i="5" s="1"/>
  <c r="CG118" i="5" s="1"/>
  <c r="AZ50" i="5"/>
  <c r="BE50" i="5"/>
  <c r="BO50" i="5" s="1"/>
  <c r="BX50" i="5" s="1"/>
  <c r="CG50" i="5" s="1"/>
  <c r="AZ110" i="5"/>
  <c r="BE110" i="5"/>
  <c r="BO110" i="5" s="1"/>
  <c r="BX110" i="5" s="1"/>
  <c r="CG110" i="5" s="1"/>
  <c r="AZ123" i="5"/>
  <c r="BE123" i="5"/>
  <c r="BO123" i="5" s="1"/>
  <c r="BX123" i="5" s="1"/>
  <c r="CG123" i="5" s="1"/>
  <c r="AZ108" i="5"/>
  <c r="BE108" i="5"/>
  <c r="BO108" i="5" s="1"/>
  <c r="BX108" i="5" s="1"/>
  <c r="CG108" i="5" s="1"/>
  <c r="AZ60" i="5"/>
  <c r="BE60" i="5"/>
  <c r="BO60" i="5" s="1"/>
  <c r="BX60" i="5" s="1"/>
  <c r="CG60" i="5" s="1"/>
  <c r="BF178" i="5"/>
  <c r="BP178" i="5" s="1"/>
  <c r="BY178" i="5" s="1"/>
  <c r="CH178" i="5" s="1"/>
  <c r="AZ132" i="5"/>
  <c r="BE132" i="5"/>
  <c r="BO132" i="5" s="1"/>
  <c r="BX132" i="5" s="1"/>
  <c r="CG132" i="5" s="1"/>
  <c r="AZ128" i="5"/>
  <c r="BE128" i="5"/>
  <c r="BO128" i="5" s="1"/>
  <c r="BX128" i="5" s="1"/>
  <c r="CG128" i="5" s="1"/>
  <c r="AZ93" i="5"/>
  <c r="BE93" i="5"/>
  <c r="BO93" i="5" s="1"/>
  <c r="BX93" i="5" s="1"/>
  <c r="CG93" i="5" s="1"/>
  <c r="AZ134" i="5"/>
  <c r="BE134" i="5"/>
  <c r="BO134" i="5" s="1"/>
  <c r="BX134" i="5" s="1"/>
  <c r="CG134" i="5" s="1"/>
  <c r="AZ156" i="5"/>
  <c r="BE156" i="5"/>
  <c r="BO156" i="5" s="1"/>
  <c r="BX156" i="5" s="1"/>
  <c r="CG156" i="5" s="1"/>
  <c r="BF183" i="5"/>
  <c r="BP183" i="5" s="1"/>
  <c r="BY183" i="5" s="1"/>
  <c r="CH183" i="5" s="1"/>
  <c r="AI27" i="5"/>
  <c r="AG17" i="5"/>
  <c r="AZ43" i="3"/>
  <c r="BE43" i="3"/>
  <c r="BO43" i="3" s="1"/>
  <c r="BX43" i="3" s="1"/>
  <c r="CG43" i="3" s="1"/>
  <c r="AZ111" i="3"/>
  <c r="BE111" i="3"/>
  <c r="BO111" i="3" s="1"/>
  <c r="BX111" i="3" s="1"/>
  <c r="CG111" i="3" s="1"/>
  <c r="AZ145" i="3"/>
  <c r="BE145" i="3"/>
  <c r="BO145" i="3" s="1"/>
  <c r="BX145" i="3" s="1"/>
  <c r="CG145" i="3" s="1"/>
  <c r="AZ58" i="3"/>
  <c r="BE58" i="3"/>
  <c r="BO58" i="3" s="1"/>
  <c r="BX58" i="3" s="1"/>
  <c r="CG58" i="3" s="1"/>
  <c r="BX129" i="3"/>
  <c r="CG129" i="3" s="1"/>
  <c r="AZ129" i="3"/>
  <c r="BE129" i="3"/>
  <c r="BO129" i="3" s="1"/>
  <c r="AZ107" i="3"/>
  <c r="BE107" i="3"/>
  <c r="BO107" i="3" s="1"/>
  <c r="BX107" i="3" s="1"/>
  <c r="CG107" i="3" s="1"/>
  <c r="AZ158" i="3"/>
  <c r="BE158" i="3"/>
  <c r="BO158" i="3" s="1"/>
  <c r="BX158" i="3" s="1"/>
  <c r="CG158" i="3" s="1"/>
  <c r="AZ139" i="3"/>
  <c r="BE139" i="3"/>
  <c r="BO139" i="3" s="1"/>
  <c r="BX139" i="3" s="1"/>
  <c r="CG139" i="3" s="1"/>
  <c r="AZ133" i="3"/>
  <c r="BE133" i="3"/>
  <c r="BO133" i="3" s="1"/>
  <c r="BX133" i="3" s="1"/>
  <c r="CG133" i="3" s="1"/>
  <c r="AZ69" i="3"/>
  <c r="BE69" i="3"/>
  <c r="BO69" i="3" s="1"/>
  <c r="BX69" i="3" s="1"/>
  <c r="CG69" i="3" s="1"/>
  <c r="BX80" i="3"/>
  <c r="CG80" i="3" s="1"/>
  <c r="AZ80" i="3"/>
  <c r="BE80" i="3"/>
  <c r="BO80" i="3" s="1"/>
  <c r="BF167" i="3"/>
  <c r="BP167" i="3" s="1"/>
  <c r="BY167" i="3" s="1"/>
  <c r="CH167" i="3" s="1"/>
  <c r="BF195" i="3"/>
  <c r="BP195" i="3" s="1"/>
  <c r="BY195" i="3" s="1"/>
  <c r="CH195" i="3" s="1"/>
  <c r="BF185" i="3"/>
  <c r="BP185" i="3" s="1"/>
  <c r="BY185" i="3" s="1"/>
  <c r="CH185" i="3" s="1"/>
  <c r="AZ48" i="3"/>
  <c r="BE48" i="3"/>
  <c r="BO48" i="3" s="1"/>
  <c r="BX48" i="3" s="1"/>
  <c r="CG48" i="3" s="1"/>
  <c r="AZ95" i="3"/>
  <c r="BE95" i="3"/>
  <c r="BO95" i="3" s="1"/>
  <c r="BX95" i="3" s="1"/>
  <c r="CG95" i="3" s="1"/>
  <c r="AZ36" i="3"/>
  <c r="BE36" i="3"/>
  <c r="BO36" i="3" s="1"/>
  <c r="BX36" i="3" s="1"/>
  <c r="CG36" i="3" s="1"/>
  <c r="AZ176" i="3"/>
  <c r="BE176" i="3"/>
  <c r="BO176" i="3" s="1"/>
  <c r="BX176" i="3" s="1"/>
  <c r="CG176" i="3" s="1"/>
  <c r="AZ84" i="3"/>
  <c r="BE84" i="3"/>
  <c r="BO84" i="3" s="1"/>
  <c r="BX84" i="3" s="1"/>
  <c r="CG84" i="3" s="1"/>
  <c r="AZ122" i="3"/>
  <c r="BE122" i="3"/>
  <c r="BO122" i="3" s="1"/>
  <c r="BX122" i="3" s="1"/>
  <c r="CG122" i="3" s="1"/>
  <c r="AZ37" i="3"/>
  <c r="BE37" i="3"/>
  <c r="BO37" i="3" s="1"/>
  <c r="BX37" i="3" s="1"/>
  <c r="CG37" i="3" s="1"/>
  <c r="AZ76" i="3"/>
  <c r="BE76" i="3"/>
  <c r="BO76" i="3" s="1"/>
  <c r="BX76" i="3" s="1"/>
  <c r="CG76" i="3" s="1"/>
  <c r="BF112" i="3"/>
  <c r="BP112" i="3" s="1"/>
  <c r="BY112" i="3" s="1"/>
  <c r="CH112" i="3" s="1"/>
  <c r="BF42" i="3"/>
  <c r="BP42" i="3" s="1"/>
  <c r="BY42" i="3" s="1"/>
  <c r="CH42" i="3" s="1"/>
  <c r="AZ53" i="3"/>
  <c r="BE53" i="3"/>
  <c r="BO53" i="3" s="1"/>
  <c r="BX53" i="3" s="1"/>
  <c r="CG53" i="3" s="1"/>
  <c r="BF105" i="3"/>
  <c r="BP105" i="3" s="1"/>
  <c r="BY105" i="3" s="1"/>
  <c r="CH105" i="3" s="1"/>
  <c r="AZ150" i="3"/>
  <c r="BE150" i="3"/>
  <c r="BO150" i="3" s="1"/>
  <c r="BX150" i="3" s="1"/>
  <c r="CG150" i="3" s="1"/>
  <c r="AZ51" i="3"/>
  <c r="BE51" i="3"/>
  <c r="BO51" i="3" s="1"/>
  <c r="BX51" i="3" s="1"/>
  <c r="CG51" i="3" s="1"/>
  <c r="AZ184" i="3"/>
  <c r="BE184" i="3"/>
  <c r="BO184" i="3" s="1"/>
  <c r="BX184" i="3" s="1"/>
  <c r="CG184" i="3" s="1"/>
  <c r="AZ72" i="3"/>
  <c r="BE72" i="3"/>
  <c r="BO72" i="3" s="1"/>
  <c r="BX72" i="3" s="1"/>
  <c r="CG72" i="3" s="1"/>
  <c r="AZ113" i="3"/>
  <c r="BE113" i="3"/>
  <c r="BO113" i="3" s="1"/>
  <c r="BX113" i="3" s="1"/>
  <c r="CG113" i="3" s="1"/>
  <c r="AZ180" i="3"/>
  <c r="BE180" i="3"/>
  <c r="BO180" i="3" s="1"/>
  <c r="BX180" i="3" s="1"/>
  <c r="CG180" i="3" s="1"/>
  <c r="AZ65" i="3"/>
  <c r="BE65" i="3"/>
  <c r="BO65" i="3" s="1"/>
  <c r="BX65" i="3" s="1"/>
  <c r="CG65" i="3" s="1"/>
  <c r="AZ142" i="3"/>
  <c r="BE142" i="3"/>
  <c r="BO142" i="3" s="1"/>
  <c r="BX142" i="3" s="1"/>
  <c r="CG142" i="3" s="1"/>
  <c r="BF31" i="3"/>
  <c r="BP31" i="3" s="1"/>
  <c r="BY31" i="3" s="1"/>
  <c r="CH31" i="3" s="1"/>
  <c r="AZ161" i="3"/>
  <c r="BE161" i="3"/>
  <c r="BO161" i="3" s="1"/>
  <c r="BX161" i="3" s="1"/>
  <c r="CG161" i="3" s="1"/>
  <c r="AZ183" i="3"/>
  <c r="BE183" i="3"/>
  <c r="BO183" i="3" s="1"/>
  <c r="BX183" i="3" s="1"/>
  <c r="CG183" i="3" s="1"/>
  <c r="AZ33" i="3"/>
  <c r="BE33" i="3"/>
  <c r="BO33" i="3" s="1"/>
  <c r="BX33" i="3" s="1"/>
  <c r="CG33" i="3" s="1"/>
  <c r="AZ125" i="3"/>
  <c r="BE125" i="3"/>
  <c r="BO125" i="3" s="1"/>
  <c r="BX125" i="3" s="1"/>
  <c r="CG125" i="3" s="1"/>
  <c r="AZ55" i="3"/>
  <c r="BE55" i="3"/>
  <c r="BO55" i="3" s="1"/>
  <c r="BX55" i="3" s="1"/>
  <c r="CG55" i="3" s="1"/>
  <c r="AZ59" i="3"/>
  <c r="BE59" i="3"/>
  <c r="BO59" i="3" s="1"/>
  <c r="BX59" i="3" s="1"/>
  <c r="CG59" i="3" s="1"/>
  <c r="BF182" i="3"/>
  <c r="BP182" i="3" s="1"/>
  <c r="BY182" i="3" s="1"/>
  <c r="CH182" i="3" s="1"/>
  <c r="AZ174" i="3"/>
  <c r="BE174" i="3"/>
  <c r="BO174" i="3" s="1"/>
  <c r="BX174" i="3" s="1"/>
  <c r="CG174" i="3" s="1"/>
  <c r="AZ187" i="3"/>
  <c r="BE187" i="3"/>
  <c r="BO187" i="3" s="1"/>
  <c r="BX187" i="3" s="1"/>
  <c r="CG187" i="3" s="1"/>
  <c r="AZ175" i="3"/>
  <c r="BE175" i="3"/>
  <c r="BO175" i="3" s="1"/>
  <c r="BX175" i="3" s="1"/>
  <c r="CG175" i="3" s="1"/>
  <c r="AZ77" i="3"/>
  <c r="BE77" i="3"/>
  <c r="BO77" i="3" s="1"/>
  <c r="BX77" i="3" s="1"/>
  <c r="CG77" i="3" s="1"/>
  <c r="AZ96" i="3"/>
  <c r="BE96" i="3"/>
  <c r="BO96" i="3" s="1"/>
  <c r="BX96" i="3" s="1"/>
  <c r="CG96" i="3" s="1"/>
  <c r="AZ62" i="3"/>
  <c r="BE62" i="3"/>
  <c r="BO62" i="3" s="1"/>
  <c r="BX62" i="3" s="1"/>
  <c r="CG62" i="3" s="1"/>
  <c r="AZ104" i="3"/>
  <c r="BE104" i="3"/>
  <c r="BO104" i="3" s="1"/>
  <c r="BX104" i="3" s="1"/>
  <c r="CG104" i="3" s="1"/>
  <c r="AZ137" i="3"/>
  <c r="BE137" i="3"/>
  <c r="BO137" i="3" s="1"/>
  <c r="BX137" i="3" s="1"/>
  <c r="CG137" i="3" s="1"/>
  <c r="AZ156" i="3"/>
  <c r="BE156" i="3"/>
  <c r="BO156" i="3" s="1"/>
  <c r="BX156" i="3" s="1"/>
  <c r="CG156" i="3" s="1"/>
  <c r="AZ60" i="3"/>
  <c r="BE60" i="3"/>
  <c r="BO60" i="3" s="1"/>
  <c r="BX60" i="3" s="1"/>
  <c r="CG60" i="3" s="1"/>
  <c r="BF181" i="3"/>
  <c r="BP181" i="3" s="1"/>
  <c r="BY181" i="3" s="1"/>
  <c r="CH181" i="3" s="1"/>
  <c r="AZ94" i="3"/>
  <c r="BE94" i="3"/>
  <c r="BO94" i="3" s="1"/>
  <c r="BX94" i="3" s="1"/>
  <c r="CG94" i="3" s="1"/>
  <c r="BF110" i="3"/>
  <c r="BP110" i="3" s="1"/>
  <c r="BY110" i="3" s="1"/>
  <c r="CH110" i="3" s="1"/>
  <c r="AZ68" i="3"/>
  <c r="BE68" i="3"/>
  <c r="BO68" i="3" s="1"/>
  <c r="BX68" i="3" s="1"/>
  <c r="CG68" i="3" s="1"/>
  <c r="BX99" i="3"/>
  <c r="CG99" i="3" s="1"/>
  <c r="AZ99" i="3"/>
  <c r="BE99" i="3"/>
  <c r="BO99" i="3" s="1"/>
  <c r="AZ97" i="3"/>
  <c r="BE97" i="3"/>
  <c r="BO97" i="3" s="1"/>
  <c r="BX97" i="3" s="1"/>
  <c r="CG97" i="3" s="1"/>
  <c r="AZ163" i="3"/>
  <c r="BE163" i="3"/>
  <c r="BO163" i="3" s="1"/>
  <c r="BX163" i="3" s="1"/>
  <c r="CG163" i="3" s="1"/>
  <c r="AZ93" i="3"/>
  <c r="BE93" i="3"/>
  <c r="BO93" i="3" s="1"/>
  <c r="BX93" i="3" s="1"/>
  <c r="CG93" i="3" s="1"/>
  <c r="AZ86" i="3"/>
  <c r="BE86" i="3"/>
  <c r="BO86" i="3" s="1"/>
  <c r="BX86" i="3" s="1"/>
  <c r="CG86" i="3" s="1"/>
  <c r="AZ154" i="3"/>
  <c r="BE154" i="3"/>
  <c r="BO154" i="3" s="1"/>
  <c r="BX154" i="3" s="1"/>
  <c r="CG154" i="3" s="1"/>
  <c r="AZ29" i="3"/>
  <c r="BE29" i="3"/>
  <c r="BO29" i="3" s="1"/>
  <c r="BX29" i="3" s="1"/>
  <c r="CG29" i="3" s="1"/>
  <c r="AZ179" i="3"/>
  <c r="BE179" i="3"/>
  <c r="BO179" i="3" s="1"/>
  <c r="BX179" i="3" s="1"/>
  <c r="CG179" i="3" s="1"/>
  <c r="AZ119" i="3"/>
  <c r="BE119" i="3"/>
  <c r="BO119" i="3" s="1"/>
  <c r="BX119" i="3" s="1"/>
  <c r="CG119" i="3" s="1"/>
  <c r="AZ149" i="3"/>
  <c r="BE149" i="3"/>
  <c r="BO149" i="3" s="1"/>
  <c r="BX149" i="3" s="1"/>
  <c r="CG149" i="3" s="1"/>
  <c r="AZ41" i="3"/>
  <c r="BE41" i="3"/>
  <c r="BO41" i="3" s="1"/>
  <c r="BX41" i="3" s="1"/>
  <c r="CG41" i="3" s="1"/>
  <c r="AZ157" i="3"/>
  <c r="BE157" i="3"/>
  <c r="BO157" i="3" s="1"/>
  <c r="BX157" i="3" s="1"/>
  <c r="CG157" i="3" s="1"/>
  <c r="AZ141" i="3"/>
  <c r="BE141" i="3"/>
  <c r="BO141" i="3" s="1"/>
  <c r="BX141" i="3" s="1"/>
  <c r="CG141" i="3" s="1"/>
  <c r="BF124" i="3"/>
  <c r="BP124" i="3" s="1"/>
  <c r="BY124" i="3" s="1"/>
  <c r="CH124" i="3" s="1"/>
  <c r="AZ102" i="3"/>
  <c r="BE102" i="3"/>
  <c r="BO102" i="3" s="1"/>
  <c r="BX102" i="3" s="1"/>
  <c r="CG102" i="3" s="1"/>
  <c r="BF101" i="3"/>
  <c r="BP101" i="3" s="1"/>
  <c r="BY101" i="3" s="1"/>
  <c r="CH101" i="3" s="1"/>
  <c r="AZ56" i="3"/>
  <c r="BE56" i="3"/>
  <c r="BO56" i="3" s="1"/>
  <c r="BX56" i="3" s="1"/>
  <c r="CG56" i="3" s="1"/>
  <c r="AZ190" i="3"/>
  <c r="BE190" i="3"/>
  <c r="BO190" i="3" s="1"/>
  <c r="BX190" i="3" s="1"/>
  <c r="CG190" i="3" s="1"/>
  <c r="AZ170" i="3"/>
  <c r="BE170" i="3"/>
  <c r="BO170" i="3" s="1"/>
  <c r="BX170" i="3" s="1"/>
  <c r="CG170" i="3" s="1"/>
  <c r="BF127" i="3"/>
  <c r="BP127" i="3" s="1"/>
  <c r="BY127" i="3" s="1"/>
  <c r="CH127" i="3" s="1"/>
  <c r="AZ171" i="3"/>
  <c r="BE171" i="3"/>
  <c r="BO171" i="3" s="1"/>
  <c r="BX171" i="3" s="1"/>
  <c r="CG171" i="3" s="1"/>
  <c r="AZ89" i="3"/>
  <c r="BE89" i="3"/>
  <c r="BO89" i="3" s="1"/>
  <c r="BX89" i="3" s="1"/>
  <c r="CG89" i="3" s="1"/>
  <c r="AZ153" i="3"/>
  <c r="BE153" i="3"/>
  <c r="BO153" i="3" s="1"/>
  <c r="BX153" i="3" s="1"/>
  <c r="CG153" i="3" s="1"/>
  <c r="AZ166" i="3"/>
  <c r="BE166" i="3"/>
  <c r="BO166" i="3" s="1"/>
  <c r="BX166" i="3" s="1"/>
  <c r="CG166" i="3" s="1"/>
  <c r="AZ147" i="3"/>
  <c r="BE147" i="3"/>
  <c r="BO147" i="3" s="1"/>
  <c r="BX147" i="3" s="1"/>
  <c r="CG147" i="3" s="1"/>
  <c r="AZ32" i="3"/>
  <c r="BE32" i="3"/>
  <c r="BO32" i="3" s="1"/>
  <c r="BX32" i="3" s="1"/>
  <c r="CG32" i="3" s="1"/>
  <c r="AZ66" i="3"/>
  <c r="BE66" i="3"/>
  <c r="BO66" i="3" s="1"/>
  <c r="BX66" i="3" s="1"/>
  <c r="CG66" i="3" s="1"/>
  <c r="AZ160" i="3"/>
  <c r="BE160" i="3"/>
  <c r="BO160" i="3" s="1"/>
  <c r="BX160" i="3" s="1"/>
  <c r="CG160" i="3" s="1"/>
  <c r="AZ106" i="3"/>
  <c r="BE106" i="3"/>
  <c r="BO106" i="3" s="1"/>
  <c r="BX106" i="3" s="1"/>
  <c r="CG106" i="3" s="1"/>
  <c r="BF120" i="3"/>
  <c r="BP120" i="3" s="1"/>
  <c r="BY120" i="3" s="1"/>
  <c r="CH120" i="3" s="1"/>
  <c r="AZ71" i="3"/>
  <c r="BE71" i="3"/>
  <c r="BO71" i="3" s="1"/>
  <c r="BX71" i="3" s="1"/>
  <c r="CG71" i="3" s="1"/>
  <c r="BF63" i="3"/>
  <c r="BP63" i="3" s="1"/>
  <c r="BY63" i="3" s="1"/>
  <c r="CH63" i="3" s="1"/>
  <c r="BF35" i="3"/>
  <c r="BP35" i="3" s="1"/>
  <c r="BY35" i="3" s="1"/>
  <c r="CH35" i="3" s="1"/>
  <c r="AZ143" i="3"/>
  <c r="BE143" i="3"/>
  <c r="BO143" i="3" s="1"/>
  <c r="BX143" i="3" s="1"/>
  <c r="CG143" i="3" s="1"/>
  <c r="AZ114" i="3"/>
  <c r="BE114" i="3"/>
  <c r="BO114" i="3" s="1"/>
  <c r="BX114" i="3" s="1"/>
  <c r="CG114" i="3" s="1"/>
  <c r="AZ115" i="3"/>
  <c r="BE115" i="3"/>
  <c r="BO115" i="3" s="1"/>
  <c r="BX115" i="3" s="1"/>
  <c r="CG115" i="3" s="1"/>
  <c r="AZ52" i="3"/>
  <c r="BE52" i="3"/>
  <c r="BO52" i="3" s="1"/>
  <c r="BX52" i="3" s="1"/>
  <c r="CG52" i="3" s="1"/>
  <c r="AZ70" i="3"/>
  <c r="BE70" i="3"/>
  <c r="BO70" i="3" s="1"/>
  <c r="BX70" i="3" s="1"/>
  <c r="CG70" i="3" s="1"/>
  <c r="AZ81" i="3"/>
  <c r="BE81" i="3"/>
  <c r="BO81" i="3" s="1"/>
  <c r="BX81" i="3" s="1"/>
  <c r="CG81" i="3" s="1"/>
  <c r="AZ103" i="3"/>
  <c r="BE103" i="3"/>
  <c r="BO103" i="3" s="1"/>
  <c r="BX103" i="3" s="1"/>
  <c r="CG103" i="3" s="1"/>
  <c r="BF126" i="3"/>
  <c r="BP126" i="3" s="1"/>
  <c r="BY126" i="3" s="1"/>
  <c r="CH126" i="3" s="1"/>
  <c r="AZ100" i="3"/>
  <c r="BE100" i="3"/>
  <c r="BO100" i="3" s="1"/>
  <c r="BX100" i="3" s="1"/>
  <c r="CG100" i="3" s="1"/>
  <c r="AZ30" i="3"/>
  <c r="BE30" i="3"/>
  <c r="BO30" i="3" s="1"/>
  <c r="BX30" i="3" s="1"/>
  <c r="CG30" i="3" s="1"/>
  <c r="AZ74" i="3"/>
  <c r="BE74" i="3"/>
  <c r="BO74" i="3" s="1"/>
  <c r="BX74" i="3" s="1"/>
  <c r="CG74" i="3" s="1"/>
  <c r="AZ92" i="3"/>
  <c r="BE92" i="3"/>
  <c r="BO92" i="3" s="1"/>
  <c r="BX92" i="3" s="1"/>
  <c r="CG92" i="3" s="1"/>
  <c r="AZ28" i="3"/>
  <c r="BE28" i="3"/>
  <c r="BO28" i="3" s="1"/>
  <c r="BX28" i="3" s="1"/>
  <c r="CG28" i="3" s="1"/>
  <c r="BF54" i="3"/>
  <c r="BP54" i="3" s="1"/>
  <c r="BY54" i="3" s="1"/>
  <c r="CH54" i="3" s="1"/>
  <c r="AZ162" i="3"/>
  <c r="BE162" i="3"/>
  <c r="BO162" i="3" s="1"/>
  <c r="BX162" i="3" s="1"/>
  <c r="CG162" i="3" s="1"/>
  <c r="AZ88" i="3"/>
  <c r="BE88" i="3"/>
  <c r="BO88" i="3" s="1"/>
  <c r="BX88" i="3" s="1"/>
  <c r="CG88" i="3" s="1"/>
  <c r="AZ116" i="3"/>
  <c r="BE116" i="3"/>
  <c r="BO116" i="3" s="1"/>
  <c r="BX116" i="3" s="1"/>
  <c r="CG116" i="3" s="1"/>
  <c r="AZ121" i="3"/>
  <c r="BE121" i="3"/>
  <c r="BO121" i="3" s="1"/>
  <c r="BX121" i="3" s="1"/>
  <c r="CG121" i="3" s="1"/>
  <c r="AZ191" i="3"/>
  <c r="BE191" i="3"/>
  <c r="BO191" i="3" s="1"/>
  <c r="BX191" i="3" s="1"/>
  <c r="CG191" i="3" s="1"/>
  <c r="AZ164" i="3"/>
  <c r="BE164" i="3"/>
  <c r="BO164" i="3" s="1"/>
  <c r="BX164" i="3" s="1"/>
  <c r="CG164" i="3" s="1"/>
  <c r="AZ40" i="3"/>
  <c r="BE40" i="3"/>
  <c r="BO40" i="3" s="1"/>
  <c r="BX40" i="3" s="1"/>
  <c r="CG40" i="3" s="1"/>
  <c r="AZ47" i="3"/>
  <c r="BE47" i="3"/>
  <c r="BO47" i="3" s="1"/>
  <c r="BX47" i="3" s="1"/>
  <c r="CG47" i="3" s="1"/>
  <c r="AZ67" i="3"/>
  <c r="BE67" i="3"/>
  <c r="BO67" i="3" s="1"/>
  <c r="BX67" i="3" s="1"/>
  <c r="CG67" i="3" s="1"/>
  <c r="AZ194" i="3"/>
  <c r="BE194" i="3"/>
  <c r="BO194" i="3" s="1"/>
  <c r="BX194" i="3" s="1"/>
  <c r="CG194" i="3" s="1"/>
  <c r="BF128" i="3"/>
  <c r="BP128" i="3" s="1"/>
  <c r="BY128" i="3" s="1"/>
  <c r="CH128" i="3" s="1"/>
  <c r="BF135" i="3"/>
  <c r="BP135" i="3" s="1"/>
  <c r="BY135" i="3" s="1"/>
  <c r="CH135" i="3" s="1"/>
  <c r="AZ152" i="3"/>
  <c r="BE152" i="3"/>
  <c r="BO152" i="3" s="1"/>
  <c r="BX152" i="3" s="1"/>
  <c r="CG152" i="3" s="1"/>
  <c r="BF131" i="3"/>
  <c r="BP131" i="3" s="1"/>
  <c r="BY131" i="3" s="1"/>
  <c r="CH131" i="3" s="1"/>
  <c r="BF78" i="3"/>
  <c r="BP78" i="3" s="1"/>
  <c r="BY78" i="3" s="1"/>
  <c r="CH78" i="3" s="1"/>
  <c r="BF155" i="3"/>
  <c r="BP155" i="3" s="1"/>
  <c r="BY155" i="3" s="1"/>
  <c r="CH155" i="3" s="1"/>
  <c r="AZ83" i="3"/>
  <c r="BE83" i="3"/>
  <c r="BO83" i="3" s="1"/>
  <c r="BX83" i="3" s="1"/>
  <c r="CG83" i="3" s="1"/>
  <c r="BF79" i="3"/>
  <c r="BP79" i="3" s="1"/>
  <c r="BY79" i="3" s="1"/>
  <c r="CH79" i="3" s="1"/>
  <c r="AZ132" i="3"/>
  <c r="BE132" i="3"/>
  <c r="BO132" i="3" s="1"/>
  <c r="BX132" i="3" s="1"/>
  <c r="CG132" i="3" s="1"/>
  <c r="BX178" i="3"/>
  <c r="CG178" i="3" s="1"/>
  <c r="AZ178" i="3"/>
  <c r="BE178" i="3"/>
  <c r="BO178" i="3" s="1"/>
  <c r="BF98" i="3"/>
  <c r="BP98" i="3" s="1"/>
  <c r="BY98" i="3" s="1"/>
  <c r="CH98" i="3" s="1"/>
  <c r="BF165" i="3"/>
  <c r="BP165" i="3" s="1"/>
  <c r="BY165" i="3" s="1"/>
  <c r="CH165" i="3" s="1"/>
  <c r="BF159" i="3"/>
  <c r="BP159" i="3" s="1"/>
  <c r="BY159" i="3" s="1"/>
  <c r="CH159" i="3" s="1"/>
  <c r="BF173" i="3"/>
  <c r="BP173" i="3" s="1"/>
  <c r="BY173" i="3" s="1"/>
  <c r="CH173" i="3" s="1"/>
  <c r="BF50" i="3"/>
  <c r="BP50" i="3" s="1"/>
  <c r="BY50" i="3" s="1"/>
  <c r="CH50" i="3" s="1"/>
  <c r="AZ172" i="3"/>
  <c r="BE172" i="3"/>
  <c r="BO172" i="3" s="1"/>
  <c r="BX172" i="3" s="1"/>
  <c r="CG172" i="3" s="1"/>
  <c r="AZ117" i="3"/>
  <c r="BE117" i="3"/>
  <c r="BO117" i="3" s="1"/>
  <c r="BX117" i="3" s="1"/>
  <c r="CG117" i="3" s="1"/>
  <c r="AZ130" i="3"/>
  <c r="BE130" i="3"/>
  <c r="BO130" i="3" s="1"/>
  <c r="BX130" i="3" s="1"/>
  <c r="CG130" i="3" s="1"/>
  <c r="BF169" i="3"/>
  <c r="BP169" i="3" s="1"/>
  <c r="BY169" i="3" s="1"/>
  <c r="CH169" i="3" s="1"/>
  <c r="AZ193" i="3"/>
  <c r="BE193" i="3"/>
  <c r="BO193" i="3" s="1"/>
  <c r="BX193" i="3" s="1"/>
  <c r="CG193" i="3" s="1"/>
  <c r="AZ87" i="3"/>
  <c r="BE87" i="3"/>
  <c r="BO87" i="3" s="1"/>
  <c r="BX87" i="3" s="1"/>
  <c r="CG87" i="3" s="1"/>
  <c r="AZ151" i="3"/>
  <c r="BE151" i="3"/>
  <c r="BO151" i="3" s="1"/>
  <c r="BX151" i="3" s="1"/>
  <c r="CG151" i="3" s="1"/>
  <c r="AZ46" i="3"/>
  <c r="BE46" i="3"/>
  <c r="BO46" i="3" s="1"/>
  <c r="BX46" i="3" s="1"/>
  <c r="CG46" i="3" s="1"/>
  <c r="AZ91" i="3"/>
  <c r="BE91" i="3"/>
  <c r="BO91" i="3" s="1"/>
  <c r="BX91" i="3" s="1"/>
  <c r="CG91" i="3" s="1"/>
  <c r="BF188" i="3"/>
  <c r="BP188" i="3" s="1"/>
  <c r="BY188" i="3" s="1"/>
  <c r="CH188" i="3" s="1"/>
  <c r="AZ75" i="3"/>
  <c r="BE75" i="3"/>
  <c r="BO75" i="3" s="1"/>
  <c r="BX75" i="3" s="1"/>
  <c r="CG75" i="3" s="1"/>
  <c r="AZ85" i="3"/>
  <c r="BE85" i="3"/>
  <c r="BO85" i="3" s="1"/>
  <c r="BX85" i="3" s="1"/>
  <c r="CG85" i="3" s="1"/>
  <c r="AZ108" i="3"/>
  <c r="BE108" i="3"/>
  <c r="BO108" i="3" s="1"/>
  <c r="BX108" i="3" s="1"/>
  <c r="CG108" i="3" s="1"/>
  <c r="AZ123" i="3"/>
  <c r="BE123" i="3"/>
  <c r="BO123" i="3" s="1"/>
  <c r="BX123" i="3" s="1"/>
  <c r="CG123" i="3" s="1"/>
  <c r="AZ144" i="3"/>
  <c r="BE144" i="3"/>
  <c r="BO144" i="3" s="1"/>
  <c r="BX144" i="3" s="1"/>
  <c r="CG144" i="3" s="1"/>
  <c r="AZ45" i="3"/>
  <c r="BE45" i="3"/>
  <c r="BO45" i="3" s="1"/>
  <c r="BX45" i="3" s="1"/>
  <c r="CG45" i="3" s="1"/>
  <c r="AZ38" i="3"/>
  <c r="BE38" i="3"/>
  <c r="BO38" i="3" s="1"/>
  <c r="BX38" i="3" s="1"/>
  <c r="CG38" i="3" s="1"/>
  <c r="AZ186" i="3"/>
  <c r="BE186" i="3"/>
  <c r="BO186" i="3" s="1"/>
  <c r="BX186" i="3" s="1"/>
  <c r="CG186" i="3" s="1"/>
  <c r="AZ61" i="3"/>
  <c r="BE61" i="3"/>
  <c r="BO61" i="3" s="1"/>
  <c r="BX61" i="3" s="1"/>
  <c r="CG61" i="3" s="1"/>
  <c r="AZ189" i="3"/>
  <c r="BE189" i="3"/>
  <c r="BO189" i="3" s="1"/>
  <c r="BX189" i="3" s="1"/>
  <c r="CG189" i="3" s="1"/>
  <c r="AZ134" i="3"/>
  <c r="BE134" i="3"/>
  <c r="BO134" i="3" s="1"/>
  <c r="BX134" i="3" s="1"/>
  <c r="CG134" i="3" s="1"/>
  <c r="BX192" i="3"/>
  <c r="CG192" i="3" s="1"/>
  <c r="AZ192" i="3"/>
  <c r="BE192" i="3"/>
  <c r="BO192" i="3" s="1"/>
  <c r="AZ148" i="3"/>
  <c r="BE148" i="3"/>
  <c r="BO148" i="3" s="1"/>
  <c r="BX148" i="3" s="1"/>
  <c r="CG148" i="3" s="1"/>
  <c r="AZ73" i="3"/>
  <c r="BE73" i="3"/>
  <c r="BO73" i="3" s="1"/>
  <c r="BX73" i="3" s="1"/>
  <c r="CG73" i="3" s="1"/>
  <c r="AZ146" i="3"/>
  <c r="BE146" i="3"/>
  <c r="BO146" i="3" s="1"/>
  <c r="BX146" i="3" s="1"/>
  <c r="CG146" i="3" s="1"/>
  <c r="AZ177" i="3"/>
  <c r="BE177" i="3"/>
  <c r="BO177" i="3" s="1"/>
  <c r="BX177" i="3" s="1"/>
  <c r="CG177" i="3" s="1"/>
  <c r="AZ138" i="3"/>
  <c r="BE138" i="3"/>
  <c r="BO138" i="3" s="1"/>
  <c r="BX138" i="3" s="1"/>
  <c r="CG138" i="3" s="1"/>
  <c r="AZ90" i="3"/>
  <c r="BE90" i="3"/>
  <c r="BO90" i="3" s="1"/>
  <c r="BX90" i="3" s="1"/>
  <c r="CG90" i="3" s="1"/>
  <c r="AZ44" i="3"/>
  <c r="BE44" i="3"/>
  <c r="BO44" i="3" s="1"/>
  <c r="BX44" i="3" s="1"/>
  <c r="CG44" i="3" s="1"/>
  <c r="AZ49" i="3"/>
  <c r="BE49" i="3"/>
  <c r="BO49" i="3" s="1"/>
  <c r="BX49" i="3" s="1"/>
  <c r="CG49" i="3" s="1"/>
  <c r="AZ168" i="3"/>
  <c r="BE168" i="3"/>
  <c r="BO168" i="3" s="1"/>
  <c r="BX168" i="3" s="1"/>
  <c r="CG168" i="3" s="1"/>
  <c r="AZ140" i="3"/>
  <c r="BE140" i="3"/>
  <c r="BO140" i="3" s="1"/>
  <c r="BX140" i="3" s="1"/>
  <c r="CG140" i="3" s="1"/>
  <c r="AZ109" i="3"/>
  <c r="BE109" i="3"/>
  <c r="BO109" i="3" s="1"/>
  <c r="BX109" i="3" s="1"/>
  <c r="CG109" i="3" s="1"/>
  <c r="AZ57" i="3"/>
  <c r="BE57" i="3"/>
  <c r="BO57" i="3" s="1"/>
  <c r="BX57" i="3" s="1"/>
  <c r="CG57" i="3" s="1"/>
  <c r="AZ82" i="3"/>
  <c r="BE82" i="3"/>
  <c r="BO82" i="3" s="1"/>
  <c r="BX82" i="3" s="1"/>
  <c r="CG82" i="3" s="1"/>
  <c r="AZ39" i="3"/>
  <c r="BE39" i="3"/>
  <c r="BO39" i="3" s="1"/>
  <c r="BX39" i="3" s="1"/>
  <c r="CG39" i="3" s="1"/>
  <c r="AZ136" i="3"/>
  <c r="BE136" i="3"/>
  <c r="BO136" i="3" s="1"/>
  <c r="BX136" i="3" s="1"/>
  <c r="CG136" i="3" s="1"/>
  <c r="AZ64" i="3"/>
  <c r="BE64" i="3"/>
  <c r="BO64" i="3" s="1"/>
  <c r="BX64" i="3" s="1"/>
  <c r="CG64" i="3" s="1"/>
  <c r="AZ118" i="3"/>
  <c r="BE118" i="3"/>
  <c r="BO118" i="3" s="1"/>
  <c r="BX118" i="3" s="1"/>
  <c r="CG118" i="3" s="1"/>
  <c r="AZ34" i="3"/>
  <c r="BE34" i="3"/>
  <c r="BO34" i="3" s="1"/>
  <c r="BX34" i="3" s="1"/>
  <c r="CG34" i="3" s="1"/>
  <c r="AP17" i="3"/>
  <c r="AQ27" i="3"/>
  <c r="BF161" i="2"/>
  <c r="BP161" i="2" s="1"/>
  <c r="BY161" i="2" s="1"/>
  <c r="CH161" i="2" s="1"/>
  <c r="BF77" i="2"/>
  <c r="BP77" i="2" s="1"/>
  <c r="BY77" i="2" s="1"/>
  <c r="CH77" i="2" s="1"/>
  <c r="AZ182" i="2"/>
  <c r="BE182" i="2"/>
  <c r="BO182" i="2" s="1"/>
  <c r="BX182" i="2" s="1"/>
  <c r="CG182" i="2" s="1"/>
  <c r="AZ73" i="2"/>
  <c r="BE73" i="2"/>
  <c r="BO73" i="2" s="1"/>
  <c r="BX73" i="2" s="1"/>
  <c r="CG73" i="2" s="1"/>
  <c r="AZ139" i="2"/>
  <c r="BE139" i="2"/>
  <c r="BO139" i="2" s="1"/>
  <c r="BX139" i="2" s="1"/>
  <c r="CG139" i="2" s="1"/>
  <c r="AZ102" i="2"/>
  <c r="BE102" i="2"/>
  <c r="BO102" i="2" s="1"/>
  <c r="BX102" i="2" s="1"/>
  <c r="CG102" i="2" s="1"/>
  <c r="AZ47" i="2"/>
  <c r="BE47" i="2"/>
  <c r="BO47" i="2" s="1"/>
  <c r="BX47" i="2" s="1"/>
  <c r="CG47" i="2" s="1"/>
  <c r="BF123" i="2"/>
  <c r="BP123" i="2" s="1"/>
  <c r="BY123" i="2" s="1"/>
  <c r="CH123" i="2" s="1"/>
  <c r="AP17" i="2"/>
  <c r="AQ27" i="2"/>
  <c r="BF90" i="2"/>
  <c r="BP90" i="2" s="1"/>
  <c r="BY90" i="2" s="1"/>
  <c r="CH90" i="2" s="1"/>
  <c r="BF137" i="2"/>
  <c r="BP137" i="2" s="1"/>
  <c r="BY137" i="2" s="1"/>
  <c r="CH137" i="2" s="1"/>
  <c r="AZ76" i="2"/>
  <c r="BE76" i="2"/>
  <c r="BO76" i="2" s="1"/>
  <c r="BX76" i="2" s="1"/>
  <c r="CG76" i="2" s="1"/>
  <c r="AZ156" i="2"/>
  <c r="BE156" i="2"/>
  <c r="BO156" i="2" s="1"/>
  <c r="BX156" i="2" s="1"/>
  <c r="CG156" i="2" s="1"/>
  <c r="AZ68" i="2"/>
  <c r="BE68" i="2"/>
  <c r="BO68" i="2" s="1"/>
  <c r="BX68" i="2" s="1"/>
  <c r="CG68" i="2" s="1"/>
  <c r="BF31" i="2"/>
  <c r="BP31" i="2" s="1"/>
  <c r="BY31" i="2" s="1"/>
  <c r="CH31" i="2" s="1"/>
  <c r="AZ40" i="2"/>
  <c r="BE40" i="2"/>
  <c r="BO40" i="2" s="1"/>
  <c r="BX40" i="2" s="1"/>
  <c r="CG40" i="2" s="1"/>
  <c r="AZ184" i="2"/>
  <c r="BE184" i="2"/>
  <c r="BO184" i="2" s="1"/>
  <c r="BX184" i="2" s="1"/>
  <c r="CG184" i="2" s="1"/>
  <c r="AZ148" i="2"/>
  <c r="BE148" i="2"/>
  <c r="BO148" i="2" s="1"/>
  <c r="BX148" i="2" s="1"/>
  <c r="CG148" i="2" s="1"/>
  <c r="AZ34" i="2"/>
  <c r="BE34" i="2"/>
  <c r="BO34" i="2" s="1"/>
  <c r="BX34" i="2" s="1"/>
  <c r="CG34" i="2" s="1"/>
  <c r="BF164" i="2"/>
  <c r="BP164" i="2" s="1"/>
  <c r="BY164" i="2" s="1"/>
  <c r="CH164" i="2" s="1"/>
  <c r="AZ178" i="2"/>
  <c r="BE178" i="2"/>
  <c r="BO178" i="2" s="1"/>
  <c r="BX178" i="2" s="1"/>
  <c r="CG178" i="2" s="1"/>
  <c r="BF115" i="2"/>
  <c r="BP115" i="2" s="1"/>
  <c r="BY115" i="2" s="1"/>
  <c r="CH115" i="2" s="1"/>
  <c r="BF143" i="2"/>
  <c r="BP143" i="2" s="1"/>
  <c r="BY143" i="2" s="1"/>
  <c r="CH143" i="2" s="1"/>
  <c r="AZ56" i="2"/>
  <c r="BE56" i="2"/>
  <c r="BO56" i="2" s="1"/>
  <c r="BX56" i="2" s="1"/>
  <c r="CG56" i="2" s="1"/>
  <c r="AZ195" i="2"/>
  <c r="BE195" i="2"/>
  <c r="BO195" i="2" s="1"/>
  <c r="BX195" i="2" s="1"/>
  <c r="CG195" i="2" s="1"/>
  <c r="BF163" i="2"/>
  <c r="BP163" i="2" s="1"/>
  <c r="BY163" i="2" s="1"/>
  <c r="CH163" i="2" s="1"/>
  <c r="AZ171" i="2"/>
  <c r="BE171" i="2"/>
  <c r="BO171" i="2" s="1"/>
  <c r="BX171" i="2" s="1"/>
  <c r="CG171" i="2" s="1"/>
  <c r="AZ111" i="2"/>
  <c r="BE111" i="2"/>
  <c r="BO111" i="2" s="1"/>
  <c r="BX111" i="2" s="1"/>
  <c r="CG111" i="2" s="1"/>
  <c r="AZ131" i="2"/>
  <c r="BE131" i="2"/>
  <c r="BO131" i="2" s="1"/>
  <c r="BX131" i="2" s="1"/>
  <c r="CG131" i="2" s="1"/>
  <c r="BF53" i="2"/>
  <c r="BP53" i="2" s="1"/>
  <c r="BY53" i="2" s="1"/>
  <c r="CH53" i="2" s="1"/>
  <c r="BF189" i="2"/>
  <c r="BP189" i="2" s="1"/>
  <c r="BY189" i="2" s="1"/>
  <c r="CH189" i="2" s="1"/>
  <c r="AZ134" i="2"/>
  <c r="BE134" i="2"/>
  <c r="BO134" i="2" s="1"/>
  <c r="BX134" i="2" s="1"/>
  <c r="CG134" i="2" s="1"/>
  <c r="AZ114" i="2"/>
  <c r="BE114" i="2"/>
  <c r="BO114" i="2" s="1"/>
  <c r="BX114" i="2" s="1"/>
  <c r="CG114" i="2" s="1"/>
  <c r="AZ159" i="2"/>
  <c r="BE159" i="2"/>
  <c r="BO159" i="2" s="1"/>
  <c r="BX159" i="2" s="1"/>
  <c r="CG159" i="2" s="1"/>
  <c r="AZ140" i="2"/>
  <c r="BE140" i="2"/>
  <c r="BO140" i="2" s="1"/>
  <c r="BX140" i="2" s="1"/>
  <c r="CG140" i="2" s="1"/>
  <c r="AZ28" i="2"/>
  <c r="BE28" i="2"/>
  <c r="BO28" i="2" s="1"/>
  <c r="BX28" i="2" s="1"/>
  <c r="CG28" i="2" s="1"/>
  <c r="BF99" i="2"/>
  <c r="BP99" i="2" s="1"/>
  <c r="BY99" i="2" s="1"/>
  <c r="CH99" i="2" s="1"/>
  <c r="BF92" i="2"/>
  <c r="BP92" i="2" s="1"/>
  <c r="BY92" i="2" s="1"/>
  <c r="CH92" i="2" s="1"/>
  <c r="AZ83" i="2"/>
  <c r="BE83" i="2"/>
  <c r="BO83" i="2" s="1"/>
  <c r="BX83" i="2" s="1"/>
  <c r="CG83" i="2" s="1"/>
  <c r="BF138" i="2"/>
  <c r="BP138" i="2" s="1"/>
  <c r="BY138" i="2" s="1"/>
  <c r="CH138" i="2" s="1"/>
  <c r="AZ158" i="2"/>
  <c r="BE158" i="2"/>
  <c r="BO158" i="2" s="1"/>
  <c r="BX158" i="2" s="1"/>
  <c r="CG158" i="2" s="1"/>
  <c r="AZ128" i="2"/>
  <c r="BE128" i="2"/>
  <c r="BO128" i="2" s="1"/>
  <c r="BX128" i="2" s="1"/>
  <c r="CG128" i="2" s="1"/>
  <c r="AZ126" i="2"/>
  <c r="BE126" i="2"/>
  <c r="BO126" i="2" s="1"/>
  <c r="BX126" i="2" s="1"/>
  <c r="CG126" i="2" s="1"/>
  <c r="AZ135" i="2"/>
  <c r="BE135" i="2"/>
  <c r="BO135" i="2" s="1"/>
  <c r="BX135" i="2" s="1"/>
  <c r="CG135" i="2" s="1"/>
  <c r="AZ191" i="2"/>
  <c r="BE191" i="2"/>
  <c r="BO191" i="2" s="1"/>
  <c r="BX191" i="2" s="1"/>
  <c r="CG191" i="2" s="1"/>
  <c r="AZ168" i="2"/>
  <c r="BE168" i="2"/>
  <c r="BO168" i="2" s="1"/>
  <c r="BX168" i="2" s="1"/>
  <c r="CG168" i="2" s="1"/>
  <c r="AZ55" i="2"/>
  <c r="BE55" i="2"/>
  <c r="BO55" i="2" s="1"/>
  <c r="BX55" i="2" s="1"/>
  <c r="CG55" i="2" s="1"/>
  <c r="BF154" i="2"/>
  <c r="BP154" i="2" s="1"/>
  <c r="BY154" i="2" s="1"/>
  <c r="CH154" i="2" s="1"/>
  <c r="BF82" i="2"/>
  <c r="BP82" i="2" s="1"/>
  <c r="BY82" i="2" s="1"/>
  <c r="CH82" i="2" s="1"/>
  <c r="AZ146" i="2"/>
  <c r="BE146" i="2"/>
  <c r="BO146" i="2" s="1"/>
  <c r="BX146" i="2" s="1"/>
  <c r="CG146" i="2" s="1"/>
  <c r="AZ41" i="2"/>
  <c r="BE41" i="2"/>
  <c r="BO41" i="2" s="1"/>
  <c r="BX41" i="2" s="1"/>
  <c r="CG41" i="2" s="1"/>
  <c r="AZ173" i="2"/>
  <c r="BE173" i="2"/>
  <c r="BO173" i="2" s="1"/>
  <c r="BX173" i="2" s="1"/>
  <c r="CG173" i="2" s="1"/>
  <c r="AZ110" i="2"/>
  <c r="BE110" i="2"/>
  <c r="BO110" i="2" s="1"/>
  <c r="BX110" i="2" s="1"/>
  <c r="CG110" i="2" s="1"/>
  <c r="AZ88" i="2"/>
  <c r="BE88" i="2"/>
  <c r="BO88" i="2" s="1"/>
  <c r="BX88" i="2" s="1"/>
  <c r="CG88" i="2" s="1"/>
  <c r="AZ101" i="2"/>
  <c r="BE101" i="2"/>
  <c r="BO101" i="2" s="1"/>
  <c r="BX101" i="2" s="1"/>
  <c r="CG101" i="2" s="1"/>
  <c r="AZ105" i="2"/>
  <c r="BE105" i="2"/>
  <c r="BO105" i="2" s="1"/>
  <c r="BX105" i="2" s="1"/>
  <c r="CG105" i="2" s="1"/>
  <c r="BF118" i="2"/>
  <c r="BP118" i="2" s="1"/>
  <c r="BY118" i="2" s="1"/>
  <c r="CH118" i="2" s="1"/>
  <c r="BF150" i="2"/>
  <c r="BP150" i="2" s="1"/>
  <c r="BY150" i="2" s="1"/>
  <c r="CH150" i="2" s="1"/>
  <c r="BF65" i="2"/>
  <c r="BP65" i="2" s="1"/>
  <c r="BY65" i="2" s="1"/>
  <c r="CH65" i="2" s="1"/>
  <c r="BX64" i="2"/>
  <c r="CG64" i="2" s="1"/>
  <c r="AZ64" i="2"/>
  <c r="BE64" i="2"/>
  <c r="BO64" i="2" s="1"/>
  <c r="AZ45" i="2"/>
  <c r="BE45" i="2"/>
  <c r="BO45" i="2" s="1"/>
  <c r="BX45" i="2" s="1"/>
  <c r="CG45" i="2" s="1"/>
  <c r="AZ194" i="2"/>
  <c r="BE194" i="2"/>
  <c r="BO194" i="2" s="1"/>
  <c r="BX194" i="2" s="1"/>
  <c r="CG194" i="2" s="1"/>
  <c r="AZ124" i="2"/>
  <c r="BE124" i="2"/>
  <c r="BO124" i="2" s="1"/>
  <c r="BX124" i="2" s="1"/>
  <c r="CG124" i="2" s="1"/>
  <c r="AZ177" i="2"/>
  <c r="BE177" i="2"/>
  <c r="BO177" i="2" s="1"/>
  <c r="BX177" i="2" s="1"/>
  <c r="CG177" i="2" s="1"/>
  <c r="AZ136" i="2"/>
  <c r="BE136" i="2"/>
  <c r="BO136" i="2" s="1"/>
  <c r="BX136" i="2" s="1"/>
  <c r="CG136" i="2" s="1"/>
  <c r="AZ42" i="2"/>
  <c r="BE42" i="2"/>
  <c r="BO42" i="2" s="1"/>
  <c r="BX42" i="2" s="1"/>
  <c r="CG42" i="2" s="1"/>
  <c r="AZ141" i="2"/>
  <c r="BE141" i="2"/>
  <c r="BO141" i="2" s="1"/>
  <c r="BX141" i="2" s="1"/>
  <c r="CG141" i="2" s="1"/>
  <c r="AZ72" i="2"/>
  <c r="BE72" i="2"/>
  <c r="BO72" i="2" s="1"/>
  <c r="BX72" i="2" s="1"/>
  <c r="CG72" i="2" s="1"/>
  <c r="AZ63" i="2"/>
  <c r="BE63" i="2"/>
  <c r="BO63" i="2" s="1"/>
  <c r="BX63" i="2" s="1"/>
  <c r="CG63" i="2" s="1"/>
  <c r="AZ116" i="2"/>
  <c r="BE116" i="2"/>
  <c r="BO116" i="2" s="1"/>
  <c r="BX116" i="2" s="1"/>
  <c r="CG116" i="2" s="1"/>
  <c r="BF43" i="2"/>
  <c r="BP43" i="2" s="1"/>
  <c r="BY43" i="2" s="1"/>
  <c r="CH43" i="2" s="1"/>
  <c r="BF86" i="2"/>
  <c r="BP86" i="2" s="1"/>
  <c r="BY86" i="2" s="1"/>
  <c r="CH86" i="2" s="1"/>
  <c r="AZ61" i="2"/>
  <c r="BE61" i="2"/>
  <c r="BO61" i="2" s="1"/>
  <c r="BX61" i="2" s="1"/>
  <c r="CG61" i="2" s="1"/>
  <c r="AZ112" i="2"/>
  <c r="BE112" i="2"/>
  <c r="BO112" i="2" s="1"/>
  <c r="BX112" i="2" s="1"/>
  <c r="CG112" i="2" s="1"/>
  <c r="AZ107" i="2"/>
  <c r="BE107" i="2"/>
  <c r="BO107" i="2" s="1"/>
  <c r="BX107" i="2" s="1"/>
  <c r="CG107" i="2" s="1"/>
  <c r="AZ84" i="2"/>
  <c r="BE84" i="2"/>
  <c r="BO84" i="2" s="1"/>
  <c r="BX84" i="2" s="1"/>
  <c r="CG84" i="2" s="1"/>
  <c r="AZ155" i="2"/>
  <c r="BE155" i="2"/>
  <c r="BO155" i="2" s="1"/>
  <c r="BX155" i="2" s="1"/>
  <c r="CG155" i="2" s="1"/>
  <c r="AZ87" i="2"/>
  <c r="BE87" i="2"/>
  <c r="BO87" i="2" s="1"/>
  <c r="BX87" i="2" s="1"/>
  <c r="CG87" i="2" s="1"/>
  <c r="AZ127" i="2"/>
  <c r="BE127" i="2"/>
  <c r="BO127" i="2" s="1"/>
  <c r="BX127" i="2" s="1"/>
  <c r="CG127" i="2" s="1"/>
  <c r="AZ67" i="2"/>
  <c r="BE67" i="2"/>
  <c r="BO67" i="2" s="1"/>
  <c r="BX67" i="2" s="1"/>
  <c r="CG67" i="2" s="1"/>
  <c r="AZ188" i="2"/>
  <c r="BE188" i="2"/>
  <c r="BO188" i="2" s="1"/>
  <c r="BX188" i="2" s="1"/>
  <c r="CG188" i="2" s="1"/>
  <c r="AZ117" i="2"/>
  <c r="BE117" i="2"/>
  <c r="BO117" i="2" s="1"/>
  <c r="BX117" i="2" s="1"/>
  <c r="CG117" i="2" s="1"/>
  <c r="AZ108" i="2"/>
  <c r="BE108" i="2"/>
  <c r="BO108" i="2" s="1"/>
  <c r="BX108" i="2" s="1"/>
  <c r="CG108" i="2" s="1"/>
  <c r="AZ71" i="2"/>
  <c r="BE71" i="2"/>
  <c r="BO71" i="2" s="1"/>
  <c r="BX71" i="2" s="1"/>
  <c r="CG71" i="2" s="1"/>
  <c r="BF97" i="2"/>
  <c r="BP97" i="2" s="1"/>
  <c r="BY97" i="2" s="1"/>
  <c r="CH97" i="2" s="1"/>
  <c r="BF70" i="2"/>
  <c r="BP70" i="2" s="1"/>
  <c r="BY70" i="2" s="1"/>
  <c r="CH70" i="2" s="1"/>
  <c r="BF98" i="2"/>
  <c r="BP98" i="2" s="1"/>
  <c r="BY98" i="2" s="1"/>
  <c r="CH98" i="2" s="1"/>
  <c r="BF132" i="2"/>
  <c r="BP132" i="2" s="1"/>
  <c r="BY132" i="2" s="1"/>
  <c r="CH132" i="2" s="1"/>
  <c r="BF186" i="2"/>
  <c r="BP186" i="2" s="1"/>
  <c r="BY186" i="2" s="1"/>
  <c r="CH186" i="2" s="1"/>
  <c r="BF133" i="2"/>
  <c r="BP133" i="2" s="1"/>
  <c r="BY133" i="2" s="1"/>
  <c r="CH133" i="2" s="1"/>
  <c r="BF58" i="2"/>
  <c r="BP58" i="2" s="1"/>
  <c r="BY58" i="2" s="1"/>
  <c r="CH58" i="2" s="1"/>
  <c r="BF120" i="2"/>
  <c r="BP120" i="2" s="1"/>
  <c r="BY120" i="2" s="1"/>
  <c r="CH120" i="2" s="1"/>
  <c r="BF32" i="2"/>
  <c r="BP32" i="2" s="1"/>
  <c r="BY32" i="2" s="1"/>
  <c r="CH32" i="2" s="1"/>
  <c r="BF33" i="2"/>
  <c r="BP33" i="2" s="1"/>
  <c r="BY33" i="2" s="1"/>
  <c r="CH33" i="2" s="1"/>
  <c r="BF36" i="2"/>
  <c r="BP36" i="2" s="1"/>
  <c r="BY36" i="2" s="1"/>
  <c r="CH36" i="2" s="1"/>
  <c r="BF62" i="2"/>
  <c r="BP62" i="2" s="1"/>
  <c r="BY62" i="2" s="1"/>
  <c r="CH62" i="2" s="1"/>
  <c r="BF180" i="2"/>
  <c r="BP180" i="2" s="1"/>
  <c r="BY180" i="2" s="1"/>
  <c r="CH180" i="2" s="1"/>
  <c r="AZ175" i="2"/>
  <c r="BE175" i="2"/>
  <c r="BO175" i="2" s="1"/>
  <c r="BX175" i="2" s="1"/>
  <c r="CG175" i="2" s="1"/>
  <c r="AZ119" i="2"/>
  <c r="BE119" i="2"/>
  <c r="BO119" i="2" s="1"/>
  <c r="BX119" i="2" s="1"/>
  <c r="CG119" i="2" s="1"/>
  <c r="BY162" i="2"/>
  <c r="CH162" i="2" s="1"/>
  <c r="BF162" i="2"/>
  <c r="BP162" i="2" s="1"/>
  <c r="BF75" i="2"/>
  <c r="BP75" i="2" s="1"/>
  <c r="BY75" i="2" s="1"/>
  <c r="CH75" i="2" s="1"/>
  <c r="BF59" i="2"/>
  <c r="BP59" i="2" s="1"/>
  <c r="BY59" i="2" s="1"/>
  <c r="CH59" i="2" s="1"/>
  <c r="BF174" i="2"/>
  <c r="BP174" i="2" s="1"/>
  <c r="BY174" i="2" s="1"/>
  <c r="CH174" i="2" s="1"/>
  <c r="BF48" i="2"/>
  <c r="BP48" i="2" s="1"/>
  <c r="BY48" i="2" s="1"/>
  <c r="CH48" i="2" s="1"/>
  <c r="AZ122" i="2"/>
  <c r="BE122" i="2"/>
  <c r="BO122" i="2" s="1"/>
  <c r="BX122" i="2" s="1"/>
  <c r="CG122" i="2" s="1"/>
  <c r="BF160" i="2"/>
  <c r="BP160" i="2" s="1"/>
  <c r="BY160" i="2" s="1"/>
  <c r="CH160" i="2" s="1"/>
  <c r="AZ44" i="2"/>
  <c r="BE44" i="2"/>
  <c r="BO44" i="2" s="1"/>
  <c r="BX44" i="2" s="1"/>
  <c r="CG44" i="2" s="1"/>
  <c r="BF167" i="2"/>
  <c r="BP167" i="2" s="1"/>
  <c r="BY167" i="2" s="1"/>
  <c r="CH167" i="2" s="1"/>
  <c r="AZ190" i="2"/>
  <c r="BE190" i="2"/>
  <c r="BO190" i="2" s="1"/>
  <c r="BX190" i="2" s="1"/>
  <c r="CG190" i="2" s="1"/>
  <c r="BF78" i="2"/>
  <c r="BP78" i="2" s="1"/>
  <c r="BY78" i="2" s="1"/>
  <c r="CH78" i="2" s="1"/>
  <c r="BF170" i="2"/>
  <c r="BP170" i="2" s="1"/>
  <c r="BY170" i="2" s="1"/>
  <c r="CH170" i="2" s="1"/>
  <c r="AZ130" i="2"/>
  <c r="BE130" i="2"/>
  <c r="BO130" i="2" s="1"/>
  <c r="BX130" i="2" s="1"/>
  <c r="CG130" i="2" s="1"/>
  <c r="AZ96" i="2"/>
  <c r="BE96" i="2"/>
  <c r="BO96" i="2" s="1"/>
  <c r="BX96" i="2" s="1"/>
  <c r="CG96" i="2" s="1"/>
  <c r="AZ103" i="2"/>
  <c r="BE103" i="2"/>
  <c r="BO103" i="2" s="1"/>
  <c r="BX103" i="2" s="1"/>
  <c r="CG103" i="2" s="1"/>
  <c r="AZ85" i="2"/>
  <c r="BE85" i="2"/>
  <c r="BO85" i="2" s="1"/>
  <c r="BX85" i="2" s="1"/>
  <c r="CG85" i="2" s="1"/>
  <c r="BF179" i="2"/>
  <c r="BP179" i="2" s="1"/>
  <c r="BY179" i="2" s="1"/>
  <c r="CH179" i="2" s="1"/>
  <c r="AZ181" i="2"/>
  <c r="BE181" i="2"/>
  <c r="BO181" i="2" s="1"/>
  <c r="BX181" i="2" s="1"/>
  <c r="CG181" i="2" s="1"/>
  <c r="AZ51" i="2"/>
  <c r="BE51" i="2"/>
  <c r="BO51" i="2" s="1"/>
  <c r="BX51" i="2" s="1"/>
  <c r="CG51" i="2" s="1"/>
  <c r="BF29" i="2"/>
  <c r="BP29" i="2" s="1"/>
  <c r="BY29" i="2" s="1"/>
  <c r="CH29" i="2" s="1"/>
  <c r="AZ147" i="2"/>
  <c r="BE147" i="2"/>
  <c r="BO147" i="2" s="1"/>
  <c r="BX147" i="2" s="1"/>
  <c r="CG147" i="2" s="1"/>
  <c r="BF60" i="2"/>
  <c r="BP60" i="2" s="1"/>
  <c r="BY60" i="2" s="1"/>
  <c r="CH60" i="2" s="1"/>
  <c r="BF95" i="2"/>
  <c r="BP95" i="2" s="1"/>
  <c r="BY95" i="2" s="1"/>
  <c r="CH95" i="2" s="1"/>
  <c r="AZ166" i="2"/>
  <c r="BE166" i="2"/>
  <c r="BO166" i="2" s="1"/>
  <c r="BX166" i="2" s="1"/>
  <c r="CG166" i="2" s="1"/>
  <c r="AZ121" i="2"/>
  <c r="BE121" i="2"/>
  <c r="BO121" i="2" s="1"/>
  <c r="BX121" i="2" s="1"/>
  <c r="CG121" i="2" s="1"/>
  <c r="BF165" i="2"/>
  <c r="BP165" i="2" s="1"/>
  <c r="BY165" i="2" s="1"/>
  <c r="CH165" i="2" s="1"/>
  <c r="BF89" i="2"/>
  <c r="BP89" i="2" s="1"/>
  <c r="BY89" i="2" s="1"/>
  <c r="CH89" i="2" s="1"/>
  <c r="AZ192" i="2"/>
  <c r="BE192" i="2"/>
  <c r="BO192" i="2" s="1"/>
  <c r="BX192" i="2" s="1"/>
  <c r="CG192" i="2" s="1"/>
  <c r="BF172" i="2"/>
  <c r="BP172" i="2" s="1"/>
  <c r="BY172" i="2" s="1"/>
  <c r="CH172" i="2" s="1"/>
  <c r="AZ49" i="2"/>
  <c r="BE49" i="2"/>
  <c r="BO49" i="2" s="1"/>
  <c r="BX49" i="2" s="1"/>
  <c r="CG49" i="2" s="1"/>
  <c r="BF39" i="2"/>
  <c r="BP39" i="2" s="1"/>
  <c r="BY39" i="2" s="1"/>
  <c r="CH39" i="2" s="1"/>
  <c r="AZ94" i="2"/>
  <c r="BE94" i="2"/>
  <c r="BO94" i="2" s="1"/>
  <c r="BX94" i="2" s="1"/>
  <c r="CG94" i="2" s="1"/>
  <c r="BF176" i="2"/>
  <c r="BP176" i="2" s="1"/>
  <c r="BY176" i="2" s="1"/>
  <c r="CH176" i="2" s="1"/>
  <c r="AZ113" i="2"/>
  <c r="BE113" i="2"/>
  <c r="BO113" i="2" s="1"/>
  <c r="BX113" i="2" s="1"/>
  <c r="CG113" i="2" s="1"/>
  <c r="AZ50" i="2"/>
  <c r="BE50" i="2"/>
  <c r="BO50" i="2" s="1"/>
  <c r="BX50" i="2" s="1"/>
  <c r="CG50" i="2" s="1"/>
  <c r="AZ153" i="2"/>
  <c r="BE153" i="2"/>
  <c r="BO153" i="2" s="1"/>
  <c r="BX153" i="2" s="1"/>
  <c r="CG153" i="2" s="1"/>
  <c r="AZ187" i="2"/>
  <c r="BE187" i="2"/>
  <c r="BO187" i="2" s="1"/>
  <c r="BX187" i="2" s="1"/>
  <c r="CG187" i="2" s="1"/>
  <c r="AZ144" i="2"/>
  <c r="BE144" i="2"/>
  <c r="BO144" i="2" s="1"/>
  <c r="BX144" i="2" s="1"/>
  <c r="CG144" i="2" s="1"/>
  <c r="BF157" i="2"/>
  <c r="BP157" i="2" s="1"/>
  <c r="BY157" i="2" s="1"/>
  <c r="CH157" i="2" s="1"/>
  <c r="BF193" i="2"/>
  <c r="BP193" i="2" s="1"/>
  <c r="BY193" i="2" s="1"/>
  <c r="CH193" i="2" s="1"/>
  <c r="AZ152" i="2"/>
  <c r="BE152" i="2"/>
  <c r="BO152" i="2" s="1"/>
  <c r="BX152" i="2" s="1"/>
  <c r="CG152" i="2" s="1"/>
  <c r="AZ93" i="2"/>
  <c r="BE93" i="2"/>
  <c r="BO93" i="2" s="1"/>
  <c r="BX93" i="2" s="1"/>
  <c r="CG93" i="2" s="1"/>
  <c r="AZ104" i="2"/>
  <c r="BE104" i="2"/>
  <c r="BO104" i="2" s="1"/>
  <c r="BX104" i="2" s="1"/>
  <c r="CG104" i="2" s="1"/>
  <c r="AZ52" i="2"/>
  <c r="BE52" i="2"/>
  <c r="BO52" i="2" s="1"/>
  <c r="BX52" i="2" s="1"/>
  <c r="CG52" i="2" s="1"/>
  <c r="AZ100" i="2"/>
  <c r="BE100" i="2"/>
  <c r="BO100" i="2" s="1"/>
  <c r="BX100" i="2" s="1"/>
  <c r="CG100" i="2" s="1"/>
  <c r="BF79" i="2"/>
  <c r="BP79" i="2" s="1"/>
  <c r="BY79" i="2" s="1"/>
  <c r="CH79" i="2" s="1"/>
  <c r="AZ183" i="2"/>
  <c r="BE183" i="2"/>
  <c r="BO183" i="2" s="1"/>
  <c r="BX183" i="2" s="1"/>
  <c r="CG183" i="2" s="1"/>
  <c r="AZ37" i="2"/>
  <c r="BE37" i="2"/>
  <c r="BO37" i="2" s="1"/>
  <c r="BX37" i="2" s="1"/>
  <c r="CG37" i="2" s="1"/>
  <c r="BX142" i="2"/>
  <c r="CG142" i="2" s="1"/>
  <c r="AZ142" i="2"/>
  <c r="BE142" i="2"/>
  <c r="BO142" i="2" s="1"/>
  <c r="AZ54" i="2"/>
  <c r="BE54" i="2"/>
  <c r="BO54" i="2" s="1"/>
  <c r="BX54" i="2" s="1"/>
  <c r="CG54" i="2" s="1"/>
  <c r="AZ35" i="2"/>
  <c r="BE35" i="2"/>
  <c r="BO35" i="2" s="1"/>
  <c r="BX35" i="2" s="1"/>
  <c r="CG35" i="2" s="1"/>
  <c r="BF109" i="2"/>
  <c r="BP109" i="2" s="1"/>
  <c r="BY109" i="2" s="1"/>
  <c r="CH109" i="2" s="1"/>
  <c r="BF69" i="2"/>
  <c r="BP69" i="2" s="1"/>
  <c r="BY69" i="2" s="1"/>
  <c r="CH69" i="2" s="1"/>
  <c r="BF145" i="2"/>
  <c r="BP145" i="2" s="1"/>
  <c r="BY145" i="2" s="1"/>
  <c r="CH145" i="2" s="1"/>
  <c r="BF57" i="2"/>
  <c r="BP57" i="2" s="1"/>
  <c r="BY57" i="2" s="1"/>
  <c r="CH57" i="2" s="1"/>
  <c r="BF81" i="2"/>
  <c r="BP81" i="2" s="1"/>
  <c r="BY81" i="2" s="1"/>
  <c r="CH81" i="2" s="1"/>
  <c r="BF169" i="2"/>
  <c r="BP169" i="2" s="1"/>
  <c r="BY169" i="2" s="1"/>
  <c r="CH169" i="2" s="1"/>
  <c r="AZ38" i="2"/>
  <c r="BE38" i="2"/>
  <c r="BO38" i="2" s="1"/>
  <c r="BX38" i="2" s="1"/>
  <c r="CG38" i="2" s="1"/>
  <c r="AZ80" i="2"/>
  <c r="BE80" i="2"/>
  <c r="BO80" i="2" s="1"/>
  <c r="BX80" i="2" s="1"/>
  <c r="CG80" i="2" s="1"/>
  <c r="AZ30" i="2"/>
  <c r="BE30" i="2"/>
  <c r="BO30" i="2" s="1"/>
  <c r="BX30" i="2" s="1"/>
  <c r="CG30" i="2" s="1"/>
  <c r="AZ46" i="2"/>
  <c r="BE46" i="2"/>
  <c r="BO46" i="2" s="1"/>
  <c r="BX46" i="2" s="1"/>
  <c r="CG46" i="2" s="1"/>
  <c r="AZ106" i="2"/>
  <c r="BE106" i="2"/>
  <c r="BO106" i="2" s="1"/>
  <c r="BX106" i="2" s="1"/>
  <c r="CG106" i="2" s="1"/>
  <c r="BF74" i="2"/>
  <c r="BP74" i="2" s="1"/>
  <c r="BY74" i="2" s="1"/>
  <c r="CH74" i="2" s="1"/>
  <c r="BF91" i="2"/>
  <c r="BP91" i="2" s="1"/>
  <c r="BY91" i="2" s="1"/>
  <c r="CH91" i="2" s="1"/>
  <c r="BF125" i="2"/>
  <c r="BP125" i="2" s="1"/>
  <c r="BY125" i="2" s="1"/>
  <c r="CH125" i="2" s="1"/>
  <c r="BF129" i="2"/>
  <c r="BP129" i="2" s="1"/>
  <c r="BY129" i="2" s="1"/>
  <c r="CH129" i="2" s="1"/>
  <c r="BF151" i="2"/>
  <c r="BP151" i="2" s="1"/>
  <c r="BY151" i="2" s="1"/>
  <c r="CH151" i="2" s="1"/>
  <c r="BF66" i="2"/>
  <c r="BP66" i="2" s="1"/>
  <c r="BY66" i="2" s="1"/>
  <c r="CH66" i="2" s="1"/>
  <c r="BF149" i="2"/>
  <c r="BP149" i="2" s="1"/>
  <c r="BY149" i="2" s="1"/>
  <c r="CH149" i="2" s="1"/>
  <c r="BF185" i="2"/>
  <c r="BP185" i="2" s="1"/>
  <c r="BY185" i="2" s="1"/>
  <c r="CH185" i="2" s="1"/>
  <c r="AZ57" i="1"/>
  <c r="BE57" i="1"/>
  <c r="BO57" i="1" s="1"/>
  <c r="BX57" i="1" s="1"/>
  <c r="CG57" i="1" s="1"/>
  <c r="BF95" i="1"/>
  <c r="BP95" i="1" s="1"/>
  <c r="BY95" i="1" s="1"/>
  <c r="CH95" i="1" s="1"/>
  <c r="BF97" i="1"/>
  <c r="BP97" i="1" s="1"/>
  <c r="BY97" i="1" s="1"/>
  <c r="CH97" i="1" s="1"/>
  <c r="AZ185" i="1"/>
  <c r="BE185" i="1"/>
  <c r="BO185" i="1" s="1"/>
  <c r="BX185" i="1" s="1"/>
  <c r="CG185" i="1" s="1"/>
  <c r="AZ88" i="1"/>
  <c r="BE88" i="1"/>
  <c r="BO88" i="1" s="1"/>
  <c r="BX88" i="1" s="1"/>
  <c r="CG88" i="1" s="1"/>
  <c r="BX30" i="1"/>
  <c r="CG30" i="1" s="1"/>
  <c r="AZ30" i="1"/>
  <c r="BE30" i="1"/>
  <c r="BO30" i="1" s="1"/>
  <c r="AZ104" i="1"/>
  <c r="BE104" i="1"/>
  <c r="BO104" i="1" s="1"/>
  <c r="BX104" i="1" s="1"/>
  <c r="CG104" i="1" s="1"/>
  <c r="AZ163" i="1"/>
  <c r="BE163" i="1"/>
  <c r="BO163" i="1" s="1"/>
  <c r="BX163" i="1" s="1"/>
  <c r="CG163" i="1" s="1"/>
  <c r="AZ162" i="1"/>
  <c r="BE162" i="1"/>
  <c r="BO162" i="1" s="1"/>
  <c r="BX162" i="1" s="1"/>
  <c r="CG162" i="1" s="1"/>
  <c r="AZ114" i="1"/>
  <c r="BE114" i="1"/>
  <c r="BO114" i="1" s="1"/>
  <c r="BX114" i="1" s="1"/>
  <c r="CG114" i="1" s="1"/>
  <c r="AZ164" i="1"/>
  <c r="BE164" i="1"/>
  <c r="BO164" i="1" s="1"/>
  <c r="BX164" i="1" s="1"/>
  <c r="CG164" i="1" s="1"/>
  <c r="AZ60" i="1"/>
  <c r="BE60" i="1"/>
  <c r="BO60" i="1" s="1"/>
  <c r="BX60" i="1" s="1"/>
  <c r="CG60" i="1" s="1"/>
  <c r="AZ192" i="1"/>
  <c r="BE192" i="1"/>
  <c r="BO192" i="1" s="1"/>
  <c r="BX192" i="1" s="1"/>
  <c r="CG192" i="1" s="1"/>
  <c r="AZ151" i="1"/>
  <c r="BE151" i="1"/>
  <c r="BO151" i="1" s="1"/>
  <c r="BX151" i="1" s="1"/>
  <c r="CG151" i="1" s="1"/>
  <c r="BF190" i="1"/>
  <c r="BP190" i="1" s="1"/>
  <c r="BY190" i="1" s="1"/>
  <c r="CH190" i="1" s="1"/>
  <c r="AZ175" i="1"/>
  <c r="BE175" i="1"/>
  <c r="BO175" i="1" s="1"/>
  <c r="BX175" i="1" s="1"/>
  <c r="CG175" i="1" s="1"/>
  <c r="BF54" i="1"/>
  <c r="BP54" i="1" s="1"/>
  <c r="BY54" i="1" s="1"/>
  <c r="CH54" i="1" s="1"/>
  <c r="AZ147" i="1"/>
  <c r="BE147" i="1"/>
  <c r="BO147" i="1" s="1"/>
  <c r="BX147" i="1" s="1"/>
  <c r="CG147" i="1" s="1"/>
  <c r="AZ143" i="1"/>
  <c r="BE143" i="1"/>
  <c r="BO143" i="1" s="1"/>
  <c r="BX143" i="1" s="1"/>
  <c r="CG143" i="1" s="1"/>
  <c r="AZ91" i="1"/>
  <c r="BE91" i="1"/>
  <c r="BO91" i="1" s="1"/>
  <c r="BX91" i="1" s="1"/>
  <c r="CG91" i="1" s="1"/>
  <c r="AZ92" i="1"/>
  <c r="BE92" i="1"/>
  <c r="BO92" i="1" s="1"/>
  <c r="BX92" i="1" s="1"/>
  <c r="CG92" i="1" s="1"/>
  <c r="BF136" i="1"/>
  <c r="BP136" i="1" s="1"/>
  <c r="BY136" i="1" s="1"/>
  <c r="CH136" i="1" s="1"/>
  <c r="BF35" i="1"/>
  <c r="BP35" i="1" s="1"/>
  <c r="BY35" i="1" s="1"/>
  <c r="CH35" i="1" s="1"/>
  <c r="BF157" i="1"/>
  <c r="BP157" i="1" s="1"/>
  <c r="BY157" i="1" s="1"/>
  <c r="CH157" i="1" s="1"/>
  <c r="AZ124" i="1"/>
  <c r="BE124" i="1"/>
  <c r="BO124" i="1" s="1"/>
  <c r="BX124" i="1" s="1"/>
  <c r="CG124" i="1" s="1"/>
  <c r="AZ32" i="1"/>
  <c r="BE32" i="1"/>
  <c r="BO32" i="1" s="1"/>
  <c r="BX32" i="1" s="1"/>
  <c r="CG32" i="1" s="1"/>
  <c r="AZ36" i="1"/>
  <c r="BE36" i="1"/>
  <c r="BO36" i="1" s="1"/>
  <c r="BX36" i="1" s="1"/>
  <c r="CG36" i="1" s="1"/>
  <c r="AZ102" i="1"/>
  <c r="BE102" i="1"/>
  <c r="BO102" i="1" s="1"/>
  <c r="BX102" i="1" s="1"/>
  <c r="CG102" i="1" s="1"/>
  <c r="BX158" i="1"/>
  <c r="CG158" i="1" s="1"/>
  <c r="AZ158" i="1"/>
  <c r="BE158" i="1"/>
  <c r="BO158" i="1" s="1"/>
  <c r="AZ122" i="1"/>
  <c r="BE122" i="1"/>
  <c r="BO122" i="1" s="1"/>
  <c r="BX122" i="1" s="1"/>
  <c r="CG122" i="1" s="1"/>
  <c r="AZ134" i="1"/>
  <c r="BX134" i="1"/>
  <c r="CG134" i="1" s="1"/>
  <c r="BE134" i="1"/>
  <c r="BO134" i="1" s="1"/>
  <c r="AZ83" i="1"/>
  <c r="BE83" i="1"/>
  <c r="BO83" i="1" s="1"/>
  <c r="BX83" i="1" s="1"/>
  <c r="CG83" i="1" s="1"/>
  <c r="AZ110" i="1"/>
  <c r="BE110" i="1"/>
  <c r="BO110" i="1" s="1"/>
  <c r="BX110" i="1" s="1"/>
  <c r="CG110" i="1" s="1"/>
  <c r="BF182" i="1"/>
  <c r="BP182" i="1" s="1"/>
  <c r="BY182" i="1" s="1"/>
  <c r="CH182" i="1" s="1"/>
  <c r="AZ155" i="1"/>
  <c r="BX155" i="1"/>
  <c r="CG155" i="1" s="1"/>
  <c r="BE155" i="1"/>
  <c r="BO155" i="1" s="1"/>
  <c r="BY178" i="1"/>
  <c r="CH178" i="1" s="1"/>
  <c r="BF178" i="1"/>
  <c r="BP178" i="1" s="1"/>
  <c r="BF123" i="1"/>
  <c r="BP123" i="1" s="1"/>
  <c r="BY123" i="1" s="1"/>
  <c r="CH123" i="1" s="1"/>
  <c r="AZ46" i="1"/>
  <c r="BE46" i="1"/>
  <c r="BO46" i="1" s="1"/>
  <c r="BX46" i="1" s="1"/>
  <c r="CG46" i="1" s="1"/>
  <c r="BX183" i="1"/>
  <c r="CG183" i="1" s="1"/>
  <c r="AZ183" i="1"/>
  <c r="BE183" i="1"/>
  <c r="BO183" i="1" s="1"/>
  <c r="AZ49" i="1"/>
  <c r="BE49" i="1"/>
  <c r="BO49" i="1" s="1"/>
  <c r="BX49" i="1" s="1"/>
  <c r="CG49" i="1" s="1"/>
  <c r="AZ44" i="1"/>
  <c r="BE44" i="1"/>
  <c r="BO44" i="1" s="1"/>
  <c r="BX44" i="1" s="1"/>
  <c r="CG44" i="1" s="1"/>
  <c r="BX37" i="1"/>
  <c r="CG37" i="1" s="1"/>
  <c r="AZ37" i="1"/>
  <c r="BE37" i="1"/>
  <c r="BO37" i="1" s="1"/>
  <c r="BY138" i="1"/>
  <c r="CH138" i="1" s="1"/>
  <c r="BF138" i="1"/>
  <c r="BP138" i="1" s="1"/>
  <c r="BY72" i="1"/>
  <c r="CH72" i="1" s="1"/>
  <c r="BF72" i="1"/>
  <c r="BP72" i="1" s="1"/>
  <c r="BF128" i="1"/>
  <c r="BP128" i="1" s="1"/>
  <c r="BY128" i="1" s="1"/>
  <c r="CH128" i="1" s="1"/>
  <c r="BF73" i="1"/>
  <c r="BP73" i="1" s="1"/>
  <c r="BY73" i="1" s="1"/>
  <c r="CH73" i="1" s="1"/>
  <c r="BF113" i="1"/>
  <c r="BP113" i="1" s="1"/>
  <c r="BY113" i="1" s="1"/>
  <c r="CH113" i="1" s="1"/>
  <c r="AZ120" i="1"/>
  <c r="BE120" i="1"/>
  <c r="BO120" i="1" s="1"/>
  <c r="BX120" i="1" s="1"/>
  <c r="CG120" i="1" s="1"/>
  <c r="AZ152" i="1"/>
  <c r="BE152" i="1"/>
  <c r="BO152" i="1" s="1"/>
  <c r="BX152" i="1" s="1"/>
  <c r="CG152" i="1" s="1"/>
  <c r="AP17" i="1"/>
  <c r="AQ27" i="1"/>
  <c r="C7" i="12" s="1"/>
  <c r="BX160" i="1"/>
  <c r="CG160" i="1" s="1"/>
  <c r="AZ160" i="1"/>
  <c r="BE160" i="1"/>
  <c r="BO160" i="1" s="1"/>
  <c r="AZ67" i="1"/>
  <c r="BE67" i="1"/>
  <c r="BO67" i="1" s="1"/>
  <c r="BX67" i="1" s="1"/>
  <c r="CG67" i="1" s="1"/>
  <c r="AZ96" i="1"/>
  <c r="BE96" i="1"/>
  <c r="BO96" i="1" s="1"/>
  <c r="BX96" i="1" s="1"/>
  <c r="CG96" i="1" s="1"/>
  <c r="AZ112" i="1"/>
  <c r="BE112" i="1"/>
  <c r="BO112" i="1" s="1"/>
  <c r="BX112" i="1" s="1"/>
  <c r="CG112" i="1" s="1"/>
  <c r="AZ156" i="1"/>
  <c r="BE156" i="1"/>
  <c r="BO156" i="1" s="1"/>
  <c r="BX156" i="1" s="1"/>
  <c r="CG156" i="1" s="1"/>
  <c r="AZ71" i="1"/>
  <c r="BE71" i="1"/>
  <c r="BO71" i="1" s="1"/>
  <c r="BX71" i="1" s="1"/>
  <c r="CG71" i="1" s="1"/>
  <c r="M29" i="12" l="1"/>
  <c r="M129" i="12"/>
  <c r="M43" i="12"/>
  <c r="M86" i="12"/>
  <c r="M124" i="12"/>
  <c r="M104" i="12"/>
  <c r="M12" i="12"/>
  <c r="M18" i="12"/>
  <c r="M90" i="12"/>
  <c r="M152" i="12"/>
  <c r="M127" i="12"/>
  <c r="M55" i="12"/>
  <c r="M44" i="12"/>
  <c r="M95" i="12"/>
  <c r="M24" i="12"/>
  <c r="M40" i="12"/>
  <c r="M161" i="12"/>
  <c r="M134" i="12"/>
  <c r="M73" i="12"/>
  <c r="M130" i="12"/>
  <c r="M133" i="12"/>
  <c r="M107" i="12"/>
  <c r="M155" i="12"/>
  <c r="M145" i="12"/>
  <c r="M31" i="12"/>
  <c r="M94" i="12"/>
  <c r="M88" i="12"/>
  <c r="M110" i="12"/>
  <c r="M11" i="12"/>
  <c r="M141" i="12"/>
  <c r="M64" i="12"/>
  <c r="C3" i="12"/>
  <c r="M54" i="12"/>
  <c r="M33" i="12"/>
  <c r="M105" i="12"/>
  <c r="M148" i="12"/>
  <c r="M17" i="12"/>
  <c r="M119" i="12"/>
  <c r="M165" i="12"/>
  <c r="M71" i="12"/>
  <c r="G32" i="12"/>
  <c r="J32" i="12"/>
  <c r="J8" i="12"/>
  <c r="G8" i="12"/>
  <c r="M8" i="12"/>
  <c r="AZ159" i="1"/>
  <c r="BE159" i="1"/>
  <c r="BO159" i="1" s="1"/>
  <c r="BX159" i="1" s="1"/>
  <c r="CG159" i="1" s="1"/>
  <c r="BF159" i="1" s="1"/>
  <c r="BP159" i="1" s="1"/>
  <c r="BY159" i="1" s="1"/>
  <c r="CH159" i="1" s="1"/>
  <c r="AZ121" i="1"/>
  <c r="BE121" i="1"/>
  <c r="BO121" i="1" s="1"/>
  <c r="BX121" i="1" s="1"/>
  <c r="CG121" i="1" s="1"/>
  <c r="AZ193" i="1"/>
  <c r="BE193" i="1"/>
  <c r="BO193" i="1" s="1"/>
  <c r="BX193" i="1" s="1"/>
  <c r="CG193" i="1" s="1"/>
  <c r="BF193" i="1" s="1"/>
  <c r="BP193" i="1" s="1"/>
  <c r="BY193" i="1" s="1"/>
  <c r="CH193" i="1" s="1"/>
  <c r="AZ103" i="1"/>
  <c r="BE103" i="1"/>
  <c r="BO103" i="1" s="1"/>
  <c r="BX103" i="1" s="1"/>
  <c r="CG103" i="1" s="1"/>
  <c r="BF103" i="1" s="1"/>
  <c r="BP103" i="1" s="1"/>
  <c r="BY103" i="1" s="1"/>
  <c r="CH103" i="1" s="1"/>
  <c r="G115" i="12"/>
  <c r="J115" i="12"/>
  <c r="G39" i="12"/>
  <c r="J39" i="12"/>
  <c r="G157" i="12"/>
  <c r="J157" i="12"/>
  <c r="AZ101" i="1"/>
  <c r="BX101" i="1"/>
  <c r="CG101" i="1" s="1"/>
  <c r="BE101" i="1"/>
  <c r="BO101" i="1" s="1"/>
  <c r="BE69" i="1"/>
  <c r="BO69" i="1" s="1"/>
  <c r="BX69" i="1" s="1"/>
  <c r="CG69" i="1" s="1"/>
  <c r="BF69" i="1" s="1"/>
  <c r="BP69" i="1" s="1"/>
  <c r="BY69" i="1" s="1"/>
  <c r="CH69" i="1" s="1"/>
  <c r="AZ69" i="1"/>
  <c r="G150" i="12"/>
  <c r="J150" i="12"/>
  <c r="AW149" i="1"/>
  <c r="AX149" i="1"/>
  <c r="AY149" i="1" s="1"/>
  <c r="M157" i="12"/>
  <c r="M39" i="12"/>
  <c r="P2" i="14"/>
  <c r="P4" i="14"/>
  <c r="P3" i="14"/>
  <c r="AW129" i="1"/>
  <c r="AX129" i="1"/>
  <c r="AY129" i="1" s="1"/>
  <c r="G68" i="12"/>
  <c r="J68" i="12"/>
  <c r="BE47" i="1"/>
  <c r="BO47" i="1" s="1"/>
  <c r="BX47" i="1" s="1"/>
  <c r="CG47" i="1" s="1"/>
  <c r="BF47" i="1" s="1"/>
  <c r="BP47" i="1" s="1"/>
  <c r="BY47" i="1" s="1"/>
  <c r="CH47" i="1" s="1"/>
  <c r="AZ47" i="1"/>
  <c r="AW153" i="1"/>
  <c r="AX153" i="1" s="1"/>
  <c r="AY153" i="1" s="1"/>
  <c r="G147" i="12"/>
  <c r="J147" i="12"/>
  <c r="J58" i="12"/>
  <c r="G58" i="12"/>
  <c r="J13" i="12"/>
  <c r="G13" i="12"/>
  <c r="K31" i="4"/>
  <c r="AZ131" i="1"/>
  <c r="BE131" i="1"/>
  <c r="BO131" i="1" s="1"/>
  <c r="BX131" i="1" s="1"/>
  <c r="CG131" i="1" s="1"/>
  <c r="BF131" i="1" s="1"/>
  <c r="BP131" i="1" s="1"/>
  <c r="BY131" i="1" s="1"/>
  <c r="CH131" i="1" s="1"/>
  <c r="BG131" i="1" s="1"/>
  <c r="BQ131" i="1" s="1"/>
  <c r="BZ131" i="1" s="1"/>
  <c r="CI131" i="1" s="1"/>
  <c r="K104" i="4"/>
  <c r="L104" i="4"/>
  <c r="AZ117" i="1"/>
  <c r="BE117" i="1"/>
  <c r="BO117" i="1" s="1"/>
  <c r="BX117" i="1" s="1"/>
  <c r="CG117" i="1" s="1"/>
  <c r="BF117" i="1" s="1"/>
  <c r="BP117" i="1" s="1"/>
  <c r="BY117" i="1" s="1"/>
  <c r="CH117" i="1" s="1"/>
  <c r="AW38" i="1"/>
  <c r="AX38" i="1" s="1"/>
  <c r="AY38" i="1" s="1"/>
  <c r="AW144" i="1"/>
  <c r="AX144" i="1" s="1"/>
  <c r="AY144" i="1" s="1"/>
  <c r="M38" i="12"/>
  <c r="J24" i="12"/>
  <c r="G24" i="12"/>
  <c r="G78" i="12"/>
  <c r="J78" i="12"/>
  <c r="J79" i="12"/>
  <c r="G79" i="12"/>
  <c r="J29" i="12"/>
  <c r="G29" i="12"/>
  <c r="G112" i="12"/>
  <c r="J112" i="12"/>
  <c r="AW194" i="1"/>
  <c r="AX194" i="1" s="1"/>
  <c r="AY194" i="1" s="1"/>
  <c r="AW55" i="1"/>
  <c r="AX55" i="1" s="1"/>
  <c r="AY55" i="1" s="1"/>
  <c r="G80" i="12"/>
  <c r="J80" i="12"/>
  <c r="M128" i="12"/>
  <c r="M115" i="12"/>
  <c r="M21" i="12"/>
  <c r="J148" i="12"/>
  <c r="G148" i="12"/>
  <c r="G16" i="12"/>
  <c r="J16" i="12"/>
  <c r="AW75" i="1"/>
  <c r="AX75" i="1"/>
  <c r="AY75" i="1" s="1"/>
  <c r="K152" i="4"/>
  <c r="L152" i="4"/>
  <c r="J27" i="12"/>
  <c r="G27" i="12"/>
  <c r="M146" i="12"/>
  <c r="G9" i="12"/>
  <c r="J9" i="12"/>
  <c r="AW171" i="1"/>
  <c r="AX171" i="1" s="1"/>
  <c r="AY171" i="1" s="1"/>
  <c r="AZ74" i="1"/>
  <c r="BE74" i="1"/>
  <c r="BO74" i="1" s="1"/>
  <c r="BX74" i="1" s="1"/>
  <c r="CG74" i="1" s="1"/>
  <c r="BF74" i="1" s="1"/>
  <c r="BP74" i="1" s="1"/>
  <c r="BY74" i="1" s="1"/>
  <c r="CH74" i="1" s="1"/>
  <c r="AW116" i="1"/>
  <c r="AX116" i="1"/>
  <c r="AY116" i="1" s="1"/>
  <c r="AW180" i="1"/>
  <c r="AX180" i="1" s="1"/>
  <c r="AY180" i="1" s="1"/>
  <c r="AZ59" i="5"/>
  <c r="BE59" i="5"/>
  <c r="BO59" i="5" s="1"/>
  <c r="BX59" i="5" s="1"/>
  <c r="CG59" i="5" s="1"/>
  <c r="BF59" i="5" s="1"/>
  <c r="BP59" i="5" s="1"/>
  <c r="BY59" i="5" s="1"/>
  <c r="CH59" i="5" s="1"/>
  <c r="J87" i="12"/>
  <c r="G87" i="12"/>
  <c r="AX111" i="1"/>
  <c r="AY111" i="1" s="1"/>
  <c r="AW111" i="1"/>
  <c r="AW154" i="1"/>
  <c r="AX154" i="1" s="1"/>
  <c r="AY154" i="1" s="1"/>
  <c r="J121" i="12"/>
  <c r="G121" i="12"/>
  <c r="AZ147" i="5"/>
  <c r="BE147" i="5"/>
  <c r="BO147" i="5" s="1"/>
  <c r="BX147" i="5" s="1"/>
  <c r="CG147" i="5" s="1"/>
  <c r="BF147" i="5" s="1"/>
  <c r="BP147" i="5" s="1"/>
  <c r="BY147" i="5" s="1"/>
  <c r="CH147" i="5" s="1"/>
  <c r="AX81" i="1"/>
  <c r="AY81" i="1" s="1"/>
  <c r="AW81" i="1"/>
  <c r="G128" i="12"/>
  <c r="J128" i="12"/>
  <c r="AZ77" i="1"/>
  <c r="BE77" i="1"/>
  <c r="BO77" i="1" s="1"/>
  <c r="BX77" i="1" s="1"/>
  <c r="CG77" i="1" s="1"/>
  <c r="G21" i="12"/>
  <c r="J21" i="12"/>
  <c r="G90" i="12"/>
  <c r="J90" i="12"/>
  <c r="J28" i="12"/>
  <c r="G28" i="12"/>
  <c r="AW115" i="1"/>
  <c r="AX115" i="1" s="1"/>
  <c r="AY115" i="1" s="1"/>
  <c r="K120" i="4"/>
  <c r="L120" i="4"/>
  <c r="BX76" i="1"/>
  <c r="CG76" i="1" s="1"/>
  <c r="BF76" i="1" s="1"/>
  <c r="BP76" i="1" s="1"/>
  <c r="BY76" i="1" s="1"/>
  <c r="CH76" i="1" s="1"/>
  <c r="AZ76" i="1"/>
  <c r="BE76" i="1"/>
  <c r="BO76" i="1" s="1"/>
  <c r="G131" i="12"/>
  <c r="J131" i="12"/>
  <c r="G104" i="12"/>
  <c r="J104" i="12"/>
  <c r="G163" i="12"/>
  <c r="J163" i="12"/>
  <c r="J38" i="12"/>
  <c r="G38" i="12"/>
  <c r="K160" i="4"/>
  <c r="J91" i="12"/>
  <c r="G91" i="12"/>
  <c r="AX106" i="1"/>
  <c r="AY106" i="1" s="1"/>
  <c r="AW106" i="1"/>
  <c r="K30" i="4"/>
  <c r="L30" i="4"/>
  <c r="AW179" i="1"/>
  <c r="AX179" i="1" s="1"/>
  <c r="AY179" i="1" s="1"/>
  <c r="K129" i="4"/>
  <c r="J61" i="12"/>
  <c r="G61" i="12"/>
  <c r="AZ169" i="1"/>
  <c r="BE169" i="1"/>
  <c r="BO169" i="1" s="1"/>
  <c r="BX169" i="1"/>
  <c r="CG169" i="1" s="1"/>
  <c r="BF169" i="1" s="1"/>
  <c r="BP169" i="1" s="1"/>
  <c r="BY169" i="1" s="1"/>
  <c r="CH169" i="1" s="1"/>
  <c r="BE119" i="1"/>
  <c r="BO119" i="1" s="1"/>
  <c r="BX119" i="1" s="1"/>
  <c r="CG119" i="1" s="1"/>
  <c r="BF119" i="1" s="1"/>
  <c r="BP119" i="1" s="1"/>
  <c r="BY119" i="1" s="1"/>
  <c r="CH119" i="1" s="1"/>
  <c r="AZ119" i="1"/>
  <c r="J20" i="12"/>
  <c r="G20" i="12"/>
  <c r="AW150" i="1"/>
  <c r="AX150" i="1" s="1"/>
  <c r="AY150" i="1" s="1"/>
  <c r="M109" i="12"/>
  <c r="AW172" i="1"/>
  <c r="AX172" i="1"/>
  <c r="AY172" i="1" s="1"/>
  <c r="J133" i="12"/>
  <c r="G133" i="12"/>
  <c r="M19" i="12"/>
  <c r="M50" i="12"/>
  <c r="AW166" i="1"/>
  <c r="AX166" i="1" s="1"/>
  <c r="AY166" i="1" s="1"/>
  <c r="AW64" i="1"/>
  <c r="AX64" i="1" s="1"/>
  <c r="AY64" i="1" s="1"/>
  <c r="AW51" i="1"/>
  <c r="AX51" i="1" s="1"/>
  <c r="AY51" i="1" s="1"/>
  <c r="K151" i="4"/>
  <c r="G74" i="12"/>
  <c r="J74" i="12"/>
  <c r="K71" i="4"/>
  <c r="AW58" i="1"/>
  <c r="AX58" i="1" s="1"/>
  <c r="AY58" i="1" s="1"/>
  <c r="AW43" i="1"/>
  <c r="AX43" i="1"/>
  <c r="AY43" i="1" s="1"/>
  <c r="AZ176" i="1"/>
  <c r="BE176" i="1"/>
  <c r="BO176" i="1" s="1"/>
  <c r="BX176" i="1" s="1"/>
  <c r="CG176" i="1" s="1"/>
  <c r="AZ174" i="1"/>
  <c r="BE174" i="1"/>
  <c r="BO174" i="1" s="1"/>
  <c r="BX174" i="1" s="1"/>
  <c r="CG174" i="1" s="1"/>
  <c r="M96" i="12"/>
  <c r="AW127" i="1"/>
  <c r="AX127" i="1" s="1"/>
  <c r="AY127" i="1" s="1"/>
  <c r="M160" i="12"/>
  <c r="K145" i="4"/>
  <c r="M123" i="12"/>
  <c r="K134" i="4"/>
  <c r="AW53" i="1"/>
  <c r="AX53" i="1"/>
  <c r="AY53" i="1" s="1"/>
  <c r="M30" i="12"/>
  <c r="AW142" i="1"/>
  <c r="AX142" i="1" s="1"/>
  <c r="AY142" i="1" s="1"/>
  <c r="J174" i="12"/>
  <c r="G174" i="12"/>
  <c r="G35" i="12"/>
  <c r="J35" i="12"/>
  <c r="G129" i="12"/>
  <c r="J129" i="12"/>
  <c r="AW139" i="1"/>
  <c r="AX139" i="1" s="1"/>
  <c r="AY139" i="1" s="1"/>
  <c r="AW52" i="1"/>
  <c r="AX52" i="1" s="1"/>
  <c r="AY52" i="1" s="1"/>
  <c r="AW89" i="1"/>
  <c r="AX89" i="1" s="1"/>
  <c r="AY89" i="1" s="1"/>
  <c r="BE90" i="1"/>
  <c r="BO90" i="1" s="1"/>
  <c r="BX90" i="1"/>
  <c r="CG90" i="1" s="1"/>
  <c r="BF90" i="1" s="1"/>
  <c r="BP90" i="1" s="1"/>
  <c r="BY90" i="1" s="1"/>
  <c r="CH90" i="1" s="1"/>
  <c r="AZ90" i="1"/>
  <c r="J130" i="12"/>
  <c r="G130" i="12"/>
  <c r="K37" i="4"/>
  <c r="AW130" i="1"/>
  <c r="AX130" i="1" s="1"/>
  <c r="AY130" i="1" s="1"/>
  <c r="G19" i="12"/>
  <c r="J19" i="12"/>
  <c r="M102" i="12"/>
  <c r="K11" i="4"/>
  <c r="AW189" i="1"/>
  <c r="AX189" i="1" s="1"/>
  <c r="AY189" i="1" s="1"/>
  <c r="J71" i="12"/>
  <c r="G71" i="12"/>
  <c r="G96" i="12"/>
  <c r="J96" i="12"/>
  <c r="K46" i="4"/>
  <c r="L46" i="4"/>
  <c r="AX187" i="1"/>
  <c r="AY187" i="1" s="1"/>
  <c r="AW187" i="1"/>
  <c r="AW125" i="1"/>
  <c r="AX125" i="1" s="1"/>
  <c r="AY125" i="1" s="1"/>
  <c r="AW45" i="1"/>
  <c r="AX45" i="1" s="1"/>
  <c r="AY45" i="1" s="1"/>
  <c r="K43" i="4"/>
  <c r="L43" i="4"/>
  <c r="J109" i="12"/>
  <c r="G109" i="12"/>
  <c r="AX70" i="1"/>
  <c r="AY70" i="1" s="1"/>
  <c r="AW70" i="1"/>
  <c r="AZ93" i="1"/>
  <c r="BE93" i="1"/>
  <c r="BO93" i="1" s="1"/>
  <c r="BX93" i="1" s="1"/>
  <c r="CG93" i="1" s="1"/>
  <c r="BF93" i="1" s="1"/>
  <c r="BP93" i="1" s="1"/>
  <c r="BY93" i="1" s="1"/>
  <c r="CH93" i="1" s="1"/>
  <c r="J169" i="12"/>
  <c r="G169" i="12"/>
  <c r="AW140" i="1"/>
  <c r="AX140" i="1" s="1"/>
  <c r="AY140" i="1" s="1"/>
  <c r="AW188" i="1"/>
  <c r="AX188" i="1" s="1"/>
  <c r="AY188" i="1" s="1"/>
  <c r="AZ170" i="5"/>
  <c r="BE170" i="5"/>
  <c r="BO170" i="5" s="1"/>
  <c r="BX170" i="5" s="1"/>
  <c r="CG170" i="5" s="1"/>
  <c r="BF170" i="5" s="1"/>
  <c r="BP170" i="5" s="1"/>
  <c r="BY170" i="5" s="1"/>
  <c r="CH170" i="5" s="1"/>
  <c r="K124" i="4"/>
  <c r="G54" i="12"/>
  <c r="J54" i="12"/>
  <c r="AX34" i="1"/>
  <c r="AY34" i="1" s="1"/>
  <c r="AW34" i="1"/>
  <c r="AZ50" i="1"/>
  <c r="BE50" i="1"/>
  <c r="BO50" i="1" s="1"/>
  <c r="BX50" i="1" s="1"/>
  <c r="CG50" i="1" s="1"/>
  <c r="BF50" i="1" s="1"/>
  <c r="BP50" i="1" s="1"/>
  <c r="BY50" i="1" s="1"/>
  <c r="CH50" i="1" s="1"/>
  <c r="BG50" i="1" s="1"/>
  <c r="BQ50" i="1" s="1"/>
  <c r="BZ50" i="1" s="1"/>
  <c r="CI50" i="1" s="1"/>
  <c r="J18" i="12"/>
  <c r="G18" i="12"/>
  <c r="J124" i="12"/>
  <c r="G124" i="12"/>
  <c r="AW108" i="1"/>
  <c r="AX108" i="1" s="1"/>
  <c r="AY108" i="1" s="1"/>
  <c r="K107" i="4"/>
  <c r="K155" i="4"/>
  <c r="M14" i="12"/>
  <c r="AW66" i="1"/>
  <c r="AX66" i="1" s="1"/>
  <c r="AY66" i="1" s="1"/>
  <c r="J134" i="12"/>
  <c r="G134" i="12"/>
  <c r="K33" i="4"/>
  <c r="K86" i="4"/>
  <c r="M159" i="12"/>
  <c r="M59" i="12"/>
  <c r="M167" i="12"/>
  <c r="K105" i="4"/>
  <c r="M65" i="12"/>
  <c r="M25" i="12"/>
  <c r="M82" i="12"/>
  <c r="M69" i="12"/>
  <c r="AW63" i="1"/>
  <c r="AX63" i="1" s="1"/>
  <c r="AY63" i="1" s="1"/>
  <c r="J175" i="12"/>
  <c r="G55" i="12"/>
  <c r="J55" i="12"/>
  <c r="J152" i="12"/>
  <c r="G152" i="12"/>
  <c r="M37" i="12"/>
  <c r="K110" i="4"/>
  <c r="M85" i="12"/>
  <c r="M84" i="12"/>
  <c r="J44" i="12"/>
  <c r="G44" i="12"/>
  <c r="J31" i="12"/>
  <c r="G31" i="12"/>
  <c r="M151" i="12"/>
  <c r="J73" i="12"/>
  <c r="G73" i="12"/>
  <c r="G94" i="12"/>
  <c r="J94" i="12"/>
  <c r="AW31" i="1"/>
  <c r="AX31" i="1" s="1"/>
  <c r="AY31" i="1" s="1"/>
  <c r="K98" i="4"/>
  <c r="G17" i="12"/>
  <c r="J17" i="12"/>
  <c r="AZ68" i="1"/>
  <c r="BE68" i="1"/>
  <c r="BO68" i="1" s="1"/>
  <c r="BX68" i="1" s="1"/>
  <c r="CG68" i="1" s="1"/>
  <c r="BF68" i="1" s="1"/>
  <c r="BP68" i="1" s="1"/>
  <c r="BY68" i="1" s="1"/>
  <c r="CH68" i="1" s="1"/>
  <c r="K88" i="4"/>
  <c r="L88" i="4"/>
  <c r="AW61" i="1"/>
  <c r="AX61" i="1" s="1"/>
  <c r="AY61" i="1" s="1"/>
  <c r="AW42" i="1"/>
  <c r="AX42" i="1" s="1"/>
  <c r="AY42" i="1" s="1"/>
  <c r="AZ109" i="1"/>
  <c r="BE109" i="1"/>
  <c r="BO109" i="1" s="1"/>
  <c r="BX109" i="1" s="1"/>
  <c r="CG109" i="1" s="1"/>
  <c r="BF109" i="1" s="1"/>
  <c r="BP109" i="1" s="1"/>
  <c r="BY109" i="1" s="1"/>
  <c r="CH109" i="1" s="1"/>
  <c r="BG109" i="1" s="1"/>
  <c r="BQ109" i="1" s="1"/>
  <c r="BZ109" i="1" s="1"/>
  <c r="CI109" i="1" s="1"/>
  <c r="K122" i="4"/>
  <c r="K106" i="4"/>
  <c r="AX56" i="1"/>
  <c r="AY56" i="1" s="1"/>
  <c r="AW56" i="1"/>
  <c r="K131" i="4"/>
  <c r="BE85" i="1"/>
  <c r="BO85" i="1" s="1"/>
  <c r="BX85" i="1" s="1"/>
  <c r="CG85" i="1" s="1"/>
  <c r="BF85" i="1" s="1"/>
  <c r="BP85" i="1" s="1"/>
  <c r="BY85" i="1" s="1"/>
  <c r="CH85" i="1" s="1"/>
  <c r="AZ85" i="1"/>
  <c r="K69" i="4"/>
  <c r="G37" i="12"/>
  <c r="J37" i="12"/>
  <c r="BE105" i="1"/>
  <c r="BO105" i="1" s="1"/>
  <c r="BX105" i="1" s="1"/>
  <c r="CG105" i="1" s="1"/>
  <c r="BF105" i="1" s="1"/>
  <c r="BP105" i="1" s="1"/>
  <c r="BY105" i="1" s="1"/>
  <c r="CH105" i="1" s="1"/>
  <c r="AZ105" i="1"/>
  <c r="G50" i="12"/>
  <c r="J50" i="12"/>
  <c r="J84" i="12"/>
  <c r="G84" i="12"/>
  <c r="AW191" i="1"/>
  <c r="AX191" i="1" s="1"/>
  <c r="AY191" i="1" s="1"/>
  <c r="J151" i="12"/>
  <c r="G151" i="12"/>
  <c r="AW65" i="1"/>
  <c r="AX65" i="1"/>
  <c r="AY65" i="1" s="1"/>
  <c r="J14" i="12"/>
  <c r="G14" i="12"/>
  <c r="K123" i="4"/>
  <c r="J33" i="12"/>
  <c r="G33" i="12"/>
  <c r="J86" i="12"/>
  <c r="G86" i="12"/>
  <c r="K167" i="4"/>
  <c r="M131" i="12"/>
  <c r="AW161" i="1"/>
  <c r="AX161" i="1" s="1"/>
  <c r="AY161" i="1" s="1"/>
  <c r="M32" i="12"/>
  <c r="K65" i="4"/>
  <c r="J40" i="12"/>
  <c r="G40" i="12"/>
  <c r="G25" i="12"/>
  <c r="J25" i="12"/>
  <c r="J82" i="12"/>
  <c r="G82" i="12"/>
  <c r="AW146" i="1"/>
  <c r="AX146" i="1" s="1"/>
  <c r="AY146" i="1" s="1"/>
  <c r="AW184" i="1"/>
  <c r="AX184" i="1" s="1"/>
  <c r="AY184" i="1" s="1"/>
  <c r="K64" i="4"/>
  <c r="G110" i="12"/>
  <c r="J110" i="12"/>
  <c r="K13" i="4"/>
  <c r="G102" i="12"/>
  <c r="J102" i="12"/>
  <c r="AW62" i="1"/>
  <c r="AX62" i="1" s="1"/>
  <c r="AY62" i="1" s="1"/>
  <c r="J95" i="12"/>
  <c r="G95" i="12"/>
  <c r="J120" i="12"/>
  <c r="G120" i="12"/>
  <c r="G160" i="12"/>
  <c r="J160" i="12"/>
  <c r="G127" i="12"/>
  <c r="J127" i="12"/>
  <c r="K117" i="4"/>
  <c r="L117" i="4"/>
  <c r="G155" i="12"/>
  <c r="J155" i="12"/>
  <c r="J123" i="12"/>
  <c r="G123" i="12"/>
  <c r="M79" i="12"/>
  <c r="AW132" i="1"/>
  <c r="AX132" i="1" s="1"/>
  <c r="AY132" i="1" s="1"/>
  <c r="G30" i="12"/>
  <c r="J30" i="12"/>
  <c r="G122" i="12"/>
  <c r="J122" i="12"/>
  <c r="J159" i="12"/>
  <c r="G159" i="12"/>
  <c r="AW126" i="1"/>
  <c r="AX126" i="1" s="1"/>
  <c r="AY126" i="1" s="1"/>
  <c r="K36" i="4"/>
  <c r="J167" i="12"/>
  <c r="G167" i="12"/>
  <c r="J141" i="12"/>
  <c r="G141" i="12"/>
  <c r="J165" i="12"/>
  <c r="G165" i="12"/>
  <c r="G105" i="12"/>
  <c r="J105" i="12"/>
  <c r="K27" i="4"/>
  <c r="L27" i="4"/>
  <c r="M147" i="12"/>
  <c r="BE173" i="1"/>
  <c r="BO173" i="1" s="1"/>
  <c r="BX173" i="1" s="1"/>
  <c r="CG173" i="1" s="1"/>
  <c r="BF173" i="1" s="1"/>
  <c r="BP173" i="1" s="1"/>
  <c r="BY173" i="1" s="1"/>
  <c r="CH173" i="1" s="1"/>
  <c r="AZ173" i="1"/>
  <c r="AW133" i="1"/>
  <c r="AX133" i="1" s="1"/>
  <c r="AY133" i="1" s="1"/>
  <c r="AZ186" i="1"/>
  <c r="BE186" i="1"/>
  <c r="BO186" i="1" s="1"/>
  <c r="BX186" i="1" s="1"/>
  <c r="CG186" i="1" s="1"/>
  <c r="BF186" i="1" s="1"/>
  <c r="BP186" i="1" s="1"/>
  <c r="BY186" i="1" s="1"/>
  <c r="CH186" i="1" s="1"/>
  <c r="BG186" i="1" s="1"/>
  <c r="BQ186" i="1" s="1"/>
  <c r="BZ186" i="1" s="1"/>
  <c r="CI186" i="1" s="1"/>
  <c r="AW118" i="1"/>
  <c r="AX118" i="1" s="1"/>
  <c r="AY118" i="1" s="1"/>
  <c r="AW181" i="1"/>
  <c r="AX181" i="1" s="1"/>
  <c r="AY181" i="1" s="1"/>
  <c r="J23" i="12"/>
  <c r="G23" i="12"/>
  <c r="K161" i="4"/>
  <c r="M66" i="12"/>
  <c r="M41" i="12"/>
  <c r="K22" i="4"/>
  <c r="L22" i="4"/>
  <c r="G81" i="12"/>
  <c r="M81" i="12"/>
  <c r="AW98" i="1"/>
  <c r="AX98" i="1" s="1"/>
  <c r="AY98" i="1" s="1"/>
  <c r="M46" i="12"/>
  <c r="K79" i="4"/>
  <c r="M106" i="12"/>
  <c r="M36" i="12"/>
  <c r="K80" i="4"/>
  <c r="L80" i="4"/>
  <c r="J59" i="12"/>
  <c r="G59" i="12"/>
  <c r="G119" i="12"/>
  <c r="J119" i="12"/>
  <c r="AW148" i="1"/>
  <c r="AX148" i="1" s="1"/>
  <c r="AY148" i="1" s="1"/>
  <c r="J146" i="12"/>
  <c r="K21" i="4"/>
  <c r="AX168" i="1"/>
  <c r="AY168" i="1" s="1"/>
  <c r="AW168" i="1"/>
  <c r="G69" i="12"/>
  <c r="J69" i="12"/>
  <c r="M126" i="12"/>
  <c r="M164" i="12"/>
  <c r="M27" i="12"/>
  <c r="G85" i="12"/>
  <c r="J85" i="12"/>
  <c r="M13" i="12"/>
  <c r="AX145" i="1"/>
  <c r="AY145" i="1" s="1"/>
  <c r="AW145" i="1"/>
  <c r="K113" i="4"/>
  <c r="L113" i="4"/>
  <c r="AX137" i="1"/>
  <c r="AY137" i="1" s="1"/>
  <c r="AW137" i="1"/>
  <c r="J11" i="12"/>
  <c r="G11" i="12"/>
  <c r="K23" i="4"/>
  <c r="AZ165" i="1"/>
  <c r="G66" i="12"/>
  <c r="J66" i="12"/>
  <c r="K38" i="4"/>
  <c r="L38" i="4"/>
  <c r="J88" i="12"/>
  <c r="G88" i="12"/>
  <c r="M150" i="12"/>
  <c r="M91" i="12"/>
  <c r="G46" i="12"/>
  <c r="J46" i="12"/>
  <c r="M112" i="12"/>
  <c r="AZ82" i="1"/>
  <c r="BE82" i="1"/>
  <c r="BO82" i="1" s="1"/>
  <c r="BX82" i="1" s="1"/>
  <c r="CG82" i="1" s="1"/>
  <c r="BF82" i="1" s="1"/>
  <c r="BP82" i="1" s="1"/>
  <c r="BY82" i="1" s="1"/>
  <c r="CH82" i="1" s="1"/>
  <c r="BG82" i="1" s="1"/>
  <c r="BQ82" i="1" s="1"/>
  <c r="BZ82" i="1" s="1"/>
  <c r="CI82" i="1" s="1"/>
  <c r="G106" i="12"/>
  <c r="J106" i="12"/>
  <c r="G36" i="12"/>
  <c r="J36" i="12"/>
  <c r="J65" i="12"/>
  <c r="G65" i="12"/>
  <c r="K148" i="4"/>
  <c r="L148" i="4"/>
  <c r="K20" i="4"/>
  <c r="L20" i="4"/>
  <c r="AX28" i="1"/>
  <c r="AY28" i="1" s="1"/>
  <c r="AW28" i="1"/>
  <c r="G43" i="12"/>
  <c r="J43" i="12"/>
  <c r="K126" i="4"/>
  <c r="AW84" i="1"/>
  <c r="AX84" i="1" s="1"/>
  <c r="AY84" i="1" s="1"/>
  <c r="AZ195" i="5"/>
  <c r="BE195" i="5"/>
  <c r="BO195" i="5" s="1"/>
  <c r="BX195" i="5" s="1"/>
  <c r="CG195" i="5" s="1"/>
  <c r="BF195" i="5" s="1"/>
  <c r="BP195" i="5" s="1"/>
  <c r="BY195" i="5" s="1"/>
  <c r="CH195" i="5" s="1"/>
  <c r="AW33" i="1"/>
  <c r="AX33" i="1" s="1"/>
  <c r="AY33" i="1" s="1"/>
  <c r="M125" i="12"/>
  <c r="AW29" i="1"/>
  <c r="AX29" i="1" s="1"/>
  <c r="AY29" i="1" s="1"/>
  <c r="AX48" i="1"/>
  <c r="AY48" i="1" s="1"/>
  <c r="AW48" i="1"/>
  <c r="M117" i="12"/>
  <c r="M42" i="12"/>
  <c r="M98" i="12"/>
  <c r="G168" i="12"/>
  <c r="J168" i="12"/>
  <c r="BE86" i="1"/>
  <c r="BO86" i="1" s="1"/>
  <c r="BX86" i="1" s="1"/>
  <c r="CG86" i="1" s="1"/>
  <c r="BE79" i="1"/>
  <c r="BO79" i="1" s="1"/>
  <c r="BX79" i="1" s="1"/>
  <c r="CG79" i="1" s="1"/>
  <c r="J161" i="12"/>
  <c r="G161" i="12"/>
  <c r="AZ80" i="1"/>
  <c r="BE80" i="1"/>
  <c r="BO80" i="1" s="1"/>
  <c r="BX80" i="1" s="1"/>
  <c r="CG80" i="1" s="1"/>
  <c r="G41" i="12"/>
  <c r="J41" i="12"/>
  <c r="BE177" i="5"/>
  <c r="BO177" i="5" s="1"/>
  <c r="BX177" i="5" s="1"/>
  <c r="CG177" i="5" s="1"/>
  <c r="BF177" i="5" s="1"/>
  <c r="BP177" i="5" s="1"/>
  <c r="BY177" i="5" s="1"/>
  <c r="CH177" i="5" s="1"/>
  <c r="BG177" i="5" s="1"/>
  <c r="BQ177" i="5" s="1"/>
  <c r="BZ177" i="5" s="1"/>
  <c r="CI177" i="5" s="1"/>
  <c r="AZ177" i="5"/>
  <c r="AW170" i="1"/>
  <c r="AX170" i="1" s="1"/>
  <c r="AY170" i="1" s="1"/>
  <c r="M78" i="12"/>
  <c r="AW141" i="1"/>
  <c r="AX141" i="1" s="1"/>
  <c r="AY141" i="1" s="1"/>
  <c r="AW195" i="1"/>
  <c r="AX195" i="1" s="1"/>
  <c r="AY195" i="1" s="1"/>
  <c r="M80" i="12"/>
  <c r="AW177" i="1"/>
  <c r="AX177" i="1" s="1"/>
  <c r="AY177" i="1" s="1"/>
  <c r="AX41" i="1"/>
  <c r="AY41" i="1" s="1"/>
  <c r="AW41" i="1"/>
  <c r="M16" i="12"/>
  <c r="M20" i="12"/>
  <c r="J126" i="12"/>
  <c r="G126" i="12"/>
  <c r="M68" i="12"/>
  <c r="BE167" i="1"/>
  <c r="BO167" i="1" s="1"/>
  <c r="BX167" i="1" s="1"/>
  <c r="CG167" i="1" s="1"/>
  <c r="BF167" i="1" s="1"/>
  <c r="BP167" i="1" s="1"/>
  <c r="BY167" i="1" s="1"/>
  <c r="CH167" i="1" s="1"/>
  <c r="AZ167" i="1"/>
  <c r="AW78" i="1"/>
  <c r="AX78" i="1" s="1"/>
  <c r="AY78" i="1" s="1"/>
  <c r="M9" i="12"/>
  <c r="K42" i="4"/>
  <c r="M45" i="12"/>
  <c r="AW94" i="1"/>
  <c r="AX94" i="1" s="1"/>
  <c r="AY94" i="1" s="1"/>
  <c r="J98" i="12"/>
  <c r="G98" i="12"/>
  <c r="K12" i="4"/>
  <c r="L7" i="12"/>
  <c r="L3" i="12" s="1"/>
  <c r="K41" i="4"/>
  <c r="L41" i="4"/>
  <c r="G107" i="12"/>
  <c r="J107" i="12"/>
  <c r="G145" i="12"/>
  <c r="J145" i="12"/>
  <c r="S7" i="4"/>
  <c r="Q8" i="14"/>
  <c r="BE87" i="1"/>
  <c r="BO87" i="1" s="1"/>
  <c r="BX87" i="1" s="1"/>
  <c r="CG87" i="1" s="1"/>
  <c r="AZ87" i="1"/>
  <c r="G22" i="12"/>
  <c r="J22" i="12"/>
  <c r="K78" i="4"/>
  <c r="AW107" i="1"/>
  <c r="AX107" i="1" s="1"/>
  <c r="AY107" i="1" s="1"/>
  <c r="AW99" i="1"/>
  <c r="AX99" i="1" s="1"/>
  <c r="AY99" i="1" s="1"/>
  <c r="K29" i="4"/>
  <c r="M121" i="12"/>
  <c r="M175" i="12"/>
  <c r="AW100" i="1"/>
  <c r="AX100" i="1" s="1"/>
  <c r="AY100" i="1" s="1"/>
  <c r="M61" i="12"/>
  <c r="K128" i="4"/>
  <c r="AW135" i="1"/>
  <c r="AX135" i="1" s="1"/>
  <c r="AY135" i="1" s="1"/>
  <c r="K127" i="4"/>
  <c r="AX59" i="1"/>
  <c r="AY59" i="1" s="1"/>
  <c r="AW59" i="1"/>
  <c r="K90" i="4"/>
  <c r="K16" i="4"/>
  <c r="L16" i="4"/>
  <c r="AW40" i="1"/>
  <c r="AX40" i="1" s="1"/>
  <c r="AY40" i="1" s="1"/>
  <c r="K130" i="4"/>
  <c r="G164" i="12"/>
  <c r="J164" i="12"/>
  <c r="G64" i="12"/>
  <c r="J64" i="12"/>
  <c r="AW39" i="1"/>
  <c r="AX39" i="1" s="1"/>
  <c r="AY39" i="1" s="1"/>
  <c r="M58" i="12"/>
  <c r="J125" i="12"/>
  <c r="G125" i="12"/>
  <c r="K9" i="4"/>
  <c r="M28" i="12"/>
  <c r="J171" i="12"/>
  <c r="G171" i="12"/>
  <c r="G113" i="12"/>
  <c r="J113" i="12"/>
  <c r="G117" i="12"/>
  <c r="J117" i="12"/>
  <c r="J42" i="12"/>
  <c r="G42" i="12"/>
  <c r="G45" i="12"/>
  <c r="J45" i="12"/>
  <c r="G12" i="12"/>
  <c r="J12" i="12"/>
  <c r="I7" i="4"/>
  <c r="BH185" i="10"/>
  <c r="BR185" i="10" s="1"/>
  <c r="CA185" i="10" s="1"/>
  <c r="CJ185" i="10" s="1"/>
  <c r="BH103" i="10"/>
  <c r="BR103" i="10" s="1"/>
  <c r="CA103" i="10" s="1"/>
  <c r="CJ103" i="10" s="1"/>
  <c r="BH172" i="10"/>
  <c r="BR172" i="10" s="1"/>
  <c r="CA172" i="10" s="1"/>
  <c r="CJ172" i="10" s="1"/>
  <c r="BH76" i="10"/>
  <c r="BR76" i="10" s="1"/>
  <c r="CA76" i="10" s="1"/>
  <c r="CJ76" i="10" s="1"/>
  <c r="BH56" i="10"/>
  <c r="BR56" i="10" s="1"/>
  <c r="CA56" i="10" s="1"/>
  <c r="CJ56" i="10" s="1"/>
  <c r="BH96" i="10"/>
  <c r="BR96" i="10" s="1"/>
  <c r="CA96" i="10" s="1"/>
  <c r="CJ96" i="10" s="1"/>
  <c r="BH138" i="10"/>
  <c r="BR138" i="10" s="1"/>
  <c r="CA138" i="10" s="1"/>
  <c r="CJ138" i="10" s="1"/>
  <c r="BH146" i="10"/>
  <c r="BR146" i="10" s="1"/>
  <c r="CA146" i="10" s="1"/>
  <c r="CJ146" i="10" s="1"/>
  <c r="BH195" i="10"/>
  <c r="BR195" i="10" s="1"/>
  <c r="CA195" i="10" s="1"/>
  <c r="CJ195" i="10" s="1"/>
  <c r="BI112" i="10"/>
  <c r="BS112" i="10" s="1"/>
  <c r="CB112" i="10" s="1"/>
  <c r="CK112" i="10" s="1"/>
  <c r="BH71" i="10"/>
  <c r="BR71" i="10" s="1"/>
  <c r="CA71" i="10" s="1"/>
  <c r="CJ71" i="10" s="1"/>
  <c r="BH45" i="10"/>
  <c r="BR45" i="10" s="1"/>
  <c r="CA45" i="10" s="1"/>
  <c r="CJ45" i="10" s="1"/>
  <c r="BH187" i="10"/>
  <c r="BR187" i="10" s="1"/>
  <c r="CA187" i="10" s="1"/>
  <c r="CJ187" i="10" s="1"/>
  <c r="BH150" i="10"/>
  <c r="BR150" i="10" s="1"/>
  <c r="CA150" i="10" s="1"/>
  <c r="CJ150" i="10" s="1"/>
  <c r="BH93" i="10"/>
  <c r="BR93" i="10" s="1"/>
  <c r="CA93" i="10" s="1"/>
  <c r="CJ93" i="10" s="1"/>
  <c r="BH163" i="10"/>
  <c r="BR163" i="10" s="1"/>
  <c r="CA163" i="10" s="1"/>
  <c r="CJ163" i="10" s="1"/>
  <c r="BH127" i="10"/>
  <c r="BR127" i="10" s="1"/>
  <c r="CA127" i="10" s="1"/>
  <c r="CJ127" i="10" s="1"/>
  <c r="BH119" i="10"/>
  <c r="BR119" i="10" s="1"/>
  <c r="CA119" i="10" s="1"/>
  <c r="CJ119" i="10" s="1"/>
  <c r="BH139" i="10"/>
  <c r="BR139" i="10" s="1"/>
  <c r="CA139" i="10" s="1"/>
  <c r="CJ139" i="10" s="1"/>
  <c r="BH134" i="10"/>
  <c r="BR134" i="10" s="1"/>
  <c r="CA134" i="10" s="1"/>
  <c r="CJ134" i="10" s="1"/>
  <c r="BI85" i="10"/>
  <c r="BS85" i="10" s="1"/>
  <c r="CB85" i="10" s="1"/>
  <c r="CK85" i="10" s="1"/>
  <c r="BH128" i="10"/>
  <c r="BR128" i="10" s="1"/>
  <c r="CA128" i="10" s="1"/>
  <c r="CJ128" i="10" s="1"/>
  <c r="BI158" i="10"/>
  <c r="BS158" i="10" s="1"/>
  <c r="CB158" i="10" s="1"/>
  <c r="CK158" i="10" s="1"/>
  <c r="BI70" i="10"/>
  <c r="BS70" i="10" s="1"/>
  <c r="CB70" i="10" s="1"/>
  <c r="CK70" i="10" s="1"/>
  <c r="BH87" i="10"/>
  <c r="BR87" i="10" s="1"/>
  <c r="CA87" i="10" s="1"/>
  <c r="CJ87" i="10" s="1"/>
  <c r="BH141" i="10"/>
  <c r="BR141" i="10" s="1"/>
  <c r="CA141" i="10" s="1"/>
  <c r="CJ141" i="10" s="1"/>
  <c r="BH120" i="10"/>
  <c r="BR120" i="10" s="1"/>
  <c r="CA120" i="10" s="1"/>
  <c r="CJ120" i="10" s="1"/>
  <c r="BH121" i="10"/>
  <c r="BR121" i="10" s="1"/>
  <c r="CA121" i="10" s="1"/>
  <c r="CJ121" i="10" s="1"/>
  <c r="BH57" i="10"/>
  <c r="BR57" i="10" s="1"/>
  <c r="CA57" i="10" s="1"/>
  <c r="CJ57" i="10" s="1"/>
  <c r="BI145" i="10"/>
  <c r="BS145" i="10" s="1"/>
  <c r="CB145" i="10" s="1"/>
  <c r="CK145" i="10" s="1"/>
  <c r="BF29" i="10"/>
  <c r="BP29" i="10" s="1"/>
  <c r="BY29" i="10" s="1"/>
  <c r="CH29" i="10" s="1"/>
  <c r="BH51" i="10"/>
  <c r="BR51" i="10" s="1"/>
  <c r="CA51" i="10" s="1"/>
  <c r="CJ51" i="10" s="1"/>
  <c r="BH184" i="10"/>
  <c r="BR184" i="10" s="1"/>
  <c r="CA184" i="10" s="1"/>
  <c r="CJ184" i="10" s="1"/>
  <c r="BH118" i="10"/>
  <c r="BR118" i="10" s="1"/>
  <c r="CA118" i="10" s="1"/>
  <c r="CJ118" i="10" s="1"/>
  <c r="BH81" i="10"/>
  <c r="BR81" i="10" s="1"/>
  <c r="CA81" i="10" s="1"/>
  <c r="CJ81" i="10" s="1"/>
  <c r="BH92" i="10"/>
  <c r="BR92" i="10" s="1"/>
  <c r="CA92" i="10" s="1"/>
  <c r="CJ92" i="10" s="1"/>
  <c r="BH39" i="10"/>
  <c r="BR39" i="10" s="1"/>
  <c r="CA39" i="10" s="1"/>
  <c r="CJ39" i="10" s="1"/>
  <c r="BH44" i="10"/>
  <c r="BR44" i="10" s="1"/>
  <c r="CA44" i="10" s="1"/>
  <c r="CJ44" i="10" s="1"/>
  <c r="BH72" i="10"/>
  <c r="BR72" i="10" s="1"/>
  <c r="CA72" i="10" s="1"/>
  <c r="CJ72" i="10" s="1"/>
  <c r="BH54" i="10"/>
  <c r="BR54" i="10" s="1"/>
  <c r="CA54" i="10" s="1"/>
  <c r="CJ54" i="10" s="1"/>
  <c r="BH159" i="10"/>
  <c r="BR159" i="10" s="1"/>
  <c r="CA159" i="10" s="1"/>
  <c r="CJ159" i="10" s="1"/>
  <c r="BH193" i="10"/>
  <c r="BR193" i="10" s="1"/>
  <c r="CA193" i="10" s="1"/>
  <c r="CJ193" i="10" s="1"/>
  <c r="BH101" i="10"/>
  <c r="BR101" i="10" s="1"/>
  <c r="CA101" i="10" s="1"/>
  <c r="CJ101" i="10" s="1"/>
  <c r="BH34" i="10"/>
  <c r="BR34" i="10" s="1"/>
  <c r="CA34" i="10" s="1"/>
  <c r="CJ34" i="10" s="1"/>
  <c r="BH176" i="10"/>
  <c r="BR176" i="10" s="1"/>
  <c r="CA176" i="10" s="1"/>
  <c r="CJ176" i="10" s="1"/>
  <c r="BH130" i="10"/>
  <c r="BR130" i="10" s="1"/>
  <c r="CA130" i="10" s="1"/>
  <c r="CJ130" i="10" s="1"/>
  <c r="BH175" i="10"/>
  <c r="BR175" i="10" s="1"/>
  <c r="CA175" i="10" s="1"/>
  <c r="CJ175" i="10" s="1"/>
  <c r="BH170" i="10"/>
  <c r="BR170" i="10" s="1"/>
  <c r="CA170" i="10" s="1"/>
  <c r="CJ170" i="10" s="1"/>
  <c r="BH115" i="10"/>
  <c r="BR115" i="10" s="1"/>
  <c r="CA115" i="10" s="1"/>
  <c r="CJ115" i="10" s="1"/>
  <c r="BH58" i="10"/>
  <c r="BR58" i="10" s="1"/>
  <c r="CA58" i="10" s="1"/>
  <c r="CJ58" i="10" s="1"/>
  <c r="BH179" i="10"/>
  <c r="BR179" i="10" s="1"/>
  <c r="CA179" i="10" s="1"/>
  <c r="CJ179" i="10" s="1"/>
  <c r="BI169" i="10"/>
  <c r="BS169" i="10" s="1"/>
  <c r="CB169" i="10" s="1"/>
  <c r="CK169" i="10" s="1"/>
  <c r="BH142" i="10"/>
  <c r="BR142" i="10" s="1"/>
  <c r="CA142" i="10" s="1"/>
  <c r="CJ142" i="10" s="1"/>
  <c r="BH188" i="10"/>
  <c r="BR188" i="10" s="1"/>
  <c r="CA188" i="10" s="1"/>
  <c r="CJ188" i="10" s="1"/>
  <c r="BH182" i="10"/>
  <c r="BR182" i="10" s="1"/>
  <c r="CA182" i="10" s="1"/>
  <c r="CJ182" i="10" s="1"/>
  <c r="BH154" i="10"/>
  <c r="BR154" i="10" s="1"/>
  <c r="CA154" i="10" s="1"/>
  <c r="CJ154" i="10" s="1"/>
  <c r="BH133" i="10"/>
  <c r="BR133" i="10" s="1"/>
  <c r="CA133" i="10" s="1"/>
  <c r="CJ133" i="10" s="1"/>
  <c r="BH129" i="10"/>
  <c r="BR129" i="10" s="1"/>
  <c r="CA129" i="10" s="1"/>
  <c r="CJ129" i="10" s="1"/>
  <c r="BH157" i="10"/>
  <c r="BR157" i="10" s="1"/>
  <c r="CA157" i="10" s="1"/>
  <c r="CJ157" i="10" s="1"/>
  <c r="BH49" i="10"/>
  <c r="BR49" i="10" s="1"/>
  <c r="CA49" i="10" s="1"/>
  <c r="CJ49" i="10" s="1"/>
  <c r="BH53" i="10"/>
  <c r="BR53" i="10" s="1"/>
  <c r="CA53" i="10" s="1"/>
  <c r="CJ53" i="10" s="1"/>
  <c r="BH46" i="10"/>
  <c r="BR46" i="10" s="1"/>
  <c r="CA46" i="10" s="1"/>
  <c r="CJ46" i="10" s="1"/>
  <c r="BH125" i="10"/>
  <c r="BR125" i="10" s="1"/>
  <c r="CA125" i="10" s="1"/>
  <c r="CJ125" i="10" s="1"/>
  <c r="BH59" i="10"/>
  <c r="BR59" i="10" s="1"/>
  <c r="CA59" i="10" s="1"/>
  <c r="CJ59" i="10" s="1"/>
  <c r="BI97" i="10"/>
  <c r="BS97" i="10" s="1"/>
  <c r="CB97" i="10" s="1"/>
  <c r="CK97" i="10" s="1"/>
  <c r="BH109" i="10"/>
  <c r="BR109" i="10" s="1"/>
  <c r="CA109" i="10" s="1"/>
  <c r="CJ109" i="10" s="1"/>
  <c r="BH82" i="10"/>
  <c r="BR82" i="10" s="1"/>
  <c r="CA82" i="10" s="1"/>
  <c r="CJ82" i="10" s="1"/>
  <c r="BH99" i="10"/>
  <c r="BR99" i="10" s="1"/>
  <c r="CA99" i="10" s="1"/>
  <c r="CJ99" i="10" s="1"/>
  <c r="BH37" i="10"/>
  <c r="BR37" i="10" s="1"/>
  <c r="CA37" i="10" s="1"/>
  <c r="CJ37" i="10" s="1"/>
  <c r="BH177" i="10"/>
  <c r="BR177" i="10" s="1"/>
  <c r="CA177" i="10" s="1"/>
  <c r="CJ177" i="10" s="1"/>
  <c r="BH194" i="10"/>
  <c r="BR194" i="10" s="1"/>
  <c r="CA194" i="10" s="1"/>
  <c r="CJ194" i="10" s="1"/>
  <c r="BI161" i="10"/>
  <c r="BS161" i="10" s="1"/>
  <c r="CB161" i="10" s="1"/>
  <c r="CK161" i="10" s="1"/>
  <c r="BH32" i="10"/>
  <c r="BR32" i="10" s="1"/>
  <c r="CA32" i="10" s="1"/>
  <c r="CJ32" i="10" s="1"/>
  <c r="BH183" i="10"/>
  <c r="BR183" i="10" s="1"/>
  <c r="CA183" i="10" s="1"/>
  <c r="CJ183" i="10" s="1"/>
  <c r="BH165" i="10"/>
  <c r="BR165" i="10" s="1"/>
  <c r="CA165" i="10" s="1"/>
  <c r="CJ165" i="10" s="1"/>
  <c r="BH126" i="10"/>
  <c r="BR126" i="10" s="1"/>
  <c r="CA126" i="10" s="1"/>
  <c r="CJ126" i="10" s="1"/>
  <c r="BH77" i="10"/>
  <c r="BR77" i="10" s="1"/>
  <c r="CA77" i="10" s="1"/>
  <c r="CJ77" i="10" s="1"/>
  <c r="BH152" i="10"/>
  <c r="BR152" i="10" s="1"/>
  <c r="CA152" i="10" s="1"/>
  <c r="CJ152" i="10" s="1"/>
  <c r="BH164" i="10"/>
  <c r="BR164" i="10" s="1"/>
  <c r="CA164" i="10" s="1"/>
  <c r="CJ164" i="10" s="1"/>
  <c r="BH181" i="10"/>
  <c r="BR181" i="10" s="1"/>
  <c r="CA181" i="10" s="1"/>
  <c r="CJ181" i="10" s="1"/>
  <c r="BI131" i="10"/>
  <c r="BS131" i="10" s="1"/>
  <c r="CB131" i="10" s="1"/>
  <c r="CK131" i="10" s="1"/>
  <c r="BH180" i="10"/>
  <c r="BR180" i="10" s="1"/>
  <c r="CA180" i="10" s="1"/>
  <c r="CJ180" i="10" s="1"/>
  <c r="BH30" i="10"/>
  <c r="BR30" i="10" s="1"/>
  <c r="CA30" i="10" s="1"/>
  <c r="CJ30" i="10" s="1"/>
  <c r="BH116" i="10"/>
  <c r="BR116" i="10" s="1"/>
  <c r="CA116" i="10" s="1"/>
  <c r="CJ116" i="10" s="1"/>
  <c r="BH75" i="10"/>
  <c r="BR75" i="10" s="1"/>
  <c r="CA75" i="10" s="1"/>
  <c r="CJ75" i="10" s="1"/>
  <c r="BH173" i="10"/>
  <c r="BR173" i="10" s="1"/>
  <c r="CA173" i="10" s="1"/>
  <c r="CJ173" i="10" s="1"/>
  <c r="BH79" i="10"/>
  <c r="BR79" i="10" s="1"/>
  <c r="CA79" i="10" s="1"/>
  <c r="CJ79" i="10" s="1"/>
  <c r="BI104" i="10"/>
  <c r="BS104" i="10" s="1"/>
  <c r="CB104" i="10" s="1"/>
  <c r="CK104" i="10" s="1"/>
  <c r="BH33" i="10"/>
  <c r="BR33" i="10" s="1"/>
  <c r="CA33" i="10" s="1"/>
  <c r="CJ33" i="10" s="1"/>
  <c r="BI108" i="10"/>
  <c r="BS108" i="10" s="1"/>
  <c r="CB108" i="10" s="1"/>
  <c r="CK108" i="10" s="1"/>
  <c r="BH47" i="10"/>
  <c r="BR47" i="10" s="1"/>
  <c r="CA47" i="10" s="1"/>
  <c r="CJ47" i="10" s="1"/>
  <c r="BH64" i="10"/>
  <c r="BR64" i="10" s="1"/>
  <c r="CA64" i="10" s="1"/>
  <c r="CJ64" i="10" s="1"/>
  <c r="BH113" i="10"/>
  <c r="BR113" i="10" s="1"/>
  <c r="CA113" i="10" s="1"/>
  <c r="CJ113" i="10" s="1"/>
  <c r="BH153" i="10"/>
  <c r="BR153" i="10" s="1"/>
  <c r="CA153" i="10" s="1"/>
  <c r="CJ153" i="10" s="1"/>
  <c r="BH80" i="10"/>
  <c r="BR80" i="10" s="1"/>
  <c r="CA80" i="10" s="1"/>
  <c r="CJ80" i="10" s="1"/>
  <c r="BI137" i="10"/>
  <c r="BS137" i="10" s="1"/>
  <c r="CB137" i="10" s="1"/>
  <c r="CK137" i="10" s="1"/>
  <c r="BH61" i="10"/>
  <c r="BR61" i="10" s="1"/>
  <c r="CA61" i="10" s="1"/>
  <c r="CJ61" i="10" s="1"/>
  <c r="BH42" i="10"/>
  <c r="BR42" i="10" s="1"/>
  <c r="CA42" i="10" s="1"/>
  <c r="CJ42" i="10" s="1"/>
  <c r="BH63" i="10"/>
  <c r="BR63" i="10" s="1"/>
  <c r="CA63" i="10" s="1"/>
  <c r="CJ63" i="10" s="1"/>
  <c r="BI192" i="10"/>
  <c r="BS192" i="10" s="1"/>
  <c r="CB192" i="10" s="1"/>
  <c r="CK192" i="10" s="1"/>
  <c r="BI31" i="10"/>
  <c r="BS31" i="10" s="1"/>
  <c r="CB31" i="10" s="1"/>
  <c r="CK31" i="10" s="1"/>
  <c r="BH38" i="10"/>
  <c r="BR38" i="10" s="1"/>
  <c r="CA38" i="10" s="1"/>
  <c r="CJ38" i="10" s="1"/>
  <c r="BH78" i="10"/>
  <c r="BR78" i="10" s="1"/>
  <c r="CA78" i="10" s="1"/>
  <c r="CJ78" i="10" s="1"/>
  <c r="BH40" i="10"/>
  <c r="BR40" i="10" s="1"/>
  <c r="CA40" i="10" s="1"/>
  <c r="CJ40" i="10" s="1"/>
  <c r="BH117" i="10"/>
  <c r="BR117" i="10" s="1"/>
  <c r="CA117" i="10" s="1"/>
  <c r="CJ117" i="10" s="1"/>
  <c r="BH88" i="10"/>
  <c r="BR88" i="10" s="1"/>
  <c r="CA88" i="10" s="1"/>
  <c r="CJ88" i="10" s="1"/>
  <c r="BH168" i="10"/>
  <c r="BR168" i="10" s="1"/>
  <c r="CA168" i="10" s="1"/>
  <c r="CJ168" i="10" s="1"/>
  <c r="BH171" i="10"/>
  <c r="BR171" i="10" s="1"/>
  <c r="CA171" i="10" s="1"/>
  <c r="CJ171" i="10" s="1"/>
  <c r="BH122" i="10"/>
  <c r="BR122" i="10" s="1"/>
  <c r="CA122" i="10" s="1"/>
  <c r="CJ122" i="10" s="1"/>
  <c r="BH94" i="10"/>
  <c r="BR94" i="10" s="1"/>
  <c r="CA94" i="10" s="1"/>
  <c r="CJ94" i="10" s="1"/>
  <c r="BH91" i="10"/>
  <c r="BR91" i="10" s="1"/>
  <c r="CA91" i="10" s="1"/>
  <c r="CJ91" i="10" s="1"/>
  <c r="BH102" i="10"/>
  <c r="BR102" i="10" s="1"/>
  <c r="CA102" i="10" s="1"/>
  <c r="CJ102" i="10" s="1"/>
  <c r="BH106" i="10"/>
  <c r="BR106" i="10" s="1"/>
  <c r="CA106" i="10" s="1"/>
  <c r="CJ106" i="10" s="1"/>
  <c r="BH174" i="10"/>
  <c r="BR174" i="10" s="1"/>
  <c r="CA174" i="10" s="1"/>
  <c r="CJ174" i="10" s="1"/>
  <c r="BH114" i="10"/>
  <c r="BR114" i="10" s="1"/>
  <c r="CA114" i="10" s="1"/>
  <c r="CJ114" i="10" s="1"/>
  <c r="BH62" i="10"/>
  <c r="BR62" i="10" s="1"/>
  <c r="CA62" i="10" s="1"/>
  <c r="CJ62" i="10" s="1"/>
  <c r="BH83" i="10"/>
  <c r="BR83" i="10" s="1"/>
  <c r="CA83" i="10" s="1"/>
  <c r="CJ83" i="10" s="1"/>
  <c r="BH149" i="10"/>
  <c r="BR149" i="10" s="1"/>
  <c r="CA149" i="10" s="1"/>
  <c r="CJ149" i="10" s="1"/>
  <c r="BH74" i="10"/>
  <c r="BR74" i="10" s="1"/>
  <c r="CA74" i="10" s="1"/>
  <c r="CJ74" i="10" s="1"/>
  <c r="BI162" i="10"/>
  <c r="BS162" i="10" s="1"/>
  <c r="CB162" i="10" s="1"/>
  <c r="CK162" i="10" s="1"/>
  <c r="BH110" i="10"/>
  <c r="BR110" i="10" s="1"/>
  <c r="CA110" i="10" s="1"/>
  <c r="CJ110" i="10" s="1"/>
  <c r="BH98" i="10"/>
  <c r="BR98" i="10" s="1"/>
  <c r="CA98" i="10" s="1"/>
  <c r="CJ98" i="10" s="1"/>
  <c r="BH160" i="10"/>
  <c r="BR160" i="10" s="1"/>
  <c r="CA160" i="10" s="1"/>
  <c r="CJ160" i="10" s="1"/>
  <c r="BH52" i="10"/>
  <c r="BR52" i="10" s="1"/>
  <c r="CA52" i="10" s="1"/>
  <c r="CJ52" i="10" s="1"/>
  <c r="BI36" i="10"/>
  <c r="BS36" i="10" s="1"/>
  <c r="CB36" i="10" s="1"/>
  <c r="CK36" i="10" s="1"/>
  <c r="BH41" i="10"/>
  <c r="BR41" i="10" s="1"/>
  <c r="CA41" i="10" s="1"/>
  <c r="CJ41" i="10" s="1"/>
  <c r="BH143" i="10"/>
  <c r="BR143" i="10" s="1"/>
  <c r="CA143" i="10" s="1"/>
  <c r="CJ143" i="10" s="1"/>
  <c r="BH105" i="10"/>
  <c r="BR105" i="10" s="1"/>
  <c r="CA105" i="10" s="1"/>
  <c r="CJ105" i="10" s="1"/>
  <c r="BH107" i="10"/>
  <c r="BR107" i="10" s="1"/>
  <c r="CA107" i="10" s="1"/>
  <c r="CJ107" i="10" s="1"/>
  <c r="BH55" i="10"/>
  <c r="BR55" i="10" s="1"/>
  <c r="CA55" i="10" s="1"/>
  <c r="CJ55" i="10" s="1"/>
  <c r="BH156" i="10"/>
  <c r="BR156" i="10" s="1"/>
  <c r="CA156" i="10" s="1"/>
  <c r="CJ156" i="10" s="1"/>
  <c r="BH123" i="10"/>
  <c r="BR123" i="10" s="1"/>
  <c r="CA123" i="10" s="1"/>
  <c r="CJ123" i="10" s="1"/>
  <c r="BH66" i="10"/>
  <c r="BR66" i="10" s="1"/>
  <c r="CA66" i="10" s="1"/>
  <c r="CJ66" i="10" s="1"/>
  <c r="BH124" i="10"/>
  <c r="BR124" i="10" s="1"/>
  <c r="CA124" i="10" s="1"/>
  <c r="CJ124" i="10" s="1"/>
  <c r="BH67" i="10"/>
  <c r="BR67" i="10" s="1"/>
  <c r="CA67" i="10" s="1"/>
  <c r="CJ67" i="10" s="1"/>
  <c r="BH43" i="10"/>
  <c r="BR43" i="10" s="1"/>
  <c r="CA43" i="10" s="1"/>
  <c r="CJ43" i="10" s="1"/>
  <c r="BI132" i="10"/>
  <c r="BS132" i="10" s="1"/>
  <c r="CB132" i="10" s="1"/>
  <c r="CK132" i="10" s="1"/>
  <c r="BH136" i="10"/>
  <c r="BR136" i="10" s="1"/>
  <c r="CA136" i="10" s="1"/>
  <c r="CJ136" i="10" s="1"/>
  <c r="BH28" i="10"/>
  <c r="BR28" i="10" s="1"/>
  <c r="CA28" i="10" s="1"/>
  <c r="CJ28" i="10" s="1"/>
  <c r="BH111" i="10"/>
  <c r="BR111" i="10" s="1"/>
  <c r="CA111" i="10" s="1"/>
  <c r="CJ111" i="10" s="1"/>
  <c r="BH65" i="10"/>
  <c r="BR65" i="10" s="1"/>
  <c r="CA65" i="10" s="1"/>
  <c r="CJ65" i="10" s="1"/>
  <c r="BH35" i="10"/>
  <c r="BR35" i="10" s="1"/>
  <c r="CA35" i="10" s="1"/>
  <c r="CJ35" i="10" s="1"/>
  <c r="BH69" i="10"/>
  <c r="BR69" i="10" s="1"/>
  <c r="CA69" i="10" s="1"/>
  <c r="CJ69" i="10" s="1"/>
  <c r="BH73" i="10"/>
  <c r="BR73" i="10" s="1"/>
  <c r="CA73" i="10" s="1"/>
  <c r="CJ73" i="10" s="1"/>
  <c r="BH190" i="10"/>
  <c r="BR190" i="10" s="1"/>
  <c r="CA190" i="10" s="1"/>
  <c r="CJ190" i="10" s="1"/>
  <c r="BH147" i="10"/>
  <c r="BR147" i="10" s="1"/>
  <c r="CA147" i="10" s="1"/>
  <c r="CJ147" i="10" s="1"/>
  <c r="BH60" i="10"/>
  <c r="BR60" i="10" s="1"/>
  <c r="CA60" i="10" s="1"/>
  <c r="CJ60" i="10" s="1"/>
  <c r="BH186" i="10"/>
  <c r="BR186" i="10" s="1"/>
  <c r="CA186" i="10" s="1"/>
  <c r="CJ186" i="10" s="1"/>
  <c r="BH140" i="10"/>
  <c r="BR140" i="10" s="1"/>
  <c r="CA140" i="10" s="1"/>
  <c r="CJ140" i="10" s="1"/>
  <c r="BH95" i="10"/>
  <c r="BR95" i="10" s="1"/>
  <c r="CA95" i="10" s="1"/>
  <c r="CJ95" i="10" s="1"/>
  <c r="BI155" i="10"/>
  <c r="BS155" i="10" s="1"/>
  <c r="CB155" i="10" s="1"/>
  <c r="CK155" i="10" s="1"/>
  <c r="BH48" i="10"/>
  <c r="BR48" i="10" s="1"/>
  <c r="CA48" i="10" s="1"/>
  <c r="CJ48" i="10" s="1"/>
  <c r="BI68" i="10"/>
  <c r="BS68" i="10" s="1"/>
  <c r="CB68" i="10" s="1"/>
  <c r="CK68" i="10" s="1"/>
  <c r="BH100" i="10"/>
  <c r="BR100" i="10" s="1"/>
  <c r="CA100" i="10" s="1"/>
  <c r="CJ100" i="10" s="1"/>
  <c r="BH89" i="10"/>
  <c r="BR89" i="10" s="1"/>
  <c r="CA89" i="10" s="1"/>
  <c r="CJ89" i="10" s="1"/>
  <c r="AW27" i="10"/>
  <c r="AW17" i="10" s="1"/>
  <c r="BH50" i="10"/>
  <c r="BR50" i="10" s="1"/>
  <c r="CA50" i="10" s="1"/>
  <c r="CJ50" i="10" s="1"/>
  <c r="BH84" i="10"/>
  <c r="BR84" i="10" s="1"/>
  <c r="CA84" i="10" s="1"/>
  <c r="CJ84" i="10" s="1"/>
  <c r="BH135" i="10"/>
  <c r="BR135" i="10" s="1"/>
  <c r="CA135" i="10" s="1"/>
  <c r="CJ135" i="10" s="1"/>
  <c r="BH167" i="10"/>
  <c r="BR167" i="10" s="1"/>
  <c r="CA167" i="10" s="1"/>
  <c r="CJ167" i="10" s="1"/>
  <c r="BH166" i="10"/>
  <c r="BR166" i="10" s="1"/>
  <c r="CA166" i="10" s="1"/>
  <c r="CJ166" i="10" s="1"/>
  <c r="BH90" i="10"/>
  <c r="BR90" i="10" s="1"/>
  <c r="CA90" i="10" s="1"/>
  <c r="CJ90" i="10" s="1"/>
  <c r="BH189" i="10"/>
  <c r="BR189" i="10" s="1"/>
  <c r="CA189" i="10" s="1"/>
  <c r="CJ189" i="10" s="1"/>
  <c r="BH178" i="10"/>
  <c r="BR178" i="10" s="1"/>
  <c r="CA178" i="10" s="1"/>
  <c r="CJ178" i="10" s="1"/>
  <c r="BH191" i="10"/>
  <c r="BR191" i="10" s="1"/>
  <c r="CA191" i="10" s="1"/>
  <c r="CJ191" i="10" s="1"/>
  <c r="BH86" i="10"/>
  <c r="BR86" i="10" s="1"/>
  <c r="CA86" i="10" s="1"/>
  <c r="CJ86" i="10" s="1"/>
  <c r="BH144" i="10"/>
  <c r="BR144" i="10" s="1"/>
  <c r="CA144" i="10" s="1"/>
  <c r="CJ144" i="10" s="1"/>
  <c r="BH148" i="10"/>
  <c r="BR148" i="10" s="1"/>
  <c r="CA148" i="10" s="1"/>
  <c r="CJ148" i="10" s="1"/>
  <c r="BH151" i="10"/>
  <c r="BR151" i="10" s="1"/>
  <c r="CA151" i="10" s="1"/>
  <c r="CJ151" i="10" s="1"/>
  <c r="AP27" i="5"/>
  <c r="AQ27" i="5" s="1"/>
  <c r="BG195" i="7"/>
  <c r="BQ195" i="7" s="1"/>
  <c r="BZ195" i="7" s="1"/>
  <c r="CI195" i="7" s="1"/>
  <c r="BG40" i="7"/>
  <c r="BQ40" i="7" s="1"/>
  <c r="BZ40" i="7" s="1"/>
  <c r="CI40" i="7" s="1"/>
  <c r="BF82" i="7"/>
  <c r="BP82" i="7" s="1"/>
  <c r="BY82" i="7" s="1"/>
  <c r="CH82" i="7" s="1"/>
  <c r="BG189" i="7"/>
  <c r="BQ189" i="7" s="1"/>
  <c r="BZ189" i="7" s="1"/>
  <c r="CI189" i="7" s="1"/>
  <c r="BG57" i="7"/>
  <c r="BQ57" i="7" s="1"/>
  <c r="BZ57" i="7" s="1"/>
  <c r="CI57" i="7" s="1"/>
  <c r="BF89" i="7"/>
  <c r="BP89" i="7" s="1"/>
  <c r="BY89" i="7" s="1"/>
  <c r="CH89" i="7" s="1"/>
  <c r="BG137" i="7"/>
  <c r="BQ137" i="7" s="1"/>
  <c r="BZ137" i="7" s="1"/>
  <c r="CI137" i="7" s="1"/>
  <c r="BG168" i="7"/>
  <c r="BQ168" i="7" s="1"/>
  <c r="BZ168" i="7" s="1"/>
  <c r="CI168" i="7" s="1"/>
  <c r="BG162" i="7"/>
  <c r="BQ162" i="7" s="1"/>
  <c r="BZ162" i="7" s="1"/>
  <c r="CI162" i="7" s="1"/>
  <c r="BG66" i="7"/>
  <c r="BQ66" i="7" s="1"/>
  <c r="BZ66" i="7" s="1"/>
  <c r="CI66" i="7" s="1"/>
  <c r="BG63" i="7"/>
  <c r="BQ63" i="7" s="1"/>
  <c r="BZ63" i="7" s="1"/>
  <c r="CI63" i="7" s="1"/>
  <c r="BG71" i="7"/>
  <c r="BQ71" i="7" s="1"/>
  <c r="BZ71" i="7" s="1"/>
  <c r="CI71" i="7" s="1"/>
  <c r="BG102" i="7"/>
  <c r="BQ102" i="7" s="1"/>
  <c r="BZ102" i="7" s="1"/>
  <c r="CI102" i="7" s="1"/>
  <c r="BF86" i="7"/>
  <c r="BP86" i="7" s="1"/>
  <c r="BY86" i="7" s="1"/>
  <c r="CH86" i="7" s="1"/>
  <c r="BG121" i="7"/>
  <c r="BQ121" i="7" s="1"/>
  <c r="BZ121" i="7" s="1"/>
  <c r="CI121" i="7" s="1"/>
  <c r="BG173" i="7"/>
  <c r="BQ173" i="7" s="1"/>
  <c r="BZ173" i="7" s="1"/>
  <c r="CI173" i="7" s="1"/>
  <c r="BG30" i="7"/>
  <c r="BQ30" i="7" s="1"/>
  <c r="BZ30" i="7" s="1"/>
  <c r="CI30" i="7" s="1"/>
  <c r="BG109" i="7"/>
  <c r="BQ109" i="7" s="1"/>
  <c r="BZ109" i="7" s="1"/>
  <c r="CI109" i="7" s="1"/>
  <c r="BG36" i="7"/>
  <c r="BQ36" i="7" s="1"/>
  <c r="BZ36" i="7" s="1"/>
  <c r="CI36" i="7" s="1"/>
  <c r="BG107" i="7"/>
  <c r="BQ107" i="7" s="1"/>
  <c r="BZ107" i="7" s="1"/>
  <c r="CI107" i="7" s="1"/>
  <c r="BG72" i="7"/>
  <c r="BQ72" i="7" s="1"/>
  <c r="BZ72" i="7" s="1"/>
  <c r="CI72" i="7" s="1"/>
  <c r="BF130" i="7"/>
  <c r="BP130" i="7" s="1"/>
  <c r="BY130" i="7" s="1"/>
  <c r="CH130" i="7" s="1"/>
  <c r="BG191" i="7"/>
  <c r="BQ191" i="7" s="1"/>
  <c r="BZ191" i="7" s="1"/>
  <c r="CI191" i="7" s="1"/>
  <c r="BF125" i="7"/>
  <c r="BP125" i="7" s="1"/>
  <c r="BY125" i="7" s="1"/>
  <c r="CH125" i="7" s="1"/>
  <c r="BF60" i="7"/>
  <c r="BP60" i="7" s="1"/>
  <c r="BY60" i="7" s="1"/>
  <c r="CH60" i="7" s="1"/>
  <c r="BF93" i="7"/>
  <c r="BP93" i="7" s="1"/>
  <c r="BY93" i="7" s="1"/>
  <c r="CH93" i="7" s="1"/>
  <c r="BF73" i="7"/>
  <c r="BP73" i="7" s="1"/>
  <c r="BY73" i="7" s="1"/>
  <c r="CH73" i="7" s="1"/>
  <c r="BG160" i="7"/>
  <c r="BQ160" i="7" s="1"/>
  <c r="BZ160" i="7" s="1"/>
  <c r="CI160" i="7" s="1"/>
  <c r="BF169" i="7"/>
  <c r="BP169" i="7" s="1"/>
  <c r="BY169" i="7" s="1"/>
  <c r="CH169" i="7" s="1"/>
  <c r="BF114" i="7"/>
  <c r="BP114" i="7" s="1"/>
  <c r="BY114" i="7" s="1"/>
  <c r="CH114" i="7" s="1"/>
  <c r="BF155" i="7"/>
  <c r="BP155" i="7" s="1"/>
  <c r="BY155" i="7" s="1"/>
  <c r="CH155" i="7" s="1"/>
  <c r="BG124" i="7"/>
  <c r="BQ124" i="7" s="1"/>
  <c r="BZ124" i="7" s="1"/>
  <c r="CI124" i="7" s="1"/>
  <c r="BG140" i="7"/>
  <c r="BQ140" i="7" s="1"/>
  <c r="BZ140" i="7" s="1"/>
  <c r="CI140" i="7" s="1"/>
  <c r="BG187" i="7"/>
  <c r="BQ187" i="7" s="1"/>
  <c r="BZ187" i="7" s="1"/>
  <c r="CI187" i="7" s="1"/>
  <c r="BF148" i="7"/>
  <c r="BP148" i="7" s="1"/>
  <c r="BY148" i="7" s="1"/>
  <c r="CH148" i="7" s="1"/>
  <c r="BG54" i="7"/>
  <c r="BQ54" i="7" s="1"/>
  <c r="BZ54" i="7" s="1"/>
  <c r="CI54" i="7" s="1"/>
  <c r="BG34" i="7"/>
  <c r="BQ34" i="7" s="1"/>
  <c r="BZ34" i="7" s="1"/>
  <c r="CI34" i="7" s="1"/>
  <c r="BG131" i="7"/>
  <c r="BQ131" i="7" s="1"/>
  <c r="BZ131" i="7" s="1"/>
  <c r="CI131" i="7" s="1"/>
  <c r="BG44" i="7"/>
  <c r="BQ44" i="7" s="1"/>
  <c r="BZ44" i="7" s="1"/>
  <c r="CI44" i="7" s="1"/>
  <c r="BF174" i="7"/>
  <c r="BP174" i="7" s="1"/>
  <c r="BY174" i="7" s="1"/>
  <c r="CH174" i="7" s="1"/>
  <c r="BF64" i="7"/>
  <c r="BP64" i="7" s="1"/>
  <c r="BY64" i="7" s="1"/>
  <c r="CH64" i="7" s="1"/>
  <c r="BG181" i="7"/>
  <c r="BQ181" i="7" s="1"/>
  <c r="BZ181" i="7" s="1"/>
  <c r="CI181" i="7" s="1"/>
  <c r="BG47" i="7"/>
  <c r="BQ47" i="7" s="1"/>
  <c r="BZ47" i="7" s="1"/>
  <c r="CI47" i="7" s="1"/>
  <c r="BG157" i="7"/>
  <c r="BQ157" i="7" s="1"/>
  <c r="BZ157" i="7" s="1"/>
  <c r="CI157" i="7" s="1"/>
  <c r="BG111" i="7"/>
  <c r="BQ111" i="7" s="1"/>
  <c r="BZ111" i="7" s="1"/>
  <c r="CI111" i="7" s="1"/>
  <c r="BG100" i="7"/>
  <c r="BQ100" i="7" s="1"/>
  <c r="BZ100" i="7" s="1"/>
  <c r="CI100" i="7" s="1"/>
  <c r="BG91" i="7"/>
  <c r="BQ91" i="7" s="1"/>
  <c r="BZ91" i="7" s="1"/>
  <c r="CI91" i="7" s="1"/>
  <c r="BG53" i="7"/>
  <c r="BQ53" i="7" s="1"/>
  <c r="BZ53" i="7" s="1"/>
  <c r="CI53" i="7" s="1"/>
  <c r="BG68" i="7"/>
  <c r="BQ68" i="7" s="1"/>
  <c r="BZ68" i="7" s="1"/>
  <c r="CI68" i="7" s="1"/>
  <c r="BG61" i="7"/>
  <c r="BQ61" i="7" s="1"/>
  <c r="BZ61" i="7" s="1"/>
  <c r="CI61" i="7" s="1"/>
  <c r="BF138" i="7"/>
  <c r="BP138" i="7" s="1"/>
  <c r="BY138" i="7" s="1"/>
  <c r="CH138" i="7" s="1"/>
  <c r="BG45" i="7"/>
  <c r="BQ45" i="7" s="1"/>
  <c r="BZ45" i="7" s="1"/>
  <c r="CI45" i="7" s="1"/>
  <c r="BG172" i="7"/>
  <c r="BQ172" i="7" s="1"/>
  <c r="BZ172" i="7" s="1"/>
  <c r="CI172" i="7" s="1"/>
  <c r="BG136" i="7"/>
  <c r="BQ136" i="7" s="1"/>
  <c r="BZ136" i="7" s="1"/>
  <c r="CI136" i="7" s="1"/>
  <c r="BG113" i="7"/>
  <c r="BQ113" i="7" s="1"/>
  <c r="BZ113" i="7" s="1"/>
  <c r="CI113" i="7" s="1"/>
  <c r="BG142" i="7"/>
  <c r="BQ142" i="7" s="1"/>
  <c r="BZ142" i="7" s="1"/>
  <c r="CI142" i="7" s="1"/>
  <c r="BF149" i="7"/>
  <c r="BP149" i="7" s="1"/>
  <c r="BY149" i="7" s="1"/>
  <c r="CH149" i="7" s="1"/>
  <c r="BF48" i="7"/>
  <c r="BP48" i="7" s="1"/>
  <c r="BY48" i="7" s="1"/>
  <c r="CH48" i="7" s="1"/>
  <c r="BF178" i="7"/>
  <c r="BP178" i="7" s="1"/>
  <c r="BY178" i="7" s="1"/>
  <c r="CH178" i="7" s="1"/>
  <c r="BF127" i="7"/>
  <c r="BP127" i="7" s="1"/>
  <c r="BY127" i="7" s="1"/>
  <c r="CH127" i="7" s="1"/>
  <c r="BG46" i="7"/>
  <c r="BQ46" i="7" s="1"/>
  <c r="BZ46" i="7" s="1"/>
  <c r="CI46" i="7" s="1"/>
  <c r="BF164" i="7"/>
  <c r="BP164" i="7" s="1"/>
  <c r="BY164" i="7" s="1"/>
  <c r="CH164" i="7" s="1"/>
  <c r="BG170" i="7"/>
  <c r="BQ170" i="7" s="1"/>
  <c r="BZ170" i="7" s="1"/>
  <c r="CI170" i="7" s="1"/>
  <c r="BF59" i="7"/>
  <c r="BP59" i="7" s="1"/>
  <c r="BY59" i="7" s="1"/>
  <c r="CH59" i="7" s="1"/>
  <c r="BF55" i="7"/>
  <c r="BP55" i="7" s="1"/>
  <c r="BY55" i="7" s="1"/>
  <c r="CH55" i="7" s="1"/>
  <c r="BG31" i="7"/>
  <c r="BQ31" i="7" s="1"/>
  <c r="BZ31" i="7" s="1"/>
  <c r="CI31" i="7" s="1"/>
  <c r="BG145" i="7"/>
  <c r="BQ145" i="7" s="1"/>
  <c r="BZ145" i="7" s="1"/>
  <c r="CI145" i="7" s="1"/>
  <c r="BF182" i="7"/>
  <c r="BP182" i="7" s="1"/>
  <c r="BY182" i="7" s="1"/>
  <c r="CH182" i="7" s="1"/>
  <c r="BF147" i="7"/>
  <c r="BP147" i="7" s="1"/>
  <c r="BY147" i="7" s="1"/>
  <c r="CH147" i="7" s="1"/>
  <c r="BG32" i="7"/>
  <c r="BQ32" i="7" s="1"/>
  <c r="BZ32" i="7" s="1"/>
  <c r="CI32" i="7" s="1"/>
  <c r="BF67" i="7"/>
  <c r="BP67" i="7" s="1"/>
  <c r="BY67" i="7" s="1"/>
  <c r="CH67" i="7" s="1"/>
  <c r="BG177" i="7"/>
  <c r="BQ177" i="7" s="1"/>
  <c r="BZ177" i="7" s="1"/>
  <c r="CI177" i="7" s="1"/>
  <c r="BG108" i="7"/>
  <c r="BQ108" i="7" s="1"/>
  <c r="BZ108" i="7" s="1"/>
  <c r="CI108" i="7" s="1"/>
  <c r="BG185" i="7"/>
  <c r="BQ185" i="7" s="1"/>
  <c r="BZ185" i="7" s="1"/>
  <c r="CI185" i="7" s="1"/>
  <c r="BG194" i="7"/>
  <c r="BQ194" i="7" s="1"/>
  <c r="BZ194" i="7" s="1"/>
  <c r="CI194" i="7" s="1"/>
  <c r="BG76" i="7"/>
  <c r="BQ76" i="7" s="1"/>
  <c r="BZ76" i="7" s="1"/>
  <c r="CI76" i="7" s="1"/>
  <c r="BG116" i="7"/>
  <c r="BQ116" i="7" s="1"/>
  <c r="BZ116" i="7" s="1"/>
  <c r="CI116" i="7" s="1"/>
  <c r="BG186" i="7"/>
  <c r="BQ186" i="7" s="1"/>
  <c r="BZ186" i="7" s="1"/>
  <c r="CI186" i="7" s="1"/>
  <c r="BG144" i="7"/>
  <c r="BQ144" i="7" s="1"/>
  <c r="BZ144" i="7" s="1"/>
  <c r="CI144" i="7" s="1"/>
  <c r="BG79" i="7"/>
  <c r="BQ79" i="7" s="1"/>
  <c r="BZ79" i="7" s="1"/>
  <c r="CI79" i="7" s="1"/>
  <c r="BF94" i="7"/>
  <c r="BP94" i="7" s="1"/>
  <c r="BY94" i="7" s="1"/>
  <c r="CH94" i="7" s="1"/>
  <c r="BG152" i="7"/>
  <c r="BQ152" i="7" s="1"/>
  <c r="BZ152" i="7" s="1"/>
  <c r="CI152" i="7" s="1"/>
  <c r="BF95" i="7"/>
  <c r="BP95" i="7" s="1"/>
  <c r="BY95" i="7" s="1"/>
  <c r="CH95" i="7" s="1"/>
  <c r="BF167" i="7"/>
  <c r="BP167" i="7" s="1"/>
  <c r="BY167" i="7" s="1"/>
  <c r="CH167" i="7" s="1"/>
  <c r="BF70" i="7"/>
  <c r="BP70" i="7" s="1"/>
  <c r="BY70" i="7" s="1"/>
  <c r="CH70" i="7" s="1"/>
  <c r="BF81" i="7"/>
  <c r="BP81" i="7" s="1"/>
  <c r="BY81" i="7" s="1"/>
  <c r="CH81" i="7" s="1"/>
  <c r="BG42" i="7"/>
  <c r="BQ42" i="7" s="1"/>
  <c r="BZ42" i="7" s="1"/>
  <c r="CI42" i="7" s="1"/>
  <c r="BG103" i="7"/>
  <c r="BQ103" i="7" s="1"/>
  <c r="BZ103" i="7" s="1"/>
  <c r="CI103" i="7" s="1"/>
  <c r="BF159" i="7"/>
  <c r="BP159" i="7" s="1"/>
  <c r="BY159" i="7" s="1"/>
  <c r="CH159" i="7" s="1"/>
  <c r="BF90" i="7"/>
  <c r="BP90" i="7" s="1"/>
  <c r="BY90" i="7" s="1"/>
  <c r="CH90" i="7" s="1"/>
  <c r="BF74" i="7"/>
  <c r="BP74" i="7" s="1"/>
  <c r="BY74" i="7" s="1"/>
  <c r="CH74" i="7" s="1"/>
  <c r="BG58" i="7"/>
  <c r="BQ58" i="7" s="1"/>
  <c r="BZ58" i="7" s="1"/>
  <c r="CI58" i="7" s="1"/>
  <c r="BF97" i="7"/>
  <c r="BP97" i="7" s="1"/>
  <c r="BY97" i="7" s="1"/>
  <c r="CH97" i="7" s="1"/>
  <c r="BF77" i="7"/>
  <c r="BP77" i="7" s="1"/>
  <c r="BY77" i="7" s="1"/>
  <c r="CH77" i="7" s="1"/>
  <c r="BG39" i="7"/>
  <c r="BQ39" i="7" s="1"/>
  <c r="BZ39" i="7" s="1"/>
  <c r="CI39" i="7" s="1"/>
  <c r="BG119" i="7"/>
  <c r="BQ119" i="7" s="1"/>
  <c r="BZ119" i="7" s="1"/>
  <c r="CI119" i="7" s="1"/>
  <c r="BG132" i="7"/>
  <c r="BQ132" i="7" s="1"/>
  <c r="BZ132" i="7" s="1"/>
  <c r="CI132" i="7" s="1"/>
  <c r="BG88" i="7"/>
  <c r="BQ88" i="7" s="1"/>
  <c r="BZ88" i="7" s="1"/>
  <c r="CI88" i="7" s="1"/>
  <c r="BG183" i="7"/>
  <c r="BQ183" i="7" s="1"/>
  <c r="BZ183" i="7" s="1"/>
  <c r="CI183" i="7" s="1"/>
  <c r="BF110" i="7"/>
  <c r="BP110" i="7" s="1"/>
  <c r="BY110" i="7" s="1"/>
  <c r="CH110" i="7" s="1"/>
  <c r="BF184" i="7"/>
  <c r="BP184" i="7" s="1"/>
  <c r="BY184" i="7" s="1"/>
  <c r="CH184" i="7" s="1"/>
  <c r="BG151" i="7"/>
  <c r="BQ151" i="7" s="1"/>
  <c r="BZ151" i="7" s="1"/>
  <c r="CI151" i="7" s="1"/>
  <c r="BG92" i="7"/>
  <c r="BQ92" i="7" s="1"/>
  <c r="BZ92" i="7" s="1"/>
  <c r="CI92" i="7" s="1"/>
  <c r="BG104" i="7"/>
  <c r="BQ104" i="7" s="1"/>
  <c r="BZ104" i="7" s="1"/>
  <c r="CI104" i="7" s="1"/>
  <c r="BG87" i="7"/>
  <c r="BQ87" i="7" s="1"/>
  <c r="BZ87" i="7" s="1"/>
  <c r="CI87" i="7" s="1"/>
  <c r="BG190" i="7"/>
  <c r="BQ190" i="7" s="1"/>
  <c r="BZ190" i="7" s="1"/>
  <c r="CI190" i="7" s="1"/>
  <c r="BG120" i="7"/>
  <c r="BQ120" i="7" s="1"/>
  <c r="BZ120" i="7" s="1"/>
  <c r="CI120" i="7" s="1"/>
  <c r="BG188" i="7"/>
  <c r="BQ188" i="7" s="1"/>
  <c r="BZ188" i="7" s="1"/>
  <c r="CI188" i="7" s="1"/>
  <c r="BG141" i="7"/>
  <c r="BQ141" i="7" s="1"/>
  <c r="BZ141" i="7" s="1"/>
  <c r="CI141" i="7" s="1"/>
  <c r="BG175" i="7"/>
  <c r="BQ175" i="7" s="1"/>
  <c r="BZ175" i="7" s="1"/>
  <c r="CI175" i="7" s="1"/>
  <c r="BG192" i="7"/>
  <c r="BQ192" i="7" s="1"/>
  <c r="BZ192" i="7" s="1"/>
  <c r="CI192" i="7" s="1"/>
  <c r="BG50" i="7"/>
  <c r="BQ50" i="7" s="1"/>
  <c r="BZ50" i="7" s="1"/>
  <c r="CI50" i="7" s="1"/>
  <c r="BF28" i="7"/>
  <c r="BP28" i="7" s="1"/>
  <c r="BY28" i="7" s="1"/>
  <c r="CH28" i="7" s="1"/>
  <c r="BG135" i="7"/>
  <c r="BQ135" i="7" s="1"/>
  <c r="BZ135" i="7" s="1"/>
  <c r="CI135" i="7" s="1"/>
  <c r="BG123" i="7"/>
  <c r="BQ123" i="7" s="1"/>
  <c r="BZ123" i="7" s="1"/>
  <c r="CI123" i="7" s="1"/>
  <c r="BF126" i="7"/>
  <c r="BP126" i="7" s="1"/>
  <c r="BY126" i="7" s="1"/>
  <c r="CH126" i="7" s="1"/>
  <c r="BF101" i="7"/>
  <c r="BP101" i="7" s="1"/>
  <c r="BY101" i="7" s="1"/>
  <c r="CH101" i="7" s="1"/>
  <c r="BG153" i="7"/>
  <c r="BQ153" i="7" s="1"/>
  <c r="BZ153" i="7" s="1"/>
  <c r="CI153" i="7" s="1"/>
  <c r="BG85" i="7"/>
  <c r="BQ85" i="7" s="1"/>
  <c r="BZ85" i="7" s="1"/>
  <c r="CI85" i="7" s="1"/>
  <c r="BG99" i="7"/>
  <c r="BQ99" i="7" s="1"/>
  <c r="BZ99" i="7" s="1"/>
  <c r="CI99" i="7" s="1"/>
  <c r="BF117" i="7"/>
  <c r="BP117" i="7" s="1"/>
  <c r="BY117" i="7" s="1"/>
  <c r="CH117" i="7" s="1"/>
  <c r="BG112" i="7"/>
  <c r="BQ112" i="7" s="1"/>
  <c r="BZ112" i="7" s="1"/>
  <c r="CI112" i="7" s="1"/>
  <c r="BG143" i="7"/>
  <c r="BQ143" i="7" s="1"/>
  <c r="BZ143" i="7" s="1"/>
  <c r="CI143" i="7" s="1"/>
  <c r="BF163" i="7"/>
  <c r="BP163" i="7" s="1"/>
  <c r="BY163" i="7" s="1"/>
  <c r="CH163" i="7" s="1"/>
  <c r="BG133" i="7"/>
  <c r="BQ133" i="7" s="1"/>
  <c r="BZ133" i="7" s="1"/>
  <c r="CI133" i="7" s="1"/>
  <c r="BG180" i="7"/>
  <c r="BQ180" i="7" s="1"/>
  <c r="BZ180" i="7" s="1"/>
  <c r="CI180" i="7" s="1"/>
  <c r="BF33" i="7"/>
  <c r="BP33" i="7" s="1"/>
  <c r="BY33" i="7" s="1"/>
  <c r="CH33" i="7" s="1"/>
  <c r="BG154" i="7"/>
  <c r="BQ154" i="7" s="1"/>
  <c r="BZ154" i="7" s="1"/>
  <c r="CI154" i="7" s="1"/>
  <c r="BG35" i="7"/>
  <c r="BQ35" i="7" s="1"/>
  <c r="BZ35" i="7" s="1"/>
  <c r="CI35" i="7" s="1"/>
  <c r="BF156" i="7"/>
  <c r="BP156" i="7" s="1"/>
  <c r="BY156" i="7" s="1"/>
  <c r="CH156" i="7" s="1"/>
  <c r="BG129" i="7"/>
  <c r="BQ129" i="7" s="1"/>
  <c r="BZ129" i="7" s="1"/>
  <c r="CI129" i="7" s="1"/>
  <c r="BG75" i="7"/>
  <c r="BQ75" i="7" s="1"/>
  <c r="BZ75" i="7" s="1"/>
  <c r="CI75" i="7" s="1"/>
  <c r="BG96" i="7"/>
  <c r="BQ96" i="7" s="1"/>
  <c r="BZ96" i="7" s="1"/>
  <c r="CI96" i="7" s="1"/>
  <c r="BF106" i="7"/>
  <c r="BP106" i="7" s="1"/>
  <c r="BY106" i="7" s="1"/>
  <c r="CH106" i="7" s="1"/>
  <c r="BG38" i="7"/>
  <c r="BQ38" i="7" s="1"/>
  <c r="BZ38" i="7" s="1"/>
  <c r="CI38" i="7" s="1"/>
  <c r="BG139" i="7"/>
  <c r="BQ139" i="7" s="1"/>
  <c r="BZ139" i="7" s="1"/>
  <c r="CI139" i="7" s="1"/>
  <c r="BF29" i="7"/>
  <c r="BP29" i="7" s="1"/>
  <c r="BY29" i="7" s="1"/>
  <c r="CH29" i="7" s="1"/>
  <c r="BF118" i="7"/>
  <c r="BP118" i="7" s="1"/>
  <c r="BY118" i="7" s="1"/>
  <c r="CH118" i="7" s="1"/>
  <c r="BF128" i="7"/>
  <c r="BP128" i="7" s="1"/>
  <c r="BY128" i="7" s="1"/>
  <c r="CH128" i="7" s="1"/>
  <c r="BF52" i="7"/>
  <c r="BP52" i="7" s="1"/>
  <c r="BY52" i="7" s="1"/>
  <c r="CH52" i="7" s="1"/>
  <c r="BF83" i="7"/>
  <c r="BP83" i="7" s="1"/>
  <c r="BY83" i="7" s="1"/>
  <c r="CH83" i="7" s="1"/>
  <c r="BF37" i="7"/>
  <c r="BP37" i="7" s="1"/>
  <c r="BY37" i="7" s="1"/>
  <c r="CH37" i="7" s="1"/>
  <c r="BG150" i="7"/>
  <c r="BQ150" i="7" s="1"/>
  <c r="BZ150" i="7" s="1"/>
  <c r="CI150" i="7" s="1"/>
  <c r="BF179" i="7"/>
  <c r="BP179" i="7" s="1"/>
  <c r="BY179" i="7" s="1"/>
  <c r="CH179" i="7" s="1"/>
  <c r="BF65" i="7"/>
  <c r="BP65" i="7" s="1"/>
  <c r="BY65" i="7" s="1"/>
  <c r="CH65" i="7" s="1"/>
  <c r="BG49" i="7"/>
  <c r="BQ49" i="7" s="1"/>
  <c r="BZ49" i="7" s="1"/>
  <c r="CI49" i="7" s="1"/>
  <c r="BF134" i="7"/>
  <c r="BP134" i="7" s="1"/>
  <c r="BY134" i="7" s="1"/>
  <c r="CH134" i="7" s="1"/>
  <c r="BF56" i="7"/>
  <c r="BP56" i="7" s="1"/>
  <c r="BY56" i="7" s="1"/>
  <c r="CH56" i="7" s="1"/>
  <c r="BF171" i="7"/>
  <c r="BP171" i="7" s="1"/>
  <c r="BY171" i="7" s="1"/>
  <c r="CH171" i="7" s="1"/>
  <c r="BG176" i="7"/>
  <c r="BQ176" i="7" s="1"/>
  <c r="BZ176" i="7" s="1"/>
  <c r="CI176" i="7" s="1"/>
  <c r="BG43" i="7"/>
  <c r="BQ43" i="7" s="1"/>
  <c r="BZ43" i="7" s="1"/>
  <c r="CI43" i="7" s="1"/>
  <c r="BG62" i="7"/>
  <c r="BQ62" i="7" s="1"/>
  <c r="BZ62" i="7" s="1"/>
  <c r="CI62" i="7" s="1"/>
  <c r="BF41" i="7"/>
  <c r="BP41" i="7" s="1"/>
  <c r="BY41" i="7" s="1"/>
  <c r="CH41" i="7" s="1"/>
  <c r="AV27" i="7"/>
  <c r="AU27" i="7"/>
  <c r="AU17" i="7" s="1"/>
  <c r="AS27" i="7"/>
  <c r="AS17" i="7" s="1"/>
  <c r="AQ17" i="7"/>
  <c r="BF69" i="7"/>
  <c r="BP69" i="7" s="1"/>
  <c r="BY69" i="7" s="1"/>
  <c r="CH69" i="7" s="1"/>
  <c r="BG161" i="7"/>
  <c r="BQ161" i="7" s="1"/>
  <c r="BZ161" i="7" s="1"/>
  <c r="CI161" i="7" s="1"/>
  <c r="BF78" i="7"/>
  <c r="BP78" i="7" s="1"/>
  <c r="BY78" i="7" s="1"/>
  <c r="CH78" i="7" s="1"/>
  <c r="BG193" i="7"/>
  <c r="BQ193" i="7" s="1"/>
  <c r="BZ193" i="7" s="1"/>
  <c r="CI193" i="7" s="1"/>
  <c r="BG146" i="7"/>
  <c r="BQ146" i="7" s="1"/>
  <c r="BZ146" i="7" s="1"/>
  <c r="CI146" i="7" s="1"/>
  <c r="BF122" i="7"/>
  <c r="BP122" i="7" s="1"/>
  <c r="BY122" i="7" s="1"/>
  <c r="CH122" i="7" s="1"/>
  <c r="BF105" i="7"/>
  <c r="BP105" i="7" s="1"/>
  <c r="BY105" i="7" s="1"/>
  <c r="CH105" i="7" s="1"/>
  <c r="BF80" i="7"/>
  <c r="BP80" i="7" s="1"/>
  <c r="BY80" i="7" s="1"/>
  <c r="CH80" i="7" s="1"/>
  <c r="BG166" i="7"/>
  <c r="BQ166" i="7" s="1"/>
  <c r="BZ166" i="7" s="1"/>
  <c r="CI166" i="7" s="1"/>
  <c r="BF115" i="7"/>
  <c r="BP115" i="7" s="1"/>
  <c r="BY115" i="7" s="1"/>
  <c r="CH115" i="7" s="1"/>
  <c r="BF158" i="7"/>
  <c r="BP158" i="7" s="1"/>
  <c r="BY158" i="7" s="1"/>
  <c r="CH158" i="7" s="1"/>
  <c r="BF98" i="7"/>
  <c r="BP98" i="7" s="1"/>
  <c r="BY98" i="7" s="1"/>
  <c r="CH98" i="7" s="1"/>
  <c r="BG84" i="7"/>
  <c r="BQ84" i="7" s="1"/>
  <c r="BZ84" i="7" s="1"/>
  <c r="CI84" i="7" s="1"/>
  <c r="BG51" i="7"/>
  <c r="BQ51" i="7" s="1"/>
  <c r="BZ51" i="7" s="1"/>
  <c r="CI51" i="7" s="1"/>
  <c r="BG165" i="7"/>
  <c r="BQ165" i="7" s="1"/>
  <c r="BZ165" i="7" s="1"/>
  <c r="CI165" i="7" s="1"/>
  <c r="BG161" i="6"/>
  <c r="BQ161" i="6" s="1"/>
  <c r="BZ161" i="6" s="1"/>
  <c r="CI161" i="6" s="1"/>
  <c r="BG185" i="6"/>
  <c r="BQ185" i="6" s="1"/>
  <c r="BZ185" i="6" s="1"/>
  <c r="CI185" i="6" s="1"/>
  <c r="BF122" i="6"/>
  <c r="BP122" i="6" s="1"/>
  <c r="BY122" i="6" s="1"/>
  <c r="CH122" i="6" s="1"/>
  <c r="BG94" i="6"/>
  <c r="BQ94" i="6" s="1"/>
  <c r="BZ94" i="6" s="1"/>
  <c r="CI94" i="6" s="1"/>
  <c r="BF85" i="6"/>
  <c r="BP85" i="6" s="1"/>
  <c r="BY85" i="6" s="1"/>
  <c r="CH85" i="6" s="1"/>
  <c r="BG168" i="6"/>
  <c r="BQ168" i="6" s="1"/>
  <c r="BZ168" i="6" s="1"/>
  <c r="CI168" i="6" s="1"/>
  <c r="BF160" i="6"/>
  <c r="BP160" i="6" s="1"/>
  <c r="BY160" i="6" s="1"/>
  <c r="CH160" i="6" s="1"/>
  <c r="BG134" i="6"/>
  <c r="BQ134" i="6" s="1"/>
  <c r="BZ134" i="6" s="1"/>
  <c r="CI134" i="6" s="1"/>
  <c r="BF112" i="6"/>
  <c r="BP112" i="6" s="1"/>
  <c r="BY112" i="6" s="1"/>
  <c r="CH112" i="6" s="1"/>
  <c r="BF66" i="6"/>
  <c r="BP66" i="6" s="1"/>
  <c r="BY66" i="6" s="1"/>
  <c r="CH66" i="6" s="1"/>
  <c r="BG189" i="6"/>
  <c r="BQ189" i="6" s="1"/>
  <c r="BZ189" i="6" s="1"/>
  <c r="CI189" i="6" s="1"/>
  <c r="BF163" i="6"/>
  <c r="BP163" i="6" s="1"/>
  <c r="BY163" i="6" s="1"/>
  <c r="CH163" i="6" s="1"/>
  <c r="BG87" i="6"/>
  <c r="BQ87" i="6" s="1"/>
  <c r="BZ87" i="6" s="1"/>
  <c r="CI87" i="6" s="1"/>
  <c r="BG158" i="6"/>
  <c r="BQ158" i="6" s="1"/>
  <c r="BZ158" i="6" s="1"/>
  <c r="CI158" i="6" s="1"/>
  <c r="BG56" i="6"/>
  <c r="BQ56" i="6" s="1"/>
  <c r="BZ56" i="6" s="1"/>
  <c r="CI56" i="6" s="1"/>
  <c r="BF154" i="6"/>
  <c r="BP154" i="6" s="1"/>
  <c r="BY154" i="6" s="1"/>
  <c r="CH154" i="6" s="1"/>
  <c r="BG91" i="6"/>
  <c r="BQ91" i="6" s="1"/>
  <c r="BZ91" i="6" s="1"/>
  <c r="CI91" i="6" s="1"/>
  <c r="BF62" i="6"/>
  <c r="BP62" i="6" s="1"/>
  <c r="BY62" i="6" s="1"/>
  <c r="CH62" i="6" s="1"/>
  <c r="BG34" i="6"/>
  <c r="BQ34" i="6" s="1"/>
  <c r="BZ34" i="6" s="1"/>
  <c r="CI34" i="6" s="1"/>
  <c r="BF77" i="6"/>
  <c r="BP77" i="6" s="1"/>
  <c r="BY77" i="6" s="1"/>
  <c r="CH77" i="6" s="1"/>
  <c r="BF57" i="6"/>
  <c r="BP57" i="6" s="1"/>
  <c r="BY57" i="6" s="1"/>
  <c r="CH57" i="6" s="1"/>
  <c r="BG166" i="6"/>
  <c r="BQ166" i="6" s="1"/>
  <c r="BZ166" i="6" s="1"/>
  <c r="CI166" i="6" s="1"/>
  <c r="BF180" i="6"/>
  <c r="BP180" i="6" s="1"/>
  <c r="BY180" i="6" s="1"/>
  <c r="CH180" i="6" s="1"/>
  <c r="BF156" i="6"/>
  <c r="BP156" i="6" s="1"/>
  <c r="BY156" i="6" s="1"/>
  <c r="CH156" i="6" s="1"/>
  <c r="BF37" i="6"/>
  <c r="BP37" i="6" s="1"/>
  <c r="BY37" i="6" s="1"/>
  <c r="CH37" i="6" s="1"/>
  <c r="BG162" i="6"/>
  <c r="BQ162" i="6" s="1"/>
  <c r="BZ162" i="6" s="1"/>
  <c r="CI162" i="6" s="1"/>
  <c r="BG144" i="6"/>
  <c r="BQ144" i="6" s="1"/>
  <c r="BZ144" i="6" s="1"/>
  <c r="CI144" i="6" s="1"/>
  <c r="BF165" i="6"/>
  <c r="BP165" i="6" s="1"/>
  <c r="BY165" i="6" s="1"/>
  <c r="CH165" i="6" s="1"/>
  <c r="BF147" i="6"/>
  <c r="BP147" i="6" s="1"/>
  <c r="BY147" i="6" s="1"/>
  <c r="CH147" i="6" s="1"/>
  <c r="BF82" i="6"/>
  <c r="BP82" i="6" s="1"/>
  <c r="BY82" i="6" s="1"/>
  <c r="CH82" i="6" s="1"/>
  <c r="BF111" i="6"/>
  <c r="BP111" i="6" s="1"/>
  <c r="BY111" i="6" s="1"/>
  <c r="CH111" i="6" s="1"/>
  <c r="BG108" i="6"/>
  <c r="BQ108" i="6" s="1"/>
  <c r="BZ108" i="6" s="1"/>
  <c r="CI108" i="6" s="1"/>
  <c r="BG64" i="6"/>
  <c r="BQ64" i="6" s="1"/>
  <c r="BZ64" i="6" s="1"/>
  <c r="CI64" i="6" s="1"/>
  <c r="BG139" i="6"/>
  <c r="BQ139" i="6" s="1"/>
  <c r="BZ139" i="6" s="1"/>
  <c r="CI139" i="6" s="1"/>
  <c r="BF74" i="6"/>
  <c r="BP74" i="6" s="1"/>
  <c r="BY74" i="6" s="1"/>
  <c r="CH74" i="6" s="1"/>
  <c r="BF68" i="6"/>
  <c r="BP68" i="6" s="1"/>
  <c r="BY68" i="6" s="1"/>
  <c r="CH68" i="6" s="1"/>
  <c r="BG110" i="6"/>
  <c r="BQ110" i="6" s="1"/>
  <c r="BZ110" i="6" s="1"/>
  <c r="CI110" i="6" s="1"/>
  <c r="BF35" i="6"/>
  <c r="BP35" i="6" s="1"/>
  <c r="BY35" i="6" s="1"/>
  <c r="CH35" i="6" s="1"/>
  <c r="BG138" i="6"/>
  <c r="BQ138" i="6" s="1"/>
  <c r="BZ138" i="6" s="1"/>
  <c r="CI138" i="6" s="1"/>
  <c r="BG187" i="6"/>
  <c r="BQ187" i="6" s="1"/>
  <c r="BZ187" i="6" s="1"/>
  <c r="CI187" i="6" s="1"/>
  <c r="BG102" i="6"/>
  <c r="BQ102" i="6" s="1"/>
  <c r="BZ102" i="6" s="1"/>
  <c r="CI102" i="6" s="1"/>
  <c r="BF119" i="6"/>
  <c r="BP119" i="6" s="1"/>
  <c r="BY119" i="6" s="1"/>
  <c r="CH119" i="6" s="1"/>
  <c r="BG133" i="6"/>
  <c r="BQ133" i="6" s="1"/>
  <c r="BZ133" i="6" s="1"/>
  <c r="CI133" i="6" s="1"/>
  <c r="BF101" i="6"/>
  <c r="BP101" i="6" s="1"/>
  <c r="BY101" i="6" s="1"/>
  <c r="CH101" i="6" s="1"/>
  <c r="BG95" i="6"/>
  <c r="BQ95" i="6" s="1"/>
  <c r="BZ95" i="6" s="1"/>
  <c r="CI95" i="6" s="1"/>
  <c r="BG176" i="6"/>
  <c r="BQ176" i="6" s="1"/>
  <c r="BZ176" i="6" s="1"/>
  <c r="CI176" i="6" s="1"/>
  <c r="BG54" i="6"/>
  <c r="BQ54" i="6" s="1"/>
  <c r="BZ54" i="6" s="1"/>
  <c r="CI54" i="6" s="1"/>
  <c r="BF184" i="6"/>
  <c r="BP184" i="6" s="1"/>
  <c r="BY184" i="6" s="1"/>
  <c r="CH184" i="6" s="1"/>
  <c r="BG124" i="6"/>
  <c r="BQ124" i="6" s="1"/>
  <c r="BZ124" i="6" s="1"/>
  <c r="CI124" i="6" s="1"/>
  <c r="BF52" i="6"/>
  <c r="BP52" i="6" s="1"/>
  <c r="BY52" i="6" s="1"/>
  <c r="CH52" i="6" s="1"/>
  <c r="BG182" i="6"/>
  <c r="BQ182" i="6" s="1"/>
  <c r="BZ182" i="6" s="1"/>
  <c r="CI182" i="6" s="1"/>
  <c r="BG142" i="6"/>
  <c r="BQ142" i="6" s="1"/>
  <c r="BZ142" i="6" s="1"/>
  <c r="CI142" i="6" s="1"/>
  <c r="BG71" i="6"/>
  <c r="BQ71" i="6" s="1"/>
  <c r="BZ71" i="6" s="1"/>
  <c r="CI71" i="6" s="1"/>
  <c r="BF123" i="6"/>
  <c r="BP123" i="6" s="1"/>
  <c r="BY123" i="6" s="1"/>
  <c r="CH123" i="6" s="1"/>
  <c r="BG47" i="6"/>
  <c r="BQ47" i="6" s="1"/>
  <c r="BZ47" i="6" s="1"/>
  <c r="CI47" i="6" s="1"/>
  <c r="BF80" i="6"/>
  <c r="BP80" i="6" s="1"/>
  <c r="BY80" i="6" s="1"/>
  <c r="CH80" i="6" s="1"/>
  <c r="BF190" i="6"/>
  <c r="BP190" i="6" s="1"/>
  <c r="BY190" i="6" s="1"/>
  <c r="CH190" i="6" s="1"/>
  <c r="BF31" i="6"/>
  <c r="BP31" i="6" s="1"/>
  <c r="BY31" i="6" s="1"/>
  <c r="CH31" i="6" s="1"/>
  <c r="BG103" i="6"/>
  <c r="BQ103" i="6" s="1"/>
  <c r="BZ103" i="6" s="1"/>
  <c r="CI103" i="6" s="1"/>
  <c r="BF117" i="6"/>
  <c r="BP117" i="6" s="1"/>
  <c r="BY117" i="6" s="1"/>
  <c r="CH117" i="6" s="1"/>
  <c r="BF174" i="6"/>
  <c r="BP174" i="6" s="1"/>
  <c r="BY174" i="6" s="1"/>
  <c r="CH174" i="6" s="1"/>
  <c r="BF43" i="6"/>
  <c r="BP43" i="6" s="1"/>
  <c r="BY43" i="6" s="1"/>
  <c r="CH43" i="6" s="1"/>
  <c r="BG155" i="6"/>
  <c r="BQ155" i="6" s="1"/>
  <c r="BZ155" i="6" s="1"/>
  <c r="CI155" i="6" s="1"/>
  <c r="BF44" i="6"/>
  <c r="BP44" i="6" s="1"/>
  <c r="BY44" i="6" s="1"/>
  <c r="CH44" i="6" s="1"/>
  <c r="BG193" i="6"/>
  <c r="BQ193" i="6" s="1"/>
  <c r="BZ193" i="6" s="1"/>
  <c r="CI193" i="6" s="1"/>
  <c r="BG145" i="6"/>
  <c r="BQ145" i="6" s="1"/>
  <c r="BZ145" i="6" s="1"/>
  <c r="CI145" i="6" s="1"/>
  <c r="BF100" i="6"/>
  <c r="BP100" i="6" s="1"/>
  <c r="BY100" i="6" s="1"/>
  <c r="CH100" i="6" s="1"/>
  <c r="BF143" i="6"/>
  <c r="BP143" i="6" s="1"/>
  <c r="BY143" i="6" s="1"/>
  <c r="CH143" i="6" s="1"/>
  <c r="BG169" i="6"/>
  <c r="BQ169" i="6" s="1"/>
  <c r="BZ169" i="6" s="1"/>
  <c r="CI169" i="6" s="1"/>
  <c r="BF96" i="6"/>
  <c r="BP96" i="6" s="1"/>
  <c r="BY96" i="6" s="1"/>
  <c r="CH96" i="6" s="1"/>
  <c r="BF107" i="6"/>
  <c r="BP107" i="6" s="1"/>
  <c r="BY107" i="6" s="1"/>
  <c r="CH107" i="6" s="1"/>
  <c r="BG53" i="6"/>
  <c r="BQ53" i="6" s="1"/>
  <c r="BZ53" i="6" s="1"/>
  <c r="CI53" i="6" s="1"/>
  <c r="BF150" i="6"/>
  <c r="BP150" i="6" s="1"/>
  <c r="BY150" i="6" s="1"/>
  <c r="CH150" i="6" s="1"/>
  <c r="BG105" i="6"/>
  <c r="BQ105" i="6" s="1"/>
  <c r="BZ105" i="6" s="1"/>
  <c r="CI105" i="6" s="1"/>
  <c r="BF152" i="6"/>
  <c r="BP152" i="6" s="1"/>
  <c r="BY152" i="6" s="1"/>
  <c r="CH152" i="6" s="1"/>
  <c r="BF194" i="6"/>
  <c r="BP194" i="6" s="1"/>
  <c r="BY194" i="6" s="1"/>
  <c r="CH194" i="6" s="1"/>
  <c r="BG113" i="6"/>
  <c r="BQ113" i="6" s="1"/>
  <c r="BZ113" i="6" s="1"/>
  <c r="CI113" i="6" s="1"/>
  <c r="BG181" i="6"/>
  <c r="BQ181" i="6" s="1"/>
  <c r="BZ181" i="6" s="1"/>
  <c r="CI181" i="6" s="1"/>
  <c r="BF104" i="6"/>
  <c r="BP104" i="6" s="1"/>
  <c r="BY104" i="6" s="1"/>
  <c r="CH104" i="6" s="1"/>
  <c r="BF173" i="6"/>
  <c r="BP173" i="6" s="1"/>
  <c r="BY173" i="6" s="1"/>
  <c r="CH173" i="6" s="1"/>
  <c r="BF172" i="6"/>
  <c r="BP172" i="6" s="1"/>
  <c r="BY172" i="6" s="1"/>
  <c r="CH172" i="6" s="1"/>
  <c r="BG164" i="6"/>
  <c r="BQ164" i="6" s="1"/>
  <c r="BZ164" i="6" s="1"/>
  <c r="CI164" i="6" s="1"/>
  <c r="BG130" i="6"/>
  <c r="BQ130" i="6" s="1"/>
  <c r="BZ130" i="6" s="1"/>
  <c r="CI130" i="6" s="1"/>
  <c r="BG28" i="6"/>
  <c r="BQ28" i="6" s="1"/>
  <c r="BZ28" i="6" s="1"/>
  <c r="CI28" i="6" s="1"/>
  <c r="BG177" i="6"/>
  <c r="BQ177" i="6" s="1"/>
  <c r="BZ177" i="6" s="1"/>
  <c r="CI177" i="6" s="1"/>
  <c r="BG170" i="6"/>
  <c r="BQ170" i="6" s="1"/>
  <c r="BZ170" i="6" s="1"/>
  <c r="CI170" i="6" s="1"/>
  <c r="BF132" i="6"/>
  <c r="BP132" i="6" s="1"/>
  <c r="BY132" i="6" s="1"/>
  <c r="CH132" i="6" s="1"/>
  <c r="BF175" i="6"/>
  <c r="BP175" i="6" s="1"/>
  <c r="BY175" i="6" s="1"/>
  <c r="CH175" i="6" s="1"/>
  <c r="BF78" i="6"/>
  <c r="BP78" i="6" s="1"/>
  <c r="BY78" i="6" s="1"/>
  <c r="CH78" i="6" s="1"/>
  <c r="BG157" i="6"/>
  <c r="BQ157" i="6" s="1"/>
  <c r="BZ157" i="6" s="1"/>
  <c r="CI157" i="6" s="1"/>
  <c r="BF67" i="6"/>
  <c r="BP67" i="6" s="1"/>
  <c r="BY67" i="6" s="1"/>
  <c r="CH67" i="6" s="1"/>
  <c r="BG42" i="6"/>
  <c r="BQ42" i="6" s="1"/>
  <c r="BZ42" i="6" s="1"/>
  <c r="CI42" i="6" s="1"/>
  <c r="BF186" i="6"/>
  <c r="BP186" i="6" s="1"/>
  <c r="BY186" i="6" s="1"/>
  <c r="CH186" i="6" s="1"/>
  <c r="BF59" i="6"/>
  <c r="BP59" i="6" s="1"/>
  <c r="BY59" i="6" s="1"/>
  <c r="CH59" i="6" s="1"/>
  <c r="BF75" i="6"/>
  <c r="BP75" i="6" s="1"/>
  <c r="BY75" i="6" s="1"/>
  <c r="CH75" i="6" s="1"/>
  <c r="BF39" i="6"/>
  <c r="BP39" i="6" s="1"/>
  <c r="BY39" i="6" s="1"/>
  <c r="CH39" i="6" s="1"/>
  <c r="BF135" i="6"/>
  <c r="BP135" i="6" s="1"/>
  <c r="BY135" i="6" s="1"/>
  <c r="CH135" i="6" s="1"/>
  <c r="BF128" i="6"/>
  <c r="BP128" i="6" s="1"/>
  <c r="BY128" i="6" s="1"/>
  <c r="CH128" i="6" s="1"/>
  <c r="BF65" i="6"/>
  <c r="BP65" i="6" s="1"/>
  <c r="BY65" i="6" s="1"/>
  <c r="CH65" i="6" s="1"/>
  <c r="BG30" i="6"/>
  <c r="BQ30" i="6" s="1"/>
  <c r="BZ30" i="6" s="1"/>
  <c r="CI30" i="6" s="1"/>
  <c r="BF109" i="6"/>
  <c r="BP109" i="6" s="1"/>
  <c r="BY109" i="6" s="1"/>
  <c r="CH109" i="6" s="1"/>
  <c r="BF106" i="6"/>
  <c r="BP106" i="6" s="1"/>
  <c r="BY106" i="6" s="1"/>
  <c r="CH106" i="6" s="1"/>
  <c r="BF70" i="6"/>
  <c r="BP70" i="6" s="1"/>
  <c r="BY70" i="6" s="1"/>
  <c r="CH70" i="6" s="1"/>
  <c r="BG146" i="6"/>
  <c r="BQ146" i="6" s="1"/>
  <c r="BZ146" i="6" s="1"/>
  <c r="CI146" i="6" s="1"/>
  <c r="BG167" i="6"/>
  <c r="BQ167" i="6" s="1"/>
  <c r="BZ167" i="6" s="1"/>
  <c r="CI167" i="6" s="1"/>
  <c r="BG36" i="6"/>
  <c r="BQ36" i="6" s="1"/>
  <c r="BZ36" i="6" s="1"/>
  <c r="CI36" i="6" s="1"/>
  <c r="BF115" i="6"/>
  <c r="BP115" i="6" s="1"/>
  <c r="BY115" i="6" s="1"/>
  <c r="CH115" i="6" s="1"/>
  <c r="BF183" i="6"/>
  <c r="BP183" i="6" s="1"/>
  <c r="BY183" i="6" s="1"/>
  <c r="CH183" i="6" s="1"/>
  <c r="BF72" i="6"/>
  <c r="BP72" i="6" s="1"/>
  <c r="BY72" i="6" s="1"/>
  <c r="CH72" i="6" s="1"/>
  <c r="BF191" i="6"/>
  <c r="BP191" i="6" s="1"/>
  <c r="BY191" i="6" s="1"/>
  <c r="CH191" i="6" s="1"/>
  <c r="BF192" i="6"/>
  <c r="BP192" i="6" s="1"/>
  <c r="BY192" i="6" s="1"/>
  <c r="CH192" i="6" s="1"/>
  <c r="BF58" i="6"/>
  <c r="BP58" i="6" s="1"/>
  <c r="BY58" i="6" s="1"/>
  <c r="CH58" i="6" s="1"/>
  <c r="BF116" i="6"/>
  <c r="BP116" i="6" s="1"/>
  <c r="BY116" i="6" s="1"/>
  <c r="CH116" i="6" s="1"/>
  <c r="BG83" i="6"/>
  <c r="BQ83" i="6" s="1"/>
  <c r="BZ83" i="6" s="1"/>
  <c r="CI83" i="6" s="1"/>
  <c r="BF48" i="6"/>
  <c r="BP48" i="6" s="1"/>
  <c r="BY48" i="6" s="1"/>
  <c r="CH48" i="6" s="1"/>
  <c r="BF126" i="6"/>
  <c r="BP126" i="6" s="1"/>
  <c r="BY126" i="6" s="1"/>
  <c r="CH126" i="6" s="1"/>
  <c r="BG137" i="6"/>
  <c r="BQ137" i="6" s="1"/>
  <c r="BZ137" i="6" s="1"/>
  <c r="CI137" i="6" s="1"/>
  <c r="BF60" i="6"/>
  <c r="BP60" i="6" s="1"/>
  <c r="BY60" i="6" s="1"/>
  <c r="CH60" i="6" s="1"/>
  <c r="BF188" i="6"/>
  <c r="BP188" i="6" s="1"/>
  <c r="BY188" i="6" s="1"/>
  <c r="CH188" i="6" s="1"/>
  <c r="BF51" i="6"/>
  <c r="BP51" i="6" s="1"/>
  <c r="BY51" i="6" s="1"/>
  <c r="CH51" i="6" s="1"/>
  <c r="BF148" i="6"/>
  <c r="BP148" i="6" s="1"/>
  <c r="BY148" i="6" s="1"/>
  <c r="CH148" i="6" s="1"/>
  <c r="BF93" i="6"/>
  <c r="BP93" i="6" s="1"/>
  <c r="BY93" i="6" s="1"/>
  <c r="CH93" i="6" s="1"/>
  <c r="BF50" i="6"/>
  <c r="BP50" i="6" s="1"/>
  <c r="BY50" i="6" s="1"/>
  <c r="CH50" i="6" s="1"/>
  <c r="BF92" i="6"/>
  <c r="BP92" i="6" s="1"/>
  <c r="BY92" i="6" s="1"/>
  <c r="CH92" i="6" s="1"/>
  <c r="BF195" i="6"/>
  <c r="BP195" i="6" s="1"/>
  <c r="BY195" i="6" s="1"/>
  <c r="CH195" i="6" s="1"/>
  <c r="BF90" i="6"/>
  <c r="BP90" i="6" s="1"/>
  <c r="BY90" i="6" s="1"/>
  <c r="CH90" i="6" s="1"/>
  <c r="BF88" i="6"/>
  <c r="BP88" i="6" s="1"/>
  <c r="BY88" i="6" s="1"/>
  <c r="CH88" i="6" s="1"/>
  <c r="BG140" i="6"/>
  <c r="BQ140" i="6" s="1"/>
  <c r="BZ140" i="6" s="1"/>
  <c r="CI140" i="6" s="1"/>
  <c r="BG98" i="6"/>
  <c r="BQ98" i="6" s="1"/>
  <c r="BZ98" i="6" s="1"/>
  <c r="CI98" i="6" s="1"/>
  <c r="AQ17" i="6"/>
  <c r="AV27" i="6"/>
  <c r="AU27" i="6"/>
  <c r="AU17" i="6" s="1"/>
  <c r="AS27" i="6"/>
  <c r="AS17" i="6" s="1"/>
  <c r="BF151" i="6"/>
  <c r="BP151" i="6" s="1"/>
  <c r="BY151" i="6" s="1"/>
  <c r="CH151" i="6" s="1"/>
  <c r="BF131" i="6"/>
  <c r="BP131" i="6" s="1"/>
  <c r="BY131" i="6" s="1"/>
  <c r="CH131" i="6" s="1"/>
  <c r="BF41" i="6"/>
  <c r="BP41" i="6" s="1"/>
  <c r="BY41" i="6" s="1"/>
  <c r="CH41" i="6" s="1"/>
  <c r="BF120" i="6"/>
  <c r="BP120" i="6" s="1"/>
  <c r="BY120" i="6" s="1"/>
  <c r="CH120" i="6" s="1"/>
  <c r="BG171" i="6"/>
  <c r="BQ171" i="6" s="1"/>
  <c r="BZ171" i="6" s="1"/>
  <c r="CI171" i="6" s="1"/>
  <c r="BF86" i="6"/>
  <c r="BP86" i="6" s="1"/>
  <c r="BY86" i="6" s="1"/>
  <c r="CH86" i="6" s="1"/>
  <c r="BF129" i="6"/>
  <c r="BP129" i="6" s="1"/>
  <c r="BY129" i="6" s="1"/>
  <c r="CH129" i="6" s="1"/>
  <c r="BF97" i="6"/>
  <c r="BP97" i="6" s="1"/>
  <c r="BY97" i="6" s="1"/>
  <c r="CH97" i="6" s="1"/>
  <c r="BF99" i="6"/>
  <c r="BP99" i="6" s="1"/>
  <c r="BY99" i="6" s="1"/>
  <c r="CH99" i="6" s="1"/>
  <c r="BF38" i="6"/>
  <c r="BP38" i="6" s="1"/>
  <c r="BY38" i="6" s="1"/>
  <c r="CH38" i="6" s="1"/>
  <c r="BF136" i="6"/>
  <c r="BP136" i="6" s="1"/>
  <c r="BY136" i="6" s="1"/>
  <c r="CH136" i="6" s="1"/>
  <c r="BF179" i="6"/>
  <c r="BP179" i="6" s="1"/>
  <c r="BY179" i="6" s="1"/>
  <c r="CH179" i="6" s="1"/>
  <c r="BF89" i="6"/>
  <c r="BP89" i="6" s="1"/>
  <c r="BY89" i="6" s="1"/>
  <c r="CH89" i="6" s="1"/>
  <c r="BG125" i="6"/>
  <c r="BQ125" i="6" s="1"/>
  <c r="BZ125" i="6" s="1"/>
  <c r="CI125" i="6" s="1"/>
  <c r="BG29" i="6"/>
  <c r="BQ29" i="6" s="1"/>
  <c r="BZ29" i="6" s="1"/>
  <c r="CI29" i="6" s="1"/>
  <c r="BF76" i="6"/>
  <c r="BP76" i="6" s="1"/>
  <c r="BY76" i="6" s="1"/>
  <c r="CH76" i="6" s="1"/>
  <c r="BG49" i="6"/>
  <c r="BQ49" i="6" s="1"/>
  <c r="BZ49" i="6" s="1"/>
  <c r="CI49" i="6" s="1"/>
  <c r="BG33" i="6"/>
  <c r="BQ33" i="6" s="1"/>
  <c r="BZ33" i="6" s="1"/>
  <c r="CI33" i="6" s="1"/>
  <c r="BF114" i="6"/>
  <c r="BP114" i="6" s="1"/>
  <c r="BY114" i="6" s="1"/>
  <c r="CH114" i="6" s="1"/>
  <c r="BF69" i="6"/>
  <c r="BP69" i="6" s="1"/>
  <c r="BY69" i="6" s="1"/>
  <c r="CH69" i="6" s="1"/>
  <c r="BF79" i="6"/>
  <c r="BP79" i="6" s="1"/>
  <c r="BY79" i="6" s="1"/>
  <c r="CH79" i="6" s="1"/>
  <c r="BF32" i="6"/>
  <c r="BP32" i="6" s="1"/>
  <c r="BY32" i="6" s="1"/>
  <c r="CH32" i="6" s="1"/>
  <c r="BF55" i="6"/>
  <c r="BP55" i="6" s="1"/>
  <c r="BY55" i="6" s="1"/>
  <c r="CH55" i="6" s="1"/>
  <c r="BF61" i="6"/>
  <c r="BP61" i="6" s="1"/>
  <c r="BY61" i="6" s="1"/>
  <c r="CH61" i="6" s="1"/>
  <c r="BG73" i="6"/>
  <c r="BQ73" i="6" s="1"/>
  <c r="BZ73" i="6" s="1"/>
  <c r="CI73" i="6" s="1"/>
  <c r="BG141" i="6"/>
  <c r="BQ141" i="6" s="1"/>
  <c r="BZ141" i="6" s="1"/>
  <c r="CI141" i="6" s="1"/>
  <c r="BG45" i="6"/>
  <c r="BQ45" i="6" s="1"/>
  <c r="BZ45" i="6" s="1"/>
  <c r="CI45" i="6" s="1"/>
  <c r="BF127" i="6"/>
  <c r="BP127" i="6" s="1"/>
  <c r="BY127" i="6" s="1"/>
  <c r="CH127" i="6" s="1"/>
  <c r="BG153" i="6"/>
  <c r="BQ153" i="6" s="1"/>
  <c r="BZ153" i="6" s="1"/>
  <c r="CI153" i="6" s="1"/>
  <c r="BG149" i="6"/>
  <c r="BQ149" i="6" s="1"/>
  <c r="BZ149" i="6" s="1"/>
  <c r="CI149" i="6" s="1"/>
  <c r="BG81" i="6"/>
  <c r="BQ81" i="6" s="1"/>
  <c r="BZ81" i="6" s="1"/>
  <c r="CI81" i="6" s="1"/>
  <c r="BF121" i="6"/>
  <c r="BP121" i="6" s="1"/>
  <c r="BY121" i="6" s="1"/>
  <c r="CH121" i="6" s="1"/>
  <c r="BF40" i="6"/>
  <c r="BP40" i="6" s="1"/>
  <c r="BY40" i="6" s="1"/>
  <c r="CH40" i="6" s="1"/>
  <c r="BF159" i="6"/>
  <c r="BP159" i="6" s="1"/>
  <c r="BY159" i="6" s="1"/>
  <c r="CH159" i="6" s="1"/>
  <c r="BF46" i="6"/>
  <c r="BP46" i="6" s="1"/>
  <c r="BY46" i="6" s="1"/>
  <c r="CH46" i="6" s="1"/>
  <c r="BF84" i="6"/>
  <c r="BP84" i="6" s="1"/>
  <c r="BY84" i="6" s="1"/>
  <c r="CH84" i="6" s="1"/>
  <c r="BG63" i="6"/>
  <c r="BQ63" i="6" s="1"/>
  <c r="BZ63" i="6" s="1"/>
  <c r="CI63" i="6" s="1"/>
  <c r="BG118" i="6"/>
  <c r="BQ118" i="6" s="1"/>
  <c r="BZ118" i="6" s="1"/>
  <c r="CI118" i="6" s="1"/>
  <c r="BG178" i="6"/>
  <c r="BQ178" i="6" s="1"/>
  <c r="BZ178" i="6" s="1"/>
  <c r="CI178" i="6" s="1"/>
  <c r="BF142" i="5"/>
  <c r="BP142" i="5" s="1"/>
  <c r="BY142" i="5" s="1"/>
  <c r="CH142" i="5" s="1"/>
  <c r="BG195" i="5"/>
  <c r="BQ195" i="5" s="1"/>
  <c r="BZ195" i="5" s="1"/>
  <c r="CI195" i="5" s="1"/>
  <c r="BF136" i="5"/>
  <c r="BP136" i="5" s="1"/>
  <c r="BY136" i="5" s="1"/>
  <c r="CH136" i="5" s="1"/>
  <c r="BG191" i="5"/>
  <c r="BQ191" i="5" s="1"/>
  <c r="BZ191" i="5" s="1"/>
  <c r="CI191" i="5" s="1"/>
  <c r="BF149" i="5"/>
  <c r="BP149" i="5" s="1"/>
  <c r="BY149" i="5" s="1"/>
  <c r="CH149" i="5" s="1"/>
  <c r="BF150" i="5"/>
  <c r="BP150" i="5" s="1"/>
  <c r="BY150" i="5" s="1"/>
  <c r="CH150" i="5" s="1"/>
  <c r="BF133" i="5"/>
  <c r="BP133" i="5" s="1"/>
  <c r="BY133" i="5" s="1"/>
  <c r="CH133" i="5" s="1"/>
  <c r="BF175" i="5"/>
  <c r="BP175" i="5" s="1"/>
  <c r="BY175" i="5" s="1"/>
  <c r="CH175" i="5" s="1"/>
  <c r="BF45" i="5"/>
  <c r="BP45" i="5" s="1"/>
  <c r="BY45" i="5" s="1"/>
  <c r="CH45" i="5" s="1"/>
  <c r="BG178" i="5"/>
  <c r="BQ178" i="5" s="1"/>
  <c r="BZ178" i="5" s="1"/>
  <c r="CI178" i="5" s="1"/>
  <c r="BG192" i="5"/>
  <c r="BQ192" i="5" s="1"/>
  <c r="BZ192" i="5" s="1"/>
  <c r="CI192" i="5" s="1"/>
  <c r="BF78" i="5"/>
  <c r="BP78" i="5" s="1"/>
  <c r="BY78" i="5" s="1"/>
  <c r="CH78" i="5" s="1"/>
  <c r="BF146" i="5"/>
  <c r="BP146" i="5" s="1"/>
  <c r="BY146" i="5" s="1"/>
  <c r="CH146" i="5" s="1"/>
  <c r="BG166" i="5"/>
  <c r="BQ166" i="5" s="1"/>
  <c r="BZ166" i="5" s="1"/>
  <c r="CI166" i="5" s="1"/>
  <c r="BG112" i="5"/>
  <c r="BQ112" i="5" s="1"/>
  <c r="BZ112" i="5" s="1"/>
  <c r="CI112" i="5" s="1"/>
  <c r="BF68" i="5"/>
  <c r="BP68" i="5" s="1"/>
  <c r="BY68" i="5" s="1"/>
  <c r="CH68" i="5" s="1"/>
  <c r="BF169" i="5"/>
  <c r="BP169" i="5" s="1"/>
  <c r="BY169" i="5" s="1"/>
  <c r="CH169" i="5" s="1"/>
  <c r="BF161" i="5"/>
  <c r="BP161" i="5" s="1"/>
  <c r="BY161" i="5" s="1"/>
  <c r="CH161" i="5" s="1"/>
  <c r="BF89" i="5"/>
  <c r="BP89" i="5" s="1"/>
  <c r="BY89" i="5" s="1"/>
  <c r="CH89" i="5" s="1"/>
  <c r="BF34" i="5"/>
  <c r="BP34" i="5" s="1"/>
  <c r="BY34" i="5" s="1"/>
  <c r="CH34" i="5" s="1"/>
  <c r="BF76" i="5"/>
  <c r="BP76" i="5" s="1"/>
  <c r="BY76" i="5" s="1"/>
  <c r="CH76" i="5" s="1"/>
  <c r="BF90" i="5"/>
  <c r="BP90" i="5" s="1"/>
  <c r="BY90" i="5" s="1"/>
  <c r="CH90" i="5" s="1"/>
  <c r="BF85" i="5"/>
  <c r="BP85" i="5" s="1"/>
  <c r="BY85" i="5" s="1"/>
  <c r="CH85" i="5" s="1"/>
  <c r="BF71" i="5"/>
  <c r="BP71" i="5" s="1"/>
  <c r="BY71" i="5" s="1"/>
  <c r="CH71" i="5" s="1"/>
  <c r="BF55" i="5"/>
  <c r="BP55" i="5" s="1"/>
  <c r="BY55" i="5" s="1"/>
  <c r="CH55" i="5" s="1"/>
  <c r="BF69" i="5"/>
  <c r="BP69" i="5" s="1"/>
  <c r="BY69" i="5" s="1"/>
  <c r="CH69" i="5" s="1"/>
  <c r="BF47" i="5"/>
  <c r="BP47" i="5" s="1"/>
  <c r="BY47" i="5" s="1"/>
  <c r="CH47" i="5" s="1"/>
  <c r="BG155" i="5"/>
  <c r="BQ155" i="5" s="1"/>
  <c r="BZ155" i="5" s="1"/>
  <c r="CI155" i="5" s="1"/>
  <c r="BF48" i="5"/>
  <c r="BP48" i="5" s="1"/>
  <c r="BY48" i="5" s="1"/>
  <c r="CH48" i="5" s="1"/>
  <c r="BF154" i="5"/>
  <c r="BP154" i="5" s="1"/>
  <c r="BY154" i="5" s="1"/>
  <c r="CH154" i="5" s="1"/>
  <c r="BF130" i="5"/>
  <c r="BP130" i="5" s="1"/>
  <c r="BY130" i="5" s="1"/>
  <c r="CH130" i="5" s="1"/>
  <c r="BF28" i="5"/>
  <c r="BP28" i="5" s="1"/>
  <c r="BY28" i="5" s="1"/>
  <c r="CH28" i="5" s="1"/>
  <c r="BF56" i="5"/>
  <c r="BP56" i="5" s="1"/>
  <c r="BY56" i="5" s="1"/>
  <c r="CH56" i="5" s="1"/>
  <c r="BG180" i="5"/>
  <c r="BQ180" i="5" s="1"/>
  <c r="BZ180" i="5" s="1"/>
  <c r="CI180" i="5" s="1"/>
  <c r="BF168" i="5"/>
  <c r="BP168" i="5" s="1"/>
  <c r="BY168" i="5" s="1"/>
  <c r="CH168" i="5" s="1"/>
  <c r="BF119" i="5"/>
  <c r="BP119" i="5" s="1"/>
  <c r="BY119" i="5" s="1"/>
  <c r="CH119" i="5" s="1"/>
  <c r="BF43" i="5"/>
  <c r="BP43" i="5" s="1"/>
  <c r="BY43" i="5" s="1"/>
  <c r="CH43" i="5" s="1"/>
  <c r="BF153" i="5"/>
  <c r="BP153" i="5" s="1"/>
  <c r="BY153" i="5" s="1"/>
  <c r="CH153" i="5" s="1"/>
  <c r="BF95" i="5"/>
  <c r="BP95" i="5" s="1"/>
  <c r="BY95" i="5" s="1"/>
  <c r="CH95" i="5" s="1"/>
  <c r="BF66" i="5"/>
  <c r="BP66" i="5" s="1"/>
  <c r="BY66" i="5" s="1"/>
  <c r="CH66" i="5" s="1"/>
  <c r="BF80" i="5"/>
  <c r="BP80" i="5" s="1"/>
  <c r="BY80" i="5" s="1"/>
  <c r="CH80" i="5" s="1"/>
  <c r="BG59" i="5"/>
  <c r="BQ59" i="5" s="1"/>
  <c r="BZ59" i="5" s="1"/>
  <c r="CI59" i="5" s="1"/>
  <c r="BF121" i="5"/>
  <c r="BP121" i="5" s="1"/>
  <c r="BY121" i="5" s="1"/>
  <c r="CH121" i="5" s="1"/>
  <c r="BF141" i="5"/>
  <c r="BP141" i="5" s="1"/>
  <c r="BY141" i="5" s="1"/>
  <c r="CH141" i="5" s="1"/>
  <c r="BF186" i="5"/>
  <c r="BP186" i="5" s="1"/>
  <c r="BY186" i="5" s="1"/>
  <c r="CH186" i="5" s="1"/>
  <c r="BG29" i="5"/>
  <c r="BQ29" i="5" s="1"/>
  <c r="BZ29" i="5" s="1"/>
  <c r="CI29" i="5" s="1"/>
  <c r="BF31" i="5"/>
  <c r="BP31" i="5" s="1"/>
  <c r="BY31" i="5" s="1"/>
  <c r="CH31" i="5" s="1"/>
  <c r="BF162" i="5"/>
  <c r="BP162" i="5" s="1"/>
  <c r="BY162" i="5" s="1"/>
  <c r="CH162" i="5" s="1"/>
  <c r="BG115" i="5"/>
  <c r="BQ115" i="5" s="1"/>
  <c r="BZ115" i="5" s="1"/>
  <c r="CI115" i="5" s="1"/>
  <c r="BF86" i="5"/>
  <c r="BP86" i="5" s="1"/>
  <c r="BY86" i="5" s="1"/>
  <c r="CH86" i="5" s="1"/>
  <c r="BF74" i="5"/>
  <c r="BP74" i="5" s="1"/>
  <c r="BY74" i="5" s="1"/>
  <c r="CH74" i="5" s="1"/>
  <c r="BF77" i="5"/>
  <c r="BP77" i="5" s="1"/>
  <c r="BY77" i="5" s="1"/>
  <c r="CH77" i="5" s="1"/>
  <c r="BF83" i="5"/>
  <c r="BP83" i="5" s="1"/>
  <c r="BY83" i="5" s="1"/>
  <c r="CH83" i="5" s="1"/>
  <c r="BF87" i="5"/>
  <c r="BP87" i="5" s="1"/>
  <c r="BY87" i="5" s="1"/>
  <c r="CH87" i="5" s="1"/>
  <c r="BF123" i="5"/>
  <c r="BP123" i="5" s="1"/>
  <c r="BY123" i="5" s="1"/>
  <c r="CH123" i="5" s="1"/>
  <c r="BF176" i="5"/>
  <c r="BP176" i="5" s="1"/>
  <c r="BY176" i="5" s="1"/>
  <c r="CH176" i="5" s="1"/>
  <c r="BG52" i="5"/>
  <c r="BQ52" i="5" s="1"/>
  <c r="BZ52" i="5" s="1"/>
  <c r="CI52" i="5" s="1"/>
  <c r="BG174" i="5"/>
  <c r="BQ174" i="5" s="1"/>
  <c r="BZ174" i="5" s="1"/>
  <c r="CI174" i="5" s="1"/>
  <c r="BF40" i="5"/>
  <c r="BP40" i="5" s="1"/>
  <c r="BY40" i="5" s="1"/>
  <c r="CH40" i="5" s="1"/>
  <c r="BF51" i="5"/>
  <c r="BP51" i="5" s="1"/>
  <c r="BY51" i="5" s="1"/>
  <c r="CH51" i="5" s="1"/>
  <c r="BF42" i="5"/>
  <c r="BP42" i="5" s="1"/>
  <c r="BY42" i="5" s="1"/>
  <c r="CH42" i="5" s="1"/>
  <c r="BG184" i="5"/>
  <c r="BQ184" i="5" s="1"/>
  <c r="BZ184" i="5" s="1"/>
  <c r="CI184" i="5" s="1"/>
  <c r="BF54" i="5"/>
  <c r="BP54" i="5" s="1"/>
  <c r="BY54" i="5" s="1"/>
  <c r="CH54" i="5" s="1"/>
  <c r="BF125" i="5"/>
  <c r="BP125" i="5" s="1"/>
  <c r="BY125" i="5" s="1"/>
  <c r="CH125" i="5" s="1"/>
  <c r="BG135" i="5"/>
  <c r="BQ135" i="5" s="1"/>
  <c r="BZ135" i="5" s="1"/>
  <c r="CI135" i="5" s="1"/>
  <c r="BF53" i="5"/>
  <c r="BP53" i="5" s="1"/>
  <c r="BY53" i="5" s="1"/>
  <c r="CH53" i="5" s="1"/>
  <c r="BF193" i="5"/>
  <c r="BP193" i="5" s="1"/>
  <c r="BY193" i="5" s="1"/>
  <c r="CH193" i="5" s="1"/>
  <c r="BF116" i="5"/>
  <c r="BP116" i="5" s="1"/>
  <c r="BY116" i="5" s="1"/>
  <c r="CH116" i="5" s="1"/>
  <c r="BF94" i="5"/>
  <c r="BP94" i="5" s="1"/>
  <c r="BY94" i="5" s="1"/>
  <c r="CH94" i="5" s="1"/>
  <c r="BF91" i="5"/>
  <c r="BP91" i="5" s="1"/>
  <c r="BY91" i="5" s="1"/>
  <c r="CH91" i="5" s="1"/>
  <c r="BF62" i="5"/>
  <c r="BP62" i="5" s="1"/>
  <c r="BY62" i="5" s="1"/>
  <c r="CH62" i="5" s="1"/>
  <c r="BF49" i="5"/>
  <c r="BP49" i="5" s="1"/>
  <c r="BY49" i="5" s="1"/>
  <c r="CH49" i="5" s="1"/>
  <c r="BF33" i="5"/>
  <c r="BP33" i="5" s="1"/>
  <c r="BY33" i="5" s="1"/>
  <c r="CH33" i="5" s="1"/>
  <c r="BF126" i="5"/>
  <c r="BP126" i="5" s="1"/>
  <c r="BY126" i="5" s="1"/>
  <c r="CH126" i="5" s="1"/>
  <c r="BG103" i="5"/>
  <c r="BQ103" i="5" s="1"/>
  <c r="BZ103" i="5" s="1"/>
  <c r="CI103" i="5" s="1"/>
  <c r="BF190" i="5"/>
  <c r="BP190" i="5" s="1"/>
  <c r="BY190" i="5" s="1"/>
  <c r="CH190" i="5" s="1"/>
  <c r="BF144" i="5"/>
  <c r="BP144" i="5" s="1"/>
  <c r="BY144" i="5" s="1"/>
  <c r="CH144" i="5" s="1"/>
  <c r="BF158" i="5"/>
  <c r="BP158" i="5" s="1"/>
  <c r="BY158" i="5" s="1"/>
  <c r="CH158" i="5" s="1"/>
  <c r="BF72" i="5"/>
  <c r="BP72" i="5" s="1"/>
  <c r="BY72" i="5" s="1"/>
  <c r="CH72" i="5" s="1"/>
  <c r="BF172" i="5"/>
  <c r="BP172" i="5" s="1"/>
  <c r="BY172" i="5" s="1"/>
  <c r="CH172" i="5" s="1"/>
  <c r="BF156" i="5"/>
  <c r="BP156" i="5" s="1"/>
  <c r="BY156" i="5" s="1"/>
  <c r="CH156" i="5" s="1"/>
  <c r="BF50" i="5"/>
  <c r="BP50" i="5" s="1"/>
  <c r="BY50" i="5" s="1"/>
  <c r="CH50" i="5" s="1"/>
  <c r="BF81" i="5"/>
  <c r="BP81" i="5" s="1"/>
  <c r="BY81" i="5" s="1"/>
  <c r="CH81" i="5" s="1"/>
  <c r="BG143" i="5"/>
  <c r="BQ143" i="5" s="1"/>
  <c r="BZ143" i="5" s="1"/>
  <c r="CI143" i="5" s="1"/>
  <c r="BF100" i="5"/>
  <c r="BP100" i="5" s="1"/>
  <c r="BY100" i="5" s="1"/>
  <c r="CH100" i="5" s="1"/>
  <c r="BF137" i="5"/>
  <c r="BP137" i="5" s="1"/>
  <c r="BY137" i="5" s="1"/>
  <c r="CH137" i="5" s="1"/>
  <c r="BF38" i="5"/>
  <c r="BP38" i="5" s="1"/>
  <c r="BY38" i="5" s="1"/>
  <c r="CH38" i="5" s="1"/>
  <c r="BF61" i="5"/>
  <c r="BP61" i="5" s="1"/>
  <c r="BY61" i="5" s="1"/>
  <c r="CH61" i="5" s="1"/>
  <c r="BF36" i="5"/>
  <c r="BP36" i="5" s="1"/>
  <c r="BY36" i="5" s="1"/>
  <c r="CH36" i="5" s="1"/>
  <c r="BF179" i="5"/>
  <c r="BP179" i="5" s="1"/>
  <c r="BY179" i="5" s="1"/>
  <c r="CH179" i="5" s="1"/>
  <c r="BG122" i="5"/>
  <c r="BQ122" i="5" s="1"/>
  <c r="BZ122" i="5" s="1"/>
  <c r="CI122" i="5" s="1"/>
  <c r="BF37" i="5"/>
  <c r="BP37" i="5" s="1"/>
  <c r="BY37" i="5" s="1"/>
  <c r="CH37" i="5" s="1"/>
  <c r="BF118" i="5"/>
  <c r="BP118" i="5" s="1"/>
  <c r="BY118" i="5" s="1"/>
  <c r="CH118" i="5" s="1"/>
  <c r="BF148" i="5"/>
  <c r="BP148" i="5" s="1"/>
  <c r="BY148" i="5" s="1"/>
  <c r="CH148" i="5" s="1"/>
  <c r="BF182" i="5"/>
  <c r="BP182" i="5" s="1"/>
  <c r="BY182" i="5" s="1"/>
  <c r="CH182" i="5" s="1"/>
  <c r="BF189" i="5"/>
  <c r="BP189" i="5" s="1"/>
  <c r="BY189" i="5" s="1"/>
  <c r="CH189" i="5" s="1"/>
  <c r="BF132" i="5"/>
  <c r="BP132" i="5" s="1"/>
  <c r="BY132" i="5" s="1"/>
  <c r="CH132" i="5" s="1"/>
  <c r="BF127" i="5"/>
  <c r="BP127" i="5" s="1"/>
  <c r="BY127" i="5" s="1"/>
  <c r="CH127" i="5" s="1"/>
  <c r="BF39" i="5"/>
  <c r="BP39" i="5" s="1"/>
  <c r="BY39" i="5" s="1"/>
  <c r="CH39" i="5" s="1"/>
  <c r="BF75" i="5"/>
  <c r="BP75" i="5" s="1"/>
  <c r="BY75" i="5" s="1"/>
  <c r="CH75" i="5" s="1"/>
  <c r="BF108" i="5"/>
  <c r="BP108" i="5" s="1"/>
  <c r="BY108" i="5" s="1"/>
  <c r="CH108" i="5" s="1"/>
  <c r="BF165" i="5"/>
  <c r="BP165" i="5" s="1"/>
  <c r="BY165" i="5" s="1"/>
  <c r="CH165" i="5" s="1"/>
  <c r="BF111" i="5"/>
  <c r="BP111" i="5" s="1"/>
  <c r="BY111" i="5" s="1"/>
  <c r="CH111" i="5" s="1"/>
  <c r="BF57" i="5"/>
  <c r="BP57" i="5" s="1"/>
  <c r="BY57" i="5" s="1"/>
  <c r="CH57" i="5" s="1"/>
  <c r="BF151" i="5"/>
  <c r="BP151" i="5" s="1"/>
  <c r="BY151" i="5" s="1"/>
  <c r="CH151" i="5" s="1"/>
  <c r="BG101" i="5"/>
  <c r="BQ101" i="5" s="1"/>
  <c r="BZ101" i="5" s="1"/>
  <c r="CI101" i="5" s="1"/>
  <c r="BG163" i="5"/>
  <c r="BQ163" i="5" s="1"/>
  <c r="BZ163" i="5" s="1"/>
  <c r="CI163" i="5" s="1"/>
  <c r="BF82" i="5"/>
  <c r="BP82" i="5" s="1"/>
  <c r="BY82" i="5" s="1"/>
  <c r="CH82" i="5" s="1"/>
  <c r="BF138" i="5"/>
  <c r="BP138" i="5" s="1"/>
  <c r="BY138" i="5" s="1"/>
  <c r="CH138" i="5" s="1"/>
  <c r="BF30" i="5"/>
  <c r="BP30" i="5" s="1"/>
  <c r="BY30" i="5" s="1"/>
  <c r="CH30" i="5" s="1"/>
  <c r="BF64" i="5"/>
  <c r="BP64" i="5" s="1"/>
  <c r="BY64" i="5" s="1"/>
  <c r="CH64" i="5" s="1"/>
  <c r="BF88" i="5"/>
  <c r="BP88" i="5" s="1"/>
  <c r="BY88" i="5" s="1"/>
  <c r="CH88" i="5" s="1"/>
  <c r="BF113" i="5"/>
  <c r="BP113" i="5" s="1"/>
  <c r="BY113" i="5" s="1"/>
  <c r="CH113" i="5" s="1"/>
  <c r="BF102" i="5"/>
  <c r="BP102" i="5" s="1"/>
  <c r="BY102" i="5" s="1"/>
  <c r="CH102" i="5" s="1"/>
  <c r="BG131" i="5"/>
  <c r="BQ131" i="5" s="1"/>
  <c r="BZ131" i="5" s="1"/>
  <c r="CI131" i="5" s="1"/>
  <c r="BF157" i="5"/>
  <c r="BP157" i="5" s="1"/>
  <c r="BY157" i="5" s="1"/>
  <c r="CH157" i="5" s="1"/>
  <c r="BF44" i="5"/>
  <c r="BP44" i="5" s="1"/>
  <c r="BY44" i="5" s="1"/>
  <c r="CH44" i="5" s="1"/>
  <c r="BF171" i="5"/>
  <c r="BP171" i="5" s="1"/>
  <c r="BY171" i="5" s="1"/>
  <c r="CH171" i="5" s="1"/>
  <c r="BF106" i="5"/>
  <c r="BP106" i="5" s="1"/>
  <c r="BY106" i="5" s="1"/>
  <c r="CH106" i="5" s="1"/>
  <c r="BG104" i="5"/>
  <c r="BQ104" i="5" s="1"/>
  <c r="BZ104" i="5" s="1"/>
  <c r="CI104" i="5" s="1"/>
  <c r="BF84" i="5"/>
  <c r="BP84" i="5" s="1"/>
  <c r="BY84" i="5" s="1"/>
  <c r="CH84" i="5" s="1"/>
  <c r="BF96" i="5"/>
  <c r="BP96" i="5" s="1"/>
  <c r="BY96" i="5" s="1"/>
  <c r="CH96" i="5" s="1"/>
  <c r="BG98" i="5"/>
  <c r="BQ98" i="5" s="1"/>
  <c r="BZ98" i="5" s="1"/>
  <c r="CI98" i="5" s="1"/>
  <c r="BF41" i="5"/>
  <c r="BP41" i="5" s="1"/>
  <c r="BY41" i="5" s="1"/>
  <c r="CH41" i="5" s="1"/>
  <c r="BF105" i="5"/>
  <c r="BP105" i="5" s="1"/>
  <c r="BY105" i="5" s="1"/>
  <c r="CH105" i="5" s="1"/>
  <c r="BF194" i="5"/>
  <c r="BP194" i="5" s="1"/>
  <c r="BY194" i="5" s="1"/>
  <c r="CH194" i="5" s="1"/>
  <c r="BF117" i="5"/>
  <c r="BP117" i="5" s="1"/>
  <c r="BY117" i="5" s="1"/>
  <c r="CH117" i="5" s="1"/>
  <c r="BF145" i="5"/>
  <c r="BP145" i="5" s="1"/>
  <c r="BY145" i="5" s="1"/>
  <c r="CH145" i="5" s="1"/>
  <c r="BF46" i="5"/>
  <c r="BP46" i="5" s="1"/>
  <c r="BY46" i="5" s="1"/>
  <c r="CH46" i="5" s="1"/>
  <c r="BF110" i="5"/>
  <c r="BP110" i="5" s="1"/>
  <c r="BY110" i="5" s="1"/>
  <c r="CH110" i="5" s="1"/>
  <c r="BF124" i="5"/>
  <c r="BP124" i="5" s="1"/>
  <c r="BY124" i="5" s="1"/>
  <c r="CH124" i="5" s="1"/>
  <c r="BF73" i="5"/>
  <c r="BP73" i="5" s="1"/>
  <c r="BY73" i="5" s="1"/>
  <c r="CH73" i="5" s="1"/>
  <c r="BF97" i="5"/>
  <c r="BP97" i="5" s="1"/>
  <c r="BY97" i="5" s="1"/>
  <c r="CH97" i="5" s="1"/>
  <c r="BF63" i="5"/>
  <c r="BP63" i="5" s="1"/>
  <c r="BY63" i="5" s="1"/>
  <c r="CH63" i="5" s="1"/>
  <c r="BF188" i="5"/>
  <c r="BP188" i="5" s="1"/>
  <c r="BY188" i="5" s="1"/>
  <c r="CH188" i="5" s="1"/>
  <c r="BF93" i="5"/>
  <c r="BP93" i="5" s="1"/>
  <c r="BY93" i="5" s="1"/>
  <c r="CH93" i="5" s="1"/>
  <c r="BF134" i="5"/>
  <c r="BP134" i="5" s="1"/>
  <c r="BY134" i="5" s="1"/>
  <c r="CH134" i="5" s="1"/>
  <c r="BF58" i="5"/>
  <c r="BP58" i="5" s="1"/>
  <c r="BY58" i="5" s="1"/>
  <c r="CH58" i="5" s="1"/>
  <c r="BG187" i="5"/>
  <c r="BQ187" i="5" s="1"/>
  <c r="BZ187" i="5" s="1"/>
  <c r="CI187" i="5" s="1"/>
  <c r="BF129" i="5"/>
  <c r="BP129" i="5" s="1"/>
  <c r="BY129" i="5" s="1"/>
  <c r="CH129" i="5" s="1"/>
  <c r="BG183" i="5"/>
  <c r="BQ183" i="5" s="1"/>
  <c r="BZ183" i="5" s="1"/>
  <c r="CI183" i="5" s="1"/>
  <c r="BF79" i="5"/>
  <c r="BP79" i="5" s="1"/>
  <c r="BY79" i="5" s="1"/>
  <c r="CH79" i="5" s="1"/>
  <c r="BG159" i="5"/>
  <c r="BQ159" i="5" s="1"/>
  <c r="BZ159" i="5" s="1"/>
  <c r="CI159" i="5" s="1"/>
  <c r="BF140" i="5"/>
  <c r="BP140" i="5" s="1"/>
  <c r="BY140" i="5" s="1"/>
  <c r="CH140" i="5" s="1"/>
  <c r="BF99" i="5"/>
  <c r="BP99" i="5" s="1"/>
  <c r="BY99" i="5" s="1"/>
  <c r="CH99" i="5" s="1"/>
  <c r="BF160" i="5"/>
  <c r="BP160" i="5" s="1"/>
  <c r="BY160" i="5" s="1"/>
  <c r="CH160" i="5" s="1"/>
  <c r="BF109" i="5"/>
  <c r="BP109" i="5" s="1"/>
  <c r="BY109" i="5" s="1"/>
  <c r="CH109" i="5" s="1"/>
  <c r="BF92" i="5"/>
  <c r="BP92" i="5" s="1"/>
  <c r="BY92" i="5" s="1"/>
  <c r="CH92" i="5" s="1"/>
  <c r="BF107" i="5"/>
  <c r="BP107" i="5" s="1"/>
  <c r="BY107" i="5" s="1"/>
  <c r="CH107" i="5" s="1"/>
  <c r="BF32" i="5"/>
  <c r="BP32" i="5" s="1"/>
  <c r="BY32" i="5" s="1"/>
  <c r="CH32" i="5" s="1"/>
  <c r="BF164" i="5"/>
  <c r="BP164" i="5" s="1"/>
  <c r="BY164" i="5" s="1"/>
  <c r="CH164" i="5" s="1"/>
  <c r="BF67" i="5"/>
  <c r="BP67" i="5" s="1"/>
  <c r="BY67" i="5" s="1"/>
  <c r="CH67" i="5" s="1"/>
  <c r="BF152" i="5"/>
  <c r="BP152" i="5" s="1"/>
  <c r="BY152" i="5" s="1"/>
  <c r="CH152" i="5" s="1"/>
  <c r="BF173" i="5"/>
  <c r="BP173" i="5" s="1"/>
  <c r="BY173" i="5" s="1"/>
  <c r="CH173" i="5" s="1"/>
  <c r="BG139" i="5"/>
  <c r="BQ139" i="5" s="1"/>
  <c r="BZ139" i="5" s="1"/>
  <c r="CI139" i="5" s="1"/>
  <c r="BF120" i="5"/>
  <c r="BP120" i="5" s="1"/>
  <c r="BY120" i="5" s="1"/>
  <c r="CH120" i="5" s="1"/>
  <c r="BF65" i="5"/>
  <c r="BP65" i="5" s="1"/>
  <c r="BY65" i="5" s="1"/>
  <c r="CH65" i="5" s="1"/>
  <c r="BF114" i="5"/>
  <c r="BP114" i="5" s="1"/>
  <c r="BY114" i="5" s="1"/>
  <c r="CH114" i="5" s="1"/>
  <c r="BF128" i="5"/>
  <c r="BP128" i="5" s="1"/>
  <c r="BY128" i="5" s="1"/>
  <c r="CH128" i="5" s="1"/>
  <c r="BF60" i="5"/>
  <c r="BP60" i="5" s="1"/>
  <c r="BY60" i="5" s="1"/>
  <c r="CH60" i="5" s="1"/>
  <c r="BF70" i="5"/>
  <c r="BP70" i="5" s="1"/>
  <c r="BY70" i="5" s="1"/>
  <c r="CH70" i="5" s="1"/>
  <c r="BG170" i="5"/>
  <c r="BQ170" i="5" s="1"/>
  <c r="BZ170" i="5" s="1"/>
  <c r="CI170" i="5" s="1"/>
  <c r="BF185" i="5"/>
  <c r="BP185" i="5" s="1"/>
  <c r="BY185" i="5" s="1"/>
  <c r="CH185" i="5" s="1"/>
  <c r="BG181" i="5"/>
  <c r="BQ181" i="5" s="1"/>
  <c r="BZ181" i="5" s="1"/>
  <c r="CI181" i="5" s="1"/>
  <c r="BF35" i="5"/>
  <c r="BP35" i="5" s="1"/>
  <c r="BY35" i="5" s="1"/>
  <c r="CH35" i="5" s="1"/>
  <c r="BG147" i="5"/>
  <c r="BQ147" i="5" s="1"/>
  <c r="BZ147" i="5" s="1"/>
  <c r="CI147" i="5" s="1"/>
  <c r="BG167" i="5"/>
  <c r="BQ167" i="5" s="1"/>
  <c r="BZ167" i="5" s="1"/>
  <c r="CI167" i="5" s="1"/>
  <c r="BG42" i="3"/>
  <c r="BQ42" i="3" s="1"/>
  <c r="BZ42" i="3" s="1"/>
  <c r="CI42" i="3" s="1"/>
  <c r="BF134" i="3"/>
  <c r="BP134" i="3" s="1"/>
  <c r="BY134" i="3" s="1"/>
  <c r="CH134" i="3" s="1"/>
  <c r="BG155" i="3"/>
  <c r="BQ155" i="3" s="1"/>
  <c r="BZ155" i="3" s="1"/>
  <c r="CI155" i="3" s="1"/>
  <c r="BF92" i="3"/>
  <c r="BP92" i="3" s="1"/>
  <c r="BY92" i="3" s="1"/>
  <c r="CH92" i="3" s="1"/>
  <c r="BF100" i="3"/>
  <c r="BP100" i="3" s="1"/>
  <c r="BY100" i="3" s="1"/>
  <c r="CH100" i="3" s="1"/>
  <c r="BF154" i="3"/>
  <c r="BP154" i="3" s="1"/>
  <c r="BY154" i="3" s="1"/>
  <c r="CH154" i="3" s="1"/>
  <c r="BF183" i="3"/>
  <c r="BP183" i="3" s="1"/>
  <c r="BY183" i="3" s="1"/>
  <c r="CH183" i="3" s="1"/>
  <c r="BF53" i="3"/>
  <c r="BP53" i="3" s="1"/>
  <c r="BY53" i="3" s="1"/>
  <c r="CH53" i="3" s="1"/>
  <c r="BF37" i="3"/>
  <c r="BP37" i="3" s="1"/>
  <c r="BY37" i="3" s="1"/>
  <c r="CH37" i="3" s="1"/>
  <c r="BF69" i="3"/>
  <c r="BP69" i="3" s="1"/>
  <c r="BY69" i="3" s="1"/>
  <c r="CH69" i="3" s="1"/>
  <c r="BF138" i="3"/>
  <c r="BP138" i="3" s="1"/>
  <c r="BY138" i="3" s="1"/>
  <c r="CH138" i="3" s="1"/>
  <c r="BF132" i="3"/>
  <c r="BP132" i="3" s="1"/>
  <c r="BY132" i="3" s="1"/>
  <c r="CH132" i="3" s="1"/>
  <c r="BG78" i="3"/>
  <c r="BQ78" i="3" s="1"/>
  <c r="BZ78" i="3" s="1"/>
  <c r="CI78" i="3" s="1"/>
  <c r="BF162" i="3"/>
  <c r="BP162" i="3" s="1"/>
  <c r="BY162" i="3" s="1"/>
  <c r="CH162" i="3" s="1"/>
  <c r="BF89" i="3"/>
  <c r="BP89" i="3" s="1"/>
  <c r="BY89" i="3" s="1"/>
  <c r="CH89" i="3" s="1"/>
  <c r="BF97" i="3"/>
  <c r="BP97" i="3" s="1"/>
  <c r="BY97" i="3" s="1"/>
  <c r="CH97" i="3" s="1"/>
  <c r="BF187" i="3"/>
  <c r="BP187" i="3" s="1"/>
  <c r="BY187" i="3" s="1"/>
  <c r="CH187" i="3" s="1"/>
  <c r="BF180" i="3"/>
  <c r="BP180" i="3" s="1"/>
  <c r="BY180" i="3" s="1"/>
  <c r="CH180" i="3" s="1"/>
  <c r="BF189" i="3"/>
  <c r="BP189" i="3" s="1"/>
  <c r="BY189" i="3" s="1"/>
  <c r="CH189" i="3" s="1"/>
  <c r="BG126" i="3"/>
  <c r="BQ126" i="3" s="1"/>
  <c r="BZ126" i="3" s="1"/>
  <c r="CI126" i="3" s="1"/>
  <c r="BF161" i="3"/>
  <c r="BP161" i="3" s="1"/>
  <c r="BY161" i="3" s="1"/>
  <c r="CH161" i="3" s="1"/>
  <c r="BF148" i="3"/>
  <c r="BP148" i="3" s="1"/>
  <c r="BY148" i="3" s="1"/>
  <c r="CH148" i="3" s="1"/>
  <c r="BF179" i="3"/>
  <c r="BP179" i="3" s="1"/>
  <c r="BY179" i="3" s="1"/>
  <c r="CH179" i="3" s="1"/>
  <c r="BF61" i="3"/>
  <c r="BP61" i="3" s="1"/>
  <c r="BY61" i="3" s="1"/>
  <c r="CH61" i="3" s="1"/>
  <c r="BG169" i="3"/>
  <c r="BQ169" i="3" s="1"/>
  <c r="BZ169" i="3" s="1"/>
  <c r="CI169" i="3" s="1"/>
  <c r="BF67" i="3"/>
  <c r="BP67" i="3" s="1"/>
  <c r="BY67" i="3" s="1"/>
  <c r="CH67" i="3" s="1"/>
  <c r="BF164" i="3"/>
  <c r="BP164" i="3" s="1"/>
  <c r="BY164" i="3" s="1"/>
  <c r="CH164" i="3" s="1"/>
  <c r="BF143" i="3"/>
  <c r="BP143" i="3" s="1"/>
  <c r="BY143" i="3" s="1"/>
  <c r="CH143" i="3" s="1"/>
  <c r="BF93" i="3"/>
  <c r="BP93" i="3" s="1"/>
  <c r="BY93" i="3" s="1"/>
  <c r="CH93" i="3" s="1"/>
  <c r="BF77" i="3"/>
  <c r="BP77" i="3" s="1"/>
  <c r="BY77" i="3" s="1"/>
  <c r="CH77" i="3" s="1"/>
  <c r="BF125" i="3"/>
  <c r="BP125" i="3" s="1"/>
  <c r="BY125" i="3" s="1"/>
  <c r="CH125" i="3" s="1"/>
  <c r="BG31" i="3"/>
  <c r="BQ31" i="3" s="1"/>
  <c r="BZ31" i="3" s="1"/>
  <c r="CI31" i="3" s="1"/>
  <c r="BF95" i="3"/>
  <c r="BP95" i="3" s="1"/>
  <c r="BY95" i="3" s="1"/>
  <c r="CH95" i="3" s="1"/>
  <c r="BG167" i="3"/>
  <c r="BQ167" i="3" s="1"/>
  <c r="BZ167" i="3" s="1"/>
  <c r="CI167" i="3" s="1"/>
  <c r="BF111" i="3"/>
  <c r="BP111" i="3" s="1"/>
  <c r="BY111" i="3" s="1"/>
  <c r="CH111" i="3" s="1"/>
  <c r="BF109" i="3"/>
  <c r="BP109" i="3" s="1"/>
  <c r="BY109" i="3" s="1"/>
  <c r="CH109" i="3" s="1"/>
  <c r="BF147" i="3"/>
  <c r="BP147" i="3" s="1"/>
  <c r="BY147" i="3" s="1"/>
  <c r="CH147" i="3" s="1"/>
  <c r="BF96" i="3"/>
  <c r="BP96" i="3" s="1"/>
  <c r="BY96" i="3" s="1"/>
  <c r="CH96" i="3" s="1"/>
  <c r="BF172" i="3"/>
  <c r="BP172" i="3" s="1"/>
  <c r="BY172" i="3" s="1"/>
  <c r="CH172" i="3" s="1"/>
  <c r="BG120" i="3"/>
  <c r="BQ120" i="3" s="1"/>
  <c r="BZ120" i="3" s="1"/>
  <c r="CI120" i="3" s="1"/>
  <c r="BF141" i="3"/>
  <c r="BP141" i="3" s="1"/>
  <c r="BY141" i="3" s="1"/>
  <c r="CH141" i="3" s="1"/>
  <c r="BG181" i="3"/>
  <c r="BQ181" i="3" s="1"/>
  <c r="BZ181" i="3" s="1"/>
  <c r="CI181" i="3" s="1"/>
  <c r="BF104" i="3"/>
  <c r="BP104" i="3" s="1"/>
  <c r="BY104" i="3" s="1"/>
  <c r="CH104" i="3" s="1"/>
  <c r="BF142" i="3"/>
  <c r="BP142" i="3" s="1"/>
  <c r="BY142" i="3" s="1"/>
  <c r="CH142" i="3" s="1"/>
  <c r="BF150" i="3"/>
  <c r="BP150" i="3" s="1"/>
  <c r="BY150" i="3" s="1"/>
  <c r="CH150" i="3" s="1"/>
  <c r="BF84" i="3"/>
  <c r="BP84" i="3" s="1"/>
  <c r="BY84" i="3" s="1"/>
  <c r="CH84" i="3" s="1"/>
  <c r="BF39" i="3"/>
  <c r="BP39" i="3" s="1"/>
  <c r="BY39" i="3" s="1"/>
  <c r="CH39" i="3" s="1"/>
  <c r="BF133" i="3"/>
  <c r="BP133" i="3" s="1"/>
  <c r="BY133" i="3" s="1"/>
  <c r="CH133" i="3" s="1"/>
  <c r="BG195" i="3"/>
  <c r="BQ195" i="3" s="1"/>
  <c r="BZ195" i="3" s="1"/>
  <c r="CI195" i="3" s="1"/>
  <c r="BF146" i="3"/>
  <c r="BP146" i="3" s="1"/>
  <c r="BY146" i="3" s="1"/>
  <c r="CH146" i="3" s="1"/>
  <c r="BF91" i="3"/>
  <c r="BP91" i="3" s="1"/>
  <c r="BY91" i="3" s="1"/>
  <c r="CH91" i="3" s="1"/>
  <c r="BG135" i="3"/>
  <c r="BQ135" i="3" s="1"/>
  <c r="BZ135" i="3" s="1"/>
  <c r="CI135" i="3" s="1"/>
  <c r="BF191" i="3"/>
  <c r="BP191" i="3" s="1"/>
  <c r="BY191" i="3" s="1"/>
  <c r="CH191" i="3" s="1"/>
  <c r="BF81" i="3"/>
  <c r="BP81" i="3" s="1"/>
  <c r="BY81" i="3" s="1"/>
  <c r="CH81" i="3" s="1"/>
  <c r="BF68" i="3"/>
  <c r="BP68" i="3" s="1"/>
  <c r="BY68" i="3" s="1"/>
  <c r="CH68" i="3" s="1"/>
  <c r="BF60" i="3"/>
  <c r="BP60" i="3" s="1"/>
  <c r="BY60" i="3" s="1"/>
  <c r="CH60" i="3" s="1"/>
  <c r="BG182" i="3"/>
  <c r="BQ182" i="3" s="1"/>
  <c r="BZ182" i="3" s="1"/>
  <c r="CI182" i="3" s="1"/>
  <c r="BF33" i="3"/>
  <c r="BP33" i="3" s="1"/>
  <c r="BY33" i="3" s="1"/>
  <c r="CH33" i="3" s="1"/>
  <c r="BF72" i="3"/>
  <c r="BP72" i="3" s="1"/>
  <c r="BY72" i="3" s="1"/>
  <c r="CH72" i="3" s="1"/>
  <c r="BF43" i="3"/>
  <c r="BP43" i="3" s="1"/>
  <c r="BY43" i="3" s="1"/>
  <c r="CH43" i="3" s="1"/>
  <c r="BF118" i="3"/>
  <c r="BP118" i="3" s="1"/>
  <c r="BY118" i="3" s="1"/>
  <c r="CH118" i="3" s="1"/>
  <c r="BG131" i="3"/>
  <c r="BQ131" i="3" s="1"/>
  <c r="BZ131" i="3" s="1"/>
  <c r="CI131" i="3" s="1"/>
  <c r="BF86" i="3"/>
  <c r="BP86" i="3" s="1"/>
  <c r="BY86" i="3" s="1"/>
  <c r="CH86" i="3" s="1"/>
  <c r="BG165" i="3"/>
  <c r="BQ165" i="3" s="1"/>
  <c r="BZ165" i="3" s="1"/>
  <c r="CI165" i="3" s="1"/>
  <c r="BF171" i="3"/>
  <c r="BP171" i="3" s="1"/>
  <c r="BY171" i="3" s="1"/>
  <c r="CH171" i="3" s="1"/>
  <c r="BF137" i="3"/>
  <c r="BP137" i="3" s="1"/>
  <c r="BY137" i="3" s="1"/>
  <c r="CH137" i="3" s="1"/>
  <c r="BF51" i="3"/>
  <c r="BP51" i="3" s="1"/>
  <c r="BY51" i="3" s="1"/>
  <c r="CH51" i="3" s="1"/>
  <c r="BF168" i="3"/>
  <c r="BP168" i="3" s="1"/>
  <c r="BY168" i="3" s="1"/>
  <c r="CH168" i="3" s="1"/>
  <c r="BF90" i="3"/>
  <c r="BP90" i="3" s="1"/>
  <c r="BY90" i="3" s="1"/>
  <c r="CH90" i="3" s="1"/>
  <c r="BF144" i="3"/>
  <c r="BP144" i="3" s="1"/>
  <c r="BY144" i="3" s="1"/>
  <c r="CH144" i="3" s="1"/>
  <c r="BF85" i="3"/>
  <c r="BP85" i="3" s="1"/>
  <c r="BY85" i="3" s="1"/>
  <c r="CH85" i="3" s="1"/>
  <c r="BF153" i="3"/>
  <c r="BP153" i="3" s="1"/>
  <c r="BY153" i="3" s="1"/>
  <c r="CH153" i="3" s="1"/>
  <c r="BF170" i="3"/>
  <c r="BP170" i="3" s="1"/>
  <c r="BY170" i="3" s="1"/>
  <c r="CH170" i="3" s="1"/>
  <c r="BG101" i="3"/>
  <c r="BQ101" i="3" s="1"/>
  <c r="BZ101" i="3" s="1"/>
  <c r="CI101" i="3" s="1"/>
  <c r="BF59" i="3"/>
  <c r="BP59" i="3" s="1"/>
  <c r="BY59" i="3" s="1"/>
  <c r="CH59" i="3" s="1"/>
  <c r="BF65" i="3"/>
  <c r="BP65" i="3" s="1"/>
  <c r="BY65" i="3" s="1"/>
  <c r="CH65" i="3" s="1"/>
  <c r="BG105" i="3"/>
  <c r="BQ105" i="3" s="1"/>
  <c r="BZ105" i="3" s="1"/>
  <c r="CI105" i="3" s="1"/>
  <c r="BF176" i="3"/>
  <c r="BP176" i="3" s="1"/>
  <c r="BY176" i="3" s="1"/>
  <c r="CH176" i="3" s="1"/>
  <c r="BF158" i="3"/>
  <c r="BP158" i="3" s="1"/>
  <c r="BY158" i="3" s="1"/>
  <c r="CH158" i="3" s="1"/>
  <c r="BF58" i="3"/>
  <c r="BP58" i="3" s="1"/>
  <c r="BY58" i="3" s="1"/>
  <c r="CH58" i="3" s="1"/>
  <c r="BF82" i="3"/>
  <c r="BP82" i="3" s="1"/>
  <c r="BY82" i="3" s="1"/>
  <c r="CH82" i="3" s="1"/>
  <c r="BF73" i="3"/>
  <c r="BP73" i="3" s="1"/>
  <c r="BY73" i="3" s="1"/>
  <c r="CH73" i="3" s="1"/>
  <c r="BF45" i="3"/>
  <c r="BP45" i="3" s="1"/>
  <c r="BY45" i="3" s="1"/>
  <c r="CH45" i="3" s="1"/>
  <c r="BF75" i="3"/>
  <c r="BP75" i="3" s="1"/>
  <c r="BY75" i="3" s="1"/>
  <c r="CH75" i="3" s="1"/>
  <c r="BF46" i="3"/>
  <c r="BP46" i="3" s="1"/>
  <c r="BY46" i="3" s="1"/>
  <c r="CH46" i="3" s="1"/>
  <c r="BF117" i="3"/>
  <c r="BP117" i="3" s="1"/>
  <c r="BY117" i="3" s="1"/>
  <c r="CH117" i="3" s="1"/>
  <c r="BG173" i="3"/>
  <c r="BQ173" i="3" s="1"/>
  <c r="BZ173" i="3" s="1"/>
  <c r="CI173" i="3" s="1"/>
  <c r="BF70" i="3"/>
  <c r="BP70" i="3" s="1"/>
  <c r="BY70" i="3" s="1"/>
  <c r="CH70" i="3" s="1"/>
  <c r="BG63" i="3"/>
  <c r="BQ63" i="3" s="1"/>
  <c r="BZ63" i="3" s="1"/>
  <c r="CI63" i="3" s="1"/>
  <c r="BF106" i="3"/>
  <c r="BP106" i="3" s="1"/>
  <c r="BY106" i="3" s="1"/>
  <c r="CH106" i="3" s="1"/>
  <c r="BF190" i="3"/>
  <c r="BP190" i="3" s="1"/>
  <c r="BY190" i="3" s="1"/>
  <c r="CH190" i="3" s="1"/>
  <c r="BF102" i="3"/>
  <c r="BP102" i="3" s="1"/>
  <c r="BY102" i="3" s="1"/>
  <c r="CH102" i="3" s="1"/>
  <c r="BF157" i="3"/>
  <c r="BP157" i="3" s="1"/>
  <c r="BY157" i="3" s="1"/>
  <c r="CH157" i="3" s="1"/>
  <c r="BG112" i="3"/>
  <c r="BQ112" i="3" s="1"/>
  <c r="BZ112" i="3" s="1"/>
  <c r="CI112" i="3" s="1"/>
  <c r="BF122" i="3"/>
  <c r="BP122" i="3" s="1"/>
  <c r="BY122" i="3" s="1"/>
  <c r="CH122" i="3" s="1"/>
  <c r="BF48" i="3"/>
  <c r="BP48" i="3" s="1"/>
  <c r="BY48" i="3" s="1"/>
  <c r="CH48" i="3" s="1"/>
  <c r="BF107" i="3"/>
  <c r="BP107" i="3" s="1"/>
  <c r="BY107" i="3" s="1"/>
  <c r="CH107" i="3" s="1"/>
  <c r="BF34" i="3"/>
  <c r="BP34" i="3" s="1"/>
  <c r="BY34" i="3" s="1"/>
  <c r="CH34" i="3" s="1"/>
  <c r="BF140" i="3"/>
  <c r="BP140" i="3" s="1"/>
  <c r="BY140" i="3" s="1"/>
  <c r="CH140" i="3" s="1"/>
  <c r="BF193" i="3"/>
  <c r="BP193" i="3" s="1"/>
  <c r="BY193" i="3" s="1"/>
  <c r="CH193" i="3" s="1"/>
  <c r="BF178" i="3"/>
  <c r="BP178" i="3" s="1"/>
  <c r="BY178" i="3" s="1"/>
  <c r="CH178" i="3" s="1"/>
  <c r="BF83" i="3"/>
  <c r="BP83" i="3" s="1"/>
  <c r="BY83" i="3" s="1"/>
  <c r="CH83" i="3" s="1"/>
  <c r="BF194" i="3"/>
  <c r="BP194" i="3" s="1"/>
  <c r="BY194" i="3" s="1"/>
  <c r="CH194" i="3" s="1"/>
  <c r="BF88" i="3"/>
  <c r="BP88" i="3" s="1"/>
  <c r="BY88" i="3" s="1"/>
  <c r="CH88" i="3" s="1"/>
  <c r="BF28" i="3"/>
  <c r="BP28" i="3" s="1"/>
  <c r="BY28" i="3" s="1"/>
  <c r="CH28" i="3" s="1"/>
  <c r="BF114" i="3"/>
  <c r="BP114" i="3" s="1"/>
  <c r="BY114" i="3" s="1"/>
  <c r="CH114" i="3" s="1"/>
  <c r="BF32" i="3"/>
  <c r="BP32" i="3" s="1"/>
  <c r="BY32" i="3" s="1"/>
  <c r="CH32" i="3" s="1"/>
  <c r="BF119" i="3"/>
  <c r="BP119" i="3" s="1"/>
  <c r="BY119" i="3" s="1"/>
  <c r="CH119" i="3" s="1"/>
  <c r="BF99" i="3"/>
  <c r="BP99" i="3" s="1"/>
  <c r="BY99" i="3" s="1"/>
  <c r="CH99" i="3" s="1"/>
  <c r="BF94" i="3"/>
  <c r="BP94" i="3" s="1"/>
  <c r="BY94" i="3" s="1"/>
  <c r="CH94" i="3" s="1"/>
  <c r="BF156" i="3"/>
  <c r="BP156" i="3" s="1"/>
  <c r="BY156" i="3" s="1"/>
  <c r="CH156" i="3" s="1"/>
  <c r="BF174" i="3"/>
  <c r="BP174" i="3" s="1"/>
  <c r="BY174" i="3" s="1"/>
  <c r="CH174" i="3" s="1"/>
  <c r="BF55" i="3"/>
  <c r="BP55" i="3" s="1"/>
  <c r="BY55" i="3" s="1"/>
  <c r="CH55" i="3" s="1"/>
  <c r="BF184" i="3"/>
  <c r="BP184" i="3" s="1"/>
  <c r="BY184" i="3" s="1"/>
  <c r="CH184" i="3" s="1"/>
  <c r="BF80" i="3"/>
  <c r="BP80" i="3" s="1"/>
  <c r="BY80" i="3" s="1"/>
  <c r="CH80" i="3" s="1"/>
  <c r="BF145" i="3"/>
  <c r="BP145" i="3" s="1"/>
  <c r="BY145" i="3" s="1"/>
  <c r="CH145" i="3" s="1"/>
  <c r="BF44" i="3"/>
  <c r="BP44" i="3" s="1"/>
  <c r="BY44" i="3" s="1"/>
  <c r="CH44" i="3" s="1"/>
  <c r="BG159" i="3"/>
  <c r="BQ159" i="3" s="1"/>
  <c r="BZ159" i="3" s="1"/>
  <c r="CI159" i="3" s="1"/>
  <c r="BF40" i="3"/>
  <c r="BP40" i="3" s="1"/>
  <c r="BY40" i="3" s="1"/>
  <c r="CH40" i="3" s="1"/>
  <c r="BG127" i="3"/>
  <c r="BQ127" i="3" s="1"/>
  <c r="BZ127" i="3" s="1"/>
  <c r="CI127" i="3" s="1"/>
  <c r="BF163" i="3"/>
  <c r="BP163" i="3" s="1"/>
  <c r="BY163" i="3" s="1"/>
  <c r="CH163" i="3" s="1"/>
  <c r="BF186" i="3"/>
  <c r="BP186" i="3" s="1"/>
  <c r="BY186" i="3" s="1"/>
  <c r="CH186" i="3" s="1"/>
  <c r="BF56" i="3"/>
  <c r="BP56" i="3" s="1"/>
  <c r="BY56" i="3" s="1"/>
  <c r="CH56" i="3" s="1"/>
  <c r="BF129" i="3"/>
  <c r="BP129" i="3" s="1"/>
  <c r="BY129" i="3" s="1"/>
  <c r="CH129" i="3" s="1"/>
  <c r="BF136" i="3"/>
  <c r="BP136" i="3" s="1"/>
  <c r="BY136" i="3" s="1"/>
  <c r="CH136" i="3" s="1"/>
  <c r="BF108" i="3"/>
  <c r="BP108" i="3" s="1"/>
  <c r="BY108" i="3" s="1"/>
  <c r="CH108" i="3" s="1"/>
  <c r="BF41" i="3"/>
  <c r="BP41" i="3" s="1"/>
  <c r="BY41" i="3" s="1"/>
  <c r="CH41" i="3" s="1"/>
  <c r="BF62" i="3"/>
  <c r="BP62" i="3" s="1"/>
  <c r="BY62" i="3" s="1"/>
  <c r="CH62" i="3" s="1"/>
  <c r="BG185" i="3"/>
  <c r="BQ185" i="3" s="1"/>
  <c r="BZ185" i="3" s="1"/>
  <c r="CI185" i="3" s="1"/>
  <c r="BF139" i="3"/>
  <c r="BP139" i="3" s="1"/>
  <c r="BY139" i="3" s="1"/>
  <c r="CH139" i="3" s="1"/>
  <c r="BF160" i="3"/>
  <c r="BP160" i="3" s="1"/>
  <c r="BY160" i="3" s="1"/>
  <c r="CH160" i="3" s="1"/>
  <c r="BF175" i="3"/>
  <c r="BP175" i="3" s="1"/>
  <c r="BY175" i="3" s="1"/>
  <c r="CH175" i="3" s="1"/>
  <c r="BF76" i="3"/>
  <c r="BP76" i="3" s="1"/>
  <c r="BY76" i="3" s="1"/>
  <c r="CH76" i="3" s="1"/>
  <c r="AV27" i="3"/>
  <c r="AU27" i="3"/>
  <c r="AU17" i="3" s="1"/>
  <c r="AS27" i="3"/>
  <c r="AS17" i="3" s="1"/>
  <c r="AQ17" i="3"/>
  <c r="BF152" i="3"/>
  <c r="BP152" i="3" s="1"/>
  <c r="BY152" i="3" s="1"/>
  <c r="CH152" i="3" s="1"/>
  <c r="BF103" i="3"/>
  <c r="BP103" i="3" s="1"/>
  <c r="BY103" i="3" s="1"/>
  <c r="CH103" i="3" s="1"/>
  <c r="BG124" i="3"/>
  <c r="BQ124" i="3" s="1"/>
  <c r="BZ124" i="3" s="1"/>
  <c r="CI124" i="3" s="1"/>
  <c r="BF113" i="3"/>
  <c r="BP113" i="3" s="1"/>
  <c r="BY113" i="3" s="1"/>
  <c r="CH113" i="3" s="1"/>
  <c r="BF71" i="3"/>
  <c r="BP71" i="3" s="1"/>
  <c r="BY71" i="3" s="1"/>
  <c r="CH71" i="3" s="1"/>
  <c r="BF49" i="3"/>
  <c r="BP49" i="3" s="1"/>
  <c r="BY49" i="3" s="1"/>
  <c r="CH49" i="3" s="1"/>
  <c r="BF38" i="3"/>
  <c r="BP38" i="3" s="1"/>
  <c r="BY38" i="3" s="1"/>
  <c r="CH38" i="3" s="1"/>
  <c r="BF87" i="3"/>
  <c r="BP87" i="3" s="1"/>
  <c r="BY87" i="3" s="1"/>
  <c r="CH87" i="3" s="1"/>
  <c r="BF130" i="3"/>
  <c r="BP130" i="3" s="1"/>
  <c r="BY130" i="3" s="1"/>
  <c r="CH130" i="3" s="1"/>
  <c r="BG50" i="3"/>
  <c r="BQ50" i="3" s="1"/>
  <c r="BZ50" i="3" s="1"/>
  <c r="CI50" i="3" s="1"/>
  <c r="BG98" i="3"/>
  <c r="BQ98" i="3" s="1"/>
  <c r="BZ98" i="3" s="1"/>
  <c r="CI98" i="3" s="1"/>
  <c r="BG79" i="3"/>
  <c r="BQ79" i="3" s="1"/>
  <c r="BZ79" i="3" s="1"/>
  <c r="CI79" i="3" s="1"/>
  <c r="BG128" i="3"/>
  <c r="BQ128" i="3" s="1"/>
  <c r="BZ128" i="3" s="1"/>
  <c r="CI128" i="3" s="1"/>
  <c r="BF116" i="3"/>
  <c r="BP116" i="3" s="1"/>
  <c r="BY116" i="3" s="1"/>
  <c r="CH116" i="3" s="1"/>
  <c r="BG54" i="3"/>
  <c r="BQ54" i="3" s="1"/>
  <c r="BZ54" i="3" s="1"/>
  <c r="CI54" i="3" s="1"/>
  <c r="BF115" i="3"/>
  <c r="BP115" i="3" s="1"/>
  <c r="BY115" i="3" s="1"/>
  <c r="CH115" i="3" s="1"/>
  <c r="BG35" i="3"/>
  <c r="BQ35" i="3" s="1"/>
  <c r="BZ35" i="3" s="1"/>
  <c r="CI35" i="3" s="1"/>
  <c r="BF66" i="3"/>
  <c r="BP66" i="3" s="1"/>
  <c r="BY66" i="3" s="1"/>
  <c r="CH66" i="3" s="1"/>
  <c r="BF149" i="3"/>
  <c r="BP149" i="3" s="1"/>
  <c r="BY149" i="3" s="1"/>
  <c r="CH149" i="3" s="1"/>
  <c r="BF29" i="3"/>
  <c r="BP29" i="3" s="1"/>
  <c r="BY29" i="3" s="1"/>
  <c r="CH29" i="3" s="1"/>
  <c r="BG110" i="3"/>
  <c r="BQ110" i="3" s="1"/>
  <c r="BZ110" i="3" s="1"/>
  <c r="CI110" i="3" s="1"/>
  <c r="BF57" i="3"/>
  <c r="BP57" i="3" s="1"/>
  <c r="BY57" i="3" s="1"/>
  <c r="CH57" i="3" s="1"/>
  <c r="BG188" i="3"/>
  <c r="BQ188" i="3" s="1"/>
  <c r="BZ188" i="3" s="1"/>
  <c r="CI188" i="3" s="1"/>
  <c r="BF30" i="3"/>
  <c r="BP30" i="3" s="1"/>
  <c r="BY30" i="3" s="1"/>
  <c r="CH30" i="3" s="1"/>
  <c r="BF36" i="3"/>
  <c r="BP36" i="3" s="1"/>
  <c r="BY36" i="3" s="1"/>
  <c r="CH36" i="3" s="1"/>
  <c r="BF177" i="3"/>
  <c r="BP177" i="3" s="1"/>
  <c r="BY177" i="3" s="1"/>
  <c r="CH177" i="3" s="1"/>
  <c r="BF151" i="3"/>
  <c r="BP151" i="3" s="1"/>
  <c r="BY151" i="3" s="1"/>
  <c r="CH151" i="3" s="1"/>
  <c r="BF121" i="3"/>
  <c r="BP121" i="3" s="1"/>
  <c r="BY121" i="3" s="1"/>
  <c r="CH121" i="3" s="1"/>
  <c r="BF52" i="3"/>
  <c r="BP52" i="3" s="1"/>
  <c r="BY52" i="3" s="1"/>
  <c r="CH52" i="3" s="1"/>
  <c r="BF64" i="3"/>
  <c r="BP64" i="3" s="1"/>
  <c r="BY64" i="3" s="1"/>
  <c r="CH64" i="3" s="1"/>
  <c r="BF192" i="3"/>
  <c r="BP192" i="3" s="1"/>
  <c r="BY192" i="3" s="1"/>
  <c r="CH192" i="3" s="1"/>
  <c r="BF123" i="3"/>
  <c r="BP123" i="3" s="1"/>
  <c r="BY123" i="3" s="1"/>
  <c r="CH123" i="3" s="1"/>
  <c r="BF47" i="3"/>
  <c r="BP47" i="3" s="1"/>
  <c r="BY47" i="3" s="1"/>
  <c r="CH47" i="3" s="1"/>
  <c r="BF74" i="3"/>
  <c r="BP74" i="3" s="1"/>
  <c r="BY74" i="3" s="1"/>
  <c r="CH74" i="3" s="1"/>
  <c r="BF166" i="3"/>
  <c r="BP166" i="3" s="1"/>
  <c r="BY166" i="3" s="1"/>
  <c r="CH166" i="3" s="1"/>
  <c r="BG91" i="2"/>
  <c r="BQ91" i="2" s="1"/>
  <c r="BZ91" i="2" s="1"/>
  <c r="CI91" i="2" s="1"/>
  <c r="BG81" i="2"/>
  <c r="BQ81" i="2" s="1"/>
  <c r="BZ81" i="2" s="1"/>
  <c r="CI81" i="2" s="1"/>
  <c r="BF183" i="2"/>
  <c r="BP183" i="2" s="1"/>
  <c r="BY183" i="2" s="1"/>
  <c r="CH183" i="2" s="1"/>
  <c r="BG95" i="2"/>
  <c r="BQ95" i="2" s="1"/>
  <c r="BZ95" i="2" s="1"/>
  <c r="CI95" i="2" s="1"/>
  <c r="BF96" i="2"/>
  <c r="BP96" i="2" s="1"/>
  <c r="BY96" i="2" s="1"/>
  <c r="CH96" i="2" s="1"/>
  <c r="BG120" i="2"/>
  <c r="BQ120" i="2" s="1"/>
  <c r="BZ120" i="2" s="1"/>
  <c r="CI120" i="2" s="1"/>
  <c r="BF84" i="2"/>
  <c r="BP84" i="2" s="1"/>
  <c r="BY84" i="2" s="1"/>
  <c r="CH84" i="2" s="1"/>
  <c r="BF124" i="2"/>
  <c r="BP124" i="2" s="1"/>
  <c r="BY124" i="2" s="1"/>
  <c r="CH124" i="2" s="1"/>
  <c r="BG92" i="2"/>
  <c r="BQ92" i="2" s="1"/>
  <c r="BZ92" i="2" s="1"/>
  <c r="CI92" i="2" s="1"/>
  <c r="BG189" i="2"/>
  <c r="BQ189" i="2" s="1"/>
  <c r="BZ189" i="2" s="1"/>
  <c r="CI189" i="2" s="1"/>
  <c r="BF76" i="2"/>
  <c r="BP76" i="2" s="1"/>
  <c r="BY76" i="2" s="1"/>
  <c r="CH76" i="2" s="1"/>
  <c r="BG176" i="2"/>
  <c r="BQ176" i="2" s="1"/>
  <c r="BZ176" i="2" s="1"/>
  <c r="CI176" i="2" s="1"/>
  <c r="BF194" i="2"/>
  <c r="BP194" i="2" s="1"/>
  <c r="BY194" i="2" s="1"/>
  <c r="CH194" i="2" s="1"/>
  <c r="BG109" i="2"/>
  <c r="BQ109" i="2" s="1"/>
  <c r="BZ109" i="2" s="1"/>
  <c r="CI109" i="2" s="1"/>
  <c r="BF30" i="2"/>
  <c r="BP30" i="2" s="1"/>
  <c r="BY30" i="2" s="1"/>
  <c r="CH30" i="2" s="1"/>
  <c r="BF54" i="2"/>
  <c r="BP54" i="2" s="1"/>
  <c r="BY54" i="2" s="1"/>
  <c r="CH54" i="2" s="1"/>
  <c r="BG60" i="2"/>
  <c r="BQ60" i="2" s="1"/>
  <c r="BZ60" i="2" s="1"/>
  <c r="CI60" i="2" s="1"/>
  <c r="BG58" i="2"/>
  <c r="BQ58" i="2" s="1"/>
  <c r="BZ58" i="2" s="1"/>
  <c r="CI58" i="2" s="1"/>
  <c r="BF127" i="2"/>
  <c r="BP127" i="2" s="1"/>
  <c r="BY127" i="2" s="1"/>
  <c r="CH127" i="2" s="1"/>
  <c r="BF128" i="2"/>
  <c r="BP128" i="2" s="1"/>
  <c r="BY128" i="2" s="1"/>
  <c r="CH128" i="2" s="1"/>
  <c r="BG53" i="2"/>
  <c r="BQ53" i="2" s="1"/>
  <c r="BZ53" i="2" s="1"/>
  <c r="CI53" i="2" s="1"/>
  <c r="BG163" i="2"/>
  <c r="BQ163" i="2" s="1"/>
  <c r="BZ163" i="2" s="1"/>
  <c r="CI163" i="2" s="1"/>
  <c r="BG31" i="2"/>
  <c r="BQ31" i="2" s="1"/>
  <c r="BZ31" i="2" s="1"/>
  <c r="CI31" i="2" s="1"/>
  <c r="BG165" i="2"/>
  <c r="BQ165" i="2" s="1"/>
  <c r="BZ165" i="2" s="1"/>
  <c r="CI165" i="2" s="1"/>
  <c r="BG74" i="2"/>
  <c r="BQ74" i="2" s="1"/>
  <c r="BZ74" i="2" s="1"/>
  <c r="CI74" i="2" s="1"/>
  <c r="BG179" i="2"/>
  <c r="BQ179" i="2" s="1"/>
  <c r="BZ179" i="2" s="1"/>
  <c r="CI179" i="2" s="1"/>
  <c r="BF119" i="2"/>
  <c r="BP119" i="2" s="1"/>
  <c r="BY119" i="2" s="1"/>
  <c r="CH119" i="2" s="1"/>
  <c r="BF158" i="2"/>
  <c r="BP158" i="2" s="1"/>
  <c r="BY158" i="2" s="1"/>
  <c r="CH158" i="2" s="1"/>
  <c r="BF102" i="2"/>
  <c r="BP102" i="2" s="1"/>
  <c r="BY102" i="2" s="1"/>
  <c r="CH102" i="2" s="1"/>
  <c r="BG66" i="2"/>
  <c r="BQ66" i="2" s="1"/>
  <c r="BZ66" i="2" s="1"/>
  <c r="CI66" i="2" s="1"/>
  <c r="BF106" i="2"/>
  <c r="BP106" i="2" s="1"/>
  <c r="BY106" i="2" s="1"/>
  <c r="CH106" i="2" s="1"/>
  <c r="BF100" i="2"/>
  <c r="BP100" i="2" s="1"/>
  <c r="BY100" i="2" s="1"/>
  <c r="CH100" i="2" s="1"/>
  <c r="BF85" i="2"/>
  <c r="BP85" i="2" s="1"/>
  <c r="BY85" i="2" s="1"/>
  <c r="CH85" i="2" s="1"/>
  <c r="BF71" i="2"/>
  <c r="BP71" i="2" s="1"/>
  <c r="BY71" i="2" s="1"/>
  <c r="CH71" i="2" s="1"/>
  <c r="BF188" i="2"/>
  <c r="BP188" i="2" s="1"/>
  <c r="BY188" i="2" s="1"/>
  <c r="CH188" i="2" s="1"/>
  <c r="BF136" i="2"/>
  <c r="BP136" i="2" s="1"/>
  <c r="BY136" i="2" s="1"/>
  <c r="CH136" i="2" s="1"/>
  <c r="BF88" i="2"/>
  <c r="BP88" i="2" s="1"/>
  <c r="BY88" i="2" s="1"/>
  <c r="CH88" i="2" s="1"/>
  <c r="BF55" i="2"/>
  <c r="BP55" i="2" s="1"/>
  <c r="BY55" i="2" s="1"/>
  <c r="CH55" i="2" s="1"/>
  <c r="BG62" i="2"/>
  <c r="BQ62" i="2" s="1"/>
  <c r="BZ62" i="2" s="1"/>
  <c r="CI62" i="2" s="1"/>
  <c r="BG137" i="2"/>
  <c r="BQ137" i="2" s="1"/>
  <c r="BZ137" i="2" s="1"/>
  <c r="CI137" i="2" s="1"/>
  <c r="BF80" i="2"/>
  <c r="BP80" i="2" s="1"/>
  <c r="BY80" i="2" s="1"/>
  <c r="CH80" i="2" s="1"/>
  <c r="BG36" i="2"/>
  <c r="BQ36" i="2" s="1"/>
  <c r="BZ36" i="2" s="1"/>
  <c r="CI36" i="2" s="1"/>
  <c r="BF114" i="2"/>
  <c r="BP114" i="2" s="1"/>
  <c r="BY114" i="2" s="1"/>
  <c r="CH114" i="2" s="1"/>
  <c r="BG151" i="2"/>
  <c r="BQ151" i="2" s="1"/>
  <c r="BZ151" i="2" s="1"/>
  <c r="CI151" i="2" s="1"/>
  <c r="BF38" i="2"/>
  <c r="BP38" i="2" s="1"/>
  <c r="BY38" i="2" s="1"/>
  <c r="CH38" i="2" s="1"/>
  <c r="BG69" i="2"/>
  <c r="BQ69" i="2" s="1"/>
  <c r="BZ69" i="2" s="1"/>
  <c r="CI69" i="2" s="1"/>
  <c r="BF144" i="2"/>
  <c r="BP144" i="2" s="1"/>
  <c r="BY144" i="2" s="1"/>
  <c r="CH144" i="2" s="1"/>
  <c r="BF50" i="2"/>
  <c r="BP50" i="2" s="1"/>
  <c r="BY50" i="2" s="1"/>
  <c r="CH50" i="2" s="1"/>
  <c r="BG29" i="2"/>
  <c r="BQ29" i="2" s="1"/>
  <c r="BZ29" i="2" s="1"/>
  <c r="CI29" i="2" s="1"/>
  <c r="BG170" i="2"/>
  <c r="BQ170" i="2" s="1"/>
  <c r="BZ170" i="2" s="1"/>
  <c r="CI170" i="2" s="1"/>
  <c r="BG174" i="2"/>
  <c r="BQ174" i="2" s="1"/>
  <c r="BZ174" i="2" s="1"/>
  <c r="CI174" i="2" s="1"/>
  <c r="BG138" i="2"/>
  <c r="BQ138" i="2" s="1"/>
  <c r="BZ138" i="2" s="1"/>
  <c r="CI138" i="2" s="1"/>
  <c r="BF111" i="2"/>
  <c r="BP111" i="2" s="1"/>
  <c r="BY111" i="2" s="1"/>
  <c r="CH111" i="2" s="1"/>
  <c r="BF56" i="2"/>
  <c r="BP56" i="2" s="1"/>
  <c r="BY56" i="2" s="1"/>
  <c r="CH56" i="2" s="1"/>
  <c r="BF184" i="2"/>
  <c r="BP184" i="2" s="1"/>
  <c r="BY184" i="2" s="1"/>
  <c r="CH184" i="2" s="1"/>
  <c r="BF139" i="2"/>
  <c r="BP139" i="2" s="1"/>
  <c r="BY139" i="2" s="1"/>
  <c r="CH139" i="2" s="1"/>
  <c r="BF37" i="2"/>
  <c r="BP37" i="2" s="1"/>
  <c r="BY37" i="2" s="1"/>
  <c r="CH37" i="2" s="1"/>
  <c r="BF52" i="2"/>
  <c r="BP52" i="2" s="1"/>
  <c r="BY52" i="2" s="1"/>
  <c r="CH52" i="2" s="1"/>
  <c r="BF51" i="2"/>
  <c r="BP51" i="2" s="1"/>
  <c r="BY51" i="2" s="1"/>
  <c r="CH51" i="2" s="1"/>
  <c r="BF103" i="2"/>
  <c r="BP103" i="2" s="1"/>
  <c r="BY103" i="2" s="1"/>
  <c r="CH103" i="2" s="1"/>
  <c r="BG78" i="2"/>
  <c r="BQ78" i="2" s="1"/>
  <c r="BZ78" i="2" s="1"/>
  <c r="CI78" i="2" s="1"/>
  <c r="BG59" i="2"/>
  <c r="BQ59" i="2" s="1"/>
  <c r="BZ59" i="2" s="1"/>
  <c r="CI59" i="2" s="1"/>
  <c r="BG132" i="2"/>
  <c r="BQ132" i="2" s="1"/>
  <c r="BZ132" i="2" s="1"/>
  <c r="CI132" i="2" s="1"/>
  <c r="BF155" i="2"/>
  <c r="BP155" i="2" s="1"/>
  <c r="BY155" i="2" s="1"/>
  <c r="CH155" i="2" s="1"/>
  <c r="BF177" i="2"/>
  <c r="BP177" i="2" s="1"/>
  <c r="BY177" i="2" s="1"/>
  <c r="CH177" i="2" s="1"/>
  <c r="BG118" i="2"/>
  <c r="BQ118" i="2" s="1"/>
  <c r="BZ118" i="2" s="1"/>
  <c r="CI118" i="2" s="1"/>
  <c r="BF110" i="2"/>
  <c r="BP110" i="2" s="1"/>
  <c r="BY110" i="2" s="1"/>
  <c r="CH110" i="2" s="1"/>
  <c r="BF146" i="2"/>
  <c r="BP146" i="2" s="1"/>
  <c r="BY146" i="2" s="1"/>
  <c r="CH146" i="2" s="1"/>
  <c r="BF83" i="2"/>
  <c r="BP83" i="2" s="1"/>
  <c r="BY83" i="2" s="1"/>
  <c r="CH83" i="2" s="1"/>
  <c r="BF140" i="2"/>
  <c r="BP140" i="2" s="1"/>
  <c r="BY140" i="2" s="1"/>
  <c r="CH140" i="2" s="1"/>
  <c r="BF166" i="2"/>
  <c r="BP166" i="2" s="1"/>
  <c r="BY166" i="2" s="1"/>
  <c r="CH166" i="2" s="1"/>
  <c r="BG169" i="2"/>
  <c r="BQ169" i="2" s="1"/>
  <c r="BZ169" i="2" s="1"/>
  <c r="CI169" i="2" s="1"/>
  <c r="BF35" i="2"/>
  <c r="BP35" i="2" s="1"/>
  <c r="BY35" i="2" s="1"/>
  <c r="CH35" i="2" s="1"/>
  <c r="BF190" i="2"/>
  <c r="BP190" i="2" s="1"/>
  <c r="BY190" i="2" s="1"/>
  <c r="CH190" i="2" s="1"/>
  <c r="BG98" i="2"/>
  <c r="BQ98" i="2" s="1"/>
  <c r="BZ98" i="2" s="1"/>
  <c r="CI98" i="2" s="1"/>
  <c r="BF116" i="2"/>
  <c r="BP116" i="2" s="1"/>
  <c r="BY116" i="2" s="1"/>
  <c r="CH116" i="2" s="1"/>
  <c r="BF141" i="2"/>
  <c r="BP141" i="2" s="1"/>
  <c r="BY141" i="2" s="1"/>
  <c r="CH141" i="2" s="1"/>
  <c r="BF105" i="2"/>
  <c r="BP105" i="2" s="1"/>
  <c r="BY105" i="2" s="1"/>
  <c r="CH105" i="2" s="1"/>
  <c r="BF126" i="2"/>
  <c r="BP126" i="2" s="1"/>
  <c r="BY126" i="2" s="1"/>
  <c r="CH126" i="2" s="1"/>
  <c r="BF171" i="2"/>
  <c r="BP171" i="2" s="1"/>
  <c r="BY171" i="2" s="1"/>
  <c r="CH171" i="2" s="1"/>
  <c r="BG143" i="2"/>
  <c r="BQ143" i="2" s="1"/>
  <c r="BZ143" i="2" s="1"/>
  <c r="CI143" i="2" s="1"/>
  <c r="BF40" i="2"/>
  <c r="BP40" i="2" s="1"/>
  <c r="BY40" i="2" s="1"/>
  <c r="CH40" i="2" s="1"/>
  <c r="BG123" i="2"/>
  <c r="BQ123" i="2" s="1"/>
  <c r="BZ123" i="2" s="1"/>
  <c r="CI123" i="2" s="1"/>
  <c r="BG161" i="2"/>
  <c r="BQ161" i="2" s="1"/>
  <c r="BZ161" i="2" s="1"/>
  <c r="CI161" i="2" s="1"/>
  <c r="BF46" i="2"/>
  <c r="BP46" i="2" s="1"/>
  <c r="BY46" i="2" s="1"/>
  <c r="CH46" i="2" s="1"/>
  <c r="BF104" i="2"/>
  <c r="BP104" i="2" s="1"/>
  <c r="BY104" i="2" s="1"/>
  <c r="CH104" i="2" s="1"/>
  <c r="BG39" i="2"/>
  <c r="BQ39" i="2" s="1"/>
  <c r="BZ39" i="2" s="1"/>
  <c r="CI39" i="2" s="1"/>
  <c r="BF192" i="2"/>
  <c r="BP192" i="2" s="1"/>
  <c r="BY192" i="2" s="1"/>
  <c r="CH192" i="2" s="1"/>
  <c r="BF147" i="2"/>
  <c r="BP147" i="2" s="1"/>
  <c r="BY147" i="2" s="1"/>
  <c r="CH147" i="2" s="1"/>
  <c r="BF175" i="2"/>
  <c r="BP175" i="2" s="1"/>
  <c r="BY175" i="2" s="1"/>
  <c r="CH175" i="2" s="1"/>
  <c r="BG33" i="2"/>
  <c r="BQ33" i="2" s="1"/>
  <c r="BZ33" i="2" s="1"/>
  <c r="CI33" i="2" s="1"/>
  <c r="BG133" i="2"/>
  <c r="BQ133" i="2" s="1"/>
  <c r="BZ133" i="2" s="1"/>
  <c r="CI133" i="2" s="1"/>
  <c r="BG70" i="2"/>
  <c r="BQ70" i="2" s="1"/>
  <c r="BZ70" i="2" s="1"/>
  <c r="CI70" i="2" s="1"/>
  <c r="BF108" i="2"/>
  <c r="BP108" i="2" s="1"/>
  <c r="BY108" i="2" s="1"/>
  <c r="CH108" i="2" s="1"/>
  <c r="BF67" i="2"/>
  <c r="BP67" i="2" s="1"/>
  <c r="BY67" i="2" s="1"/>
  <c r="CH67" i="2" s="1"/>
  <c r="BF107" i="2"/>
  <c r="BP107" i="2" s="1"/>
  <c r="BY107" i="2" s="1"/>
  <c r="CH107" i="2" s="1"/>
  <c r="BG86" i="2"/>
  <c r="BQ86" i="2" s="1"/>
  <c r="BZ86" i="2" s="1"/>
  <c r="CI86" i="2" s="1"/>
  <c r="BF63" i="2"/>
  <c r="BP63" i="2" s="1"/>
  <c r="BY63" i="2" s="1"/>
  <c r="CH63" i="2" s="1"/>
  <c r="BF42" i="2"/>
  <c r="BP42" i="2" s="1"/>
  <c r="BY42" i="2" s="1"/>
  <c r="CH42" i="2" s="1"/>
  <c r="BF45" i="2"/>
  <c r="BP45" i="2" s="1"/>
  <c r="BY45" i="2" s="1"/>
  <c r="CH45" i="2" s="1"/>
  <c r="BG82" i="2"/>
  <c r="BQ82" i="2" s="1"/>
  <c r="BZ82" i="2" s="1"/>
  <c r="CI82" i="2" s="1"/>
  <c r="BG99" i="2"/>
  <c r="BQ99" i="2" s="1"/>
  <c r="BZ99" i="2" s="1"/>
  <c r="CI99" i="2" s="1"/>
  <c r="BF159" i="2"/>
  <c r="BP159" i="2" s="1"/>
  <c r="BY159" i="2" s="1"/>
  <c r="CH159" i="2" s="1"/>
  <c r="BF195" i="2"/>
  <c r="BP195" i="2" s="1"/>
  <c r="BY195" i="2" s="1"/>
  <c r="CH195" i="2" s="1"/>
  <c r="BG115" i="2"/>
  <c r="BQ115" i="2" s="1"/>
  <c r="BZ115" i="2" s="1"/>
  <c r="CI115" i="2" s="1"/>
  <c r="BF156" i="2"/>
  <c r="BP156" i="2" s="1"/>
  <c r="BY156" i="2" s="1"/>
  <c r="CH156" i="2" s="1"/>
  <c r="BG90" i="2"/>
  <c r="BQ90" i="2" s="1"/>
  <c r="BZ90" i="2" s="1"/>
  <c r="CI90" i="2" s="1"/>
  <c r="BF73" i="2"/>
  <c r="BP73" i="2" s="1"/>
  <c r="BY73" i="2" s="1"/>
  <c r="CH73" i="2" s="1"/>
  <c r="AS27" i="2"/>
  <c r="AS17" i="2" s="1"/>
  <c r="AQ17" i="2"/>
  <c r="AV27" i="2"/>
  <c r="AU27" i="2"/>
  <c r="AU17" i="2" s="1"/>
  <c r="BG193" i="2"/>
  <c r="BQ193" i="2" s="1"/>
  <c r="BZ193" i="2" s="1"/>
  <c r="CI193" i="2" s="1"/>
  <c r="BG48" i="2"/>
  <c r="BQ48" i="2" s="1"/>
  <c r="BZ48" i="2" s="1"/>
  <c r="CI48" i="2" s="1"/>
  <c r="BG186" i="2"/>
  <c r="BQ186" i="2" s="1"/>
  <c r="BZ186" i="2" s="1"/>
  <c r="CI186" i="2" s="1"/>
  <c r="BF153" i="2"/>
  <c r="BP153" i="2" s="1"/>
  <c r="BY153" i="2" s="1"/>
  <c r="CH153" i="2" s="1"/>
  <c r="BF112" i="2"/>
  <c r="BP112" i="2" s="1"/>
  <c r="BY112" i="2" s="1"/>
  <c r="CH112" i="2" s="1"/>
  <c r="BF64" i="2"/>
  <c r="BP64" i="2" s="1"/>
  <c r="BY64" i="2" s="1"/>
  <c r="CH64" i="2" s="1"/>
  <c r="BF28" i="2"/>
  <c r="BP28" i="2" s="1"/>
  <c r="BY28" i="2" s="1"/>
  <c r="CH28" i="2" s="1"/>
  <c r="BF148" i="2"/>
  <c r="BP148" i="2" s="1"/>
  <c r="BY148" i="2" s="1"/>
  <c r="CH148" i="2" s="1"/>
  <c r="BF182" i="2"/>
  <c r="BP182" i="2" s="1"/>
  <c r="BY182" i="2" s="1"/>
  <c r="CH182" i="2" s="1"/>
  <c r="BF113" i="2"/>
  <c r="BP113" i="2" s="1"/>
  <c r="BY113" i="2" s="1"/>
  <c r="CH113" i="2" s="1"/>
  <c r="BF122" i="2"/>
  <c r="BP122" i="2" s="1"/>
  <c r="BY122" i="2" s="1"/>
  <c r="CH122" i="2" s="1"/>
  <c r="BG145" i="2"/>
  <c r="BQ145" i="2" s="1"/>
  <c r="BZ145" i="2" s="1"/>
  <c r="CI145" i="2" s="1"/>
  <c r="BG157" i="2"/>
  <c r="BQ157" i="2" s="1"/>
  <c r="BZ157" i="2" s="1"/>
  <c r="CI157" i="2" s="1"/>
  <c r="BG89" i="2"/>
  <c r="BQ89" i="2" s="1"/>
  <c r="BZ89" i="2" s="1"/>
  <c r="CI89" i="2" s="1"/>
  <c r="BG180" i="2"/>
  <c r="BQ180" i="2" s="1"/>
  <c r="BZ180" i="2" s="1"/>
  <c r="CI180" i="2" s="1"/>
  <c r="BF117" i="2"/>
  <c r="BP117" i="2" s="1"/>
  <c r="BY117" i="2" s="1"/>
  <c r="CH117" i="2" s="1"/>
  <c r="BG43" i="2"/>
  <c r="BQ43" i="2" s="1"/>
  <c r="BZ43" i="2" s="1"/>
  <c r="CI43" i="2" s="1"/>
  <c r="BF191" i="2"/>
  <c r="BP191" i="2" s="1"/>
  <c r="BY191" i="2" s="1"/>
  <c r="CH191" i="2" s="1"/>
  <c r="BF178" i="2"/>
  <c r="BP178" i="2" s="1"/>
  <c r="BY178" i="2" s="1"/>
  <c r="CH178" i="2" s="1"/>
  <c r="BF93" i="2"/>
  <c r="BP93" i="2" s="1"/>
  <c r="BY93" i="2" s="1"/>
  <c r="CH93" i="2" s="1"/>
  <c r="BF41" i="2"/>
  <c r="BP41" i="2" s="1"/>
  <c r="BY41" i="2" s="1"/>
  <c r="CH41" i="2" s="1"/>
  <c r="BG75" i="2"/>
  <c r="BQ75" i="2" s="1"/>
  <c r="BZ75" i="2" s="1"/>
  <c r="CI75" i="2" s="1"/>
  <c r="BF49" i="2"/>
  <c r="BP49" i="2" s="1"/>
  <c r="BY49" i="2" s="1"/>
  <c r="CH49" i="2" s="1"/>
  <c r="BG32" i="2"/>
  <c r="BQ32" i="2" s="1"/>
  <c r="BZ32" i="2" s="1"/>
  <c r="CI32" i="2" s="1"/>
  <c r="BG97" i="2"/>
  <c r="BQ97" i="2" s="1"/>
  <c r="BZ97" i="2" s="1"/>
  <c r="CI97" i="2" s="1"/>
  <c r="BF72" i="2"/>
  <c r="BP72" i="2" s="1"/>
  <c r="BY72" i="2" s="1"/>
  <c r="CH72" i="2" s="1"/>
  <c r="BG154" i="2"/>
  <c r="BQ154" i="2" s="1"/>
  <c r="BZ154" i="2" s="1"/>
  <c r="CI154" i="2" s="1"/>
  <c r="BG185" i="2"/>
  <c r="BQ185" i="2" s="1"/>
  <c r="BZ185" i="2" s="1"/>
  <c r="CI185" i="2" s="1"/>
  <c r="BG129" i="2"/>
  <c r="BQ129" i="2" s="1"/>
  <c r="BZ129" i="2" s="1"/>
  <c r="CI129" i="2" s="1"/>
  <c r="BF152" i="2"/>
  <c r="BP152" i="2" s="1"/>
  <c r="BY152" i="2" s="1"/>
  <c r="CH152" i="2" s="1"/>
  <c r="BF94" i="2"/>
  <c r="BP94" i="2" s="1"/>
  <c r="BY94" i="2" s="1"/>
  <c r="CH94" i="2" s="1"/>
  <c r="BG172" i="2"/>
  <c r="BQ172" i="2" s="1"/>
  <c r="BZ172" i="2" s="1"/>
  <c r="CI172" i="2" s="1"/>
  <c r="BG160" i="2"/>
  <c r="BQ160" i="2" s="1"/>
  <c r="BZ160" i="2" s="1"/>
  <c r="CI160" i="2" s="1"/>
  <c r="BF61" i="2"/>
  <c r="BP61" i="2" s="1"/>
  <c r="BY61" i="2" s="1"/>
  <c r="CH61" i="2" s="1"/>
  <c r="BG65" i="2"/>
  <c r="BQ65" i="2" s="1"/>
  <c r="BZ65" i="2" s="1"/>
  <c r="CI65" i="2" s="1"/>
  <c r="BF135" i="2"/>
  <c r="BP135" i="2" s="1"/>
  <c r="BY135" i="2" s="1"/>
  <c r="CH135" i="2" s="1"/>
  <c r="BF131" i="2"/>
  <c r="BP131" i="2" s="1"/>
  <c r="BY131" i="2" s="1"/>
  <c r="CH131" i="2" s="1"/>
  <c r="BG164" i="2"/>
  <c r="BQ164" i="2" s="1"/>
  <c r="BZ164" i="2" s="1"/>
  <c r="CI164" i="2" s="1"/>
  <c r="BF68" i="2"/>
  <c r="BP68" i="2" s="1"/>
  <c r="BY68" i="2" s="1"/>
  <c r="CH68" i="2" s="1"/>
  <c r="BG77" i="2"/>
  <c r="BQ77" i="2" s="1"/>
  <c r="BZ77" i="2" s="1"/>
  <c r="CI77" i="2" s="1"/>
  <c r="BG167" i="2"/>
  <c r="BQ167" i="2" s="1"/>
  <c r="BZ167" i="2" s="1"/>
  <c r="CI167" i="2" s="1"/>
  <c r="BG162" i="2"/>
  <c r="BQ162" i="2" s="1"/>
  <c r="BZ162" i="2" s="1"/>
  <c r="CI162" i="2" s="1"/>
  <c r="BF44" i="2"/>
  <c r="BP44" i="2" s="1"/>
  <c r="BY44" i="2" s="1"/>
  <c r="CH44" i="2" s="1"/>
  <c r="BG57" i="2"/>
  <c r="BQ57" i="2" s="1"/>
  <c r="BZ57" i="2" s="1"/>
  <c r="CI57" i="2" s="1"/>
  <c r="BF181" i="2"/>
  <c r="BP181" i="2" s="1"/>
  <c r="BY181" i="2" s="1"/>
  <c r="CH181" i="2" s="1"/>
  <c r="BG149" i="2"/>
  <c r="BQ149" i="2" s="1"/>
  <c r="BZ149" i="2" s="1"/>
  <c r="CI149" i="2" s="1"/>
  <c r="BG125" i="2"/>
  <c r="BQ125" i="2" s="1"/>
  <c r="BZ125" i="2" s="1"/>
  <c r="CI125" i="2" s="1"/>
  <c r="BF142" i="2"/>
  <c r="BP142" i="2" s="1"/>
  <c r="BY142" i="2" s="1"/>
  <c r="CH142" i="2" s="1"/>
  <c r="BG79" i="2"/>
  <c r="BQ79" i="2" s="1"/>
  <c r="BZ79" i="2" s="1"/>
  <c r="CI79" i="2" s="1"/>
  <c r="BF187" i="2"/>
  <c r="BP187" i="2" s="1"/>
  <c r="BY187" i="2" s="1"/>
  <c r="CH187" i="2" s="1"/>
  <c r="BF121" i="2"/>
  <c r="BP121" i="2" s="1"/>
  <c r="BY121" i="2" s="1"/>
  <c r="CH121" i="2" s="1"/>
  <c r="BF130" i="2"/>
  <c r="BP130" i="2" s="1"/>
  <c r="BY130" i="2" s="1"/>
  <c r="CH130" i="2" s="1"/>
  <c r="BF87" i="2"/>
  <c r="BP87" i="2" s="1"/>
  <c r="BY87" i="2" s="1"/>
  <c r="CH87" i="2" s="1"/>
  <c r="BG150" i="2"/>
  <c r="BQ150" i="2" s="1"/>
  <c r="BZ150" i="2" s="1"/>
  <c r="CI150" i="2" s="1"/>
  <c r="BF101" i="2"/>
  <c r="BP101" i="2" s="1"/>
  <c r="BY101" i="2" s="1"/>
  <c r="CH101" i="2" s="1"/>
  <c r="BF173" i="2"/>
  <c r="BP173" i="2" s="1"/>
  <c r="BY173" i="2" s="1"/>
  <c r="CH173" i="2" s="1"/>
  <c r="BF168" i="2"/>
  <c r="BP168" i="2" s="1"/>
  <c r="BY168" i="2" s="1"/>
  <c r="CH168" i="2" s="1"/>
  <c r="BF134" i="2"/>
  <c r="BP134" i="2" s="1"/>
  <c r="BY134" i="2" s="1"/>
  <c r="CH134" i="2" s="1"/>
  <c r="BF34" i="2"/>
  <c r="BP34" i="2" s="1"/>
  <c r="BY34" i="2" s="1"/>
  <c r="CH34" i="2" s="1"/>
  <c r="BF47" i="2"/>
  <c r="BP47" i="2" s="1"/>
  <c r="BY47" i="2" s="1"/>
  <c r="CH47" i="2" s="1"/>
  <c r="BF120" i="1"/>
  <c r="BP120" i="1" s="1"/>
  <c r="BY120" i="1" s="1"/>
  <c r="CH120" i="1" s="1"/>
  <c r="BF110" i="1"/>
  <c r="BP110" i="1" s="1"/>
  <c r="BY110" i="1" s="1"/>
  <c r="CH110" i="1" s="1"/>
  <c r="BG119" i="1"/>
  <c r="BQ119" i="1" s="1"/>
  <c r="BZ119" i="1" s="1"/>
  <c r="CI119" i="1" s="1"/>
  <c r="BG190" i="1"/>
  <c r="BQ190" i="1" s="1"/>
  <c r="BZ190" i="1" s="1"/>
  <c r="CI190" i="1" s="1"/>
  <c r="BF79" i="1"/>
  <c r="BP79" i="1" s="1"/>
  <c r="BY79" i="1" s="1"/>
  <c r="CH79" i="1" s="1"/>
  <c r="BF164" i="1"/>
  <c r="BP164" i="1" s="1"/>
  <c r="BY164" i="1" s="1"/>
  <c r="CH164" i="1" s="1"/>
  <c r="BG47" i="1"/>
  <c r="BQ47" i="1" s="1"/>
  <c r="BZ47" i="1" s="1"/>
  <c r="CI47" i="1" s="1"/>
  <c r="BG159" i="1"/>
  <c r="BQ159" i="1" s="1"/>
  <c r="BZ159" i="1" s="1"/>
  <c r="CI159" i="1" s="1"/>
  <c r="BF96" i="1"/>
  <c r="BP96" i="1" s="1"/>
  <c r="BY96" i="1" s="1"/>
  <c r="CH96" i="1" s="1"/>
  <c r="BG74" i="1"/>
  <c r="BQ74" i="1" s="1"/>
  <c r="BZ74" i="1" s="1"/>
  <c r="CI74" i="1" s="1"/>
  <c r="BG173" i="1"/>
  <c r="BQ173" i="1" s="1"/>
  <c r="BZ173" i="1" s="1"/>
  <c r="CI173" i="1" s="1"/>
  <c r="BF60" i="1"/>
  <c r="BP60" i="1" s="1"/>
  <c r="BY60" i="1" s="1"/>
  <c r="CH60" i="1" s="1"/>
  <c r="BG68" i="1"/>
  <c r="BQ68" i="1" s="1"/>
  <c r="BZ68" i="1" s="1"/>
  <c r="CI68" i="1" s="1"/>
  <c r="BF185" i="1"/>
  <c r="BP185" i="1" s="1"/>
  <c r="BY185" i="1" s="1"/>
  <c r="CH185" i="1" s="1"/>
  <c r="BF71" i="1"/>
  <c r="BP71" i="1" s="1"/>
  <c r="BY71" i="1" s="1"/>
  <c r="CH71" i="1" s="1"/>
  <c r="BG117" i="1"/>
  <c r="BQ117" i="1" s="1"/>
  <c r="BZ117" i="1" s="1"/>
  <c r="CI117" i="1" s="1"/>
  <c r="BG85" i="1"/>
  <c r="BQ85" i="1" s="1"/>
  <c r="BZ85" i="1" s="1"/>
  <c r="CI85" i="1" s="1"/>
  <c r="BF83" i="1"/>
  <c r="BP83" i="1" s="1"/>
  <c r="BY83" i="1" s="1"/>
  <c r="CH83" i="1" s="1"/>
  <c r="BG54" i="1"/>
  <c r="BQ54" i="1" s="1"/>
  <c r="BZ54" i="1" s="1"/>
  <c r="CI54" i="1" s="1"/>
  <c r="BF114" i="1"/>
  <c r="BP114" i="1" s="1"/>
  <c r="BY114" i="1" s="1"/>
  <c r="CH114" i="1" s="1"/>
  <c r="BG105" i="1"/>
  <c r="BQ105" i="1" s="1"/>
  <c r="BZ105" i="1" s="1"/>
  <c r="CI105" i="1" s="1"/>
  <c r="BG128" i="1"/>
  <c r="BQ128" i="1" s="1"/>
  <c r="BZ128" i="1" s="1"/>
  <c r="CI128" i="1" s="1"/>
  <c r="BG93" i="1"/>
  <c r="BQ93" i="1" s="1"/>
  <c r="BZ93" i="1" s="1"/>
  <c r="CI93" i="1" s="1"/>
  <c r="BF102" i="1"/>
  <c r="BP102" i="1" s="1"/>
  <c r="BY102" i="1" s="1"/>
  <c r="CH102" i="1" s="1"/>
  <c r="BG157" i="1"/>
  <c r="BQ157" i="1" s="1"/>
  <c r="BZ157" i="1" s="1"/>
  <c r="CI157" i="1" s="1"/>
  <c r="BG97" i="1"/>
  <c r="BQ97" i="1" s="1"/>
  <c r="BZ97" i="1" s="1"/>
  <c r="CI97" i="1" s="1"/>
  <c r="BG90" i="1"/>
  <c r="BQ90" i="1" s="1"/>
  <c r="BZ90" i="1" s="1"/>
  <c r="CI90" i="1" s="1"/>
  <c r="BF86" i="1"/>
  <c r="BP86" i="1" s="1"/>
  <c r="BY86" i="1" s="1"/>
  <c r="CH86" i="1" s="1"/>
  <c r="BF112" i="1"/>
  <c r="BP112" i="1" s="1"/>
  <c r="BY112" i="1" s="1"/>
  <c r="CH112" i="1" s="1"/>
  <c r="BF152" i="1"/>
  <c r="BP152" i="1" s="1"/>
  <c r="BY152" i="1" s="1"/>
  <c r="CH152" i="1" s="1"/>
  <c r="BG113" i="1"/>
  <c r="BQ113" i="1" s="1"/>
  <c r="BZ113" i="1" s="1"/>
  <c r="CI113" i="1" s="1"/>
  <c r="BG182" i="1"/>
  <c r="BQ182" i="1" s="1"/>
  <c r="BZ182" i="1" s="1"/>
  <c r="CI182" i="1" s="1"/>
  <c r="BG35" i="1"/>
  <c r="BQ35" i="1" s="1"/>
  <c r="BZ35" i="1" s="1"/>
  <c r="CI35" i="1" s="1"/>
  <c r="BF143" i="1"/>
  <c r="BP143" i="1" s="1"/>
  <c r="BY143" i="1" s="1"/>
  <c r="CH143" i="1" s="1"/>
  <c r="BF151" i="1"/>
  <c r="BP151" i="1" s="1"/>
  <c r="BY151" i="1" s="1"/>
  <c r="CH151" i="1" s="1"/>
  <c r="BF162" i="1"/>
  <c r="BP162" i="1" s="1"/>
  <c r="BY162" i="1" s="1"/>
  <c r="CH162" i="1" s="1"/>
  <c r="BF88" i="1"/>
  <c r="BP88" i="1" s="1"/>
  <c r="BY88" i="1" s="1"/>
  <c r="CH88" i="1" s="1"/>
  <c r="BG76" i="1"/>
  <c r="BQ76" i="1" s="1"/>
  <c r="BZ76" i="1" s="1"/>
  <c r="CI76" i="1" s="1"/>
  <c r="BF67" i="1"/>
  <c r="BP67" i="1" s="1"/>
  <c r="BY67" i="1" s="1"/>
  <c r="CH67" i="1" s="1"/>
  <c r="BF165" i="1"/>
  <c r="BP165" i="1" s="1"/>
  <c r="BY165" i="1" s="1"/>
  <c r="CH165" i="1" s="1"/>
  <c r="BG193" i="1"/>
  <c r="BQ193" i="1" s="1"/>
  <c r="BZ193" i="1" s="1"/>
  <c r="CI193" i="1" s="1"/>
  <c r="BF36" i="1"/>
  <c r="BP36" i="1" s="1"/>
  <c r="BY36" i="1" s="1"/>
  <c r="CH36" i="1" s="1"/>
  <c r="BG136" i="1"/>
  <c r="BQ136" i="1" s="1"/>
  <c r="BZ136" i="1" s="1"/>
  <c r="CI136" i="1" s="1"/>
  <c r="BG169" i="1"/>
  <c r="BQ169" i="1" s="1"/>
  <c r="BZ169" i="1" s="1"/>
  <c r="CI169" i="1" s="1"/>
  <c r="BF46" i="1"/>
  <c r="BP46" i="1" s="1"/>
  <c r="BY46" i="1" s="1"/>
  <c r="CH46" i="1" s="1"/>
  <c r="BF122" i="1"/>
  <c r="BP122" i="1" s="1"/>
  <c r="BY122" i="1" s="1"/>
  <c r="CH122" i="1" s="1"/>
  <c r="BF124" i="1"/>
  <c r="BP124" i="1" s="1"/>
  <c r="BY124" i="1" s="1"/>
  <c r="CH124" i="1" s="1"/>
  <c r="BF92" i="1"/>
  <c r="BP92" i="1" s="1"/>
  <c r="BY92" i="1" s="1"/>
  <c r="CH92" i="1" s="1"/>
  <c r="BF147" i="1"/>
  <c r="BP147" i="1" s="1"/>
  <c r="BY147" i="1" s="1"/>
  <c r="CH147" i="1" s="1"/>
  <c r="BF175" i="1"/>
  <c r="BP175" i="1" s="1"/>
  <c r="BY175" i="1" s="1"/>
  <c r="CH175" i="1" s="1"/>
  <c r="BG167" i="1"/>
  <c r="BQ167" i="1" s="1"/>
  <c r="BZ167" i="1" s="1"/>
  <c r="CI167" i="1" s="1"/>
  <c r="BG69" i="1"/>
  <c r="BQ69" i="1" s="1"/>
  <c r="BZ69" i="1" s="1"/>
  <c r="CI69" i="1" s="1"/>
  <c r="BF57" i="1"/>
  <c r="BP57" i="1" s="1"/>
  <c r="BY57" i="1" s="1"/>
  <c r="CH57" i="1" s="1"/>
  <c r="BF44" i="1"/>
  <c r="BP44" i="1" s="1"/>
  <c r="BY44" i="1" s="1"/>
  <c r="CH44" i="1" s="1"/>
  <c r="BF156" i="1"/>
  <c r="BP156" i="1" s="1"/>
  <c r="BY156" i="1" s="1"/>
  <c r="CH156" i="1" s="1"/>
  <c r="BG73" i="1"/>
  <c r="BQ73" i="1" s="1"/>
  <c r="BZ73" i="1" s="1"/>
  <c r="CI73" i="1" s="1"/>
  <c r="BF91" i="1"/>
  <c r="BP91" i="1" s="1"/>
  <c r="BY91" i="1" s="1"/>
  <c r="CH91" i="1" s="1"/>
  <c r="BF49" i="1"/>
  <c r="BP49" i="1" s="1"/>
  <c r="BY49" i="1" s="1"/>
  <c r="CH49" i="1" s="1"/>
  <c r="BF32" i="1"/>
  <c r="BP32" i="1" s="1"/>
  <c r="BY32" i="1" s="1"/>
  <c r="CH32" i="1" s="1"/>
  <c r="BG103" i="1"/>
  <c r="BQ103" i="1" s="1"/>
  <c r="BZ103" i="1" s="1"/>
  <c r="CI103" i="1" s="1"/>
  <c r="BF104" i="1"/>
  <c r="BP104" i="1" s="1"/>
  <c r="BY104" i="1" s="1"/>
  <c r="CH104" i="1" s="1"/>
  <c r="BF183" i="1"/>
  <c r="BP183" i="1" s="1"/>
  <c r="BY183" i="1" s="1"/>
  <c r="CH183" i="1" s="1"/>
  <c r="BF192" i="1"/>
  <c r="BP192" i="1" s="1"/>
  <c r="BY192" i="1" s="1"/>
  <c r="CH192" i="1" s="1"/>
  <c r="BF163" i="1"/>
  <c r="BP163" i="1" s="1"/>
  <c r="BY163" i="1" s="1"/>
  <c r="CH163" i="1" s="1"/>
  <c r="BG95" i="1"/>
  <c r="BQ95" i="1" s="1"/>
  <c r="BZ95" i="1" s="1"/>
  <c r="CI95" i="1" s="1"/>
  <c r="BF37" i="1"/>
  <c r="BP37" i="1" s="1"/>
  <c r="BY37" i="1" s="1"/>
  <c r="CH37" i="1" s="1"/>
  <c r="BF158" i="1"/>
  <c r="BP158" i="1" s="1"/>
  <c r="BY158" i="1" s="1"/>
  <c r="CH158" i="1" s="1"/>
  <c r="BF30" i="1"/>
  <c r="BP30" i="1" s="1"/>
  <c r="BY30" i="1" s="1"/>
  <c r="CH30" i="1" s="1"/>
  <c r="BF134" i="1"/>
  <c r="BP134" i="1" s="1"/>
  <c r="BY134" i="1" s="1"/>
  <c r="CH134" i="1" s="1"/>
  <c r="BF155" i="1"/>
  <c r="BP155" i="1" s="1"/>
  <c r="BY155" i="1" s="1"/>
  <c r="CH155" i="1" s="1"/>
  <c r="BG123" i="1"/>
  <c r="BQ123" i="1" s="1"/>
  <c r="BZ123" i="1" s="1"/>
  <c r="CI123" i="1" s="1"/>
  <c r="BF160" i="1"/>
  <c r="BP160" i="1" s="1"/>
  <c r="BY160" i="1" s="1"/>
  <c r="CH160" i="1" s="1"/>
  <c r="BG72" i="1"/>
  <c r="BQ72" i="1" s="1"/>
  <c r="BZ72" i="1" s="1"/>
  <c r="CI72" i="1" s="1"/>
  <c r="BG138" i="1"/>
  <c r="BQ138" i="1" s="1"/>
  <c r="BZ138" i="1" s="1"/>
  <c r="CI138" i="1" s="1"/>
  <c r="BG178" i="1"/>
  <c r="BQ178" i="1" s="1"/>
  <c r="BZ178" i="1" s="1"/>
  <c r="CI178" i="1" s="1"/>
  <c r="AQ17" i="1"/>
  <c r="AV27" i="1"/>
  <c r="AU27" i="1"/>
  <c r="AU17" i="1" s="1"/>
  <c r="AS27" i="1"/>
  <c r="AS17" i="1" s="1"/>
  <c r="AZ61" i="1" l="1"/>
  <c r="BE61" i="1"/>
  <c r="BO61" i="1" s="1"/>
  <c r="BX61" i="1" s="1"/>
  <c r="CG61" i="1" s="1"/>
  <c r="BF61" i="1" s="1"/>
  <c r="BP61" i="1" s="1"/>
  <c r="BY61" i="1" s="1"/>
  <c r="CH61" i="1" s="1"/>
  <c r="BE45" i="1"/>
  <c r="BO45" i="1" s="1"/>
  <c r="BX45" i="1" s="1"/>
  <c r="CG45" i="1" s="1"/>
  <c r="BF45" i="1" s="1"/>
  <c r="BP45" i="1" s="1"/>
  <c r="BY45" i="1" s="1"/>
  <c r="CH45" i="1" s="1"/>
  <c r="BG45" i="1" s="1"/>
  <c r="BQ45" i="1" s="1"/>
  <c r="BZ45" i="1" s="1"/>
  <c r="CI45" i="1" s="1"/>
  <c r="AZ45" i="1"/>
  <c r="AZ125" i="1"/>
  <c r="BE125" i="1"/>
  <c r="BO125" i="1" s="1"/>
  <c r="BX125" i="1" s="1"/>
  <c r="CG125" i="1" s="1"/>
  <c r="BF125" i="1" s="1"/>
  <c r="BP125" i="1" s="1"/>
  <c r="BY125" i="1" s="1"/>
  <c r="CH125" i="1" s="1"/>
  <c r="BG125" i="1" s="1"/>
  <c r="BQ125" i="1" s="1"/>
  <c r="BZ125" i="1" s="1"/>
  <c r="CI125" i="1" s="1"/>
  <c r="AZ130" i="1"/>
  <c r="BE130" i="1"/>
  <c r="BO130" i="1" s="1"/>
  <c r="BX130" i="1" s="1"/>
  <c r="CG130" i="1" s="1"/>
  <c r="BF130" i="1" s="1"/>
  <c r="BP130" i="1" s="1"/>
  <c r="BY130" i="1" s="1"/>
  <c r="CH130" i="1" s="1"/>
  <c r="AZ58" i="1"/>
  <c r="BE58" i="1"/>
  <c r="BO58" i="1" s="1"/>
  <c r="BX58" i="1" s="1"/>
  <c r="CG58" i="1" s="1"/>
  <c r="BF58" i="1" s="1"/>
  <c r="BP58" i="1" s="1"/>
  <c r="BY58" i="1" s="1"/>
  <c r="CH58" i="1" s="1"/>
  <c r="BE84" i="1"/>
  <c r="BO84" i="1" s="1"/>
  <c r="BX84" i="1" s="1"/>
  <c r="CG84" i="1" s="1"/>
  <c r="BF84" i="1" s="1"/>
  <c r="BP84" i="1" s="1"/>
  <c r="BY84" i="1" s="1"/>
  <c r="CH84" i="1" s="1"/>
  <c r="BG84" i="1" s="1"/>
  <c r="BQ84" i="1" s="1"/>
  <c r="BZ84" i="1" s="1"/>
  <c r="CI84" i="1" s="1"/>
  <c r="AZ84" i="1"/>
  <c r="AZ179" i="1"/>
  <c r="BE179" i="1"/>
  <c r="BO179" i="1" s="1"/>
  <c r="BX179" i="1" s="1"/>
  <c r="CG179" i="1" s="1"/>
  <c r="BF179" i="1" s="1"/>
  <c r="BP179" i="1" s="1"/>
  <c r="BY179" i="1" s="1"/>
  <c r="CH179" i="1" s="1"/>
  <c r="BE180" i="1"/>
  <c r="BO180" i="1" s="1"/>
  <c r="AZ180" i="1"/>
  <c r="BX180" i="1"/>
  <c r="CG180" i="1" s="1"/>
  <c r="BF180" i="1" s="1"/>
  <c r="BP180" i="1" s="1"/>
  <c r="BY180" i="1" s="1"/>
  <c r="CH180" i="1" s="1"/>
  <c r="AZ94" i="1"/>
  <c r="BE94" i="1"/>
  <c r="BO94" i="1" s="1"/>
  <c r="BX94" i="1"/>
  <c r="CG94" i="1" s="1"/>
  <c r="BF94" i="1" s="1"/>
  <c r="BP94" i="1" s="1"/>
  <c r="BY94" i="1" s="1"/>
  <c r="CH94" i="1" s="1"/>
  <c r="AZ78" i="1"/>
  <c r="BE78" i="1"/>
  <c r="BO78" i="1" s="1"/>
  <c r="BX78" i="1" s="1"/>
  <c r="CG78" i="1" s="1"/>
  <c r="BF78" i="1" s="1"/>
  <c r="BP78" i="1" s="1"/>
  <c r="BY78" i="1" s="1"/>
  <c r="CH78" i="1" s="1"/>
  <c r="BE100" i="1"/>
  <c r="BO100" i="1" s="1"/>
  <c r="BX100" i="1" s="1"/>
  <c r="CG100" i="1" s="1"/>
  <c r="BF100" i="1" s="1"/>
  <c r="BP100" i="1" s="1"/>
  <c r="BY100" i="1" s="1"/>
  <c r="CH100" i="1" s="1"/>
  <c r="AZ100" i="1"/>
  <c r="BE170" i="1"/>
  <c r="BO170" i="1" s="1"/>
  <c r="BX170" i="1" s="1"/>
  <c r="CG170" i="1" s="1"/>
  <c r="AZ170" i="1"/>
  <c r="AZ161" i="1"/>
  <c r="BE161" i="1"/>
  <c r="BO161" i="1" s="1"/>
  <c r="BX161" i="1" s="1"/>
  <c r="CG161" i="1" s="1"/>
  <c r="AZ191" i="1"/>
  <c r="BE191" i="1"/>
  <c r="BO191" i="1" s="1"/>
  <c r="BX191" i="1" s="1"/>
  <c r="CG191" i="1" s="1"/>
  <c r="BF191" i="1" s="1"/>
  <c r="BP191" i="1" s="1"/>
  <c r="BY191" i="1" s="1"/>
  <c r="CH191" i="1" s="1"/>
  <c r="BG191" i="1" s="1"/>
  <c r="BQ191" i="1" s="1"/>
  <c r="BZ191" i="1" s="1"/>
  <c r="CI191" i="1" s="1"/>
  <c r="BE89" i="1"/>
  <c r="BO89" i="1" s="1"/>
  <c r="BX89" i="1" s="1"/>
  <c r="CG89" i="1" s="1"/>
  <c r="BF89" i="1" s="1"/>
  <c r="BP89" i="1" s="1"/>
  <c r="BY89" i="1" s="1"/>
  <c r="CH89" i="1" s="1"/>
  <c r="AZ89" i="1"/>
  <c r="AZ142" i="1"/>
  <c r="BE142" i="1"/>
  <c r="BO142" i="1" s="1"/>
  <c r="BX142" i="1" s="1"/>
  <c r="CG142" i="1" s="1"/>
  <c r="BF142" i="1" s="1"/>
  <c r="BP142" i="1" s="1"/>
  <c r="BY142" i="1" s="1"/>
  <c r="CH142" i="1" s="1"/>
  <c r="BG142" i="1" s="1"/>
  <c r="BQ142" i="1" s="1"/>
  <c r="BZ142" i="1" s="1"/>
  <c r="CI142" i="1" s="1"/>
  <c r="AZ52" i="1"/>
  <c r="BE52" i="1"/>
  <c r="BO52" i="1" s="1"/>
  <c r="BX52" i="1" s="1"/>
  <c r="CG52" i="1" s="1"/>
  <c r="BF52" i="1" s="1"/>
  <c r="BP52" i="1" s="1"/>
  <c r="BY52" i="1" s="1"/>
  <c r="CH52" i="1" s="1"/>
  <c r="AZ51" i="1"/>
  <c r="BE51" i="1"/>
  <c r="BO51" i="1" s="1"/>
  <c r="BX51" i="1" s="1"/>
  <c r="CG51" i="1" s="1"/>
  <c r="BF51" i="1" s="1"/>
  <c r="BP51" i="1" s="1"/>
  <c r="BY51" i="1" s="1"/>
  <c r="CH51" i="1" s="1"/>
  <c r="BG51" i="1" s="1"/>
  <c r="BQ51" i="1" s="1"/>
  <c r="BZ51" i="1" s="1"/>
  <c r="CI51" i="1" s="1"/>
  <c r="BE115" i="1"/>
  <c r="BO115" i="1" s="1"/>
  <c r="BX115" i="1" s="1"/>
  <c r="CG115" i="1" s="1"/>
  <c r="BF115" i="1" s="1"/>
  <c r="BP115" i="1" s="1"/>
  <c r="BY115" i="1" s="1"/>
  <c r="CH115" i="1" s="1"/>
  <c r="AZ115" i="1"/>
  <c r="BE188" i="1"/>
  <c r="BO188" i="1" s="1"/>
  <c r="BX188" i="1" s="1"/>
  <c r="CG188" i="1" s="1"/>
  <c r="BF188" i="1" s="1"/>
  <c r="BP188" i="1" s="1"/>
  <c r="BY188" i="1" s="1"/>
  <c r="CH188" i="1" s="1"/>
  <c r="AZ188" i="1"/>
  <c r="BE194" i="1"/>
  <c r="BO194" i="1" s="1"/>
  <c r="BX194" i="1" s="1"/>
  <c r="CG194" i="1" s="1"/>
  <c r="BF194" i="1" s="1"/>
  <c r="BP194" i="1" s="1"/>
  <c r="BY194" i="1" s="1"/>
  <c r="CH194" i="1" s="1"/>
  <c r="AZ194" i="1"/>
  <c r="BF87" i="1"/>
  <c r="BP87" i="1" s="1"/>
  <c r="BY87" i="1"/>
  <c r="CH87" i="1" s="1"/>
  <c r="BG87" i="1" s="1"/>
  <c r="BQ87" i="1" s="1"/>
  <c r="BZ87" i="1" s="1"/>
  <c r="CI87" i="1" s="1"/>
  <c r="BE184" i="1"/>
  <c r="BO184" i="1" s="1"/>
  <c r="BX184" i="1" s="1"/>
  <c r="CG184" i="1" s="1"/>
  <c r="BF184" i="1" s="1"/>
  <c r="BP184" i="1" s="1"/>
  <c r="BY184" i="1" s="1"/>
  <c r="CH184" i="1" s="1"/>
  <c r="AZ184" i="1"/>
  <c r="BE166" i="1"/>
  <c r="BO166" i="1" s="1"/>
  <c r="BX166" i="1" s="1"/>
  <c r="CG166" i="1" s="1"/>
  <c r="AZ166" i="1"/>
  <c r="BE153" i="1"/>
  <c r="BO153" i="1" s="1"/>
  <c r="BX153" i="1" s="1"/>
  <c r="CG153" i="1" s="1"/>
  <c r="BF153" i="1" s="1"/>
  <c r="BP153" i="1" s="1"/>
  <c r="BY153" i="1" s="1"/>
  <c r="CH153" i="1" s="1"/>
  <c r="BG153" i="1" s="1"/>
  <c r="BQ153" i="1" s="1"/>
  <c r="BZ153" i="1" s="1"/>
  <c r="CI153" i="1" s="1"/>
  <c r="AZ153" i="1"/>
  <c r="BE132" i="1"/>
  <c r="BO132" i="1" s="1"/>
  <c r="BX132" i="1" s="1"/>
  <c r="CG132" i="1" s="1"/>
  <c r="BF132" i="1" s="1"/>
  <c r="BP132" i="1" s="1"/>
  <c r="BY132" i="1" s="1"/>
  <c r="CH132" i="1" s="1"/>
  <c r="AZ132" i="1"/>
  <c r="BF80" i="1"/>
  <c r="BP80" i="1" s="1"/>
  <c r="BY80" i="1" s="1"/>
  <c r="CH80" i="1" s="1"/>
  <c r="BG80" i="1" s="1"/>
  <c r="BQ80" i="1" s="1"/>
  <c r="BZ80" i="1" s="1"/>
  <c r="CI80" i="1" s="1"/>
  <c r="BH80" i="1" s="1"/>
  <c r="BR80" i="1" s="1"/>
  <c r="CA80" i="1" s="1"/>
  <c r="CJ80" i="1" s="1"/>
  <c r="AZ42" i="1"/>
  <c r="BE42" i="1"/>
  <c r="BO42" i="1" s="1"/>
  <c r="BX42" i="1" s="1"/>
  <c r="CG42" i="1" s="1"/>
  <c r="BF42" i="1" s="1"/>
  <c r="BP42" i="1" s="1"/>
  <c r="BY42" i="1" s="1"/>
  <c r="CH42" i="1" s="1"/>
  <c r="BG42" i="1" s="1"/>
  <c r="BQ42" i="1" s="1"/>
  <c r="BZ42" i="1" s="1"/>
  <c r="CI42" i="1" s="1"/>
  <c r="BE29" i="1"/>
  <c r="BO29" i="1" s="1"/>
  <c r="BX29" i="1"/>
  <c r="CG29" i="1" s="1"/>
  <c r="BF29" i="1" s="1"/>
  <c r="BP29" i="1" s="1"/>
  <c r="BY29" i="1" s="1"/>
  <c r="CH29" i="1" s="1"/>
  <c r="AZ29" i="1"/>
  <c r="BE126" i="1"/>
  <c r="BO126" i="1" s="1"/>
  <c r="BX126" i="1" s="1"/>
  <c r="CG126" i="1" s="1"/>
  <c r="BF126" i="1" s="1"/>
  <c r="BP126" i="1" s="1"/>
  <c r="BY126" i="1" s="1"/>
  <c r="CH126" i="1" s="1"/>
  <c r="AZ126" i="1"/>
  <c r="AZ139" i="1"/>
  <c r="BE139" i="1"/>
  <c r="BO139" i="1" s="1"/>
  <c r="BX139" i="1" s="1"/>
  <c r="CG139" i="1" s="1"/>
  <c r="BF139" i="1" s="1"/>
  <c r="BP139" i="1" s="1"/>
  <c r="BY139" i="1" s="1"/>
  <c r="CH139" i="1" s="1"/>
  <c r="AZ150" i="1"/>
  <c r="BE150" i="1"/>
  <c r="BO150" i="1" s="1"/>
  <c r="BX150" i="1" s="1"/>
  <c r="CG150" i="1" s="1"/>
  <c r="BF150" i="1" s="1"/>
  <c r="BP150" i="1" s="1"/>
  <c r="BY150" i="1" s="1"/>
  <c r="CH150" i="1" s="1"/>
  <c r="BG150" i="1" s="1"/>
  <c r="BQ150" i="1" s="1"/>
  <c r="BZ150" i="1" s="1"/>
  <c r="CI150" i="1" s="1"/>
  <c r="BE38" i="1"/>
  <c r="BO38" i="1" s="1"/>
  <c r="BX38" i="1" s="1"/>
  <c r="CG38" i="1" s="1"/>
  <c r="BF38" i="1" s="1"/>
  <c r="BP38" i="1" s="1"/>
  <c r="BY38" i="1" s="1"/>
  <c r="CH38" i="1" s="1"/>
  <c r="AZ38" i="1"/>
  <c r="BE149" i="1"/>
  <c r="BO149" i="1" s="1"/>
  <c r="BX149" i="1"/>
  <c r="CG149" i="1" s="1"/>
  <c r="BF149" i="1" s="1"/>
  <c r="BP149" i="1" s="1"/>
  <c r="BY149" i="1" s="1"/>
  <c r="CH149" i="1" s="1"/>
  <c r="AZ149" i="1"/>
  <c r="BE135" i="1"/>
  <c r="BO135" i="1" s="1"/>
  <c r="BX135" i="1" s="1"/>
  <c r="CG135" i="1" s="1"/>
  <c r="BF135" i="1" s="1"/>
  <c r="BP135" i="1" s="1"/>
  <c r="BY135" i="1" s="1"/>
  <c r="CH135" i="1" s="1"/>
  <c r="AZ135" i="1"/>
  <c r="BX39" i="1"/>
  <c r="CG39" i="1" s="1"/>
  <c r="BF39" i="1" s="1"/>
  <c r="BP39" i="1" s="1"/>
  <c r="BY39" i="1" s="1"/>
  <c r="CH39" i="1" s="1"/>
  <c r="AZ39" i="1"/>
  <c r="BE39" i="1"/>
  <c r="BO39" i="1" s="1"/>
  <c r="BE41" i="1"/>
  <c r="BO41" i="1" s="1"/>
  <c r="BX41" i="1" s="1"/>
  <c r="CG41" i="1" s="1"/>
  <c r="BF41" i="1" s="1"/>
  <c r="BP41" i="1" s="1"/>
  <c r="BY41" i="1" s="1"/>
  <c r="CH41" i="1" s="1"/>
  <c r="AZ41" i="1"/>
  <c r="AZ33" i="1"/>
  <c r="BE33" i="1"/>
  <c r="BO33" i="1" s="1"/>
  <c r="BX33" i="1" s="1"/>
  <c r="CG33" i="1" s="1"/>
  <c r="AZ148" i="1"/>
  <c r="BE148" i="1"/>
  <c r="BO148" i="1" s="1"/>
  <c r="BX148" i="1" s="1"/>
  <c r="CG148" i="1" s="1"/>
  <c r="BF148" i="1" s="1"/>
  <c r="BP148" i="1" s="1"/>
  <c r="BY148" i="1" s="1"/>
  <c r="CH148" i="1" s="1"/>
  <c r="AZ56" i="1"/>
  <c r="BE56" i="1"/>
  <c r="BO56" i="1" s="1"/>
  <c r="BX56" i="1" s="1"/>
  <c r="CG56" i="1" s="1"/>
  <c r="BF56" i="1" s="1"/>
  <c r="BP56" i="1" s="1"/>
  <c r="BY56" i="1" s="1"/>
  <c r="CH56" i="1" s="1"/>
  <c r="AZ140" i="1"/>
  <c r="BE140" i="1"/>
  <c r="BO140" i="1" s="1"/>
  <c r="BX140" i="1" s="1"/>
  <c r="CG140" i="1" s="1"/>
  <c r="BX127" i="1"/>
  <c r="CG127" i="1" s="1"/>
  <c r="BF127" i="1" s="1"/>
  <c r="BP127" i="1" s="1"/>
  <c r="BY127" i="1" s="1"/>
  <c r="CH127" i="1" s="1"/>
  <c r="AZ127" i="1"/>
  <c r="BE127" i="1"/>
  <c r="BO127" i="1" s="1"/>
  <c r="BE106" i="1"/>
  <c r="BO106" i="1" s="1"/>
  <c r="BX106" i="1" s="1"/>
  <c r="CG106" i="1" s="1"/>
  <c r="BF106" i="1" s="1"/>
  <c r="BP106" i="1" s="1"/>
  <c r="BY106" i="1" s="1"/>
  <c r="CH106" i="1" s="1"/>
  <c r="BG106" i="1" s="1"/>
  <c r="BQ106" i="1" s="1"/>
  <c r="BZ106" i="1" s="1"/>
  <c r="CI106" i="1" s="1"/>
  <c r="AZ106" i="1"/>
  <c r="AZ75" i="1"/>
  <c r="BE75" i="1"/>
  <c r="BO75" i="1" s="1"/>
  <c r="BX75" i="1" s="1"/>
  <c r="CG75" i="1" s="1"/>
  <c r="BF75" i="1" s="1"/>
  <c r="BP75" i="1" s="1"/>
  <c r="BY75" i="1" s="1"/>
  <c r="CH75" i="1" s="1"/>
  <c r="BG75" i="1" s="1"/>
  <c r="BQ75" i="1" s="1"/>
  <c r="BZ75" i="1" s="1"/>
  <c r="CI75" i="1" s="1"/>
  <c r="Q2" i="14"/>
  <c r="Q3" i="14"/>
  <c r="R3" i="14" s="1"/>
  <c r="Q4" i="14"/>
  <c r="R4" i="14" s="1"/>
  <c r="R8" i="14"/>
  <c r="BE177" i="1"/>
  <c r="BO177" i="1" s="1"/>
  <c r="BX177" i="1" s="1"/>
  <c r="CG177" i="1" s="1"/>
  <c r="BF177" i="1" s="1"/>
  <c r="BP177" i="1" s="1"/>
  <c r="BY177" i="1" s="1"/>
  <c r="CH177" i="1" s="1"/>
  <c r="BG177" i="1" s="1"/>
  <c r="BQ177" i="1" s="1"/>
  <c r="BZ177" i="1" s="1"/>
  <c r="CI177" i="1" s="1"/>
  <c r="AZ177" i="1"/>
  <c r="BX145" i="1"/>
  <c r="CG145" i="1" s="1"/>
  <c r="BF145" i="1" s="1"/>
  <c r="BP145" i="1" s="1"/>
  <c r="BY145" i="1" s="1"/>
  <c r="CH145" i="1" s="1"/>
  <c r="BE145" i="1"/>
  <c r="BO145" i="1" s="1"/>
  <c r="AZ145" i="1"/>
  <c r="S3" i="4"/>
  <c r="S2" i="4"/>
  <c r="AZ187" i="1"/>
  <c r="BE187" i="1"/>
  <c r="BO187" i="1" s="1"/>
  <c r="BX187" i="1" s="1"/>
  <c r="CG187" i="1" s="1"/>
  <c r="BF187" i="1" s="1"/>
  <c r="BP187" i="1" s="1"/>
  <c r="BY187" i="1" s="1"/>
  <c r="CH187" i="1" s="1"/>
  <c r="BF174" i="1"/>
  <c r="BP174" i="1" s="1"/>
  <c r="BY174" i="1" s="1"/>
  <c r="CH174" i="1" s="1"/>
  <c r="BG174" i="1" s="1"/>
  <c r="BQ174" i="1" s="1"/>
  <c r="BZ174" i="1" s="1"/>
  <c r="CI174" i="1" s="1"/>
  <c r="BH174" i="1" s="1"/>
  <c r="BR174" i="1" s="1"/>
  <c r="CA174" i="1" s="1"/>
  <c r="CJ174" i="1" s="1"/>
  <c r="BE64" i="1"/>
  <c r="BO64" i="1" s="1"/>
  <c r="AZ64" i="1"/>
  <c r="BX64" i="1"/>
  <c r="CG64" i="1" s="1"/>
  <c r="BF64" i="1" s="1"/>
  <c r="BP64" i="1" s="1"/>
  <c r="BY64" i="1" s="1"/>
  <c r="CH64" i="1" s="1"/>
  <c r="AZ81" i="1"/>
  <c r="BE81" i="1"/>
  <c r="BO81" i="1" s="1"/>
  <c r="BX81" i="1" s="1"/>
  <c r="CG81" i="1" s="1"/>
  <c r="BF81" i="1" s="1"/>
  <c r="BP81" i="1" s="1"/>
  <c r="BY81" i="1" s="1"/>
  <c r="CH81" i="1" s="1"/>
  <c r="BG81" i="1" s="1"/>
  <c r="BQ81" i="1" s="1"/>
  <c r="BZ81" i="1" s="1"/>
  <c r="CI81" i="1" s="1"/>
  <c r="BX116" i="1"/>
  <c r="CG116" i="1" s="1"/>
  <c r="BF116" i="1" s="1"/>
  <c r="BP116" i="1" s="1"/>
  <c r="BY116" i="1" s="1"/>
  <c r="CH116" i="1" s="1"/>
  <c r="AZ116" i="1"/>
  <c r="BE116" i="1"/>
  <c r="BO116" i="1" s="1"/>
  <c r="AZ195" i="1"/>
  <c r="BX195" i="1"/>
  <c r="CG195" i="1" s="1"/>
  <c r="BF195" i="1" s="1"/>
  <c r="BP195" i="1" s="1"/>
  <c r="BY195" i="1" s="1"/>
  <c r="CH195" i="1" s="1"/>
  <c r="BE195" i="1"/>
  <c r="BO195" i="1" s="1"/>
  <c r="AZ146" i="1"/>
  <c r="BE146" i="1"/>
  <c r="BO146" i="1" s="1"/>
  <c r="BX146" i="1" s="1"/>
  <c r="CG146" i="1" s="1"/>
  <c r="BF146" i="1" s="1"/>
  <c r="BP146" i="1" s="1"/>
  <c r="BY146" i="1" s="1"/>
  <c r="CH146" i="1" s="1"/>
  <c r="BE31" i="1"/>
  <c r="BO31" i="1" s="1"/>
  <c r="BX31" i="1" s="1"/>
  <c r="CG31" i="1" s="1"/>
  <c r="BF31" i="1" s="1"/>
  <c r="BP31" i="1" s="1"/>
  <c r="BY31" i="1" s="1"/>
  <c r="CH31" i="1" s="1"/>
  <c r="AZ31" i="1"/>
  <c r="BY121" i="1"/>
  <c r="CH121" i="1" s="1"/>
  <c r="BG121" i="1" s="1"/>
  <c r="BQ121" i="1" s="1"/>
  <c r="BZ121" i="1" s="1"/>
  <c r="CI121" i="1" s="1"/>
  <c r="BF121" i="1"/>
  <c r="BP121" i="1" s="1"/>
  <c r="BE141" i="1"/>
  <c r="BO141" i="1" s="1"/>
  <c r="BX141" i="1" s="1"/>
  <c r="CG141" i="1" s="1"/>
  <c r="BF141" i="1" s="1"/>
  <c r="BP141" i="1" s="1"/>
  <c r="BY141" i="1" s="1"/>
  <c r="CH141" i="1" s="1"/>
  <c r="AZ141" i="1"/>
  <c r="BY176" i="1"/>
  <c r="CH176" i="1" s="1"/>
  <c r="BG176" i="1" s="1"/>
  <c r="BQ176" i="1" s="1"/>
  <c r="BZ176" i="1" s="1"/>
  <c r="CI176" i="1" s="1"/>
  <c r="BF176" i="1"/>
  <c r="BP176" i="1" s="1"/>
  <c r="AZ129" i="1"/>
  <c r="BE129" i="1"/>
  <c r="BO129" i="1" s="1"/>
  <c r="BX129" i="1" s="1"/>
  <c r="CG129" i="1" s="1"/>
  <c r="BF129" i="1" s="1"/>
  <c r="BP129" i="1" s="1"/>
  <c r="BY129" i="1" s="1"/>
  <c r="CH129" i="1" s="1"/>
  <c r="BY101" i="1"/>
  <c r="CH101" i="1" s="1"/>
  <c r="BG101" i="1" s="1"/>
  <c r="BQ101" i="1" s="1"/>
  <c r="BZ101" i="1" s="1"/>
  <c r="CI101" i="1" s="1"/>
  <c r="BF101" i="1"/>
  <c r="BP101" i="1" s="1"/>
  <c r="AZ40" i="1"/>
  <c r="BE40" i="1"/>
  <c r="BO40" i="1" s="1"/>
  <c r="BX40" i="1" s="1"/>
  <c r="CG40" i="1" s="1"/>
  <c r="BF40" i="1" s="1"/>
  <c r="BP40" i="1" s="1"/>
  <c r="BY40" i="1" s="1"/>
  <c r="CH40" i="1" s="1"/>
  <c r="BE70" i="1"/>
  <c r="BO70" i="1" s="1"/>
  <c r="BX70" i="1" s="1"/>
  <c r="CG70" i="1" s="1"/>
  <c r="BF70" i="1" s="1"/>
  <c r="BP70" i="1" s="1"/>
  <c r="BY70" i="1" s="1"/>
  <c r="CH70" i="1" s="1"/>
  <c r="BG70" i="1" s="1"/>
  <c r="BQ70" i="1" s="1"/>
  <c r="BZ70" i="1" s="1"/>
  <c r="CI70" i="1" s="1"/>
  <c r="AZ70" i="1"/>
  <c r="AZ43" i="1"/>
  <c r="BE43" i="1"/>
  <c r="BO43" i="1" s="1"/>
  <c r="BX43" i="1" s="1"/>
  <c r="CG43" i="1" s="1"/>
  <c r="BF43" i="1" s="1"/>
  <c r="BP43" i="1" s="1"/>
  <c r="BY43" i="1" s="1"/>
  <c r="CH43" i="1" s="1"/>
  <c r="BG43" i="1" s="1"/>
  <c r="BQ43" i="1" s="1"/>
  <c r="BZ43" i="1" s="1"/>
  <c r="CI43" i="1" s="1"/>
  <c r="AZ171" i="1"/>
  <c r="BE171" i="1"/>
  <c r="BO171" i="1" s="1"/>
  <c r="BX171" i="1" s="1"/>
  <c r="CG171" i="1" s="1"/>
  <c r="BF171" i="1" s="1"/>
  <c r="BP171" i="1" s="1"/>
  <c r="BY171" i="1" s="1"/>
  <c r="CH171" i="1" s="1"/>
  <c r="BE34" i="1"/>
  <c r="BO34" i="1" s="1"/>
  <c r="BX34" i="1" s="1"/>
  <c r="CG34" i="1" s="1"/>
  <c r="BF34" i="1" s="1"/>
  <c r="BP34" i="1" s="1"/>
  <c r="BY34" i="1" s="1"/>
  <c r="CH34" i="1" s="1"/>
  <c r="BG34" i="1" s="1"/>
  <c r="BQ34" i="1" s="1"/>
  <c r="BZ34" i="1" s="1"/>
  <c r="CI34" i="1" s="1"/>
  <c r="AZ34" i="1"/>
  <c r="AP17" i="5"/>
  <c r="AZ99" i="1"/>
  <c r="BE99" i="1"/>
  <c r="BO99" i="1" s="1"/>
  <c r="BX99" i="1" s="1"/>
  <c r="CG99" i="1" s="1"/>
  <c r="BF99" i="1" s="1"/>
  <c r="BP99" i="1" s="1"/>
  <c r="BY99" i="1" s="1"/>
  <c r="CH99" i="1" s="1"/>
  <c r="BG99" i="1" s="1"/>
  <c r="BQ99" i="1" s="1"/>
  <c r="BZ99" i="1" s="1"/>
  <c r="CI99" i="1" s="1"/>
  <c r="AZ181" i="1"/>
  <c r="BE181" i="1"/>
  <c r="BO181" i="1" s="1"/>
  <c r="BX181" i="1" s="1"/>
  <c r="CG181" i="1" s="1"/>
  <c r="BF181" i="1" s="1"/>
  <c r="BP181" i="1" s="1"/>
  <c r="BY181" i="1" s="1"/>
  <c r="CH181" i="1" s="1"/>
  <c r="BE66" i="1"/>
  <c r="BO66" i="1" s="1"/>
  <c r="AZ66" i="1"/>
  <c r="BX66" i="1"/>
  <c r="CG66" i="1" s="1"/>
  <c r="BF66" i="1" s="1"/>
  <c r="BP66" i="1" s="1"/>
  <c r="BY66" i="1" s="1"/>
  <c r="CH66" i="1" s="1"/>
  <c r="BE154" i="1"/>
  <c r="BO154" i="1" s="1"/>
  <c r="BX154" i="1" s="1"/>
  <c r="CG154" i="1" s="1"/>
  <c r="BF154" i="1" s="1"/>
  <c r="BP154" i="1" s="1"/>
  <c r="BY154" i="1" s="1"/>
  <c r="CH154" i="1" s="1"/>
  <c r="BG154" i="1" s="1"/>
  <c r="BQ154" i="1" s="1"/>
  <c r="BZ154" i="1" s="1"/>
  <c r="CI154" i="1" s="1"/>
  <c r="AZ154" i="1"/>
  <c r="AZ107" i="1"/>
  <c r="BE107" i="1"/>
  <c r="BO107" i="1" s="1"/>
  <c r="BX107" i="1" s="1"/>
  <c r="CG107" i="1" s="1"/>
  <c r="BF107" i="1" s="1"/>
  <c r="BP107" i="1" s="1"/>
  <c r="BY107" i="1" s="1"/>
  <c r="CH107" i="1" s="1"/>
  <c r="BG107" i="1" s="1"/>
  <c r="BQ107" i="1" s="1"/>
  <c r="BZ107" i="1" s="1"/>
  <c r="CI107" i="1" s="1"/>
  <c r="BH107" i="1" s="1"/>
  <c r="BR107" i="1" s="1"/>
  <c r="CA107" i="1" s="1"/>
  <c r="CJ107" i="1" s="1"/>
  <c r="BE118" i="1"/>
  <c r="BO118" i="1" s="1"/>
  <c r="BX118" i="1" s="1"/>
  <c r="CG118" i="1" s="1"/>
  <c r="BF118" i="1" s="1"/>
  <c r="BP118" i="1" s="1"/>
  <c r="BY118" i="1" s="1"/>
  <c r="CH118" i="1" s="1"/>
  <c r="AZ118" i="1"/>
  <c r="BE62" i="1"/>
  <c r="BO62" i="1" s="1"/>
  <c r="BX62" i="1" s="1"/>
  <c r="CG62" i="1" s="1"/>
  <c r="BF62" i="1" s="1"/>
  <c r="BP62" i="1" s="1"/>
  <c r="BY62" i="1" s="1"/>
  <c r="CH62" i="1" s="1"/>
  <c r="AZ62" i="1"/>
  <c r="AZ63" i="1"/>
  <c r="BE63" i="1"/>
  <c r="BO63" i="1" s="1"/>
  <c r="BX63" i="1" s="1"/>
  <c r="CG63" i="1" s="1"/>
  <c r="AZ53" i="1"/>
  <c r="BE53" i="1"/>
  <c r="BO53" i="1" s="1"/>
  <c r="BX53" i="1" s="1"/>
  <c r="CG53" i="1" s="1"/>
  <c r="BF53" i="1" s="1"/>
  <c r="BP53" i="1" s="1"/>
  <c r="BY53" i="1" s="1"/>
  <c r="CH53" i="1" s="1"/>
  <c r="BE65" i="1"/>
  <c r="BO65" i="1" s="1"/>
  <c r="BX65" i="1" s="1"/>
  <c r="CG65" i="1" s="1"/>
  <c r="BF65" i="1" s="1"/>
  <c r="BP65" i="1" s="1"/>
  <c r="BY65" i="1" s="1"/>
  <c r="CH65" i="1" s="1"/>
  <c r="AZ65" i="1"/>
  <c r="AZ189" i="1"/>
  <c r="BE189" i="1"/>
  <c r="BO189" i="1" s="1"/>
  <c r="BX189" i="1" s="1"/>
  <c r="CG189" i="1" s="1"/>
  <c r="BF189" i="1" s="1"/>
  <c r="BP189" i="1" s="1"/>
  <c r="BY189" i="1" s="1"/>
  <c r="CH189" i="1" s="1"/>
  <c r="BE172" i="1"/>
  <c r="BO172" i="1" s="1"/>
  <c r="AZ172" i="1"/>
  <c r="BX172" i="1"/>
  <c r="CG172" i="1" s="1"/>
  <c r="BF172" i="1" s="1"/>
  <c r="BP172" i="1" s="1"/>
  <c r="BY172" i="1" s="1"/>
  <c r="CH172" i="1" s="1"/>
  <c r="AZ111" i="1"/>
  <c r="BE111" i="1"/>
  <c r="BO111" i="1" s="1"/>
  <c r="BX111" i="1" s="1"/>
  <c r="CG111" i="1" s="1"/>
  <c r="R2" i="14"/>
  <c r="AZ28" i="1"/>
  <c r="BE28" i="1"/>
  <c r="BO28" i="1" s="1"/>
  <c r="BX28" i="1" s="1"/>
  <c r="CG28" i="1" s="1"/>
  <c r="BF28" i="1" s="1"/>
  <c r="BP28" i="1" s="1"/>
  <c r="BY28" i="1" s="1"/>
  <c r="CH28" i="1" s="1"/>
  <c r="AZ59" i="1"/>
  <c r="BE59" i="1"/>
  <c r="BO59" i="1" s="1"/>
  <c r="BX59" i="1" s="1"/>
  <c r="CG59" i="1" s="1"/>
  <c r="BF59" i="1" s="1"/>
  <c r="BP59" i="1" s="1"/>
  <c r="BY59" i="1" s="1"/>
  <c r="CH59" i="1" s="1"/>
  <c r="AZ48" i="1"/>
  <c r="BE48" i="1"/>
  <c r="BO48" i="1" s="1"/>
  <c r="BX48" i="1" s="1"/>
  <c r="CG48" i="1" s="1"/>
  <c r="BF48" i="1" s="1"/>
  <c r="BP48" i="1" s="1"/>
  <c r="BY48" i="1" s="1"/>
  <c r="CH48" i="1" s="1"/>
  <c r="BG48" i="1" s="1"/>
  <c r="BQ48" i="1" s="1"/>
  <c r="BZ48" i="1" s="1"/>
  <c r="CI48" i="1" s="1"/>
  <c r="AZ137" i="1"/>
  <c r="BE137" i="1"/>
  <c r="BO137" i="1" s="1"/>
  <c r="BX137" i="1" s="1"/>
  <c r="CG137" i="1" s="1"/>
  <c r="BF137" i="1" s="1"/>
  <c r="BP137" i="1" s="1"/>
  <c r="BY137" i="1" s="1"/>
  <c r="CH137" i="1" s="1"/>
  <c r="BE168" i="1"/>
  <c r="BO168" i="1" s="1"/>
  <c r="BX168" i="1" s="1"/>
  <c r="CG168" i="1" s="1"/>
  <c r="BF168" i="1" s="1"/>
  <c r="BP168" i="1" s="1"/>
  <c r="BY168" i="1" s="1"/>
  <c r="CH168" i="1" s="1"/>
  <c r="BG168" i="1" s="1"/>
  <c r="BQ168" i="1" s="1"/>
  <c r="BZ168" i="1" s="1"/>
  <c r="CI168" i="1" s="1"/>
  <c r="AZ168" i="1"/>
  <c r="AZ98" i="1"/>
  <c r="BE98" i="1"/>
  <c r="BO98" i="1" s="1"/>
  <c r="BX98" i="1" s="1"/>
  <c r="CG98" i="1" s="1"/>
  <c r="BF98" i="1" s="1"/>
  <c r="BP98" i="1" s="1"/>
  <c r="BY98" i="1" s="1"/>
  <c r="CH98" i="1" s="1"/>
  <c r="AZ133" i="1"/>
  <c r="BE133" i="1"/>
  <c r="BO133" i="1" s="1"/>
  <c r="BX133" i="1" s="1"/>
  <c r="CG133" i="1" s="1"/>
  <c r="BF133" i="1" s="1"/>
  <c r="BP133" i="1" s="1"/>
  <c r="BY133" i="1" s="1"/>
  <c r="CH133" i="1" s="1"/>
  <c r="BG133" i="1" s="1"/>
  <c r="BQ133" i="1" s="1"/>
  <c r="BZ133" i="1" s="1"/>
  <c r="CI133" i="1" s="1"/>
  <c r="AZ108" i="1"/>
  <c r="BE108" i="1"/>
  <c r="BO108" i="1" s="1"/>
  <c r="BX108" i="1" s="1"/>
  <c r="CG108" i="1" s="1"/>
  <c r="BF108" i="1" s="1"/>
  <c r="BP108" i="1" s="1"/>
  <c r="BY108" i="1" s="1"/>
  <c r="CH108" i="1" s="1"/>
  <c r="BF77" i="1"/>
  <c r="BP77" i="1" s="1"/>
  <c r="BY77" i="1" s="1"/>
  <c r="CH77" i="1" s="1"/>
  <c r="BG77" i="1" s="1"/>
  <c r="BQ77" i="1" s="1"/>
  <c r="BZ77" i="1" s="1"/>
  <c r="CI77" i="1" s="1"/>
  <c r="BH77" i="1" s="1"/>
  <c r="BR77" i="1" s="1"/>
  <c r="CA77" i="1" s="1"/>
  <c r="CJ77" i="1" s="1"/>
  <c r="BE55" i="1"/>
  <c r="BO55" i="1" s="1"/>
  <c r="BX55" i="1" s="1"/>
  <c r="CG55" i="1" s="1"/>
  <c r="BF55" i="1" s="1"/>
  <c r="BP55" i="1" s="1"/>
  <c r="BY55" i="1" s="1"/>
  <c r="CH55" i="1" s="1"/>
  <c r="AZ55" i="1"/>
  <c r="BE144" i="1"/>
  <c r="BO144" i="1" s="1"/>
  <c r="BX144" i="1" s="1"/>
  <c r="CG144" i="1" s="1"/>
  <c r="BF144" i="1" s="1"/>
  <c r="BP144" i="1" s="1"/>
  <c r="BY144" i="1" s="1"/>
  <c r="CH144" i="1" s="1"/>
  <c r="BG144" i="1" s="1"/>
  <c r="BQ144" i="1" s="1"/>
  <c r="BZ144" i="1" s="1"/>
  <c r="CI144" i="1" s="1"/>
  <c r="AZ144" i="1"/>
  <c r="I7" i="12"/>
  <c r="D7" i="12"/>
  <c r="J7" i="4"/>
  <c r="I4" i="4"/>
  <c r="I2" i="4"/>
  <c r="I3" i="4"/>
  <c r="J1" i="4"/>
  <c r="BI105" i="10"/>
  <c r="BS105" i="10" s="1"/>
  <c r="CB105" i="10" s="1"/>
  <c r="CK105" i="10" s="1"/>
  <c r="BJ161" i="10"/>
  <c r="BT161" i="10" s="1"/>
  <c r="CC161" i="10" s="1"/>
  <c r="CL161" i="10" s="1"/>
  <c r="BI163" i="10"/>
  <c r="BS163" i="10" s="1"/>
  <c r="CB163" i="10" s="1"/>
  <c r="CK163" i="10" s="1"/>
  <c r="BI144" i="10"/>
  <c r="BS144" i="10" s="1"/>
  <c r="CB144" i="10" s="1"/>
  <c r="CK144" i="10" s="1"/>
  <c r="BI135" i="10"/>
  <c r="BS135" i="10" s="1"/>
  <c r="CB135" i="10" s="1"/>
  <c r="CK135" i="10" s="1"/>
  <c r="BJ155" i="10"/>
  <c r="BT155" i="10" s="1"/>
  <c r="CC155" i="10" s="1"/>
  <c r="CL155" i="10" s="1"/>
  <c r="BI69" i="10"/>
  <c r="BS69" i="10" s="1"/>
  <c r="CB69" i="10" s="1"/>
  <c r="CK69" i="10" s="1"/>
  <c r="BI67" i="10"/>
  <c r="BS67" i="10" s="1"/>
  <c r="CB67" i="10" s="1"/>
  <c r="CK67" i="10" s="1"/>
  <c r="BI143" i="10"/>
  <c r="BS143" i="10" s="1"/>
  <c r="CB143" i="10" s="1"/>
  <c r="CK143" i="10" s="1"/>
  <c r="BI74" i="10"/>
  <c r="BS74" i="10" s="1"/>
  <c r="CB74" i="10" s="1"/>
  <c r="CK74" i="10" s="1"/>
  <c r="BI91" i="10"/>
  <c r="BS91" i="10" s="1"/>
  <c r="CB91" i="10" s="1"/>
  <c r="CK91" i="10" s="1"/>
  <c r="BI78" i="10"/>
  <c r="BS78" i="10" s="1"/>
  <c r="CB78" i="10" s="1"/>
  <c r="CK78" i="10" s="1"/>
  <c r="BI80" i="10"/>
  <c r="BS80" i="10" s="1"/>
  <c r="CB80" i="10" s="1"/>
  <c r="CK80" i="10" s="1"/>
  <c r="BI79" i="10"/>
  <c r="BS79" i="10" s="1"/>
  <c r="CB79" i="10" s="1"/>
  <c r="CK79" i="10" s="1"/>
  <c r="BI164" i="10"/>
  <c r="BS164" i="10" s="1"/>
  <c r="CB164" i="10" s="1"/>
  <c r="CK164" i="10" s="1"/>
  <c r="BI194" i="10"/>
  <c r="BS194" i="10" s="1"/>
  <c r="CB194" i="10" s="1"/>
  <c r="CK194" i="10" s="1"/>
  <c r="BI125" i="10"/>
  <c r="BS125" i="10" s="1"/>
  <c r="CB125" i="10" s="1"/>
  <c r="CK125" i="10" s="1"/>
  <c r="BI182" i="10"/>
  <c r="BS182" i="10" s="1"/>
  <c r="CB182" i="10" s="1"/>
  <c r="CK182" i="10" s="1"/>
  <c r="BI175" i="10"/>
  <c r="BS175" i="10" s="1"/>
  <c r="CB175" i="10" s="1"/>
  <c r="CK175" i="10" s="1"/>
  <c r="BI72" i="10"/>
  <c r="BS72" i="10" s="1"/>
  <c r="CB72" i="10" s="1"/>
  <c r="CK72" i="10" s="1"/>
  <c r="BG29" i="10"/>
  <c r="BQ29" i="10" s="1"/>
  <c r="BZ29" i="10" s="1"/>
  <c r="CI29" i="10" s="1"/>
  <c r="BJ158" i="10"/>
  <c r="BT158" i="10" s="1"/>
  <c r="CC158" i="10" s="1"/>
  <c r="CL158" i="10" s="1"/>
  <c r="BI93" i="10"/>
  <c r="BS93" i="10" s="1"/>
  <c r="CB93" i="10" s="1"/>
  <c r="CK93" i="10" s="1"/>
  <c r="BI138" i="10"/>
  <c r="BS138" i="10" s="1"/>
  <c r="CB138" i="10" s="1"/>
  <c r="CK138" i="10" s="1"/>
  <c r="BI43" i="10"/>
  <c r="BS43" i="10" s="1"/>
  <c r="CB43" i="10" s="1"/>
  <c r="CK43" i="10" s="1"/>
  <c r="BI181" i="10"/>
  <c r="BS181" i="10" s="1"/>
  <c r="CB181" i="10" s="1"/>
  <c r="CK181" i="10" s="1"/>
  <c r="BI59" i="10"/>
  <c r="BS59" i="10" s="1"/>
  <c r="CB59" i="10" s="1"/>
  <c r="CK59" i="10" s="1"/>
  <c r="BI146" i="10"/>
  <c r="BS146" i="10" s="1"/>
  <c r="CB146" i="10" s="1"/>
  <c r="CK146" i="10" s="1"/>
  <c r="BI86" i="10"/>
  <c r="BS86" i="10" s="1"/>
  <c r="CB86" i="10" s="1"/>
  <c r="CK86" i="10" s="1"/>
  <c r="BI84" i="10"/>
  <c r="BS84" i="10" s="1"/>
  <c r="CB84" i="10" s="1"/>
  <c r="CK84" i="10" s="1"/>
  <c r="BI95" i="10"/>
  <c r="BS95" i="10" s="1"/>
  <c r="CB95" i="10" s="1"/>
  <c r="CK95" i="10" s="1"/>
  <c r="BI35" i="10"/>
  <c r="BS35" i="10" s="1"/>
  <c r="CB35" i="10" s="1"/>
  <c r="CK35" i="10" s="1"/>
  <c r="BI124" i="10"/>
  <c r="BS124" i="10" s="1"/>
  <c r="CB124" i="10" s="1"/>
  <c r="CK124" i="10" s="1"/>
  <c r="BI41" i="10"/>
  <c r="BS41" i="10" s="1"/>
  <c r="CB41" i="10" s="1"/>
  <c r="CK41" i="10" s="1"/>
  <c r="BI149" i="10"/>
  <c r="BS149" i="10" s="1"/>
  <c r="CB149" i="10" s="1"/>
  <c r="CK149" i="10" s="1"/>
  <c r="BI94" i="10"/>
  <c r="BS94" i="10" s="1"/>
  <c r="CB94" i="10" s="1"/>
  <c r="CK94" i="10" s="1"/>
  <c r="BI38" i="10"/>
  <c r="BS38" i="10" s="1"/>
  <c r="CB38" i="10" s="1"/>
  <c r="CK38" i="10" s="1"/>
  <c r="BI153" i="10"/>
  <c r="BS153" i="10" s="1"/>
  <c r="CB153" i="10" s="1"/>
  <c r="CK153" i="10" s="1"/>
  <c r="BI173" i="10"/>
  <c r="BS173" i="10" s="1"/>
  <c r="CB173" i="10" s="1"/>
  <c r="CK173" i="10" s="1"/>
  <c r="BI152" i="10"/>
  <c r="BS152" i="10" s="1"/>
  <c r="CB152" i="10" s="1"/>
  <c r="CK152" i="10" s="1"/>
  <c r="BI177" i="10"/>
  <c r="BS177" i="10" s="1"/>
  <c r="CB177" i="10" s="1"/>
  <c r="CK177" i="10" s="1"/>
  <c r="BI46" i="10"/>
  <c r="BS46" i="10" s="1"/>
  <c r="CB46" i="10" s="1"/>
  <c r="CK46" i="10" s="1"/>
  <c r="BI188" i="10"/>
  <c r="BS188" i="10" s="1"/>
  <c r="CB188" i="10" s="1"/>
  <c r="CK188" i="10" s="1"/>
  <c r="BI130" i="10"/>
  <c r="BS130" i="10" s="1"/>
  <c r="CB130" i="10" s="1"/>
  <c r="CK130" i="10" s="1"/>
  <c r="BI44" i="10"/>
  <c r="BS44" i="10" s="1"/>
  <c r="CB44" i="10" s="1"/>
  <c r="CK44" i="10" s="1"/>
  <c r="BJ145" i="10"/>
  <c r="BT145" i="10" s="1"/>
  <c r="CC145" i="10" s="1"/>
  <c r="CL145" i="10" s="1"/>
  <c r="BI128" i="10"/>
  <c r="BS128" i="10" s="1"/>
  <c r="CB128" i="10" s="1"/>
  <c r="CK128" i="10" s="1"/>
  <c r="BI150" i="10"/>
  <c r="BS150" i="10" s="1"/>
  <c r="CB150" i="10" s="1"/>
  <c r="CK150" i="10" s="1"/>
  <c r="BI96" i="10"/>
  <c r="BS96" i="10" s="1"/>
  <c r="CB96" i="10" s="1"/>
  <c r="CK96" i="10" s="1"/>
  <c r="BI167" i="10"/>
  <c r="BS167" i="10" s="1"/>
  <c r="CB167" i="10" s="1"/>
  <c r="CK167" i="10" s="1"/>
  <c r="BI40" i="10"/>
  <c r="BS40" i="10" s="1"/>
  <c r="CB40" i="10" s="1"/>
  <c r="CK40" i="10" s="1"/>
  <c r="BI154" i="10"/>
  <c r="BS154" i="10" s="1"/>
  <c r="CB154" i="10" s="1"/>
  <c r="CK154" i="10" s="1"/>
  <c r="BI191" i="10"/>
  <c r="BS191" i="10" s="1"/>
  <c r="CB191" i="10" s="1"/>
  <c r="CK191" i="10" s="1"/>
  <c r="BI50" i="10"/>
  <c r="BS50" i="10" s="1"/>
  <c r="CB50" i="10" s="1"/>
  <c r="CK50" i="10" s="1"/>
  <c r="BI140" i="10"/>
  <c r="BS140" i="10" s="1"/>
  <c r="CB140" i="10" s="1"/>
  <c r="CK140" i="10" s="1"/>
  <c r="BI65" i="10"/>
  <c r="BS65" i="10" s="1"/>
  <c r="CB65" i="10" s="1"/>
  <c r="CK65" i="10" s="1"/>
  <c r="BI66" i="10"/>
  <c r="BS66" i="10" s="1"/>
  <c r="CB66" i="10" s="1"/>
  <c r="CK66" i="10" s="1"/>
  <c r="BJ36" i="10"/>
  <c r="BT36" i="10" s="1"/>
  <c r="CC36" i="10" s="1"/>
  <c r="CL36" i="10" s="1"/>
  <c r="BI83" i="10"/>
  <c r="BS83" i="10" s="1"/>
  <c r="CB83" i="10" s="1"/>
  <c r="CK83" i="10" s="1"/>
  <c r="BI122" i="10"/>
  <c r="BS122" i="10" s="1"/>
  <c r="CB122" i="10" s="1"/>
  <c r="CK122" i="10" s="1"/>
  <c r="BJ31" i="10"/>
  <c r="BT31" i="10" s="1"/>
  <c r="CC31" i="10" s="1"/>
  <c r="CL31" i="10" s="1"/>
  <c r="BI113" i="10"/>
  <c r="BS113" i="10" s="1"/>
  <c r="CB113" i="10" s="1"/>
  <c r="CK113" i="10" s="1"/>
  <c r="BI75" i="10"/>
  <c r="BS75" i="10" s="1"/>
  <c r="CB75" i="10" s="1"/>
  <c r="CK75" i="10" s="1"/>
  <c r="BI77" i="10"/>
  <c r="BS77" i="10" s="1"/>
  <c r="CB77" i="10" s="1"/>
  <c r="CK77" i="10" s="1"/>
  <c r="BI37" i="10"/>
  <c r="BS37" i="10" s="1"/>
  <c r="CB37" i="10" s="1"/>
  <c r="CK37" i="10" s="1"/>
  <c r="BI53" i="10"/>
  <c r="BS53" i="10" s="1"/>
  <c r="CB53" i="10" s="1"/>
  <c r="CK53" i="10" s="1"/>
  <c r="BI142" i="10"/>
  <c r="BS142" i="10" s="1"/>
  <c r="CB142" i="10" s="1"/>
  <c r="CK142" i="10" s="1"/>
  <c r="BI176" i="10"/>
  <c r="BS176" i="10" s="1"/>
  <c r="CB176" i="10" s="1"/>
  <c r="CK176" i="10" s="1"/>
  <c r="BI39" i="10"/>
  <c r="BS39" i="10" s="1"/>
  <c r="CB39" i="10" s="1"/>
  <c r="CK39" i="10" s="1"/>
  <c r="BI57" i="10"/>
  <c r="BS57" i="10" s="1"/>
  <c r="CB57" i="10" s="1"/>
  <c r="CK57" i="10" s="1"/>
  <c r="BJ85" i="10"/>
  <c r="BT85" i="10" s="1"/>
  <c r="CC85" i="10" s="1"/>
  <c r="CL85" i="10" s="1"/>
  <c r="BI187" i="10"/>
  <c r="BS187" i="10" s="1"/>
  <c r="CB187" i="10" s="1"/>
  <c r="CK187" i="10" s="1"/>
  <c r="BI56" i="10"/>
  <c r="BS56" i="10" s="1"/>
  <c r="CB56" i="10" s="1"/>
  <c r="CK56" i="10" s="1"/>
  <c r="BI73" i="10"/>
  <c r="BS73" i="10" s="1"/>
  <c r="CB73" i="10" s="1"/>
  <c r="CK73" i="10" s="1"/>
  <c r="BJ104" i="10"/>
  <c r="BT104" i="10" s="1"/>
  <c r="CC104" i="10" s="1"/>
  <c r="CL104" i="10" s="1"/>
  <c r="BI51" i="10"/>
  <c r="BS51" i="10" s="1"/>
  <c r="CB51" i="10" s="1"/>
  <c r="CK51" i="10" s="1"/>
  <c r="BI178" i="10"/>
  <c r="BS178" i="10" s="1"/>
  <c r="CB178" i="10" s="1"/>
  <c r="CK178" i="10" s="1"/>
  <c r="BI186" i="10"/>
  <c r="BS186" i="10" s="1"/>
  <c r="CB186" i="10" s="1"/>
  <c r="CK186" i="10" s="1"/>
  <c r="BI111" i="10"/>
  <c r="BS111" i="10" s="1"/>
  <c r="CB111" i="10" s="1"/>
  <c r="CK111" i="10" s="1"/>
  <c r="BI123" i="10"/>
  <c r="BS123" i="10" s="1"/>
  <c r="CB123" i="10" s="1"/>
  <c r="CK123" i="10" s="1"/>
  <c r="BI52" i="10"/>
  <c r="BS52" i="10" s="1"/>
  <c r="CB52" i="10" s="1"/>
  <c r="CK52" i="10" s="1"/>
  <c r="BI62" i="10"/>
  <c r="BS62" i="10" s="1"/>
  <c r="CB62" i="10" s="1"/>
  <c r="CK62" i="10" s="1"/>
  <c r="BI171" i="10"/>
  <c r="BS171" i="10" s="1"/>
  <c r="CB171" i="10" s="1"/>
  <c r="CK171" i="10" s="1"/>
  <c r="BJ192" i="10"/>
  <c r="BT192" i="10" s="1"/>
  <c r="CC192" i="10" s="1"/>
  <c r="CL192" i="10" s="1"/>
  <c r="BI64" i="10"/>
  <c r="BS64" i="10" s="1"/>
  <c r="CB64" i="10" s="1"/>
  <c r="CK64" i="10" s="1"/>
  <c r="BI116" i="10"/>
  <c r="BS116" i="10" s="1"/>
  <c r="CB116" i="10" s="1"/>
  <c r="CK116" i="10" s="1"/>
  <c r="BI126" i="10"/>
  <c r="BS126" i="10" s="1"/>
  <c r="CB126" i="10" s="1"/>
  <c r="CK126" i="10" s="1"/>
  <c r="BI99" i="10"/>
  <c r="BS99" i="10" s="1"/>
  <c r="CB99" i="10" s="1"/>
  <c r="CK99" i="10" s="1"/>
  <c r="BI49" i="10"/>
  <c r="BS49" i="10" s="1"/>
  <c r="CB49" i="10" s="1"/>
  <c r="CK49" i="10" s="1"/>
  <c r="BJ169" i="10"/>
  <c r="BT169" i="10" s="1"/>
  <c r="CC169" i="10" s="1"/>
  <c r="CL169" i="10" s="1"/>
  <c r="BI34" i="10"/>
  <c r="BS34" i="10" s="1"/>
  <c r="CB34" i="10" s="1"/>
  <c r="CK34" i="10" s="1"/>
  <c r="BI92" i="10"/>
  <c r="BS92" i="10" s="1"/>
  <c r="CB92" i="10" s="1"/>
  <c r="CK92" i="10" s="1"/>
  <c r="BI121" i="10"/>
  <c r="BS121" i="10" s="1"/>
  <c r="CB121" i="10" s="1"/>
  <c r="CK121" i="10" s="1"/>
  <c r="BI134" i="10"/>
  <c r="BS134" i="10" s="1"/>
  <c r="CB134" i="10" s="1"/>
  <c r="CK134" i="10" s="1"/>
  <c r="BI45" i="10"/>
  <c r="BS45" i="10" s="1"/>
  <c r="CB45" i="10" s="1"/>
  <c r="CK45" i="10" s="1"/>
  <c r="BI76" i="10"/>
  <c r="BS76" i="10" s="1"/>
  <c r="CB76" i="10" s="1"/>
  <c r="CK76" i="10" s="1"/>
  <c r="BI48" i="10"/>
  <c r="BS48" i="10" s="1"/>
  <c r="CB48" i="10" s="1"/>
  <c r="CK48" i="10" s="1"/>
  <c r="BJ137" i="10"/>
  <c r="BT137" i="10" s="1"/>
  <c r="CC137" i="10" s="1"/>
  <c r="CL137" i="10" s="1"/>
  <c r="BI170" i="10"/>
  <c r="BS170" i="10" s="1"/>
  <c r="CB170" i="10" s="1"/>
  <c r="CK170" i="10" s="1"/>
  <c r="BI189" i="10"/>
  <c r="BS189" i="10" s="1"/>
  <c r="CB189" i="10" s="1"/>
  <c r="CK189" i="10" s="1"/>
  <c r="BI89" i="10"/>
  <c r="BS89" i="10" s="1"/>
  <c r="CB89" i="10" s="1"/>
  <c r="CK89" i="10" s="1"/>
  <c r="BI60" i="10"/>
  <c r="BS60" i="10" s="1"/>
  <c r="CB60" i="10" s="1"/>
  <c r="CK60" i="10" s="1"/>
  <c r="BI28" i="10"/>
  <c r="BS28" i="10" s="1"/>
  <c r="CB28" i="10" s="1"/>
  <c r="CK28" i="10" s="1"/>
  <c r="BI156" i="10"/>
  <c r="BS156" i="10" s="1"/>
  <c r="CB156" i="10" s="1"/>
  <c r="CK156" i="10" s="1"/>
  <c r="BI160" i="10"/>
  <c r="BS160" i="10" s="1"/>
  <c r="CB160" i="10" s="1"/>
  <c r="CK160" i="10" s="1"/>
  <c r="BI114" i="10"/>
  <c r="BS114" i="10" s="1"/>
  <c r="CB114" i="10" s="1"/>
  <c r="CK114" i="10" s="1"/>
  <c r="BI168" i="10"/>
  <c r="BS168" i="10" s="1"/>
  <c r="CB168" i="10" s="1"/>
  <c r="CK168" i="10" s="1"/>
  <c r="BI63" i="10"/>
  <c r="BS63" i="10" s="1"/>
  <c r="CB63" i="10" s="1"/>
  <c r="CK63" i="10" s="1"/>
  <c r="BI47" i="10"/>
  <c r="BS47" i="10" s="1"/>
  <c r="CB47" i="10" s="1"/>
  <c r="CK47" i="10" s="1"/>
  <c r="BI30" i="10"/>
  <c r="BS30" i="10" s="1"/>
  <c r="CB30" i="10" s="1"/>
  <c r="CK30" i="10" s="1"/>
  <c r="BI165" i="10"/>
  <c r="BS165" i="10" s="1"/>
  <c r="CB165" i="10" s="1"/>
  <c r="CK165" i="10" s="1"/>
  <c r="BI82" i="10"/>
  <c r="BS82" i="10" s="1"/>
  <c r="CB82" i="10" s="1"/>
  <c r="CK82" i="10" s="1"/>
  <c r="BI157" i="10"/>
  <c r="BS157" i="10" s="1"/>
  <c r="CB157" i="10" s="1"/>
  <c r="CK157" i="10" s="1"/>
  <c r="BI179" i="10"/>
  <c r="BS179" i="10" s="1"/>
  <c r="CB179" i="10" s="1"/>
  <c r="CK179" i="10" s="1"/>
  <c r="BI101" i="10"/>
  <c r="BS101" i="10" s="1"/>
  <c r="CB101" i="10" s="1"/>
  <c r="CK101" i="10" s="1"/>
  <c r="BI81" i="10"/>
  <c r="BS81" i="10" s="1"/>
  <c r="CB81" i="10" s="1"/>
  <c r="CK81" i="10" s="1"/>
  <c r="BI120" i="10"/>
  <c r="BS120" i="10" s="1"/>
  <c r="CB120" i="10" s="1"/>
  <c r="CK120" i="10" s="1"/>
  <c r="BI139" i="10"/>
  <c r="BS139" i="10" s="1"/>
  <c r="CB139" i="10" s="1"/>
  <c r="CK139" i="10" s="1"/>
  <c r="BI71" i="10"/>
  <c r="BS71" i="10" s="1"/>
  <c r="CB71" i="10" s="1"/>
  <c r="CK71" i="10" s="1"/>
  <c r="BI172" i="10"/>
  <c r="BS172" i="10" s="1"/>
  <c r="CB172" i="10" s="1"/>
  <c r="CK172" i="10" s="1"/>
  <c r="BJ162" i="10"/>
  <c r="BT162" i="10" s="1"/>
  <c r="CC162" i="10" s="1"/>
  <c r="CL162" i="10" s="1"/>
  <c r="BJ70" i="10"/>
  <c r="BT70" i="10" s="1"/>
  <c r="CC70" i="10" s="1"/>
  <c r="CL70" i="10" s="1"/>
  <c r="BI90" i="10"/>
  <c r="BS90" i="10" s="1"/>
  <c r="CB90" i="10" s="1"/>
  <c r="CK90" i="10" s="1"/>
  <c r="BI100" i="10"/>
  <c r="BS100" i="10" s="1"/>
  <c r="CB100" i="10" s="1"/>
  <c r="CK100" i="10" s="1"/>
  <c r="BI147" i="10"/>
  <c r="BS147" i="10" s="1"/>
  <c r="CB147" i="10" s="1"/>
  <c r="CK147" i="10" s="1"/>
  <c r="BI136" i="10"/>
  <c r="BS136" i="10" s="1"/>
  <c r="CB136" i="10" s="1"/>
  <c r="CK136" i="10" s="1"/>
  <c r="BI55" i="10"/>
  <c r="BS55" i="10" s="1"/>
  <c r="CB55" i="10" s="1"/>
  <c r="CK55" i="10" s="1"/>
  <c r="BI98" i="10"/>
  <c r="BS98" i="10" s="1"/>
  <c r="CB98" i="10" s="1"/>
  <c r="CK98" i="10" s="1"/>
  <c r="BI174" i="10"/>
  <c r="BS174" i="10" s="1"/>
  <c r="CB174" i="10" s="1"/>
  <c r="CK174" i="10" s="1"/>
  <c r="BI88" i="10"/>
  <c r="BS88" i="10" s="1"/>
  <c r="CB88" i="10" s="1"/>
  <c r="CK88" i="10" s="1"/>
  <c r="BI42" i="10"/>
  <c r="BS42" i="10" s="1"/>
  <c r="CB42" i="10" s="1"/>
  <c r="CK42" i="10" s="1"/>
  <c r="BJ108" i="10"/>
  <c r="BT108" i="10" s="1"/>
  <c r="CC108" i="10" s="1"/>
  <c r="CL108" i="10" s="1"/>
  <c r="BI180" i="10"/>
  <c r="BS180" i="10" s="1"/>
  <c r="CB180" i="10" s="1"/>
  <c r="CK180" i="10" s="1"/>
  <c r="BI183" i="10"/>
  <c r="BS183" i="10" s="1"/>
  <c r="CB183" i="10" s="1"/>
  <c r="CK183" i="10" s="1"/>
  <c r="BI109" i="10"/>
  <c r="BS109" i="10" s="1"/>
  <c r="CB109" i="10" s="1"/>
  <c r="CK109" i="10" s="1"/>
  <c r="BI129" i="10"/>
  <c r="BS129" i="10" s="1"/>
  <c r="CB129" i="10" s="1"/>
  <c r="CK129" i="10" s="1"/>
  <c r="BI58" i="10"/>
  <c r="BS58" i="10" s="1"/>
  <c r="CB58" i="10" s="1"/>
  <c r="CK58" i="10" s="1"/>
  <c r="BI193" i="10"/>
  <c r="BS193" i="10" s="1"/>
  <c r="CB193" i="10" s="1"/>
  <c r="CK193" i="10" s="1"/>
  <c r="BI118" i="10"/>
  <c r="BS118" i="10" s="1"/>
  <c r="CB118" i="10" s="1"/>
  <c r="CK118" i="10" s="1"/>
  <c r="BI141" i="10"/>
  <c r="BS141" i="10" s="1"/>
  <c r="CB141" i="10" s="1"/>
  <c r="CK141" i="10" s="1"/>
  <c r="BI119" i="10"/>
  <c r="BS119" i="10" s="1"/>
  <c r="CB119" i="10" s="1"/>
  <c r="CK119" i="10" s="1"/>
  <c r="BJ112" i="10"/>
  <c r="BT112" i="10" s="1"/>
  <c r="CC112" i="10" s="1"/>
  <c r="CL112" i="10" s="1"/>
  <c r="BI103" i="10"/>
  <c r="BS103" i="10" s="1"/>
  <c r="CB103" i="10" s="1"/>
  <c r="CK103" i="10" s="1"/>
  <c r="BI148" i="10"/>
  <c r="BS148" i="10" s="1"/>
  <c r="CB148" i="10" s="1"/>
  <c r="CK148" i="10" s="1"/>
  <c r="BI102" i="10"/>
  <c r="BS102" i="10" s="1"/>
  <c r="CB102" i="10" s="1"/>
  <c r="CK102" i="10" s="1"/>
  <c r="BI54" i="10"/>
  <c r="BS54" i="10" s="1"/>
  <c r="CB54" i="10" s="1"/>
  <c r="CK54" i="10" s="1"/>
  <c r="BI151" i="10"/>
  <c r="BS151" i="10" s="1"/>
  <c r="CB151" i="10" s="1"/>
  <c r="CK151" i="10" s="1"/>
  <c r="BI166" i="10"/>
  <c r="BS166" i="10" s="1"/>
  <c r="CB166" i="10" s="1"/>
  <c r="CK166" i="10" s="1"/>
  <c r="BJ68" i="10"/>
  <c r="BT68" i="10" s="1"/>
  <c r="CC68" i="10" s="1"/>
  <c r="CL68" i="10" s="1"/>
  <c r="BI190" i="10"/>
  <c r="BS190" i="10" s="1"/>
  <c r="CB190" i="10" s="1"/>
  <c r="CK190" i="10" s="1"/>
  <c r="BJ132" i="10"/>
  <c r="BT132" i="10" s="1"/>
  <c r="CC132" i="10" s="1"/>
  <c r="CL132" i="10" s="1"/>
  <c r="BI107" i="10"/>
  <c r="BS107" i="10" s="1"/>
  <c r="CB107" i="10" s="1"/>
  <c r="CK107" i="10" s="1"/>
  <c r="BI110" i="10"/>
  <c r="BS110" i="10" s="1"/>
  <c r="CB110" i="10" s="1"/>
  <c r="CK110" i="10" s="1"/>
  <c r="BI106" i="10"/>
  <c r="BS106" i="10" s="1"/>
  <c r="CB106" i="10" s="1"/>
  <c r="CK106" i="10" s="1"/>
  <c r="BI117" i="10"/>
  <c r="BS117" i="10" s="1"/>
  <c r="CB117" i="10" s="1"/>
  <c r="CK117" i="10" s="1"/>
  <c r="BI61" i="10"/>
  <c r="BS61" i="10" s="1"/>
  <c r="CB61" i="10" s="1"/>
  <c r="CK61" i="10" s="1"/>
  <c r="BI33" i="10"/>
  <c r="BS33" i="10" s="1"/>
  <c r="CB33" i="10" s="1"/>
  <c r="CK33" i="10" s="1"/>
  <c r="BJ131" i="10"/>
  <c r="BT131" i="10" s="1"/>
  <c r="CC131" i="10" s="1"/>
  <c r="CL131" i="10" s="1"/>
  <c r="BI32" i="10"/>
  <c r="BS32" i="10" s="1"/>
  <c r="CB32" i="10" s="1"/>
  <c r="CK32" i="10" s="1"/>
  <c r="BJ97" i="10"/>
  <c r="BT97" i="10" s="1"/>
  <c r="CC97" i="10" s="1"/>
  <c r="CL97" i="10" s="1"/>
  <c r="BI133" i="10"/>
  <c r="BS133" i="10" s="1"/>
  <c r="CB133" i="10" s="1"/>
  <c r="CK133" i="10" s="1"/>
  <c r="BI115" i="10"/>
  <c r="BS115" i="10" s="1"/>
  <c r="CB115" i="10" s="1"/>
  <c r="CK115" i="10" s="1"/>
  <c r="BI159" i="10"/>
  <c r="BS159" i="10" s="1"/>
  <c r="CB159" i="10" s="1"/>
  <c r="CK159" i="10" s="1"/>
  <c r="BI184" i="10"/>
  <c r="BS184" i="10" s="1"/>
  <c r="CB184" i="10" s="1"/>
  <c r="CK184" i="10" s="1"/>
  <c r="BI87" i="10"/>
  <c r="BS87" i="10" s="1"/>
  <c r="CB87" i="10" s="1"/>
  <c r="CK87" i="10" s="1"/>
  <c r="BI127" i="10"/>
  <c r="BS127" i="10" s="1"/>
  <c r="CB127" i="10" s="1"/>
  <c r="CK127" i="10" s="1"/>
  <c r="BI195" i="10"/>
  <c r="BS195" i="10" s="1"/>
  <c r="CB195" i="10" s="1"/>
  <c r="CK195" i="10" s="1"/>
  <c r="BI185" i="10"/>
  <c r="BS185" i="10" s="1"/>
  <c r="CB185" i="10" s="1"/>
  <c r="CK185" i="10" s="1"/>
  <c r="AX27" i="10"/>
  <c r="S4" i="4"/>
  <c r="H7" i="4"/>
  <c r="BG158" i="7"/>
  <c r="BQ158" i="7" s="1"/>
  <c r="BZ158" i="7" s="1"/>
  <c r="CI158" i="7" s="1"/>
  <c r="BG37" i="7"/>
  <c r="BQ37" i="7" s="1"/>
  <c r="BZ37" i="7" s="1"/>
  <c r="CI37" i="7" s="1"/>
  <c r="BH35" i="7"/>
  <c r="BR35" i="7" s="1"/>
  <c r="CA35" i="7" s="1"/>
  <c r="CJ35" i="7" s="1"/>
  <c r="BH143" i="7"/>
  <c r="BR143" i="7" s="1"/>
  <c r="CA143" i="7" s="1"/>
  <c r="CJ143" i="7" s="1"/>
  <c r="BH175" i="7"/>
  <c r="BR175" i="7" s="1"/>
  <c r="CA175" i="7" s="1"/>
  <c r="CJ175" i="7" s="1"/>
  <c r="BH132" i="7"/>
  <c r="BR132" i="7" s="1"/>
  <c r="CA132" i="7" s="1"/>
  <c r="CJ132" i="7" s="1"/>
  <c r="BG74" i="7"/>
  <c r="BQ74" i="7" s="1"/>
  <c r="BZ74" i="7" s="1"/>
  <c r="CI74" i="7" s="1"/>
  <c r="BH186" i="7"/>
  <c r="BR186" i="7" s="1"/>
  <c r="CA186" i="7" s="1"/>
  <c r="CJ186" i="7" s="1"/>
  <c r="BG55" i="7"/>
  <c r="BQ55" i="7" s="1"/>
  <c r="BZ55" i="7" s="1"/>
  <c r="CI55" i="7" s="1"/>
  <c r="BG178" i="7"/>
  <c r="BQ178" i="7" s="1"/>
  <c r="BZ178" i="7" s="1"/>
  <c r="CI178" i="7" s="1"/>
  <c r="BH100" i="7"/>
  <c r="BR100" i="7" s="1"/>
  <c r="CA100" i="7" s="1"/>
  <c r="CJ100" i="7" s="1"/>
  <c r="BH140" i="7"/>
  <c r="BR140" i="7" s="1"/>
  <c r="CA140" i="7" s="1"/>
  <c r="CJ140" i="7" s="1"/>
  <c r="BG73" i="7"/>
  <c r="BQ73" i="7" s="1"/>
  <c r="BZ73" i="7" s="1"/>
  <c r="CI73" i="7" s="1"/>
  <c r="BG86" i="7"/>
  <c r="BQ86" i="7" s="1"/>
  <c r="BZ86" i="7" s="1"/>
  <c r="CI86" i="7" s="1"/>
  <c r="BG115" i="7"/>
  <c r="BQ115" i="7" s="1"/>
  <c r="BZ115" i="7" s="1"/>
  <c r="CI115" i="7" s="1"/>
  <c r="BH193" i="7"/>
  <c r="BR193" i="7" s="1"/>
  <c r="CA193" i="7" s="1"/>
  <c r="CJ193" i="7" s="1"/>
  <c r="BG83" i="7"/>
  <c r="BQ83" i="7" s="1"/>
  <c r="BZ83" i="7" s="1"/>
  <c r="CI83" i="7" s="1"/>
  <c r="BH38" i="7"/>
  <c r="BR38" i="7" s="1"/>
  <c r="CA38" i="7" s="1"/>
  <c r="CJ38" i="7" s="1"/>
  <c r="BH112" i="7"/>
  <c r="BR112" i="7" s="1"/>
  <c r="CA112" i="7" s="1"/>
  <c r="CJ112" i="7" s="1"/>
  <c r="BH141" i="7"/>
  <c r="BR141" i="7" s="1"/>
  <c r="CA141" i="7" s="1"/>
  <c r="CJ141" i="7" s="1"/>
  <c r="BH92" i="7"/>
  <c r="BR92" i="7" s="1"/>
  <c r="CA92" i="7" s="1"/>
  <c r="CJ92" i="7" s="1"/>
  <c r="BG90" i="7"/>
  <c r="BQ90" i="7" s="1"/>
  <c r="BZ90" i="7" s="1"/>
  <c r="CI90" i="7" s="1"/>
  <c r="BH116" i="7"/>
  <c r="BR116" i="7" s="1"/>
  <c r="CA116" i="7" s="1"/>
  <c r="CJ116" i="7" s="1"/>
  <c r="BG67" i="7"/>
  <c r="BQ67" i="7" s="1"/>
  <c r="BZ67" i="7" s="1"/>
  <c r="CI67" i="7" s="1"/>
  <c r="BG48" i="7"/>
  <c r="BQ48" i="7" s="1"/>
  <c r="BZ48" i="7" s="1"/>
  <c r="CI48" i="7" s="1"/>
  <c r="BH111" i="7"/>
  <c r="BR111" i="7" s="1"/>
  <c r="CA111" i="7" s="1"/>
  <c r="CJ111" i="7" s="1"/>
  <c r="BH44" i="7"/>
  <c r="BR44" i="7" s="1"/>
  <c r="CA44" i="7" s="1"/>
  <c r="CJ44" i="7" s="1"/>
  <c r="BG93" i="7"/>
  <c r="BQ93" i="7" s="1"/>
  <c r="BZ93" i="7" s="1"/>
  <c r="CI93" i="7" s="1"/>
  <c r="BH102" i="7"/>
  <c r="BR102" i="7" s="1"/>
  <c r="CA102" i="7" s="1"/>
  <c r="CJ102" i="7" s="1"/>
  <c r="BH137" i="7"/>
  <c r="BR137" i="7" s="1"/>
  <c r="CA137" i="7" s="1"/>
  <c r="CJ137" i="7" s="1"/>
  <c r="BG78" i="7"/>
  <c r="BQ78" i="7" s="1"/>
  <c r="BZ78" i="7" s="1"/>
  <c r="CI78" i="7" s="1"/>
  <c r="BG41" i="7"/>
  <c r="BQ41" i="7" s="1"/>
  <c r="BZ41" i="7" s="1"/>
  <c r="CI41" i="7" s="1"/>
  <c r="BG134" i="7"/>
  <c r="BQ134" i="7" s="1"/>
  <c r="BZ134" i="7" s="1"/>
  <c r="CI134" i="7" s="1"/>
  <c r="BG106" i="7"/>
  <c r="BQ106" i="7" s="1"/>
  <c r="BZ106" i="7" s="1"/>
  <c r="CI106" i="7" s="1"/>
  <c r="BG117" i="7"/>
  <c r="BQ117" i="7" s="1"/>
  <c r="BZ117" i="7" s="1"/>
  <c r="CI117" i="7" s="1"/>
  <c r="BH123" i="7"/>
  <c r="BR123" i="7" s="1"/>
  <c r="CA123" i="7" s="1"/>
  <c r="CJ123" i="7" s="1"/>
  <c r="BH151" i="7"/>
  <c r="BR151" i="7" s="1"/>
  <c r="CA151" i="7" s="1"/>
  <c r="CJ151" i="7" s="1"/>
  <c r="BG159" i="7"/>
  <c r="BQ159" i="7" s="1"/>
  <c r="BZ159" i="7" s="1"/>
  <c r="CI159" i="7" s="1"/>
  <c r="BG95" i="7"/>
  <c r="BQ95" i="7" s="1"/>
  <c r="BZ95" i="7" s="1"/>
  <c r="CI95" i="7" s="1"/>
  <c r="BH32" i="7"/>
  <c r="BR32" i="7" s="1"/>
  <c r="CA32" i="7" s="1"/>
  <c r="CJ32" i="7" s="1"/>
  <c r="BG149" i="7"/>
  <c r="BQ149" i="7" s="1"/>
  <c r="BZ149" i="7" s="1"/>
  <c r="CI149" i="7" s="1"/>
  <c r="BG138" i="7"/>
  <c r="BQ138" i="7" s="1"/>
  <c r="BZ138" i="7" s="1"/>
  <c r="CI138" i="7" s="1"/>
  <c r="BH131" i="7"/>
  <c r="BR131" i="7" s="1"/>
  <c r="CA131" i="7" s="1"/>
  <c r="CJ131" i="7" s="1"/>
  <c r="BG60" i="7"/>
  <c r="BQ60" i="7" s="1"/>
  <c r="BZ60" i="7" s="1"/>
  <c r="CI60" i="7" s="1"/>
  <c r="BH36" i="7"/>
  <c r="BR36" i="7" s="1"/>
  <c r="CA36" i="7" s="1"/>
  <c r="CJ36" i="7" s="1"/>
  <c r="BG89" i="7"/>
  <c r="BQ89" i="7" s="1"/>
  <c r="BZ89" i="7" s="1"/>
  <c r="CI89" i="7" s="1"/>
  <c r="BH165" i="7"/>
  <c r="BR165" i="7" s="1"/>
  <c r="CA165" i="7" s="1"/>
  <c r="CJ165" i="7" s="1"/>
  <c r="BH161" i="7"/>
  <c r="BR161" i="7" s="1"/>
  <c r="CA161" i="7" s="1"/>
  <c r="CJ161" i="7" s="1"/>
  <c r="BH49" i="7"/>
  <c r="BR49" i="7" s="1"/>
  <c r="CA49" i="7" s="1"/>
  <c r="CJ49" i="7" s="1"/>
  <c r="BH96" i="7"/>
  <c r="BR96" i="7" s="1"/>
  <c r="CA96" i="7" s="1"/>
  <c r="CJ96" i="7" s="1"/>
  <c r="BG33" i="7"/>
  <c r="BQ33" i="7" s="1"/>
  <c r="BZ33" i="7" s="1"/>
  <c r="CI33" i="7" s="1"/>
  <c r="BH135" i="7"/>
  <c r="BR135" i="7" s="1"/>
  <c r="CA135" i="7" s="1"/>
  <c r="CJ135" i="7" s="1"/>
  <c r="BG184" i="7"/>
  <c r="BQ184" i="7" s="1"/>
  <c r="BZ184" i="7" s="1"/>
  <c r="CI184" i="7" s="1"/>
  <c r="BH39" i="7"/>
  <c r="BR39" i="7" s="1"/>
  <c r="CA39" i="7" s="1"/>
  <c r="CJ39" i="7" s="1"/>
  <c r="BH152" i="7"/>
  <c r="BR152" i="7" s="1"/>
  <c r="CA152" i="7" s="1"/>
  <c r="CJ152" i="7" s="1"/>
  <c r="BG147" i="7"/>
  <c r="BQ147" i="7" s="1"/>
  <c r="BZ147" i="7" s="1"/>
  <c r="CI147" i="7" s="1"/>
  <c r="BH170" i="7"/>
  <c r="BR170" i="7" s="1"/>
  <c r="CA170" i="7" s="1"/>
  <c r="CJ170" i="7" s="1"/>
  <c r="BH61" i="7"/>
  <c r="BR61" i="7" s="1"/>
  <c r="CA61" i="7" s="1"/>
  <c r="CJ61" i="7" s="1"/>
  <c r="BH34" i="7"/>
  <c r="BR34" i="7" s="1"/>
  <c r="CA34" i="7" s="1"/>
  <c r="CJ34" i="7" s="1"/>
  <c r="BG155" i="7"/>
  <c r="BQ155" i="7" s="1"/>
  <c r="BZ155" i="7" s="1"/>
  <c r="CI155" i="7" s="1"/>
  <c r="BH109" i="7"/>
  <c r="BR109" i="7" s="1"/>
  <c r="CA109" i="7" s="1"/>
  <c r="CJ109" i="7" s="1"/>
  <c r="BH57" i="7"/>
  <c r="BR57" i="7" s="1"/>
  <c r="CA57" i="7" s="1"/>
  <c r="CJ57" i="7" s="1"/>
  <c r="BH51" i="7"/>
  <c r="BR51" i="7" s="1"/>
  <c r="CA51" i="7" s="1"/>
  <c r="CJ51" i="7" s="1"/>
  <c r="BG80" i="7"/>
  <c r="BQ80" i="7" s="1"/>
  <c r="BZ80" i="7" s="1"/>
  <c r="CI80" i="7" s="1"/>
  <c r="BG65" i="7"/>
  <c r="BQ65" i="7" s="1"/>
  <c r="BZ65" i="7" s="1"/>
  <c r="CI65" i="7" s="1"/>
  <c r="BG128" i="7"/>
  <c r="BQ128" i="7" s="1"/>
  <c r="BZ128" i="7" s="1"/>
  <c r="CI128" i="7" s="1"/>
  <c r="BH180" i="7"/>
  <c r="BR180" i="7" s="1"/>
  <c r="CA180" i="7" s="1"/>
  <c r="CJ180" i="7" s="1"/>
  <c r="BG28" i="7"/>
  <c r="BQ28" i="7" s="1"/>
  <c r="BZ28" i="7" s="1"/>
  <c r="CI28" i="7" s="1"/>
  <c r="BH120" i="7"/>
  <c r="BR120" i="7" s="1"/>
  <c r="CA120" i="7" s="1"/>
  <c r="CJ120" i="7" s="1"/>
  <c r="BG77" i="7"/>
  <c r="BQ77" i="7" s="1"/>
  <c r="BZ77" i="7" s="1"/>
  <c r="CI77" i="7" s="1"/>
  <c r="BG94" i="7"/>
  <c r="BQ94" i="7" s="1"/>
  <c r="BZ94" i="7" s="1"/>
  <c r="CI94" i="7" s="1"/>
  <c r="BH194" i="7"/>
  <c r="BR194" i="7" s="1"/>
  <c r="CA194" i="7" s="1"/>
  <c r="CJ194" i="7" s="1"/>
  <c r="BG164" i="7"/>
  <c r="BQ164" i="7" s="1"/>
  <c r="BZ164" i="7" s="1"/>
  <c r="CI164" i="7" s="1"/>
  <c r="BH68" i="7"/>
  <c r="BR68" i="7" s="1"/>
  <c r="CA68" i="7" s="1"/>
  <c r="CJ68" i="7" s="1"/>
  <c r="BH47" i="7"/>
  <c r="BR47" i="7" s="1"/>
  <c r="CA47" i="7" s="1"/>
  <c r="CJ47" i="7" s="1"/>
  <c r="BG114" i="7"/>
  <c r="BQ114" i="7" s="1"/>
  <c r="BZ114" i="7" s="1"/>
  <c r="CI114" i="7" s="1"/>
  <c r="BH30" i="7"/>
  <c r="BR30" i="7" s="1"/>
  <c r="CA30" i="7" s="1"/>
  <c r="CJ30" i="7" s="1"/>
  <c r="BH63" i="7"/>
  <c r="BR63" i="7" s="1"/>
  <c r="CA63" i="7" s="1"/>
  <c r="CJ63" i="7" s="1"/>
  <c r="BH189" i="7"/>
  <c r="BR189" i="7" s="1"/>
  <c r="CA189" i="7" s="1"/>
  <c r="CJ189" i="7" s="1"/>
  <c r="BG105" i="7"/>
  <c r="BQ105" i="7" s="1"/>
  <c r="BZ105" i="7" s="1"/>
  <c r="CI105" i="7" s="1"/>
  <c r="BH43" i="7"/>
  <c r="BR43" i="7" s="1"/>
  <c r="CA43" i="7" s="1"/>
  <c r="CJ43" i="7" s="1"/>
  <c r="BG118" i="7"/>
  <c r="BQ118" i="7" s="1"/>
  <c r="BZ118" i="7" s="1"/>
  <c r="CI118" i="7" s="1"/>
  <c r="BH133" i="7"/>
  <c r="BR133" i="7" s="1"/>
  <c r="CA133" i="7" s="1"/>
  <c r="CJ133" i="7" s="1"/>
  <c r="BH85" i="7"/>
  <c r="BR85" i="7" s="1"/>
  <c r="CA85" i="7" s="1"/>
  <c r="CJ85" i="7" s="1"/>
  <c r="BH190" i="7"/>
  <c r="BR190" i="7" s="1"/>
  <c r="CA190" i="7" s="1"/>
  <c r="CJ190" i="7" s="1"/>
  <c r="BG97" i="7"/>
  <c r="BQ97" i="7" s="1"/>
  <c r="BZ97" i="7" s="1"/>
  <c r="CI97" i="7" s="1"/>
  <c r="BH42" i="7"/>
  <c r="BR42" i="7" s="1"/>
  <c r="CA42" i="7" s="1"/>
  <c r="CJ42" i="7" s="1"/>
  <c r="BH185" i="7"/>
  <c r="BR185" i="7" s="1"/>
  <c r="CA185" i="7" s="1"/>
  <c r="CJ185" i="7" s="1"/>
  <c r="BH46" i="7"/>
  <c r="BR46" i="7" s="1"/>
  <c r="CA46" i="7" s="1"/>
  <c r="CJ46" i="7" s="1"/>
  <c r="BH113" i="7"/>
  <c r="BR113" i="7" s="1"/>
  <c r="CA113" i="7" s="1"/>
  <c r="CJ113" i="7" s="1"/>
  <c r="BH181" i="7"/>
  <c r="BR181" i="7" s="1"/>
  <c r="CA181" i="7" s="1"/>
  <c r="CJ181" i="7" s="1"/>
  <c r="BG169" i="7"/>
  <c r="BQ169" i="7" s="1"/>
  <c r="BZ169" i="7" s="1"/>
  <c r="CI169" i="7" s="1"/>
  <c r="BH191" i="7"/>
  <c r="BR191" i="7" s="1"/>
  <c r="CA191" i="7" s="1"/>
  <c r="CJ191" i="7" s="1"/>
  <c r="BH66" i="7"/>
  <c r="BR66" i="7" s="1"/>
  <c r="CA66" i="7" s="1"/>
  <c r="CJ66" i="7" s="1"/>
  <c r="BG82" i="7"/>
  <c r="BQ82" i="7" s="1"/>
  <c r="BZ82" i="7" s="1"/>
  <c r="CI82" i="7" s="1"/>
  <c r="BG122" i="7"/>
  <c r="BQ122" i="7" s="1"/>
  <c r="BZ122" i="7" s="1"/>
  <c r="CI122" i="7" s="1"/>
  <c r="BH176" i="7"/>
  <c r="BR176" i="7" s="1"/>
  <c r="CA176" i="7" s="1"/>
  <c r="CJ176" i="7" s="1"/>
  <c r="BG29" i="7"/>
  <c r="BQ29" i="7" s="1"/>
  <c r="BZ29" i="7" s="1"/>
  <c r="CI29" i="7" s="1"/>
  <c r="BH129" i="7"/>
  <c r="BR129" i="7" s="1"/>
  <c r="CA129" i="7" s="1"/>
  <c r="CJ129" i="7" s="1"/>
  <c r="BH153" i="7"/>
  <c r="BR153" i="7" s="1"/>
  <c r="CA153" i="7" s="1"/>
  <c r="CJ153" i="7" s="1"/>
  <c r="BH87" i="7"/>
  <c r="BR87" i="7" s="1"/>
  <c r="CA87" i="7" s="1"/>
  <c r="CJ87" i="7" s="1"/>
  <c r="BH183" i="7"/>
  <c r="BR183" i="7" s="1"/>
  <c r="CA183" i="7" s="1"/>
  <c r="CJ183" i="7" s="1"/>
  <c r="BG81" i="7"/>
  <c r="BQ81" i="7" s="1"/>
  <c r="BZ81" i="7" s="1"/>
  <c r="CI81" i="7" s="1"/>
  <c r="BH108" i="7"/>
  <c r="BR108" i="7" s="1"/>
  <c r="CA108" i="7" s="1"/>
  <c r="CJ108" i="7" s="1"/>
  <c r="BH145" i="7"/>
  <c r="BR145" i="7" s="1"/>
  <c r="CA145" i="7" s="1"/>
  <c r="CJ145" i="7" s="1"/>
  <c r="BH136" i="7"/>
  <c r="BR136" i="7" s="1"/>
  <c r="CA136" i="7" s="1"/>
  <c r="CJ136" i="7" s="1"/>
  <c r="BG64" i="7"/>
  <c r="BQ64" i="7" s="1"/>
  <c r="BZ64" i="7" s="1"/>
  <c r="CI64" i="7" s="1"/>
  <c r="BG148" i="7"/>
  <c r="BQ148" i="7" s="1"/>
  <c r="BZ148" i="7" s="1"/>
  <c r="CI148" i="7" s="1"/>
  <c r="BG130" i="7"/>
  <c r="BQ130" i="7" s="1"/>
  <c r="BZ130" i="7" s="1"/>
  <c r="CI130" i="7" s="1"/>
  <c r="BH162" i="7"/>
  <c r="BR162" i="7" s="1"/>
  <c r="CA162" i="7" s="1"/>
  <c r="CJ162" i="7" s="1"/>
  <c r="BH40" i="7"/>
  <c r="BR40" i="7" s="1"/>
  <c r="CA40" i="7" s="1"/>
  <c r="CJ40" i="7" s="1"/>
  <c r="BG98" i="7"/>
  <c r="BQ98" i="7" s="1"/>
  <c r="BZ98" i="7" s="1"/>
  <c r="CI98" i="7" s="1"/>
  <c r="BG171" i="7"/>
  <c r="BQ171" i="7" s="1"/>
  <c r="BZ171" i="7" s="1"/>
  <c r="CI171" i="7" s="1"/>
  <c r="BH150" i="7"/>
  <c r="BR150" i="7" s="1"/>
  <c r="CA150" i="7" s="1"/>
  <c r="CJ150" i="7" s="1"/>
  <c r="BG156" i="7"/>
  <c r="BQ156" i="7" s="1"/>
  <c r="BZ156" i="7" s="1"/>
  <c r="CI156" i="7" s="1"/>
  <c r="BG101" i="7"/>
  <c r="BQ101" i="7" s="1"/>
  <c r="BZ101" i="7" s="1"/>
  <c r="CI101" i="7" s="1"/>
  <c r="BH192" i="7"/>
  <c r="BR192" i="7" s="1"/>
  <c r="CA192" i="7" s="1"/>
  <c r="CJ192" i="7" s="1"/>
  <c r="BH88" i="7"/>
  <c r="BR88" i="7" s="1"/>
  <c r="CA88" i="7" s="1"/>
  <c r="CJ88" i="7" s="1"/>
  <c r="BG70" i="7"/>
  <c r="BQ70" i="7" s="1"/>
  <c r="BZ70" i="7" s="1"/>
  <c r="CI70" i="7" s="1"/>
  <c r="BH144" i="7"/>
  <c r="BR144" i="7" s="1"/>
  <c r="CA144" i="7" s="1"/>
  <c r="CJ144" i="7" s="1"/>
  <c r="BH31" i="7"/>
  <c r="BR31" i="7" s="1"/>
  <c r="CA31" i="7" s="1"/>
  <c r="CJ31" i="7" s="1"/>
  <c r="BH172" i="7"/>
  <c r="BR172" i="7" s="1"/>
  <c r="CA172" i="7" s="1"/>
  <c r="CJ172" i="7" s="1"/>
  <c r="BH91" i="7"/>
  <c r="BR91" i="7" s="1"/>
  <c r="CA91" i="7" s="1"/>
  <c r="CJ91" i="7" s="1"/>
  <c r="BH187" i="7"/>
  <c r="BR187" i="7" s="1"/>
  <c r="CA187" i="7" s="1"/>
  <c r="CJ187" i="7" s="1"/>
  <c r="BH72" i="7"/>
  <c r="BR72" i="7" s="1"/>
  <c r="CA72" i="7" s="1"/>
  <c r="CJ72" i="7" s="1"/>
  <c r="BH121" i="7"/>
  <c r="BR121" i="7" s="1"/>
  <c r="CA121" i="7" s="1"/>
  <c r="CJ121" i="7" s="1"/>
  <c r="BH195" i="7"/>
  <c r="BR195" i="7" s="1"/>
  <c r="CA195" i="7" s="1"/>
  <c r="CJ195" i="7" s="1"/>
  <c r="BH84" i="7"/>
  <c r="BR84" i="7" s="1"/>
  <c r="CA84" i="7" s="1"/>
  <c r="CJ84" i="7" s="1"/>
  <c r="BH166" i="7"/>
  <c r="BR166" i="7" s="1"/>
  <c r="CA166" i="7" s="1"/>
  <c r="CJ166" i="7" s="1"/>
  <c r="BH146" i="7"/>
  <c r="BR146" i="7" s="1"/>
  <c r="CA146" i="7" s="1"/>
  <c r="CJ146" i="7" s="1"/>
  <c r="BG69" i="7"/>
  <c r="BQ69" i="7" s="1"/>
  <c r="BZ69" i="7" s="1"/>
  <c r="CI69" i="7" s="1"/>
  <c r="BH62" i="7"/>
  <c r="BR62" i="7" s="1"/>
  <c r="CA62" i="7" s="1"/>
  <c r="CJ62" i="7" s="1"/>
  <c r="BG56" i="7"/>
  <c r="BQ56" i="7" s="1"/>
  <c r="BZ56" i="7" s="1"/>
  <c r="CI56" i="7" s="1"/>
  <c r="BG179" i="7"/>
  <c r="BQ179" i="7" s="1"/>
  <c r="BZ179" i="7" s="1"/>
  <c r="CI179" i="7" s="1"/>
  <c r="BG52" i="7"/>
  <c r="BQ52" i="7" s="1"/>
  <c r="BZ52" i="7" s="1"/>
  <c r="CI52" i="7" s="1"/>
  <c r="BH139" i="7"/>
  <c r="BR139" i="7" s="1"/>
  <c r="CA139" i="7" s="1"/>
  <c r="CJ139" i="7" s="1"/>
  <c r="BH75" i="7"/>
  <c r="BR75" i="7" s="1"/>
  <c r="CA75" i="7" s="1"/>
  <c r="CJ75" i="7" s="1"/>
  <c r="BH154" i="7"/>
  <c r="BR154" i="7" s="1"/>
  <c r="CA154" i="7" s="1"/>
  <c r="CJ154" i="7" s="1"/>
  <c r="BG163" i="7"/>
  <c r="BQ163" i="7" s="1"/>
  <c r="BZ163" i="7" s="1"/>
  <c r="CI163" i="7" s="1"/>
  <c r="BH99" i="7"/>
  <c r="BR99" i="7" s="1"/>
  <c r="CA99" i="7" s="1"/>
  <c r="CJ99" i="7" s="1"/>
  <c r="BG126" i="7"/>
  <c r="BQ126" i="7" s="1"/>
  <c r="BZ126" i="7" s="1"/>
  <c r="CI126" i="7" s="1"/>
  <c r="BH50" i="7"/>
  <c r="BR50" i="7" s="1"/>
  <c r="CA50" i="7" s="1"/>
  <c r="CJ50" i="7" s="1"/>
  <c r="BH188" i="7"/>
  <c r="BR188" i="7" s="1"/>
  <c r="CA188" i="7" s="1"/>
  <c r="CJ188" i="7" s="1"/>
  <c r="BH104" i="7"/>
  <c r="BR104" i="7" s="1"/>
  <c r="CA104" i="7" s="1"/>
  <c r="CJ104" i="7" s="1"/>
  <c r="BG110" i="7"/>
  <c r="BQ110" i="7" s="1"/>
  <c r="BZ110" i="7" s="1"/>
  <c r="CI110" i="7" s="1"/>
  <c r="BH119" i="7"/>
  <c r="BR119" i="7" s="1"/>
  <c r="CA119" i="7" s="1"/>
  <c r="CJ119" i="7" s="1"/>
  <c r="BH58" i="7"/>
  <c r="BR58" i="7" s="1"/>
  <c r="CA58" i="7" s="1"/>
  <c r="CJ58" i="7" s="1"/>
  <c r="BH103" i="7"/>
  <c r="BR103" i="7" s="1"/>
  <c r="CA103" i="7" s="1"/>
  <c r="CJ103" i="7" s="1"/>
  <c r="BG167" i="7"/>
  <c r="BQ167" i="7" s="1"/>
  <c r="BZ167" i="7" s="1"/>
  <c r="CI167" i="7" s="1"/>
  <c r="BH79" i="7"/>
  <c r="BR79" i="7" s="1"/>
  <c r="CA79" i="7" s="1"/>
  <c r="CJ79" i="7" s="1"/>
  <c r="BH76" i="7"/>
  <c r="BR76" i="7" s="1"/>
  <c r="CA76" i="7" s="1"/>
  <c r="CJ76" i="7" s="1"/>
  <c r="BH177" i="7"/>
  <c r="BR177" i="7" s="1"/>
  <c r="CA177" i="7" s="1"/>
  <c r="CJ177" i="7" s="1"/>
  <c r="BG182" i="7"/>
  <c r="BQ182" i="7" s="1"/>
  <c r="BZ182" i="7" s="1"/>
  <c r="CI182" i="7" s="1"/>
  <c r="BG59" i="7"/>
  <c r="BQ59" i="7" s="1"/>
  <c r="BZ59" i="7" s="1"/>
  <c r="CI59" i="7" s="1"/>
  <c r="BG127" i="7"/>
  <c r="BQ127" i="7" s="1"/>
  <c r="BZ127" i="7" s="1"/>
  <c r="CI127" i="7" s="1"/>
  <c r="BH142" i="7"/>
  <c r="BR142" i="7" s="1"/>
  <c r="CA142" i="7" s="1"/>
  <c r="CJ142" i="7" s="1"/>
  <c r="BH45" i="7"/>
  <c r="BR45" i="7" s="1"/>
  <c r="CA45" i="7" s="1"/>
  <c r="CJ45" i="7" s="1"/>
  <c r="BH53" i="7"/>
  <c r="BR53" i="7" s="1"/>
  <c r="CA53" i="7" s="1"/>
  <c r="CJ53" i="7" s="1"/>
  <c r="BH157" i="7"/>
  <c r="BR157" i="7" s="1"/>
  <c r="CA157" i="7" s="1"/>
  <c r="CJ157" i="7" s="1"/>
  <c r="BG174" i="7"/>
  <c r="BQ174" i="7" s="1"/>
  <c r="BZ174" i="7" s="1"/>
  <c r="CI174" i="7" s="1"/>
  <c r="BH54" i="7"/>
  <c r="BR54" i="7" s="1"/>
  <c r="CA54" i="7" s="1"/>
  <c r="CJ54" i="7" s="1"/>
  <c r="BH124" i="7"/>
  <c r="BR124" i="7" s="1"/>
  <c r="CA124" i="7" s="1"/>
  <c r="CJ124" i="7" s="1"/>
  <c r="BH160" i="7"/>
  <c r="BR160" i="7" s="1"/>
  <c r="CA160" i="7" s="1"/>
  <c r="CJ160" i="7" s="1"/>
  <c r="BG125" i="7"/>
  <c r="BQ125" i="7" s="1"/>
  <c r="BZ125" i="7" s="1"/>
  <c r="CI125" i="7" s="1"/>
  <c r="BH107" i="7"/>
  <c r="BR107" i="7" s="1"/>
  <c r="CA107" i="7" s="1"/>
  <c r="CJ107" i="7" s="1"/>
  <c r="BH173" i="7"/>
  <c r="BR173" i="7" s="1"/>
  <c r="CA173" i="7" s="1"/>
  <c r="CJ173" i="7" s="1"/>
  <c r="BH71" i="7"/>
  <c r="BR71" i="7" s="1"/>
  <c r="CA71" i="7" s="1"/>
  <c r="CJ71" i="7" s="1"/>
  <c r="BH168" i="7"/>
  <c r="BR168" i="7" s="1"/>
  <c r="CA168" i="7" s="1"/>
  <c r="CJ168" i="7" s="1"/>
  <c r="AW27" i="7"/>
  <c r="AW17" i="7" s="1"/>
  <c r="BG46" i="6"/>
  <c r="BQ46" i="6" s="1"/>
  <c r="BZ46" i="6" s="1"/>
  <c r="CI46" i="6" s="1"/>
  <c r="BG136" i="6"/>
  <c r="BQ136" i="6" s="1"/>
  <c r="BZ136" i="6" s="1"/>
  <c r="CI136" i="6" s="1"/>
  <c r="BG51" i="6"/>
  <c r="BQ51" i="6" s="1"/>
  <c r="BZ51" i="6" s="1"/>
  <c r="CI51" i="6" s="1"/>
  <c r="BG175" i="6"/>
  <c r="BQ175" i="6" s="1"/>
  <c r="BZ175" i="6" s="1"/>
  <c r="CI175" i="6" s="1"/>
  <c r="BG80" i="6"/>
  <c r="BQ80" i="6" s="1"/>
  <c r="BZ80" i="6" s="1"/>
  <c r="CI80" i="6" s="1"/>
  <c r="BH134" i="6"/>
  <c r="BR134" i="6" s="1"/>
  <c r="CA134" i="6" s="1"/>
  <c r="CJ134" i="6" s="1"/>
  <c r="BH141" i="6"/>
  <c r="BR141" i="6" s="1"/>
  <c r="CA141" i="6" s="1"/>
  <c r="CJ141" i="6" s="1"/>
  <c r="BG88" i="6"/>
  <c r="BQ88" i="6" s="1"/>
  <c r="BZ88" i="6" s="1"/>
  <c r="CI88" i="6" s="1"/>
  <c r="BG75" i="6"/>
  <c r="BQ75" i="6" s="1"/>
  <c r="BZ75" i="6" s="1"/>
  <c r="CI75" i="6" s="1"/>
  <c r="BH155" i="6"/>
  <c r="BR155" i="6" s="1"/>
  <c r="CA155" i="6" s="1"/>
  <c r="CJ155" i="6" s="1"/>
  <c r="BG111" i="6"/>
  <c r="BQ111" i="6" s="1"/>
  <c r="BZ111" i="6" s="1"/>
  <c r="CI111" i="6" s="1"/>
  <c r="BH73" i="6"/>
  <c r="BR73" i="6" s="1"/>
  <c r="CA73" i="6" s="1"/>
  <c r="CJ73" i="6" s="1"/>
  <c r="BG90" i="6"/>
  <c r="BQ90" i="6" s="1"/>
  <c r="BZ90" i="6" s="1"/>
  <c r="CI90" i="6" s="1"/>
  <c r="BG59" i="6"/>
  <c r="BQ59" i="6" s="1"/>
  <c r="BZ59" i="6" s="1"/>
  <c r="CI59" i="6" s="1"/>
  <c r="BG43" i="6"/>
  <c r="BQ43" i="6" s="1"/>
  <c r="BZ43" i="6" s="1"/>
  <c r="CI43" i="6" s="1"/>
  <c r="BH168" i="6"/>
  <c r="BR168" i="6" s="1"/>
  <c r="CA168" i="6" s="1"/>
  <c r="CJ168" i="6" s="1"/>
  <c r="BG61" i="6"/>
  <c r="BQ61" i="6" s="1"/>
  <c r="BZ61" i="6" s="1"/>
  <c r="CI61" i="6" s="1"/>
  <c r="BH137" i="6"/>
  <c r="BR137" i="6" s="1"/>
  <c r="CA137" i="6" s="1"/>
  <c r="CJ137" i="6" s="1"/>
  <c r="BH177" i="6"/>
  <c r="BR177" i="6" s="1"/>
  <c r="CA177" i="6" s="1"/>
  <c r="CJ177" i="6" s="1"/>
  <c r="BG147" i="6"/>
  <c r="BQ147" i="6" s="1"/>
  <c r="BZ147" i="6" s="1"/>
  <c r="CI147" i="6" s="1"/>
  <c r="BH178" i="6"/>
  <c r="BR178" i="6" s="1"/>
  <c r="CA178" i="6" s="1"/>
  <c r="CJ178" i="6" s="1"/>
  <c r="BH81" i="6"/>
  <c r="BR81" i="6" s="1"/>
  <c r="CA81" i="6" s="1"/>
  <c r="CJ81" i="6" s="1"/>
  <c r="BG55" i="6"/>
  <c r="BQ55" i="6" s="1"/>
  <c r="BZ55" i="6" s="1"/>
  <c r="CI55" i="6" s="1"/>
  <c r="BH29" i="6"/>
  <c r="BR29" i="6" s="1"/>
  <c r="CA29" i="6" s="1"/>
  <c r="CJ29" i="6" s="1"/>
  <c r="BG129" i="6"/>
  <c r="BQ129" i="6" s="1"/>
  <c r="BZ129" i="6" s="1"/>
  <c r="CI129" i="6" s="1"/>
  <c r="BG92" i="6"/>
  <c r="BQ92" i="6" s="1"/>
  <c r="BZ92" i="6" s="1"/>
  <c r="CI92" i="6" s="1"/>
  <c r="BG126" i="6"/>
  <c r="BQ126" i="6" s="1"/>
  <c r="BZ126" i="6" s="1"/>
  <c r="CI126" i="6" s="1"/>
  <c r="BG183" i="6"/>
  <c r="BQ183" i="6" s="1"/>
  <c r="BZ183" i="6" s="1"/>
  <c r="CI183" i="6" s="1"/>
  <c r="BH30" i="6"/>
  <c r="BR30" i="6" s="1"/>
  <c r="CA30" i="6" s="1"/>
  <c r="CJ30" i="6" s="1"/>
  <c r="BH42" i="6"/>
  <c r="BR42" i="6" s="1"/>
  <c r="CA42" i="6" s="1"/>
  <c r="CJ42" i="6" s="1"/>
  <c r="BH28" i="6"/>
  <c r="BR28" i="6" s="1"/>
  <c r="CA28" i="6" s="1"/>
  <c r="CJ28" i="6" s="1"/>
  <c r="BG194" i="6"/>
  <c r="BQ194" i="6" s="1"/>
  <c r="BZ194" i="6" s="1"/>
  <c r="CI194" i="6" s="1"/>
  <c r="BG143" i="6"/>
  <c r="BQ143" i="6" s="1"/>
  <c r="BZ143" i="6" s="1"/>
  <c r="CI143" i="6" s="1"/>
  <c r="BG117" i="6"/>
  <c r="BQ117" i="6" s="1"/>
  <c r="BZ117" i="6" s="1"/>
  <c r="CI117" i="6" s="1"/>
  <c r="BH142" i="6"/>
  <c r="BR142" i="6" s="1"/>
  <c r="CA142" i="6" s="1"/>
  <c r="CJ142" i="6" s="1"/>
  <c r="BG101" i="6"/>
  <c r="BQ101" i="6" s="1"/>
  <c r="BZ101" i="6" s="1"/>
  <c r="CI101" i="6" s="1"/>
  <c r="BG68" i="6"/>
  <c r="BQ68" i="6" s="1"/>
  <c r="BZ68" i="6" s="1"/>
  <c r="CI68" i="6" s="1"/>
  <c r="BG165" i="6"/>
  <c r="BQ165" i="6" s="1"/>
  <c r="BZ165" i="6" s="1"/>
  <c r="CI165" i="6" s="1"/>
  <c r="BG77" i="6"/>
  <c r="BQ77" i="6" s="1"/>
  <c r="BZ77" i="6" s="1"/>
  <c r="CI77" i="6" s="1"/>
  <c r="BG163" i="6"/>
  <c r="BQ163" i="6" s="1"/>
  <c r="BZ163" i="6" s="1"/>
  <c r="CI163" i="6" s="1"/>
  <c r="BH94" i="6"/>
  <c r="BR94" i="6" s="1"/>
  <c r="CA94" i="6" s="1"/>
  <c r="CJ94" i="6" s="1"/>
  <c r="BG41" i="6"/>
  <c r="BQ41" i="6" s="1"/>
  <c r="BZ41" i="6" s="1"/>
  <c r="CI41" i="6" s="1"/>
  <c r="BH146" i="6"/>
  <c r="BR146" i="6" s="1"/>
  <c r="CA146" i="6" s="1"/>
  <c r="CJ146" i="6" s="1"/>
  <c r="BH53" i="6"/>
  <c r="BR53" i="6" s="1"/>
  <c r="CA53" i="6" s="1"/>
  <c r="CJ53" i="6" s="1"/>
  <c r="BH187" i="6"/>
  <c r="BR187" i="6" s="1"/>
  <c r="CA187" i="6" s="1"/>
  <c r="CJ187" i="6" s="1"/>
  <c r="BH108" i="6"/>
  <c r="BR108" i="6" s="1"/>
  <c r="CA108" i="6" s="1"/>
  <c r="CJ108" i="6" s="1"/>
  <c r="BG159" i="6"/>
  <c r="BQ159" i="6" s="1"/>
  <c r="BZ159" i="6" s="1"/>
  <c r="CI159" i="6" s="1"/>
  <c r="BG131" i="6"/>
  <c r="BQ131" i="6" s="1"/>
  <c r="BZ131" i="6" s="1"/>
  <c r="CI131" i="6" s="1"/>
  <c r="BG70" i="6"/>
  <c r="BQ70" i="6" s="1"/>
  <c r="BZ70" i="6" s="1"/>
  <c r="CI70" i="6" s="1"/>
  <c r="BG107" i="6"/>
  <c r="BQ107" i="6" s="1"/>
  <c r="BZ107" i="6" s="1"/>
  <c r="CI107" i="6" s="1"/>
  <c r="BH138" i="6"/>
  <c r="BR138" i="6" s="1"/>
  <c r="CA138" i="6" s="1"/>
  <c r="CJ138" i="6" s="1"/>
  <c r="BG180" i="6"/>
  <c r="BQ180" i="6" s="1"/>
  <c r="BZ180" i="6" s="1"/>
  <c r="CI180" i="6" s="1"/>
  <c r="BG40" i="6"/>
  <c r="BQ40" i="6" s="1"/>
  <c r="BZ40" i="6" s="1"/>
  <c r="CI40" i="6" s="1"/>
  <c r="BG151" i="6"/>
  <c r="BQ151" i="6" s="1"/>
  <c r="BZ151" i="6" s="1"/>
  <c r="CI151" i="6" s="1"/>
  <c r="BG106" i="6"/>
  <c r="BQ106" i="6" s="1"/>
  <c r="BZ106" i="6" s="1"/>
  <c r="CI106" i="6" s="1"/>
  <c r="BG96" i="6"/>
  <c r="BQ96" i="6" s="1"/>
  <c r="BZ96" i="6" s="1"/>
  <c r="CI96" i="6" s="1"/>
  <c r="BG123" i="6"/>
  <c r="BQ123" i="6" s="1"/>
  <c r="BZ123" i="6" s="1"/>
  <c r="CI123" i="6" s="1"/>
  <c r="BG82" i="6"/>
  <c r="BQ82" i="6" s="1"/>
  <c r="BZ82" i="6" s="1"/>
  <c r="CI82" i="6" s="1"/>
  <c r="BG97" i="6"/>
  <c r="BQ97" i="6" s="1"/>
  <c r="BZ97" i="6" s="1"/>
  <c r="CI97" i="6" s="1"/>
  <c r="BG72" i="6"/>
  <c r="BQ72" i="6" s="1"/>
  <c r="BZ72" i="6" s="1"/>
  <c r="CI72" i="6" s="1"/>
  <c r="BH169" i="6"/>
  <c r="BR169" i="6" s="1"/>
  <c r="CA169" i="6" s="1"/>
  <c r="CJ169" i="6" s="1"/>
  <c r="BH71" i="6"/>
  <c r="BR71" i="6" s="1"/>
  <c r="CA71" i="6" s="1"/>
  <c r="CJ71" i="6" s="1"/>
  <c r="BG57" i="6"/>
  <c r="BQ57" i="6" s="1"/>
  <c r="BZ57" i="6" s="1"/>
  <c r="CI57" i="6" s="1"/>
  <c r="BH118" i="6"/>
  <c r="BR118" i="6" s="1"/>
  <c r="CA118" i="6" s="1"/>
  <c r="CJ118" i="6" s="1"/>
  <c r="BH149" i="6"/>
  <c r="BR149" i="6" s="1"/>
  <c r="CA149" i="6" s="1"/>
  <c r="CJ149" i="6" s="1"/>
  <c r="BG32" i="6"/>
  <c r="BQ32" i="6" s="1"/>
  <c r="BZ32" i="6" s="1"/>
  <c r="CI32" i="6" s="1"/>
  <c r="BH125" i="6"/>
  <c r="BR125" i="6" s="1"/>
  <c r="CA125" i="6" s="1"/>
  <c r="CJ125" i="6" s="1"/>
  <c r="BG86" i="6"/>
  <c r="BQ86" i="6" s="1"/>
  <c r="BZ86" i="6" s="1"/>
  <c r="CI86" i="6" s="1"/>
  <c r="BG50" i="6"/>
  <c r="BQ50" i="6" s="1"/>
  <c r="BZ50" i="6" s="1"/>
  <c r="CI50" i="6" s="1"/>
  <c r="BG48" i="6"/>
  <c r="BQ48" i="6" s="1"/>
  <c r="BZ48" i="6" s="1"/>
  <c r="CI48" i="6" s="1"/>
  <c r="BG115" i="6"/>
  <c r="BQ115" i="6" s="1"/>
  <c r="BZ115" i="6" s="1"/>
  <c r="CI115" i="6" s="1"/>
  <c r="BG65" i="6"/>
  <c r="BQ65" i="6" s="1"/>
  <c r="BZ65" i="6" s="1"/>
  <c r="CI65" i="6" s="1"/>
  <c r="BG67" i="6"/>
  <c r="BQ67" i="6" s="1"/>
  <c r="BZ67" i="6" s="1"/>
  <c r="CI67" i="6" s="1"/>
  <c r="BH130" i="6"/>
  <c r="BR130" i="6" s="1"/>
  <c r="CA130" i="6" s="1"/>
  <c r="CJ130" i="6" s="1"/>
  <c r="BG152" i="6"/>
  <c r="BQ152" i="6" s="1"/>
  <c r="BZ152" i="6" s="1"/>
  <c r="CI152" i="6" s="1"/>
  <c r="BG100" i="6"/>
  <c r="BQ100" i="6" s="1"/>
  <c r="BZ100" i="6" s="1"/>
  <c r="CI100" i="6" s="1"/>
  <c r="BH103" i="6"/>
  <c r="BR103" i="6" s="1"/>
  <c r="CA103" i="6" s="1"/>
  <c r="CJ103" i="6" s="1"/>
  <c r="BH182" i="6"/>
  <c r="BR182" i="6" s="1"/>
  <c r="CA182" i="6" s="1"/>
  <c r="CJ182" i="6" s="1"/>
  <c r="BH133" i="6"/>
  <c r="BR133" i="6" s="1"/>
  <c r="CA133" i="6" s="1"/>
  <c r="CJ133" i="6" s="1"/>
  <c r="BG74" i="6"/>
  <c r="BQ74" i="6" s="1"/>
  <c r="BZ74" i="6" s="1"/>
  <c r="CI74" i="6" s="1"/>
  <c r="BH144" i="6"/>
  <c r="BR144" i="6" s="1"/>
  <c r="CA144" i="6" s="1"/>
  <c r="CJ144" i="6" s="1"/>
  <c r="BH34" i="6"/>
  <c r="BR34" i="6" s="1"/>
  <c r="CA34" i="6" s="1"/>
  <c r="CJ34" i="6" s="1"/>
  <c r="BH189" i="6"/>
  <c r="BR189" i="6" s="1"/>
  <c r="CA189" i="6" s="1"/>
  <c r="CJ189" i="6" s="1"/>
  <c r="BG122" i="6"/>
  <c r="BQ122" i="6" s="1"/>
  <c r="BZ122" i="6" s="1"/>
  <c r="CI122" i="6" s="1"/>
  <c r="BG114" i="6"/>
  <c r="BQ114" i="6" s="1"/>
  <c r="BZ114" i="6" s="1"/>
  <c r="CI114" i="6" s="1"/>
  <c r="BG58" i="6"/>
  <c r="BQ58" i="6" s="1"/>
  <c r="BZ58" i="6" s="1"/>
  <c r="CI58" i="6" s="1"/>
  <c r="BG173" i="6"/>
  <c r="BQ173" i="6" s="1"/>
  <c r="BZ173" i="6" s="1"/>
  <c r="CI173" i="6" s="1"/>
  <c r="BG184" i="6"/>
  <c r="BQ184" i="6" s="1"/>
  <c r="BZ184" i="6" s="1"/>
  <c r="CI184" i="6" s="1"/>
  <c r="BG154" i="6"/>
  <c r="BQ154" i="6" s="1"/>
  <c r="BZ154" i="6" s="1"/>
  <c r="CI154" i="6" s="1"/>
  <c r="BG38" i="6"/>
  <c r="BQ38" i="6" s="1"/>
  <c r="BZ38" i="6" s="1"/>
  <c r="CI38" i="6" s="1"/>
  <c r="BG188" i="6"/>
  <c r="BQ188" i="6" s="1"/>
  <c r="BZ188" i="6" s="1"/>
  <c r="CI188" i="6" s="1"/>
  <c r="BG132" i="6"/>
  <c r="BQ132" i="6" s="1"/>
  <c r="BZ132" i="6" s="1"/>
  <c r="CI132" i="6" s="1"/>
  <c r="BH54" i="6"/>
  <c r="BR54" i="6" s="1"/>
  <c r="CA54" i="6" s="1"/>
  <c r="CJ54" i="6" s="1"/>
  <c r="BG160" i="6"/>
  <c r="BQ160" i="6" s="1"/>
  <c r="BZ160" i="6" s="1"/>
  <c r="CI160" i="6" s="1"/>
  <c r="BG99" i="6"/>
  <c r="BQ99" i="6" s="1"/>
  <c r="BZ99" i="6" s="1"/>
  <c r="CI99" i="6" s="1"/>
  <c r="BG191" i="6"/>
  <c r="BQ191" i="6" s="1"/>
  <c r="BZ191" i="6" s="1"/>
  <c r="CI191" i="6" s="1"/>
  <c r="BH181" i="6"/>
  <c r="BR181" i="6" s="1"/>
  <c r="CA181" i="6" s="1"/>
  <c r="CJ181" i="6" s="1"/>
  <c r="BG35" i="6"/>
  <c r="BQ35" i="6" s="1"/>
  <c r="BZ35" i="6" s="1"/>
  <c r="CI35" i="6" s="1"/>
  <c r="BH166" i="6"/>
  <c r="BR166" i="6" s="1"/>
  <c r="CA166" i="6" s="1"/>
  <c r="CJ166" i="6" s="1"/>
  <c r="BG76" i="6"/>
  <c r="BQ76" i="6" s="1"/>
  <c r="BZ76" i="6" s="1"/>
  <c r="CI76" i="6" s="1"/>
  <c r="BG109" i="6"/>
  <c r="BQ109" i="6" s="1"/>
  <c r="BZ109" i="6" s="1"/>
  <c r="CI109" i="6" s="1"/>
  <c r="BH113" i="6"/>
  <c r="BR113" i="6" s="1"/>
  <c r="CA113" i="6" s="1"/>
  <c r="CJ113" i="6" s="1"/>
  <c r="BH95" i="6"/>
  <c r="BR95" i="6" s="1"/>
  <c r="CA95" i="6" s="1"/>
  <c r="CJ95" i="6" s="1"/>
  <c r="BG85" i="6"/>
  <c r="BQ85" i="6" s="1"/>
  <c r="BZ85" i="6" s="1"/>
  <c r="CI85" i="6" s="1"/>
  <c r="BH63" i="6"/>
  <c r="BR63" i="6" s="1"/>
  <c r="CA63" i="6" s="1"/>
  <c r="CJ63" i="6" s="1"/>
  <c r="BH153" i="6"/>
  <c r="BR153" i="6" s="1"/>
  <c r="CA153" i="6" s="1"/>
  <c r="CJ153" i="6" s="1"/>
  <c r="BG79" i="6"/>
  <c r="BQ79" i="6" s="1"/>
  <c r="BZ79" i="6" s="1"/>
  <c r="CI79" i="6" s="1"/>
  <c r="BG89" i="6"/>
  <c r="BQ89" i="6" s="1"/>
  <c r="BZ89" i="6" s="1"/>
  <c r="CI89" i="6" s="1"/>
  <c r="BH171" i="6"/>
  <c r="BR171" i="6" s="1"/>
  <c r="CA171" i="6" s="1"/>
  <c r="CJ171" i="6" s="1"/>
  <c r="BG93" i="6"/>
  <c r="BQ93" i="6" s="1"/>
  <c r="BZ93" i="6" s="1"/>
  <c r="CI93" i="6" s="1"/>
  <c r="BH83" i="6"/>
  <c r="BR83" i="6" s="1"/>
  <c r="CA83" i="6" s="1"/>
  <c r="CJ83" i="6" s="1"/>
  <c r="BH36" i="6"/>
  <c r="BR36" i="6" s="1"/>
  <c r="CA36" i="6" s="1"/>
  <c r="CJ36" i="6" s="1"/>
  <c r="BG128" i="6"/>
  <c r="BQ128" i="6" s="1"/>
  <c r="BZ128" i="6" s="1"/>
  <c r="CI128" i="6" s="1"/>
  <c r="BH157" i="6"/>
  <c r="BR157" i="6" s="1"/>
  <c r="CA157" i="6" s="1"/>
  <c r="CJ157" i="6" s="1"/>
  <c r="BH164" i="6"/>
  <c r="BR164" i="6" s="1"/>
  <c r="CA164" i="6" s="1"/>
  <c r="CJ164" i="6" s="1"/>
  <c r="BH105" i="6"/>
  <c r="BR105" i="6" s="1"/>
  <c r="CA105" i="6" s="1"/>
  <c r="CJ105" i="6" s="1"/>
  <c r="BH145" i="6"/>
  <c r="BR145" i="6" s="1"/>
  <c r="CA145" i="6" s="1"/>
  <c r="CJ145" i="6" s="1"/>
  <c r="BG31" i="6"/>
  <c r="BQ31" i="6" s="1"/>
  <c r="BZ31" i="6" s="1"/>
  <c r="CI31" i="6" s="1"/>
  <c r="BG52" i="6"/>
  <c r="BQ52" i="6" s="1"/>
  <c r="BZ52" i="6" s="1"/>
  <c r="CI52" i="6" s="1"/>
  <c r="BG119" i="6"/>
  <c r="BQ119" i="6" s="1"/>
  <c r="BZ119" i="6" s="1"/>
  <c r="CI119" i="6" s="1"/>
  <c r="BH139" i="6"/>
  <c r="BR139" i="6" s="1"/>
  <c r="CA139" i="6" s="1"/>
  <c r="CJ139" i="6" s="1"/>
  <c r="BH162" i="6"/>
  <c r="BR162" i="6" s="1"/>
  <c r="CA162" i="6" s="1"/>
  <c r="CJ162" i="6" s="1"/>
  <c r="BG62" i="6"/>
  <c r="BQ62" i="6" s="1"/>
  <c r="BZ62" i="6" s="1"/>
  <c r="CI62" i="6" s="1"/>
  <c r="BG66" i="6"/>
  <c r="BQ66" i="6" s="1"/>
  <c r="BZ66" i="6" s="1"/>
  <c r="CI66" i="6" s="1"/>
  <c r="BH185" i="6"/>
  <c r="BR185" i="6" s="1"/>
  <c r="CA185" i="6" s="1"/>
  <c r="CJ185" i="6" s="1"/>
  <c r="BH45" i="6"/>
  <c r="BR45" i="6" s="1"/>
  <c r="CA45" i="6" s="1"/>
  <c r="CJ45" i="6" s="1"/>
  <c r="BH140" i="6"/>
  <c r="BR140" i="6" s="1"/>
  <c r="CA140" i="6" s="1"/>
  <c r="CJ140" i="6" s="1"/>
  <c r="BG39" i="6"/>
  <c r="BQ39" i="6" s="1"/>
  <c r="BZ39" i="6" s="1"/>
  <c r="CI39" i="6" s="1"/>
  <c r="BG44" i="6"/>
  <c r="BQ44" i="6" s="1"/>
  <c r="BZ44" i="6" s="1"/>
  <c r="CI44" i="6" s="1"/>
  <c r="BG156" i="6"/>
  <c r="BQ156" i="6" s="1"/>
  <c r="BZ156" i="6" s="1"/>
  <c r="CI156" i="6" s="1"/>
  <c r="BH33" i="6"/>
  <c r="BR33" i="6" s="1"/>
  <c r="CA33" i="6" s="1"/>
  <c r="CJ33" i="6" s="1"/>
  <c r="BG192" i="6"/>
  <c r="BQ192" i="6" s="1"/>
  <c r="BZ192" i="6" s="1"/>
  <c r="CI192" i="6" s="1"/>
  <c r="BG104" i="6"/>
  <c r="BQ104" i="6" s="1"/>
  <c r="BZ104" i="6" s="1"/>
  <c r="CI104" i="6" s="1"/>
  <c r="BH47" i="6"/>
  <c r="BR47" i="6" s="1"/>
  <c r="CA47" i="6" s="1"/>
  <c r="CJ47" i="6" s="1"/>
  <c r="BH56" i="6"/>
  <c r="BR56" i="6" s="1"/>
  <c r="CA56" i="6" s="1"/>
  <c r="CJ56" i="6" s="1"/>
  <c r="BH49" i="6"/>
  <c r="BR49" i="6" s="1"/>
  <c r="CA49" i="6" s="1"/>
  <c r="CJ49" i="6" s="1"/>
  <c r="BG60" i="6"/>
  <c r="BQ60" i="6" s="1"/>
  <c r="BZ60" i="6" s="1"/>
  <c r="CI60" i="6" s="1"/>
  <c r="BH170" i="6"/>
  <c r="BR170" i="6" s="1"/>
  <c r="CA170" i="6" s="1"/>
  <c r="CJ170" i="6" s="1"/>
  <c r="BH176" i="6"/>
  <c r="BR176" i="6" s="1"/>
  <c r="CA176" i="6" s="1"/>
  <c r="CJ176" i="6" s="1"/>
  <c r="BH158" i="6"/>
  <c r="BR158" i="6" s="1"/>
  <c r="CA158" i="6" s="1"/>
  <c r="CJ158" i="6" s="1"/>
  <c r="BG121" i="6"/>
  <c r="BQ121" i="6" s="1"/>
  <c r="BZ121" i="6" s="1"/>
  <c r="CI121" i="6" s="1"/>
  <c r="BG195" i="6"/>
  <c r="BQ195" i="6" s="1"/>
  <c r="BZ195" i="6" s="1"/>
  <c r="CI195" i="6" s="1"/>
  <c r="BG186" i="6"/>
  <c r="BQ186" i="6" s="1"/>
  <c r="BZ186" i="6" s="1"/>
  <c r="CI186" i="6" s="1"/>
  <c r="BG174" i="6"/>
  <c r="BQ174" i="6" s="1"/>
  <c r="BZ174" i="6" s="1"/>
  <c r="CI174" i="6" s="1"/>
  <c r="BH110" i="6"/>
  <c r="BR110" i="6" s="1"/>
  <c r="CA110" i="6" s="1"/>
  <c r="CJ110" i="6" s="1"/>
  <c r="BH87" i="6"/>
  <c r="BR87" i="6" s="1"/>
  <c r="CA87" i="6" s="1"/>
  <c r="CJ87" i="6" s="1"/>
  <c r="BG84" i="6"/>
  <c r="BQ84" i="6" s="1"/>
  <c r="BZ84" i="6" s="1"/>
  <c r="CI84" i="6" s="1"/>
  <c r="BG127" i="6"/>
  <c r="BQ127" i="6" s="1"/>
  <c r="BZ127" i="6" s="1"/>
  <c r="CI127" i="6" s="1"/>
  <c r="BG69" i="6"/>
  <c r="BQ69" i="6" s="1"/>
  <c r="BZ69" i="6" s="1"/>
  <c r="CI69" i="6" s="1"/>
  <c r="BG179" i="6"/>
  <c r="BQ179" i="6" s="1"/>
  <c r="BZ179" i="6" s="1"/>
  <c r="CI179" i="6" s="1"/>
  <c r="BG120" i="6"/>
  <c r="BQ120" i="6" s="1"/>
  <c r="BZ120" i="6" s="1"/>
  <c r="CI120" i="6" s="1"/>
  <c r="BH98" i="6"/>
  <c r="BR98" i="6" s="1"/>
  <c r="CA98" i="6" s="1"/>
  <c r="CJ98" i="6" s="1"/>
  <c r="BG148" i="6"/>
  <c r="BQ148" i="6" s="1"/>
  <c r="BZ148" i="6" s="1"/>
  <c r="CI148" i="6" s="1"/>
  <c r="BG116" i="6"/>
  <c r="BQ116" i="6" s="1"/>
  <c r="BZ116" i="6" s="1"/>
  <c r="CI116" i="6" s="1"/>
  <c r="BH167" i="6"/>
  <c r="BR167" i="6" s="1"/>
  <c r="CA167" i="6" s="1"/>
  <c r="CJ167" i="6" s="1"/>
  <c r="BG135" i="6"/>
  <c r="BQ135" i="6" s="1"/>
  <c r="BZ135" i="6" s="1"/>
  <c r="CI135" i="6" s="1"/>
  <c r="BG78" i="6"/>
  <c r="BQ78" i="6" s="1"/>
  <c r="BZ78" i="6" s="1"/>
  <c r="CI78" i="6" s="1"/>
  <c r="BG172" i="6"/>
  <c r="BQ172" i="6" s="1"/>
  <c r="BZ172" i="6" s="1"/>
  <c r="CI172" i="6" s="1"/>
  <c r="BG150" i="6"/>
  <c r="BQ150" i="6" s="1"/>
  <c r="BZ150" i="6" s="1"/>
  <c r="CI150" i="6" s="1"/>
  <c r="BH193" i="6"/>
  <c r="BR193" i="6" s="1"/>
  <c r="CA193" i="6" s="1"/>
  <c r="CJ193" i="6" s="1"/>
  <c r="BG190" i="6"/>
  <c r="BQ190" i="6" s="1"/>
  <c r="BZ190" i="6" s="1"/>
  <c r="CI190" i="6" s="1"/>
  <c r="BH124" i="6"/>
  <c r="BR124" i="6" s="1"/>
  <c r="CA124" i="6" s="1"/>
  <c r="CJ124" i="6" s="1"/>
  <c r="BH102" i="6"/>
  <c r="BR102" i="6" s="1"/>
  <c r="CA102" i="6" s="1"/>
  <c r="CJ102" i="6" s="1"/>
  <c r="BH64" i="6"/>
  <c r="BR64" i="6" s="1"/>
  <c r="CA64" i="6" s="1"/>
  <c r="CJ64" i="6" s="1"/>
  <c r="BG37" i="6"/>
  <c r="BQ37" i="6" s="1"/>
  <c r="BZ37" i="6" s="1"/>
  <c r="CI37" i="6" s="1"/>
  <c r="BH91" i="6"/>
  <c r="BR91" i="6" s="1"/>
  <c r="CA91" i="6" s="1"/>
  <c r="CJ91" i="6" s="1"/>
  <c r="BG112" i="6"/>
  <c r="BQ112" i="6" s="1"/>
  <c r="BZ112" i="6" s="1"/>
  <c r="CI112" i="6" s="1"/>
  <c r="BH161" i="6"/>
  <c r="BR161" i="6" s="1"/>
  <c r="CA161" i="6" s="1"/>
  <c r="CJ161" i="6" s="1"/>
  <c r="AW27" i="6"/>
  <c r="AW17" i="6" s="1"/>
  <c r="BG60" i="5"/>
  <c r="BQ60" i="5" s="1"/>
  <c r="BZ60" i="5" s="1"/>
  <c r="CI60" i="5" s="1"/>
  <c r="BG107" i="5"/>
  <c r="BQ107" i="5" s="1"/>
  <c r="BZ107" i="5" s="1"/>
  <c r="CI107" i="5" s="1"/>
  <c r="BH159" i="5"/>
  <c r="BR159" i="5" s="1"/>
  <c r="CA159" i="5" s="1"/>
  <c r="CJ159" i="5" s="1"/>
  <c r="BG110" i="5"/>
  <c r="BQ110" i="5" s="1"/>
  <c r="BZ110" i="5" s="1"/>
  <c r="CI110" i="5" s="1"/>
  <c r="BG44" i="5"/>
  <c r="BQ44" i="5" s="1"/>
  <c r="BZ44" i="5" s="1"/>
  <c r="CI44" i="5" s="1"/>
  <c r="BG64" i="5"/>
  <c r="BQ64" i="5" s="1"/>
  <c r="BZ64" i="5" s="1"/>
  <c r="CI64" i="5" s="1"/>
  <c r="BG127" i="5"/>
  <c r="BQ127" i="5" s="1"/>
  <c r="BZ127" i="5" s="1"/>
  <c r="CI127" i="5" s="1"/>
  <c r="BG100" i="5"/>
  <c r="BQ100" i="5" s="1"/>
  <c r="BZ100" i="5" s="1"/>
  <c r="CI100" i="5" s="1"/>
  <c r="BG72" i="5"/>
  <c r="BQ72" i="5" s="1"/>
  <c r="BZ72" i="5" s="1"/>
  <c r="CI72" i="5" s="1"/>
  <c r="BG53" i="5"/>
  <c r="BQ53" i="5" s="1"/>
  <c r="BZ53" i="5" s="1"/>
  <c r="CI53" i="5" s="1"/>
  <c r="BG83" i="5"/>
  <c r="BQ83" i="5" s="1"/>
  <c r="BZ83" i="5" s="1"/>
  <c r="CI83" i="5" s="1"/>
  <c r="BG31" i="5"/>
  <c r="BQ31" i="5" s="1"/>
  <c r="BZ31" i="5" s="1"/>
  <c r="CI31" i="5" s="1"/>
  <c r="BH180" i="5"/>
  <c r="BR180" i="5" s="1"/>
  <c r="CA180" i="5" s="1"/>
  <c r="CJ180" i="5" s="1"/>
  <c r="BG76" i="5"/>
  <c r="BQ76" i="5" s="1"/>
  <c r="BZ76" i="5" s="1"/>
  <c r="CI76" i="5" s="1"/>
  <c r="BH112" i="5"/>
  <c r="BR112" i="5" s="1"/>
  <c r="CA112" i="5" s="1"/>
  <c r="CJ112" i="5" s="1"/>
  <c r="BG175" i="5"/>
  <c r="BQ175" i="5" s="1"/>
  <c r="BZ175" i="5" s="1"/>
  <c r="CI175" i="5" s="1"/>
  <c r="BH147" i="5"/>
  <c r="BR147" i="5" s="1"/>
  <c r="CA147" i="5" s="1"/>
  <c r="CJ147" i="5" s="1"/>
  <c r="BH139" i="5"/>
  <c r="BR139" i="5" s="1"/>
  <c r="CA139" i="5" s="1"/>
  <c r="CJ139" i="5" s="1"/>
  <c r="BG79" i="5"/>
  <c r="BQ79" i="5" s="1"/>
  <c r="BZ79" i="5" s="1"/>
  <c r="CI79" i="5" s="1"/>
  <c r="BG46" i="5"/>
  <c r="BQ46" i="5" s="1"/>
  <c r="BZ46" i="5" s="1"/>
  <c r="CI46" i="5" s="1"/>
  <c r="BH98" i="5"/>
  <c r="BR98" i="5" s="1"/>
  <c r="CA98" i="5" s="1"/>
  <c r="CJ98" i="5" s="1"/>
  <c r="BG30" i="5"/>
  <c r="BQ30" i="5" s="1"/>
  <c r="BZ30" i="5" s="1"/>
  <c r="CI30" i="5" s="1"/>
  <c r="BG132" i="5"/>
  <c r="BQ132" i="5" s="1"/>
  <c r="BZ132" i="5" s="1"/>
  <c r="CI132" i="5" s="1"/>
  <c r="BH122" i="5"/>
  <c r="BR122" i="5" s="1"/>
  <c r="CA122" i="5" s="1"/>
  <c r="CJ122" i="5" s="1"/>
  <c r="BG158" i="5"/>
  <c r="BQ158" i="5" s="1"/>
  <c r="BZ158" i="5" s="1"/>
  <c r="CI158" i="5" s="1"/>
  <c r="BH135" i="5"/>
  <c r="BR135" i="5" s="1"/>
  <c r="CA135" i="5" s="1"/>
  <c r="CJ135" i="5" s="1"/>
  <c r="BG40" i="5"/>
  <c r="BQ40" i="5" s="1"/>
  <c r="BZ40" i="5" s="1"/>
  <c r="CI40" i="5" s="1"/>
  <c r="BH29" i="5"/>
  <c r="BR29" i="5" s="1"/>
  <c r="CA29" i="5" s="1"/>
  <c r="CJ29" i="5" s="1"/>
  <c r="BG56" i="5"/>
  <c r="BQ56" i="5" s="1"/>
  <c r="BZ56" i="5" s="1"/>
  <c r="CI56" i="5" s="1"/>
  <c r="BG47" i="5"/>
  <c r="BQ47" i="5" s="1"/>
  <c r="BZ47" i="5" s="1"/>
  <c r="CI47" i="5" s="1"/>
  <c r="BH166" i="5"/>
  <c r="BR166" i="5" s="1"/>
  <c r="CA166" i="5" s="1"/>
  <c r="CJ166" i="5" s="1"/>
  <c r="BG133" i="5"/>
  <c r="BQ133" i="5" s="1"/>
  <c r="BZ133" i="5" s="1"/>
  <c r="CI133" i="5" s="1"/>
  <c r="BG35" i="5"/>
  <c r="BQ35" i="5" s="1"/>
  <c r="BZ35" i="5" s="1"/>
  <c r="CI35" i="5" s="1"/>
  <c r="BG173" i="5"/>
  <c r="BQ173" i="5" s="1"/>
  <c r="BZ173" i="5" s="1"/>
  <c r="CI173" i="5" s="1"/>
  <c r="BH183" i="5"/>
  <c r="BR183" i="5" s="1"/>
  <c r="CA183" i="5" s="1"/>
  <c r="CJ183" i="5" s="1"/>
  <c r="BG188" i="5"/>
  <c r="BQ188" i="5" s="1"/>
  <c r="BZ188" i="5" s="1"/>
  <c r="CI188" i="5" s="1"/>
  <c r="BG96" i="5"/>
  <c r="BQ96" i="5" s="1"/>
  <c r="BZ96" i="5" s="1"/>
  <c r="CI96" i="5" s="1"/>
  <c r="BG138" i="5"/>
  <c r="BQ138" i="5" s="1"/>
  <c r="BZ138" i="5" s="1"/>
  <c r="CI138" i="5" s="1"/>
  <c r="BG111" i="5"/>
  <c r="BQ111" i="5" s="1"/>
  <c r="BZ111" i="5" s="1"/>
  <c r="CI111" i="5" s="1"/>
  <c r="BG179" i="5"/>
  <c r="BQ179" i="5" s="1"/>
  <c r="BZ179" i="5" s="1"/>
  <c r="CI179" i="5" s="1"/>
  <c r="BG144" i="5"/>
  <c r="BQ144" i="5" s="1"/>
  <c r="BZ144" i="5" s="1"/>
  <c r="CI144" i="5" s="1"/>
  <c r="BG62" i="5"/>
  <c r="BQ62" i="5" s="1"/>
  <c r="BZ62" i="5" s="1"/>
  <c r="CI62" i="5" s="1"/>
  <c r="BH174" i="5"/>
  <c r="BR174" i="5" s="1"/>
  <c r="CA174" i="5" s="1"/>
  <c r="CJ174" i="5" s="1"/>
  <c r="BG186" i="5"/>
  <c r="BQ186" i="5" s="1"/>
  <c r="BZ186" i="5" s="1"/>
  <c r="CI186" i="5" s="1"/>
  <c r="BG95" i="5"/>
  <c r="BQ95" i="5" s="1"/>
  <c r="BZ95" i="5" s="1"/>
  <c r="CI95" i="5" s="1"/>
  <c r="BG69" i="5"/>
  <c r="BQ69" i="5" s="1"/>
  <c r="BZ69" i="5" s="1"/>
  <c r="CI69" i="5" s="1"/>
  <c r="BG146" i="5"/>
  <c r="BQ146" i="5" s="1"/>
  <c r="BZ146" i="5" s="1"/>
  <c r="CI146" i="5" s="1"/>
  <c r="BG150" i="5"/>
  <c r="BQ150" i="5" s="1"/>
  <c r="BZ150" i="5" s="1"/>
  <c r="CI150" i="5" s="1"/>
  <c r="BH181" i="5"/>
  <c r="BR181" i="5" s="1"/>
  <c r="CA181" i="5" s="1"/>
  <c r="CJ181" i="5" s="1"/>
  <c r="BG152" i="5"/>
  <c r="BQ152" i="5" s="1"/>
  <c r="BZ152" i="5" s="1"/>
  <c r="CI152" i="5" s="1"/>
  <c r="BG109" i="5"/>
  <c r="BQ109" i="5" s="1"/>
  <c r="BZ109" i="5" s="1"/>
  <c r="CI109" i="5" s="1"/>
  <c r="BG63" i="5"/>
  <c r="BQ63" i="5" s="1"/>
  <c r="BZ63" i="5" s="1"/>
  <c r="CI63" i="5" s="1"/>
  <c r="BG84" i="5"/>
  <c r="BQ84" i="5" s="1"/>
  <c r="BZ84" i="5" s="1"/>
  <c r="CI84" i="5" s="1"/>
  <c r="BH131" i="5"/>
  <c r="BR131" i="5" s="1"/>
  <c r="CA131" i="5" s="1"/>
  <c r="CJ131" i="5" s="1"/>
  <c r="BG165" i="5"/>
  <c r="BQ165" i="5" s="1"/>
  <c r="BZ165" i="5" s="1"/>
  <c r="CI165" i="5" s="1"/>
  <c r="BG36" i="5"/>
  <c r="BQ36" i="5" s="1"/>
  <c r="BZ36" i="5" s="1"/>
  <c r="CI36" i="5" s="1"/>
  <c r="BG81" i="5"/>
  <c r="BQ81" i="5" s="1"/>
  <c r="BZ81" i="5" s="1"/>
  <c r="CI81" i="5" s="1"/>
  <c r="BG91" i="5"/>
  <c r="BQ91" i="5" s="1"/>
  <c r="BZ91" i="5" s="1"/>
  <c r="CI91" i="5" s="1"/>
  <c r="BH52" i="5"/>
  <c r="BR52" i="5" s="1"/>
  <c r="CA52" i="5" s="1"/>
  <c r="CJ52" i="5" s="1"/>
  <c r="BG74" i="5"/>
  <c r="BQ74" i="5" s="1"/>
  <c r="BZ74" i="5" s="1"/>
  <c r="CI74" i="5" s="1"/>
  <c r="BG153" i="5"/>
  <c r="BQ153" i="5" s="1"/>
  <c r="BZ153" i="5" s="1"/>
  <c r="CI153" i="5" s="1"/>
  <c r="BG55" i="5"/>
  <c r="BQ55" i="5" s="1"/>
  <c r="BZ55" i="5" s="1"/>
  <c r="CI55" i="5" s="1"/>
  <c r="BG89" i="5"/>
  <c r="BQ89" i="5" s="1"/>
  <c r="BZ89" i="5" s="1"/>
  <c r="CI89" i="5" s="1"/>
  <c r="BG78" i="5"/>
  <c r="BQ78" i="5" s="1"/>
  <c r="BZ78" i="5" s="1"/>
  <c r="CI78" i="5" s="1"/>
  <c r="BG149" i="5"/>
  <c r="BQ149" i="5" s="1"/>
  <c r="BZ149" i="5" s="1"/>
  <c r="CI149" i="5" s="1"/>
  <c r="BG160" i="5"/>
  <c r="BQ160" i="5" s="1"/>
  <c r="BZ160" i="5" s="1"/>
  <c r="CI160" i="5" s="1"/>
  <c r="BG97" i="5"/>
  <c r="BQ97" i="5" s="1"/>
  <c r="BZ97" i="5" s="1"/>
  <c r="CI97" i="5" s="1"/>
  <c r="BG117" i="5"/>
  <c r="BQ117" i="5" s="1"/>
  <c r="BZ117" i="5" s="1"/>
  <c r="CI117" i="5" s="1"/>
  <c r="BG102" i="5"/>
  <c r="BQ102" i="5" s="1"/>
  <c r="BZ102" i="5" s="1"/>
  <c r="CI102" i="5" s="1"/>
  <c r="BG108" i="5"/>
  <c r="BQ108" i="5" s="1"/>
  <c r="BZ108" i="5" s="1"/>
  <c r="CI108" i="5" s="1"/>
  <c r="BG182" i="5"/>
  <c r="BQ182" i="5" s="1"/>
  <c r="BZ182" i="5" s="1"/>
  <c r="CI182" i="5" s="1"/>
  <c r="BG50" i="5"/>
  <c r="BQ50" i="5" s="1"/>
  <c r="BZ50" i="5" s="1"/>
  <c r="CI50" i="5" s="1"/>
  <c r="BG94" i="5"/>
  <c r="BQ94" i="5" s="1"/>
  <c r="BZ94" i="5" s="1"/>
  <c r="CI94" i="5" s="1"/>
  <c r="BG54" i="5"/>
  <c r="BQ54" i="5" s="1"/>
  <c r="BZ54" i="5" s="1"/>
  <c r="CI54" i="5" s="1"/>
  <c r="BG86" i="5"/>
  <c r="BQ86" i="5" s="1"/>
  <c r="BZ86" i="5" s="1"/>
  <c r="CI86" i="5" s="1"/>
  <c r="BG43" i="5"/>
  <c r="BQ43" i="5" s="1"/>
  <c r="BZ43" i="5" s="1"/>
  <c r="CI43" i="5" s="1"/>
  <c r="BG130" i="5"/>
  <c r="BQ130" i="5" s="1"/>
  <c r="BZ130" i="5" s="1"/>
  <c r="CI130" i="5" s="1"/>
  <c r="BG161" i="5"/>
  <c r="BQ161" i="5" s="1"/>
  <c r="BZ161" i="5" s="1"/>
  <c r="CI161" i="5" s="1"/>
  <c r="BH192" i="5"/>
  <c r="BR192" i="5" s="1"/>
  <c r="CA192" i="5" s="1"/>
  <c r="CJ192" i="5" s="1"/>
  <c r="BH191" i="5"/>
  <c r="BR191" i="5" s="1"/>
  <c r="CA191" i="5" s="1"/>
  <c r="CJ191" i="5" s="1"/>
  <c r="BG114" i="5"/>
  <c r="BQ114" i="5" s="1"/>
  <c r="BZ114" i="5" s="1"/>
  <c r="CI114" i="5" s="1"/>
  <c r="BG99" i="5"/>
  <c r="BQ99" i="5" s="1"/>
  <c r="BZ99" i="5" s="1"/>
  <c r="CI99" i="5" s="1"/>
  <c r="BH187" i="5"/>
  <c r="BR187" i="5" s="1"/>
  <c r="CA187" i="5" s="1"/>
  <c r="CJ187" i="5" s="1"/>
  <c r="BG194" i="5"/>
  <c r="BQ194" i="5" s="1"/>
  <c r="BZ194" i="5" s="1"/>
  <c r="CI194" i="5" s="1"/>
  <c r="BG113" i="5"/>
  <c r="BQ113" i="5" s="1"/>
  <c r="BZ113" i="5" s="1"/>
  <c r="CI113" i="5" s="1"/>
  <c r="BH163" i="5"/>
  <c r="BR163" i="5" s="1"/>
  <c r="CA163" i="5" s="1"/>
  <c r="CJ163" i="5" s="1"/>
  <c r="BG148" i="5"/>
  <c r="BQ148" i="5" s="1"/>
  <c r="BZ148" i="5" s="1"/>
  <c r="CI148" i="5" s="1"/>
  <c r="BG156" i="5"/>
  <c r="BQ156" i="5" s="1"/>
  <c r="BZ156" i="5" s="1"/>
  <c r="CI156" i="5" s="1"/>
  <c r="BH103" i="5"/>
  <c r="BR103" i="5" s="1"/>
  <c r="CA103" i="5" s="1"/>
  <c r="CJ103" i="5" s="1"/>
  <c r="BH184" i="5"/>
  <c r="BR184" i="5" s="1"/>
  <c r="CA184" i="5" s="1"/>
  <c r="CJ184" i="5" s="1"/>
  <c r="BH115" i="5"/>
  <c r="BR115" i="5" s="1"/>
  <c r="CA115" i="5" s="1"/>
  <c r="CJ115" i="5" s="1"/>
  <c r="BG121" i="5"/>
  <c r="BQ121" i="5" s="1"/>
  <c r="BZ121" i="5" s="1"/>
  <c r="CI121" i="5" s="1"/>
  <c r="BG154" i="5"/>
  <c r="BQ154" i="5" s="1"/>
  <c r="BZ154" i="5" s="1"/>
  <c r="CI154" i="5" s="1"/>
  <c r="BG169" i="5"/>
  <c r="BQ169" i="5" s="1"/>
  <c r="BZ169" i="5" s="1"/>
  <c r="CI169" i="5" s="1"/>
  <c r="BH178" i="5"/>
  <c r="BR178" i="5" s="1"/>
  <c r="CA178" i="5" s="1"/>
  <c r="CJ178" i="5" s="1"/>
  <c r="BG136" i="5"/>
  <c r="BQ136" i="5" s="1"/>
  <c r="BZ136" i="5" s="1"/>
  <c r="CI136" i="5" s="1"/>
  <c r="BH170" i="5"/>
  <c r="BR170" i="5" s="1"/>
  <c r="CA170" i="5" s="1"/>
  <c r="CJ170" i="5" s="1"/>
  <c r="BG65" i="5"/>
  <c r="BQ65" i="5" s="1"/>
  <c r="BZ65" i="5" s="1"/>
  <c r="CI65" i="5" s="1"/>
  <c r="BG164" i="5"/>
  <c r="BQ164" i="5" s="1"/>
  <c r="BZ164" i="5" s="1"/>
  <c r="CI164" i="5" s="1"/>
  <c r="BG58" i="5"/>
  <c r="BQ58" i="5" s="1"/>
  <c r="BZ58" i="5" s="1"/>
  <c r="CI58" i="5" s="1"/>
  <c r="BG105" i="5"/>
  <c r="BQ105" i="5" s="1"/>
  <c r="BZ105" i="5" s="1"/>
  <c r="CI105" i="5" s="1"/>
  <c r="BG106" i="5"/>
  <c r="BQ106" i="5" s="1"/>
  <c r="BZ106" i="5" s="1"/>
  <c r="CI106" i="5" s="1"/>
  <c r="BH101" i="5"/>
  <c r="BR101" i="5" s="1"/>
  <c r="CA101" i="5" s="1"/>
  <c r="CJ101" i="5" s="1"/>
  <c r="BG118" i="5"/>
  <c r="BQ118" i="5" s="1"/>
  <c r="BZ118" i="5" s="1"/>
  <c r="CI118" i="5" s="1"/>
  <c r="BG38" i="5"/>
  <c r="BQ38" i="5" s="1"/>
  <c r="BZ38" i="5" s="1"/>
  <c r="CI38" i="5" s="1"/>
  <c r="BG126" i="5"/>
  <c r="BQ126" i="5" s="1"/>
  <c r="BZ126" i="5" s="1"/>
  <c r="CI126" i="5" s="1"/>
  <c r="BG42" i="5"/>
  <c r="BQ42" i="5" s="1"/>
  <c r="BZ42" i="5" s="1"/>
  <c r="CI42" i="5" s="1"/>
  <c r="BG123" i="5"/>
  <c r="BQ123" i="5" s="1"/>
  <c r="BZ123" i="5" s="1"/>
  <c r="CI123" i="5" s="1"/>
  <c r="BH59" i="5"/>
  <c r="BR59" i="5" s="1"/>
  <c r="CA59" i="5" s="1"/>
  <c r="CJ59" i="5" s="1"/>
  <c r="BG48" i="5"/>
  <c r="BQ48" i="5" s="1"/>
  <c r="BZ48" i="5" s="1"/>
  <c r="CI48" i="5" s="1"/>
  <c r="BG85" i="5"/>
  <c r="BQ85" i="5" s="1"/>
  <c r="BZ85" i="5" s="1"/>
  <c r="CI85" i="5" s="1"/>
  <c r="BH177" i="5"/>
  <c r="BR177" i="5" s="1"/>
  <c r="CA177" i="5" s="1"/>
  <c r="CJ177" i="5" s="1"/>
  <c r="BH195" i="5"/>
  <c r="BR195" i="5" s="1"/>
  <c r="CA195" i="5" s="1"/>
  <c r="CJ195" i="5" s="1"/>
  <c r="BG70" i="5"/>
  <c r="BQ70" i="5" s="1"/>
  <c r="BZ70" i="5" s="1"/>
  <c r="CI70" i="5" s="1"/>
  <c r="BG32" i="5"/>
  <c r="BQ32" i="5" s="1"/>
  <c r="BZ32" i="5" s="1"/>
  <c r="CI32" i="5" s="1"/>
  <c r="BG134" i="5"/>
  <c r="BQ134" i="5" s="1"/>
  <c r="BZ134" i="5" s="1"/>
  <c r="CI134" i="5" s="1"/>
  <c r="BG124" i="5"/>
  <c r="BQ124" i="5" s="1"/>
  <c r="BZ124" i="5" s="1"/>
  <c r="CI124" i="5" s="1"/>
  <c r="BG171" i="5"/>
  <c r="BQ171" i="5" s="1"/>
  <c r="BZ171" i="5" s="1"/>
  <c r="CI171" i="5" s="1"/>
  <c r="BG151" i="5"/>
  <c r="BQ151" i="5" s="1"/>
  <c r="BZ151" i="5" s="1"/>
  <c r="CI151" i="5" s="1"/>
  <c r="BG39" i="5"/>
  <c r="BQ39" i="5" s="1"/>
  <c r="BZ39" i="5" s="1"/>
  <c r="CI39" i="5" s="1"/>
  <c r="BG137" i="5"/>
  <c r="BQ137" i="5" s="1"/>
  <c r="BZ137" i="5" s="1"/>
  <c r="CI137" i="5" s="1"/>
  <c r="BG33" i="5"/>
  <c r="BQ33" i="5" s="1"/>
  <c r="BZ33" i="5" s="1"/>
  <c r="CI33" i="5" s="1"/>
  <c r="BG193" i="5"/>
  <c r="BQ193" i="5" s="1"/>
  <c r="BZ193" i="5" s="1"/>
  <c r="CI193" i="5" s="1"/>
  <c r="BG87" i="5"/>
  <c r="BQ87" i="5" s="1"/>
  <c r="BZ87" i="5" s="1"/>
  <c r="CI87" i="5" s="1"/>
  <c r="BG80" i="5"/>
  <c r="BQ80" i="5" s="1"/>
  <c r="BZ80" i="5" s="1"/>
  <c r="CI80" i="5" s="1"/>
  <c r="BG168" i="5"/>
  <c r="BQ168" i="5" s="1"/>
  <c r="BZ168" i="5" s="1"/>
  <c r="CI168" i="5" s="1"/>
  <c r="BG90" i="5"/>
  <c r="BQ90" i="5" s="1"/>
  <c r="BZ90" i="5" s="1"/>
  <c r="CI90" i="5" s="1"/>
  <c r="BG45" i="5"/>
  <c r="BQ45" i="5" s="1"/>
  <c r="BZ45" i="5" s="1"/>
  <c r="CI45" i="5" s="1"/>
  <c r="BG142" i="5"/>
  <c r="BQ142" i="5" s="1"/>
  <c r="BZ142" i="5" s="1"/>
  <c r="CI142" i="5" s="1"/>
  <c r="AV27" i="5"/>
  <c r="AU27" i="5"/>
  <c r="AU17" i="5" s="1"/>
  <c r="AS27" i="5"/>
  <c r="AS17" i="5" s="1"/>
  <c r="AQ17" i="5"/>
  <c r="H4" i="4" s="1"/>
  <c r="BH167" i="5"/>
  <c r="BR167" i="5" s="1"/>
  <c r="CA167" i="5" s="1"/>
  <c r="CJ167" i="5" s="1"/>
  <c r="BG185" i="5"/>
  <c r="BQ185" i="5" s="1"/>
  <c r="BZ185" i="5" s="1"/>
  <c r="CI185" i="5" s="1"/>
  <c r="BG128" i="5"/>
  <c r="BQ128" i="5" s="1"/>
  <c r="BZ128" i="5" s="1"/>
  <c r="CI128" i="5" s="1"/>
  <c r="BG120" i="5"/>
  <c r="BQ120" i="5" s="1"/>
  <c r="BZ120" i="5" s="1"/>
  <c r="CI120" i="5" s="1"/>
  <c r="BG67" i="5"/>
  <c r="BQ67" i="5" s="1"/>
  <c r="BZ67" i="5" s="1"/>
  <c r="CI67" i="5" s="1"/>
  <c r="BG92" i="5"/>
  <c r="BQ92" i="5" s="1"/>
  <c r="BZ92" i="5" s="1"/>
  <c r="CI92" i="5" s="1"/>
  <c r="BG140" i="5"/>
  <c r="BQ140" i="5" s="1"/>
  <c r="BZ140" i="5" s="1"/>
  <c r="CI140" i="5" s="1"/>
  <c r="BG129" i="5"/>
  <c r="BQ129" i="5" s="1"/>
  <c r="BZ129" i="5" s="1"/>
  <c r="CI129" i="5" s="1"/>
  <c r="BG93" i="5"/>
  <c r="BQ93" i="5" s="1"/>
  <c r="BZ93" i="5" s="1"/>
  <c r="CI93" i="5" s="1"/>
  <c r="BG73" i="5"/>
  <c r="BQ73" i="5" s="1"/>
  <c r="BZ73" i="5" s="1"/>
  <c r="CI73" i="5" s="1"/>
  <c r="BG145" i="5"/>
  <c r="BQ145" i="5" s="1"/>
  <c r="BZ145" i="5" s="1"/>
  <c r="CI145" i="5" s="1"/>
  <c r="BG41" i="5"/>
  <c r="BQ41" i="5" s="1"/>
  <c r="BZ41" i="5" s="1"/>
  <c r="CI41" i="5" s="1"/>
  <c r="BH104" i="5"/>
  <c r="BR104" i="5" s="1"/>
  <c r="CA104" i="5" s="1"/>
  <c r="CJ104" i="5" s="1"/>
  <c r="BG157" i="5"/>
  <c r="BQ157" i="5" s="1"/>
  <c r="BZ157" i="5" s="1"/>
  <c r="CI157" i="5" s="1"/>
  <c r="BG88" i="5"/>
  <c r="BQ88" i="5" s="1"/>
  <c r="BZ88" i="5" s="1"/>
  <c r="CI88" i="5" s="1"/>
  <c r="BG82" i="5"/>
  <c r="BQ82" i="5" s="1"/>
  <c r="BZ82" i="5" s="1"/>
  <c r="CI82" i="5" s="1"/>
  <c r="BG57" i="5"/>
  <c r="BQ57" i="5" s="1"/>
  <c r="BZ57" i="5" s="1"/>
  <c r="CI57" i="5" s="1"/>
  <c r="BG75" i="5"/>
  <c r="BQ75" i="5" s="1"/>
  <c r="BZ75" i="5" s="1"/>
  <c r="CI75" i="5" s="1"/>
  <c r="BG189" i="5"/>
  <c r="BQ189" i="5" s="1"/>
  <c r="BZ189" i="5" s="1"/>
  <c r="CI189" i="5" s="1"/>
  <c r="BG37" i="5"/>
  <c r="BQ37" i="5" s="1"/>
  <c r="BZ37" i="5" s="1"/>
  <c r="CI37" i="5" s="1"/>
  <c r="BG61" i="5"/>
  <c r="BQ61" i="5" s="1"/>
  <c r="BZ61" i="5" s="1"/>
  <c r="CI61" i="5" s="1"/>
  <c r="BH143" i="5"/>
  <c r="BR143" i="5" s="1"/>
  <c r="CA143" i="5" s="1"/>
  <c r="CJ143" i="5" s="1"/>
  <c r="BG172" i="5"/>
  <c r="BQ172" i="5" s="1"/>
  <c r="BZ172" i="5" s="1"/>
  <c r="CI172" i="5" s="1"/>
  <c r="BG190" i="5"/>
  <c r="BQ190" i="5" s="1"/>
  <c r="BZ190" i="5" s="1"/>
  <c r="CI190" i="5" s="1"/>
  <c r="BG49" i="5"/>
  <c r="BQ49" i="5" s="1"/>
  <c r="BZ49" i="5" s="1"/>
  <c r="CI49" i="5" s="1"/>
  <c r="BG116" i="5"/>
  <c r="BQ116" i="5" s="1"/>
  <c r="BZ116" i="5" s="1"/>
  <c r="CI116" i="5" s="1"/>
  <c r="BG125" i="5"/>
  <c r="BQ125" i="5" s="1"/>
  <c r="BZ125" i="5" s="1"/>
  <c r="CI125" i="5" s="1"/>
  <c r="BG51" i="5"/>
  <c r="BQ51" i="5" s="1"/>
  <c r="BZ51" i="5" s="1"/>
  <c r="CI51" i="5" s="1"/>
  <c r="BG176" i="5"/>
  <c r="BQ176" i="5" s="1"/>
  <c r="BZ176" i="5" s="1"/>
  <c r="CI176" i="5" s="1"/>
  <c r="BG77" i="5"/>
  <c r="BQ77" i="5" s="1"/>
  <c r="BZ77" i="5" s="1"/>
  <c r="CI77" i="5" s="1"/>
  <c r="BG162" i="5"/>
  <c r="BQ162" i="5" s="1"/>
  <c r="BZ162" i="5" s="1"/>
  <c r="CI162" i="5" s="1"/>
  <c r="BG141" i="5"/>
  <c r="BQ141" i="5" s="1"/>
  <c r="BZ141" i="5" s="1"/>
  <c r="CI141" i="5" s="1"/>
  <c r="BG66" i="5"/>
  <c r="BQ66" i="5" s="1"/>
  <c r="BZ66" i="5" s="1"/>
  <c r="CI66" i="5" s="1"/>
  <c r="BG119" i="5"/>
  <c r="BQ119" i="5" s="1"/>
  <c r="BZ119" i="5" s="1"/>
  <c r="CI119" i="5" s="1"/>
  <c r="BG28" i="5"/>
  <c r="BQ28" i="5" s="1"/>
  <c r="BZ28" i="5" s="1"/>
  <c r="CI28" i="5" s="1"/>
  <c r="BH155" i="5"/>
  <c r="BR155" i="5" s="1"/>
  <c r="CA155" i="5" s="1"/>
  <c r="CJ155" i="5" s="1"/>
  <c r="BG71" i="5"/>
  <c r="BQ71" i="5" s="1"/>
  <c r="BZ71" i="5" s="1"/>
  <c r="CI71" i="5" s="1"/>
  <c r="BG34" i="5"/>
  <c r="BQ34" i="5" s="1"/>
  <c r="BZ34" i="5" s="1"/>
  <c r="CI34" i="5" s="1"/>
  <c r="BG68" i="5"/>
  <c r="BQ68" i="5" s="1"/>
  <c r="BZ68" i="5" s="1"/>
  <c r="CI68" i="5" s="1"/>
  <c r="BH188" i="3"/>
  <c r="BR188" i="3" s="1"/>
  <c r="CA188" i="3" s="1"/>
  <c r="CJ188" i="3" s="1"/>
  <c r="BH35" i="3"/>
  <c r="BR35" i="3" s="1"/>
  <c r="CA35" i="3" s="1"/>
  <c r="CJ35" i="3" s="1"/>
  <c r="BG113" i="3"/>
  <c r="BQ113" i="3" s="1"/>
  <c r="BZ113" i="3" s="1"/>
  <c r="CI113" i="3" s="1"/>
  <c r="BG62" i="3"/>
  <c r="BQ62" i="3" s="1"/>
  <c r="BZ62" i="3" s="1"/>
  <c r="CI62" i="3" s="1"/>
  <c r="BG80" i="3"/>
  <c r="BQ80" i="3" s="1"/>
  <c r="BZ80" i="3" s="1"/>
  <c r="CI80" i="3" s="1"/>
  <c r="BG83" i="3"/>
  <c r="BQ83" i="3" s="1"/>
  <c r="BZ83" i="3" s="1"/>
  <c r="CI83" i="3" s="1"/>
  <c r="BG48" i="3"/>
  <c r="BQ48" i="3" s="1"/>
  <c r="BZ48" i="3" s="1"/>
  <c r="CI48" i="3" s="1"/>
  <c r="BG45" i="3"/>
  <c r="BQ45" i="3" s="1"/>
  <c r="BZ45" i="3" s="1"/>
  <c r="CI45" i="3" s="1"/>
  <c r="BG144" i="3"/>
  <c r="BQ144" i="3" s="1"/>
  <c r="BZ144" i="3" s="1"/>
  <c r="CI144" i="3" s="1"/>
  <c r="BH165" i="3"/>
  <c r="BR165" i="3" s="1"/>
  <c r="CA165" i="3" s="1"/>
  <c r="CJ165" i="3" s="1"/>
  <c r="BG91" i="3"/>
  <c r="BQ91" i="3" s="1"/>
  <c r="BZ91" i="3" s="1"/>
  <c r="CI91" i="3" s="1"/>
  <c r="BG96" i="3"/>
  <c r="BQ96" i="3" s="1"/>
  <c r="BZ96" i="3" s="1"/>
  <c r="CI96" i="3" s="1"/>
  <c r="BH31" i="3"/>
  <c r="BR31" i="3" s="1"/>
  <c r="CA31" i="3" s="1"/>
  <c r="CJ31" i="3" s="1"/>
  <c r="BG189" i="3"/>
  <c r="BQ189" i="3" s="1"/>
  <c r="BZ189" i="3" s="1"/>
  <c r="CI189" i="3" s="1"/>
  <c r="BG154" i="3"/>
  <c r="BQ154" i="3" s="1"/>
  <c r="BZ154" i="3" s="1"/>
  <c r="CI154" i="3" s="1"/>
  <c r="BG166" i="3"/>
  <c r="BQ166" i="3" s="1"/>
  <c r="BZ166" i="3" s="1"/>
  <c r="CI166" i="3" s="1"/>
  <c r="BG52" i="3"/>
  <c r="BQ52" i="3" s="1"/>
  <c r="BZ52" i="3" s="1"/>
  <c r="CI52" i="3" s="1"/>
  <c r="BG115" i="3"/>
  <c r="BQ115" i="3" s="1"/>
  <c r="BZ115" i="3" s="1"/>
  <c r="CI115" i="3" s="1"/>
  <c r="BH124" i="3"/>
  <c r="BR124" i="3" s="1"/>
  <c r="CA124" i="3" s="1"/>
  <c r="CJ124" i="3" s="1"/>
  <c r="BG41" i="3"/>
  <c r="BQ41" i="3" s="1"/>
  <c r="BZ41" i="3" s="1"/>
  <c r="CI41" i="3" s="1"/>
  <c r="BG184" i="3"/>
  <c r="BQ184" i="3" s="1"/>
  <c r="BZ184" i="3" s="1"/>
  <c r="CI184" i="3" s="1"/>
  <c r="BG119" i="3"/>
  <c r="BQ119" i="3" s="1"/>
  <c r="BZ119" i="3" s="1"/>
  <c r="CI119" i="3" s="1"/>
  <c r="BG122" i="3"/>
  <c r="BQ122" i="3" s="1"/>
  <c r="BZ122" i="3" s="1"/>
  <c r="CI122" i="3" s="1"/>
  <c r="BG73" i="3"/>
  <c r="BQ73" i="3" s="1"/>
  <c r="BZ73" i="3" s="1"/>
  <c r="CI73" i="3" s="1"/>
  <c r="BG65" i="3"/>
  <c r="BQ65" i="3" s="1"/>
  <c r="BZ65" i="3" s="1"/>
  <c r="CI65" i="3" s="1"/>
  <c r="BG86" i="3"/>
  <c r="BQ86" i="3" s="1"/>
  <c r="BZ86" i="3" s="1"/>
  <c r="CI86" i="3" s="1"/>
  <c r="BG146" i="3"/>
  <c r="BQ146" i="3" s="1"/>
  <c r="BZ146" i="3" s="1"/>
  <c r="CI146" i="3" s="1"/>
  <c r="BG142" i="3"/>
  <c r="BQ142" i="3" s="1"/>
  <c r="BZ142" i="3" s="1"/>
  <c r="CI142" i="3" s="1"/>
  <c r="BG125" i="3"/>
  <c r="BQ125" i="3" s="1"/>
  <c r="BZ125" i="3" s="1"/>
  <c r="CI125" i="3" s="1"/>
  <c r="BG180" i="3"/>
  <c r="BQ180" i="3" s="1"/>
  <c r="BZ180" i="3" s="1"/>
  <c r="CI180" i="3" s="1"/>
  <c r="BG132" i="3"/>
  <c r="BQ132" i="3" s="1"/>
  <c r="BZ132" i="3" s="1"/>
  <c r="CI132" i="3" s="1"/>
  <c r="BG121" i="3"/>
  <c r="BQ121" i="3" s="1"/>
  <c r="BZ121" i="3" s="1"/>
  <c r="CI121" i="3" s="1"/>
  <c r="BH127" i="3"/>
  <c r="BR127" i="3" s="1"/>
  <c r="CA127" i="3" s="1"/>
  <c r="CJ127" i="3" s="1"/>
  <c r="BG70" i="3"/>
  <c r="BQ70" i="3" s="1"/>
  <c r="BZ70" i="3" s="1"/>
  <c r="CI70" i="3" s="1"/>
  <c r="BG59" i="3"/>
  <c r="BQ59" i="3" s="1"/>
  <c r="BZ59" i="3" s="1"/>
  <c r="CI59" i="3" s="1"/>
  <c r="BG138" i="3"/>
  <c r="BQ138" i="3" s="1"/>
  <c r="BZ138" i="3" s="1"/>
  <c r="CI138" i="3" s="1"/>
  <c r="BG151" i="3"/>
  <c r="BQ151" i="3" s="1"/>
  <c r="BZ151" i="3" s="1"/>
  <c r="CI151" i="3" s="1"/>
  <c r="BG175" i="3"/>
  <c r="BQ175" i="3" s="1"/>
  <c r="BZ175" i="3" s="1"/>
  <c r="CI175" i="3" s="1"/>
  <c r="BG193" i="3"/>
  <c r="BQ193" i="3" s="1"/>
  <c r="BZ193" i="3" s="1"/>
  <c r="CI193" i="3" s="1"/>
  <c r="BG168" i="3"/>
  <c r="BQ168" i="3" s="1"/>
  <c r="BZ168" i="3" s="1"/>
  <c r="CI168" i="3" s="1"/>
  <c r="BH181" i="3"/>
  <c r="BR181" i="3" s="1"/>
  <c r="CA181" i="3" s="1"/>
  <c r="CJ181" i="3" s="1"/>
  <c r="BG69" i="3"/>
  <c r="BQ69" i="3" s="1"/>
  <c r="BZ69" i="3" s="1"/>
  <c r="CI69" i="3" s="1"/>
  <c r="BG47" i="3"/>
  <c r="BQ47" i="3" s="1"/>
  <c r="BZ47" i="3" s="1"/>
  <c r="CI47" i="3" s="1"/>
  <c r="BG29" i="3"/>
  <c r="BQ29" i="3" s="1"/>
  <c r="BZ29" i="3" s="1"/>
  <c r="CI29" i="3" s="1"/>
  <c r="BG38" i="3"/>
  <c r="BQ38" i="3" s="1"/>
  <c r="BZ38" i="3" s="1"/>
  <c r="CI38" i="3" s="1"/>
  <c r="BG152" i="3"/>
  <c r="BQ152" i="3" s="1"/>
  <c r="BZ152" i="3" s="1"/>
  <c r="CI152" i="3" s="1"/>
  <c r="BG160" i="3"/>
  <c r="BQ160" i="3" s="1"/>
  <c r="BZ160" i="3" s="1"/>
  <c r="CI160" i="3" s="1"/>
  <c r="BH159" i="3"/>
  <c r="BR159" i="3" s="1"/>
  <c r="CA159" i="3" s="1"/>
  <c r="CJ159" i="3" s="1"/>
  <c r="BG174" i="3"/>
  <c r="BQ174" i="3" s="1"/>
  <c r="BZ174" i="3" s="1"/>
  <c r="CI174" i="3" s="1"/>
  <c r="BG140" i="3"/>
  <c r="BQ140" i="3" s="1"/>
  <c r="BZ140" i="3" s="1"/>
  <c r="CI140" i="3" s="1"/>
  <c r="BG117" i="3"/>
  <c r="BQ117" i="3" s="1"/>
  <c r="BZ117" i="3" s="1"/>
  <c r="CI117" i="3" s="1"/>
  <c r="BG58" i="3"/>
  <c r="BQ58" i="3" s="1"/>
  <c r="BZ58" i="3" s="1"/>
  <c r="CI58" i="3" s="1"/>
  <c r="BG51" i="3"/>
  <c r="BQ51" i="3" s="1"/>
  <c r="BZ51" i="3" s="1"/>
  <c r="CI51" i="3" s="1"/>
  <c r="BG81" i="3"/>
  <c r="BQ81" i="3" s="1"/>
  <c r="BZ81" i="3" s="1"/>
  <c r="CI81" i="3" s="1"/>
  <c r="BG133" i="3"/>
  <c r="BQ133" i="3" s="1"/>
  <c r="BZ133" i="3" s="1"/>
  <c r="CI133" i="3" s="1"/>
  <c r="BG111" i="3"/>
  <c r="BQ111" i="3" s="1"/>
  <c r="BZ111" i="3" s="1"/>
  <c r="CI111" i="3" s="1"/>
  <c r="BG148" i="3"/>
  <c r="BQ148" i="3" s="1"/>
  <c r="BZ148" i="3" s="1"/>
  <c r="CI148" i="3" s="1"/>
  <c r="BG97" i="3"/>
  <c r="BQ97" i="3" s="1"/>
  <c r="BZ97" i="3" s="1"/>
  <c r="CI97" i="3" s="1"/>
  <c r="BH155" i="3"/>
  <c r="BR155" i="3" s="1"/>
  <c r="CA155" i="3" s="1"/>
  <c r="CJ155" i="3" s="1"/>
  <c r="BH54" i="3"/>
  <c r="BR54" i="3" s="1"/>
  <c r="CA54" i="3" s="1"/>
  <c r="CJ54" i="3" s="1"/>
  <c r="BG108" i="3"/>
  <c r="BQ108" i="3" s="1"/>
  <c r="BZ108" i="3" s="1"/>
  <c r="CI108" i="3" s="1"/>
  <c r="BG32" i="3"/>
  <c r="BQ32" i="3" s="1"/>
  <c r="BZ32" i="3" s="1"/>
  <c r="CI32" i="3" s="1"/>
  <c r="BG60" i="3"/>
  <c r="BQ60" i="3" s="1"/>
  <c r="BZ60" i="3" s="1"/>
  <c r="CI60" i="3" s="1"/>
  <c r="BG77" i="3"/>
  <c r="BQ77" i="3" s="1"/>
  <c r="BZ77" i="3" s="1"/>
  <c r="CI77" i="3" s="1"/>
  <c r="BH110" i="3"/>
  <c r="BR110" i="3" s="1"/>
  <c r="CA110" i="3" s="1"/>
  <c r="CJ110" i="3" s="1"/>
  <c r="BG40" i="3"/>
  <c r="BQ40" i="3" s="1"/>
  <c r="BZ40" i="3" s="1"/>
  <c r="CI40" i="3" s="1"/>
  <c r="BH173" i="3"/>
  <c r="BR173" i="3" s="1"/>
  <c r="CA173" i="3" s="1"/>
  <c r="CJ173" i="3" s="1"/>
  <c r="BG68" i="3"/>
  <c r="BQ68" i="3" s="1"/>
  <c r="BZ68" i="3" s="1"/>
  <c r="CI68" i="3" s="1"/>
  <c r="BG179" i="3"/>
  <c r="BQ179" i="3" s="1"/>
  <c r="BZ179" i="3" s="1"/>
  <c r="CI179" i="3" s="1"/>
  <c r="BG92" i="3"/>
  <c r="BQ92" i="3" s="1"/>
  <c r="BZ92" i="3" s="1"/>
  <c r="CI92" i="3" s="1"/>
  <c r="BG123" i="3"/>
  <c r="BQ123" i="3" s="1"/>
  <c r="BZ123" i="3" s="1"/>
  <c r="CI123" i="3" s="1"/>
  <c r="BG149" i="3"/>
  <c r="BQ149" i="3" s="1"/>
  <c r="BZ149" i="3" s="1"/>
  <c r="CI149" i="3" s="1"/>
  <c r="BH128" i="3"/>
  <c r="BR128" i="3" s="1"/>
  <c r="CA128" i="3" s="1"/>
  <c r="CJ128" i="3" s="1"/>
  <c r="BG139" i="3"/>
  <c r="BQ139" i="3" s="1"/>
  <c r="BZ139" i="3" s="1"/>
  <c r="CI139" i="3" s="1"/>
  <c r="BG129" i="3"/>
  <c r="BQ129" i="3" s="1"/>
  <c r="BZ129" i="3" s="1"/>
  <c r="CI129" i="3" s="1"/>
  <c r="BG156" i="3"/>
  <c r="BQ156" i="3" s="1"/>
  <c r="BZ156" i="3" s="1"/>
  <c r="CI156" i="3" s="1"/>
  <c r="BG34" i="3"/>
  <c r="BQ34" i="3" s="1"/>
  <c r="BZ34" i="3" s="1"/>
  <c r="CI34" i="3" s="1"/>
  <c r="BG102" i="3"/>
  <c r="BQ102" i="3" s="1"/>
  <c r="BZ102" i="3" s="1"/>
  <c r="CI102" i="3" s="1"/>
  <c r="BG158" i="3"/>
  <c r="BQ158" i="3" s="1"/>
  <c r="BZ158" i="3" s="1"/>
  <c r="CI158" i="3" s="1"/>
  <c r="BG137" i="3"/>
  <c r="BQ137" i="3" s="1"/>
  <c r="BZ137" i="3" s="1"/>
  <c r="CI137" i="3" s="1"/>
  <c r="BG43" i="3"/>
  <c r="BQ43" i="3" s="1"/>
  <c r="BZ43" i="3" s="1"/>
  <c r="CI43" i="3" s="1"/>
  <c r="BG39" i="3"/>
  <c r="BQ39" i="3" s="1"/>
  <c r="BZ39" i="3" s="1"/>
  <c r="CI39" i="3" s="1"/>
  <c r="BH167" i="3"/>
  <c r="BR167" i="3" s="1"/>
  <c r="CA167" i="3" s="1"/>
  <c r="CJ167" i="3" s="1"/>
  <c r="BG143" i="3"/>
  <c r="BQ143" i="3" s="1"/>
  <c r="BZ143" i="3" s="1"/>
  <c r="CI143" i="3" s="1"/>
  <c r="BG89" i="3"/>
  <c r="BQ89" i="3" s="1"/>
  <c r="BZ89" i="3" s="1"/>
  <c r="CI89" i="3" s="1"/>
  <c r="BG134" i="3"/>
  <c r="BQ134" i="3" s="1"/>
  <c r="BZ134" i="3" s="1"/>
  <c r="CI134" i="3" s="1"/>
  <c r="BG130" i="3"/>
  <c r="BQ130" i="3" s="1"/>
  <c r="BZ130" i="3" s="1"/>
  <c r="CI130" i="3" s="1"/>
  <c r="BH112" i="3"/>
  <c r="BR112" i="3" s="1"/>
  <c r="CA112" i="3" s="1"/>
  <c r="CJ112" i="3" s="1"/>
  <c r="BH131" i="3"/>
  <c r="BR131" i="3" s="1"/>
  <c r="CA131" i="3" s="1"/>
  <c r="CJ131" i="3" s="1"/>
  <c r="BG61" i="3"/>
  <c r="BQ61" i="3" s="1"/>
  <c r="BZ61" i="3" s="1"/>
  <c r="CI61" i="3" s="1"/>
  <c r="BG87" i="3"/>
  <c r="BQ87" i="3" s="1"/>
  <c r="BZ87" i="3" s="1"/>
  <c r="CI87" i="3" s="1"/>
  <c r="BG114" i="3"/>
  <c r="BQ114" i="3" s="1"/>
  <c r="BZ114" i="3" s="1"/>
  <c r="CI114" i="3" s="1"/>
  <c r="BH101" i="3"/>
  <c r="BR101" i="3" s="1"/>
  <c r="CA101" i="3" s="1"/>
  <c r="CJ101" i="3" s="1"/>
  <c r="BG109" i="3"/>
  <c r="BQ109" i="3" s="1"/>
  <c r="BZ109" i="3" s="1"/>
  <c r="CI109" i="3" s="1"/>
  <c r="BG192" i="3"/>
  <c r="BQ192" i="3" s="1"/>
  <c r="BZ192" i="3" s="1"/>
  <c r="CI192" i="3" s="1"/>
  <c r="BG36" i="3"/>
  <c r="BQ36" i="3" s="1"/>
  <c r="BZ36" i="3" s="1"/>
  <c r="CI36" i="3" s="1"/>
  <c r="BH79" i="3"/>
  <c r="BR79" i="3" s="1"/>
  <c r="CA79" i="3" s="1"/>
  <c r="CJ79" i="3" s="1"/>
  <c r="BG56" i="3"/>
  <c r="BQ56" i="3" s="1"/>
  <c r="BZ56" i="3" s="1"/>
  <c r="CI56" i="3" s="1"/>
  <c r="BG94" i="3"/>
  <c r="BQ94" i="3" s="1"/>
  <c r="BZ94" i="3" s="1"/>
  <c r="CI94" i="3" s="1"/>
  <c r="BG88" i="3"/>
  <c r="BQ88" i="3" s="1"/>
  <c r="BZ88" i="3" s="1"/>
  <c r="CI88" i="3" s="1"/>
  <c r="BG190" i="3"/>
  <c r="BQ190" i="3" s="1"/>
  <c r="BZ190" i="3" s="1"/>
  <c r="CI190" i="3" s="1"/>
  <c r="BG176" i="3"/>
  <c r="BQ176" i="3" s="1"/>
  <c r="BZ176" i="3" s="1"/>
  <c r="CI176" i="3" s="1"/>
  <c r="BG153" i="3"/>
  <c r="BQ153" i="3" s="1"/>
  <c r="BZ153" i="3" s="1"/>
  <c r="CI153" i="3" s="1"/>
  <c r="BG72" i="3"/>
  <c r="BQ72" i="3" s="1"/>
  <c r="BZ72" i="3" s="1"/>
  <c r="CI72" i="3" s="1"/>
  <c r="BG84" i="3"/>
  <c r="BQ84" i="3" s="1"/>
  <c r="BZ84" i="3" s="1"/>
  <c r="CI84" i="3" s="1"/>
  <c r="BH120" i="3"/>
  <c r="BR120" i="3" s="1"/>
  <c r="CA120" i="3" s="1"/>
  <c r="CJ120" i="3" s="1"/>
  <c r="BG164" i="3"/>
  <c r="BQ164" i="3" s="1"/>
  <c r="BZ164" i="3" s="1"/>
  <c r="CI164" i="3" s="1"/>
  <c r="BG162" i="3"/>
  <c r="BQ162" i="3" s="1"/>
  <c r="BZ162" i="3" s="1"/>
  <c r="CI162" i="3" s="1"/>
  <c r="BG53" i="3"/>
  <c r="BQ53" i="3" s="1"/>
  <c r="BZ53" i="3" s="1"/>
  <c r="CI53" i="3" s="1"/>
  <c r="BG104" i="3"/>
  <c r="BQ104" i="3" s="1"/>
  <c r="BZ104" i="3" s="1"/>
  <c r="CI104" i="3" s="1"/>
  <c r="BG30" i="3"/>
  <c r="BQ30" i="3" s="1"/>
  <c r="BZ30" i="3" s="1"/>
  <c r="CI30" i="3" s="1"/>
  <c r="BH98" i="3"/>
  <c r="BR98" i="3" s="1"/>
  <c r="CA98" i="3" s="1"/>
  <c r="CJ98" i="3" s="1"/>
  <c r="BG71" i="3"/>
  <c r="BQ71" i="3" s="1"/>
  <c r="BZ71" i="3" s="1"/>
  <c r="CI71" i="3" s="1"/>
  <c r="BG186" i="3"/>
  <c r="BQ186" i="3" s="1"/>
  <c r="BZ186" i="3" s="1"/>
  <c r="CI186" i="3" s="1"/>
  <c r="BG145" i="3"/>
  <c r="BQ145" i="3" s="1"/>
  <c r="BZ145" i="3" s="1"/>
  <c r="CI145" i="3" s="1"/>
  <c r="BG194" i="3"/>
  <c r="BQ194" i="3" s="1"/>
  <c r="BZ194" i="3" s="1"/>
  <c r="CI194" i="3" s="1"/>
  <c r="BG106" i="3"/>
  <c r="BQ106" i="3" s="1"/>
  <c r="BZ106" i="3" s="1"/>
  <c r="CI106" i="3" s="1"/>
  <c r="BG75" i="3"/>
  <c r="BQ75" i="3" s="1"/>
  <c r="BZ75" i="3" s="1"/>
  <c r="CI75" i="3" s="1"/>
  <c r="BG85" i="3"/>
  <c r="BQ85" i="3" s="1"/>
  <c r="BZ85" i="3" s="1"/>
  <c r="CI85" i="3" s="1"/>
  <c r="BG33" i="3"/>
  <c r="BQ33" i="3" s="1"/>
  <c r="BZ33" i="3" s="1"/>
  <c r="CI33" i="3" s="1"/>
  <c r="BH135" i="3"/>
  <c r="BR135" i="3" s="1"/>
  <c r="CA135" i="3" s="1"/>
  <c r="CJ135" i="3" s="1"/>
  <c r="BG172" i="3"/>
  <c r="BQ172" i="3" s="1"/>
  <c r="BZ172" i="3" s="1"/>
  <c r="CI172" i="3" s="1"/>
  <c r="BG67" i="3"/>
  <c r="BQ67" i="3" s="1"/>
  <c r="BZ67" i="3" s="1"/>
  <c r="CI67" i="3" s="1"/>
  <c r="BH126" i="3"/>
  <c r="BR126" i="3" s="1"/>
  <c r="CA126" i="3" s="1"/>
  <c r="CJ126" i="3" s="1"/>
  <c r="BG183" i="3"/>
  <c r="BQ183" i="3" s="1"/>
  <c r="BZ183" i="3" s="1"/>
  <c r="CI183" i="3" s="1"/>
  <c r="AW27" i="3"/>
  <c r="AW17" i="3" s="1"/>
  <c r="BG74" i="3"/>
  <c r="BQ74" i="3" s="1"/>
  <c r="BZ74" i="3" s="1"/>
  <c r="CI74" i="3" s="1"/>
  <c r="BG64" i="3"/>
  <c r="BQ64" i="3" s="1"/>
  <c r="BZ64" i="3" s="1"/>
  <c r="CI64" i="3" s="1"/>
  <c r="BG177" i="3"/>
  <c r="BQ177" i="3" s="1"/>
  <c r="BZ177" i="3" s="1"/>
  <c r="CI177" i="3" s="1"/>
  <c r="BG57" i="3"/>
  <c r="BQ57" i="3" s="1"/>
  <c r="BZ57" i="3" s="1"/>
  <c r="CI57" i="3" s="1"/>
  <c r="BG66" i="3"/>
  <c r="BQ66" i="3" s="1"/>
  <c r="BZ66" i="3" s="1"/>
  <c r="CI66" i="3" s="1"/>
  <c r="BG116" i="3"/>
  <c r="BQ116" i="3" s="1"/>
  <c r="BZ116" i="3" s="1"/>
  <c r="CI116" i="3" s="1"/>
  <c r="BH50" i="3"/>
  <c r="BR50" i="3" s="1"/>
  <c r="CA50" i="3" s="1"/>
  <c r="CJ50" i="3" s="1"/>
  <c r="BG49" i="3"/>
  <c r="BQ49" i="3" s="1"/>
  <c r="BZ49" i="3" s="1"/>
  <c r="CI49" i="3" s="1"/>
  <c r="BG103" i="3"/>
  <c r="BQ103" i="3" s="1"/>
  <c r="BZ103" i="3" s="1"/>
  <c r="CI103" i="3" s="1"/>
  <c r="BG76" i="3"/>
  <c r="BQ76" i="3" s="1"/>
  <c r="BZ76" i="3" s="1"/>
  <c r="CI76" i="3" s="1"/>
  <c r="BH185" i="3"/>
  <c r="BR185" i="3" s="1"/>
  <c r="CA185" i="3" s="1"/>
  <c r="CJ185" i="3" s="1"/>
  <c r="BG136" i="3"/>
  <c r="BQ136" i="3" s="1"/>
  <c r="BZ136" i="3" s="1"/>
  <c r="CI136" i="3" s="1"/>
  <c r="BG163" i="3"/>
  <c r="BQ163" i="3" s="1"/>
  <c r="BZ163" i="3" s="1"/>
  <c r="CI163" i="3" s="1"/>
  <c r="BG44" i="3"/>
  <c r="BQ44" i="3" s="1"/>
  <c r="BZ44" i="3" s="1"/>
  <c r="CI44" i="3" s="1"/>
  <c r="BG55" i="3"/>
  <c r="BQ55" i="3" s="1"/>
  <c r="BZ55" i="3" s="1"/>
  <c r="CI55" i="3" s="1"/>
  <c r="BG99" i="3"/>
  <c r="BQ99" i="3" s="1"/>
  <c r="BZ99" i="3" s="1"/>
  <c r="CI99" i="3" s="1"/>
  <c r="BG28" i="3"/>
  <c r="BQ28" i="3" s="1"/>
  <c r="BZ28" i="3" s="1"/>
  <c r="CI28" i="3" s="1"/>
  <c r="BG178" i="3"/>
  <c r="BQ178" i="3" s="1"/>
  <c r="BZ178" i="3" s="1"/>
  <c r="CI178" i="3" s="1"/>
  <c r="BG107" i="3"/>
  <c r="BQ107" i="3" s="1"/>
  <c r="BZ107" i="3" s="1"/>
  <c r="CI107" i="3" s="1"/>
  <c r="BG157" i="3"/>
  <c r="BQ157" i="3" s="1"/>
  <c r="BZ157" i="3" s="1"/>
  <c r="CI157" i="3" s="1"/>
  <c r="BH63" i="3"/>
  <c r="BR63" i="3" s="1"/>
  <c r="CA63" i="3" s="1"/>
  <c r="CJ63" i="3" s="1"/>
  <c r="BG46" i="3"/>
  <c r="BQ46" i="3" s="1"/>
  <c r="BZ46" i="3" s="1"/>
  <c r="CI46" i="3" s="1"/>
  <c r="BG82" i="3"/>
  <c r="BQ82" i="3" s="1"/>
  <c r="BZ82" i="3" s="1"/>
  <c r="CI82" i="3" s="1"/>
  <c r="BH105" i="3"/>
  <c r="BR105" i="3" s="1"/>
  <c r="CA105" i="3" s="1"/>
  <c r="CJ105" i="3" s="1"/>
  <c r="BG170" i="3"/>
  <c r="BQ170" i="3" s="1"/>
  <c r="BZ170" i="3" s="1"/>
  <c r="CI170" i="3" s="1"/>
  <c r="BG90" i="3"/>
  <c r="BQ90" i="3" s="1"/>
  <c r="BZ90" i="3" s="1"/>
  <c r="CI90" i="3" s="1"/>
  <c r="BG171" i="3"/>
  <c r="BQ171" i="3" s="1"/>
  <c r="BZ171" i="3" s="1"/>
  <c r="CI171" i="3" s="1"/>
  <c r="BG118" i="3"/>
  <c r="BQ118" i="3" s="1"/>
  <c r="BZ118" i="3" s="1"/>
  <c r="CI118" i="3" s="1"/>
  <c r="BH182" i="3"/>
  <c r="BR182" i="3" s="1"/>
  <c r="CA182" i="3" s="1"/>
  <c r="CJ182" i="3" s="1"/>
  <c r="BG191" i="3"/>
  <c r="BQ191" i="3" s="1"/>
  <c r="BZ191" i="3" s="1"/>
  <c r="CI191" i="3" s="1"/>
  <c r="BH195" i="3"/>
  <c r="BR195" i="3" s="1"/>
  <c r="CA195" i="3" s="1"/>
  <c r="CJ195" i="3" s="1"/>
  <c r="BG150" i="3"/>
  <c r="BQ150" i="3" s="1"/>
  <c r="BZ150" i="3" s="1"/>
  <c r="CI150" i="3" s="1"/>
  <c r="BG141" i="3"/>
  <c r="BQ141" i="3" s="1"/>
  <c r="BZ141" i="3" s="1"/>
  <c r="CI141" i="3" s="1"/>
  <c r="BG147" i="3"/>
  <c r="BQ147" i="3" s="1"/>
  <c r="BZ147" i="3" s="1"/>
  <c r="CI147" i="3" s="1"/>
  <c r="BG95" i="3"/>
  <c r="BQ95" i="3" s="1"/>
  <c r="BZ95" i="3" s="1"/>
  <c r="CI95" i="3" s="1"/>
  <c r="BG93" i="3"/>
  <c r="BQ93" i="3" s="1"/>
  <c r="BZ93" i="3" s="1"/>
  <c r="CI93" i="3" s="1"/>
  <c r="BH169" i="3"/>
  <c r="BR169" i="3" s="1"/>
  <c r="CA169" i="3" s="1"/>
  <c r="CJ169" i="3" s="1"/>
  <c r="BG161" i="3"/>
  <c r="BQ161" i="3" s="1"/>
  <c r="BZ161" i="3" s="1"/>
  <c r="CI161" i="3" s="1"/>
  <c r="BG187" i="3"/>
  <c r="BQ187" i="3" s="1"/>
  <c r="BZ187" i="3" s="1"/>
  <c r="CI187" i="3" s="1"/>
  <c r="BH78" i="3"/>
  <c r="BR78" i="3" s="1"/>
  <c r="CA78" i="3" s="1"/>
  <c r="CJ78" i="3" s="1"/>
  <c r="BG37" i="3"/>
  <c r="BQ37" i="3" s="1"/>
  <c r="BZ37" i="3" s="1"/>
  <c r="CI37" i="3" s="1"/>
  <c r="BG100" i="3"/>
  <c r="BQ100" i="3" s="1"/>
  <c r="BZ100" i="3" s="1"/>
  <c r="CI100" i="3" s="1"/>
  <c r="BH42" i="3"/>
  <c r="BR42" i="3" s="1"/>
  <c r="CA42" i="3" s="1"/>
  <c r="CJ42" i="3" s="1"/>
  <c r="BG38" i="2"/>
  <c r="BQ38" i="2" s="1"/>
  <c r="BZ38" i="2" s="1"/>
  <c r="CI38" i="2" s="1"/>
  <c r="BH162" i="2"/>
  <c r="BR162" i="2" s="1"/>
  <c r="CA162" i="2" s="1"/>
  <c r="CJ162" i="2" s="1"/>
  <c r="BH129" i="2"/>
  <c r="BR129" i="2" s="1"/>
  <c r="CA129" i="2" s="1"/>
  <c r="CJ129" i="2" s="1"/>
  <c r="BG49" i="2"/>
  <c r="BQ49" i="2" s="1"/>
  <c r="BZ49" i="2" s="1"/>
  <c r="CI49" i="2" s="1"/>
  <c r="BG113" i="2"/>
  <c r="BQ113" i="2" s="1"/>
  <c r="BZ113" i="2" s="1"/>
  <c r="CI113" i="2" s="1"/>
  <c r="BG73" i="2"/>
  <c r="BQ73" i="2" s="1"/>
  <c r="BZ73" i="2" s="1"/>
  <c r="CI73" i="2" s="1"/>
  <c r="BG67" i="2"/>
  <c r="BQ67" i="2" s="1"/>
  <c r="BZ67" i="2" s="1"/>
  <c r="CI67" i="2" s="1"/>
  <c r="BG147" i="2"/>
  <c r="BQ147" i="2" s="1"/>
  <c r="BZ147" i="2" s="1"/>
  <c r="CI147" i="2" s="1"/>
  <c r="BG116" i="2"/>
  <c r="BQ116" i="2" s="1"/>
  <c r="BZ116" i="2" s="1"/>
  <c r="CI116" i="2" s="1"/>
  <c r="BH132" i="2"/>
  <c r="BR132" i="2" s="1"/>
  <c r="CA132" i="2" s="1"/>
  <c r="CJ132" i="2" s="1"/>
  <c r="BG37" i="2"/>
  <c r="BQ37" i="2" s="1"/>
  <c r="BZ37" i="2" s="1"/>
  <c r="CI37" i="2" s="1"/>
  <c r="BH151" i="2"/>
  <c r="BR151" i="2" s="1"/>
  <c r="CA151" i="2" s="1"/>
  <c r="CJ151" i="2" s="1"/>
  <c r="BG106" i="2"/>
  <c r="BQ106" i="2" s="1"/>
  <c r="BZ106" i="2" s="1"/>
  <c r="CI106" i="2" s="1"/>
  <c r="BH74" i="2"/>
  <c r="BR74" i="2" s="1"/>
  <c r="CA74" i="2" s="1"/>
  <c r="CJ74" i="2" s="1"/>
  <c r="BH176" i="2"/>
  <c r="BR176" i="2" s="1"/>
  <c r="CA176" i="2" s="1"/>
  <c r="CJ176" i="2" s="1"/>
  <c r="BG152" i="2"/>
  <c r="BQ152" i="2" s="1"/>
  <c r="BZ152" i="2" s="1"/>
  <c r="CI152" i="2" s="1"/>
  <c r="BH123" i="2"/>
  <c r="BR123" i="2" s="1"/>
  <c r="CA123" i="2" s="1"/>
  <c r="CJ123" i="2" s="1"/>
  <c r="BH150" i="2"/>
  <c r="BR150" i="2" s="1"/>
  <c r="CA150" i="2" s="1"/>
  <c r="CJ150" i="2" s="1"/>
  <c r="BH167" i="2"/>
  <c r="BR167" i="2" s="1"/>
  <c r="CA167" i="2" s="1"/>
  <c r="CJ167" i="2" s="1"/>
  <c r="BH65" i="2"/>
  <c r="BR65" i="2" s="1"/>
  <c r="CA65" i="2" s="1"/>
  <c r="CJ65" i="2" s="1"/>
  <c r="BH75" i="2"/>
  <c r="BR75" i="2" s="1"/>
  <c r="CA75" i="2" s="1"/>
  <c r="CJ75" i="2" s="1"/>
  <c r="BG182" i="2"/>
  <c r="BQ182" i="2" s="1"/>
  <c r="BZ182" i="2" s="1"/>
  <c r="CI182" i="2" s="1"/>
  <c r="BH186" i="2"/>
  <c r="BR186" i="2" s="1"/>
  <c r="CA186" i="2" s="1"/>
  <c r="CJ186" i="2" s="1"/>
  <c r="BH90" i="2"/>
  <c r="BR90" i="2" s="1"/>
  <c r="CA90" i="2" s="1"/>
  <c r="CJ90" i="2" s="1"/>
  <c r="BH82" i="2"/>
  <c r="BR82" i="2" s="1"/>
  <c r="CA82" i="2" s="1"/>
  <c r="CJ82" i="2" s="1"/>
  <c r="BG192" i="2"/>
  <c r="BQ192" i="2" s="1"/>
  <c r="BZ192" i="2" s="1"/>
  <c r="CI192" i="2" s="1"/>
  <c r="BH98" i="2"/>
  <c r="BR98" i="2" s="1"/>
  <c r="CA98" i="2" s="1"/>
  <c r="CJ98" i="2" s="1"/>
  <c r="BG83" i="2"/>
  <c r="BQ83" i="2" s="1"/>
  <c r="BZ83" i="2" s="1"/>
  <c r="CI83" i="2" s="1"/>
  <c r="BG139" i="2"/>
  <c r="BQ139" i="2" s="1"/>
  <c r="BZ139" i="2" s="1"/>
  <c r="CI139" i="2" s="1"/>
  <c r="BG114" i="2"/>
  <c r="BQ114" i="2" s="1"/>
  <c r="BZ114" i="2" s="1"/>
  <c r="CI114" i="2" s="1"/>
  <c r="BG88" i="2"/>
  <c r="BQ88" i="2" s="1"/>
  <c r="BZ88" i="2" s="1"/>
  <c r="CI88" i="2" s="1"/>
  <c r="BH165" i="2"/>
  <c r="BR165" i="2" s="1"/>
  <c r="CA165" i="2" s="1"/>
  <c r="CJ165" i="2" s="1"/>
  <c r="BG76" i="2"/>
  <c r="BQ76" i="2" s="1"/>
  <c r="BZ76" i="2" s="1"/>
  <c r="CI76" i="2" s="1"/>
  <c r="BG96" i="2"/>
  <c r="BQ96" i="2" s="1"/>
  <c r="BZ96" i="2" s="1"/>
  <c r="CI96" i="2" s="1"/>
  <c r="BH43" i="2"/>
  <c r="BR43" i="2" s="1"/>
  <c r="CA43" i="2" s="1"/>
  <c r="CJ43" i="2" s="1"/>
  <c r="BG100" i="2"/>
  <c r="BQ100" i="2" s="1"/>
  <c r="BZ100" i="2" s="1"/>
  <c r="CI100" i="2" s="1"/>
  <c r="BG101" i="2"/>
  <c r="BQ101" i="2" s="1"/>
  <c r="BZ101" i="2" s="1"/>
  <c r="CI101" i="2" s="1"/>
  <c r="BG87" i="2"/>
  <c r="BQ87" i="2" s="1"/>
  <c r="BZ87" i="2" s="1"/>
  <c r="CI87" i="2" s="1"/>
  <c r="BH125" i="2"/>
  <c r="BR125" i="2" s="1"/>
  <c r="CA125" i="2" s="1"/>
  <c r="CJ125" i="2" s="1"/>
  <c r="BG61" i="2"/>
  <c r="BQ61" i="2" s="1"/>
  <c r="BZ61" i="2" s="1"/>
  <c r="CI61" i="2" s="1"/>
  <c r="BG41" i="2"/>
  <c r="BQ41" i="2" s="1"/>
  <c r="BZ41" i="2" s="1"/>
  <c r="CI41" i="2" s="1"/>
  <c r="BH180" i="2"/>
  <c r="BR180" i="2" s="1"/>
  <c r="CA180" i="2" s="1"/>
  <c r="CJ180" i="2" s="1"/>
  <c r="BH48" i="2"/>
  <c r="BR48" i="2" s="1"/>
  <c r="CA48" i="2" s="1"/>
  <c r="CJ48" i="2" s="1"/>
  <c r="BG45" i="2"/>
  <c r="BQ45" i="2" s="1"/>
  <c r="BZ45" i="2" s="1"/>
  <c r="CI45" i="2" s="1"/>
  <c r="BH39" i="2"/>
  <c r="BR39" i="2" s="1"/>
  <c r="CA39" i="2" s="1"/>
  <c r="CJ39" i="2" s="1"/>
  <c r="BH143" i="2"/>
  <c r="BR143" i="2" s="1"/>
  <c r="CA143" i="2" s="1"/>
  <c r="CJ143" i="2" s="1"/>
  <c r="BG146" i="2"/>
  <c r="BQ146" i="2" s="1"/>
  <c r="BZ146" i="2" s="1"/>
  <c r="CI146" i="2" s="1"/>
  <c r="BG184" i="2"/>
  <c r="BQ184" i="2" s="1"/>
  <c r="BZ184" i="2" s="1"/>
  <c r="CI184" i="2" s="1"/>
  <c r="BH29" i="2"/>
  <c r="BR29" i="2" s="1"/>
  <c r="CA29" i="2" s="1"/>
  <c r="CJ29" i="2" s="1"/>
  <c r="BG136" i="2"/>
  <c r="BQ136" i="2" s="1"/>
  <c r="BZ136" i="2" s="1"/>
  <c r="CI136" i="2" s="1"/>
  <c r="BH31" i="2"/>
  <c r="BR31" i="2" s="1"/>
  <c r="CA31" i="2" s="1"/>
  <c r="CJ31" i="2" s="1"/>
  <c r="BH60" i="2"/>
  <c r="BR60" i="2" s="1"/>
  <c r="CA60" i="2" s="1"/>
  <c r="CJ60" i="2" s="1"/>
  <c r="BH95" i="2"/>
  <c r="BR95" i="2" s="1"/>
  <c r="CA95" i="2" s="1"/>
  <c r="CJ95" i="2" s="1"/>
  <c r="BG122" i="2"/>
  <c r="BQ122" i="2" s="1"/>
  <c r="BZ122" i="2" s="1"/>
  <c r="CI122" i="2" s="1"/>
  <c r="BG155" i="2"/>
  <c r="BQ155" i="2" s="1"/>
  <c r="BZ155" i="2" s="1"/>
  <c r="CI155" i="2" s="1"/>
  <c r="BG34" i="2"/>
  <c r="BQ34" i="2" s="1"/>
  <c r="BZ34" i="2" s="1"/>
  <c r="CI34" i="2" s="1"/>
  <c r="BH149" i="2"/>
  <c r="BR149" i="2" s="1"/>
  <c r="CA149" i="2" s="1"/>
  <c r="CJ149" i="2" s="1"/>
  <c r="BH160" i="2"/>
  <c r="BR160" i="2" s="1"/>
  <c r="CA160" i="2" s="1"/>
  <c r="CJ160" i="2" s="1"/>
  <c r="BH154" i="2"/>
  <c r="BR154" i="2" s="1"/>
  <c r="CA154" i="2" s="1"/>
  <c r="CJ154" i="2" s="1"/>
  <c r="BH89" i="2"/>
  <c r="BR89" i="2" s="1"/>
  <c r="CA89" i="2" s="1"/>
  <c r="CJ89" i="2" s="1"/>
  <c r="BH193" i="2"/>
  <c r="BR193" i="2" s="1"/>
  <c r="CA193" i="2" s="1"/>
  <c r="CJ193" i="2" s="1"/>
  <c r="BG42" i="2"/>
  <c r="BQ42" i="2" s="1"/>
  <c r="BZ42" i="2" s="1"/>
  <c r="CI42" i="2" s="1"/>
  <c r="BH70" i="2"/>
  <c r="BR70" i="2" s="1"/>
  <c r="CA70" i="2" s="1"/>
  <c r="CJ70" i="2" s="1"/>
  <c r="BG171" i="2"/>
  <c r="BQ171" i="2" s="1"/>
  <c r="BZ171" i="2" s="1"/>
  <c r="CI171" i="2" s="1"/>
  <c r="BG110" i="2"/>
  <c r="BQ110" i="2" s="1"/>
  <c r="BZ110" i="2" s="1"/>
  <c r="CI110" i="2" s="1"/>
  <c r="BH78" i="2"/>
  <c r="BR78" i="2" s="1"/>
  <c r="CA78" i="2" s="1"/>
  <c r="CJ78" i="2" s="1"/>
  <c r="BG50" i="2"/>
  <c r="BQ50" i="2" s="1"/>
  <c r="BZ50" i="2" s="1"/>
  <c r="CI50" i="2" s="1"/>
  <c r="BG188" i="2"/>
  <c r="BQ188" i="2" s="1"/>
  <c r="BZ188" i="2" s="1"/>
  <c r="CI188" i="2" s="1"/>
  <c r="BG102" i="2"/>
  <c r="BQ102" i="2" s="1"/>
  <c r="BZ102" i="2" s="1"/>
  <c r="CI102" i="2" s="1"/>
  <c r="BG54" i="2"/>
  <c r="BQ54" i="2" s="1"/>
  <c r="BZ54" i="2" s="1"/>
  <c r="CI54" i="2" s="1"/>
  <c r="BG183" i="2"/>
  <c r="BQ183" i="2" s="1"/>
  <c r="BZ183" i="2" s="1"/>
  <c r="CI183" i="2" s="1"/>
  <c r="BG44" i="2"/>
  <c r="BQ44" i="2" s="1"/>
  <c r="BZ44" i="2" s="1"/>
  <c r="CI44" i="2" s="1"/>
  <c r="BH174" i="2"/>
  <c r="BR174" i="2" s="1"/>
  <c r="CA174" i="2" s="1"/>
  <c r="CJ174" i="2" s="1"/>
  <c r="BG134" i="2"/>
  <c r="BQ134" i="2" s="1"/>
  <c r="BZ134" i="2" s="1"/>
  <c r="CI134" i="2" s="1"/>
  <c r="BG181" i="2"/>
  <c r="BQ181" i="2" s="1"/>
  <c r="BZ181" i="2" s="1"/>
  <c r="CI181" i="2" s="1"/>
  <c r="BG68" i="2"/>
  <c r="BQ68" i="2" s="1"/>
  <c r="BZ68" i="2" s="1"/>
  <c r="CI68" i="2" s="1"/>
  <c r="BG72" i="2"/>
  <c r="BQ72" i="2" s="1"/>
  <c r="BZ72" i="2" s="1"/>
  <c r="CI72" i="2" s="1"/>
  <c r="BH157" i="2"/>
  <c r="BR157" i="2" s="1"/>
  <c r="CA157" i="2" s="1"/>
  <c r="CJ157" i="2" s="1"/>
  <c r="BG28" i="2"/>
  <c r="BQ28" i="2" s="1"/>
  <c r="BZ28" i="2" s="1"/>
  <c r="CI28" i="2" s="1"/>
  <c r="BH115" i="2"/>
  <c r="BR115" i="2" s="1"/>
  <c r="CA115" i="2" s="1"/>
  <c r="CJ115" i="2" s="1"/>
  <c r="BH133" i="2"/>
  <c r="BR133" i="2" s="1"/>
  <c r="CA133" i="2" s="1"/>
  <c r="CJ133" i="2" s="1"/>
  <c r="BG126" i="2"/>
  <c r="BQ126" i="2" s="1"/>
  <c r="BZ126" i="2" s="1"/>
  <c r="CI126" i="2" s="1"/>
  <c r="BG35" i="2"/>
  <c r="BQ35" i="2" s="1"/>
  <c r="BZ35" i="2" s="1"/>
  <c r="CI35" i="2" s="1"/>
  <c r="BG103" i="2"/>
  <c r="BQ103" i="2" s="1"/>
  <c r="BZ103" i="2" s="1"/>
  <c r="CI103" i="2" s="1"/>
  <c r="BG144" i="2"/>
  <c r="BQ144" i="2" s="1"/>
  <c r="BZ144" i="2" s="1"/>
  <c r="CI144" i="2" s="1"/>
  <c r="BG80" i="2"/>
  <c r="BQ80" i="2" s="1"/>
  <c r="BZ80" i="2" s="1"/>
  <c r="CI80" i="2" s="1"/>
  <c r="BG158" i="2"/>
  <c r="BQ158" i="2" s="1"/>
  <c r="BZ158" i="2" s="1"/>
  <c r="CI158" i="2" s="1"/>
  <c r="BG30" i="2"/>
  <c r="BQ30" i="2" s="1"/>
  <c r="BZ30" i="2" s="1"/>
  <c r="CI30" i="2" s="1"/>
  <c r="BH92" i="2"/>
  <c r="BR92" i="2" s="1"/>
  <c r="CA92" i="2" s="1"/>
  <c r="CJ92" i="2" s="1"/>
  <c r="BH79" i="2"/>
  <c r="BR79" i="2" s="1"/>
  <c r="CA79" i="2" s="1"/>
  <c r="CJ79" i="2" s="1"/>
  <c r="BG141" i="2"/>
  <c r="BQ141" i="2" s="1"/>
  <c r="BZ141" i="2" s="1"/>
  <c r="CI141" i="2" s="1"/>
  <c r="BG194" i="2"/>
  <c r="BQ194" i="2" s="1"/>
  <c r="BZ194" i="2" s="1"/>
  <c r="CI194" i="2" s="1"/>
  <c r="BG168" i="2"/>
  <c r="BQ168" i="2" s="1"/>
  <c r="BZ168" i="2" s="1"/>
  <c r="CI168" i="2" s="1"/>
  <c r="BG121" i="2"/>
  <c r="BQ121" i="2" s="1"/>
  <c r="BZ121" i="2" s="1"/>
  <c r="CI121" i="2" s="1"/>
  <c r="BH164" i="2"/>
  <c r="BR164" i="2" s="1"/>
  <c r="CA164" i="2" s="1"/>
  <c r="CJ164" i="2" s="1"/>
  <c r="BH97" i="2"/>
  <c r="BR97" i="2" s="1"/>
  <c r="CA97" i="2" s="1"/>
  <c r="CJ97" i="2" s="1"/>
  <c r="BG178" i="2"/>
  <c r="BQ178" i="2" s="1"/>
  <c r="BZ178" i="2" s="1"/>
  <c r="CI178" i="2" s="1"/>
  <c r="BG64" i="2"/>
  <c r="BQ64" i="2" s="1"/>
  <c r="BZ64" i="2" s="1"/>
  <c r="CI64" i="2" s="1"/>
  <c r="BG195" i="2"/>
  <c r="BQ195" i="2" s="1"/>
  <c r="BZ195" i="2" s="1"/>
  <c r="CI195" i="2" s="1"/>
  <c r="BH33" i="2"/>
  <c r="BR33" i="2" s="1"/>
  <c r="CA33" i="2" s="1"/>
  <c r="CJ33" i="2" s="1"/>
  <c r="BG46" i="2"/>
  <c r="BQ46" i="2" s="1"/>
  <c r="BZ46" i="2" s="1"/>
  <c r="CI46" i="2" s="1"/>
  <c r="BH169" i="2"/>
  <c r="BR169" i="2" s="1"/>
  <c r="CA169" i="2" s="1"/>
  <c r="CJ169" i="2" s="1"/>
  <c r="BG51" i="2"/>
  <c r="BQ51" i="2" s="1"/>
  <c r="BZ51" i="2" s="1"/>
  <c r="CI51" i="2" s="1"/>
  <c r="BG111" i="2"/>
  <c r="BQ111" i="2" s="1"/>
  <c r="BZ111" i="2" s="1"/>
  <c r="CI111" i="2" s="1"/>
  <c r="BH137" i="2"/>
  <c r="BR137" i="2" s="1"/>
  <c r="CA137" i="2" s="1"/>
  <c r="CJ137" i="2" s="1"/>
  <c r="BG119" i="2"/>
  <c r="BQ119" i="2" s="1"/>
  <c r="BZ119" i="2" s="1"/>
  <c r="CI119" i="2" s="1"/>
  <c r="BH53" i="2"/>
  <c r="BR53" i="2" s="1"/>
  <c r="CA53" i="2" s="1"/>
  <c r="CJ53" i="2" s="1"/>
  <c r="BG124" i="2"/>
  <c r="BQ124" i="2" s="1"/>
  <c r="BZ124" i="2" s="1"/>
  <c r="CI124" i="2" s="1"/>
  <c r="BG107" i="2"/>
  <c r="BQ107" i="2" s="1"/>
  <c r="BZ107" i="2" s="1"/>
  <c r="CI107" i="2" s="1"/>
  <c r="BG127" i="2"/>
  <c r="BQ127" i="2" s="1"/>
  <c r="BZ127" i="2" s="1"/>
  <c r="CI127" i="2" s="1"/>
  <c r="BG187" i="2"/>
  <c r="BQ187" i="2" s="1"/>
  <c r="BZ187" i="2" s="1"/>
  <c r="CI187" i="2" s="1"/>
  <c r="BG131" i="2"/>
  <c r="BQ131" i="2" s="1"/>
  <c r="BZ131" i="2" s="1"/>
  <c r="CI131" i="2" s="1"/>
  <c r="BG94" i="2"/>
  <c r="BQ94" i="2" s="1"/>
  <c r="BZ94" i="2" s="1"/>
  <c r="CI94" i="2" s="1"/>
  <c r="BG191" i="2"/>
  <c r="BQ191" i="2" s="1"/>
  <c r="BZ191" i="2" s="1"/>
  <c r="CI191" i="2" s="1"/>
  <c r="BG112" i="2"/>
  <c r="BQ112" i="2" s="1"/>
  <c r="BZ112" i="2" s="1"/>
  <c r="CI112" i="2" s="1"/>
  <c r="BG159" i="2"/>
  <c r="BQ159" i="2" s="1"/>
  <c r="BZ159" i="2" s="1"/>
  <c r="CI159" i="2" s="1"/>
  <c r="BH86" i="2"/>
  <c r="BR86" i="2" s="1"/>
  <c r="CA86" i="2" s="1"/>
  <c r="CJ86" i="2" s="1"/>
  <c r="BH161" i="2"/>
  <c r="BR161" i="2" s="1"/>
  <c r="CA161" i="2" s="1"/>
  <c r="CJ161" i="2" s="1"/>
  <c r="BG166" i="2"/>
  <c r="BQ166" i="2" s="1"/>
  <c r="BZ166" i="2" s="1"/>
  <c r="CI166" i="2" s="1"/>
  <c r="BG177" i="2"/>
  <c r="BQ177" i="2" s="1"/>
  <c r="BZ177" i="2" s="1"/>
  <c r="CI177" i="2" s="1"/>
  <c r="BH138" i="2"/>
  <c r="BR138" i="2" s="1"/>
  <c r="CA138" i="2" s="1"/>
  <c r="CJ138" i="2" s="1"/>
  <c r="BH62" i="2"/>
  <c r="BR62" i="2" s="1"/>
  <c r="CA62" i="2" s="1"/>
  <c r="CJ62" i="2" s="1"/>
  <c r="BG85" i="2"/>
  <c r="BQ85" i="2" s="1"/>
  <c r="BZ85" i="2" s="1"/>
  <c r="CI85" i="2" s="1"/>
  <c r="BG128" i="2"/>
  <c r="BQ128" i="2" s="1"/>
  <c r="BZ128" i="2" s="1"/>
  <c r="CI128" i="2" s="1"/>
  <c r="BG84" i="2"/>
  <c r="BQ84" i="2" s="1"/>
  <c r="BZ84" i="2" s="1"/>
  <c r="CI84" i="2" s="1"/>
  <c r="BH91" i="2"/>
  <c r="BR91" i="2" s="1"/>
  <c r="CA91" i="2" s="1"/>
  <c r="CJ91" i="2" s="1"/>
  <c r="BG130" i="2"/>
  <c r="BQ130" i="2" s="1"/>
  <c r="BZ130" i="2" s="1"/>
  <c r="CI130" i="2" s="1"/>
  <c r="BH77" i="2"/>
  <c r="BR77" i="2" s="1"/>
  <c r="CA77" i="2" s="1"/>
  <c r="CJ77" i="2" s="1"/>
  <c r="BH185" i="2"/>
  <c r="BR185" i="2" s="1"/>
  <c r="CA185" i="2" s="1"/>
  <c r="CJ185" i="2" s="1"/>
  <c r="BG117" i="2"/>
  <c r="BQ117" i="2" s="1"/>
  <c r="BZ117" i="2" s="1"/>
  <c r="CI117" i="2" s="1"/>
  <c r="BG153" i="2"/>
  <c r="BQ153" i="2" s="1"/>
  <c r="BZ153" i="2" s="1"/>
  <c r="CI153" i="2" s="1"/>
  <c r="BG63" i="2"/>
  <c r="BQ63" i="2" s="1"/>
  <c r="BZ63" i="2" s="1"/>
  <c r="CI63" i="2" s="1"/>
  <c r="BG104" i="2"/>
  <c r="BQ104" i="2" s="1"/>
  <c r="BZ104" i="2" s="1"/>
  <c r="CI104" i="2" s="1"/>
  <c r="BG190" i="2"/>
  <c r="BQ190" i="2" s="1"/>
  <c r="BZ190" i="2" s="1"/>
  <c r="CI190" i="2" s="1"/>
  <c r="BH59" i="2"/>
  <c r="BR59" i="2" s="1"/>
  <c r="CA59" i="2" s="1"/>
  <c r="CJ59" i="2" s="1"/>
  <c r="BG56" i="2"/>
  <c r="BQ56" i="2" s="1"/>
  <c r="BZ56" i="2" s="1"/>
  <c r="CI56" i="2" s="1"/>
  <c r="BH69" i="2"/>
  <c r="BR69" i="2" s="1"/>
  <c r="CA69" i="2" s="1"/>
  <c r="CJ69" i="2" s="1"/>
  <c r="BH36" i="2"/>
  <c r="BR36" i="2" s="1"/>
  <c r="CA36" i="2" s="1"/>
  <c r="CJ36" i="2" s="1"/>
  <c r="BG55" i="2"/>
  <c r="BQ55" i="2" s="1"/>
  <c r="BZ55" i="2" s="1"/>
  <c r="CI55" i="2" s="1"/>
  <c r="BG71" i="2"/>
  <c r="BQ71" i="2" s="1"/>
  <c r="BZ71" i="2" s="1"/>
  <c r="CI71" i="2" s="1"/>
  <c r="BH66" i="2"/>
  <c r="BR66" i="2" s="1"/>
  <c r="CA66" i="2" s="1"/>
  <c r="CJ66" i="2" s="1"/>
  <c r="BH179" i="2"/>
  <c r="BR179" i="2" s="1"/>
  <c r="CA179" i="2" s="1"/>
  <c r="CJ179" i="2" s="1"/>
  <c r="BH163" i="2"/>
  <c r="BR163" i="2" s="1"/>
  <c r="CA163" i="2" s="1"/>
  <c r="CJ163" i="2" s="1"/>
  <c r="BH189" i="2"/>
  <c r="BR189" i="2" s="1"/>
  <c r="CA189" i="2" s="1"/>
  <c r="CJ189" i="2" s="1"/>
  <c r="BH120" i="2"/>
  <c r="BR120" i="2" s="1"/>
  <c r="CA120" i="2" s="1"/>
  <c r="CJ120" i="2" s="1"/>
  <c r="BH81" i="2"/>
  <c r="BR81" i="2" s="1"/>
  <c r="CA81" i="2" s="1"/>
  <c r="CJ81" i="2" s="1"/>
  <c r="BG47" i="2"/>
  <c r="BQ47" i="2" s="1"/>
  <c r="BZ47" i="2" s="1"/>
  <c r="CI47" i="2" s="1"/>
  <c r="BG173" i="2"/>
  <c r="BQ173" i="2" s="1"/>
  <c r="BZ173" i="2" s="1"/>
  <c r="CI173" i="2" s="1"/>
  <c r="BH57" i="2"/>
  <c r="BR57" i="2" s="1"/>
  <c r="CA57" i="2" s="1"/>
  <c r="CJ57" i="2" s="1"/>
  <c r="BH172" i="2"/>
  <c r="BR172" i="2" s="1"/>
  <c r="CA172" i="2" s="1"/>
  <c r="CJ172" i="2" s="1"/>
  <c r="BG93" i="2"/>
  <c r="BQ93" i="2" s="1"/>
  <c r="BZ93" i="2" s="1"/>
  <c r="CI93" i="2" s="1"/>
  <c r="BG148" i="2"/>
  <c r="BQ148" i="2" s="1"/>
  <c r="BZ148" i="2" s="1"/>
  <c r="CI148" i="2" s="1"/>
  <c r="BH99" i="2"/>
  <c r="BR99" i="2" s="1"/>
  <c r="CA99" i="2" s="1"/>
  <c r="CJ99" i="2" s="1"/>
  <c r="BG108" i="2"/>
  <c r="BQ108" i="2" s="1"/>
  <c r="BZ108" i="2" s="1"/>
  <c r="CI108" i="2" s="1"/>
  <c r="BG40" i="2"/>
  <c r="BQ40" i="2" s="1"/>
  <c r="BZ40" i="2" s="1"/>
  <c r="CI40" i="2" s="1"/>
  <c r="BG140" i="2"/>
  <c r="BQ140" i="2" s="1"/>
  <c r="BZ140" i="2" s="1"/>
  <c r="CI140" i="2" s="1"/>
  <c r="BG52" i="2"/>
  <c r="BQ52" i="2" s="1"/>
  <c r="BZ52" i="2" s="1"/>
  <c r="CI52" i="2" s="1"/>
  <c r="BH170" i="2"/>
  <c r="BR170" i="2" s="1"/>
  <c r="CA170" i="2" s="1"/>
  <c r="CJ170" i="2" s="1"/>
  <c r="BH109" i="2"/>
  <c r="BR109" i="2" s="1"/>
  <c r="CA109" i="2" s="1"/>
  <c r="CJ109" i="2" s="1"/>
  <c r="AW27" i="2"/>
  <c r="AW17" i="2" s="1"/>
  <c r="AX27" i="2"/>
  <c r="BG142" i="2"/>
  <c r="BQ142" i="2" s="1"/>
  <c r="BZ142" i="2" s="1"/>
  <c r="CI142" i="2" s="1"/>
  <c r="BG135" i="2"/>
  <c r="BQ135" i="2" s="1"/>
  <c r="BZ135" i="2" s="1"/>
  <c r="CI135" i="2" s="1"/>
  <c r="BH32" i="2"/>
  <c r="BR32" i="2" s="1"/>
  <c r="CA32" i="2" s="1"/>
  <c r="CJ32" i="2" s="1"/>
  <c r="BH145" i="2"/>
  <c r="BR145" i="2" s="1"/>
  <c r="CA145" i="2" s="1"/>
  <c r="CJ145" i="2" s="1"/>
  <c r="BG156" i="2"/>
  <c r="BQ156" i="2" s="1"/>
  <c r="BZ156" i="2" s="1"/>
  <c r="CI156" i="2" s="1"/>
  <c r="BG175" i="2"/>
  <c r="BQ175" i="2" s="1"/>
  <c r="BZ175" i="2" s="1"/>
  <c r="CI175" i="2" s="1"/>
  <c r="BG105" i="2"/>
  <c r="BQ105" i="2" s="1"/>
  <c r="BZ105" i="2" s="1"/>
  <c r="CI105" i="2" s="1"/>
  <c r="BH118" i="2"/>
  <c r="BR118" i="2" s="1"/>
  <c r="CA118" i="2" s="1"/>
  <c r="CJ118" i="2" s="1"/>
  <c r="BH58" i="2"/>
  <c r="BR58" i="2" s="1"/>
  <c r="CA58" i="2" s="1"/>
  <c r="CJ58" i="2" s="1"/>
  <c r="BG163" i="1"/>
  <c r="BQ163" i="1" s="1"/>
  <c r="BZ163" i="1" s="1"/>
  <c r="CI163" i="1" s="1"/>
  <c r="BG39" i="1"/>
  <c r="BQ39" i="1" s="1"/>
  <c r="BZ39" i="1" s="1"/>
  <c r="CI39" i="1" s="1"/>
  <c r="BG104" i="1"/>
  <c r="BQ104" i="1" s="1"/>
  <c r="BZ104" i="1" s="1"/>
  <c r="CI104" i="1" s="1"/>
  <c r="BG194" i="1"/>
  <c r="BQ194" i="1" s="1"/>
  <c r="BZ194" i="1" s="1"/>
  <c r="CI194" i="1" s="1"/>
  <c r="BG88" i="1"/>
  <c r="BQ88" i="1" s="1"/>
  <c r="BZ88" i="1" s="1"/>
  <c r="CI88" i="1" s="1"/>
  <c r="BG171" i="1"/>
  <c r="BQ171" i="1" s="1"/>
  <c r="BZ171" i="1" s="1"/>
  <c r="CI171" i="1" s="1"/>
  <c r="BG112" i="1"/>
  <c r="BQ112" i="1" s="1"/>
  <c r="BZ112" i="1" s="1"/>
  <c r="CI112" i="1" s="1"/>
  <c r="BH157" i="1"/>
  <c r="BR157" i="1" s="1"/>
  <c r="CA157" i="1" s="1"/>
  <c r="CJ157" i="1" s="1"/>
  <c r="BG114" i="1"/>
  <c r="BQ114" i="1" s="1"/>
  <c r="BZ114" i="1" s="1"/>
  <c r="CI114" i="1" s="1"/>
  <c r="BG185" i="1"/>
  <c r="BQ185" i="1" s="1"/>
  <c r="BZ185" i="1" s="1"/>
  <c r="CI185" i="1" s="1"/>
  <c r="BH50" i="1"/>
  <c r="BR50" i="1" s="1"/>
  <c r="CA50" i="1" s="1"/>
  <c r="CJ50" i="1" s="1"/>
  <c r="BG79" i="1"/>
  <c r="BQ79" i="1" s="1"/>
  <c r="BZ79" i="1" s="1"/>
  <c r="CI79" i="1" s="1"/>
  <c r="BH123" i="1"/>
  <c r="BR123" i="1" s="1"/>
  <c r="CA123" i="1" s="1"/>
  <c r="CJ123" i="1" s="1"/>
  <c r="BH101" i="1"/>
  <c r="BR101" i="1" s="1"/>
  <c r="CA101" i="1" s="1"/>
  <c r="CJ101" i="1" s="1"/>
  <c r="BG158" i="1"/>
  <c r="BQ158" i="1" s="1"/>
  <c r="BZ158" i="1" s="1"/>
  <c r="CI158" i="1" s="1"/>
  <c r="BG192" i="1"/>
  <c r="BQ192" i="1" s="1"/>
  <c r="BZ192" i="1" s="1"/>
  <c r="CI192" i="1" s="1"/>
  <c r="BG118" i="1"/>
  <c r="BQ118" i="1" s="1"/>
  <c r="BZ118" i="1" s="1"/>
  <c r="CI118" i="1" s="1"/>
  <c r="BG91" i="1"/>
  <c r="BQ91" i="1" s="1"/>
  <c r="BZ91" i="1" s="1"/>
  <c r="CI91" i="1" s="1"/>
  <c r="BH167" i="1"/>
  <c r="BR167" i="1" s="1"/>
  <c r="CA167" i="1" s="1"/>
  <c r="CJ167" i="1" s="1"/>
  <c r="BG108" i="1"/>
  <c r="BQ108" i="1" s="1"/>
  <c r="BZ108" i="1" s="1"/>
  <c r="CI108" i="1" s="1"/>
  <c r="BH84" i="1"/>
  <c r="BR84" i="1" s="1"/>
  <c r="CA84" i="1" s="1"/>
  <c r="CJ84" i="1" s="1"/>
  <c r="BG67" i="1"/>
  <c r="BQ67" i="1" s="1"/>
  <c r="BZ67" i="1" s="1"/>
  <c r="CI67" i="1" s="1"/>
  <c r="BH144" i="1"/>
  <c r="BR144" i="1" s="1"/>
  <c r="CA144" i="1" s="1"/>
  <c r="CJ144" i="1" s="1"/>
  <c r="BH182" i="1"/>
  <c r="BR182" i="1" s="1"/>
  <c r="CA182" i="1" s="1"/>
  <c r="CJ182" i="1" s="1"/>
  <c r="BG86" i="1"/>
  <c r="BQ86" i="1" s="1"/>
  <c r="BZ86" i="1" s="1"/>
  <c r="CI86" i="1" s="1"/>
  <c r="BG102" i="1"/>
  <c r="BQ102" i="1" s="1"/>
  <c r="BZ102" i="1" s="1"/>
  <c r="CI102" i="1" s="1"/>
  <c r="BH54" i="1"/>
  <c r="BR54" i="1" s="1"/>
  <c r="CA54" i="1" s="1"/>
  <c r="CJ54" i="1" s="1"/>
  <c r="BH68" i="1"/>
  <c r="BR68" i="1" s="1"/>
  <c r="CA68" i="1" s="1"/>
  <c r="CJ68" i="1" s="1"/>
  <c r="BG115" i="1"/>
  <c r="BQ115" i="1" s="1"/>
  <c r="BZ115" i="1" s="1"/>
  <c r="CI115" i="1" s="1"/>
  <c r="BH190" i="1"/>
  <c r="BR190" i="1" s="1"/>
  <c r="CA190" i="1" s="1"/>
  <c r="CJ190" i="1" s="1"/>
  <c r="BH87" i="1"/>
  <c r="BR87" i="1" s="1"/>
  <c r="CA87" i="1" s="1"/>
  <c r="CJ87" i="1" s="1"/>
  <c r="BH176" i="1"/>
  <c r="BR176" i="1" s="1"/>
  <c r="CA176" i="1" s="1"/>
  <c r="CJ176" i="1" s="1"/>
  <c r="BG180" i="1"/>
  <c r="BQ180" i="1" s="1"/>
  <c r="BZ180" i="1" s="1"/>
  <c r="CI180" i="1" s="1"/>
  <c r="BG137" i="1"/>
  <c r="BQ137" i="1" s="1"/>
  <c r="BZ137" i="1" s="1"/>
  <c r="CI137" i="1" s="1"/>
  <c r="BG46" i="1"/>
  <c r="BQ46" i="1" s="1"/>
  <c r="BZ46" i="1" s="1"/>
  <c r="CI46" i="1" s="1"/>
  <c r="BG162" i="1"/>
  <c r="BQ162" i="1" s="1"/>
  <c r="BZ162" i="1" s="1"/>
  <c r="CI162" i="1" s="1"/>
  <c r="BH93" i="1"/>
  <c r="BR93" i="1" s="1"/>
  <c r="CA93" i="1" s="1"/>
  <c r="CJ93" i="1" s="1"/>
  <c r="BG40" i="1"/>
  <c r="BQ40" i="1" s="1"/>
  <c r="BZ40" i="1" s="1"/>
  <c r="CI40" i="1" s="1"/>
  <c r="BG127" i="1"/>
  <c r="BQ127" i="1" s="1"/>
  <c r="BZ127" i="1" s="1"/>
  <c r="CI127" i="1" s="1"/>
  <c r="BG195" i="1"/>
  <c r="BQ195" i="1" s="1"/>
  <c r="BZ195" i="1" s="1"/>
  <c r="CI195" i="1" s="1"/>
  <c r="BG37" i="1"/>
  <c r="BQ37" i="1" s="1"/>
  <c r="BZ37" i="1" s="1"/>
  <c r="CI37" i="1" s="1"/>
  <c r="BG64" i="1"/>
  <c r="BQ64" i="1" s="1"/>
  <c r="BZ64" i="1" s="1"/>
  <c r="CI64" i="1" s="1"/>
  <c r="BG32" i="1"/>
  <c r="BQ32" i="1" s="1"/>
  <c r="BZ32" i="1" s="1"/>
  <c r="CI32" i="1" s="1"/>
  <c r="BG156" i="1"/>
  <c r="BQ156" i="1" s="1"/>
  <c r="BZ156" i="1" s="1"/>
  <c r="CI156" i="1" s="1"/>
  <c r="BG147" i="1"/>
  <c r="BQ147" i="1" s="1"/>
  <c r="BZ147" i="1" s="1"/>
  <c r="CI147" i="1" s="1"/>
  <c r="BG28" i="1"/>
  <c r="BQ28" i="1" s="1"/>
  <c r="BZ28" i="1" s="1"/>
  <c r="CI28" i="1" s="1"/>
  <c r="BG36" i="1"/>
  <c r="BQ36" i="1" s="1"/>
  <c r="BZ36" i="1" s="1"/>
  <c r="CI36" i="1" s="1"/>
  <c r="BG129" i="1"/>
  <c r="BQ129" i="1" s="1"/>
  <c r="BZ129" i="1" s="1"/>
  <c r="CI129" i="1" s="1"/>
  <c r="BG151" i="1"/>
  <c r="BQ151" i="1" s="1"/>
  <c r="BZ151" i="1" s="1"/>
  <c r="CI151" i="1" s="1"/>
  <c r="BG130" i="1"/>
  <c r="BQ130" i="1" s="1"/>
  <c r="BZ130" i="1" s="1"/>
  <c r="CI130" i="1" s="1"/>
  <c r="BH90" i="1"/>
  <c r="BR90" i="1" s="1"/>
  <c r="CA90" i="1" s="1"/>
  <c r="CJ90" i="1" s="1"/>
  <c r="BH128" i="1"/>
  <c r="BR128" i="1" s="1"/>
  <c r="CA128" i="1" s="1"/>
  <c r="CJ128" i="1" s="1"/>
  <c r="BG83" i="1"/>
  <c r="BQ83" i="1" s="1"/>
  <c r="BZ83" i="1" s="1"/>
  <c r="CI83" i="1" s="1"/>
  <c r="BG60" i="1"/>
  <c r="BQ60" i="1" s="1"/>
  <c r="BZ60" i="1" s="1"/>
  <c r="CI60" i="1" s="1"/>
  <c r="BH131" i="1"/>
  <c r="BR131" i="1" s="1"/>
  <c r="CA131" i="1" s="1"/>
  <c r="CJ131" i="1" s="1"/>
  <c r="BG181" i="1"/>
  <c r="BQ181" i="1" s="1"/>
  <c r="BZ181" i="1" s="1"/>
  <c r="CI181" i="1" s="1"/>
  <c r="BG30" i="1"/>
  <c r="BQ30" i="1" s="1"/>
  <c r="BZ30" i="1" s="1"/>
  <c r="CI30" i="1" s="1"/>
  <c r="BG141" i="1"/>
  <c r="BQ141" i="1" s="1"/>
  <c r="BZ141" i="1" s="1"/>
  <c r="CI141" i="1" s="1"/>
  <c r="BH178" i="1"/>
  <c r="BR178" i="1" s="1"/>
  <c r="CA178" i="1" s="1"/>
  <c r="CJ178" i="1" s="1"/>
  <c r="BG175" i="1"/>
  <c r="BQ175" i="1" s="1"/>
  <c r="BZ175" i="1" s="1"/>
  <c r="CI175" i="1" s="1"/>
  <c r="BH136" i="1"/>
  <c r="BR136" i="1" s="1"/>
  <c r="CA136" i="1" s="1"/>
  <c r="CJ136" i="1" s="1"/>
  <c r="BH99" i="1"/>
  <c r="BR99" i="1" s="1"/>
  <c r="CA99" i="1" s="1"/>
  <c r="CJ99" i="1" s="1"/>
  <c r="BG38" i="1"/>
  <c r="BQ38" i="1" s="1"/>
  <c r="BZ38" i="1" s="1"/>
  <c r="CI38" i="1" s="1"/>
  <c r="BH138" i="1"/>
  <c r="BR138" i="1" s="1"/>
  <c r="CA138" i="1" s="1"/>
  <c r="CJ138" i="1" s="1"/>
  <c r="BG160" i="1"/>
  <c r="BQ160" i="1" s="1"/>
  <c r="BZ160" i="1" s="1"/>
  <c r="CI160" i="1" s="1"/>
  <c r="BG134" i="1"/>
  <c r="BQ134" i="1" s="1"/>
  <c r="BZ134" i="1" s="1"/>
  <c r="CI134" i="1" s="1"/>
  <c r="BG29" i="1"/>
  <c r="BQ29" i="1" s="1"/>
  <c r="BZ29" i="1" s="1"/>
  <c r="CI29" i="1" s="1"/>
  <c r="BG49" i="1"/>
  <c r="BQ49" i="1" s="1"/>
  <c r="BZ49" i="1" s="1"/>
  <c r="CI49" i="1" s="1"/>
  <c r="BG44" i="1"/>
  <c r="BQ44" i="1" s="1"/>
  <c r="BZ44" i="1" s="1"/>
  <c r="CI44" i="1" s="1"/>
  <c r="BG92" i="1"/>
  <c r="BQ92" i="1" s="1"/>
  <c r="BZ92" i="1" s="1"/>
  <c r="CI92" i="1" s="1"/>
  <c r="BG53" i="1"/>
  <c r="BQ53" i="1" s="1"/>
  <c r="BZ53" i="1" s="1"/>
  <c r="CI53" i="1" s="1"/>
  <c r="BG31" i="1"/>
  <c r="BQ31" i="1" s="1"/>
  <c r="BZ31" i="1" s="1"/>
  <c r="CI31" i="1" s="1"/>
  <c r="BH109" i="1"/>
  <c r="BR109" i="1" s="1"/>
  <c r="CA109" i="1" s="1"/>
  <c r="CJ109" i="1" s="1"/>
  <c r="BG143" i="1"/>
  <c r="BQ143" i="1" s="1"/>
  <c r="BZ143" i="1" s="1"/>
  <c r="CI143" i="1" s="1"/>
  <c r="BH113" i="1"/>
  <c r="BR113" i="1" s="1"/>
  <c r="CA113" i="1" s="1"/>
  <c r="CJ113" i="1" s="1"/>
  <c r="BG148" i="1"/>
  <c r="BQ148" i="1" s="1"/>
  <c r="BZ148" i="1" s="1"/>
  <c r="CI148" i="1" s="1"/>
  <c r="BG89" i="1"/>
  <c r="BQ89" i="1" s="1"/>
  <c r="BZ89" i="1" s="1"/>
  <c r="CI89" i="1" s="1"/>
  <c r="BH85" i="1"/>
  <c r="BR85" i="1" s="1"/>
  <c r="CA85" i="1" s="1"/>
  <c r="CJ85" i="1" s="1"/>
  <c r="BH81" i="1"/>
  <c r="BR81" i="1" s="1"/>
  <c r="CA81" i="1" s="1"/>
  <c r="CJ81" i="1" s="1"/>
  <c r="BG96" i="1"/>
  <c r="BQ96" i="1" s="1"/>
  <c r="BZ96" i="1" s="1"/>
  <c r="CI96" i="1" s="1"/>
  <c r="BH119" i="1"/>
  <c r="BR119" i="1" s="1"/>
  <c r="CA119" i="1" s="1"/>
  <c r="CJ119" i="1" s="1"/>
  <c r="BH121" i="1"/>
  <c r="BR121" i="1" s="1"/>
  <c r="CA121" i="1" s="1"/>
  <c r="CJ121" i="1" s="1"/>
  <c r="BG155" i="1"/>
  <c r="BQ155" i="1" s="1"/>
  <c r="BZ155" i="1" s="1"/>
  <c r="CI155" i="1" s="1"/>
  <c r="BG100" i="1"/>
  <c r="BQ100" i="1" s="1"/>
  <c r="BZ100" i="1" s="1"/>
  <c r="CI100" i="1" s="1"/>
  <c r="BH73" i="1"/>
  <c r="BR73" i="1" s="1"/>
  <c r="CA73" i="1" s="1"/>
  <c r="CJ73" i="1" s="1"/>
  <c r="BG59" i="1"/>
  <c r="BQ59" i="1" s="1"/>
  <c r="BZ59" i="1" s="1"/>
  <c r="CI59" i="1" s="1"/>
  <c r="BG61" i="1"/>
  <c r="BQ61" i="1" s="1"/>
  <c r="BZ61" i="1" s="1"/>
  <c r="CI61" i="1" s="1"/>
  <c r="BG184" i="1"/>
  <c r="BQ184" i="1" s="1"/>
  <c r="BZ184" i="1" s="1"/>
  <c r="CI184" i="1" s="1"/>
  <c r="BH72" i="1"/>
  <c r="BR72" i="1" s="1"/>
  <c r="CA72" i="1" s="1"/>
  <c r="CJ72" i="1" s="1"/>
  <c r="BG145" i="1"/>
  <c r="BQ145" i="1" s="1"/>
  <c r="BZ145" i="1" s="1"/>
  <c r="CI145" i="1" s="1"/>
  <c r="BG149" i="1"/>
  <c r="BQ149" i="1" s="1"/>
  <c r="BZ149" i="1" s="1"/>
  <c r="CI149" i="1" s="1"/>
  <c r="BG41" i="1"/>
  <c r="BQ41" i="1" s="1"/>
  <c r="BZ41" i="1" s="1"/>
  <c r="CI41" i="1" s="1"/>
  <c r="BG58" i="1"/>
  <c r="BQ58" i="1" s="1"/>
  <c r="BZ58" i="1" s="1"/>
  <c r="CI58" i="1" s="1"/>
  <c r="BG124" i="1"/>
  <c r="BQ124" i="1" s="1"/>
  <c r="BZ124" i="1" s="1"/>
  <c r="CI124" i="1" s="1"/>
  <c r="BH169" i="1"/>
  <c r="BR169" i="1" s="1"/>
  <c r="CA169" i="1" s="1"/>
  <c r="CJ169" i="1" s="1"/>
  <c r="BH193" i="1"/>
  <c r="BR193" i="1" s="1"/>
  <c r="CA193" i="1" s="1"/>
  <c r="CJ193" i="1" s="1"/>
  <c r="BG146" i="1"/>
  <c r="BQ146" i="1" s="1"/>
  <c r="BZ146" i="1" s="1"/>
  <c r="CI146" i="1" s="1"/>
  <c r="BH35" i="1"/>
  <c r="BR35" i="1" s="1"/>
  <c r="CA35" i="1" s="1"/>
  <c r="CJ35" i="1" s="1"/>
  <c r="BG65" i="1"/>
  <c r="BQ65" i="1" s="1"/>
  <c r="BZ65" i="1" s="1"/>
  <c r="CI65" i="1" s="1"/>
  <c r="BH97" i="1"/>
  <c r="BR97" i="1" s="1"/>
  <c r="CA97" i="1" s="1"/>
  <c r="CJ97" i="1" s="1"/>
  <c r="BG187" i="1"/>
  <c r="BQ187" i="1" s="1"/>
  <c r="BZ187" i="1" s="1"/>
  <c r="CI187" i="1" s="1"/>
  <c r="BH117" i="1"/>
  <c r="BR117" i="1" s="1"/>
  <c r="CA117" i="1" s="1"/>
  <c r="CJ117" i="1" s="1"/>
  <c r="BH173" i="1"/>
  <c r="BR173" i="1" s="1"/>
  <c r="CA173" i="1" s="1"/>
  <c r="CJ173" i="1" s="1"/>
  <c r="BH159" i="1"/>
  <c r="BR159" i="1" s="1"/>
  <c r="CA159" i="1" s="1"/>
  <c r="CJ159" i="1" s="1"/>
  <c r="BG110" i="1"/>
  <c r="BQ110" i="1" s="1"/>
  <c r="BZ110" i="1" s="1"/>
  <c r="CI110" i="1" s="1"/>
  <c r="BH69" i="1"/>
  <c r="BR69" i="1" s="1"/>
  <c r="CA69" i="1" s="1"/>
  <c r="CJ69" i="1" s="1"/>
  <c r="BG116" i="1"/>
  <c r="BQ116" i="1" s="1"/>
  <c r="BZ116" i="1" s="1"/>
  <c r="CI116" i="1" s="1"/>
  <c r="BH103" i="1"/>
  <c r="BR103" i="1" s="1"/>
  <c r="CA103" i="1" s="1"/>
  <c r="CJ103" i="1" s="1"/>
  <c r="BH186" i="1"/>
  <c r="BR186" i="1" s="1"/>
  <c r="CA186" i="1" s="1"/>
  <c r="CJ186" i="1" s="1"/>
  <c r="BG172" i="1"/>
  <c r="BQ172" i="1" s="1"/>
  <c r="BZ172" i="1" s="1"/>
  <c r="CI172" i="1" s="1"/>
  <c r="BG66" i="1"/>
  <c r="BQ66" i="1" s="1"/>
  <c r="BZ66" i="1" s="1"/>
  <c r="CI66" i="1" s="1"/>
  <c r="BH95" i="1"/>
  <c r="BR95" i="1" s="1"/>
  <c r="CA95" i="1" s="1"/>
  <c r="CJ95" i="1" s="1"/>
  <c r="BG183" i="1"/>
  <c r="BQ183" i="1" s="1"/>
  <c r="BZ183" i="1" s="1"/>
  <c r="CI183" i="1" s="1"/>
  <c r="BG78" i="1"/>
  <c r="BQ78" i="1" s="1"/>
  <c r="BZ78" i="1" s="1"/>
  <c r="CI78" i="1" s="1"/>
  <c r="BG57" i="1"/>
  <c r="BQ57" i="1" s="1"/>
  <c r="BZ57" i="1" s="1"/>
  <c r="CI57" i="1" s="1"/>
  <c r="BG122" i="1"/>
  <c r="BQ122" i="1" s="1"/>
  <c r="BZ122" i="1" s="1"/>
  <c r="CI122" i="1" s="1"/>
  <c r="BH150" i="1"/>
  <c r="BR150" i="1" s="1"/>
  <c r="CA150" i="1" s="1"/>
  <c r="CJ150" i="1" s="1"/>
  <c r="BG165" i="1"/>
  <c r="BQ165" i="1" s="1"/>
  <c r="BZ165" i="1" s="1"/>
  <c r="CI165" i="1" s="1"/>
  <c r="BH76" i="1"/>
  <c r="BR76" i="1" s="1"/>
  <c r="CA76" i="1" s="1"/>
  <c r="CJ76" i="1" s="1"/>
  <c r="BG98" i="1"/>
  <c r="BQ98" i="1" s="1"/>
  <c r="BZ98" i="1" s="1"/>
  <c r="CI98" i="1" s="1"/>
  <c r="BG56" i="1"/>
  <c r="BQ56" i="1" s="1"/>
  <c r="BZ56" i="1" s="1"/>
  <c r="CI56" i="1" s="1"/>
  <c r="BH70" i="1"/>
  <c r="BR70" i="1" s="1"/>
  <c r="CA70" i="1" s="1"/>
  <c r="CJ70" i="1" s="1"/>
  <c r="BG132" i="1"/>
  <c r="BQ132" i="1" s="1"/>
  <c r="BZ132" i="1" s="1"/>
  <c r="CI132" i="1" s="1"/>
  <c r="BG71" i="1"/>
  <c r="BQ71" i="1" s="1"/>
  <c r="BZ71" i="1" s="1"/>
  <c r="CI71" i="1" s="1"/>
  <c r="BH74" i="1"/>
  <c r="BR74" i="1" s="1"/>
  <c r="CA74" i="1" s="1"/>
  <c r="CJ74" i="1" s="1"/>
  <c r="BH47" i="1"/>
  <c r="BR47" i="1" s="1"/>
  <c r="CA47" i="1" s="1"/>
  <c r="CJ47" i="1" s="1"/>
  <c r="BG189" i="1"/>
  <c r="BQ189" i="1" s="1"/>
  <c r="BZ189" i="1" s="1"/>
  <c r="CI189" i="1" s="1"/>
  <c r="BG94" i="1"/>
  <c r="BQ94" i="1" s="1"/>
  <c r="BZ94" i="1" s="1"/>
  <c r="CI94" i="1" s="1"/>
  <c r="BG188" i="1"/>
  <c r="BQ188" i="1" s="1"/>
  <c r="BZ188" i="1" s="1"/>
  <c r="CI188" i="1" s="1"/>
  <c r="BG55" i="1"/>
  <c r="BQ55" i="1" s="1"/>
  <c r="BZ55" i="1" s="1"/>
  <c r="CI55" i="1" s="1"/>
  <c r="BG139" i="1"/>
  <c r="BQ139" i="1" s="1"/>
  <c r="BZ139" i="1" s="1"/>
  <c r="CI139" i="1" s="1"/>
  <c r="BG52" i="1"/>
  <c r="BQ52" i="1" s="1"/>
  <c r="BZ52" i="1" s="1"/>
  <c r="CI52" i="1" s="1"/>
  <c r="BH82" i="1"/>
  <c r="BR82" i="1" s="1"/>
  <c r="CA82" i="1" s="1"/>
  <c r="CJ82" i="1" s="1"/>
  <c r="BG135" i="1"/>
  <c r="BQ135" i="1" s="1"/>
  <c r="BZ135" i="1" s="1"/>
  <c r="CI135" i="1" s="1"/>
  <c r="BG152" i="1"/>
  <c r="BQ152" i="1" s="1"/>
  <c r="BZ152" i="1" s="1"/>
  <c r="CI152" i="1" s="1"/>
  <c r="BG62" i="1"/>
  <c r="BQ62" i="1" s="1"/>
  <c r="BZ62" i="1" s="1"/>
  <c r="CI62" i="1" s="1"/>
  <c r="BH105" i="1"/>
  <c r="BR105" i="1" s="1"/>
  <c r="CA105" i="1" s="1"/>
  <c r="CJ105" i="1" s="1"/>
  <c r="BG126" i="1"/>
  <c r="BQ126" i="1" s="1"/>
  <c r="BZ126" i="1" s="1"/>
  <c r="CI126" i="1" s="1"/>
  <c r="BG179" i="1"/>
  <c r="BQ179" i="1" s="1"/>
  <c r="BZ179" i="1" s="1"/>
  <c r="CI179" i="1" s="1"/>
  <c r="BG164" i="1"/>
  <c r="BQ164" i="1" s="1"/>
  <c r="BZ164" i="1" s="1"/>
  <c r="CI164" i="1" s="1"/>
  <c r="BG120" i="1"/>
  <c r="BQ120" i="1" s="1"/>
  <c r="BZ120" i="1" s="1"/>
  <c r="CI120" i="1" s="1"/>
  <c r="AW27" i="1"/>
  <c r="AW17" i="1" s="1"/>
  <c r="BF161" i="1" l="1"/>
  <c r="BP161" i="1" s="1"/>
  <c r="BY161" i="1" s="1"/>
  <c r="CH161" i="1" s="1"/>
  <c r="BG161" i="1" s="1"/>
  <c r="BQ161" i="1" s="1"/>
  <c r="BZ161" i="1" s="1"/>
  <c r="CI161" i="1" s="1"/>
  <c r="BH161" i="1" s="1"/>
  <c r="BR161" i="1" s="1"/>
  <c r="CA161" i="1" s="1"/>
  <c r="CJ161" i="1" s="1"/>
  <c r="BI161" i="1" s="1"/>
  <c r="BS161" i="1" s="1"/>
  <c r="CB161" i="1" s="1"/>
  <c r="CK161" i="1" s="1"/>
  <c r="BF166" i="1"/>
  <c r="BP166" i="1" s="1"/>
  <c r="BY166" i="1"/>
  <c r="CH166" i="1" s="1"/>
  <c r="BG166" i="1" s="1"/>
  <c r="BQ166" i="1" s="1"/>
  <c r="BZ166" i="1" s="1"/>
  <c r="CI166" i="1" s="1"/>
  <c r="BH166" i="1" s="1"/>
  <c r="BR166" i="1" s="1"/>
  <c r="CA166" i="1" s="1"/>
  <c r="CJ166" i="1" s="1"/>
  <c r="BF170" i="1"/>
  <c r="BP170" i="1" s="1"/>
  <c r="BY170" i="1" s="1"/>
  <c r="CH170" i="1" s="1"/>
  <c r="BG170" i="1" s="1"/>
  <c r="BQ170" i="1" s="1"/>
  <c r="BZ170" i="1" s="1"/>
  <c r="CI170" i="1" s="1"/>
  <c r="BH170" i="1" s="1"/>
  <c r="BR170" i="1" s="1"/>
  <c r="CA170" i="1" s="1"/>
  <c r="CJ170" i="1" s="1"/>
  <c r="BI170" i="1" s="1"/>
  <c r="BS170" i="1" s="1"/>
  <c r="CB170" i="1" s="1"/>
  <c r="CK170" i="1" s="1"/>
  <c r="BF140" i="1"/>
  <c r="BP140" i="1" s="1"/>
  <c r="BY140" i="1" s="1"/>
  <c r="CH140" i="1" s="1"/>
  <c r="BG140" i="1" s="1"/>
  <c r="BQ140" i="1" s="1"/>
  <c r="BZ140" i="1" s="1"/>
  <c r="CI140" i="1" s="1"/>
  <c r="BH140" i="1" s="1"/>
  <c r="BR140" i="1" s="1"/>
  <c r="CA140" i="1" s="1"/>
  <c r="CJ140" i="1" s="1"/>
  <c r="BI140" i="1" s="1"/>
  <c r="BS140" i="1" s="1"/>
  <c r="CB140" i="1" s="1"/>
  <c r="CK140" i="1" s="1"/>
  <c r="S8" i="14"/>
  <c r="AA9" i="14"/>
  <c r="R181" i="14"/>
  <c r="R180" i="14"/>
  <c r="R179" i="14"/>
  <c r="Z9" i="14"/>
  <c r="BF63" i="1"/>
  <c r="BP63" i="1" s="1"/>
  <c r="BY63" i="1" s="1"/>
  <c r="CH63" i="1" s="1"/>
  <c r="BG63" i="1" s="1"/>
  <c r="BQ63" i="1" s="1"/>
  <c r="BZ63" i="1" s="1"/>
  <c r="CI63" i="1" s="1"/>
  <c r="BH63" i="1" s="1"/>
  <c r="BR63" i="1" s="1"/>
  <c r="CA63" i="1" s="1"/>
  <c r="CJ63" i="1" s="1"/>
  <c r="BI63" i="1" s="1"/>
  <c r="BS63" i="1" s="1"/>
  <c r="CB63" i="1" s="1"/>
  <c r="CK63" i="1" s="1"/>
  <c r="BF111" i="1"/>
  <c r="BP111" i="1" s="1"/>
  <c r="BY111" i="1" s="1"/>
  <c r="CH111" i="1" s="1"/>
  <c r="BG111" i="1" s="1"/>
  <c r="BQ111" i="1" s="1"/>
  <c r="BZ111" i="1" s="1"/>
  <c r="CI111" i="1" s="1"/>
  <c r="BH111" i="1" s="1"/>
  <c r="BR111" i="1" s="1"/>
  <c r="CA111" i="1" s="1"/>
  <c r="CJ111" i="1" s="1"/>
  <c r="BI111" i="1" s="1"/>
  <c r="BS111" i="1" s="1"/>
  <c r="CB111" i="1" s="1"/>
  <c r="CK111" i="1" s="1"/>
  <c r="BF33" i="1"/>
  <c r="BP33" i="1" s="1"/>
  <c r="BY33" i="1"/>
  <c r="CH33" i="1" s="1"/>
  <c r="BG33" i="1" s="1"/>
  <c r="BQ33" i="1" s="1"/>
  <c r="BZ33" i="1" s="1"/>
  <c r="CI33" i="1" s="1"/>
  <c r="BH33" i="1" s="1"/>
  <c r="BR33" i="1" s="1"/>
  <c r="CA33" i="1" s="1"/>
  <c r="CJ33" i="1" s="1"/>
  <c r="L7" i="4"/>
  <c r="J2" i="4"/>
  <c r="J3" i="4"/>
  <c r="H3" i="4"/>
  <c r="H2" i="4"/>
  <c r="K7" i="4"/>
  <c r="K4" i="4"/>
  <c r="J4" i="4"/>
  <c r="L4" i="4" s="1"/>
  <c r="D3" i="12"/>
  <c r="F3" i="12" s="1"/>
  <c r="F7" i="12"/>
  <c r="J7" i="12" s="1"/>
  <c r="I3" i="12"/>
  <c r="BJ129" i="10"/>
  <c r="BT129" i="10" s="1"/>
  <c r="CC129" i="10" s="1"/>
  <c r="CL129" i="10" s="1"/>
  <c r="BJ123" i="10"/>
  <c r="BT123" i="10" s="1"/>
  <c r="CC123" i="10" s="1"/>
  <c r="CL123" i="10" s="1"/>
  <c r="BJ35" i="10"/>
  <c r="BT35" i="10" s="1"/>
  <c r="CC35" i="10" s="1"/>
  <c r="CL35" i="10" s="1"/>
  <c r="BJ195" i="10"/>
  <c r="BT195" i="10" s="1"/>
  <c r="CC195" i="10" s="1"/>
  <c r="CL195" i="10" s="1"/>
  <c r="BJ32" i="10"/>
  <c r="BT32" i="10" s="1"/>
  <c r="CC32" i="10" s="1"/>
  <c r="CL32" i="10" s="1"/>
  <c r="BK132" i="10"/>
  <c r="BU132" i="10" s="1"/>
  <c r="CD132" i="10" s="1"/>
  <c r="CM132" i="10" s="1"/>
  <c r="BJ103" i="10"/>
  <c r="BT103" i="10" s="1"/>
  <c r="CC103" i="10" s="1"/>
  <c r="CL103" i="10" s="1"/>
  <c r="BJ109" i="10"/>
  <c r="BT109" i="10" s="1"/>
  <c r="CC109" i="10" s="1"/>
  <c r="CL109" i="10" s="1"/>
  <c r="BJ55" i="10"/>
  <c r="BT55" i="10" s="1"/>
  <c r="CC55" i="10" s="1"/>
  <c r="CL55" i="10" s="1"/>
  <c r="BJ71" i="10"/>
  <c r="BT71" i="10" s="1"/>
  <c r="CC71" i="10" s="1"/>
  <c r="CL71" i="10" s="1"/>
  <c r="BJ165" i="10"/>
  <c r="BT165" i="10" s="1"/>
  <c r="CC165" i="10" s="1"/>
  <c r="CL165" i="10" s="1"/>
  <c r="BJ28" i="10"/>
  <c r="BT28" i="10" s="1"/>
  <c r="CC28" i="10" s="1"/>
  <c r="CL28" i="10" s="1"/>
  <c r="BJ45" i="10"/>
  <c r="BT45" i="10" s="1"/>
  <c r="CC45" i="10" s="1"/>
  <c r="CL45" i="10" s="1"/>
  <c r="BJ126" i="10"/>
  <c r="BT126" i="10" s="1"/>
  <c r="CC126" i="10" s="1"/>
  <c r="CL126" i="10" s="1"/>
  <c r="BJ111" i="10"/>
  <c r="BT111" i="10" s="1"/>
  <c r="CC111" i="10" s="1"/>
  <c r="CL111" i="10" s="1"/>
  <c r="BK85" i="10"/>
  <c r="BU85" i="10" s="1"/>
  <c r="CD85" i="10" s="1"/>
  <c r="CM85" i="10" s="1"/>
  <c r="BJ75" i="10"/>
  <c r="BT75" i="10" s="1"/>
  <c r="CC75" i="10" s="1"/>
  <c r="CL75" i="10" s="1"/>
  <c r="BJ140" i="10"/>
  <c r="BT140" i="10" s="1"/>
  <c r="CC140" i="10" s="1"/>
  <c r="CL140" i="10" s="1"/>
  <c r="BJ128" i="10"/>
  <c r="BT128" i="10" s="1"/>
  <c r="CC128" i="10" s="1"/>
  <c r="CL128" i="10" s="1"/>
  <c r="BJ173" i="10"/>
  <c r="BT173" i="10" s="1"/>
  <c r="CC173" i="10" s="1"/>
  <c r="CL173" i="10" s="1"/>
  <c r="BJ95" i="10"/>
  <c r="BT95" i="10" s="1"/>
  <c r="CC95" i="10" s="1"/>
  <c r="CL95" i="10" s="1"/>
  <c r="BJ93" i="10"/>
  <c r="BT93" i="10" s="1"/>
  <c r="CC93" i="10" s="1"/>
  <c r="CL93" i="10" s="1"/>
  <c r="BJ164" i="10"/>
  <c r="BT164" i="10" s="1"/>
  <c r="CC164" i="10" s="1"/>
  <c r="CL164" i="10" s="1"/>
  <c r="BJ69" i="10"/>
  <c r="BT69" i="10" s="1"/>
  <c r="CC69" i="10" s="1"/>
  <c r="CL69" i="10" s="1"/>
  <c r="BJ98" i="10"/>
  <c r="BT98" i="10" s="1"/>
  <c r="CC98" i="10" s="1"/>
  <c r="CL98" i="10" s="1"/>
  <c r="BJ187" i="10"/>
  <c r="BT187" i="10" s="1"/>
  <c r="CC187" i="10" s="1"/>
  <c r="CL187" i="10" s="1"/>
  <c r="BJ152" i="10"/>
  <c r="BT152" i="10" s="1"/>
  <c r="CC152" i="10" s="1"/>
  <c r="CL152" i="10" s="1"/>
  <c r="BJ127" i="10"/>
  <c r="BT127" i="10" s="1"/>
  <c r="CC127" i="10" s="1"/>
  <c r="CL127" i="10" s="1"/>
  <c r="BK131" i="10"/>
  <c r="BU131" i="10" s="1"/>
  <c r="CD131" i="10" s="1"/>
  <c r="CM131" i="10" s="1"/>
  <c r="BJ190" i="10"/>
  <c r="BT190" i="10" s="1"/>
  <c r="CC190" i="10" s="1"/>
  <c r="CL190" i="10" s="1"/>
  <c r="BK112" i="10"/>
  <c r="BU112" i="10" s="1"/>
  <c r="CD112" i="10" s="1"/>
  <c r="CM112" i="10" s="1"/>
  <c r="BJ183" i="10"/>
  <c r="BT183" i="10" s="1"/>
  <c r="CC183" i="10" s="1"/>
  <c r="CL183" i="10" s="1"/>
  <c r="BJ136" i="10"/>
  <c r="BT136" i="10" s="1"/>
  <c r="CC136" i="10" s="1"/>
  <c r="CL136" i="10" s="1"/>
  <c r="BJ139" i="10"/>
  <c r="BT139" i="10" s="1"/>
  <c r="CC139" i="10" s="1"/>
  <c r="CL139" i="10" s="1"/>
  <c r="BJ30" i="10"/>
  <c r="BT30" i="10" s="1"/>
  <c r="CC30" i="10" s="1"/>
  <c r="CL30" i="10" s="1"/>
  <c r="BJ60" i="10"/>
  <c r="BT60" i="10" s="1"/>
  <c r="CC60" i="10" s="1"/>
  <c r="CL60" i="10" s="1"/>
  <c r="BJ134" i="10"/>
  <c r="BT134" i="10" s="1"/>
  <c r="CC134" i="10" s="1"/>
  <c r="CL134" i="10" s="1"/>
  <c r="BJ116" i="10"/>
  <c r="BT116" i="10" s="1"/>
  <c r="CC116" i="10" s="1"/>
  <c r="CL116" i="10" s="1"/>
  <c r="BJ186" i="10"/>
  <c r="BT186" i="10" s="1"/>
  <c r="CC186" i="10" s="1"/>
  <c r="CL186" i="10" s="1"/>
  <c r="BJ57" i="10"/>
  <c r="BT57" i="10" s="1"/>
  <c r="CC57" i="10" s="1"/>
  <c r="CL57" i="10" s="1"/>
  <c r="BJ113" i="10"/>
  <c r="BT113" i="10" s="1"/>
  <c r="CC113" i="10" s="1"/>
  <c r="CL113" i="10" s="1"/>
  <c r="BJ50" i="10"/>
  <c r="BT50" i="10" s="1"/>
  <c r="CC50" i="10" s="1"/>
  <c r="CL50" i="10" s="1"/>
  <c r="BK145" i="10"/>
  <c r="BU145" i="10" s="1"/>
  <c r="CD145" i="10" s="1"/>
  <c r="CM145" i="10" s="1"/>
  <c r="BJ153" i="10"/>
  <c r="BT153" i="10" s="1"/>
  <c r="CC153" i="10" s="1"/>
  <c r="CL153" i="10" s="1"/>
  <c r="BJ84" i="10"/>
  <c r="BT84" i="10" s="1"/>
  <c r="CC84" i="10" s="1"/>
  <c r="CL84" i="10" s="1"/>
  <c r="BK158" i="10"/>
  <c r="BU158" i="10" s="1"/>
  <c r="CD158" i="10" s="1"/>
  <c r="CM158" i="10" s="1"/>
  <c r="BJ79" i="10"/>
  <c r="BT79" i="10" s="1"/>
  <c r="CC79" i="10" s="1"/>
  <c r="CL79" i="10" s="1"/>
  <c r="BK155" i="10"/>
  <c r="BU155" i="10" s="1"/>
  <c r="CD155" i="10" s="1"/>
  <c r="CM155" i="10" s="1"/>
  <c r="BJ148" i="10"/>
  <c r="BT148" i="10" s="1"/>
  <c r="CC148" i="10" s="1"/>
  <c r="CL148" i="10" s="1"/>
  <c r="BJ99" i="10"/>
  <c r="BT99" i="10" s="1"/>
  <c r="CC99" i="10" s="1"/>
  <c r="CL99" i="10" s="1"/>
  <c r="BJ65" i="10"/>
  <c r="BT65" i="10" s="1"/>
  <c r="CC65" i="10" s="1"/>
  <c r="CL65" i="10" s="1"/>
  <c r="BJ87" i="10"/>
  <c r="BT87" i="10" s="1"/>
  <c r="CC87" i="10" s="1"/>
  <c r="CL87" i="10" s="1"/>
  <c r="BJ33" i="10"/>
  <c r="BT33" i="10" s="1"/>
  <c r="CC33" i="10" s="1"/>
  <c r="CL33" i="10" s="1"/>
  <c r="BK68" i="10"/>
  <c r="BU68" i="10" s="1"/>
  <c r="CD68" i="10" s="1"/>
  <c r="CM68" i="10" s="1"/>
  <c r="BJ119" i="10"/>
  <c r="BT119" i="10" s="1"/>
  <c r="CC119" i="10" s="1"/>
  <c r="CL119" i="10" s="1"/>
  <c r="BJ180" i="10"/>
  <c r="BT180" i="10" s="1"/>
  <c r="CC180" i="10" s="1"/>
  <c r="CL180" i="10" s="1"/>
  <c r="BJ147" i="10"/>
  <c r="BT147" i="10" s="1"/>
  <c r="CC147" i="10" s="1"/>
  <c r="CL147" i="10" s="1"/>
  <c r="BJ120" i="10"/>
  <c r="BT120" i="10" s="1"/>
  <c r="CC120" i="10" s="1"/>
  <c r="CL120" i="10" s="1"/>
  <c r="BJ47" i="10"/>
  <c r="BT47" i="10" s="1"/>
  <c r="CC47" i="10" s="1"/>
  <c r="CL47" i="10" s="1"/>
  <c r="BJ89" i="10"/>
  <c r="BT89" i="10" s="1"/>
  <c r="CC89" i="10" s="1"/>
  <c r="CL89" i="10" s="1"/>
  <c r="BJ121" i="10"/>
  <c r="BT121" i="10" s="1"/>
  <c r="CC121" i="10" s="1"/>
  <c r="CL121" i="10" s="1"/>
  <c r="BJ64" i="10"/>
  <c r="BT64" i="10" s="1"/>
  <c r="CC64" i="10" s="1"/>
  <c r="CL64" i="10" s="1"/>
  <c r="BJ178" i="10"/>
  <c r="BT178" i="10" s="1"/>
  <c r="CC178" i="10" s="1"/>
  <c r="CL178" i="10" s="1"/>
  <c r="BJ39" i="10"/>
  <c r="BT39" i="10" s="1"/>
  <c r="CC39" i="10" s="1"/>
  <c r="CL39" i="10" s="1"/>
  <c r="BK31" i="10"/>
  <c r="BU31" i="10" s="1"/>
  <c r="CD31" i="10" s="1"/>
  <c r="CM31" i="10" s="1"/>
  <c r="BJ191" i="10"/>
  <c r="BT191" i="10" s="1"/>
  <c r="CC191" i="10" s="1"/>
  <c r="CL191" i="10" s="1"/>
  <c r="BJ44" i="10"/>
  <c r="BT44" i="10" s="1"/>
  <c r="CC44" i="10" s="1"/>
  <c r="CL44" i="10" s="1"/>
  <c r="BJ38" i="10"/>
  <c r="BT38" i="10" s="1"/>
  <c r="CC38" i="10" s="1"/>
  <c r="CL38" i="10" s="1"/>
  <c r="BJ86" i="10"/>
  <c r="BT86" i="10" s="1"/>
  <c r="CC86" i="10" s="1"/>
  <c r="CL86" i="10" s="1"/>
  <c r="BH29" i="10"/>
  <c r="BR29" i="10" s="1"/>
  <c r="CA29" i="10" s="1"/>
  <c r="CJ29" i="10" s="1"/>
  <c r="BJ80" i="10"/>
  <c r="BT80" i="10" s="1"/>
  <c r="CC80" i="10" s="1"/>
  <c r="CL80" i="10" s="1"/>
  <c r="BJ135" i="10"/>
  <c r="BT135" i="10" s="1"/>
  <c r="CC135" i="10" s="1"/>
  <c r="CL135" i="10" s="1"/>
  <c r="BJ185" i="10"/>
  <c r="BT185" i="10" s="1"/>
  <c r="CC185" i="10" s="1"/>
  <c r="CL185" i="10" s="1"/>
  <c r="BJ82" i="10"/>
  <c r="BT82" i="10" s="1"/>
  <c r="CC82" i="10" s="1"/>
  <c r="CL82" i="10" s="1"/>
  <c r="BJ67" i="10"/>
  <c r="BT67" i="10" s="1"/>
  <c r="CC67" i="10" s="1"/>
  <c r="CL67" i="10" s="1"/>
  <c r="BJ184" i="10"/>
  <c r="BT184" i="10" s="1"/>
  <c r="CC184" i="10" s="1"/>
  <c r="CL184" i="10" s="1"/>
  <c r="BJ61" i="10"/>
  <c r="BT61" i="10" s="1"/>
  <c r="CC61" i="10" s="1"/>
  <c r="CL61" i="10" s="1"/>
  <c r="BJ166" i="10"/>
  <c r="BT166" i="10" s="1"/>
  <c r="CC166" i="10" s="1"/>
  <c r="CL166" i="10" s="1"/>
  <c r="BJ141" i="10"/>
  <c r="BT141" i="10" s="1"/>
  <c r="CC141" i="10" s="1"/>
  <c r="CL141" i="10" s="1"/>
  <c r="BK108" i="10"/>
  <c r="BU108" i="10" s="1"/>
  <c r="CD108" i="10" s="1"/>
  <c r="CM108" i="10" s="1"/>
  <c r="BJ100" i="10"/>
  <c r="BT100" i="10" s="1"/>
  <c r="CC100" i="10" s="1"/>
  <c r="CL100" i="10" s="1"/>
  <c r="BJ81" i="10"/>
  <c r="BT81" i="10" s="1"/>
  <c r="CC81" i="10" s="1"/>
  <c r="CL81" i="10" s="1"/>
  <c r="BJ63" i="10"/>
  <c r="BT63" i="10" s="1"/>
  <c r="CC63" i="10" s="1"/>
  <c r="CL63" i="10" s="1"/>
  <c r="BJ189" i="10"/>
  <c r="BT189" i="10" s="1"/>
  <c r="CC189" i="10" s="1"/>
  <c r="CL189" i="10" s="1"/>
  <c r="BJ92" i="10"/>
  <c r="BT92" i="10" s="1"/>
  <c r="CC92" i="10" s="1"/>
  <c r="CL92" i="10" s="1"/>
  <c r="BK192" i="10"/>
  <c r="BU192" i="10" s="1"/>
  <c r="CD192" i="10" s="1"/>
  <c r="CM192" i="10" s="1"/>
  <c r="BJ51" i="10"/>
  <c r="BT51" i="10" s="1"/>
  <c r="CC51" i="10" s="1"/>
  <c r="CL51" i="10" s="1"/>
  <c r="BJ176" i="10"/>
  <c r="BT176" i="10" s="1"/>
  <c r="CC176" i="10" s="1"/>
  <c r="CL176" i="10" s="1"/>
  <c r="BJ122" i="10"/>
  <c r="BT122" i="10" s="1"/>
  <c r="CC122" i="10" s="1"/>
  <c r="CL122" i="10" s="1"/>
  <c r="BJ154" i="10"/>
  <c r="BT154" i="10" s="1"/>
  <c r="CC154" i="10" s="1"/>
  <c r="CL154" i="10" s="1"/>
  <c r="BJ130" i="10"/>
  <c r="BT130" i="10" s="1"/>
  <c r="CC130" i="10" s="1"/>
  <c r="CL130" i="10" s="1"/>
  <c r="BJ94" i="10"/>
  <c r="BT94" i="10" s="1"/>
  <c r="CC94" i="10" s="1"/>
  <c r="CL94" i="10" s="1"/>
  <c r="BJ146" i="10"/>
  <c r="BT146" i="10" s="1"/>
  <c r="CC146" i="10" s="1"/>
  <c r="CL146" i="10" s="1"/>
  <c r="BJ72" i="10"/>
  <c r="BT72" i="10" s="1"/>
  <c r="CC72" i="10" s="1"/>
  <c r="CL72" i="10" s="1"/>
  <c r="BJ78" i="10"/>
  <c r="BT78" i="10" s="1"/>
  <c r="CC78" i="10" s="1"/>
  <c r="CL78" i="10" s="1"/>
  <c r="BJ144" i="10"/>
  <c r="BT144" i="10" s="1"/>
  <c r="CC144" i="10" s="1"/>
  <c r="CL144" i="10" s="1"/>
  <c r="BK97" i="10"/>
  <c r="BU97" i="10" s="1"/>
  <c r="CD97" i="10" s="1"/>
  <c r="CM97" i="10" s="1"/>
  <c r="BJ156" i="10"/>
  <c r="BT156" i="10" s="1"/>
  <c r="CC156" i="10" s="1"/>
  <c r="CL156" i="10" s="1"/>
  <c r="BJ194" i="10"/>
  <c r="BT194" i="10" s="1"/>
  <c r="CC194" i="10" s="1"/>
  <c r="CL194" i="10" s="1"/>
  <c r="BJ159" i="10"/>
  <c r="BT159" i="10" s="1"/>
  <c r="CC159" i="10" s="1"/>
  <c r="CL159" i="10" s="1"/>
  <c r="BJ117" i="10"/>
  <c r="BT117" i="10" s="1"/>
  <c r="CC117" i="10" s="1"/>
  <c r="CL117" i="10" s="1"/>
  <c r="BJ151" i="10"/>
  <c r="BT151" i="10" s="1"/>
  <c r="CC151" i="10" s="1"/>
  <c r="CL151" i="10" s="1"/>
  <c r="BJ118" i="10"/>
  <c r="BT118" i="10" s="1"/>
  <c r="CC118" i="10" s="1"/>
  <c r="CL118" i="10" s="1"/>
  <c r="BJ42" i="10"/>
  <c r="BT42" i="10" s="1"/>
  <c r="CC42" i="10" s="1"/>
  <c r="CL42" i="10" s="1"/>
  <c r="BJ90" i="10"/>
  <c r="BT90" i="10" s="1"/>
  <c r="CC90" i="10" s="1"/>
  <c r="CL90" i="10" s="1"/>
  <c r="BJ101" i="10"/>
  <c r="BT101" i="10" s="1"/>
  <c r="CC101" i="10" s="1"/>
  <c r="CL101" i="10" s="1"/>
  <c r="BJ168" i="10"/>
  <c r="BT168" i="10" s="1"/>
  <c r="CC168" i="10" s="1"/>
  <c r="CL168" i="10" s="1"/>
  <c r="BJ170" i="10"/>
  <c r="BT170" i="10" s="1"/>
  <c r="CC170" i="10" s="1"/>
  <c r="CL170" i="10" s="1"/>
  <c r="BJ34" i="10"/>
  <c r="BT34" i="10" s="1"/>
  <c r="CC34" i="10" s="1"/>
  <c r="CL34" i="10" s="1"/>
  <c r="BJ171" i="10"/>
  <c r="BT171" i="10" s="1"/>
  <c r="CC171" i="10" s="1"/>
  <c r="CL171" i="10" s="1"/>
  <c r="BK104" i="10"/>
  <c r="BU104" i="10" s="1"/>
  <c r="CD104" i="10" s="1"/>
  <c r="CM104" i="10" s="1"/>
  <c r="BJ142" i="10"/>
  <c r="BT142" i="10" s="1"/>
  <c r="CC142" i="10" s="1"/>
  <c r="CL142" i="10" s="1"/>
  <c r="BJ83" i="10"/>
  <c r="BT83" i="10" s="1"/>
  <c r="CC83" i="10" s="1"/>
  <c r="CL83" i="10" s="1"/>
  <c r="BJ40" i="10"/>
  <c r="BT40" i="10" s="1"/>
  <c r="CC40" i="10" s="1"/>
  <c r="CL40" i="10" s="1"/>
  <c r="BJ188" i="10"/>
  <c r="BT188" i="10" s="1"/>
  <c r="CC188" i="10" s="1"/>
  <c r="CL188" i="10" s="1"/>
  <c r="BJ149" i="10"/>
  <c r="BT149" i="10" s="1"/>
  <c r="CC149" i="10" s="1"/>
  <c r="CL149" i="10" s="1"/>
  <c r="BJ59" i="10"/>
  <c r="BT59" i="10" s="1"/>
  <c r="CC59" i="10" s="1"/>
  <c r="CL59" i="10" s="1"/>
  <c r="BJ175" i="10"/>
  <c r="BT175" i="10" s="1"/>
  <c r="CC175" i="10" s="1"/>
  <c r="CL175" i="10" s="1"/>
  <c r="BJ91" i="10"/>
  <c r="BT91" i="10" s="1"/>
  <c r="CC91" i="10" s="1"/>
  <c r="CL91" i="10" s="1"/>
  <c r="BJ163" i="10"/>
  <c r="BT163" i="10" s="1"/>
  <c r="CC163" i="10" s="1"/>
  <c r="CL163" i="10" s="1"/>
  <c r="BJ172" i="10"/>
  <c r="BT172" i="10" s="1"/>
  <c r="CC172" i="10" s="1"/>
  <c r="CL172" i="10" s="1"/>
  <c r="BJ77" i="10"/>
  <c r="BT77" i="10" s="1"/>
  <c r="CC77" i="10" s="1"/>
  <c r="CL77" i="10" s="1"/>
  <c r="BJ150" i="10"/>
  <c r="BT150" i="10" s="1"/>
  <c r="CC150" i="10" s="1"/>
  <c r="CL150" i="10" s="1"/>
  <c r="BJ115" i="10"/>
  <c r="BT115" i="10" s="1"/>
  <c r="CC115" i="10" s="1"/>
  <c r="CL115" i="10" s="1"/>
  <c r="BJ106" i="10"/>
  <c r="BT106" i="10" s="1"/>
  <c r="CC106" i="10" s="1"/>
  <c r="CL106" i="10" s="1"/>
  <c r="BJ54" i="10"/>
  <c r="BT54" i="10" s="1"/>
  <c r="CC54" i="10" s="1"/>
  <c r="CL54" i="10" s="1"/>
  <c r="BJ193" i="10"/>
  <c r="BT193" i="10" s="1"/>
  <c r="CC193" i="10" s="1"/>
  <c r="CL193" i="10" s="1"/>
  <c r="BJ88" i="10"/>
  <c r="BT88" i="10" s="1"/>
  <c r="CC88" i="10" s="1"/>
  <c r="CL88" i="10" s="1"/>
  <c r="BK70" i="10"/>
  <c r="BU70" i="10" s="1"/>
  <c r="CD70" i="10" s="1"/>
  <c r="CM70" i="10" s="1"/>
  <c r="BJ179" i="10"/>
  <c r="BT179" i="10" s="1"/>
  <c r="CC179" i="10" s="1"/>
  <c r="CL179" i="10" s="1"/>
  <c r="BJ114" i="10"/>
  <c r="BT114" i="10" s="1"/>
  <c r="CC114" i="10" s="1"/>
  <c r="CL114" i="10" s="1"/>
  <c r="BK137" i="10"/>
  <c r="BU137" i="10" s="1"/>
  <c r="CD137" i="10" s="1"/>
  <c r="CM137" i="10" s="1"/>
  <c r="BK169" i="10"/>
  <c r="BU169" i="10" s="1"/>
  <c r="CD169" i="10" s="1"/>
  <c r="CM169" i="10" s="1"/>
  <c r="BJ62" i="10"/>
  <c r="BT62" i="10" s="1"/>
  <c r="CC62" i="10" s="1"/>
  <c r="CL62" i="10" s="1"/>
  <c r="BJ73" i="10"/>
  <c r="BT73" i="10" s="1"/>
  <c r="CC73" i="10" s="1"/>
  <c r="CL73" i="10" s="1"/>
  <c r="BJ53" i="10"/>
  <c r="BT53" i="10" s="1"/>
  <c r="CC53" i="10" s="1"/>
  <c r="CL53" i="10" s="1"/>
  <c r="BK36" i="10"/>
  <c r="BU36" i="10" s="1"/>
  <c r="CD36" i="10" s="1"/>
  <c r="CM36" i="10" s="1"/>
  <c r="BJ167" i="10"/>
  <c r="BT167" i="10" s="1"/>
  <c r="CC167" i="10" s="1"/>
  <c r="CL167" i="10" s="1"/>
  <c r="BJ46" i="10"/>
  <c r="BT46" i="10" s="1"/>
  <c r="CC46" i="10" s="1"/>
  <c r="CL46" i="10" s="1"/>
  <c r="BJ41" i="10"/>
  <c r="BT41" i="10" s="1"/>
  <c r="CC41" i="10" s="1"/>
  <c r="CL41" i="10" s="1"/>
  <c r="BJ181" i="10"/>
  <c r="BT181" i="10" s="1"/>
  <c r="CC181" i="10" s="1"/>
  <c r="CL181" i="10" s="1"/>
  <c r="BJ182" i="10"/>
  <c r="BT182" i="10" s="1"/>
  <c r="CC182" i="10" s="1"/>
  <c r="CL182" i="10" s="1"/>
  <c r="BJ74" i="10"/>
  <c r="BT74" i="10" s="1"/>
  <c r="CC74" i="10" s="1"/>
  <c r="CL74" i="10" s="1"/>
  <c r="BK161" i="10"/>
  <c r="BU161" i="10" s="1"/>
  <c r="CD161" i="10" s="1"/>
  <c r="CM161" i="10" s="1"/>
  <c r="BJ107" i="10"/>
  <c r="BT107" i="10" s="1"/>
  <c r="CC107" i="10" s="1"/>
  <c r="CL107" i="10" s="1"/>
  <c r="BJ76" i="10"/>
  <c r="BT76" i="10" s="1"/>
  <c r="CC76" i="10" s="1"/>
  <c r="CL76" i="10" s="1"/>
  <c r="BJ138" i="10"/>
  <c r="BT138" i="10" s="1"/>
  <c r="CC138" i="10" s="1"/>
  <c r="CL138" i="10" s="1"/>
  <c r="BJ133" i="10"/>
  <c r="BT133" i="10" s="1"/>
  <c r="CC133" i="10" s="1"/>
  <c r="CL133" i="10" s="1"/>
  <c r="BJ110" i="10"/>
  <c r="BT110" i="10" s="1"/>
  <c r="CC110" i="10" s="1"/>
  <c r="CL110" i="10" s="1"/>
  <c r="BJ102" i="10"/>
  <c r="BT102" i="10" s="1"/>
  <c r="CC102" i="10" s="1"/>
  <c r="CL102" i="10" s="1"/>
  <c r="BJ58" i="10"/>
  <c r="BT58" i="10" s="1"/>
  <c r="CC58" i="10" s="1"/>
  <c r="CL58" i="10" s="1"/>
  <c r="BJ174" i="10"/>
  <c r="BT174" i="10" s="1"/>
  <c r="CC174" i="10" s="1"/>
  <c r="CL174" i="10" s="1"/>
  <c r="BK162" i="10"/>
  <c r="BU162" i="10" s="1"/>
  <c r="CD162" i="10" s="1"/>
  <c r="CM162" i="10" s="1"/>
  <c r="BJ157" i="10"/>
  <c r="BT157" i="10" s="1"/>
  <c r="CC157" i="10" s="1"/>
  <c r="CL157" i="10" s="1"/>
  <c r="BJ160" i="10"/>
  <c r="BT160" i="10" s="1"/>
  <c r="CC160" i="10" s="1"/>
  <c r="CL160" i="10" s="1"/>
  <c r="BJ48" i="10"/>
  <c r="BT48" i="10" s="1"/>
  <c r="CC48" i="10" s="1"/>
  <c r="CL48" i="10" s="1"/>
  <c r="BJ49" i="10"/>
  <c r="BT49" i="10" s="1"/>
  <c r="CC49" i="10" s="1"/>
  <c r="CL49" i="10" s="1"/>
  <c r="BJ52" i="10"/>
  <c r="BT52" i="10" s="1"/>
  <c r="CC52" i="10" s="1"/>
  <c r="CL52" i="10" s="1"/>
  <c r="BJ56" i="10"/>
  <c r="BT56" i="10" s="1"/>
  <c r="CC56" i="10" s="1"/>
  <c r="CL56" i="10" s="1"/>
  <c r="BJ37" i="10"/>
  <c r="BT37" i="10" s="1"/>
  <c r="CC37" i="10" s="1"/>
  <c r="CL37" i="10" s="1"/>
  <c r="BJ66" i="10"/>
  <c r="BT66" i="10" s="1"/>
  <c r="CC66" i="10" s="1"/>
  <c r="CL66" i="10" s="1"/>
  <c r="BJ96" i="10"/>
  <c r="BT96" i="10" s="1"/>
  <c r="CC96" i="10" s="1"/>
  <c r="CL96" i="10" s="1"/>
  <c r="BJ177" i="10"/>
  <c r="BT177" i="10" s="1"/>
  <c r="CC177" i="10" s="1"/>
  <c r="CL177" i="10" s="1"/>
  <c r="BJ124" i="10"/>
  <c r="BT124" i="10" s="1"/>
  <c r="CC124" i="10" s="1"/>
  <c r="CL124" i="10" s="1"/>
  <c r="BJ43" i="10"/>
  <c r="BT43" i="10" s="1"/>
  <c r="CC43" i="10" s="1"/>
  <c r="CL43" i="10" s="1"/>
  <c r="BJ125" i="10"/>
  <c r="BT125" i="10" s="1"/>
  <c r="CC125" i="10" s="1"/>
  <c r="CL125" i="10" s="1"/>
  <c r="BJ143" i="10"/>
  <c r="BT143" i="10" s="1"/>
  <c r="CC143" i="10" s="1"/>
  <c r="CL143" i="10" s="1"/>
  <c r="BJ105" i="10"/>
  <c r="BT105" i="10" s="1"/>
  <c r="CC105" i="10" s="1"/>
  <c r="CL105" i="10" s="1"/>
  <c r="AY27" i="10"/>
  <c r="AX17" i="10"/>
  <c r="AX27" i="7"/>
  <c r="BI168" i="7"/>
  <c r="BS168" i="7" s="1"/>
  <c r="CB168" i="7" s="1"/>
  <c r="CK168" i="7" s="1"/>
  <c r="BH174" i="7"/>
  <c r="BR174" i="7" s="1"/>
  <c r="CA174" i="7" s="1"/>
  <c r="CJ174" i="7" s="1"/>
  <c r="BI177" i="7"/>
  <c r="BS177" i="7" s="1"/>
  <c r="CB177" i="7" s="1"/>
  <c r="CK177" i="7" s="1"/>
  <c r="BI104" i="7"/>
  <c r="BS104" i="7" s="1"/>
  <c r="CB104" i="7" s="1"/>
  <c r="CK104" i="7" s="1"/>
  <c r="BI139" i="7"/>
  <c r="BS139" i="7" s="1"/>
  <c r="CB139" i="7" s="1"/>
  <c r="CK139" i="7" s="1"/>
  <c r="BI84" i="7"/>
  <c r="BS84" i="7" s="1"/>
  <c r="CB84" i="7" s="1"/>
  <c r="CK84" i="7" s="1"/>
  <c r="BI144" i="7"/>
  <c r="BS144" i="7" s="1"/>
  <c r="CB144" i="7" s="1"/>
  <c r="CK144" i="7" s="1"/>
  <c r="BH98" i="7"/>
  <c r="BR98" i="7" s="1"/>
  <c r="CA98" i="7" s="1"/>
  <c r="CJ98" i="7" s="1"/>
  <c r="BI108" i="7"/>
  <c r="BS108" i="7" s="1"/>
  <c r="CB108" i="7" s="1"/>
  <c r="CK108" i="7" s="1"/>
  <c r="BH122" i="7"/>
  <c r="BR122" i="7" s="1"/>
  <c r="CA122" i="7" s="1"/>
  <c r="CJ122" i="7" s="1"/>
  <c r="BI185" i="7"/>
  <c r="BS185" i="7" s="1"/>
  <c r="CB185" i="7" s="1"/>
  <c r="CK185" i="7" s="1"/>
  <c r="BH105" i="7"/>
  <c r="BR105" i="7" s="1"/>
  <c r="CA105" i="7" s="1"/>
  <c r="CJ105" i="7" s="1"/>
  <c r="BI194" i="7"/>
  <c r="BS194" i="7" s="1"/>
  <c r="CB194" i="7" s="1"/>
  <c r="CK194" i="7" s="1"/>
  <c r="BH80" i="7"/>
  <c r="BR80" i="7" s="1"/>
  <c r="CA80" i="7" s="1"/>
  <c r="CJ80" i="7" s="1"/>
  <c r="BH147" i="7"/>
  <c r="BR147" i="7" s="1"/>
  <c r="CA147" i="7" s="1"/>
  <c r="CJ147" i="7" s="1"/>
  <c r="BI161" i="7"/>
  <c r="BS161" i="7" s="1"/>
  <c r="CB161" i="7" s="1"/>
  <c r="CK161" i="7" s="1"/>
  <c r="BI32" i="7"/>
  <c r="BS32" i="7" s="1"/>
  <c r="CB32" i="7" s="1"/>
  <c r="CK32" i="7" s="1"/>
  <c r="BH41" i="7"/>
  <c r="BR41" i="7" s="1"/>
  <c r="CA41" i="7" s="1"/>
  <c r="CJ41" i="7" s="1"/>
  <c r="BH67" i="7"/>
  <c r="BR67" i="7" s="1"/>
  <c r="CA67" i="7" s="1"/>
  <c r="CJ67" i="7" s="1"/>
  <c r="BI193" i="7"/>
  <c r="BS193" i="7" s="1"/>
  <c r="CB193" i="7" s="1"/>
  <c r="CK193" i="7" s="1"/>
  <c r="BI186" i="7"/>
  <c r="BS186" i="7" s="1"/>
  <c r="CB186" i="7" s="1"/>
  <c r="CK186" i="7" s="1"/>
  <c r="BI71" i="7"/>
  <c r="BS71" i="7" s="1"/>
  <c r="CB71" i="7" s="1"/>
  <c r="CK71" i="7" s="1"/>
  <c r="BI157" i="7"/>
  <c r="BS157" i="7" s="1"/>
  <c r="CB157" i="7" s="1"/>
  <c r="CK157" i="7" s="1"/>
  <c r="BI76" i="7"/>
  <c r="BS76" i="7" s="1"/>
  <c r="CB76" i="7" s="1"/>
  <c r="CK76" i="7" s="1"/>
  <c r="BI188" i="7"/>
  <c r="BS188" i="7" s="1"/>
  <c r="CB188" i="7" s="1"/>
  <c r="CK188" i="7" s="1"/>
  <c r="BH52" i="7"/>
  <c r="BR52" i="7" s="1"/>
  <c r="CA52" i="7" s="1"/>
  <c r="CJ52" i="7" s="1"/>
  <c r="BI195" i="7"/>
  <c r="BS195" i="7" s="1"/>
  <c r="CB195" i="7" s="1"/>
  <c r="CK195" i="7" s="1"/>
  <c r="BH70" i="7"/>
  <c r="BR70" i="7" s="1"/>
  <c r="CA70" i="7" s="1"/>
  <c r="CJ70" i="7" s="1"/>
  <c r="BI40" i="7"/>
  <c r="BS40" i="7" s="1"/>
  <c r="CB40" i="7" s="1"/>
  <c r="CK40" i="7" s="1"/>
  <c r="BH81" i="7"/>
  <c r="BR81" i="7" s="1"/>
  <c r="CA81" i="7" s="1"/>
  <c r="CJ81" i="7" s="1"/>
  <c r="BH82" i="7"/>
  <c r="BR82" i="7" s="1"/>
  <c r="CA82" i="7" s="1"/>
  <c r="CJ82" i="7" s="1"/>
  <c r="BI42" i="7"/>
  <c r="BS42" i="7" s="1"/>
  <c r="CB42" i="7" s="1"/>
  <c r="CK42" i="7" s="1"/>
  <c r="BI189" i="7"/>
  <c r="BS189" i="7" s="1"/>
  <c r="CB189" i="7" s="1"/>
  <c r="CK189" i="7" s="1"/>
  <c r="BH94" i="7"/>
  <c r="BR94" i="7" s="1"/>
  <c r="CA94" i="7" s="1"/>
  <c r="CJ94" i="7" s="1"/>
  <c r="BI51" i="7"/>
  <c r="BS51" i="7" s="1"/>
  <c r="CB51" i="7" s="1"/>
  <c r="CK51" i="7" s="1"/>
  <c r="BI152" i="7"/>
  <c r="BS152" i="7" s="1"/>
  <c r="CB152" i="7" s="1"/>
  <c r="CK152" i="7" s="1"/>
  <c r="BI165" i="7"/>
  <c r="BS165" i="7" s="1"/>
  <c r="CB165" i="7" s="1"/>
  <c r="CK165" i="7" s="1"/>
  <c r="BH95" i="7"/>
  <c r="BR95" i="7" s="1"/>
  <c r="CA95" i="7" s="1"/>
  <c r="CJ95" i="7" s="1"/>
  <c r="BH78" i="7"/>
  <c r="BR78" i="7" s="1"/>
  <c r="CA78" i="7" s="1"/>
  <c r="CJ78" i="7" s="1"/>
  <c r="BI116" i="7"/>
  <c r="BS116" i="7" s="1"/>
  <c r="CB116" i="7" s="1"/>
  <c r="CK116" i="7" s="1"/>
  <c r="BH115" i="7"/>
  <c r="BR115" i="7" s="1"/>
  <c r="CA115" i="7" s="1"/>
  <c r="CJ115" i="7" s="1"/>
  <c r="BH74" i="7"/>
  <c r="BR74" i="7" s="1"/>
  <c r="CA74" i="7" s="1"/>
  <c r="CJ74" i="7" s="1"/>
  <c r="BI173" i="7"/>
  <c r="BS173" i="7" s="1"/>
  <c r="CB173" i="7" s="1"/>
  <c r="CK173" i="7" s="1"/>
  <c r="BI53" i="7"/>
  <c r="BS53" i="7" s="1"/>
  <c r="CB53" i="7" s="1"/>
  <c r="CK53" i="7" s="1"/>
  <c r="BI79" i="7"/>
  <c r="BS79" i="7" s="1"/>
  <c r="CB79" i="7" s="1"/>
  <c r="CK79" i="7" s="1"/>
  <c r="BI50" i="7"/>
  <c r="BS50" i="7" s="1"/>
  <c r="CB50" i="7" s="1"/>
  <c r="CK50" i="7" s="1"/>
  <c r="BH179" i="7"/>
  <c r="BR179" i="7" s="1"/>
  <c r="CA179" i="7" s="1"/>
  <c r="CJ179" i="7" s="1"/>
  <c r="BI121" i="7"/>
  <c r="BS121" i="7" s="1"/>
  <c r="CB121" i="7" s="1"/>
  <c r="CK121" i="7" s="1"/>
  <c r="BI88" i="7"/>
  <c r="BS88" i="7" s="1"/>
  <c r="CB88" i="7" s="1"/>
  <c r="CK88" i="7" s="1"/>
  <c r="BI162" i="7"/>
  <c r="BS162" i="7" s="1"/>
  <c r="CB162" i="7" s="1"/>
  <c r="CK162" i="7" s="1"/>
  <c r="BI183" i="7"/>
  <c r="BS183" i="7" s="1"/>
  <c r="CB183" i="7" s="1"/>
  <c r="CK183" i="7" s="1"/>
  <c r="BI66" i="7"/>
  <c r="BS66" i="7" s="1"/>
  <c r="CB66" i="7" s="1"/>
  <c r="CK66" i="7" s="1"/>
  <c r="BH97" i="7"/>
  <c r="BR97" i="7" s="1"/>
  <c r="CA97" i="7" s="1"/>
  <c r="CJ97" i="7" s="1"/>
  <c r="BI63" i="7"/>
  <c r="BS63" i="7" s="1"/>
  <c r="CB63" i="7" s="1"/>
  <c r="CK63" i="7" s="1"/>
  <c r="BH77" i="7"/>
  <c r="BR77" i="7" s="1"/>
  <c r="CA77" i="7" s="1"/>
  <c r="CJ77" i="7" s="1"/>
  <c r="BI57" i="7"/>
  <c r="BS57" i="7" s="1"/>
  <c r="CB57" i="7" s="1"/>
  <c r="CK57" i="7" s="1"/>
  <c r="BI39" i="7"/>
  <c r="BS39" i="7" s="1"/>
  <c r="CB39" i="7" s="1"/>
  <c r="CK39" i="7" s="1"/>
  <c r="BH89" i="7"/>
  <c r="BR89" i="7" s="1"/>
  <c r="CA89" i="7" s="1"/>
  <c r="CJ89" i="7" s="1"/>
  <c r="BH159" i="7"/>
  <c r="BR159" i="7" s="1"/>
  <c r="CA159" i="7" s="1"/>
  <c r="CJ159" i="7" s="1"/>
  <c r="BI137" i="7"/>
  <c r="BS137" i="7" s="1"/>
  <c r="CB137" i="7" s="1"/>
  <c r="CK137" i="7" s="1"/>
  <c r="BH90" i="7"/>
  <c r="BR90" i="7" s="1"/>
  <c r="CA90" i="7" s="1"/>
  <c r="CJ90" i="7" s="1"/>
  <c r="BH86" i="7"/>
  <c r="BR86" i="7" s="1"/>
  <c r="CA86" i="7" s="1"/>
  <c r="CJ86" i="7" s="1"/>
  <c r="BI132" i="7"/>
  <c r="BS132" i="7" s="1"/>
  <c r="CB132" i="7" s="1"/>
  <c r="CK132" i="7" s="1"/>
  <c r="BI107" i="7"/>
  <c r="BS107" i="7" s="1"/>
  <c r="CB107" i="7" s="1"/>
  <c r="CK107" i="7" s="1"/>
  <c r="BI45" i="7"/>
  <c r="BS45" i="7" s="1"/>
  <c r="CB45" i="7" s="1"/>
  <c r="CK45" i="7" s="1"/>
  <c r="BH167" i="7"/>
  <c r="BR167" i="7" s="1"/>
  <c r="CA167" i="7" s="1"/>
  <c r="CJ167" i="7" s="1"/>
  <c r="BH126" i="7"/>
  <c r="BR126" i="7" s="1"/>
  <c r="CA126" i="7" s="1"/>
  <c r="CJ126" i="7" s="1"/>
  <c r="BH56" i="7"/>
  <c r="BR56" i="7" s="1"/>
  <c r="CA56" i="7" s="1"/>
  <c r="CJ56" i="7" s="1"/>
  <c r="BI72" i="7"/>
  <c r="BS72" i="7" s="1"/>
  <c r="CB72" i="7" s="1"/>
  <c r="CK72" i="7" s="1"/>
  <c r="BI192" i="7"/>
  <c r="BS192" i="7" s="1"/>
  <c r="CB192" i="7" s="1"/>
  <c r="CK192" i="7" s="1"/>
  <c r="BH130" i="7"/>
  <c r="BR130" i="7" s="1"/>
  <c r="CA130" i="7" s="1"/>
  <c r="CJ130" i="7" s="1"/>
  <c r="BI87" i="7"/>
  <c r="BS87" i="7" s="1"/>
  <c r="CB87" i="7" s="1"/>
  <c r="CK87" i="7" s="1"/>
  <c r="BI191" i="7"/>
  <c r="BS191" i="7" s="1"/>
  <c r="CB191" i="7" s="1"/>
  <c r="CK191" i="7" s="1"/>
  <c r="BI190" i="7"/>
  <c r="BS190" i="7" s="1"/>
  <c r="CB190" i="7" s="1"/>
  <c r="CK190" i="7" s="1"/>
  <c r="BI30" i="7"/>
  <c r="BS30" i="7" s="1"/>
  <c r="CB30" i="7" s="1"/>
  <c r="CK30" i="7" s="1"/>
  <c r="BI120" i="7"/>
  <c r="BS120" i="7" s="1"/>
  <c r="CB120" i="7" s="1"/>
  <c r="CK120" i="7" s="1"/>
  <c r="BI109" i="7"/>
  <c r="BS109" i="7" s="1"/>
  <c r="CB109" i="7" s="1"/>
  <c r="CK109" i="7" s="1"/>
  <c r="BH184" i="7"/>
  <c r="BR184" i="7" s="1"/>
  <c r="CA184" i="7" s="1"/>
  <c r="CJ184" i="7" s="1"/>
  <c r="BI36" i="7"/>
  <c r="BS36" i="7" s="1"/>
  <c r="CB36" i="7" s="1"/>
  <c r="CK36" i="7" s="1"/>
  <c r="BI151" i="7"/>
  <c r="BS151" i="7" s="1"/>
  <c r="CB151" i="7" s="1"/>
  <c r="CK151" i="7" s="1"/>
  <c r="BI102" i="7"/>
  <c r="BS102" i="7" s="1"/>
  <c r="CB102" i="7" s="1"/>
  <c r="CK102" i="7" s="1"/>
  <c r="BI92" i="7"/>
  <c r="BS92" i="7" s="1"/>
  <c r="CB92" i="7" s="1"/>
  <c r="CK92" i="7" s="1"/>
  <c r="BH73" i="7"/>
  <c r="BR73" i="7" s="1"/>
  <c r="CA73" i="7" s="1"/>
  <c r="CJ73" i="7" s="1"/>
  <c r="BI175" i="7"/>
  <c r="BS175" i="7" s="1"/>
  <c r="CB175" i="7" s="1"/>
  <c r="CK175" i="7" s="1"/>
  <c r="BH125" i="7"/>
  <c r="BR125" i="7" s="1"/>
  <c r="CA125" i="7" s="1"/>
  <c r="CJ125" i="7" s="1"/>
  <c r="BI142" i="7"/>
  <c r="BS142" i="7" s="1"/>
  <c r="CB142" i="7" s="1"/>
  <c r="CK142" i="7" s="1"/>
  <c r="BI103" i="7"/>
  <c r="BS103" i="7" s="1"/>
  <c r="CB103" i="7" s="1"/>
  <c r="CK103" i="7" s="1"/>
  <c r="BI99" i="7"/>
  <c r="BS99" i="7" s="1"/>
  <c r="CB99" i="7" s="1"/>
  <c r="CK99" i="7" s="1"/>
  <c r="BI62" i="7"/>
  <c r="BS62" i="7" s="1"/>
  <c r="CB62" i="7" s="1"/>
  <c r="CK62" i="7" s="1"/>
  <c r="BI187" i="7"/>
  <c r="BS187" i="7" s="1"/>
  <c r="CB187" i="7" s="1"/>
  <c r="CK187" i="7" s="1"/>
  <c r="BH101" i="7"/>
  <c r="BR101" i="7" s="1"/>
  <c r="CA101" i="7" s="1"/>
  <c r="CJ101" i="7" s="1"/>
  <c r="BH148" i="7"/>
  <c r="BR148" i="7" s="1"/>
  <c r="CA148" i="7" s="1"/>
  <c r="CJ148" i="7" s="1"/>
  <c r="BI153" i="7"/>
  <c r="BS153" i="7" s="1"/>
  <c r="CB153" i="7" s="1"/>
  <c r="CK153" i="7" s="1"/>
  <c r="BH169" i="7"/>
  <c r="BR169" i="7" s="1"/>
  <c r="CA169" i="7" s="1"/>
  <c r="CJ169" i="7" s="1"/>
  <c r="BI85" i="7"/>
  <c r="BS85" i="7" s="1"/>
  <c r="CB85" i="7" s="1"/>
  <c r="CK85" i="7" s="1"/>
  <c r="BH114" i="7"/>
  <c r="BR114" i="7" s="1"/>
  <c r="CA114" i="7" s="1"/>
  <c r="CJ114" i="7" s="1"/>
  <c r="BH28" i="7"/>
  <c r="BR28" i="7" s="1"/>
  <c r="CA28" i="7" s="1"/>
  <c r="CJ28" i="7" s="1"/>
  <c r="BH155" i="7"/>
  <c r="BR155" i="7" s="1"/>
  <c r="CA155" i="7" s="1"/>
  <c r="CJ155" i="7" s="1"/>
  <c r="BI135" i="7"/>
  <c r="BS135" i="7" s="1"/>
  <c r="CB135" i="7" s="1"/>
  <c r="CK135" i="7" s="1"/>
  <c r="BH60" i="7"/>
  <c r="BR60" i="7" s="1"/>
  <c r="CA60" i="7" s="1"/>
  <c r="CJ60" i="7" s="1"/>
  <c r="BI123" i="7"/>
  <c r="BS123" i="7" s="1"/>
  <c r="CB123" i="7" s="1"/>
  <c r="CK123" i="7" s="1"/>
  <c r="BH93" i="7"/>
  <c r="BR93" i="7" s="1"/>
  <c r="CA93" i="7" s="1"/>
  <c r="CJ93" i="7" s="1"/>
  <c r="BI141" i="7"/>
  <c r="BS141" i="7" s="1"/>
  <c r="CB141" i="7" s="1"/>
  <c r="CK141" i="7" s="1"/>
  <c r="BI140" i="7"/>
  <c r="BS140" i="7" s="1"/>
  <c r="CB140" i="7" s="1"/>
  <c r="CK140" i="7" s="1"/>
  <c r="BI143" i="7"/>
  <c r="BS143" i="7" s="1"/>
  <c r="CB143" i="7" s="1"/>
  <c r="CK143" i="7" s="1"/>
  <c r="BI160" i="7"/>
  <c r="BS160" i="7" s="1"/>
  <c r="CB160" i="7" s="1"/>
  <c r="CK160" i="7" s="1"/>
  <c r="BH127" i="7"/>
  <c r="BR127" i="7" s="1"/>
  <c r="CA127" i="7" s="1"/>
  <c r="CJ127" i="7" s="1"/>
  <c r="BI58" i="7"/>
  <c r="BS58" i="7" s="1"/>
  <c r="CB58" i="7" s="1"/>
  <c r="CK58" i="7" s="1"/>
  <c r="BH163" i="7"/>
  <c r="BR163" i="7" s="1"/>
  <c r="CA163" i="7" s="1"/>
  <c r="CJ163" i="7" s="1"/>
  <c r="BH69" i="7"/>
  <c r="BR69" i="7" s="1"/>
  <c r="CA69" i="7" s="1"/>
  <c r="CJ69" i="7" s="1"/>
  <c r="BI91" i="7"/>
  <c r="BS91" i="7" s="1"/>
  <c r="CB91" i="7" s="1"/>
  <c r="CK91" i="7" s="1"/>
  <c r="BH156" i="7"/>
  <c r="BR156" i="7" s="1"/>
  <c r="CA156" i="7" s="1"/>
  <c r="CJ156" i="7" s="1"/>
  <c r="BH64" i="7"/>
  <c r="BR64" i="7" s="1"/>
  <c r="CA64" i="7" s="1"/>
  <c r="CJ64" i="7" s="1"/>
  <c r="BI129" i="7"/>
  <c r="BS129" i="7" s="1"/>
  <c r="CB129" i="7" s="1"/>
  <c r="CK129" i="7" s="1"/>
  <c r="BI181" i="7"/>
  <c r="BS181" i="7" s="1"/>
  <c r="CB181" i="7" s="1"/>
  <c r="CK181" i="7" s="1"/>
  <c r="BI133" i="7"/>
  <c r="BS133" i="7" s="1"/>
  <c r="CB133" i="7" s="1"/>
  <c r="CK133" i="7" s="1"/>
  <c r="BI47" i="7"/>
  <c r="BS47" i="7" s="1"/>
  <c r="CB47" i="7" s="1"/>
  <c r="CK47" i="7" s="1"/>
  <c r="BI180" i="7"/>
  <c r="BS180" i="7" s="1"/>
  <c r="CB180" i="7" s="1"/>
  <c r="CK180" i="7" s="1"/>
  <c r="BI34" i="7"/>
  <c r="BS34" i="7" s="1"/>
  <c r="CB34" i="7" s="1"/>
  <c r="CK34" i="7" s="1"/>
  <c r="BH33" i="7"/>
  <c r="BR33" i="7" s="1"/>
  <c r="CA33" i="7" s="1"/>
  <c r="CJ33" i="7" s="1"/>
  <c r="BI131" i="7"/>
  <c r="BS131" i="7" s="1"/>
  <c r="CB131" i="7" s="1"/>
  <c r="CK131" i="7" s="1"/>
  <c r="BH117" i="7"/>
  <c r="BR117" i="7" s="1"/>
  <c r="CA117" i="7" s="1"/>
  <c r="CJ117" i="7" s="1"/>
  <c r="BI44" i="7"/>
  <c r="BS44" i="7" s="1"/>
  <c r="CB44" i="7" s="1"/>
  <c r="CK44" i="7" s="1"/>
  <c r="BI112" i="7"/>
  <c r="BS112" i="7" s="1"/>
  <c r="CB112" i="7" s="1"/>
  <c r="CK112" i="7" s="1"/>
  <c r="BI100" i="7"/>
  <c r="BS100" i="7" s="1"/>
  <c r="CB100" i="7" s="1"/>
  <c r="CK100" i="7" s="1"/>
  <c r="BI35" i="7"/>
  <c r="BS35" i="7" s="1"/>
  <c r="CB35" i="7" s="1"/>
  <c r="CK35" i="7" s="1"/>
  <c r="BI124" i="7"/>
  <c r="BS124" i="7" s="1"/>
  <c r="CB124" i="7" s="1"/>
  <c r="CK124" i="7" s="1"/>
  <c r="BH59" i="7"/>
  <c r="BR59" i="7" s="1"/>
  <c r="CA59" i="7" s="1"/>
  <c r="CJ59" i="7" s="1"/>
  <c r="BI119" i="7"/>
  <c r="BS119" i="7" s="1"/>
  <c r="CB119" i="7" s="1"/>
  <c r="CK119" i="7" s="1"/>
  <c r="BI154" i="7"/>
  <c r="BS154" i="7" s="1"/>
  <c r="CB154" i="7" s="1"/>
  <c r="CK154" i="7" s="1"/>
  <c r="BI146" i="7"/>
  <c r="BS146" i="7" s="1"/>
  <c r="CB146" i="7" s="1"/>
  <c r="CK146" i="7" s="1"/>
  <c r="BI172" i="7"/>
  <c r="BS172" i="7" s="1"/>
  <c r="CB172" i="7" s="1"/>
  <c r="CK172" i="7" s="1"/>
  <c r="BI150" i="7"/>
  <c r="BS150" i="7" s="1"/>
  <c r="CB150" i="7" s="1"/>
  <c r="CK150" i="7" s="1"/>
  <c r="BI136" i="7"/>
  <c r="BS136" i="7" s="1"/>
  <c r="CB136" i="7" s="1"/>
  <c r="CK136" i="7" s="1"/>
  <c r="BH29" i="7"/>
  <c r="BR29" i="7" s="1"/>
  <c r="CA29" i="7" s="1"/>
  <c r="CJ29" i="7" s="1"/>
  <c r="BI113" i="7"/>
  <c r="BS113" i="7" s="1"/>
  <c r="CB113" i="7" s="1"/>
  <c r="CK113" i="7" s="1"/>
  <c r="BH118" i="7"/>
  <c r="BR118" i="7" s="1"/>
  <c r="CA118" i="7" s="1"/>
  <c r="CJ118" i="7" s="1"/>
  <c r="BI68" i="7"/>
  <c r="BS68" i="7" s="1"/>
  <c r="CB68" i="7" s="1"/>
  <c r="CK68" i="7" s="1"/>
  <c r="BH128" i="7"/>
  <c r="BR128" i="7" s="1"/>
  <c r="CA128" i="7" s="1"/>
  <c r="CJ128" i="7" s="1"/>
  <c r="BI61" i="7"/>
  <c r="BS61" i="7" s="1"/>
  <c r="CB61" i="7" s="1"/>
  <c r="CK61" i="7" s="1"/>
  <c r="BI96" i="7"/>
  <c r="BS96" i="7" s="1"/>
  <c r="CB96" i="7" s="1"/>
  <c r="CK96" i="7" s="1"/>
  <c r="BH138" i="7"/>
  <c r="BR138" i="7" s="1"/>
  <c r="CA138" i="7" s="1"/>
  <c r="CJ138" i="7" s="1"/>
  <c r="BH106" i="7"/>
  <c r="BR106" i="7" s="1"/>
  <c r="CA106" i="7" s="1"/>
  <c r="CJ106" i="7" s="1"/>
  <c r="BI111" i="7"/>
  <c r="BS111" i="7" s="1"/>
  <c r="CB111" i="7" s="1"/>
  <c r="CK111" i="7" s="1"/>
  <c r="BI38" i="7"/>
  <c r="BS38" i="7" s="1"/>
  <c r="CB38" i="7" s="1"/>
  <c r="CK38" i="7" s="1"/>
  <c r="BH178" i="7"/>
  <c r="BR178" i="7" s="1"/>
  <c r="CA178" i="7" s="1"/>
  <c r="CJ178" i="7" s="1"/>
  <c r="BH37" i="7"/>
  <c r="BR37" i="7" s="1"/>
  <c r="CA37" i="7" s="1"/>
  <c r="CJ37" i="7" s="1"/>
  <c r="BI54" i="7"/>
  <c r="BS54" i="7" s="1"/>
  <c r="CB54" i="7" s="1"/>
  <c r="CK54" i="7" s="1"/>
  <c r="BH182" i="7"/>
  <c r="BR182" i="7" s="1"/>
  <c r="CA182" i="7" s="1"/>
  <c r="CJ182" i="7" s="1"/>
  <c r="BH110" i="7"/>
  <c r="BR110" i="7" s="1"/>
  <c r="CA110" i="7" s="1"/>
  <c r="CJ110" i="7" s="1"/>
  <c r="BI75" i="7"/>
  <c r="BS75" i="7" s="1"/>
  <c r="CB75" i="7" s="1"/>
  <c r="CK75" i="7" s="1"/>
  <c r="BI166" i="7"/>
  <c r="BS166" i="7" s="1"/>
  <c r="CB166" i="7" s="1"/>
  <c r="CK166" i="7" s="1"/>
  <c r="BI31" i="7"/>
  <c r="BS31" i="7" s="1"/>
  <c r="CB31" i="7" s="1"/>
  <c r="CK31" i="7" s="1"/>
  <c r="BH171" i="7"/>
  <c r="BR171" i="7" s="1"/>
  <c r="CA171" i="7" s="1"/>
  <c r="CJ171" i="7" s="1"/>
  <c r="BI145" i="7"/>
  <c r="BS145" i="7" s="1"/>
  <c r="CB145" i="7" s="1"/>
  <c r="CK145" i="7" s="1"/>
  <c r="BI176" i="7"/>
  <c r="BS176" i="7" s="1"/>
  <c r="CB176" i="7" s="1"/>
  <c r="CK176" i="7" s="1"/>
  <c r="BI46" i="7"/>
  <c r="BS46" i="7" s="1"/>
  <c r="CB46" i="7" s="1"/>
  <c r="CK46" i="7" s="1"/>
  <c r="BI43" i="7"/>
  <c r="BS43" i="7" s="1"/>
  <c r="CB43" i="7" s="1"/>
  <c r="CK43" i="7" s="1"/>
  <c r="BH164" i="7"/>
  <c r="BR164" i="7" s="1"/>
  <c r="CA164" i="7" s="1"/>
  <c r="CJ164" i="7" s="1"/>
  <c r="BH65" i="7"/>
  <c r="BR65" i="7" s="1"/>
  <c r="CA65" i="7" s="1"/>
  <c r="CJ65" i="7" s="1"/>
  <c r="BI170" i="7"/>
  <c r="BS170" i="7" s="1"/>
  <c r="CB170" i="7" s="1"/>
  <c r="CK170" i="7" s="1"/>
  <c r="BI49" i="7"/>
  <c r="BS49" i="7" s="1"/>
  <c r="CB49" i="7" s="1"/>
  <c r="CK49" i="7" s="1"/>
  <c r="BH149" i="7"/>
  <c r="BR149" i="7" s="1"/>
  <c r="CA149" i="7" s="1"/>
  <c r="CJ149" i="7" s="1"/>
  <c r="BH134" i="7"/>
  <c r="BR134" i="7" s="1"/>
  <c r="CA134" i="7" s="1"/>
  <c r="CJ134" i="7" s="1"/>
  <c r="BH48" i="7"/>
  <c r="BR48" i="7" s="1"/>
  <c r="CA48" i="7" s="1"/>
  <c r="CJ48" i="7" s="1"/>
  <c r="BH83" i="7"/>
  <c r="BR83" i="7" s="1"/>
  <c r="CA83" i="7" s="1"/>
  <c r="CJ83" i="7" s="1"/>
  <c r="BH55" i="7"/>
  <c r="BR55" i="7" s="1"/>
  <c r="CA55" i="7" s="1"/>
  <c r="CJ55" i="7" s="1"/>
  <c r="BH158" i="7"/>
  <c r="BR158" i="7" s="1"/>
  <c r="CA158" i="7" s="1"/>
  <c r="CJ158" i="7" s="1"/>
  <c r="AY27" i="7"/>
  <c r="AX17" i="7"/>
  <c r="BI193" i="6"/>
  <c r="BS193" i="6" s="1"/>
  <c r="CB193" i="6" s="1"/>
  <c r="CK193" i="6" s="1"/>
  <c r="BH39" i="6"/>
  <c r="BR39" i="6" s="1"/>
  <c r="CA39" i="6" s="1"/>
  <c r="CJ39" i="6" s="1"/>
  <c r="BI103" i="6"/>
  <c r="BS103" i="6" s="1"/>
  <c r="CB103" i="6" s="1"/>
  <c r="CK103" i="6" s="1"/>
  <c r="BI187" i="6"/>
  <c r="BS187" i="6" s="1"/>
  <c r="CB187" i="6" s="1"/>
  <c r="CK187" i="6" s="1"/>
  <c r="BH148" i="6"/>
  <c r="BR148" i="6" s="1"/>
  <c r="CA148" i="6" s="1"/>
  <c r="CJ148" i="6" s="1"/>
  <c r="BI139" i="6"/>
  <c r="BS139" i="6" s="1"/>
  <c r="CB139" i="6" s="1"/>
  <c r="CK139" i="6" s="1"/>
  <c r="BH100" i="6"/>
  <c r="BR100" i="6" s="1"/>
  <c r="CA100" i="6" s="1"/>
  <c r="CJ100" i="6" s="1"/>
  <c r="BI73" i="6"/>
  <c r="BS73" i="6" s="1"/>
  <c r="CB73" i="6" s="1"/>
  <c r="CK73" i="6" s="1"/>
  <c r="BI98" i="6"/>
  <c r="BS98" i="6" s="1"/>
  <c r="CB98" i="6" s="1"/>
  <c r="CK98" i="6" s="1"/>
  <c r="BH119" i="6"/>
  <c r="BR119" i="6" s="1"/>
  <c r="CA119" i="6" s="1"/>
  <c r="CJ119" i="6" s="1"/>
  <c r="BH96" i="6"/>
  <c r="BR96" i="6" s="1"/>
  <c r="CA96" i="6" s="1"/>
  <c r="CJ96" i="6" s="1"/>
  <c r="BH80" i="6"/>
  <c r="BR80" i="6" s="1"/>
  <c r="CA80" i="6" s="1"/>
  <c r="CJ80" i="6" s="1"/>
  <c r="BH192" i="6"/>
  <c r="BR192" i="6" s="1"/>
  <c r="CA192" i="6" s="1"/>
  <c r="CJ192" i="6" s="1"/>
  <c r="BH52" i="6"/>
  <c r="BR52" i="6" s="1"/>
  <c r="CA52" i="6" s="1"/>
  <c r="CJ52" i="6" s="1"/>
  <c r="BI144" i="6"/>
  <c r="BS144" i="6" s="1"/>
  <c r="CB144" i="6" s="1"/>
  <c r="CK144" i="6" s="1"/>
  <c r="BH55" i="6"/>
  <c r="BR55" i="6" s="1"/>
  <c r="CA55" i="6" s="1"/>
  <c r="CJ55" i="6" s="1"/>
  <c r="BI102" i="6"/>
  <c r="BS102" i="6" s="1"/>
  <c r="CB102" i="6" s="1"/>
  <c r="CK102" i="6" s="1"/>
  <c r="BH78" i="6"/>
  <c r="BR78" i="6" s="1"/>
  <c r="CA78" i="6" s="1"/>
  <c r="CJ78" i="6" s="1"/>
  <c r="BH174" i="6"/>
  <c r="BR174" i="6" s="1"/>
  <c r="CA174" i="6" s="1"/>
  <c r="CJ174" i="6" s="1"/>
  <c r="BI33" i="6"/>
  <c r="BS33" i="6" s="1"/>
  <c r="CB33" i="6" s="1"/>
  <c r="CK33" i="6" s="1"/>
  <c r="BI185" i="6"/>
  <c r="BS185" i="6" s="1"/>
  <c r="CB185" i="6" s="1"/>
  <c r="CK185" i="6" s="1"/>
  <c r="BI36" i="6"/>
  <c r="BS36" i="6" s="1"/>
  <c r="CB36" i="6" s="1"/>
  <c r="CK36" i="6" s="1"/>
  <c r="BI166" i="6"/>
  <c r="BS166" i="6" s="1"/>
  <c r="CB166" i="6" s="1"/>
  <c r="CK166" i="6" s="1"/>
  <c r="BI54" i="6"/>
  <c r="BS54" i="6" s="1"/>
  <c r="CB54" i="6" s="1"/>
  <c r="CK54" i="6" s="1"/>
  <c r="BH74" i="6"/>
  <c r="BR74" i="6" s="1"/>
  <c r="CA74" i="6" s="1"/>
  <c r="CJ74" i="6" s="1"/>
  <c r="BI125" i="6"/>
  <c r="BS125" i="6" s="1"/>
  <c r="CB125" i="6" s="1"/>
  <c r="CK125" i="6" s="1"/>
  <c r="BI169" i="6"/>
  <c r="BS169" i="6" s="1"/>
  <c r="CB169" i="6" s="1"/>
  <c r="CK169" i="6" s="1"/>
  <c r="BH131" i="6"/>
  <c r="BR131" i="6" s="1"/>
  <c r="CA131" i="6" s="1"/>
  <c r="CJ131" i="6" s="1"/>
  <c r="BI142" i="6"/>
  <c r="BS142" i="6" s="1"/>
  <c r="CB142" i="6" s="1"/>
  <c r="CK142" i="6" s="1"/>
  <c r="BI30" i="6"/>
  <c r="BS30" i="6" s="1"/>
  <c r="CB30" i="6" s="1"/>
  <c r="CK30" i="6" s="1"/>
  <c r="BI168" i="6"/>
  <c r="BS168" i="6" s="1"/>
  <c r="CB168" i="6" s="1"/>
  <c r="CK168" i="6" s="1"/>
  <c r="BH51" i="6"/>
  <c r="BR51" i="6" s="1"/>
  <c r="CA51" i="6" s="1"/>
  <c r="CJ51" i="6" s="1"/>
  <c r="BH84" i="6"/>
  <c r="BR84" i="6" s="1"/>
  <c r="CA84" i="6" s="1"/>
  <c r="CJ84" i="6" s="1"/>
  <c r="BH191" i="6"/>
  <c r="BR191" i="6" s="1"/>
  <c r="CA191" i="6" s="1"/>
  <c r="CJ191" i="6" s="1"/>
  <c r="BI138" i="6"/>
  <c r="BS138" i="6" s="1"/>
  <c r="CB138" i="6" s="1"/>
  <c r="CK138" i="6" s="1"/>
  <c r="BI177" i="6"/>
  <c r="BS177" i="6" s="1"/>
  <c r="CB177" i="6" s="1"/>
  <c r="CK177" i="6" s="1"/>
  <c r="BH150" i="6"/>
  <c r="BR150" i="6" s="1"/>
  <c r="CA150" i="6" s="1"/>
  <c r="CJ150" i="6" s="1"/>
  <c r="BI140" i="6"/>
  <c r="BS140" i="6" s="1"/>
  <c r="CB140" i="6" s="1"/>
  <c r="CK140" i="6" s="1"/>
  <c r="BH57" i="6"/>
  <c r="BR57" i="6" s="1"/>
  <c r="CA57" i="6" s="1"/>
  <c r="CJ57" i="6" s="1"/>
  <c r="BH129" i="6"/>
  <c r="BR129" i="6" s="1"/>
  <c r="CA129" i="6" s="1"/>
  <c r="CJ129" i="6" s="1"/>
  <c r="BH104" i="6"/>
  <c r="BR104" i="6" s="1"/>
  <c r="CA104" i="6" s="1"/>
  <c r="CJ104" i="6" s="1"/>
  <c r="BH184" i="6"/>
  <c r="BR184" i="6" s="1"/>
  <c r="CA184" i="6" s="1"/>
  <c r="CJ184" i="6" s="1"/>
  <c r="BI146" i="6"/>
  <c r="BS146" i="6" s="1"/>
  <c r="CB146" i="6" s="1"/>
  <c r="CK146" i="6" s="1"/>
  <c r="BH68" i="6"/>
  <c r="BR68" i="6" s="1"/>
  <c r="CA68" i="6" s="1"/>
  <c r="CJ68" i="6" s="1"/>
  <c r="BI110" i="6"/>
  <c r="BS110" i="6" s="1"/>
  <c r="CB110" i="6" s="1"/>
  <c r="CK110" i="6" s="1"/>
  <c r="BH76" i="6"/>
  <c r="BR76" i="6" s="1"/>
  <c r="CA76" i="6" s="1"/>
  <c r="CJ76" i="6" s="1"/>
  <c r="BH70" i="6"/>
  <c r="BR70" i="6" s="1"/>
  <c r="CA70" i="6" s="1"/>
  <c r="CJ70" i="6" s="1"/>
  <c r="BH61" i="6"/>
  <c r="BR61" i="6" s="1"/>
  <c r="CA61" i="6" s="1"/>
  <c r="CJ61" i="6" s="1"/>
  <c r="BH135" i="6"/>
  <c r="BR135" i="6" s="1"/>
  <c r="CA135" i="6" s="1"/>
  <c r="CJ135" i="6" s="1"/>
  <c r="BH186" i="6"/>
  <c r="BR186" i="6" s="1"/>
  <c r="CA186" i="6" s="1"/>
  <c r="CJ186" i="6" s="1"/>
  <c r="BH60" i="6"/>
  <c r="BR60" i="6" s="1"/>
  <c r="CA60" i="6" s="1"/>
  <c r="CJ60" i="6" s="1"/>
  <c r="BH66" i="6"/>
  <c r="BR66" i="6" s="1"/>
  <c r="CA66" i="6" s="1"/>
  <c r="CJ66" i="6" s="1"/>
  <c r="BI83" i="6"/>
  <c r="BS83" i="6" s="1"/>
  <c r="CB83" i="6" s="1"/>
  <c r="CK83" i="6" s="1"/>
  <c r="BI63" i="6"/>
  <c r="BS63" i="6" s="1"/>
  <c r="CB63" i="6" s="1"/>
  <c r="CK63" i="6" s="1"/>
  <c r="BH132" i="6"/>
  <c r="BR132" i="6" s="1"/>
  <c r="CA132" i="6" s="1"/>
  <c r="CJ132" i="6" s="1"/>
  <c r="BI133" i="6"/>
  <c r="BS133" i="6" s="1"/>
  <c r="CB133" i="6" s="1"/>
  <c r="CK133" i="6" s="1"/>
  <c r="BH67" i="6"/>
  <c r="BR67" i="6" s="1"/>
  <c r="CA67" i="6" s="1"/>
  <c r="CJ67" i="6" s="1"/>
  <c r="BH72" i="6"/>
  <c r="BR72" i="6" s="1"/>
  <c r="CA72" i="6" s="1"/>
  <c r="CJ72" i="6" s="1"/>
  <c r="BH159" i="6"/>
  <c r="BR159" i="6" s="1"/>
  <c r="CA159" i="6" s="1"/>
  <c r="CJ159" i="6" s="1"/>
  <c r="BI94" i="6"/>
  <c r="BS94" i="6" s="1"/>
  <c r="CB94" i="6" s="1"/>
  <c r="CK94" i="6" s="1"/>
  <c r="BH183" i="6"/>
  <c r="BR183" i="6" s="1"/>
  <c r="CA183" i="6" s="1"/>
  <c r="CJ183" i="6" s="1"/>
  <c r="BH43" i="6"/>
  <c r="BR43" i="6" s="1"/>
  <c r="CA43" i="6" s="1"/>
  <c r="CJ43" i="6" s="1"/>
  <c r="BH75" i="6"/>
  <c r="BR75" i="6" s="1"/>
  <c r="CA75" i="6" s="1"/>
  <c r="CJ75" i="6" s="1"/>
  <c r="BH121" i="6"/>
  <c r="BR121" i="6" s="1"/>
  <c r="CA121" i="6" s="1"/>
  <c r="CJ121" i="6" s="1"/>
  <c r="BI171" i="6"/>
  <c r="BS171" i="6" s="1"/>
  <c r="CB171" i="6" s="1"/>
  <c r="CK171" i="6" s="1"/>
  <c r="BI118" i="6"/>
  <c r="BS118" i="6" s="1"/>
  <c r="CB118" i="6" s="1"/>
  <c r="CK118" i="6" s="1"/>
  <c r="BH194" i="6"/>
  <c r="BR194" i="6" s="1"/>
  <c r="CA194" i="6" s="1"/>
  <c r="CJ194" i="6" s="1"/>
  <c r="BI158" i="6"/>
  <c r="BS158" i="6" s="1"/>
  <c r="CB158" i="6" s="1"/>
  <c r="CK158" i="6" s="1"/>
  <c r="BH89" i="6"/>
  <c r="BR89" i="6" s="1"/>
  <c r="CA89" i="6" s="1"/>
  <c r="CJ89" i="6" s="1"/>
  <c r="BH154" i="6"/>
  <c r="BR154" i="6" s="1"/>
  <c r="CA154" i="6" s="1"/>
  <c r="CJ154" i="6" s="1"/>
  <c r="BI53" i="6"/>
  <c r="BS53" i="6" s="1"/>
  <c r="CB53" i="6" s="1"/>
  <c r="CK53" i="6" s="1"/>
  <c r="BI176" i="6"/>
  <c r="BS176" i="6" s="1"/>
  <c r="CB176" i="6" s="1"/>
  <c r="CK176" i="6" s="1"/>
  <c r="BH79" i="6"/>
  <c r="BR79" i="6" s="1"/>
  <c r="CA79" i="6" s="1"/>
  <c r="CJ79" i="6" s="1"/>
  <c r="BH152" i="6"/>
  <c r="BR152" i="6" s="1"/>
  <c r="CA152" i="6" s="1"/>
  <c r="CJ152" i="6" s="1"/>
  <c r="BI29" i="6"/>
  <c r="BS29" i="6" s="1"/>
  <c r="CB29" i="6" s="1"/>
  <c r="CK29" i="6" s="1"/>
  <c r="BI64" i="6"/>
  <c r="BS64" i="6" s="1"/>
  <c r="CB64" i="6" s="1"/>
  <c r="CK64" i="6" s="1"/>
  <c r="BH128" i="6"/>
  <c r="BR128" i="6" s="1"/>
  <c r="CA128" i="6" s="1"/>
  <c r="CJ128" i="6" s="1"/>
  <c r="BH106" i="6"/>
  <c r="BR106" i="6" s="1"/>
  <c r="CA106" i="6" s="1"/>
  <c r="CJ106" i="6" s="1"/>
  <c r="BH101" i="6"/>
  <c r="BR101" i="6" s="1"/>
  <c r="CA101" i="6" s="1"/>
  <c r="CJ101" i="6" s="1"/>
  <c r="BI161" i="6"/>
  <c r="BS161" i="6" s="1"/>
  <c r="CB161" i="6" s="1"/>
  <c r="CK161" i="6" s="1"/>
  <c r="BI167" i="6"/>
  <c r="BS167" i="6" s="1"/>
  <c r="CB167" i="6" s="1"/>
  <c r="CK167" i="6" s="1"/>
  <c r="BH69" i="6"/>
  <c r="BR69" i="6" s="1"/>
  <c r="CA69" i="6" s="1"/>
  <c r="CJ69" i="6" s="1"/>
  <c r="BI49" i="6"/>
  <c r="BS49" i="6" s="1"/>
  <c r="CB49" i="6" s="1"/>
  <c r="CK49" i="6" s="1"/>
  <c r="BH62" i="6"/>
  <c r="BR62" i="6" s="1"/>
  <c r="CA62" i="6" s="1"/>
  <c r="CJ62" i="6" s="1"/>
  <c r="BI145" i="6"/>
  <c r="BS145" i="6" s="1"/>
  <c r="CB145" i="6" s="1"/>
  <c r="CK145" i="6" s="1"/>
  <c r="BH85" i="6"/>
  <c r="BR85" i="6" s="1"/>
  <c r="CA85" i="6" s="1"/>
  <c r="CJ85" i="6" s="1"/>
  <c r="BH188" i="6"/>
  <c r="BR188" i="6" s="1"/>
  <c r="CA188" i="6" s="1"/>
  <c r="CJ188" i="6" s="1"/>
  <c r="BH114" i="6"/>
  <c r="BR114" i="6" s="1"/>
  <c r="CA114" i="6" s="1"/>
  <c r="CJ114" i="6" s="1"/>
  <c r="BH65" i="6"/>
  <c r="BR65" i="6" s="1"/>
  <c r="CA65" i="6" s="1"/>
  <c r="CJ65" i="6" s="1"/>
  <c r="BH97" i="6"/>
  <c r="BR97" i="6" s="1"/>
  <c r="CA97" i="6" s="1"/>
  <c r="CJ97" i="6" s="1"/>
  <c r="BH40" i="6"/>
  <c r="BR40" i="6" s="1"/>
  <c r="CA40" i="6" s="1"/>
  <c r="CJ40" i="6" s="1"/>
  <c r="BH163" i="6"/>
  <c r="BR163" i="6" s="1"/>
  <c r="CA163" i="6" s="1"/>
  <c r="CJ163" i="6" s="1"/>
  <c r="BH126" i="6"/>
  <c r="BR126" i="6" s="1"/>
  <c r="CA126" i="6" s="1"/>
  <c r="CJ126" i="6" s="1"/>
  <c r="BI178" i="6"/>
  <c r="BS178" i="6" s="1"/>
  <c r="CB178" i="6" s="1"/>
  <c r="CK178" i="6" s="1"/>
  <c r="BH88" i="6"/>
  <c r="BR88" i="6" s="1"/>
  <c r="CA88" i="6" s="1"/>
  <c r="CJ88" i="6" s="1"/>
  <c r="BI164" i="6"/>
  <c r="BS164" i="6" s="1"/>
  <c r="CB164" i="6" s="1"/>
  <c r="CK164" i="6" s="1"/>
  <c r="BI189" i="6"/>
  <c r="BS189" i="6" s="1"/>
  <c r="CB189" i="6" s="1"/>
  <c r="CK189" i="6" s="1"/>
  <c r="BH90" i="6"/>
  <c r="BR90" i="6" s="1"/>
  <c r="CA90" i="6" s="1"/>
  <c r="CJ90" i="6" s="1"/>
  <c r="BH99" i="6"/>
  <c r="BR99" i="6" s="1"/>
  <c r="CA99" i="6" s="1"/>
  <c r="CJ99" i="6" s="1"/>
  <c r="BH123" i="6"/>
  <c r="BR123" i="6" s="1"/>
  <c r="CA123" i="6" s="1"/>
  <c r="CJ123" i="6" s="1"/>
  <c r="BI28" i="6"/>
  <c r="BS28" i="6" s="1"/>
  <c r="CB28" i="6" s="1"/>
  <c r="CK28" i="6" s="1"/>
  <c r="BH37" i="6"/>
  <c r="BR37" i="6" s="1"/>
  <c r="CA37" i="6" s="1"/>
  <c r="CJ37" i="6" s="1"/>
  <c r="BH109" i="6"/>
  <c r="BR109" i="6" s="1"/>
  <c r="CA109" i="6" s="1"/>
  <c r="CJ109" i="6" s="1"/>
  <c r="BH50" i="6"/>
  <c r="BR50" i="6" s="1"/>
  <c r="CA50" i="6" s="1"/>
  <c r="CJ50" i="6" s="1"/>
  <c r="BH111" i="6"/>
  <c r="BR111" i="6" s="1"/>
  <c r="CA111" i="6" s="1"/>
  <c r="CJ111" i="6" s="1"/>
  <c r="BH120" i="6"/>
  <c r="BR120" i="6" s="1"/>
  <c r="CA120" i="6" s="1"/>
  <c r="CJ120" i="6" s="1"/>
  <c r="BH173" i="6"/>
  <c r="BR173" i="6" s="1"/>
  <c r="CA173" i="6" s="1"/>
  <c r="CJ173" i="6" s="1"/>
  <c r="BH86" i="6"/>
  <c r="BR86" i="6" s="1"/>
  <c r="CA86" i="6" s="1"/>
  <c r="CJ86" i="6" s="1"/>
  <c r="BH175" i="6"/>
  <c r="BR175" i="6" s="1"/>
  <c r="CA175" i="6" s="1"/>
  <c r="CJ175" i="6" s="1"/>
  <c r="BH112" i="6"/>
  <c r="BR112" i="6" s="1"/>
  <c r="CA112" i="6" s="1"/>
  <c r="CJ112" i="6" s="1"/>
  <c r="BH190" i="6"/>
  <c r="BR190" i="6" s="1"/>
  <c r="CA190" i="6" s="1"/>
  <c r="CJ190" i="6" s="1"/>
  <c r="BH127" i="6"/>
  <c r="BR127" i="6" s="1"/>
  <c r="CA127" i="6" s="1"/>
  <c r="CJ127" i="6" s="1"/>
  <c r="BI56" i="6"/>
  <c r="BS56" i="6" s="1"/>
  <c r="CB56" i="6" s="1"/>
  <c r="CK56" i="6" s="1"/>
  <c r="BH44" i="6"/>
  <c r="BR44" i="6" s="1"/>
  <c r="CA44" i="6" s="1"/>
  <c r="CJ44" i="6" s="1"/>
  <c r="BI105" i="6"/>
  <c r="BS105" i="6" s="1"/>
  <c r="CB105" i="6" s="1"/>
  <c r="CK105" i="6" s="1"/>
  <c r="BI95" i="6"/>
  <c r="BS95" i="6" s="1"/>
  <c r="CB95" i="6" s="1"/>
  <c r="CK95" i="6" s="1"/>
  <c r="BI181" i="6"/>
  <c r="BS181" i="6" s="1"/>
  <c r="CB181" i="6" s="1"/>
  <c r="CK181" i="6" s="1"/>
  <c r="BH122" i="6"/>
  <c r="BR122" i="6" s="1"/>
  <c r="CA122" i="6" s="1"/>
  <c r="CJ122" i="6" s="1"/>
  <c r="BH115" i="6"/>
  <c r="BR115" i="6" s="1"/>
  <c r="CA115" i="6" s="1"/>
  <c r="CJ115" i="6" s="1"/>
  <c r="BI149" i="6"/>
  <c r="BS149" i="6" s="1"/>
  <c r="CB149" i="6" s="1"/>
  <c r="CK149" i="6" s="1"/>
  <c r="BH180" i="6"/>
  <c r="BR180" i="6" s="1"/>
  <c r="CA180" i="6" s="1"/>
  <c r="CJ180" i="6" s="1"/>
  <c r="BH77" i="6"/>
  <c r="BR77" i="6" s="1"/>
  <c r="CA77" i="6" s="1"/>
  <c r="CJ77" i="6" s="1"/>
  <c r="BH143" i="6"/>
  <c r="BR143" i="6" s="1"/>
  <c r="CA143" i="6" s="1"/>
  <c r="CJ143" i="6" s="1"/>
  <c r="BH147" i="6"/>
  <c r="BR147" i="6" s="1"/>
  <c r="CA147" i="6" s="1"/>
  <c r="CJ147" i="6" s="1"/>
  <c r="BI141" i="6"/>
  <c r="BS141" i="6" s="1"/>
  <c r="CB141" i="6" s="1"/>
  <c r="CK141" i="6" s="1"/>
  <c r="BH46" i="6"/>
  <c r="BR46" i="6" s="1"/>
  <c r="CA46" i="6" s="1"/>
  <c r="CJ46" i="6" s="1"/>
  <c r="BI91" i="6"/>
  <c r="BS91" i="6" s="1"/>
  <c r="CB91" i="6" s="1"/>
  <c r="CK91" i="6" s="1"/>
  <c r="BI124" i="6"/>
  <c r="BS124" i="6" s="1"/>
  <c r="CB124" i="6" s="1"/>
  <c r="CK124" i="6" s="1"/>
  <c r="BH116" i="6"/>
  <c r="BR116" i="6" s="1"/>
  <c r="CA116" i="6" s="1"/>
  <c r="CJ116" i="6" s="1"/>
  <c r="BI87" i="6"/>
  <c r="BS87" i="6" s="1"/>
  <c r="CB87" i="6" s="1"/>
  <c r="CK87" i="6" s="1"/>
  <c r="BI170" i="6"/>
  <c r="BS170" i="6" s="1"/>
  <c r="CB170" i="6" s="1"/>
  <c r="CK170" i="6" s="1"/>
  <c r="BH156" i="6"/>
  <c r="BR156" i="6" s="1"/>
  <c r="CA156" i="6" s="1"/>
  <c r="CJ156" i="6" s="1"/>
  <c r="BI162" i="6"/>
  <c r="BS162" i="6" s="1"/>
  <c r="CB162" i="6" s="1"/>
  <c r="CK162" i="6" s="1"/>
  <c r="BI157" i="6"/>
  <c r="BS157" i="6" s="1"/>
  <c r="CB157" i="6" s="1"/>
  <c r="CK157" i="6" s="1"/>
  <c r="BI153" i="6"/>
  <c r="BS153" i="6" s="1"/>
  <c r="CB153" i="6" s="1"/>
  <c r="CK153" i="6" s="1"/>
  <c r="BH35" i="6"/>
  <c r="BR35" i="6" s="1"/>
  <c r="CA35" i="6" s="1"/>
  <c r="CJ35" i="6" s="1"/>
  <c r="BH38" i="6"/>
  <c r="BR38" i="6" s="1"/>
  <c r="CA38" i="6" s="1"/>
  <c r="CJ38" i="6" s="1"/>
  <c r="BI34" i="6"/>
  <c r="BS34" i="6" s="1"/>
  <c r="CB34" i="6" s="1"/>
  <c r="CK34" i="6" s="1"/>
  <c r="BI130" i="6"/>
  <c r="BS130" i="6" s="1"/>
  <c r="CB130" i="6" s="1"/>
  <c r="CK130" i="6" s="1"/>
  <c r="BH32" i="6"/>
  <c r="BR32" i="6" s="1"/>
  <c r="CA32" i="6" s="1"/>
  <c r="CJ32" i="6" s="1"/>
  <c r="BH82" i="6"/>
  <c r="BR82" i="6" s="1"/>
  <c r="CA82" i="6" s="1"/>
  <c r="CJ82" i="6" s="1"/>
  <c r="BH107" i="6"/>
  <c r="BR107" i="6" s="1"/>
  <c r="CA107" i="6" s="1"/>
  <c r="CJ107" i="6" s="1"/>
  <c r="BI108" i="6"/>
  <c r="BS108" i="6" s="1"/>
  <c r="CB108" i="6" s="1"/>
  <c r="CK108" i="6" s="1"/>
  <c r="BH165" i="6"/>
  <c r="BR165" i="6" s="1"/>
  <c r="CA165" i="6" s="1"/>
  <c r="CJ165" i="6" s="1"/>
  <c r="BI42" i="6"/>
  <c r="BS42" i="6" s="1"/>
  <c r="CB42" i="6" s="1"/>
  <c r="CK42" i="6" s="1"/>
  <c r="BI81" i="6"/>
  <c r="BS81" i="6" s="1"/>
  <c r="CB81" i="6" s="1"/>
  <c r="CK81" i="6" s="1"/>
  <c r="BH59" i="6"/>
  <c r="BR59" i="6" s="1"/>
  <c r="CA59" i="6" s="1"/>
  <c r="CJ59" i="6" s="1"/>
  <c r="BI134" i="6"/>
  <c r="BS134" i="6" s="1"/>
  <c r="CB134" i="6" s="1"/>
  <c r="CK134" i="6" s="1"/>
  <c r="BH172" i="6"/>
  <c r="BR172" i="6" s="1"/>
  <c r="CA172" i="6" s="1"/>
  <c r="CJ172" i="6" s="1"/>
  <c r="BH179" i="6"/>
  <c r="BR179" i="6" s="1"/>
  <c r="CA179" i="6" s="1"/>
  <c r="CJ179" i="6" s="1"/>
  <c r="BH195" i="6"/>
  <c r="BR195" i="6" s="1"/>
  <c r="CA195" i="6" s="1"/>
  <c r="CJ195" i="6" s="1"/>
  <c r="BI47" i="6"/>
  <c r="BS47" i="6" s="1"/>
  <c r="CB47" i="6" s="1"/>
  <c r="CK47" i="6" s="1"/>
  <c r="BI45" i="6"/>
  <c r="BS45" i="6" s="1"/>
  <c r="CB45" i="6" s="1"/>
  <c r="CK45" i="6" s="1"/>
  <c r="BH31" i="6"/>
  <c r="BR31" i="6" s="1"/>
  <c r="CA31" i="6" s="1"/>
  <c r="CJ31" i="6" s="1"/>
  <c r="BH93" i="6"/>
  <c r="BR93" i="6" s="1"/>
  <c r="CA93" i="6" s="1"/>
  <c r="CJ93" i="6" s="1"/>
  <c r="BI113" i="6"/>
  <c r="BS113" i="6" s="1"/>
  <c r="CB113" i="6" s="1"/>
  <c r="CK113" i="6" s="1"/>
  <c r="BH160" i="6"/>
  <c r="BR160" i="6" s="1"/>
  <c r="CA160" i="6" s="1"/>
  <c r="CJ160" i="6" s="1"/>
  <c r="BH58" i="6"/>
  <c r="BR58" i="6" s="1"/>
  <c r="CA58" i="6" s="1"/>
  <c r="CJ58" i="6" s="1"/>
  <c r="BI182" i="6"/>
  <c r="BS182" i="6" s="1"/>
  <c r="CB182" i="6" s="1"/>
  <c r="CK182" i="6" s="1"/>
  <c r="BH48" i="6"/>
  <c r="BR48" i="6" s="1"/>
  <c r="CA48" i="6" s="1"/>
  <c r="CJ48" i="6" s="1"/>
  <c r="BI71" i="6"/>
  <c r="BS71" i="6" s="1"/>
  <c r="CB71" i="6" s="1"/>
  <c r="CK71" i="6" s="1"/>
  <c r="BH151" i="6"/>
  <c r="BR151" i="6" s="1"/>
  <c r="CA151" i="6" s="1"/>
  <c r="CJ151" i="6" s="1"/>
  <c r="BH41" i="6"/>
  <c r="BR41" i="6" s="1"/>
  <c r="CA41" i="6" s="1"/>
  <c r="CJ41" i="6" s="1"/>
  <c r="BH117" i="6"/>
  <c r="BR117" i="6" s="1"/>
  <c r="CA117" i="6" s="1"/>
  <c r="CJ117" i="6" s="1"/>
  <c r="BH92" i="6"/>
  <c r="BR92" i="6" s="1"/>
  <c r="CA92" i="6" s="1"/>
  <c r="CJ92" i="6" s="1"/>
  <c r="BI137" i="6"/>
  <c r="BS137" i="6" s="1"/>
  <c r="CB137" i="6" s="1"/>
  <c r="CK137" i="6" s="1"/>
  <c r="BI155" i="6"/>
  <c r="BS155" i="6" s="1"/>
  <c r="CB155" i="6" s="1"/>
  <c r="CK155" i="6" s="1"/>
  <c r="BH136" i="6"/>
  <c r="BR136" i="6" s="1"/>
  <c r="CA136" i="6" s="1"/>
  <c r="CJ136" i="6" s="1"/>
  <c r="AX27" i="6"/>
  <c r="BI104" i="5"/>
  <c r="BS104" i="5" s="1"/>
  <c r="CB104" i="5" s="1"/>
  <c r="CK104" i="5" s="1"/>
  <c r="BH118" i="5"/>
  <c r="BR118" i="5" s="1"/>
  <c r="CA118" i="5" s="1"/>
  <c r="CJ118" i="5" s="1"/>
  <c r="BH156" i="5"/>
  <c r="BR156" i="5" s="1"/>
  <c r="CA156" i="5" s="1"/>
  <c r="CJ156" i="5" s="1"/>
  <c r="BH36" i="5"/>
  <c r="BR36" i="5" s="1"/>
  <c r="CA36" i="5" s="1"/>
  <c r="CJ36" i="5" s="1"/>
  <c r="BI122" i="5"/>
  <c r="BS122" i="5" s="1"/>
  <c r="CB122" i="5" s="1"/>
  <c r="CK122" i="5" s="1"/>
  <c r="BH41" i="5"/>
  <c r="BR41" i="5" s="1"/>
  <c r="CA41" i="5" s="1"/>
  <c r="CJ41" i="5" s="1"/>
  <c r="BH151" i="5"/>
  <c r="BR151" i="5" s="1"/>
  <c r="CA151" i="5" s="1"/>
  <c r="CJ151" i="5" s="1"/>
  <c r="BI178" i="5"/>
  <c r="BS178" i="5" s="1"/>
  <c r="CB178" i="5" s="1"/>
  <c r="CK178" i="5" s="1"/>
  <c r="BI192" i="5"/>
  <c r="BS192" i="5" s="1"/>
  <c r="CB192" i="5" s="1"/>
  <c r="CK192" i="5" s="1"/>
  <c r="BH165" i="5"/>
  <c r="BR165" i="5" s="1"/>
  <c r="CA165" i="5" s="1"/>
  <c r="CJ165" i="5" s="1"/>
  <c r="BI166" i="5"/>
  <c r="BS166" i="5" s="1"/>
  <c r="CB166" i="5" s="1"/>
  <c r="CK166" i="5" s="1"/>
  <c r="BH127" i="5"/>
  <c r="BR127" i="5" s="1"/>
  <c r="CA127" i="5" s="1"/>
  <c r="CJ127" i="5" s="1"/>
  <c r="BH66" i="5"/>
  <c r="BR66" i="5" s="1"/>
  <c r="CA66" i="5" s="1"/>
  <c r="CJ66" i="5" s="1"/>
  <c r="BH57" i="5"/>
  <c r="BR57" i="5" s="1"/>
  <c r="CA57" i="5" s="1"/>
  <c r="CJ57" i="5" s="1"/>
  <c r="BH171" i="5"/>
  <c r="BR171" i="5" s="1"/>
  <c r="CA171" i="5" s="1"/>
  <c r="CJ171" i="5" s="1"/>
  <c r="BH169" i="5"/>
  <c r="BR169" i="5" s="1"/>
  <c r="CA169" i="5" s="1"/>
  <c r="CJ169" i="5" s="1"/>
  <c r="BH108" i="5"/>
  <c r="BR108" i="5" s="1"/>
  <c r="CA108" i="5" s="1"/>
  <c r="CJ108" i="5" s="1"/>
  <c r="BI131" i="5"/>
  <c r="BS131" i="5" s="1"/>
  <c r="CB131" i="5" s="1"/>
  <c r="CK131" i="5" s="1"/>
  <c r="BH30" i="5"/>
  <c r="BR30" i="5" s="1"/>
  <c r="CA30" i="5" s="1"/>
  <c r="CJ30" i="5" s="1"/>
  <c r="BH141" i="5"/>
  <c r="BR141" i="5" s="1"/>
  <c r="CA141" i="5" s="1"/>
  <c r="CJ141" i="5" s="1"/>
  <c r="BH82" i="5"/>
  <c r="BR82" i="5" s="1"/>
  <c r="CA82" i="5" s="1"/>
  <c r="CJ82" i="5" s="1"/>
  <c r="BH80" i="5"/>
  <c r="BR80" i="5" s="1"/>
  <c r="CA80" i="5" s="1"/>
  <c r="CJ80" i="5" s="1"/>
  <c r="BH124" i="5"/>
  <c r="BR124" i="5" s="1"/>
  <c r="CA124" i="5" s="1"/>
  <c r="CJ124" i="5" s="1"/>
  <c r="BI59" i="5"/>
  <c r="BS59" i="5" s="1"/>
  <c r="CB59" i="5" s="1"/>
  <c r="CK59" i="5" s="1"/>
  <c r="BH105" i="5"/>
  <c r="BR105" i="5" s="1"/>
  <c r="CA105" i="5" s="1"/>
  <c r="CJ105" i="5" s="1"/>
  <c r="BH154" i="5"/>
  <c r="BR154" i="5" s="1"/>
  <c r="CA154" i="5" s="1"/>
  <c r="CJ154" i="5" s="1"/>
  <c r="BH113" i="5"/>
  <c r="BR113" i="5" s="1"/>
  <c r="CA113" i="5" s="1"/>
  <c r="CJ113" i="5" s="1"/>
  <c r="BH130" i="5"/>
  <c r="BR130" i="5" s="1"/>
  <c r="CA130" i="5" s="1"/>
  <c r="CJ130" i="5" s="1"/>
  <c r="BH102" i="5"/>
  <c r="BR102" i="5" s="1"/>
  <c r="CA102" i="5" s="1"/>
  <c r="CJ102" i="5" s="1"/>
  <c r="BH153" i="5"/>
  <c r="BR153" i="5" s="1"/>
  <c r="CA153" i="5" s="1"/>
  <c r="CJ153" i="5" s="1"/>
  <c r="BH84" i="5"/>
  <c r="BR84" i="5" s="1"/>
  <c r="CA84" i="5" s="1"/>
  <c r="CJ84" i="5" s="1"/>
  <c r="BH95" i="5"/>
  <c r="BR95" i="5" s="1"/>
  <c r="CA95" i="5" s="1"/>
  <c r="CJ95" i="5" s="1"/>
  <c r="BH96" i="5"/>
  <c r="BR96" i="5" s="1"/>
  <c r="CA96" i="5" s="1"/>
  <c r="CJ96" i="5" s="1"/>
  <c r="BH56" i="5"/>
  <c r="BR56" i="5" s="1"/>
  <c r="CA56" i="5" s="1"/>
  <c r="CJ56" i="5" s="1"/>
  <c r="BI98" i="5"/>
  <c r="BS98" i="5" s="1"/>
  <c r="CB98" i="5" s="1"/>
  <c r="CK98" i="5" s="1"/>
  <c r="BI180" i="5"/>
  <c r="BS180" i="5" s="1"/>
  <c r="CB180" i="5" s="1"/>
  <c r="CK180" i="5" s="1"/>
  <c r="BH44" i="5"/>
  <c r="BR44" i="5" s="1"/>
  <c r="CA44" i="5" s="1"/>
  <c r="CJ44" i="5" s="1"/>
  <c r="BH45" i="5"/>
  <c r="BR45" i="5" s="1"/>
  <c r="CA45" i="5" s="1"/>
  <c r="CJ45" i="5" s="1"/>
  <c r="BI191" i="5"/>
  <c r="BS191" i="5" s="1"/>
  <c r="CB191" i="5" s="1"/>
  <c r="CK191" i="5" s="1"/>
  <c r="BH179" i="5"/>
  <c r="BR179" i="5" s="1"/>
  <c r="CA179" i="5" s="1"/>
  <c r="CJ179" i="5" s="1"/>
  <c r="BH175" i="5"/>
  <c r="BR175" i="5" s="1"/>
  <c r="CA175" i="5" s="1"/>
  <c r="CJ175" i="5" s="1"/>
  <c r="BH51" i="5"/>
  <c r="BR51" i="5" s="1"/>
  <c r="CA51" i="5" s="1"/>
  <c r="CJ51" i="5" s="1"/>
  <c r="BH90" i="5"/>
  <c r="BR90" i="5" s="1"/>
  <c r="CA90" i="5" s="1"/>
  <c r="CJ90" i="5" s="1"/>
  <c r="BI101" i="5"/>
  <c r="BS101" i="5" s="1"/>
  <c r="CB101" i="5" s="1"/>
  <c r="CK101" i="5" s="1"/>
  <c r="BH182" i="5"/>
  <c r="BR182" i="5" s="1"/>
  <c r="CA182" i="5" s="1"/>
  <c r="CJ182" i="5" s="1"/>
  <c r="BH146" i="5"/>
  <c r="BR146" i="5" s="1"/>
  <c r="CA146" i="5" s="1"/>
  <c r="CJ146" i="5" s="1"/>
  <c r="BH132" i="5"/>
  <c r="BR132" i="5" s="1"/>
  <c r="CA132" i="5" s="1"/>
  <c r="CJ132" i="5" s="1"/>
  <c r="BI167" i="5"/>
  <c r="BS167" i="5" s="1"/>
  <c r="CB167" i="5" s="1"/>
  <c r="CK167" i="5" s="1"/>
  <c r="BH48" i="5"/>
  <c r="BR48" i="5" s="1"/>
  <c r="CA48" i="5" s="1"/>
  <c r="CJ48" i="5" s="1"/>
  <c r="BH161" i="5"/>
  <c r="BR161" i="5" s="1"/>
  <c r="CA161" i="5" s="1"/>
  <c r="CJ161" i="5" s="1"/>
  <c r="BH69" i="5"/>
  <c r="BR69" i="5" s="1"/>
  <c r="CA69" i="5" s="1"/>
  <c r="CJ69" i="5" s="1"/>
  <c r="BH47" i="5"/>
  <c r="BR47" i="5" s="1"/>
  <c r="CA47" i="5" s="1"/>
  <c r="CJ47" i="5" s="1"/>
  <c r="BH76" i="5"/>
  <c r="BR76" i="5" s="1"/>
  <c r="CA76" i="5" s="1"/>
  <c r="CJ76" i="5" s="1"/>
  <c r="BH71" i="5"/>
  <c r="BR71" i="5" s="1"/>
  <c r="CA71" i="5" s="1"/>
  <c r="CJ71" i="5" s="1"/>
  <c r="BH61" i="5"/>
  <c r="BR61" i="5" s="1"/>
  <c r="CA61" i="5" s="1"/>
  <c r="CJ61" i="5" s="1"/>
  <c r="BH67" i="5"/>
  <c r="BR67" i="5" s="1"/>
  <c r="CA67" i="5" s="1"/>
  <c r="CJ67" i="5" s="1"/>
  <c r="BH87" i="5"/>
  <c r="BR87" i="5" s="1"/>
  <c r="CA87" i="5" s="1"/>
  <c r="CJ87" i="5" s="1"/>
  <c r="BH134" i="5"/>
  <c r="BR134" i="5" s="1"/>
  <c r="CA134" i="5" s="1"/>
  <c r="CJ134" i="5" s="1"/>
  <c r="BH123" i="5"/>
  <c r="BR123" i="5" s="1"/>
  <c r="CA123" i="5" s="1"/>
  <c r="CJ123" i="5" s="1"/>
  <c r="BH58" i="5"/>
  <c r="BR58" i="5" s="1"/>
  <c r="CA58" i="5" s="1"/>
  <c r="CJ58" i="5" s="1"/>
  <c r="BH121" i="5"/>
  <c r="BR121" i="5" s="1"/>
  <c r="CA121" i="5" s="1"/>
  <c r="CJ121" i="5" s="1"/>
  <c r="BH194" i="5"/>
  <c r="BR194" i="5" s="1"/>
  <c r="CA194" i="5" s="1"/>
  <c r="CJ194" i="5" s="1"/>
  <c r="BH43" i="5"/>
  <c r="BR43" i="5" s="1"/>
  <c r="CA43" i="5" s="1"/>
  <c r="CJ43" i="5" s="1"/>
  <c r="BH117" i="5"/>
  <c r="BR117" i="5" s="1"/>
  <c r="CA117" i="5" s="1"/>
  <c r="CJ117" i="5" s="1"/>
  <c r="BH74" i="5"/>
  <c r="BR74" i="5" s="1"/>
  <c r="CA74" i="5" s="1"/>
  <c r="CJ74" i="5" s="1"/>
  <c r="BH63" i="5"/>
  <c r="BR63" i="5" s="1"/>
  <c r="CA63" i="5" s="1"/>
  <c r="CJ63" i="5" s="1"/>
  <c r="BH186" i="5"/>
  <c r="BR186" i="5" s="1"/>
  <c r="CA186" i="5" s="1"/>
  <c r="CJ186" i="5" s="1"/>
  <c r="BH188" i="5"/>
  <c r="BR188" i="5" s="1"/>
  <c r="CA188" i="5" s="1"/>
  <c r="CJ188" i="5" s="1"/>
  <c r="BI29" i="5"/>
  <c r="BS29" i="5" s="1"/>
  <c r="CB29" i="5" s="1"/>
  <c r="CK29" i="5" s="1"/>
  <c r="BH46" i="5"/>
  <c r="BR46" i="5" s="1"/>
  <c r="CA46" i="5" s="1"/>
  <c r="CJ46" i="5" s="1"/>
  <c r="BH31" i="5"/>
  <c r="BR31" i="5" s="1"/>
  <c r="CA31" i="5" s="1"/>
  <c r="CJ31" i="5" s="1"/>
  <c r="BH110" i="5"/>
  <c r="BR110" i="5" s="1"/>
  <c r="CA110" i="5" s="1"/>
  <c r="CJ110" i="5" s="1"/>
  <c r="BH176" i="5"/>
  <c r="BR176" i="5" s="1"/>
  <c r="CA176" i="5" s="1"/>
  <c r="CJ176" i="5" s="1"/>
  <c r="BH39" i="5"/>
  <c r="BR39" i="5" s="1"/>
  <c r="CA39" i="5" s="1"/>
  <c r="CJ39" i="5" s="1"/>
  <c r="BH136" i="5"/>
  <c r="BR136" i="5" s="1"/>
  <c r="CA136" i="5" s="1"/>
  <c r="CJ136" i="5" s="1"/>
  <c r="BH78" i="5"/>
  <c r="BR78" i="5" s="1"/>
  <c r="CA78" i="5" s="1"/>
  <c r="CJ78" i="5" s="1"/>
  <c r="BH100" i="5"/>
  <c r="BR100" i="5" s="1"/>
  <c r="CA100" i="5" s="1"/>
  <c r="CJ100" i="5" s="1"/>
  <c r="BH85" i="5"/>
  <c r="BR85" i="5" s="1"/>
  <c r="CA85" i="5" s="1"/>
  <c r="CJ85" i="5" s="1"/>
  <c r="BH148" i="5"/>
  <c r="BR148" i="5" s="1"/>
  <c r="CA148" i="5" s="1"/>
  <c r="CJ148" i="5" s="1"/>
  <c r="BH89" i="5"/>
  <c r="BR89" i="5" s="1"/>
  <c r="CA89" i="5" s="1"/>
  <c r="CJ89" i="5" s="1"/>
  <c r="BH111" i="5"/>
  <c r="BR111" i="5" s="1"/>
  <c r="CA111" i="5" s="1"/>
  <c r="CJ111" i="5" s="1"/>
  <c r="BI112" i="5"/>
  <c r="BS112" i="5" s="1"/>
  <c r="CB112" i="5" s="1"/>
  <c r="CK112" i="5" s="1"/>
  <c r="BH168" i="5"/>
  <c r="BR168" i="5" s="1"/>
  <c r="CA168" i="5" s="1"/>
  <c r="CJ168" i="5" s="1"/>
  <c r="BH106" i="5"/>
  <c r="BR106" i="5" s="1"/>
  <c r="CA106" i="5" s="1"/>
  <c r="CJ106" i="5" s="1"/>
  <c r="BI163" i="5"/>
  <c r="BS163" i="5" s="1"/>
  <c r="CB163" i="5" s="1"/>
  <c r="CK163" i="5" s="1"/>
  <c r="BH55" i="5"/>
  <c r="BR55" i="5" s="1"/>
  <c r="CA55" i="5" s="1"/>
  <c r="CJ55" i="5" s="1"/>
  <c r="BH138" i="5"/>
  <c r="BR138" i="5" s="1"/>
  <c r="CA138" i="5" s="1"/>
  <c r="CJ138" i="5" s="1"/>
  <c r="BH64" i="5"/>
  <c r="BR64" i="5" s="1"/>
  <c r="CA64" i="5" s="1"/>
  <c r="CJ64" i="5" s="1"/>
  <c r="BI155" i="5"/>
  <c r="BS155" i="5" s="1"/>
  <c r="CB155" i="5" s="1"/>
  <c r="CK155" i="5" s="1"/>
  <c r="BH37" i="5"/>
  <c r="BR37" i="5" s="1"/>
  <c r="CA37" i="5" s="1"/>
  <c r="CJ37" i="5" s="1"/>
  <c r="BH120" i="5"/>
  <c r="BR120" i="5" s="1"/>
  <c r="CA120" i="5" s="1"/>
  <c r="CJ120" i="5" s="1"/>
  <c r="BH193" i="5"/>
  <c r="BR193" i="5" s="1"/>
  <c r="CA193" i="5" s="1"/>
  <c r="CJ193" i="5" s="1"/>
  <c r="BH32" i="5"/>
  <c r="BR32" i="5" s="1"/>
  <c r="CA32" i="5" s="1"/>
  <c r="CJ32" i="5" s="1"/>
  <c r="BH42" i="5"/>
  <c r="BR42" i="5" s="1"/>
  <c r="CA42" i="5" s="1"/>
  <c r="CJ42" i="5" s="1"/>
  <c r="BH164" i="5"/>
  <c r="BR164" i="5" s="1"/>
  <c r="CA164" i="5" s="1"/>
  <c r="CJ164" i="5" s="1"/>
  <c r="BI115" i="5"/>
  <c r="BS115" i="5" s="1"/>
  <c r="CB115" i="5" s="1"/>
  <c r="CK115" i="5" s="1"/>
  <c r="BI187" i="5"/>
  <c r="BS187" i="5" s="1"/>
  <c r="CB187" i="5" s="1"/>
  <c r="CK187" i="5" s="1"/>
  <c r="BH86" i="5"/>
  <c r="BR86" i="5" s="1"/>
  <c r="CA86" i="5" s="1"/>
  <c r="CJ86" i="5" s="1"/>
  <c r="BH97" i="5"/>
  <c r="BR97" i="5" s="1"/>
  <c r="CA97" i="5" s="1"/>
  <c r="CJ97" i="5" s="1"/>
  <c r="BI52" i="5"/>
  <c r="BS52" i="5" s="1"/>
  <c r="CB52" i="5" s="1"/>
  <c r="CK52" i="5" s="1"/>
  <c r="BH109" i="5"/>
  <c r="BR109" i="5" s="1"/>
  <c r="CA109" i="5" s="1"/>
  <c r="CJ109" i="5" s="1"/>
  <c r="BI174" i="5"/>
  <c r="BS174" i="5" s="1"/>
  <c r="CB174" i="5" s="1"/>
  <c r="CK174" i="5" s="1"/>
  <c r="BI183" i="5"/>
  <c r="BS183" i="5" s="1"/>
  <c r="CB183" i="5" s="1"/>
  <c r="CK183" i="5" s="1"/>
  <c r="BH40" i="5"/>
  <c r="BR40" i="5" s="1"/>
  <c r="CA40" i="5" s="1"/>
  <c r="CJ40" i="5" s="1"/>
  <c r="BH79" i="5"/>
  <c r="BR79" i="5" s="1"/>
  <c r="CA79" i="5" s="1"/>
  <c r="CJ79" i="5" s="1"/>
  <c r="BH83" i="5"/>
  <c r="BR83" i="5" s="1"/>
  <c r="CA83" i="5" s="1"/>
  <c r="CJ83" i="5" s="1"/>
  <c r="BI159" i="5"/>
  <c r="BS159" i="5" s="1"/>
  <c r="CB159" i="5" s="1"/>
  <c r="CK159" i="5" s="1"/>
  <c r="BH53" i="5"/>
  <c r="BR53" i="5" s="1"/>
  <c r="CA53" i="5" s="1"/>
  <c r="CJ53" i="5" s="1"/>
  <c r="BI177" i="5"/>
  <c r="BS177" i="5" s="1"/>
  <c r="CB177" i="5" s="1"/>
  <c r="CK177" i="5" s="1"/>
  <c r="BH50" i="5"/>
  <c r="BR50" i="5" s="1"/>
  <c r="CA50" i="5" s="1"/>
  <c r="CJ50" i="5" s="1"/>
  <c r="BH150" i="5"/>
  <c r="BR150" i="5" s="1"/>
  <c r="CA150" i="5" s="1"/>
  <c r="CJ150" i="5" s="1"/>
  <c r="BH133" i="5"/>
  <c r="BR133" i="5" s="1"/>
  <c r="CA133" i="5" s="1"/>
  <c r="CJ133" i="5" s="1"/>
  <c r="BH49" i="5"/>
  <c r="BR49" i="5" s="1"/>
  <c r="CA49" i="5" s="1"/>
  <c r="CJ49" i="5" s="1"/>
  <c r="BH93" i="5"/>
  <c r="BR93" i="5" s="1"/>
  <c r="CA93" i="5" s="1"/>
  <c r="CJ93" i="5" s="1"/>
  <c r="BH33" i="5"/>
  <c r="BR33" i="5" s="1"/>
  <c r="CA33" i="5" s="1"/>
  <c r="CJ33" i="5" s="1"/>
  <c r="BH70" i="5"/>
  <c r="BR70" i="5" s="1"/>
  <c r="CA70" i="5" s="1"/>
  <c r="CJ70" i="5" s="1"/>
  <c r="BH126" i="5"/>
  <c r="BR126" i="5" s="1"/>
  <c r="CA126" i="5" s="1"/>
  <c r="CJ126" i="5" s="1"/>
  <c r="BH65" i="5"/>
  <c r="BR65" i="5" s="1"/>
  <c r="CA65" i="5" s="1"/>
  <c r="CJ65" i="5" s="1"/>
  <c r="BI184" i="5"/>
  <c r="BS184" i="5" s="1"/>
  <c r="CB184" i="5" s="1"/>
  <c r="CK184" i="5" s="1"/>
  <c r="BH99" i="5"/>
  <c r="BR99" i="5" s="1"/>
  <c r="CA99" i="5" s="1"/>
  <c r="CJ99" i="5" s="1"/>
  <c r="BH54" i="5"/>
  <c r="BR54" i="5" s="1"/>
  <c r="CA54" i="5" s="1"/>
  <c r="CJ54" i="5" s="1"/>
  <c r="BH160" i="5"/>
  <c r="BR160" i="5" s="1"/>
  <c r="CA160" i="5" s="1"/>
  <c r="CJ160" i="5" s="1"/>
  <c r="BH91" i="5"/>
  <c r="BR91" i="5" s="1"/>
  <c r="CA91" i="5" s="1"/>
  <c r="CJ91" i="5" s="1"/>
  <c r="BH152" i="5"/>
  <c r="BR152" i="5" s="1"/>
  <c r="CA152" i="5" s="1"/>
  <c r="CJ152" i="5" s="1"/>
  <c r="BH62" i="5"/>
  <c r="BR62" i="5" s="1"/>
  <c r="CA62" i="5" s="1"/>
  <c r="CJ62" i="5" s="1"/>
  <c r="BH173" i="5"/>
  <c r="BR173" i="5" s="1"/>
  <c r="CA173" i="5" s="1"/>
  <c r="CJ173" i="5" s="1"/>
  <c r="BI135" i="5"/>
  <c r="BS135" i="5" s="1"/>
  <c r="CB135" i="5" s="1"/>
  <c r="CK135" i="5" s="1"/>
  <c r="BI139" i="5"/>
  <c r="BS139" i="5" s="1"/>
  <c r="CB139" i="5" s="1"/>
  <c r="CK139" i="5" s="1"/>
  <c r="BH107" i="5"/>
  <c r="BR107" i="5" s="1"/>
  <c r="CA107" i="5" s="1"/>
  <c r="CJ107" i="5" s="1"/>
  <c r="BH190" i="5"/>
  <c r="BR190" i="5" s="1"/>
  <c r="CA190" i="5" s="1"/>
  <c r="CJ190" i="5" s="1"/>
  <c r="BH129" i="5"/>
  <c r="BR129" i="5" s="1"/>
  <c r="CA129" i="5" s="1"/>
  <c r="CJ129" i="5" s="1"/>
  <c r="BH142" i="5"/>
  <c r="BR142" i="5" s="1"/>
  <c r="CA142" i="5" s="1"/>
  <c r="CJ142" i="5" s="1"/>
  <c r="BH137" i="5"/>
  <c r="BR137" i="5" s="1"/>
  <c r="CA137" i="5" s="1"/>
  <c r="CJ137" i="5" s="1"/>
  <c r="BI195" i="5"/>
  <c r="BS195" i="5" s="1"/>
  <c r="CB195" i="5" s="1"/>
  <c r="CK195" i="5" s="1"/>
  <c r="BH38" i="5"/>
  <c r="BR38" i="5" s="1"/>
  <c r="CA38" i="5" s="1"/>
  <c r="CJ38" i="5" s="1"/>
  <c r="BI170" i="5"/>
  <c r="BS170" i="5" s="1"/>
  <c r="CB170" i="5" s="1"/>
  <c r="CK170" i="5" s="1"/>
  <c r="BI103" i="5"/>
  <c r="BS103" i="5" s="1"/>
  <c r="CB103" i="5" s="1"/>
  <c r="CK103" i="5" s="1"/>
  <c r="BH114" i="5"/>
  <c r="BR114" i="5" s="1"/>
  <c r="CA114" i="5" s="1"/>
  <c r="CJ114" i="5" s="1"/>
  <c r="BH94" i="5"/>
  <c r="BR94" i="5" s="1"/>
  <c r="CA94" i="5" s="1"/>
  <c r="CJ94" i="5" s="1"/>
  <c r="BH149" i="5"/>
  <c r="BR149" i="5" s="1"/>
  <c r="CA149" i="5" s="1"/>
  <c r="CJ149" i="5" s="1"/>
  <c r="BH81" i="5"/>
  <c r="BR81" i="5" s="1"/>
  <c r="CA81" i="5" s="1"/>
  <c r="CJ81" i="5" s="1"/>
  <c r="BI181" i="5"/>
  <c r="BS181" i="5" s="1"/>
  <c r="CB181" i="5" s="1"/>
  <c r="CK181" i="5" s="1"/>
  <c r="BH144" i="5"/>
  <c r="BR144" i="5" s="1"/>
  <c r="CA144" i="5" s="1"/>
  <c r="CJ144" i="5" s="1"/>
  <c r="BH35" i="5"/>
  <c r="BR35" i="5" s="1"/>
  <c r="CA35" i="5" s="1"/>
  <c r="CJ35" i="5" s="1"/>
  <c r="BH158" i="5"/>
  <c r="BR158" i="5" s="1"/>
  <c r="CA158" i="5" s="1"/>
  <c r="CJ158" i="5" s="1"/>
  <c r="BI147" i="5"/>
  <c r="BS147" i="5" s="1"/>
  <c r="CB147" i="5" s="1"/>
  <c r="CK147" i="5" s="1"/>
  <c r="BH72" i="5"/>
  <c r="BR72" i="5" s="1"/>
  <c r="CA72" i="5" s="1"/>
  <c r="CJ72" i="5" s="1"/>
  <c r="BH60" i="5"/>
  <c r="BR60" i="5" s="1"/>
  <c r="CA60" i="5" s="1"/>
  <c r="CJ60" i="5" s="1"/>
  <c r="AW27" i="5"/>
  <c r="AW17" i="5" s="1"/>
  <c r="BH68" i="5"/>
  <c r="BR68" i="5" s="1"/>
  <c r="CA68" i="5" s="1"/>
  <c r="CJ68" i="5" s="1"/>
  <c r="BH28" i="5"/>
  <c r="BR28" i="5" s="1"/>
  <c r="CA28" i="5" s="1"/>
  <c r="CJ28" i="5" s="1"/>
  <c r="BH162" i="5"/>
  <c r="BR162" i="5" s="1"/>
  <c r="CA162" i="5" s="1"/>
  <c r="CJ162" i="5" s="1"/>
  <c r="BH125" i="5"/>
  <c r="BR125" i="5" s="1"/>
  <c r="CA125" i="5" s="1"/>
  <c r="CJ125" i="5" s="1"/>
  <c r="BH172" i="5"/>
  <c r="BR172" i="5" s="1"/>
  <c r="CA172" i="5" s="1"/>
  <c r="CJ172" i="5" s="1"/>
  <c r="BH189" i="5"/>
  <c r="BR189" i="5" s="1"/>
  <c r="CA189" i="5" s="1"/>
  <c r="CJ189" i="5" s="1"/>
  <c r="BH88" i="5"/>
  <c r="BR88" i="5" s="1"/>
  <c r="CA88" i="5" s="1"/>
  <c r="CJ88" i="5" s="1"/>
  <c r="BH145" i="5"/>
  <c r="BR145" i="5" s="1"/>
  <c r="CA145" i="5" s="1"/>
  <c r="CJ145" i="5" s="1"/>
  <c r="BH140" i="5"/>
  <c r="BR140" i="5" s="1"/>
  <c r="CA140" i="5" s="1"/>
  <c r="CJ140" i="5" s="1"/>
  <c r="BH128" i="5"/>
  <c r="BR128" i="5" s="1"/>
  <c r="CA128" i="5" s="1"/>
  <c r="CJ128" i="5" s="1"/>
  <c r="BH34" i="5"/>
  <c r="BR34" i="5" s="1"/>
  <c r="CA34" i="5" s="1"/>
  <c r="CJ34" i="5" s="1"/>
  <c r="BH119" i="5"/>
  <c r="BR119" i="5" s="1"/>
  <c r="CA119" i="5" s="1"/>
  <c r="CJ119" i="5" s="1"/>
  <c r="BH77" i="5"/>
  <c r="BR77" i="5" s="1"/>
  <c r="CA77" i="5" s="1"/>
  <c r="CJ77" i="5" s="1"/>
  <c r="BH116" i="5"/>
  <c r="BR116" i="5" s="1"/>
  <c r="CA116" i="5" s="1"/>
  <c r="CJ116" i="5" s="1"/>
  <c r="BI143" i="5"/>
  <c r="BS143" i="5" s="1"/>
  <c r="CB143" i="5" s="1"/>
  <c r="CK143" i="5" s="1"/>
  <c r="BH75" i="5"/>
  <c r="BR75" i="5" s="1"/>
  <c r="CA75" i="5" s="1"/>
  <c r="CJ75" i="5" s="1"/>
  <c r="BH157" i="5"/>
  <c r="BR157" i="5" s="1"/>
  <c r="CA157" i="5" s="1"/>
  <c r="CJ157" i="5" s="1"/>
  <c r="BH73" i="5"/>
  <c r="BR73" i="5" s="1"/>
  <c r="CA73" i="5" s="1"/>
  <c r="CJ73" i="5" s="1"/>
  <c r="BH92" i="5"/>
  <c r="BR92" i="5" s="1"/>
  <c r="CA92" i="5" s="1"/>
  <c r="CJ92" i="5" s="1"/>
  <c r="BH185" i="5"/>
  <c r="BR185" i="5" s="1"/>
  <c r="CA185" i="5" s="1"/>
  <c r="CJ185" i="5" s="1"/>
  <c r="BH191" i="3"/>
  <c r="BR191" i="3" s="1"/>
  <c r="CA191" i="3" s="1"/>
  <c r="CJ191" i="3" s="1"/>
  <c r="BH44" i="3"/>
  <c r="BR44" i="3" s="1"/>
  <c r="CA44" i="3" s="1"/>
  <c r="CJ44" i="3" s="1"/>
  <c r="BH67" i="3"/>
  <c r="BR67" i="3" s="1"/>
  <c r="CA67" i="3" s="1"/>
  <c r="CJ67" i="3" s="1"/>
  <c r="BH164" i="3"/>
  <c r="BR164" i="3" s="1"/>
  <c r="CA164" i="3" s="1"/>
  <c r="CJ164" i="3" s="1"/>
  <c r="BH87" i="3"/>
  <c r="BR87" i="3" s="1"/>
  <c r="CA87" i="3" s="1"/>
  <c r="CJ87" i="3" s="1"/>
  <c r="BH129" i="3"/>
  <c r="BR129" i="3" s="1"/>
  <c r="CA129" i="3" s="1"/>
  <c r="CJ129" i="3" s="1"/>
  <c r="BI155" i="3"/>
  <c r="BS155" i="3" s="1"/>
  <c r="CB155" i="3" s="1"/>
  <c r="CK155" i="3" s="1"/>
  <c r="BH47" i="3"/>
  <c r="BR47" i="3" s="1"/>
  <c r="CA47" i="3" s="1"/>
  <c r="CJ47" i="3" s="1"/>
  <c r="BH146" i="3"/>
  <c r="BR146" i="3" s="1"/>
  <c r="CA146" i="3" s="1"/>
  <c r="CJ146" i="3" s="1"/>
  <c r="BH91" i="3"/>
  <c r="BR91" i="3" s="1"/>
  <c r="CA91" i="3" s="1"/>
  <c r="CJ91" i="3" s="1"/>
  <c r="BI182" i="3"/>
  <c r="BS182" i="3" s="1"/>
  <c r="CB182" i="3" s="1"/>
  <c r="CK182" i="3" s="1"/>
  <c r="BH163" i="3"/>
  <c r="BR163" i="3" s="1"/>
  <c r="CA163" i="3" s="1"/>
  <c r="CJ163" i="3" s="1"/>
  <c r="BI98" i="3"/>
  <c r="BS98" i="3" s="1"/>
  <c r="CB98" i="3" s="1"/>
  <c r="CK98" i="3" s="1"/>
  <c r="BH36" i="3"/>
  <c r="BR36" i="3" s="1"/>
  <c r="CA36" i="3" s="1"/>
  <c r="CJ36" i="3" s="1"/>
  <c r="BH137" i="3"/>
  <c r="BR137" i="3" s="1"/>
  <c r="CA137" i="3" s="1"/>
  <c r="CJ137" i="3" s="1"/>
  <c r="BH77" i="3"/>
  <c r="BR77" i="3" s="1"/>
  <c r="CA77" i="3" s="1"/>
  <c r="CJ77" i="3" s="1"/>
  <c r="BI159" i="3"/>
  <c r="BS159" i="3" s="1"/>
  <c r="CB159" i="3" s="1"/>
  <c r="CK159" i="3" s="1"/>
  <c r="BH121" i="3"/>
  <c r="BR121" i="3" s="1"/>
  <c r="CA121" i="3" s="1"/>
  <c r="CJ121" i="3" s="1"/>
  <c r="BH166" i="3"/>
  <c r="BR166" i="3" s="1"/>
  <c r="CA166" i="3" s="1"/>
  <c r="CJ166" i="3" s="1"/>
  <c r="BH178" i="3"/>
  <c r="BR178" i="3" s="1"/>
  <c r="CA178" i="3" s="1"/>
  <c r="CJ178" i="3" s="1"/>
  <c r="BH192" i="3"/>
  <c r="BR192" i="3" s="1"/>
  <c r="CA192" i="3" s="1"/>
  <c r="CJ192" i="3" s="1"/>
  <c r="BH160" i="3"/>
  <c r="BR160" i="3" s="1"/>
  <c r="CA160" i="3" s="1"/>
  <c r="CJ160" i="3" s="1"/>
  <c r="BH154" i="3"/>
  <c r="BR154" i="3" s="1"/>
  <c r="CA154" i="3" s="1"/>
  <c r="CJ154" i="3" s="1"/>
  <c r="BH28" i="3"/>
  <c r="BR28" i="3" s="1"/>
  <c r="CA28" i="3" s="1"/>
  <c r="CJ28" i="3" s="1"/>
  <c r="BH194" i="3"/>
  <c r="BR194" i="3" s="1"/>
  <c r="CA194" i="3" s="1"/>
  <c r="CJ194" i="3" s="1"/>
  <c r="BH68" i="3"/>
  <c r="BR68" i="3" s="1"/>
  <c r="CA68" i="3" s="1"/>
  <c r="CJ68" i="3" s="1"/>
  <c r="BH41" i="3"/>
  <c r="BR41" i="3" s="1"/>
  <c r="CA41" i="3" s="1"/>
  <c r="CJ41" i="3" s="1"/>
  <c r="BH161" i="3"/>
  <c r="BR161" i="3" s="1"/>
  <c r="CA161" i="3" s="1"/>
  <c r="CJ161" i="3" s="1"/>
  <c r="BH46" i="3"/>
  <c r="BR46" i="3" s="1"/>
  <c r="CA46" i="3" s="1"/>
  <c r="CJ46" i="3" s="1"/>
  <c r="BH116" i="3"/>
  <c r="BR116" i="3" s="1"/>
  <c r="CA116" i="3" s="1"/>
  <c r="CJ116" i="3" s="1"/>
  <c r="BH145" i="3"/>
  <c r="BR145" i="3" s="1"/>
  <c r="CA145" i="3" s="1"/>
  <c r="CJ145" i="3" s="1"/>
  <c r="BH94" i="3"/>
  <c r="BR94" i="3" s="1"/>
  <c r="CA94" i="3" s="1"/>
  <c r="CJ94" i="3" s="1"/>
  <c r="BI167" i="3"/>
  <c r="BS167" i="3" s="1"/>
  <c r="CB167" i="3" s="1"/>
  <c r="CK167" i="3" s="1"/>
  <c r="BI173" i="3"/>
  <c r="BS173" i="3" s="1"/>
  <c r="CB173" i="3" s="1"/>
  <c r="CK173" i="3" s="1"/>
  <c r="BH117" i="3"/>
  <c r="BR117" i="3" s="1"/>
  <c r="CA117" i="3" s="1"/>
  <c r="CJ117" i="3" s="1"/>
  <c r="BH59" i="3"/>
  <c r="BR59" i="3" s="1"/>
  <c r="CA59" i="3" s="1"/>
  <c r="CJ59" i="3" s="1"/>
  <c r="BI124" i="3"/>
  <c r="BS124" i="3" s="1"/>
  <c r="CB124" i="3" s="1"/>
  <c r="CK124" i="3" s="1"/>
  <c r="BH113" i="3"/>
  <c r="BR113" i="3" s="1"/>
  <c r="CA113" i="3" s="1"/>
  <c r="CJ113" i="3" s="1"/>
  <c r="BH30" i="3"/>
  <c r="BR30" i="3" s="1"/>
  <c r="CA30" i="3" s="1"/>
  <c r="CJ30" i="3" s="1"/>
  <c r="BH158" i="3"/>
  <c r="BR158" i="3" s="1"/>
  <c r="CA158" i="3" s="1"/>
  <c r="CJ158" i="3" s="1"/>
  <c r="BH132" i="3"/>
  <c r="BR132" i="3" s="1"/>
  <c r="CA132" i="3" s="1"/>
  <c r="CJ132" i="3" s="1"/>
  <c r="BH141" i="3"/>
  <c r="BR141" i="3" s="1"/>
  <c r="CA141" i="3" s="1"/>
  <c r="CJ141" i="3" s="1"/>
  <c r="BH74" i="3"/>
  <c r="BR74" i="3" s="1"/>
  <c r="CA74" i="3" s="1"/>
  <c r="CJ74" i="3" s="1"/>
  <c r="BH143" i="3"/>
  <c r="BR143" i="3" s="1"/>
  <c r="CA143" i="3" s="1"/>
  <c r="CJ143" i="3" s="1"/>
  <c r="BH138" i="3"/>
  <c r="BR138" i="3" s="1"/>
  <c r="CA138" i="3" s="1"/>
  <c r="CJ138" i="3" s="1"/>
  <c r="BH62" i="3"/>
  <c r="BR62" i="3" s="1"/>
  <c r="CA62" i="3" s="1"/>
  <c r="CJ62" i="3" s="1"/>
  <c r="BI169" i="3"/>
  <c r="BS169" i="3" s="1"/>
  <c r="CB169" i="3" s="1"/>
  <c r="CK169" i="3" s="1"/>
  <c r="BI63" i="3"/>
  <c r="BS63" i="3" s="1"/>
  <c r="CB63" i="3" s="1"/>
  <c r="CK63" i="3" s="1"/>
  <c r="BH66" i="3"/>
  <c r="BR66" i="3" s="1"/>
  <c r="CA66" i="3" s="1"/>
  <c r="CJ66" i="3" s="1"/>
  <c r="BH33" i="3"/>
  <c r="BR33" i="3" s="1"/>
  <c r="CA33" i="3" s="1"/>
  <c r="CJ33" i="3" s="1"/>
  <c r="BH72" i="3"/>
  <c r="BR72" i="3" s="1"/>
  <c r="CA72" i="3" s="1"/>
  <c r="CJ72" i="3" s="1"/>
  <c r="BI112" i="3"/>
  <c r="BS112" i="3" s="1"/>
  <c r="CB112" i="3" s="1"/>
  <c r="CK112" i="3" s="1"/>
  <c r="BH149" i="3"/>
  <c r="BR149" i="3" s="1"/>
  <c r="CA149" i="3" s="1"/>
  <c r="CJ149" i="3" s="1"/>
  <c r="BH111" i="3"/>
  <c r="BR111" i="3" s="1"/>
  <c r="CA111" i="3" s="1"/>
  <c r="CJ111" i="3" s="1"/>
  <c r="BH168" i="3"/>
  <c r="BR168" i="3" s="1"/>
  <c r="CA168" i="3" s="1"/>
  <c r="CJ168" i="3" s="1"/>
  <c r="BH73" i="3"/>
  <c r="BR73" i="3" s="1"/>
  <c r="CA73" i="3" s="1"/>
  <c r="CJ73" i="3" s="1"/>
  <c r="BH45" i="3"/>
  <c r="BR45" i="3" s="1"/>
  <c r="CA45" i="3" s="1"/>
  <c r="CJ45" i="3" s="1"/>
  <c r="BI35" i="3"/>
  <c r="BS35" i="3" s="1"/>
  <c r="CB35" i="3" s="1"/>
  <c r="CK35" i="3" s="1"/>
  <c r="BH147" i="3"/>
  <c r="BR147" i="3" s="1"/>
  <c r="CA147" i="3" s="1"/>
  <c r="CJ147" i="3" s="1"/>
  <c r="BH64" i="3"/>
  <c r="BR64" i="3" s="1"/>
  <c r="CA64" i="3" s="1"/>
  <c r="CJ64" i="3" s="1"/>
  <c r="BH60" i="3"/>
  <c r="BR60" i="3" s="1"/>
  <c r="CA60" i="3" s="1"/>
  <c r="CJ60" i="3" s="1"/>
  <c r="BH88" i="3"/>
  <c r="BR88" i="3" s="1"/>
  <c r="CA88" i="3" s="1"/>
  <c r="CJ88" i="3" s="1"/>
  <c r="BH58" i="3"/>
  <c r="BR58" i="3" s="1"/>
  <c r="CA58" i="3" s="1"/>
  <c r="CJ58" i="3" s="1"/>
  <c r="BH100" i="3"/>
  <c r="BR100" i="3" s="1"/>
  <c r="CA100" i="3" s="1"/>
  <c r="CJ100" i="3" s="1"/>
  <c r="BH90" i="3"/>
  <c r="BR90" i="3" s="1"/>
  <c r="CA90" i="3" s="1"/>
  <c r="CJ90" i="3" s="1"/>
  <c r="BH76" i="3"/>
  <c r="BR76" i="3" s="1"/>
  <c r="CA76" i="3" s="1"/>
  <c r="CJ76" i="3" s="1"/>
  <c r="BH85" i="3"/>
  <c r="BR85" i="3" s="1"/>
  <c r="CA85" i="3" s="1"/>
  <c r="CJ85" i="3" s="1"/>
  <c r="BH153" i="3"/>
  <c r="BR153" i="3" s="1"/>
  <c r="CA153" i="3" s="1"/>
  <c r="CJ153" i="3" s="1"/>
  <c r="BH130" i="3"/>
  <c r="BR130" i="3" s="1"/>
  <c r="CA130" i="3" s="1"/>
  <c r="CJ130" i="3" s="1"/>
  <c r="BH123" i="3"/>
  <c r="BR123" i="3" s="1"/>
  <c r="CA123" i="3" s="1"/>
  <c r="CJ123" i="3" s="1"/>
  <c r="BH133" i="3"/>
  <c r="BR133" i="3" s="1"/>
  <c r="CA133" i="3" s="1"/>
  <c r="CJ133" i="3" s="1"/>
  <c r="BH193" i="3"/>
  <c r="BR193" i="3" s="1"/>
  <c r="CA193" i="3" s="1"/>
  <c r="CJ193" i="3" s="1"/>
  <c r="BH122" i="3"/>
  <c r="BR122" i="3" s="1"/>
  <c r="CA122" i="3" s="1"/>
  <c r="CJ122" i="3" s="1"/>
  <c r="BH48" i="3"/>
  <c r="BR48" i="3" s="1"/>
  <c r="CA48" i="3" s="1"/>
  <c r="CJ48" i="3" s="1"/>
  <c r="BH37" i="3"/>
  <c r="BR37" i="3" s="1"/>
  <c r="CA37" i="3" s="1"/>
  <c r="CJ37" i="3" s="1"/>
  <c r="BH170" i="3"/>
  <c r="BR170" i="3" s="1"/>
  <c r="CA170" i="3" s="1"/>
  <c r="CJ170" i="3" s="1"/>
  <c r="BH103" i="3"/>
  <c r="BR103" i="3" s="1"/>
  <c r="CA103" i="3" s="1"/>
  <c r="CJ103" i="3" s="1"/>
  <c r="BI126" i="3"/>
  <c r="BS126" i="3" s="1"/>
  <c r="CB126" i="3" s="1"/>
  <c r="CK126" i="3" s="1"/>
  <c r="BH162" i="3"/>
  <c r="BR162" i="3" s="1"/>
  <c r="CA162" i="3" s="1"/>
  <c r="CJ162" i="3" s="1"/>
  <c r="BH114" i="3"/>
  <c r="BR114" i="3" s="1"/>
  <c r="CA114" i="3" s="1"/>
  <c r="CJ114" i="3" s="1"/>
  <c r="BH156" i="3"/>
  <c r="BR156" i="3" s="1"/>
  <c r="CA156" i="3" s="1"/>
  <c r="CJ156" i="3" s="1"/>
  <c r="BI54" i="3"/>
  <c r="BS54" i="3" s="1"/>
  <c r="CB54" i="3" s="1"/>
  <c r="CK54" i="3" s="1"/>
  <c r="BH29" i="3"/>
  <c r="BR29" i="3" s="1"/>
  <c r="CA29" i="3" s="1"/>
  <c r="CJ29" i="3" s="1"/>
  <c r="BH142" i="3"/>
  <c r="BR142" i="3" s="1"/>
  <c r="CA142" i="3" s="1"/>
  <c r="CJ142" i="3" s="1"/>
  <c r="BH96" i="3"/>
  <c r="BR96" i="3" s="1"/>
  <c r="CA96" i="3" s="1"/>
  <c r="CJ96" i="3" s="1"/>
  <c r="AX27" i="3"/>
  <c r="BI78" i="3"/>
  <c r="BS78" i="3" s="1"/>
  <c r="CB78" i="3" s="1"/>
  <c r="CK78" i="3" s="1"/>
  <c r="BH93" i="3"/>
  <c r="BR93" i="3" s="1"/>
  <c r="CA93" i="3" s="1"/>
  <c r="CJ93" i="3" s="1"/>
  <c r="BH150" i="3"/>
  <c r="BR150" i="3" s="1"/>
  <c r="CA150" i="3" s="1"/>
  <c r="CJ150" i="3" s="1"/>
  <c r="BH118" i="3"/>
  <c r="BR118" i="3" s="1"/>
  <c r="CA118" i="3" s="1"/>
  <c r="CJ118" i="3" s="1"/>
  <c r="BI105" i="3"/>
  <c r="BS105" i="3" s="1"/>
  <c r="CB105" i="3" s="1"/>
  <c r="CK105" i="3" s="1"/>
  <c r="BH157" i="3"/>
  <c r="BR157" i="3" s="1"/>
  <c r="CA157" i="3" s="1"/>
  <c r="CJ157" i="3" s="1"/>
  <c r="BH99" i="3"/>
  <c r="BR99" i="3" s="1"/>
  <c r="CA99" i="3" s="1"/>
  <c r="CJ99" i="3" s="1"/>
  <c r="BH136" i="3"/>
  <c r="BR136" i="3" s="1"/>
  <c r="CA136" i="3" s="1"/>
  <c r="CJ136" i="3" s="1"/>
  <c r="BH49" i="3"/>
  <c r="BR49" i="3" s="1"/>
  <c r="CA49" i="3" s="1"/>
  <c r="CJ49" i="3" s="1"/>
  <c r="BH57" i="3"/>
  <c r="BR57" i="3" s="1"/>
  <c r="CA57" i="3" s="1"/>
  <c r="CJ57" i="3" s="1"/>
  <c r="BH172" i="3"/>
  <c r="BR172" i="3" s="1"/>
  <c r="CA172" i="3" s="1"/>
  <c r="CJ172" i="3" s="1"/>
  <c r="BH75" i="3"/>
  <c r="BR75" i="3" s="1"/>
  <c r="CA75" i="3" s="1"/>
  <c r="CJ75" i="3" s="1"/>
  <c r="BH186" i="3"/>
  <c r="BR186" i="3" s="1"/>
  <c r="CA186" i="3" s="1"/>
  <c r="CJ186" i="3" s="1"/>
  <c r="BH104" i="3"/>
  <c r="BR104" i="3" s="1"/>
  <c r="CA104" i="3" s="1"/>
  <c r="CJ104" i="3" s="1"/>
  <c r="BI120" i="3"/>
  <c r="BS120" i="3" s="1"/>
  <c r="CB120" i="3" s="1"/>
  <c r="CK120" i="3" s="1"/>
  <c r="BH176" i="3"/>
  <c r="BR176" i="3" s="1"/>
  <c r="CA176" i="3" s="1"/>
  <c r="CJ176" i="3" s="1"/>
  <c r="BH56" i="3"/>
  <c r="BR56" i="3" s="1"/>
  <c r="CA56" i="3" s="1"/>
  <c r="CJ56" i="3" s="1"/>
  <c r="BH109" i="3"/>
  <c r="BR109" i="3" s="1"/>
  <c r="CA109" i="3" s="1"/>
  <c r="CJ109" i="3" s="1"/>
  <c r="BH61" i="3"/>
  <c r="BR61" i="3" s="1"/>
  <c r="CA61" i="3" s="1"/>
  <c r="CJ61" i="3" s="1"/>
  <c r="BH134" i="3"/>
  <c r="BR134" i="3" s="1"/>
  <c r="CA134" i="3" s="1"/>
  <c r="CJ134" i="3" s="1"/>
  <c r="BH39" i="3"/>
  <c r="BR39" i="3" s="1"/>
  <c r="CA39" i="3" s="1"/>
  <c r="CJ39" i="3" s="1"/>
  <c r="BH102" i="3"/>
  <c r="BR102" i="3" s="1"/>
  <c r="CA102" i="3" s="1"/>
  <c r="CJ102" i="3" s="1"/>
  <c r="BH139" i="3"/>
  <c r="BR139" i="3" s="1"/>
  <c r="CA139" i="3" s="1"/>
  <c r="CJ139" i="3" s="1"/>
  <c r="BH92" i="3"/>
  <c r="BR92" i="3" s="1"/>
  <c r="CA92" i="3" s="1"/>
  <c r="CJ92" i="3" s="1"/>
  <c r="BH40" i="3"/>
  <c r="BR40" i="3" s="1"/>
  <c r="CA40" i="3" s="1"/>
  <c r="CJ40" i="3" s="1"/>
  <c r="BH32" i="3"/>
  <c r="BR32" i="3" s="1"/>
  <c r="CA32" i="3" s="1"/>
  <c r="CJ32" i="3" s="1"/>
  <c r="BH97" i="3"/>
  <c r="BR97" i="3" s="1"/>
  <c r="CA97" i="3" s="1"/>
  <c r="CJ97" i="3" s="1"/>
  <c r="BH81" i="3"/>
  <c r="BR81" i="3" s="1"/>
  <c r="CA81" i="3" s="1"/>
  <c r="CJ81" i="3" s="1"/>
  <c r="BH140" i="3"/>
  <c r="BR140" i="3" s="1"/>
  <c r="CA140" i="3" s="1"/>
  <c r="CJ140" i="3" s="1"/>
  <c r="BH152" i="3"/>
  <c r="BR152" i="3" s="1"/>
  <c r="CA152" i="3" s="1"/>
  <c r="CJ152" i="3" s="1"/>
  <c r="BH69" i="3"/>
  <c r="BR69" i="3" s="1"/>
  <c r="CA69" i="3" s="1"/>
  <c r="CJ69" i="3" s="1"/>
  <c r="BH175" i="3"/>
  <c r="BR175" i="3" s="1"/>
  <c r="CA175" i="3" s="1"/>
  <c r="CJ175" i="3" s="1"/>
  <c r="BH70" i="3"/>
  <c r="BR70" i="3" s="1"/>
  <c r="CA70" i="3" s="1"/>
  <c r="CJ70" i="3" s="1"/>
  <c r="BH180" i="3"/>
  <c r="BR180" i="3" s="1"/>
  <c r="CA180" i="3" s="1"/>
  <c r="CJ180" i="3" s="1"/>
  <c r="BH86" i="3"/>
  <c r="BR86" i="3" s="1"/>
  <c r="CA86" i="3" s="1"/>
  <c r="CJ86" i="3" s="1"/>
  <c r="BH119" i="3"/>
  <c r="BR119" i="3" s="1"/>
  <c r="CA119" i="3" s="1"/>
  <c r="CJ119" i="3" s="1"/>
  <c r="BH115" i="3"/>
  <c r="BR115" i="3" s="1"/>
  <c r="CA115" i="3" s="1"/>
  <c r="CJ115" i="3" s="1"/>
  <c r="BH189" i="3"/>
  <c r="BR189" i="3" s="1"/>
  <c r="CA189" i="3" s="1"/>
  <c r="CJ189" i="3" s="1"/>
  <c r="BI165" i="3"/>
  <c r="BS165" i="3" s="1"/>
  <c r="CB165" i="3" s="1"/>
  <c r="CK165" i="3" s="1"/>
  <c r="BH83" i="3"/>
  <c r="BR83" i="3" s="1"/>
  <c r="CA83" i="3" s="1"/>
  <c r="CJ83" i="3" s="1"/>
  <c r="BI42" i="3"/>
  <c r="BS42" i="3" s="1"/>
  <c r="CB42" i="3" s="1"/>
  <c r="CK42" i="3" s="1"/>
  <c r="BH187" i="3"/>
  <c r="BR187" i="3" s="1"/>
  <c r="CA187" i="3" s="1"/>
  <c r="CJ187" i="3" s="1"/>
  <c r="BH95" i="3"/>
  <c r="BR95" i="3" s="1"/>
  <c r="CA95" i="3" s="1"/>
  <c r="CJ95" i="3" s="1"/>
  <c r="BI195" i="3"/>
  <c r="BS195" i="3" s="1"/>
  <c r="CB195" i="3" s="1"/>
  <c r="CK195" i="3" s="1"/>
  <c r="BH171" i="3"/>
  <c r="BR171" i="3" s="1"/>
  <c r="CA171" i="3" s="1"/>
  <c r="CJ171" i="3" s="1"/>
  <c r="BH82" i="3"/>
  <c r="BR82" i="3" s="1"/>
  <c r="CA82" i="3" s="1"/>
  <c r="CJ82" i="3" s="1"/>
  <c r="BH107" i="3"/>
  <c r="BR107" i="3" s="1"/>
  <c r="CA107" i="3" s="1"/>
  <c r="CJ107" i="3" s="1"/>
  <c r="BH55" i="3"/>
  <c r="BR55" i="3" s="1"/>
  <c r="CA55" i="3" s="1"/>
  <c r="CJ55" i="3" s="1"/>
  <c r="BI185" i="3"/>
  <c r="BS185" i="3" s="1"/>
  <c r="CB185" i="3" s="1"/>
  <c r="CK185" i="3" s="1"/>
  <c r="BI50" i="3"/>
  <c r="BS50" i="3" s="1"/>
  <c r="CB50" i="3" s="1"/>
  <c r="CK50" i="3" s="1"/>
  <c r="BH177" i="3"/>
  <c r="BR177" i="3" s="1"/>
  <c r="CA177" i="3" s="1"/>
  <c r="CJ177" i="3" s="1"/>
  <c r="BH183" i="3"/>
  <c r="BR183" i="3" s="1"/>
  <c r="CA183" i="3" s="1"/>
  <c r="CJ183" i="3" s="1"/>
  <c r="BI135" i="3"/>
  <c r="BS135" i="3" s="1"/>
  <c r="CB135" i="3" s="1"/>
  <c r="CK135" i="3" s="1"/>
  <c r="BH106" i="3"/>
  <c r="BR106" i="3" s="1"/>
  <c r="CA106" i="3" s="1"/>
  <c r="CJ106" i="3" s="1"/>
  <c r="BH71" i="3"/>
  <c r="BR71" i="3" s="1"/>
  <c r="CA71" i="3" s="1"/>
  <c r="CJ71" i="3" s="1"/>
  <c r="BH53" i="3"/>
  <c r="BR53" i="3" s="1"/>
  <c r="CA53" i="3" s="1"/>
  <c r="CJ53" i="3" s="1"/>
  <c r="BH84" i="3"/>
  <c r="BR84" i="3" s="1"/>
  <c r="CA84" i="3" s="1"/>
  <c r="CJ84" i="3" s="1"/>
  <c r="BH190" i="3"/>
  <c r="BR190" i="3" s="1"/>
  <c r="CA190" i="3" s="1"/>
  <c r="CJ190" i="3" s="1"/>
  <c r="BI79" i="3"/>
  <c r="BS79" i="3" s="1"/>
  <c r="CB79" i="3" s="1"/>
  <c r="CK79" i="3" s="1"/>
  <c r="BI101" i="3"/>
  <c r="BS101" i="3" s="1"/>
  <c r="CB101" i="3" s="1"/>
  <c r="CK101" i="3" s="1"/>
  <c r="BI131" i="3"/>
  <c r="BS131" i="3" s="1"/>
  <c r="CB131" i="3" s="1"/>
  <c r="CK131" i="3" s="1"/>
  <c r="BH89" i="3"/>
  <c r="BR89" i="3" s="1"/>
  <c r="CA89" i="3" s="1"/>
  <c r="CJ89" i="3" s="1"/>
  <c r="BH43" i="3"/>
  <c r="BR43" i="3" s="1"/>
  <c r="CA43" i="3" s="1"/>
  <c r="CJ43" i="3" s="1"/>
  <c r="BH34" i="3"/>
  <c r="BR34" i="3" s="1"/>
  <c r="CA34" i="3" s="1"/>
  <c r="CJ34" i="3" s="1"/>
  <c r="BI128" i="3"/>
  <c r="BS128" i="3" s="1"/>
  <c r="CB128" i="3" s="1"/>
  <c r="CK128" i="3" s="1"/>
  <c r="BH179" i="3"/>
  <c r="BR179" i="3" s="1"/>
  <c r="CA179" i="3" s="1"/>
  <c r="CJ179" i="3" s="1"/>
  <c r="BI110" i="3"/>
  <c r="BS110" i="3" s="1"/>
  <c r="CB110" i="3" s="1"/>
  <c r="CK110" i="3" s="1"/>
  <c r="BH108" i="3"/>
  <c r="BR108" i="3" s="1"/>
  <c r="CA108" i="3" s="1"/>
  <c r="CJ108" i="3" s="1"/>
  <c r="BH148" i="3"/>
  <c r="BR148" i="3" s="1"/>
  <c r="CA148" i="3" s="1"/>
  <c r="CJ148" i="3" s="1"/>
  <c r="BH51" i="3"/>
  <c r="BR51" i="3" s="1"/>
  <c r="CA51" i="3" s="1"/>
  <c r="CJ51" i="3" s="1"/>
  <c r="BH174" i="3"/>
  <c r="BR174" i="3" s="1"/>
  <c r="CA174" i="3" s="1"/>
  <c r="CJ174" i="3" s="1"/>
  <c r="BH38" i="3"/>
  <c r="BR38" i="3" s="1"/>
  <c r="CA38" i="3" s="1"/>
  <c r="CJ38" i="3" s="1"/>
  <c r="BI181" i="3"/>
  <c r="BS181" i="3" s="1"/>
  <c r="CB181" i="3" s="1"/>
  <c r="CK181" i="3" s="1"/>
  <c r="BH151" i="3"/>
  <c r="BR151" i="3" s="1"/>
  <c r="CA151" i="3" s="1"/>
  <c r="CJ151" i="3" s="1"/>
  <c r="BI127" i="3"/>
  <c r="BS127" i="3" s="1"/>
  <c r="CB127" i="3" s="1"/>
  <c r="CK127" i="3" s="1"/>
  <c r="BH125" i="3"/>
  <c r="BR125" i="3" s="1"/>
  <c r="CA125" i="3" s="1"/>
  <c r="CJ125" i="3" s="1"/>
  <c r="BH65" i="3"/>
  <c r="BR65" i="3" s="1"/>
  <c r="CA65" i="3" s="1"/>
  <c r="CJ65" i="3" s="1"/>
  <c r="BH184" i="3"/>
  <c r="BR184" i="3" s="1"/>
  <c r="CA184" i="3" s="1"/>
  <c r="CJ184" i="3" s="1"/>
  <c r="BH52" i="3"/>
  <c r="BR52" i="3" s="1"/>
  <c r="CA52" i="3" s="1"/>
  <c r="CJ52" i="3" s="1"/>
  <c r="BI31" i="3"/>
  <c r="BS31" i="3" s="1"/>
  <c r="CB31" i="3" s="1"/>
  <c r="CK31" i="3" s="1"/>
  <c r="BH144" i="3"/>
  <c r="BR144" i="3" s="1"/>
  <c r="CA144" i="3" s="1"/>
  <c r="CJ144" i="3" s="1"/>
  <c r="BH80" i="3"/>
  <c r="BR80" i="3" s="1"/>
  <c r="CA80" i="3" s="1"/>
  <c r="CJ80" i="3" s="1"/>
  <c r="BI188" i="3"/>
  <c r="BS188" i="3" s="1"/>
  <c r="CB188" i="3" s="1"/>
  <c r="CK188" i="3" s="1"/>
  <c r="BH148" i="2"/>
  <c r="BR148" i="2" s="1"/>
  <c r="CA148" i="2" s="1"/>
  <c r="CJ148" i="2" s="1"/>
  <c r="BH111" i="2"/>
  <c r="BR111" i="2" s="1"/>
  <c r="CA111" i="2" s="1"/>
  <c r="CJ111" i="2" s="1"/>
  <c r="BH34" i="2"/>
  <c r="BR34" i="2" s="1"/>
  <c r="CA34" i="2" s="1"/>
  <c r="CJ34" i="2" s="1"/>
  <c r="BI59" i="2"/>
  <c r="BS59" i="2" s="1"/>
  <c r="CB59" i="2" s="1"/>
  <c r="CK59" i="2" s="1"/>
  <c r="BH130" i="2"/>
  <c r="BR130" i="2" s="1"/>
  <c r="CA130" i="2" s="1"/>
  <c r="CJ130" i="2" s="1"/>
  <c r="BH166" i="2"/>
  <c r="BR166" i="2" s="1"/>
  <c r="CA166" i="2" s="1"/>
  <c r="CJ166" i="2" s="1"/>
  <c r="BH187" i="2"/>
  <c r="BR187" i="2" s="1"/>
  <c r="CA187" i="2" s="1"/>
  <c r="CJ187" i="2" s="1"/>
  <c r="BH51" i="2"/>
  <c r="BR51" i="2" s="1"/>
  <c r="CA51" i="2" s="1"/>
  <c r="CJ51" i="2" s="1"/>
  <c r="BI164" i="2"/>
  <c r="BS164" i="2" s="1"/>
  <c r="CB164" i="2" s="1"/>
  <c r="CK164" i="2" s="1"/>
  <c r="BH158" i="2"/>
  <c r="BR158" i="2" s="1"/>
  <c r="CA158" i="2" s="1"/>
  <c r="CJ158" i="2" s="1"/>
  <c r="BH28" i="2"/>
  <c r="BR28" i="2" s="1"/>
  <c r="CA28" i="2" s="1"/>
  <c r="CJ28" i="2" s="1"/>
  <c r="BH183" i="2"/>
  <c r="BR183" i="2" s="1"/>
  <c r="CA183" i="2" s="1"/>
  <c r="CJ183" i="2" s="1"/>
  <c r="BI70" i="2"/>
  <c r="BS70" i="2" s="1"/>
  <c r="CB70" i="2" s="1"/>
  <c r="CK70" i="2" s="1"/>
  <c r="BH155" i="2"/>
  <c r="BR155" i="2" s="1"/>
  <c r="CA155" i="2" s="1"/>
  <c r="CJ155" i="2" s="1"/>
  <c r="BH146" i="2"/>
  <c r="BR146" i="2" s="1"/>
  <c r="CA146" i="2" s="1"/>
  <c r="CJ146" i="2" s="1"/>
  <c r="BI125" i="2"/>
  <c r="BS125" i="2" s="1"/>
  <c r="CB125" i="2" s="1"/>
  <c r="CK125" i="2" s="1"/>
  <c r="BH88" i="2"/>
  <c r="BR88" i="2" s="1"/>
  <c r="CA88" i="2" s="1"/>
  <c r="CJ88" i="2" s="1"/>
  <c r="BI186" i="2"/>
  <c r="BS186" i="2" s="1"/>
  <c r="CB186" i="2" s="1"/>
  <c r="CK186" i="2" s="1"/>
  <c r="BI176" i="2"/>
  <c r="BS176" i="2" s="1"/>
  <c r="CB176" i="2" s="1"/>
  <c r="CK176" i="2" s="1"/>
  <c r="BH67" i="2"/>
  <c r="BR67" i="2" s="1"/>
  <c r="CA67" i="2" s="1"/>
  <c r="CJ67" i="2" s="1"/>
  <c r="BH105" i="2"/>
  <c r="BR105" i="2" s="1"/>
  <c r="CA105" i="2" s="1"/>
  <c r="CJ105" i="2" s="1"/>
  <c r="BI77" i="2"/>
  <c r="BS77" i="2" s="1"/>
  <c r="CB77" i="2" s="1"/>
  <c r="CK77" i="2" s="1"/>
  <c r="BH44" i="2"/>
  <c r="BR44" i="2" s="1"/>
  <c r="CA44" i="2" s="1"/>
  <c r="CJ44" i="2" s="1"/>
  <c r="BH147" i="2"/>
  <c r="BR147" i="2" s="1"/>
  <c r="CA147" i="2" s="1"/>
  <c r="CJ147" i="2" s="1"/>
  <c r="BH156" i="2"/>
  <c r="BR156" i="2" s="1"/>
  <c r="CA156" i="2" s="1"/>
  <c r="CJ156" i="2" s="1"/>
  <c r="BI170" i="2"/>
  <c r="BS170" i="2" s="1"/>
  <c r="CB170" i="2" s="1"/>
  <c r="CK170" i="2" s="1"/>
  <c r="BI172" i="2"/>
  <c r="BS172" i="2" s="1"/>
  <c r="CB172" i="2" s="1"/>
  <c r="CK172" i="2" s="1"/>
  <c r="BI179" i="2"/>
  <c r="BS179" i="2" s="1"/>
  <c r="CB179" i="2" s="1"/>
  <c r="CK179" i="2" s="1"/>
  <c r="BH190" i="2"/>
  <c r="BR190" i="2" s="1"/>
  <c r="CA190" i="2" s="1"/>
  <c r="CJ190" i="2" s="1"/>
  <c r="BI91" i="2"/>
  <c r="BS91" i="2" s="1"/>
  <c r="CB91" i="2" s="1"/>
  <c r="CK91" i="2" s="1"/>
  <c r="BI161" i="2"/>
  <c r="BS161" i="2" s="1"/>
  <c r="CB161" i="2" s="1"/>
  <c r="CK161" i="2" s="1"/>
  <c r="BH127" i="2"/>
  <c r="BR127" i="2" s="1"/>
  <c r="CA127" i="2" s="1"/>
  <c r="CJ127" i="2" s="1"/>
  <c r="BI169" i="2"/>
  <c r="BS169" i="2" s="1"/>
  <c r="CB169" i="2" s="1"/>
  <c r="CK169" i="2" s="1"/>
  <c r="BH121" i="2"/>
  <c r="BR121" i="2" s="1"/>
  <c r="CA121" i="2" s="1"/>
  <c r="CJ121" i="2" s="1"/>
  <c r="BH80" i="2"/>
  <c r="BR80" i="2" s="1"/>
  <c r="CA80" i="2" s="1"/>
  <c r="CJ80" i="2" s="1"/>
  <c r="BI157" i="2"/>
  <c r="BS157" i="2" s="1"/>
  <c r="CB157" i="2" s="1"/>
  <c r="CK157" i="2" s="1"/>
  <c r="BH54" i="2"/>
  <c r="BR54" i="2" s="1"/>
  <c r="CA54" i="2" s="1"/>
  <c r="CJ54" i="2" s="1"/>
  <c r="BH42" i="2"/>
  <c r="BR42" i="2" s="1"/>
  <c r="CA42" i="2" s="1"/>
  <c r="CJ42" i="2" s="1"/>
  <c r="BH122" i="2"/>
  <c r="BR122" i="2" s="1"/>
  <c r="CA122" i="2" s="1"/>
  <c r="CJ122" i="2" s="1"/>
  <c r="BI143" i="2"/>
  <c r="BS143" i="2" s="1"/>
  <c r="CB143" i="2" s="1"/>
  <c r="CK143" i="2" s="1"/>
  <c r="BH87" i="2"/>
  <c r="BR87" i="2" s="1"/>
  <c r="CA87" i="2" s="1"/>
  <c r="CJ87" i="2" s="1"/>
  <c r="BH114" i="2"/>
  <c r="BR114" i="2" s="1"/>
  <c r="CA114" i="2" s="1"/>
  <c r="CJ114" i="2" s="1"/>
  <c r="BH182" i="2"/>
  <c r="BR182" i="2" s="1"/>
  <c r="CA182" i="2" s="1"/>
  <c r="CJ182" i="2" s="1"/>
  <c r="BI74" i="2"/>
  <c r="BS74" i="2" s="1"/>
  <c r="CB74" i="2" s="1"/>
  <c r="CK74" i="2" s="1"/>
  <c r="BH73" i="2"/>
  <c r="BR73" i="2" s="1"/>
  <c r="CA73" i="2" s="1"/>
  <c r="CJ73" i="2" s="1"/>
  <c r="BH177" i="2"/>
  <c r="BR177" i="2" s="1"/>
  <c r="CA177" i="2" s="1"/>
  <c r="CJ177" i="2" s="1"/>
  <c r="BH171" i="2"/>
  <c r="BR171" i="2" s="1"/>
  <c r="CA171" i="2" s="1"/>
  <c r="CJ171" i="2" s="1"/>
  <c r="BH152" i="2"/>
  <c r="BR152" i="2" s="1"/>
  <c r="CA152" i="2" s="1"/>
  <c r="CJ152" i="2" s="1"/>
  <c r="BI145" i="2"/>
  <c r="BS145" i="2" s="1"/>
  <c r="CB145" i="2" s="1"/>
  <c r="CK145" i="2" s="1"/>
  <c r="BH52" i="2"/>
  <c r="BR52" i="2" s="1"/>
  <c r="CA52" i="2" s="1"/>
  <c r="CJ52" i="2" s="1"/>
  <c r="BI57" i="2"/>
  <c r="BS57" i="2" s="1"/>
  <c r="CB57" i="2" s="1"/>
  <c r="CK57" i="2" s="1"/>
  <c r="BI66" i="2"/>
  <c r="BS66" i="2" s="1"/>
  <c r="CB66" i="2" s="1"/>
  <c r="CK66" i="2" s="1"/>
  <c r="BH104" i="2"/>
  <c r="BR104" i="2" s="1"/>
  <c r="CA104" i="2" s="1"/>
  <c r="CJ104" i="2" s="1"/>
  <c r="BH84" i="2"/>
  <c r="BR84" i="2" s="1"/>
  <c r="CA84" i="2" s="1"/>
  <c r="CJ84" i="2" s="1"/>
  <c r="BI86" i="2"/>
  <c r="BS86" i="2" s="1"/>
  <c r="CB86" i="2" s="1"/>
  <c r="CK86" i="2" s="1"/>
  <c r="BH107" i="2"/>
  <c r="BR107" i="2" s="1"/>
  <c r="CA107" i="2" s="1"/>
  <c r="CJ107" i="2" s="1"/>
  <c r="BH46" i="2"/>
  <c r="BR46" i="2" s="1"/>
  <c r="CA46" i="2" s="1"/>
  <c r="CJ46" i="2" s="1"/>
  <c r="BH168" i="2"/>
  <c r="BR168" i="2" s="1"/>
  <c r="CA168" i="2" s="1"/>
  <c r="CJ168" i="2" s="1"/>
  <c r="BH144" i="2"/>
  <c r="BR144" i="2" s="1"/>
  <c r="CA144" i="2" s="1"/>
  <c r="CJ144" i="2" s="1"/>
  <c r="BH72" i="2"/>
  <c r="BR72" i="2" s="1"/>
  <c r="CA72" i="2" s="1"/>
  <c r="CJ72" i="2" s="1"/>
  <c r="BH102" i="2"/>
  <c r="BR102" i="2" s="1"/>
  <c r="CA102" i="2" s="1"/>
  <c r="CJ102" i="2" s="1"/>
  <c r="BI193" i="2"/>
  <c r="BS193" i="2" s="1"/>
  <c r="CB193" i="2" s="1"/>
  <c r="CK193" i="2" s="1"/>
  <c r="BI95" i="2"/>
  <c r="BS95" i="2" s="1"/>
  <c r="CB95" i="2" s="1"/>
  <c r="CK95" i="2" s="1"/>
  <c r="BI39" i="2"/>
  <c r="BS39" i="2" s="1"/>
  <c r="CB39" i="2" s="1"/>
  <c r="CK39" i="2" s="1"/>
  <c r="BH101" i="2"/>
  <c r="BR101" i="2" s="1"/>
  <c r="CA101" i="2" s="1"/>
  <c r="CJ101" i="2" s="1"/>
  <c r="BH139" i="2"/>
  <c r="BR139" i="2" s="1"/>
  <c r="CA139" i="2" s="1"/>
  <c r="CJ139" i="2" s="1"/>
  <c r="BI75" i="2"/>
  <c r="BS75" i="2" s="1"/>
  <c r="CB75" i="2" s="1"/>
  <c r="CK75" i="2" s="1"/>
  <c r="BH106" i="2"/>
  <c r="BR106" i="2" s="1"/>
  <c r="CA106" i="2" s="1"/>
  <c r="CJ106" i="2" s="1"/>
  <c r="BH113" i="2"/>
  <c r="BR113" i="2" s="1"/>
  <c r="CA113" i="2" s="1"/>
  <c r="CJ113" i="2" s="1"/>
  <c r="BH56" i="2"/>
  <c r="BR56" i="2" s="1"/>
  <c r="CA56" i="2" s="1"/>
  <c r="CJ56" i="2" s="1"/>
  <c r="BH30" i="2"/>
  <c r="BR30" i="2" s="1"/>
  <c r="CA30" i="2" s="1"/>
  <c r="CJ30" i="2" s="1"/>
  <c r="BI90" i="2"/>
  <c r="BS90" i="2" s="1"/>
  <c r="CB90" i="2" s="1"/>
  <c r="CK90" i="2" s="1"/>
  <c r="BH175" i="2"/>
  <c r="BR175" i="2" s="1"/>
  <c r="CA175" i="2" s="1"/>
  <c r="CJ175" i="2" s="1"/>
  <c r="BI32" i="2"/>
  <c r="BS32" i="2" s="1"/>
  <c r="CB32" i="2" s="1"/>
  <c r="CK32" i="2" s="1"/>
  <c r="BH140" i="2"/>
  <c r="BR140" i="2" s="1"/>
  <c r="CA140" i="2" s="1"/>
  <c r="CJ140" i="2" s="1"/>
  <c r="BH173" i="2"/>
  <c r="BR173" i="2" s="1"/>
  <c r="CA173" i="2" s="1"/>
  <c r="CJ173" i="2" s="1"/>
  <c r="BH71" i="2"/>
  <c r="BR71" i="2" s="1"/>
  <c r="CA71" i="2" s="1"/>
  <c r="CJ71" i="2" s="1"/>
  <c r="BH63" i="2"/>
  <c r="BR63" i="2" s="1"/>
  <c r="CA63" i="2" s="1"/>
  <c r="CJ63" i="2" s="1"/>
  <c r="BH128" i="2"/>
  <c r="BR128" i="2" s="1"/>
  <c r="CA128" i="2" s="1"/>
  <c r="CJ128" i="2" s="1"/>
  <c r="BH159" i="2"/>
  <c r="BR159" i="2" s="1"/>
  <c r="CA159" i="2" s="1"/>
  <c r="CJ159" i="2" s="1"/>
  <c r="BH124" i="2"/>
  <c r="BR124" i="2" s="1"/>
  <c r="CA124" i="2" s="1"/>
  <c r="CJ124" i="2" s="1"/>
  <c r="BI33" i="2"/>
  <c r="BS33" i="2" s="1"/>
  <c r="CB33" i="2" s="1"/>
  <c r="CK33" i="2" s="1"/>
  <c r="BH194" i="2"/>
  <c r="BR194" i="2" s="1"/>
  <c r="CA194" i="2" s="1"/>
  <c r="CJ194" i="2" s="1"/>
  <c r="BH103" i="2"/>
  <c r="BR103" i="2" s="1"/>
  <c r="CA103" i="2" s="1"/>
  <c r="CJ103" i="2" s="1"/>
  <c r="BH68" i="2"/>
  <c r="BR68" i="2" s="1"/>
  <c r="CA68" i="2" s="1"/>
  <c r="CJ68" i="2" s="1"/>
  <c r="BH188" i="2"/>
  <c r="BR188" i="2" s="1"/>
  <c r="CA188" i="2" s="1"/>
  <c r="CJ188" i="2" s="1"/>
  <c r="BI89" i="2"/>
  <c r="BS89" i="2" s="1"/>
  <c r="CB89" i="2" s="1"/>
  <c r="CK89" i="2" s="1"/>
  <c r="BI60" i="2"/>
  <c r="BS60" i="2" s="1"/>
  <c r="CB60" i="2" s="1"/>
  <c r="CK60" i="2" s="1"/>
  <c r="BH45" i="2"/>
  <c r="BR45" i="2" s="1"/>
  <c r="CA45" i="2" s="1"/>
  <c r="CJ45" i="2" s="1"/>
  <c r="BH100" i="2"/>
  <c r="BR100" i="2" s="1"/>
  <c r="CA100" i="2" s="1"/>
  <c r="CJ100" i="2" s="1"/>
  <c r="BH83" i="2"/>
  <c r="BR83" i="2" s="1"/>
  <c r="CA83" i="2" s="1"/>
  <c r="CJ83" i="2" s="1"/>
  <c r="BI65" i="2"/>
  <c r="BS65" i="2" s="1"/>
  <c r="CB65" i="2" s="1"/>
  <c r="CK65" i="2" s="1"/>
  <c r="BI151" i="2"/>
  <c r="BS151" i="2" s="1"/>
  <c r="CB151" i="2" s="1"/>
  <c r="CK151" i="2" s="1"/>
  <c r="BH49" i="2"/>
  <c r="BR49" i="2" s="1"/>
  <c r="CA49" i="2" s="1"/>
  <c r="CJ49" i="2" s="1"/>
  <c r="BI189" i="2"/>
  <c r="BS189" i="2" s="1"/>
  <c r="CB189" i="2" s="1"/>
  <c r="CK189" i="2" s="1"/>
  <c r="BI115" i="2"/>
  <c r="BS115" i="2" s="1"/>
  <c r="CB115" i="2" s="1"/>
  <c r="CK115" i="2" s="1"/>
  <c r="BH61" i="2"/>
  <c r="BR61" i="2" s="1"/>
  <c r="CA61" i="2" s="1"/>
  <c r="CJ61" i="2" s="1"/>
  <c r="BH93" i="2"/>
  <c r="BR93" i="2" s="1"/>
  <c r="CA93" i="2" s="1"/>
  <c r="CJ93" i="2" s="1"/>
  <c r="BH135" i="2"/>
  <c r="BR135" i="2" s="1"/>
  <c r="CA135" i="2" s="1"/>
  <c r="CJ135" i="2" s="1"/>
  <c r="BH40" i="2"/>
  <c r="BR40" i="2" s="1"/>
  <c r="CA40" i="2" s="1"/>
  <c r="CJ40" i="2" s="1"/>
  <c r="BH47" i="2"/>
  <c r="BR47" i="2" s="1"/>
  <c r="CA47" i="2" s="1"/>
  <c r="CJ47" i="2" s="1"/>
  <c r="BH55" i="2"/>
  <c r="BR55" i="2" s="1"/>
  <c r="CA55" i="2" s="1"/>
  <c r="CJ55" i="2" s="1"/>
  <c r="BH153" i="2"/>
  <c r="BR153" i="2" s="1"/>
  <c r="CA153" i="2" s="1"/>
  <c r="CJ153" i="2" s="1"/>
  <c r="BH85" i="2"/>
  <c r="BR85" i="2" s="1"/>
  <c r="CA85" i="2" s="1"/>
  <c r="CJ85" i="2" s="1"/>
  <c r="BH112" i="2"/>
  <c r="BR112" i="2" s="1"/>
  <c r="CA112" i="2" s="1"/>
  <c r="CJ112" i="2" s="1"/>
  <c r="BI53" i="2"/>
  <c r="BS53" i="2" s="1"/>
  <c r="CB53" i="2" s="1"/>
  <c r="CK53" i="2" s="1"/>
  <c r="BH195" i="2"/>
  <c r="BR195" i="2" s="1"/>
  <c r="CA195" i="2" s="1"/>
  <c r="CJ195" i="2" s="1"/>
  <c r="BH141" i="2"/>
  <c r="BR141" i="2" s="1"/>
  <c r="CA141" i="2" s="1"/>
  <c r="CJ141" i="2" s="1"/>
  <c r="BH35" i="2"/>
  <c r="BR35" i="2" s="1"/>
  <c r="CA35" i="2" s="1"/>
  <c r="CJ35" i="2" s="1"/>
  <c r="BH181" i="2"/>
  <c r="BR181" i="2" s="1"/>
  <c r="CA181" i="2" s="1"/>
  <c r="CJ181" i="2" s="1"/>
  <c r="BH50" i="2"/>
  <c r="BR50" i="2" s="1"/>
  <c r="CA50" i="2" s="1"/>
  <c r="CJ50" i="2" s="1"/>
  <c r="BI154" i="2"/>
  <c r="BS154" i="2" s="1"/>
  <c r="CB154" i="2" s="1"/>
  <c r="CK154" i="2" s="1"/>
  <c r="BI31" i="2"/>
  <c r="BS31" i="2" s="1"/>
  <c r="CB31" i="2" s="1"/>
  <c r="CK31" i="2" s="1"/>
  <c r="BI48" i="2"/>
  <c r="BS48" i="2" s="1"/>
  <c r="CB48" i="2" s="1"/>
  <c r="CK48" i="2" s="1"/>
  <c r="BI43" i="2"/>
  <c r="BS43" i="2" s="1"/>
  <c r="CB43" i="2" s="1"/>
  <c r="CK43" i="2" s="1"/>
  <c r="BI98" i="2"/>
  <c r="BS98" i="2" s="1"/>
  <c r="CB98" i="2" s="1"/>
  <c r="CK98" i="2" s="1"/>
  <c r="BI167" i="2"/>
  <c r="BS167" i="2" s="1"/>
  <c r="CB167" i="2" s="1"/>
  <c r="CK167" i="2" s="1"/>
  <c r="BH37" i="2"/>
  <c r="BR37" i="2" s="1"/>
  <c r="CA37" i="2" s="1"/>
  <c r="CJ37" i="2" s="1"/>
  <c r="BI129" i="2"/>
  <c r="BS129" i="2" s="1"/>
  <c r="CB129" i="2" s="1"/>
  <c r="CK129" i="2" s="1"/>
  <c r="BH131" i="2"/>
  <c r="BR131" i="2" s="1"/>
  <c r="CA131" i="2" s="1"/>
  <c r="CJ131" i="2" s="1"/>
  <c r="BH184" i="2"/>
  <c r="BR184" i="2" s="1"/>
  <c r="CA184" i="2" s="1"/>
  <c r="CJ184" i="2" s="1"/>
  <c r="BI163" i="2"/>
  <c r="BS163" i="2" s="1"/>
  <c r="CB163" i="2" s="1"/>
  <c r="CK163" i="2" s="1"/>
  <c r="BI58" i="2"/>
  <c r="BS58" i="2" s="1"/>
  <c r="CB58" i="2" s="1"/>
  <c r="CK58" i="2" s="1"/>
  <c r="BH142" i="2"/>
  <c r="BR142" i="2" s="1"/>
  <c r="CA142" i="2" s="1"/>
  <c r="CJ142" i="2" s="1"/>
  <c r="BH108" i="2"/>
  <c r="BR108" i="2" s="1"/>
  <c r="CA108" i="2" s="1"/>
  <c r="CJ108" i="2" s="1"/>
  <c r="BI81" i="2"/>
  <c r="BS81" i="2" s="1"/>
  <c r="CB81" i="2" s="1"/>
  <c r="CK81" i="2" s="1"/>
  <c r="BI36" i="2"/>
  <c r="BS36" i="2" s="1"/>
  <c r="CB36" i="2" s="1"/>
  <c r="CK36" i="2" s="1"/>
  <c r="BH117" i="2"/>
  <c r="BR117" i="2" s="1"/>
  <c r="CA117" i="2" s="1"/>
  <c r="CJ117" i="2" s="1"/>
  <c r="BI62" i="2"/>
  <c r="BS62" i="2" s="1"/>
  <c r="CB62" i="2" s="1"/>
  <c r="CK62" i="2" s="1"/>
  <c r="BH191" i="2"/>
  <c r="BR191" i="2" s="1"/>
  <c r="CA191" i="2" s="1"/>
  <c r="CJ191" i="2" s="1"/>
  <c r="BH119" i="2"/>
  <c r="BR119" i="2" s="1"/>
  <c r="CA119" i="2" s="1"/>
  <c r="CJ119" i="2" s="1"/>
  <c r="BH64" i="2"/>
  <c r="BR64" i="2" s="1"/>
  <c r="CA64" i="2" s="1"/>
  <c r="CJ64" i="2" s="1"/>
  <c r="BI79" i="2"/>
  <c r="BS79" i="2" s="1"/>
  <c r="CB79" i="2" s="1"/>
  <c r="CK79" i="2" s="1"/>
  <c r="BH126" i="2"/>
  <c r="BR126" i="2" s="1"/>
  <c r="CA126" i="2" s="1"/>
  <c r="CJ126" i="2" s="1"/>
  <c r="BH134" i="2"/>
  <c r="BR134" i="2" s="1"/>
  <c r="CA134" i="2" s="1"/>
  <c r="CJ134" i="2" s="1"/>
  <c r="BI78" i="2"/>
  <c r="BS78" i="2" s="1"/>
  <c r="CB78" i="2" s="1"/>
  <c r="CK78" i="2" s="1"/>
  <c r="BI160" i="2"/>
  <c r="BS160" i="2" s="1"/>
  <c r="CB160" i="2" s="1"/>
  <c r="CK160" i="2" s="1"/>
  <c r="BH136" i="2"/>
  <c r="BR136" i="2" s="1"/>
  <c r="CA136" i="2" s="1"/>
  <c r="CJ136" i="2" s="1"/>
  <c r="BI180" i="2"/>
  <c r="BS180" i="2" s="1"/>
  <c r="CB180" i="2" s="1"/>
  <c r="CK180" i="2" s="1"/>
  <c r="BH96" i="2"/>
  <c r="BR96" i="2" s="1"/>
  <c r="CA96" i="2" s="1"/>
  <c r="CJ96" i="2" s="1"/>
  <c r="BH192" i="2"/>
  <c r="BR192" i="2" s="1"/>
  <c r="CA192" i="2" s="1"/>
  <c r="CJ192" i="2" s="1"/>
  <c r="BI150" i="2"/>
  <c r="BS150" i="2" s="1"/>
  <c r="CB150" i="2" s="1"/>
  <c r="CK150" i="2" s="1"/>
  <c r="BI132" i="2"/>
  <c r="BS132" i="2" s="1"/>
  <c r="CB132" i="2" s="1"/>
  <c r="CK132" i="2" s="1"/>
  <c r="BI162" i="2"/>
  <c r="BS162" i="2" s="1"/>
  <c r="CB162" i="2" s="1"/>
  <c r="CK162" i="2" s="1"/>
  <c r="BI97" i="2"/>
  <c r="BS97" i="2" s="1"/>
  <c r="CB97" i="2" s="1"/>
  <c r="CK97" i="2" s="1"/>
  <c r="BI165" i="2"/>
  <c r="BS165" i="2" s="1"/>
  <c r="CB165" i="2" s="1"/>
  <c r="CK165" i="2" s="1"/>
  <c r="BI109" i="2"/>
  <c r="BS109" i="2" s="1"/>
  <c r="CB109" i="2" s="1"/>
  <c r="CK109" i="2" s="1"/>
  <c r="BI118" i="2"/>
  <c r="BS118" i="2" s="1"/>
  <c r="CB118" i="2" s="1"/>
  <c r="CK118" i="2" s="1"/>
  <c r="BI99" i="2"/>
  <c r="BS99" i="2" s="1"/>
  <c r="CB99" i="2" s="1"/>
  <c r="CK99" i="2" s="1"/>
  <c r="BI120" i="2"/>
  <c r="BS120" i="2" s="1"/>
  <c r="CB120" i="2" s="1"/>
  <c r="CK120" i="2" s="1"/>
  <c r="BI69" i="2"/>
  <c r="BS69" i="2" s="1"/>
  <c r="CB69" i="2" s="1"/>
  <c r="CK69" i="2" s="1"/>
  <c r="BI185" i="2"/>
  <c r="BS185" i="2" s="1"/>
  <c r="CB185" i="2" s="1"/>
  <c r="CK185" i="2" s="1"/>
  <c r="BI138" i="2"/>
  <c r="BS138" i="2" s="1"/>
  <c r="CB138" i="2" s="1"/>
  <c r="CK138" i="2" s="1"/>
  <c r="BH94" i="2"/>
  <c r="BR94" i="2" s="1"/>
  <c r="CA94" i="2" s="1"/>
  <c r="CJ94" i="2" s="1"/>
  <c r="BI137" i="2"/>
  <c r="BS137" i="2" s="1"/>
  <c r="CB137" i="2" s="1"/>
  <c r="CK137" i="2" s="1"/>
  <c r="BH178" i="2"/>
  <c r="BR178" i="2" s="1"/>
  <c r="CA178" i="2" s="1"/>
  <c r="CJ178" i="2" s="1"/>
  <c r="BI92" i="2"/>
  <c r="BS92" i="2" s="1"/>
  <c r="CB92" i="2" s="1"/>
  <c r="CK92" i="2" s="1"/>
  <c r="BI133" i="2"/>
  <c r="BS133" i="2" s="1"/>
  <c r="CB133" i="2" s="1"/>
  <c r="CK133" i="2" s="1"/>
  <c r="BI174" i="2"/>
  <c r="BS174" i="2" s="1"/>
  <c r="CB174" i="2" s="1"/>
  <c r="CK174" i="2" s="1"/>
  <c r="BH110" i="2"/>
  <c r="BR110" i="2" s="1"/>
  <c r="CA110" i="2" s="1"/>
  <c r="CJ110" i="2" s="1"/>
  <c r="BI149" i="2"/>
  <c r="BS149" i="2" s="1"/>
  <c r="CB149" i="2" s="1"/>
  <c r="CK149" i="2" s="1"/>
  <c r="BI29" i="2"/>
  <c r="BS29" i="2" s="1"/>
  <c r="CB29" i="2" s="1"/>
  <c r="CK29" i="2" s="1"/>
  <c r="BH41" i="2"/>
  <c r="BR41" i="2" s="1"/>
  <c r="CA41" i="2" s="1"/>
  <c r="CJ41" i="2" s="1"/>
  <c r="BH76" i="2"/>
  <c r="BR76" i="2" s="1"/>
  <c r="CA76" i="2" s="1"/>
  <c r="CJ76" i="2" s="1"/>
  <c r="BI82" i="2"/>
  <c r="BS82" i="2" s="1"/>
  <c r="CB82" i="2" s="1"/>
  <c r="CK82" i="2" s="1"/>
  <c r="BI123" i="2"/>
  <c r="BS123" i="2" s="1"/>
  <c r="CB123" i="2" s="1"/>
  <c r="CK123" i="2" s="1"/>
  <c r="BH116" i="2"/>
  <c r="BR116" i="2" s="1"/>
  <c r="CA116" i="2" s="1"/>
  <c r="CJ116" i="2" s="1"/>
  <c r="BH38" i="2"/>
  <c r="BR38" i="2" s="1"/>
  <c r="CA38" i="2" s="1"/>
  <c r="CJ38" i="2" s="1"/>
  <c r="AY27" i="2"/>
  <c r="AX17" i="2"/>
  <c r="BI107" i="1"/>
  <c r="BS107" i="1" s="1"/>
  <c r="CB107" i="1" s="1"/>
  <c r="CK107" i="1" s="1"/>
  <c r="BI47" i="1"/>
  <c r="BS47" i="1" s="1"/>
  <c r="CB47" i="1" s="1"/>
  <c r="CK47" i="1" s="1"/>
  <c r="BH165" i="1"/>
  <c r="BR165" i="1" s="1"/>
  <c r="CA165" i="1" s="1"/>
  <c r="CJ165" i="1" s="1"/>
  <c r="BH125" i="1"/>
  <c r="BR125" i="1" s="1"/>
  <c r="CA125" i="1" s="1"/>
  <c r="CJ125" i="1" s="1"/>
  <c r="BI69" i="1"/>
  <c r="BS69" i="1" s="1"/>
  <c r="CB69" i="1" s="1"/>
  <c r="CK69" i="1" s="1"/>
  <c r="BI97" i="1"/>
  <c r="BS97" i="1" s="1"/>
  <c r="CB97" i="1" s="1"/>
  <c r="CK97" i="1" s="1"/>
  <c r="BH41" i="1"/>
  <c r="BR41" i="1" s="1"/>
  <c r="CA41" i="1" s="1"/>
  <c r="CJ41" i="1" s="1"/>
  <c r="BH34" i="1"/>
  <c r="BR34" i="1" s="1"/>
  <c r="CA34" i="1" s="1"/>
  <c r="CJ34" i="1" s="1"/>
  <c r="BI121" i="1"/>
  <c r="BS121" i="1" s="1"/>
  <c r="CB121" i="1" s="1"/>
  <c r="CK121" i="1" s="1"/>
  <c r="BH143" i="1"/>
  <c r="BR143" i="1" s="1"/>
  <c r="CA143" i="1" s="1"/>
  <c r="CJ143" i="1" s="1"/>
  <c r="BH42" i="1"/>
  <c r="BR42" i="1" s="1"/>
  <c r="CA42" i="1" s="1"/>
  <c r="CJ42" i="1" s="1"/>
  <c r="BI99" i="1"/>
  <c r="BS99" i="1" s="1"/>
  <c r="CB99" i="1" s="1"/>
  <c r="CK99" i="1" s="1"/>
  <c r="BH181" i="1"/>
  <c r="BR181" i="1" s="1"/>
  <c r="CA181" i="1" s="1"/>
  <c r="CJ181" i="1" s="1"/>
  <c r="BH129" i="1"/>
  <c r="BR129" i="1" s="1"/>
  <c r="CA129" i="1" s="1"/>
  <c r="CJ129" i="1" s="1"/>
  <c r="BH46" i="1"/>
  <c r="BR46" i="1" s="1"/>
  <c r="CA46" i="1" s="1"/>
  <c r="CJ46" i="1" s="1"/>
  <c r="BI190" i="1"/>
  <c r="BS190" i="1" s="1"/>
  <c r="CB190" i="1" s="1"/>
  <c r="CK190" i="1" s="1"/>
  <c r="BH67" i="1"/>
  <c r="BR67" i="1" s="1"/>
  <c r="CA67" i="1" s="1"/>
  <c r="CJ67" i="1" s="1"/>
  <c r="BI101" i="1"/>
  <c r="BS101" i="1" s="1"/>
  <c r="CB101" i="1" s="1"/>
  <c r="CK101" i="1" s="1"/>
  <c r="BI157" i="1"/>
  <c r="BS157" i="1" s="1"/>
  <c r="CB157" i="1" s="1"/>
  <c r="CK157" i="1" s="1"/>
  <c r="BH164" i="1"/>
  <c r="BR164" i="1" s="1"/>
  <c r="CA164" i="1" s="1"/>
  <c r="CJ164" i="1" s="1"/>
  <c r="BI82" i="1"/>
  <c r="BS82" i="1" s="1"/>
  <c r="CB82" i="1" s="1"/>
  <c r="CK82" i="1" s="1"/>
  <c r="BI74" i="1"/>
  <c r="BS74" i="1" s="1"/>
  <c r="CB74" i="1" s="1"/>
  <c r="CK74" i="1" s="1"/>
  <c r="BI150" i="1"/>
  <c r="BS150" i="1" s="1"/>
  <c r="CB150" i="1" s="1"/>
  <c r="CK150" i="1" s="1"/>
  <c r="BH142" i="1"/>
  <c r="BR142" i="1" s="1"/>
  <c r="CA142" i="1" s="1"/>
  <c r="CJ142" i="1" s="1"/>
  <c r="BH106" i="1"/>
  <c r="BR106" i="1" s="1"/>
  <c r="CA106" i="1" s="1"/>
  <c r="CJ106" i="1" s="1"/>
  <c r="BH65" i="1"/>
  <c r="BR65" i="1" s="1"/>
  <c r="CA65" i="1" s="1"/>
  <c r="CJ65" i="1" s="1"/>
  <c r="BH184" i="1"/>
  <c r="BR184" i="1" s="1"/>
  <c r="CA184" i="1" s="1"/>
  <c r="CJ184" i="1" s="1"/>
  <c r="BI119" i="1"/>
  <c r="BS119" i="1" s="1"/>
  <c r="CB119" i="1" s="1"/>
  <c r="CK119" i="1" s="1"/>
  <c r="BI109" i="1"/>
  <c r="BS109" i="1" s="1"/>
  <c r="CB109" i="1" s="1"/>
  <c r="CK109" i="1" s="1"/>
  <c r="BH134" i="1"/>
  <c r="BR134" i="1" s="1"/>
  <c r="CA134" i="1" s="1"/>
  <c r="CJ134" i="1" s="1"/>
  <c r="BI136" i="1"/>
  <c r="BS136" i="1" s="1"/>
  <c r="CB136" i="1" s="1"/>
  <c r="CK136" i="1" s="1"/>
  <c r="BI131" i="1"/>
  <c r="BS131" i="1" s="1"/>
  <c r="CB131" i="1" s="1"/>
  <c r="CK131" i="1" s="1"/>
  <c r="BH36" i="1"/>
  <c r="BR36" i="1" s="1"/>
  <c r="CA36" i="1" s="1"/>
  <c r="CJ36" i="1" s="1"/>
  <c r="BH195" i="1"/>
  <c r="BR195" i="1" s="1"/>
  <c r="CA195" i="1" s="1"/>
  <c r="CJ195" i="1" s="1"/>
  <c r="BH177" i="1"/>
  <c r="BR177" i="1" s="1"/>
  <c r="CA177" i="1" s="1"/>
  <c r="CJ177" i="1" s="1"/>
  <c r="BH115" i="1"/>
  <c r="BR115" i="1" s="1"/>
  <c r="CA115" i="1" s="1"/>
  <c r="CJ115" i="1" s="1"/>
  <c r="BI84" i="1"/>
  <c r="BS84" i="1" s="1"/>
  <c r="CB84" i="1" s="1"/>
  <c r="CK84" i="1" s="1"/>
  <c r="BI123" i="1"/>
  <c r="BS123" i="1" s="1"/>
  <c r="CB123" i="1" s="1"/>
  <c r="CK123" i="1" s="1"/>
  <c r="BH112" i="1"/>
  <c r="BR112" i="1" s="1"/>
  <c r="CA112" i="1" s="1"/>
  <c r="CJ112" i="1" s="1"/>
  <c r="BH71" i="1"/>
  <c r="BR71" i="1" s="1"/>
  <c r="CA71" i="1" s="1"/>
  <c r="CJ71" i="1" s="1"/>
  <c r="BH43" i="1"/>
  <c r="BR43" i="1" s="1"/>
  <c r="CA43" i="1" s="1"/>
  <c r="CJ43" i="1" s="1"/>
  <c r="BH61" i="1"/>
  <c r="BR61" i="1" s="1"/>
  <c r="CA61" i="1" s="1"/>
  <c r="CJ61" i="1" s="1"/>
  <c r="BH28" i="1"/>
  <c r="BR28" i="1" s="1"/>
  <c r="CA28" i="1" s="1"/>
  <c r="CJ28" i="1" s="1"/>
  <c r="BI68" i="1"/>
  <c r="BS68" i="1" s="1"/>
  <c r="CB68" i="1" s="1"/>
  <c r="CK68" i="1" s="1"/>
  <c r="BH171" i="1"/>
  <c r="BR171" i="1" s="1"/>
  <c r="CA171" i="1" s="1"/>
  <c r="CJ171" i="1" s="1"/>
  <c r="BH132" i="1"/>
  <c r="BR132" i="1" s="1"/>
  <c r="CA132" i="1" s="1"/>
  <c r="CJ132" i="1" s="1"/>
  <c r="BH110" i="1"/>
  <c r="BR110" i="1" s="1"/>
  <c r="CA110" i="1" s="1"/>
  <c r="CJ110" i="1" s="1"/>
  <c r="BH146" i="1"/>
  <c r="BR146" i="1" s="1"/>
  <c r="CA146" i="1" s="1"/>
  <c r="CJ146" i="1" s="1"/>
  <c r="BI81" i="1"/>
  <c r="BS81" i="1" s="1"/>
  <c r="CB81" i="1" s="1"/>
  <c r="CK81" i="1" s="1"/>
  <c r="BH154" i="1"/>
  <c r="BR154" i="1" s="1"/>
  <c r="CA154" i="1" s="1"/>
  <c r="CJ154" i="1" s="1"/>
  <c r="BI167" i="1"/>
  <c r="BS167" i="1" s="1"/>
  <c r="CB167" i="1" s="1"/>
  <c r="CK167" i="1" s="1"/>
  <c r="BI105" i="1"/>
  <c r="BS105" i="1" s="1"/>
  <c r="CB105" i="1" s="1"/>
  <c r="CK105" i="1" s="1"/>
  <c r="BI70" i="1"/>
  <c r="BS70" i="1" s="1"/>
  <c r="CB70" i="1" s="1"/>
  <c r="CK70" i="1" s="1"/>
  <c r="BH78" i="1"/>
  <c r="BR78" i="1" s="1"/>
  <c r="CA78" i="1" s="1"/>
  <c r="CJ78" i="1" s="1"/>
  <c r="BH172" i="1"/>
  <c r="BR172" i="1" s="1"/>
  <c r="CA172" i="1" s="1"/>
  <c r="CJ172" i="1" s="1"/>
  <c r="BI159" i="1"/>
  <c r="BS159" i="1" s="1"/>
  <c r="CB159" i="1" s="1"/>
  <c r="CK159" i="1" s="1"/>
  <c r="BI193" i="1"/>
  <c r="BS193" i="1" s="1"/>
  <c r="CB193" i="1" s="1"/>
  <c r="CK193" i="1" s="1"/>
  <c r="BH145" i="1"/>
  <c r="BR145" i="1" s="1"/>
  <c r="CA145" i="1" s="1"/>
  <c r="CJ145" i="1" s="1"/>
  <c r="BI73" i="1"/>
  <c r="BS73" i="1" s="1"/>
  <c r="CB73" i="1" s="1"/>
  <c r="CK73" i="1" s="1"/>
  <c r="BI85" i="1"/>
  <c r="BS85" i="1" s="1"/>
  <c r="CB85" i="1" s="1"/>
  <c r="CK85" i="1" s="1"/>
  <c r="BH92" i="1"/>
  <c r="BR92" i="1" s="1"/>
  <c r="CA92" i="1" s="1"/>
  <c r="CJ92" i="1" s="1"/>
  <c r="BI138" i="1"/>
  <c r="BS138" i="1" s="1"/>
  <c r="CB138" i="1" s="1"/>
  <c r="CK138" i="1" s="1"/>
  <c r="BI178" i="1"/>
  <c r="BS178" i="1" s="1"/>
  <c r="CB178" i="1" s="1"/>
  <c r="CK178" i="1" s="1"/>
  <c r="BI128" i="1"/>
  <c r="BS128" i="1" s="1"/>
  <c r="CB128" i="1" s="1"/>
  <c r="CK128" i="1" s="1"/>
  <c r="BH156" i="1"/>
  <c r="BR156" i="1" s="1"/>
  <c r="CA156" i="1" s="1"/>
  <c r="CJ156" i="1" s="1"/>
  <c r="BH48" i="1"/>
  <c r="BR48" i="1" s="1"/>
  <c r="CA48" i="1" s="1"/>
  <c r="CJ48" i="1" s="1"/>
  <c r="BI166" i="1"/>
  <c r="BS166" i="1" s="1"/>
  <c r="CB166" i="1" s="1"/>
  <c r="CK166" i="1" s="1"/>
  <c r="BH102" i="1"/>
  <c r="BR102" i="1" s="1"/>
  <c r="CA102" i="1" s="1"/>
  <c r="CJ102" i="1" s="1"/>
  <c r="BH91" i="1"/>
  <c r="BR91" i="1" s="1"/>
  <c r="CA91" i="1" s="1"/>
  <c r="CJ91" i="1" s="1"/>
  <c r="BH79" i="1"/>
  <c r="BR79" i="1" s="1"/>
  <c r="CA79" i="1" s="1"/>
  <c r="CJ79" i="1" s="1"/>
  <c r="BH194" i="1"/>
  <c r="BR194" i="1" s="1"/>
  <c r="CA194" i="1" s="1"/>
  <c r="CJ194" i="1" s="1"/>
  <c r="BH120" i="1"/>
  <c r="BR120" i="1" s="1"/>
  <c r="CA120" i="1" s="1"/>
  <c r="CJ120" i="1" s="1"/>
  <c r="BH52" i="1"/>
  <c r="BR52" i="1" s="1"/>
  <c r="CA52" i="1" s="1"/>
  <c r="CJ52" i="1" s="1"/>
  <c r="BI80" i="1"/>
  <c r="BS80" i="1" s="1"/>
  <c r="CB80" i="1" s="1"/>
  <c r="CK80" i="1" s="1"/>
  <c r="BI35" i="1"/>
  <c r="BS35" i="1" s="1"/>
  <c r="CB35" i="1" s="1"/>
  <c r="CK35" i="1" s="1"/>
  <c r="BH96" i="1"/>
  <c r="BR96" i="1" s="1"/>
  <c r="CA96" i="1" s="1"/>
  <c r="CJ96" i="1" s="1"/>
  <c r="BH175" i="1"/>
  <c r="BR175" i="1" s="1"/>
  <c r="CA175" i="1" s="1"/>
  <c r="CJ175" i="1" s="1"/>
  <c r="BH153" i="1"/>
  <c r="BR153" i="1" s="1"/>
  <c r="CA153" i="1" s="1"/>
  <c r="CJ153" i="1" s="1"/>
  <c r="BH75" i="1"/>
  <c r="BR75" i="1" s="1"/>
  <c r="CA75" i="1" s="1"/>
  <c r="CJ75" i="1" s="1"/>
  <c r="BH139" i="1"/>
  <c r="BR139" i="1" s="1"/>
  <c r="CA139" i="1" s="1"/>
  <c r="CJ139" i="1" s="1"/>
  <c r="BH66" i="1"/>
  <c r="BR66" i="1" s="1"/>
  <c r="CA66" i="1" s="1"/>
  <c r="CJ66" i="1" s="1"/>
  <c r="BH59" i="1"/>
  <c r="BR59" i="1" s="1"/>
  <c r="CA59" i="1" s="1"/>
  <c r="CJ59" i="1" s="1"/>
  <c r="BH53" i="1"/>
  <c r="BR53" i="1" s="1"/>
  <c r="CA53" i="1" s="1"/>
  <c r="CJ53" i="1" s="1"/>
  <c r="BH83" i="1"/>
  <c r="BR83" i="1" s="1"/>
  <c r="CA83" i="1" s="1"/>
  <c r="CJ83" i="1" s="1"/>
  <c r="BH127" i="1"/>
  <c r="BR127" i="1" s="1"/>
  <c r="CA127" i="1" s="1"/>
  <c r="CJ127" i="1" s="1"/>
  <c r="BI54" i="1"/>
  <c r="BS54" i="1" s="1"/>
  <c r="CB54" i="1" s="1"/>
  <c r="CK54" i="1" s="1"/>
  <c r="BH88" i="1"/>
  <c r="BR88" i="1" s="1"/>
  <c r="CA88" i="1" s="1"/>
  <c r="CJ88" i="1" s="1"/>
  <c r="BH55" i="1"/>
  <c r="BR55" i="1" s="1"/>
  <c r="CA55" i="1" s="1"/>
  <c r="CJ55" i="1" s="1"/>
  <c r="BH62" i="1"/>
  <c r="BR62" i="1" s="1"/>
  <c r="CA62" i="1" s="1"/>
  <c r="CJ62" i="1" s="1"/>
  <c r="BH188" i="1"/>
  <c r="BR188" i="1" s="1"/>
  <c r="CA188" i="1" s="1"/>
  <c r="CJ188" i="1" s="1"/>
  <c r="BH56" i="1"/>
  <c r="BR56" i="1" s="1"/>
  <c r="CA56" i="1" s="1"/>
  <c r="CJ56" i="1" s="1"/>
  <c r="BH183" i="1"/>
  <c r="BR183" i="1" s="1"/>
  <c r="CA183" i="1" s="1"/>
  <c r="CJ183" i="1" s="1"/>
  <c r="BI186" i="1"/>
  <c r="BS186" i="1" s="1"/>
  <c r="CB186" i="1" s="1"/>
  <c r="CK186" i="1" s="1"/>
  <c r="BI173" i="1"/>
  <c r="BS173" i="1" s="1"/>
  <c r="CB173" i="1" s="1"/>
  <c r="CK173" i="1" s="1"/>
  <c r="BI169" i="1"/>
  <c r="BS169" i="1" s="1"/>
  <c r="CB169" i="1" s="1"/>
  <c r="CK169" i="1" s="1"/>
  <c r="BH191" i="1"/>
  <c r="BR191" i="1" s="1"/>
  <c r="CA191" i="1" s="1"/>
  <c r="CJ191" i="1" s="1"/>
  <c r="BI33" i="1"/>
  <c r="BS33" i="1" s="1"/>
  <c r="CB33" i="1" s="1"/>
  <c r="CK33" i="1" s="1"/>
  <c r="BH89" i="1"/>
  <c r="BR89" i="1" s="1"/>
  <c r="CA89" i="1" s="1"/>
  <c r="CJ89" i="1" s="1"/>
  <c r="BH44" i="1"/>
  <c r="BR44" i="1" s="1"/>
  <c r="CA44" i="1" s="1"/>
  <c r="CJ44" i="1" s="1"/>
  <c r="BI174" i="1"/>
  <c r="BS174" i="1" s="1"/>
  <c r="CB174" i="1" s="1"/>
  <c r="CK174" i="1" s="1"/>
  <c r="BH141" i="1"/>
  <c r="BR141" i="1" s="1"/>
  <c r="CA141" i="1" s="1"/>
  <c r="CJ141" i="1" s="1"/>
  <c r="BI90" i="1"/>
  <c r="BS90" i="1" s="1"/>
  <c r="CB90" i="1" s="1"/>
  <c r="CK90" i="1" s="1"/>
  <c r="BH32" i="1"/>
  <c r="BR32" i="1" s="1"/>
  <c r="CA32" i="1" s="1"/>
  <c r="CJ32" i="1" s="1"/>
  <c r="BH40" i="1"/>
  <c r="BR40" i="1" s="1"/>
  <c r="CA40" i="1" s="1"/>
  <c r="CJ40" i="1" s="1"/>
  <c r="BH180" i="1"/>
  <c r="BR180" i="1" s="1"/>
  <c r="CA180" i="1" s="1"/>
  <c r="CJ180" i="1" s="1"/>
  <c r="BH86" i="1"/>
  <c r="BR86" i="1" s="1"/>
  <c r="CA86" i="1" s="1"/>
  <c r="CJ86" i="1" s="1"/>
  <c r="BH118" i="1"/>
  <c r="BR118" i="1" s="1"/>
  <c r="CA118" i="1" s="1"/>
  <c r="CJ118" i="1" s="1"/>
  <c r="BI50" i="1"/>
  <c r="BS50" i="1" s="1"/>
  <c r="CB50" i="1" s="1"/>
  <c r="CK50" i="1" s="1"/>
  <c r="BH104" i="1"/>
  <c r="BR104" i="1" s="1"/>
  <c r="CA104" i="1" s="1"/>
  <c r="CJ104" i="1" s="1"/>
  <c r="BH179" i="1"/>
  <c r="BR179" i="1" s="1"/>
  <c r="CA179" i="1" s="1"/>
  <c r="CJ179" i="1" s="1"/>
  <c r="BH122" i="1"/>
  <c r="BR122" i="1" s="1"/>
  <c r="CA122" i="1" s="1"/>
  <c r="CJ122" i="1" s="1"/>
  <c r="BH149" i="1"/>
  <c r="BR149" i="1" s="1"/>
  <c r="CA149" i="1" s="1"/>
  <c r="CJ149" i="1" s="1"/>
  <c r="BH31" i="1"/>
  <c r="BR31" i="1" s="1"/>
  <c r="CA31" i="1" s="1"/>
  <c r="CJ31" i="1" s="1"/>
  <c r="BH60" i="1"/>
  <c r="BR60" i="1" s="1"/>
  <c r="CA60" i="1" s="1"/>
  <c r="CJ60" i="1" s="1"/>
  <c r="BH51" i="1"/>
  <c r="BR51" i="1" s="1"/>
  <c r="CA51" i="1" s="1"/>
  <c r="CJ51" i="1" s="1"/>
  <c r="BH108" i="1"/>
  <c r="BR108" i="1" s="1"/>
  <c r="CA108" i="1" s="1"/>
  <c r="CJ108" i="1" s="1"/>
  <c r="BH126" i="1"/>
  <c r="BR126" i="1" s="1"/>
  <c r="CA126" i="1" s="1"/>
  <c r="CJ126" i="1" s="1"/>
  <c r="BH57" i="1"/>
  <c r="BR57" i="1" s="1"/>
  <c r="CA57" i="1" s="1"/>
  <c r="CJ57" i="1" s="1"/>
  <c r="BH160" i="1"/>
  <c r="BR160" i="1" s="1"/>
  <c r="CA160" i="1" s="1"/>
  <c r="CJ160" i="1" s="1"/>
  <c r="BH147" i="1"/>
  <c r="BR147" i="1" s="1"/>
  <c r="CA147" i="1" s="1"/>
  <c r="CJ147" i="1" s="1"/>
  <c r="BH137" i="1"/>
  <c r="BR137" i="1" s="1"/>
  <c r="CA137" i="1" s="1"/>
  <c r="CJ137" i="1" s="1"/>
  <c r="BI77" i="1"/>
  <c r="BS77" i="1" s="1"/>
  <c r="CB77" i="1" s="1"/>
  <c r="CK77" i="1" s="1"/>
  <c r="BH152" i="1"/>
  <c r="BR152" i="1" s="1"/>
  <c r="CA152" i="1" s="1"/>
  <c r="CJ152" i="1" s="1"/>
  <c r="BH94" i="1"/>
  <c r="BR94" i="1" s="1"/>
  <c r="CA94" i="1" s="1"/>
  <c r="CJ94" i="1" s="1"/>
  <c r="BH98" i="1"/>
  <c r="BR98" i="1" s="1"/>
  <c r="CA98" i="1" s="1"/>
  <c r="CJ98" i="1" s="1"/>
  <c r="BI95" i="1"/>
  <c r="BS95" i="1" s="1"/>
  <c r="CB95" i="1" s="1"/>
  <c r="CK95" i="1" s="1"/>
  <c r="BI103" i="1"/>
  <c r="BS103" i="1" s="1"/>
  <c r="CB103" i="1" s="1"/>
  <c r="CK103" i="1" s="1"/>
  <c r="BI117" i="1"/>
  <c r="BS117" i="1" s="1"/>
  <c r="CB117" i="1" s="1"/>
  <c r="CK117" i="1" s="1"/>
  <c r="BH124" i="1"/>
  <c r="BR124" i="1" s="1"/>
  <c r="CA124" i="1" s="1"/>
  <c r="CJ124" i="1" s="1"/>
  <c r="BI72" i="1"/>
  <c r="BS72" i="1" s="1"/>
  <c r="CB72" i="1" s="1"/>
  <c r="CK72" i="1" s="1"/>
  <c r="BH100" i="1"/>
  <c r="BR100" i="1" s="1"/>
  <c r="CA100" i="1" s="1"/>
  <c r="CJ100" i="1" s="1"/>
  <c r="BH148" i="1"/>
  <c r="BR148" i="1" s="1"/>
  <c r="CA148" i="1" s="1"/>
  <c r="CJ148" i="1" s="1"/>
  <c r="BH49" i="1"/>
  <c r="BR49" i="1" s="1"/>
  <c r="CA49" i="1" s="1"/>
  <c r="CJ49" i="1" s="1"/>
  <c r="BH168" i="1"/>
  <c r="BR168" i="1" s="1"/>
  <c r="CA168" i="1" s="1"/>
  <c r="CJ168" i="1" s="1"/>
  <c r="BH133" i="1"/>
  <c r="BR133" i="1" s="1"/>
  <c r="CA133" i="1" s="1"/>
  <c r="CJ133" i="1" s="1"/>
  <c r="BH130" i="1"/>
  <c r="BR130" i="1" s="1"/>
  <c r="CA130" i="1" s="1"/>
  <c r="CJ130" i="1" s="1"/>
  <c r="BH64" i="1"/>
  <c r="BR64" i="1" s="1"/>
  <c r="CA64" i="1" s="1"/>
  <c r="CJ64" i="1" s="1"/>
  <c r="BI93" i="1"/>
  <c r="BS93" i="1" s="1"/>
  <c r="CB93" i="1" s="1"/>
  <c r="CK93" i="1" s="1"/>
  <c r="BI176" i="1"/>
  <c r="BS176" i="1" s="1"/>
  <c r="CB176" i="1" s="1"/>
  <c r="CK176" i="1" s="1"/>
  <c r="BI182" i="1"/>
  <c r="BS182" i="1" s="1"/>
  <c r="CB182" i="1" s="1"/>
  <c r="CK182" i="1" s="1"/>
  <c r="BH192" i="1"/>
  <c r="BR192" i="1" s="1"/>
  <c r="CA192" i="1" s="1"/>
  <c r="CJ192" i="1" s="1"/>
  <c r="BH185" i="1"/>
  <c r="BR185" i="1" s="1"/>
  <c r="CA185" i="1" s="1"/>
  <c r="CJ185" i="1" s="1"/>
  <c r="BH39" i="1"/>
  <c r="BR39" i="1" s="1"/>
  <c r="CA39" i="1" s="1"/>
  <c r="CJ39" i="1" s="1"/>
  <c r="BH135" i="1"/>
  <c r="BR135" i="1" s="1"/>
  <c r="CA135" i="1" s="1"/>
  <c r="CJ135" i="1" s="1"/>
  <c r="BH189" i="1"/>
  <c r="BR189" i="1" s="1"/>
  <c r="CA189" i="1" s="1"/>
  <c r="CJ189" i="1" s="1"/>
  <c r="BI76" i="1"/>
  <c r="BS76" i="1" s="1"/>
  <c r="CB76" i="1" s="1"/>
  <c r="CK76" i="1" s="1"/>
  <c r="BH45" i="1"/>
  <c r="BR45" i="1" s="1"/>
  <c r="CA45" i="1" s="1"/>
  <c r="CJ45" i="1" s="1"/>
  <c r="BH116" i="1"/>
  <c r="BR116" i="1" s="1"/>
  <c r="CA116" i="1" s="1"/>
  <c r="CJ116" i="1" s="1"/>
  <c r="BH187" i="1"/>
  <c r="BR187" i="1" s="1"/>
  <c r="CA187" i="1" s="1"/>
  <c r="CJ187" i="1" s="1"/>
  <c r="BH58" i="1"/>
  <c r="BR58" i="1" s="1"/>
  <c r="CA58" i="1" s="1"/>
  <c r="CJ58" i="1" s="1"/>
  <c r="BH155" i="1"/>
  <c r="BR155" i="1" s="1"/>
  <c r="CA155" i="1" s="1"/>
  <c r="CJ155" i="1" s="1"/>
  <c r="BI113" i="1"/>
  <c r="BS113" i="1" s="1"/>
  <c r="CB113" i="1" s="1"/>
  <c r="CK113" i="1" s="1"/>
  <c r="BH29" i="1"/>
  <c r="BR29" i="1" s="1"/>
  <c r="CA29" i="1" s="1"/>
  <c r="CJ29" i="1" s="1"/>
  <c r="CA38" i="1"/>
  <c r="CJ38" i="1" s="1"/>
  <c r="BH38" i="1"/>
  <c r="BR38" i="1" s="1"/>
  <c r="BH30" i="1"/>
  <c r="BR30" i="1" s="1"/>
  <c r="CA30" i="1" s="1"/>
  <c r="CJ30" i="1" s="1"/>
  <c r="BH151" i="1"/>
  <c r="BR151" i="1" s="1"/>
  <c r="CA151" i="1" s="1"/>
  <c r="CJ151" i="1" s="1"/>
  <c r="BH37" i="1"/>
  <c r="BR37" i="1" s="1"/>
  <c r="CA37" i="1" s="1"/>
  <c r="CJ37" i="1" s="1"/>
  <c r="BH162" i="1"/>
  <c r="BR162" i="1" s="1"/>
  <c r="CA162" i="1" s="1"/>
  <c r="CJ162" i="1" s="1"/>
  <c r="BI87" i="1"/>
  <c r="BS87" i="1" s="1"/>
  <c r="CB87" i="1" s="1"/>
  <c r="CK87" i="1" s="1"/>
  <c r="BI144" i="1"/>
  <c r="BS144" i="1" s="1"/>
  <c r="CB144" i="1" s="1"/>
  <c r="CK144" i="1" s="1"/>
  <c r="BH158" i="1"/>
  <c r="BR158" i="1" s="1"/>
  <c r="CA158" i="1" s="1"/>
  <c r="CJ158" i="1" s="1"/>
  <c r="BH114" i="1"/>
  <c r="BR114" i="1" s="1"/>
  <c r="CA114" i="1" s="1"/>
  <c r="CJ114" i="1" s="1"/>
  <c r="BH163" i="1"/>
  <c r="BR163" i="1" s="1"/>
  <c r="CA163" i="1" s="1"/>
  <c r="CJ163" i="1" s="1"/>
  <c r="AX27" i="1"/>
  <c r="J3" i="12" l="1"/>
  <c r="O7" i="12"/>
  <c r="P7" i="12"/>
  <c r="G7" i="12"/>
  <c r="M7" i="12"/>
  <c r="G3" i="12"/>
  <c r="M3" i="12"/>
  <c r="BK174" i="10"/>
  <c r="BU174" i="10" s="1"/>
  <c r="CD174" i="10" s="1"/>
  <c r="CM174" i="10" s="1"/>
  <c r="BK135" i="10"/>
  <c r="BU135" i="10" s="1"/>
  <c r="CD135" i="10" s="1"/>
  <c r="CM135" i="10" s="1"/>
  <c r="BL85" i="10"/>
  <c r="BV85" i="10" s="1"/>
  <c r="CE85" i="10" s="1"/>
  <c r="CN85" i="10" s="1"/>
  <c r="BK143" i="10"/>
  <c r="BU143" i="10" s="1"/>
  <c r="CD143" i="10" s="1"/>
  <c r="CM143" i="10" s="1"/>
  <c r="BK56" i="10"/>
  <c r="BU56" i="10" s="1"/>
  <c r="CD56" i="10" s="1"/>
  <c r="CM56" i="10" s="1"/>
  <c r="BK58" i="10"/>
  <c r="BU58" i="10" s="1"/>
  <c r="CD58" i="10" s="1"/>
  <c r="CM58" i="10" s="1"/>
  <c r="BK74" i="10"/>
  <c r="BU74" i="10" s="1"/>
  <c r="CD74" i="10" s="1"/>
  <c r="CM74" i="10" s="1"/>
  <c r="BK73" i="10"/>
  <c r="BU73" i="10" s="1"/>
  <c r="CD73" i="10" s="1"/>
  <c r="CM73" i="10" s="1"/>
  <c r="BK193" i="10"/>
  <c r="BU193" i="10" s="1"/>
  <c r="CD193" i="10" s="1"/>
  <c r="CM193" i="10" s="1"/>
  <c r="BK91" i="10"/>
  <c r="BU91" i="10" s="1"/>
  <c r="CD91" i="10" s="1"/>
  <c r="CM91" i="10" s="1"/>
  <c r="BL104" i="10"/>
  <c r="BV104" i="10" s="1"/>
  <c r="CE104" i="10" s="1"/>
  <c r="CN104" i="10" s="1"/>
  <c r="BK118" i="10"/>
  <c r="BU118" i="10" s="1"/>
  <c r="CD118" i="10" s="1"/>
  <c r="CM118" i="10" s="1"/>
  <c r="BK78" i="10"/>
  <c r="BU78" i="10" s="1"/>
  <c r="CD78" i="10" s="1"/>
  <c r="CM78" i="10" s="1"/>
  <c r="BK51" i="10"/>
  <c r="BU51" i="10" s="1"/>
  <c r="CD51" i="10" s="1"/>
  <c r="CM51" i="10" s="1"/>
  <c r="BK141" i="10"/>
  <c r="BU141" i="10" s="1"/>
  <c r="CD141" i="10" s="1"/>
  <c r="CM141" i="10" s="1"/>
  <c r="BK80" i="10"/>
  <c r="BU80" i="10" s="1"/>
  <c r="CD80" i="10" s="1"/>
  <c r="CM80" i="10" s="1"/>
  <c r="BK178" i="10"/>
  <c r="BU178" i="10" s="1"/>
  <c r="CD178" i="10" s="1"/>
  <c r="CM178" i="10" s="1"/>
  <c r="BK119" i="10"/>
  <c r="BU119" i="10" s="1"/>
  <c r="CD119" i="10" s="1"/>
  <c r="CM119" i="10" s="1"/>
  <c r="BK79" i="10"/>
  <c r="BU79" i="10" s="1"/>
  <c r="CD79" i="10" s="1"/>
  <c r="CM79" i="10" s="1"/>
  <c r="BK186" i="10"/>
  <c r="BU186" i="10" s="1"/>
  <c r="CD186" i="10" s="1"/>
  <c r="CM186" i="10" s="1"/>
  <c r="BL112" i="10"/>
  <c r="BV112" i="10" s="1"/>
  <c r="CE112" i="10" s="1"/>
  <c r="CN112" i="10" s="1"/>
  <c r="BK164" i="10"/>
  <c r="BU164" i="10" s="1"/>
  <c r="CD164" i="10" s="1"/>
  <c r="CM164" i="10" s="1"/>
  <c r="BK111" i="10"/>
  <c r="BU111" i="10" s="1"/>
  <c r="CD111" i="10" s="1"/>
  <c r="CM111" i="10" s="1"/>
  <c r="BK103" i="10"/>
  <c r="BU103" i="10" s="1"/>
  <c r="CD103" i="10" s="1"/>
  <c r="CM103" i="10" s="1"/>
  <c r="BK163" i="10"/>
  <c r="BU163" i="10" s="1"/>
  <c r="CD163" i="10" s="1"/>
  <c r="CM163" i="10" s="1"/>
  <c r="BK39" i="10"/>
  <c r="BU39" i="10" s="1"/>
  <c r="CD39" i="10" s="1"/>
  <c r="CM39" i="10" s="1"/>
  <c r="BK109" i="10"/>
  <c r="BU109" i="10" s="1"/>
  <c r="CD109" i="10" s="1"/>
  <c r="CM109" i="10" s="1"/>
  <c r="BK125" i="10"/>
  <c r="BU125" i="10" s="1"/>
  <c r="CD125" i="10" s="1"/>
  <c r="CM125" i="10" s="1"/>
  <c r="BK52" i="10"/>
  <c r="BU52" i="10" s="1"/>
  <c r="CD52" i="10" s="1"/>
  <c r="CM52" i="10" s="1"/>
  <c r="BK102" i="10"/>
  <c r="BU102" i="10" s="1"/>
  <c r="CD102" i="10" s="1"/>
  <c r="CM102" i="10" s="1"/>
  <c r="BK182" i="10"/>
  <c r="BU182" i="10" s="1"/>
  <c r="CD182" i="10" s="1"/>
  <c r="CM182" i="10" s="1"/>
  <c r="BK62" i="10"/>
  <c r="BU62" i="10" s="1"/>
  <c r="CD62" i="10" s="1"/>
  <c r="CM62" i="10" s="1"/>
  <c r="BK54" i="10"/>
  <c r="BU54" i="10" s="1"/>
  <c r="CD54" i="10" s="1"/>
  <c r="CM54" i="10" s="1"/>
  <c r="BK175" i="10"/>
  <c r="BU175" i="10" s="1"/>
  <c r="CD175" i="10" s="1"/>
  <c r="CM175" i="10" s="1"/>
  <c r="BK171" i="10"/>
  <c r="BU171" i="10" s="1"/>
  <c r="CD171" i="10" s="1"/>
  <c r="CM171" i="10" s="1"/>
  <c r="BK151" i="10"/>
  <c r="BU151" i="10" s="1"/>
  <c r="CD151" i="10" s="1"/>
  <c r="CM151" i="10" s="1"/>
  <c r="BK72" i="10"/>
  <c r="BU72" i="10" s="1"/>
  <c r="CD72" i="10" s="1"/>
  <c r="CM72" i="10" s="1"/>
  <c r="BL192" i="10"/>
  <c r="BV192" i="10" s="1"/>
  <c r="CE192" i="10" s="1"/>
  <c r="CN192" i="10" s="1"/>
  <c r="BK166" i="10"/>
  <c r="BU166" i="10" s="1"/>
  <c r="CD166" i="10" s="1"/>
  <c r="CM166" i="10" s="1"/>
  <c r="BI29" i="10"/>
  <c r="BS29" i="10" s="1"/>
  <c r="CB29" i="10" s="1"/>
  <c r="CK29" i="10" s="1"/>
  <c r="BK64" i="10"/>
  <c r="BU64" i="10" s="1"/>
  <c r="CD64" i="10" s="1"/>
  <c r="CM64" i="10" s="1"/>
  <c r="BL68" i="10"/>
  <c r="BV68" i="10" s="1"/>
  <c r="CE68" i="10" s="1"/>
  <c r="CN68" i="10" s="1"/>
  <c r="BL158" i="10"/>
  <c r="BV158" i="10" s="1"/>
  <c r="CE158" i="10" s="1"/>
  <c r="CN158" i="10" s="1"/>
  <c r="BK116" i="10"/>
  <c r="BU116" i="10" s="1"/>
  <c r="CD116" i="10" s="1"/>
  <c r="CM116" i="10" s="1"/>
  <c r="BK190" i="10"/>
  <c r="BU190" i="10" s="1"/>
  <c r="CD190" i="10" s="1"/>
  <c r="CM190" i="10" s="1"/>
  <c r="BK93" i="10"/>
  <c r="BU93" i="10" s="1"/>
  <c r="CD93" i="10" s="1"/>
  <c r="CM93" i="10" s="1"/>
  <c r="BK126" i="10"/>
  <c r="BU126" i="10" s="1"/>
  <c r="CD126" i="10" s="1"/>
  <c r="CM126" i="10" s="1"/>
  <c r="BL132" i="10"/>
  <c r="BV132" i="10" s="1"/>
  <c r="CE132" i="10" s="1"/>
  <c r="CN132" i="10" s="1"/>
  <c r="BK105" i="10"/>
  <c r="BU105" i="10" s="1"/>
  <c r="CD105" i="10" s="1"/>
  <c r="CM105" i="10" s="1"/>
  <c r="BK142" i="10"/>
  <c r="BU142" i="10" s="1"/>
  <c r="CD142" i="10" s="1"/>
  <c r="CM142" i="10" s="1"/>
  <c r="BK180" i="10"/>
  <c r="BU180" i="10" s="1"/>
  <c r="CD180" i="10" s="1"/>
  <c r="CM180" i="10" s="1"/>
  <c r="BK43" i="10"/>
  <c r="BU43" i="10" s="1"/>
  <c r="CD43" i="10" s="1"/>
  <c r="CM43" i="10" s="1"/>
  <c r="BK49" i="10"/>
  <c r="BU49" i="10" s="1"/>
  <c r="CD49" i="10" s="1"/>
  <c r="CM49" i="10" s="1"/>
  <c r="BK110" i="10"/>
  <c r="BU110" i="10" s="1"/>
  <c r="CD110" i="10" s="1"/>
  <c r="CM110" i="10" s="1"/>
  <c r="BK181" i="10"/>
  <c r="BU181" i="10" s="1"/>
  <c r="CD181" i="10" s="1"/>
  <c r="CM181" i="10" s="1"/>
  <c r="BL169" i="10"/>
  <c r="BV169" i="10" s="1"/>
  <c r="CE169" i="10" s="1"/>
  <c r="CN169" i="10" s="1"/>
  <c r="BK106" i="10"/>
  <c r="BU106" i="10" s="1"/>
  <c r="CD106" i="10" s="1"/>
  <c r="CM106" i="10" s="1"/>
  <c r="BK59" i="10"/>
  <c r="BU59" i="10" s="1"/>
  <c r="CD59" i="10" s="1"/>
  <c r="CM59" i="10" s="1"/>
  <c r="BK34" i="10"/>
  <c r="BU34" i="10" s="1"/>
  <c r="CD34" i="10" s="1"/>
  <c r="CM34" i="10" s="1"/>
  <c r="BK117" i="10"/>
  <c r="BU117" i="10" s="1"/>
  <c r="CD117" i="10" s="1"/>
  <c r="CM117" i="10" s="1"/>
  <c r="BK146" i="10"/>
  <c r="BU146" i="10" s="1"/>
  <c r="CD146" i="10" s="1"/>
  <c r="CM146" i="10" s="1"/>
  <c r="BK92" i="10"/>
  <c r="BU92" i="10" s="1"/>
  <c r="CD92" i="10" s="1"/>
  <c r="CM92" i="10" s="1"/>
  <c r="BK61" i="10"/>
  <c r="BU61" i="10" s="1"/>
  <c r="CD61" i="10" s="1"/>
  <c r="CM61" i="10" s="1"/>
  <c r="BK86" i="10"/>
  <c r="BU86" i="10" s="1"/>
  <c r="CD86" i="10" s="1"/>
  <c r="CM86" i="10" s="1"/>
  <c r="BK121" i="10"/>
  <c r="BU121" i="10" s="1"/>
  <c r="CD121" i="10" s="1"/>
  <c r="CM121" i="10" s="1"/>
  <c r="BK33" i="10"/>
  <c r="BU33" i="10" s="1"/>
  <c r="CD33" i="10" s="1"/>
  <c r="CM33" i="10" s="1"/>
  <c r="BK84" i="10"/>
  <c r="BU84" i="10" s="1"/>
  <c r="CD84" i="10" s="1"/>
  <c r="CM84" i="10" s="1"/>
  <c r="BK134" i="10"/>
  <c r="BU134" i="10" s="1"/>
  <c r="CD134" i="10" s="1"/>
  <c r="CM134" i="10" s="1"/>
  <c r="BL131" i="10"/>
  <c r="BV131" i="10" s="1"/>
  <c r="CE131" i="10" s="1"/>
  <c r="CN131" i="10" s="1"/>
  <c r="BK95" i="10"/>
  <c r="BU95" i="10" s="1"/>
  <c r="CD95" i="10" s="1"/>
  <c r="CM95" i="10" s="1"/>
  <c r="BK45" i="10"/>
  <c r="BU45" i="10" s="1"/>
  <c r="CD45" i="10" s="1"/>
  <c r="CM45" i="10" s="1"/>
  <c r="BK32" i="10"/>
  <c r="BU32" i="10" s="1"/>
  <c r="CD32" i="10" s="1"/>
  <c r="CM32" i="10" s="1"/>
  <c r="BK88" i="10"/>
  <c r="BU88" i="10" s="1"/>
  <c r="CD88" i="10" s="1"/>
  <c r="CM88" i="10" s="1"/>
  <c r="BL108" i="10"/>
  <c r="BV108" i="10" s="1"/>
  <c r="CE108" i="10" s="1"/>
  <c r="CN108" i="10" s="1"/>
  <c r="BL155" i="10"/>
  <c r="BV155" i="10" s="1"/>
  <c r="CE155" i="10" s="1"/>
  <c r="CN155" i="10" s="1"/>
  <c r="BK124" i="10"/>
  <c r="BU124" i="10" s="1"/>
  <c r="CD124" i="10" s="1"/>
  <c r="CM124" i="10" s="1"/>
  <c r="BK48" i="10"/>
  <c r="BU48" i="10" s="1"/>
  <c r="CD48" i="10" s="1"/>
  <c r="CM48" i="10" s="1"/>
  <c r="BK133" i="10"/>
  <c r="BU133" i="10" s="1"/>
  <c r="CD133" i="10" s="1"/>
  <c r="CM133" i="10" s="1"/>
  <c r="BK41" i="10"/>
  <c r="BU41" i="10" s="1"/>
  <c r="CD41" i="10" s="1"/>
  <c r="CM41" i="10" s="1"/>
  <c r="BL137" i="10"/>
  <c r="BV137" i="10" s="1"/>
  <c r="CE137" i="10" s="1"/>
  <c r="CN137" i="10" s="1"/>
  <c r="BK115" i="10"/>
  <c r="BU115" i="10" s="1"/>
  <c r="CD115" i="10" s="1"/>
  <c r="CM115" i="10" s="1"/>
  <c r="BK149" i="10"/>
  <c r="BU149" i="10" s="1"/>
  <c r="CD149" i="10" s="1"/>
  <c r="CM149" i="10" s="1"/>
  <c r="BK170" i="10"/>
  <c r="BU170" i="10" s="1"/>
  <c r="CD170" i="10" s="1"/>
  <c r="CM170" i="10" s="1"/>
  <c r="BK159" i="10"/>
  <c r="BU159" i="10" s="1"/>
  <c r="CD159" i="10" s="1"/>
  <c r="CM159" i="10" s="1"/>
  <c r="BK94" i="10"/>
  <c r="BU94" i="10" s="1"/>
  <c r="CD94" i="10" s="1"/>
  <c r="CM94" i="10" s="1"/>
  <c r="BK189" i="10"/>
  <c r="BU189" i="10" s="1"/>
  <c r="CD189" i="10" s="1"/>
  <c r="CM189" i="10" s="1"/>
  <c r="BK184" i="10"/>
  <c r="BU184" i="10" s="1"/>
  <c r="CD184" i="10" s="1"/>
  <c r="CM184" i="10" s="1"/>
  <c r="BK38" i="10"/>
  <c r="BU38" i="10" s="1"/>
  <c r="CD38" i="10" s="1"/>
  <c r="CM38" i="10" s="1"/>
  <c r="BK89" i="10"/>
  <c r="BU89" i="10" s="1"/>
  <c r="CD89" i="10" s="1"/>
  <c r="CM89" i="10" s="1"/>
  <c r="BK87" i="10"/>
  <c r="BU87" i="10" s="1"/>
  <c r="CD87" i="10" s="1"/>
  <c r="CM87" i="10" s="1"/>
  <c r="BK153" i="10"/>
  <c r="BU153" i="10" s="1"/>
  <c r="CD153" i="10" s="1"/>
  <c r="CM153" i="10" s="1"/>
  <c r="BK60" i="10"/>
  <c r="BU60" i="10" s="1"/>
  <c r="CD60" i="10" s="1"/>
  <c r="CM60" i="10" s="1"/>
  <c r="BK127" i="10"/>
  <c r="BU127" i="10" s="1"/>
  <c r="CD127" i="10" s="1"/>
  <c r="CM127" i="10" s="1"/>
  <c r="BK173" i="10"/>
  <c r="BU173" i="10" s="1"/>
  <c r="CD173" i="10" s="1"/>
  <c r="CM173" i="10" s="1"/>
  <c r="BK28" i="10"/>
  <c r="BU28" i="10" s="1"/>
  <c r="CD28" i="10" s="1"/>
  <c r="CM28" i="10" s="1"/>
  <c r="BK195" i="10"/>
  <c r="BU195" i="10" s="1"/>
  <c r="CD195" i="10" s="1"/>
  <c r="CM195" i="10" s="1"/>
  <c r="BK37" i="10"/>
  <c r="BU37" i="10" s="1"/>
  <c r="CD37" i="10" s="1"/>
  <c r="CM37" i="10" s="1"/>
  <c r="BK42" i="10"/>
  <c r="BU42" i="10" s="1"/>
  <c r="CD42" i="10" s="1"/>
  <c r="CM42" i="10" s="1"/>
  <c r="BK69" i="10"/>
  <c r="BU69" i="10" s="1"/>
  <c r="CD69" i="10" s="1"/>
  <c r="CM69" i="10" s="1"/>
  <c r="BK177" i="10"/>
  <c r="BU177" i="10" s="1"/>
  <c r="CD177" i="10" s="1"/>
  <c r="CM177" i="10" s="1"/>
  <c r="BK160" i="10"/>
  <c r="BU160" i="10" s="1"/>
  <c r="CD160" i="10" s="1"/>
  <c r="CM160" i="10" s="1"/>
  <c r="BK138" i="10"/>
  <c r="BU138" i="10" s="1"/>
  <c r="CD138" i="10" s="1"/>
  <c r="CM138" i="10" s="1"/>
  <c r="BK46" i="10"/>
  <c r="BU46" i="10" s="1"/>
  <c r="CD46" i="10" s="1"/>
  <c r="CM46" i="10" s="1"/>
  <c r="BK114" i="10"/>
  <c r="BU114" i="10" s="1"/>
  <c r="CD114" i="10" s="1"/>
  <c r="CM114" i="10" s="1"/>
  <c r="BK150" i="10"/>
  <c r="BU150" i="10" s="1"/>
  <c r="CD150" i="10" s="1"/>
  <c r="CM150" i="10" s="1"/>
  <c r="BK188" i="10"/>
  <c r="BU188" i="10" s="1"/>
  <c r="CD188" i="10" s="1"/>
  <c r="CM188" i="10" s="1"/>
  <c r="BK168" i="10"/>
  <c r="BU168" i="10" s="1"/>
  <c r="CD168" i="10" s="1"/>
  <c r="CM168" i="10" s="1"/>
  <c r="BK194" i="10"/>
  <c r="BU194" i="10" s="1"/>
  <c r="CD194" i="10" s="1"/>
  <c r="CM194" i="10" s="1"/>
  <c r="BK130" i="10"/>
  <c r="BU130" i="10" s="1"/>
  <c r="CD130" i="10" s="1"/>
  <c r="CM130" i="10" s="1"/>
  <c r="BK63" i="10"/>
  <c r="BU63" i="10" s="1"/>
  <c r="CD63" i="10" s="1"/>
  <c r="CM63" i="10" s="1"/>
  <c r="BK67" i="10"/>
  <c r="BU67" i="10" s="1"/>
  <c r="CD67" i="10" s="1"/>
  <c r="CM67" i="10" s="1"/>
  <c r="BK44" i="10"/>
  <c r="BU44" i="10" s="1"/>
  <c r="CD44" i="10" s="1"/>
  <c r="CM44" i="10" s="1"/>
  <c r="BK47" i="10"/>
  <c r="BU47" i="10" s="1"/>
  <c r="CD47" i="10" s="1"/>
  <c r="CM47" i="10" s="1"/>
  <c r="BK65" i="10"/>
  <c r="BU65" i="10" s="1"/>
  <c r="CD65" i="10" s="1"/>
  <c r="CM65" i="10" s="1"/>
  <c r="BL145" i="10"/>
  <c r="BV145" i="10" s="1"/>
  <c r="CE145" i="10" s="1"/>
  <c r="CN145" i="10" s="1"/>
  <c r="BK30" i="10"/>
  <c r="BU30" i="10" s="1"/>
  <c r="CD30" i="10" s="1"/>
  <c r="CM30" i="10" s="1"/>
  <c r="BK152" i="10"/>
  <c r="BU152" i="10" s="1"/>
  <c r="CD152" i="10" s="1"/>
  <c r="CM152" i="10" s="1"/>
  <c r="BK128" i="10"/>
  <c r="BU128" i="10" s="1"/>
  <c r="CD128" i="10" s="1"/>
  <c r="CM128" i="10" s="1"/>
  <c r="BK165" i="10"/>
  <c r="BU165" i="10" s="1"/>
  <c r="CD165" i="10" s="1"/>
  <c r="CM165" i="10" s="1"/>
  <c r="BK35" i="10"/>
  <c r="BU35" i="10" s="1"/>
  <c r="CD35" i="10" s="1"/>
  <c r="CM35" i="10" s="1"/>
  <c r="BL161" i="10"/>
  <c r="BV161" i="10" s="1"/>
  <c r="CE161" i="10" s="1"/>
  <c r="CN161" i="10" s="1"/>
  <c r="BK144" i="10"/>
  <c r="BU144" i="10" s="1"/>
  <c r="CD144" i="10" s="1"/>
  <c r="CM144" i="10" s="1"/>
  <c r="BK57" i="10"/>
  <c r="BU57" i="10" s="1"/>
  <c r="CD57" i="10" s="1"/>
  <c r="CM57" i="10" s="1"/>
  <c r="BK96" i="10"/>
  <c r="BU96" i="10" s="1"/>
  <c r="CD96" i="10" s="1"/>
  <c r="CM96" i="10" s="1"/>
  <c r="BK157" i="10"/>
  <c r="BU157" i="10" s="1"/>
  <c r="CD157" i="10" s="1"/>
  <c r="CM157" i="10" s="1"/>
  <c r="BK76" i="10"/>
  <c r="BU76" i="10" s="1"/>
  <c r="CD76" i="10" s="1"/>
  <c r="CM76" i="10" s="1"/>
  <c r="BK167" i="10"/>
  <c r="BU167" i="10" s="1"/>
  <c r="CD167" i="10" s="1"/>
  <c r="CM167" i="10" s="1"/>
  <c r="BK179" i="10"/>
  <c r="BU179" i="10" s="1"/>
  <c r="CD179" i="10" s="1"/>
  <c r="CM179" i="10" s="1"/>
  <c r="BK77" i="10"/>
  <c r="BU77" i="10" s="1"/>
  <c r="CD77" i="10" s="1"/>
  <c r="CM77" i="10" s="1"/>
  <c r="BK40" i="10"/>
  <c r="BU40" i="10" s="1"/>
  <c r="CD40" i="10" s="1"/>
  <c r="CM40" i="10" s="1"/>
  <c r="BK101" i="10"/>
  <c r="BU101" i="10" s="1"/>
  <c r="CD101" i="10" s="1"/>
  <c r="CM101" i="10" s="1"/>
  <c r="BK156" i="10"/>
  <c r="BU156" i="10" s="1"/>
  <c r="CD156" i="10" s="1"/>
  <c r="CM156" i="10" s="1"/>
  <c r="BK154" i="10"/>
  <c r="BU154" i="10" s="1"/>
  <c r="CD154" i="10" s="1"/>
  <c r="CM154" i="10" s="1"/>
  <c r="BK81" i="10"/>
  <c r="BU81" i="10" s="1"/>
  <c r="CD81" i="10" s="1"/>
  <c r="CM81" i="10" s="1"/>
  <c r="BK82" i="10"/>
  <c r="BU82" i="10" s="1"/>
  <c r="CD82" i="10" s="1"/>
  <c r="CM82" i="10" s="1"/>
  <c r="BK191" i="10"/>
  <c r="BU191" i="10" s="1"/>
  <c r="CD191" i="10" s="1"/>
  <c r="CM191" i="10" s="1"/>
  <c r="BK120" i="10"/>
  <c r="BU120" i="10" s="1"/>
  <c r="CD120" i="10" s="1"/>
  <c r="CM120" i="10" s="1"/>
  <c r="BK99" i="10"/>
  <c r="BU99" i="10" s="1"/>
  <c r="CD99" i="10" s="1"/>
  <c r="CM99" i="10" s="1"/>
  <c r="BK50" i="10"/>
  <c r="BU50" i="10" s="1"/>
  <c r="CD50" i="10" s="1"/>
  <c r="CM50" i="10" s="1"/>
  <c r="BK139" i="10"/>
  <c r="BU139" i="10" s="1"/>
  <c r="CD139" i="10" s="1"/>
  <c r="CM139" i="10" s="1"/>
  <c r="BK187" i="10"/>
  <c r="BU187" i="10" s="1"/>
  <c r="CD187" i="10" s="1"/>
  <c r="CM187" i="10" s="1"/>
  <c r="BK140" i="10"/>
  <c r="BU140" i="10" s="1"/>
  <c r="CD140" i="10" s="1"/>
  <c r="CM140" i="10" s="1"/>
  <c r="BK71" i="10"/>
  <c r="BU71" i="10" s="1"/>
  <c r="CD71" i="10" s="1"/>
  <c r="CM71" i="10" s="1"/>
  <c r="BK123" i="10"/>
  <c r="BU123" i="10" s="1"/>
  <c r="CD123" i="10" s="1"/>
  <c r="CM123" i="10" s="1"/>
  <c r="BK53" i="10"/>
  <c r="BU53" i="10" s="1"/>
  <c r="CD53" i="10" s="1"/>
  <c r="CM53" i="10" s="1"/>
  <c r="BK176" i="10"/>
  <c r="BU176" i="10" s="1"/>
  <c r="CD176" i="10" s="1"/>
  <c r="CM176" i="10" s="1"/>
  <c r="BK183" i="10"/>
  <c r="BU183" i="10" s="1"/>
  <c r="CD183" i="10" s="1"/>
  <c r="CM183" i="10" s="1"/>
  <c r="BK66" i="10"/>
  <c r="BU66" i="10" s="1"/>
  <c r="CD66" i="10" s="1"/>
  <c r="CM66" i="10" s="1"/>
  <c r="BL162" i="10"/>
  <c r="BV162" i="10" s="1"/>
  <c r="CE162" i="10" s="1"/>
  <c r="CN162" i="10" s="1"/>
  <c r="BK107" i="10"/>
  <c r="BU107" i="10" s="1"/>
  <c r="CD107" i="10" s="1"/>
  <c r="CM107" i="10" s="1"/>
  <c r="BL36" i="10"/>
  <c r="BV36" i="10" s="1"/>
  <c r="CE36" i="10" s="1"/>
  <c r="CN36" i="10" s="1"/>
  <c r="BL70" i="10"/>
  <c r="BV70" i="10" s="1"/>
  <c r="CE70" i="10" s="1"/>
  <c r="CN70" i="10" s="1"/>
  <c r="BK172" i="10"/>
  <c r="BU172" i="10" s="1"/>
  <c r="CD172" i="10" s="1"/>
  <c r="CM172" i="10" s="1"/>
  <c r="BK83" i="10"/>
  <c r="BU83" i="10" s="1"/>
  <c r="CD83" i="10" s="1"/>
  <c r="CM83" i="10" s="1"/>
  <c r="BK90" i="10"/>
  <c r="BU90" i="10" s="1"/>
  <c r="CD90" i="10" s="1"/>
  <c r="CM90" i="10" s="1"/>
  <c r="BL97" i="10"/>
  <c r="BV97" i="10" s="1"/>
  <c r="CE97" i="10" s="1"/>
  <c r="CN97" i="10" s="1"/>
  <c r="BK122" i="10"/>
  <c r="BU122" i="10" s="1"/>
  <c r="CD122" i="10" s="1"/>
  <c r="CM122" i="10" s="1"/>
  <c r="BK100" i="10"/>
  <c r="BU100" i="10" s="1"/>
  <c r="CD100" i="10" s="1"/>
  <c r="CM100" i="10" s="1"/>
  <c r="BK185" i="10"/>
  <c r="BU185" i="10" s="1"/>
  <c r="CD185" i="10" s="1"/>
  <c r="CM185" i="10" s="1"/>
  <c r="BL31" i="10"/>
  <c r="BV31" i="10" s="1"/>
  <c r="CE31" i="10" s="1"/>
  <c r="CN31" i="10" s="1"/>
  <c r="BK147" i="10"/>
  <c r="BU147" i="10" s="1"/>
  <c r="CD147" i="10" s="1"/>
  <c r="CM147" i="10" s="1"/>
  <c r="BK148" i="10"/>
  <c r="BU148" i="10" s="1"/>
  <c r="CD148" i="10" s="1"/>
  <c r="CM148" i="10" s="1"/>
  <c r="BK113" i="10"/>
  <c r="BU113" i="10" s="1"/>
  <c r="CD113" i="10" s="1"/>
  <c r="CM113" i="10" s="1"/>
  <c r="BK136" i="10"/>
  <c r="BU136" i="10" s="1"/>
  <c r="CD136" i="10" s="1"/>
  <c r="CM136" i="10" s="1"/>
  <c r="BK98" i="10"/>
  <c r="BU98" i="10" s="1"/>
  <c r="CD98" i="10" s="1"/>
  <c r="CM98" i="10" s="1"/>
  <c r="BK75" i="10"/>
  <c r="BU75" i="10" s="1"/>
  <c r="CD75" i="10" s="1"/>
  <c r="CM75" i="10" s="1"/>
  <c r="BK55" i="10"/>
  <c r="BU55" i="10" s="1"/>
  <c r="CD55" i="10" s="1"/>
  <c r="CM55" i="10" s="1"/>
  <c r="BK129" i="10"/>
  <c r="BU129" i="10" s="1"/>
  <c r="CD129" i="10" s="1"/>
  <c r="CM129" i="10" s="1"/>
  <c r="AZ27" i="10"/>
  <c r="AY17" i="10"/>
  <c r="BE27" i="10"/>
  <c r="BO27" i="10" s="1"/>
  <c r="BX27" i="10" s="1"/>
  <c r="BI158" i="7"/>
  <c r="BS158" i="7" s="1"/>
  <c r="CB158" i="7" s="1"/>
  <c r="CK158" i="7" s="1"/>
  <c r="BI65" i="7"/>
  <c r="BS65" i="7" s="1"/>
  <c r="CB65" i="7" s="1"/>
  <c r="CK65" i="7" s="1"/>
  <c r="BJ166" i="7"/>
  <c r="BT166" i="7" s="1"/>
  <c r="CC166" i="7" s="1"/>
  <c r="CL166" i="7" s="1"/>
  <c r="BJ111" i="7"/>
  <c r="BT111" i="7" s="1"/>
  <c r="CC111" i="7" s="1"/>
  <c r="CL111" i="7" s="1"/>
  <c r="BJ113" i="7"/>
  <c r="BT113" i="7" s="1"/>
  <c r="CC113" i="7" s="1"/>
  <c r="CL113" i="7" s="1"/>
  <c r="BI59" i="7"/>
  <c r="BS59" i="7" s="1"/>
  <c r="CB59" i="7" s="1"/>
  <c r="CK59" i="7" s="1"/>
  <c r="BI33" i="7"/>
  <c r="BS33" i="7" s="1"/>
  <c r="CB33" i="7" s="1"/>
  <c r="CK33" i="7" s="1"/>
  <c r="BI156" i="7"/>
  <c r="BS156" i="7" s="1"/>
  <c r="CB156" i="7" s="1"/>
  <c r="CK156" i="7" s="1"/>
  <c r="BJ140" i="7"/>
  <c r="BT140" i="7" s="1"/>
  <c r="CC140" i="7" s="1"/>
  <c r="CL140" i="7" s="1"/>
  <c r="BI114" i="7"/>
  <c r="BS114" i="7" s="1"/>
  <c r="CB114" i="7" s="1"/>
  <c r="CK114" i="7" s="1"/>
  <c r="BJ99" i="7"/>
  <c r="BT99" i="7" s="1"/>
  <c r="CC99" i="7" s="1"/>
  <c r="CL99" i="7" s="1"/>
  <c r="BJ151" i="7"/>
  <c r="BT151" i="7" s="1"/>
  <c r="CC151" i="7" s="1"/>
  <c r="CL151" i="7" s="1"/>
  <c r="BJ87" i="7"/>
  <c r="BT87" i="7" s="1"/>
  <c r="CC87" i="7" s="1"/>
  <c r="CL87" i="7" s="1"/>
  <c r="BJ107" i="7"/>
  <c r="BT107" i="7" s="1"/>
  <c r="CC107" i="7" s="1"/>
  <c r="CL107" i="7" s="1"/>
  <c r="BJ57" i="7"/>
  <c r="BT57" i="7" s="1"/>
  <c r="CC57" i="7" s="1"/>
  <c r="CL57" i="7" s="1"/>
  <c r="BJ121" i="7"/>
  <c r="BT121" i="7" s="1"/>
  <c r="CC121" i="7" s="1"/>
  <c r="CL121" i="7" s="1"/>
  <c r="BJ116" i="7"/>
  <c r="BT116" i="7" s="1"/>
  <c r="CC116" i="7" s="1"/>
  <c r="CL116" i="7" s="1"/>
  <c r="BJ42" i="7"/>
  <c r="BT42" i="7" s="1"/>
  <c r="CC42" i="7" s="1"/>
  <c r="CL42" i="7" s="1"/>
  <c r="BJ76" i="7"/>
  <c r="BT76" i="7" s="1"/>
  <c r="CC76" i="7" s="1"/>
  <c r="CL76" i="7" s="1"/>
  <c r="BJ161" i="7"/>
  <c r="BT161" i="7" s="1"/>
  <c r="CC161" i="7" s="1"/>
  <c r="CL161" i="7" s="1"/>
  <c r="BI98" i="7"/>
  <c r="BS98" i="7" s="1"/>
  <c r="CB98" i="7" s="1"/>
  <c r="CK98" i="7" s="1"/>
  <c r="BI55" i="7"/>
  <c r="BS55" i="7" s="1"/>
  <c r="CB55" i="7" s="1"/>
  <c r="CK55" i="7" s="1"/>
  <c r="BI164" i="7"/>
  <c r="BS164" i="7" s="1"/>
  <c r="CB164" i="7" s="1"/>
  <c r="CK164" i="7" s="1"/>
  <c r="BJ75" i="7"/>
  <c r="BT75" i="7" s="1"/>
  <c r="CC75" i="7" s="1"/>
  <c r="CL75" i="7" s="1"/>
  <c r="BI106" i="7"/>
  <c r="BS106" i="7" s="1"/>
  <c r="CB106" i="7" s="1"/>
  <c r="CK106" i="7" s="1"/>
  <c r="BI29" i="7"/>
  <c r="BS29" i="7" s="1"/>
  <c r="CB29" i="7" s="1"/>
  <c r="CK29" i="7" s="1"/>
  <c r="BJ124" i="7"/>
  <c r="BT124" i="7" s="1"/>
  <c r="CC124" i="7" s="1"/>
  <c r="CL124" i="7" s="1"/>
  <c r="BJ34" i="7"/>
  <c r="BT34" i="7" s="1"/>
  <c r="CC34" i="7" s="1"/>
  <c r="CL34" i="7" s="1"/>
  <c r="BJ91" i="7"/>
  <c r="BT91" i="7" s="1"/>
  <c r="CC91" i="7" s="1"/>
  <c r="CL91" i="7" s="1"/>
  <c r="BJ141" i="7"/>
  <c r="BT141" i="7" s="1"/>
  <c r="CC141" i="7" s="1"/>
  <c r="CL141" i="7" s="1"/>
  <c r="BJ85" i="7"/>
  <c r="BT85" i="7" s="1"/>
  <c r="CC85" i="7" s="1"/>
  <c r="CL85" i="7" s="1"/>
  <c r="BJ103" i="7"/>
  <c r="BT103" i="7" s="1"/>
  <c r="CC103" i="7" s="1"/>
  <c r="CL103" i="7" s="1"/>
  <c r="BJ36" i="7"/>
  <c r="BT36" i="7" s="1"/>
  <c r="CC36" i="7" s="1"/>
  <c r="CL36" i="7" s="1"/>
  <c r="BI130" i="7"/>
  <c r="BS130" i="7" s="1"/>
  <c r="CB130" i="7" s="1"/>
  <c r="CK130" i="7" s="1"/>
  <c r="BJ132" i="7"/>
  <c r="BT132" i="7" s="1"/>
  <c r="CC132" i="7" s="1"/>
  <c r="CL132" i="7" s="1"/>
  <c r="BI77" i="7"/>
  <c r="BS77" i="7" s="1"/>
  <c r="CB77" i="7" s="1"/>
  <c r="CK77" i="7" s="1"/>
  <c r="BI179" i="7"/>
  <c r="BS179" i="7" s="1"/>
  <c r="CB179" i="7" s="1"/>
  <c r="CK179" i="7" s="1"/>
  <c r="BI78" i="7"/>
  <c r="BS78" i="7" s="1"/>
  <c r="CB78" i="7" s="1"/>
  <c r="CK78" i="7" s="1"/>
  <c r="BI82" i="7"/>
  <c r="BS82" i="7" s="1"/>
  <c r="CB82" i="7" s="1"/>
  <c r="CK82" i="7" s="1"/>
  <c r="BJ157" i="7"/>
  <c r="BT157" i="7" s="1"/>
  <c r="CC157" i="7" s="1"/>
  <c r="CL157" i="7" s="1"/>
  <c r="BI147" i="7"/>
  <c r="BS147" i="7" s="1"/>
  <c r="CB147" i="7" s="1"/>
  <c r="CK147" i="7" s="1"/>
  <c r="BJ144" i="7"/>
  <c r="BT144" i="7" s="1"/>
  <c r="CC144" i="7" s="1"/>
  <c r="CL144" i="7" s="1"/>
  <c r="BI83" i="7"/>
  <c r="BS83" i="7" s="1"/>
  <c r="CB83" i="7" s="1"/>
  <c r="CK83" i="7" s="1"/>
  <c r="BJ43" i="7"/>
  <c r="BT43" i="7" s="1"/>
  <c r="CC43" i="7" s="1"/>
  <c r="CL43" i="7" s="1"/>
  <c r="BI110" i="7"/>
  <c r="BS110" i="7" s="1"/>
  <c r="CB110" i="7" s="1"/>
  <c r="CK110" i="7" s="1"/>
  <c r="BI138" i="7"/>
  <c r="BS138" i="7" s="1"/>
  <c r="CB138" i="7" s="1"/>
  <c r="CK138" i="7" s="1"/>
  <c r="BJ136" i="7"/>
  <c r="BT136" i="7" s="1"/>
  <c r="CC136" i="7" s="1"/>
  <c r="CL136" i="7" s="1"/>
  <c r="BJ35" i="7"/>
  <c r="BT35" i="7" s="1"/>
  <c r="CC35" i="7" s="1"/>
  <c r="CL35" i="7" s="1"/>
  <c r="BJ180" i="7"/>
  <c r="BT180" i="7" s="1"/>
  <c r="CC180" i="7" s="1"/>
  <c r="CL180" i="7" s="1"/>
  <c r="BI69" i="7"/>
  <c r="BS69" i="7" s="1"/>
  <c r="CB69" i="7" s="1"/>
  <c r="CK69" i="7" s="1"/>
  <c r="BI93" i="7"/>
  <c r="BS93" i="7" s="1"/>
  <c r="CB93" i="7" s="1"/>
  <c r="CK93" i="7" s="1"/>
  <c r="BI169" i="7"/>
  <c r="BS169" i="7" s="1"/>
  <c r="CB169" i="7" s="1"/>
  <c r="CK169" i="7" s="1"/>
  <c r="BJ142" i="7"/>
  <c r="BT142" i="7" s="1"/>
  <c r="CC142" i="7" s="1"/>
  <c r="CL142" i="7" s="1"/>
  <c r="BI184" i="7"/>
  <c r="BS184" i="7" s="1"/>
  <c r="CB184" i="7" s="1"/>
  <c r="CK184" i="7" s="1"/>
  <c r="BJ192" i="7"/>
  <c r="BT192" i="7" s="1"/>
  <c r="CC192" i="7" s="1"/>
  <c r="CL192" i="7" s="1"/>
  <c r="BI86" i="7"/>
  <c r="BS86" i="7" s="1"/>
  <c r="CB86" i="7" s="1"/>
  <c r="CK86" i="7" s="1"/>
  <c r="BJ63" i="7"/>
  <c r="BT63" i="7" s="1"/>
  <c r="CC63" i="7" s="1"/>
  <c r="CL63" i="7" s="1"/>
  <c r="BJ50" i="7"/>
  <c r="BT50" i="7" s="1"/>
  <c r="CC50" i="7" s="1"/>
  <c r="CL50" i="7" s="1"/>
  <c r="BI95" i="7"/>
  <c r="BS95" i="7" s="1"/>
  <c r="CB95" i="7" s="1"/>
  <c r="CK95" i="7" s="1"/>
  <c r="BI81" i="7"/>
  <c r="BS81" i="7" s="1"/>
  <c r="CB81" i="7" s="1"/>
  <c r="CK81" i="7" s="1"/>
  <c r="BJ71" i="7"/>
  <c r="BT71" i="7" s="1"/>
  <c r="CC71" i="7" s="1"/>
  <c r="CL71" i="7" s="1"/>
  <c r="BI80" i="7"/>
  <c r="BS80" i="7" s="1"/>
  <c r="CB80" i="7" s="1"/>
  <c r="CK80" i="7" s="1"/>
  <c r="BJ84" i="7"/>
  <c r="BT84" i="7" s="1"/>
  <c r="CC84" i="7" s="1"/>
  <c r="CL84" i="7" s="1"/>
  <c r="BI48" i="7"/>
  <c r="BS48" i="7" s="1"/>
  <c r="CB48" i="7" s="1"/>
  <c r="CK48" i="7" s="1"/>
  <c r="BJ46" i="7"/>
  <c r="BT46" i="7" s="1"/>
  <c r="CC46" i="7" s="1"/>
  <c r="CL46" i="7" s="1"/>
  <c r="BI182" i="7"/>
  <c r="BS182" i="7" s="1"/>
  <c r="CB182" i="7" s="1"/>
  <c r="CK182" i="7" s="1"/>
  <c r="BJ96" i="7"/>
  <c r="BT96" i="7" s="1"/>
  <c r="CC96" i="7" s="1"/>
  <c r="CL96" i="7" s="1"/>
  <c r="BJ150" i="7"/>
  <c r="BT150" i="7" s="1"/>
  <c r="CC150" i="7" s="1"/>
  <c r="CL150" i="7" s="1"/>
  <c r="BJ100" i="7"/>
  <c r="BT100" i="7" s="1"/>
  <c r="CC100" i="7" s="1"/>
  <c r="CL100" i="7" s="1"/>
  <c r="BJ47" i="7"/>
  <c r="BT47" i="7" s="1"/>
  <c r="CC47" i="7" s="1"/>
  <c r="CL47" i="7" s="1"/>
  <c r="BI163" i="7"/>
  <c r="BS163" i="7" s="1"/>
  <c r="CB163" i="7" s="1"/>
  <c r="CK163" i="7" s="1"/>
  <c r="BJ123" i="7"/>
  <c r="BT123" i="7" s="1"/>
  <c r="CC123" i="7" s="1"/>
  <c r="CL123" i="7" s="1"/>
  <c r="BJ153" i="7"/>
  <c r="BT153" i="7" s="1"/>
  <c r="CC153" i="7" s="1"/>
  <c r="CL153" i="7" s="1"/>
  <c r="BI125" i="7"/>
  <c r="BS125" i="7" s="1"/>
  <c r="CB125" i="7" s="1"/>
  <c r="CK125" i="7" s="1"/>
  <c r="BJ109" i="7"/>
  <c r="BT109" i="7" s="1"/>
  <c r="CC109" i="7" s="1"/>
  <c r="CL109" i="7" s="1"/>
  <c r="BJ72" i="7"/>
  <c r="BT72" i="7" s="1"/>
  <c r="CC72" i="7" s="1"/>
  <c r="CL72" i="7" s="1"/>
  <c r="BI90" i="7"/>
  <c r="BS90" i="7" s="1"/>
  <c r="CB90" i="7" s="1"/>
  <c r="CK90" i="7" s="1"/>
  <c r="BI97" i="7"/>
  <c r="BS97" i="7" s="1"/>
  <c r="CB97" i="7" s="1"/>
  <c r="CK97" i="7" s="1"/>
  <c r="BJ79" i="7"/>
  <c r="BT79" i="7" s="1"/>
  <c r="CC79" i="7" s="1"/>
  <c r="CL79" i="7" s="1"/>
  <c r="BJ165" i="7"/>
  <c r="BT165" i="7" s="1"/>
  <c r="CC165" i="7" s="1"/>
  <c r="CL165" i="7" s="1"/>
  <c r="BJ40" i="7"/>
  <c r="BT40" i="7" s="1"/>
  <c r="CC40" i="7" s="1"/>
  <c r="CL40" i="7" s="1"/>
  <c r="BJ186" i="7"/>
  <c r="BT186" i="7" s="1"/>
  <c r="CC186" i="7" s="1"/>
  <c r="CL186" i="7" s="1"/>
  <c r="BJ194" i="7"/>
  <c r="BT194" i="7" s="1"/>
  <c r="CC194" i="7" s="1"/>
  <c r="CL194" i="7" s="1"/>
  <c r="BJ139" i="7"/>
  <c r="BT139" i="7" s="1"/>
  <c r="CC139" i="7" s="1"/>
  <c r="CL139" i="7" s="1"/>
  <c r="BI134" i="7"/>
  <c r="BS134" i="7" s="1"/>
  <c r="CB134" i="7" s="1"/>
  <c r="CK134" i="7" s="1"/>
  <c r="BJ176" i="7"/>
  <c r="BT176" i="7" s="1"/>
  <c r="CC176" i="7" s="1"/>
  <c r="CL176" i="7" s="1"/>
  <c r="BJ54" i="7"/>
  <c r="BT54" i="7" s="1"/>
  <c r="CC54" i="7" s="1"/>
  <c r="CL54" i="7" s="1"/>
  <c r="BJ61" i="7"/>
  <c r="BT61" i="7" s="1"/>
  <c r="CC61" i="7" s="1"/>
  <c r="CL61" i="7" s="1"/>
  <c r="BJ172" i="7"/>
  <c r="BT172" i="7" s="1"/>
  <c r="CC172" i="7" s="1"/>
  <c r="CL172" i="7" s="1"/>
  <c r="BJ112" i="7"/>
  <c r="BT112" i="7" s="1"/>
  <c r="CC112" i="7" s="1"/>
  <c r="CL112" i="7" s="1"/>
  <c r="BJ133" i="7"/>
  <c r="BT133" i="7" s="1"/>
  <c r="CC133" i="7" s="1"/>
  <c r="CL133" i="7" s="1"/>
  <c r="BJ58" i="7"/>
  <c r="BT58" i="7" s="1"/>
  <c r="CC58" i="7" s="1"/>
  <c r="CL58" i="7" s="1"/>
  <c r="BI60" i="7"/>
  <c r="BS60" i="7" s="1"/>
  <c r="CB60" i="7" s="1"/>
  <c r="CK60" i="7" s="1"/>
  <c r="BI148" i="7"/>
  <c r="BS148" i="7" s="1"/>
  <c r="CB148" i="7" s="1"/>
  <c r="CK148" i="7" s="1"/>
  <c r="BJ175" i="7"/>
  <c r="BT175" i="7" s="1"/>
  <c r="CC175" i="7" s="1"/>
  <c r="CL175" i="7" s="1"/>
  <c r="BJ120" i="7"/>
  <c r="BT120" i="7" s="1"/>
  <c r="CC120" i="7" s="1"/>
  <c r="CL120" i="7" s="1"/>
  <c r="BI56" i="7"/>
  <c r="BS56" i="7" s="1"/>
  <c r="CB56" i="7" s="1"/>
  <c r="CK56" i="7" s="1"/>
  <c r="BJ137" i="7"/>
  <c r="BT137" i="7" s="1"/>
  <c r="CC137" i="7" s="1"/>
  <c r="CL137" i="7" s="1"/>
  <c r="BJ66" i="7"/>
  <c r="BT66" i="7" s="1"/>
  <c r="CC66" i="7" s="1"/>
  <c r="CL66" i="7" s="1"/>
  <c r="BJ53" i="7"/>
  <c r="BT53" i="7" s="1"/>
  <c r="CC53" i="7" s="1"/>
  <c r="CL53" i="7" s="1"/>
  <c r="BJ152" i="7"/>
  <c r="BT152" i="7" s="1"/>
  <c r="CC152" i="7" s="1"/>
  <c r="CL152" i="7" s="1"/>
  <c r="BI70" i="7"/>
  <c r="BS70" i="7" s="1"/>
  <c r="CB70" i="7" s="1"/>
  <c r="CK70" i="7" s="1"/>
  <c r="BJ193" i="7"/>
  <c r="BT193" i="7" s="1"/>
  <c r="CC193" i="7" s="1"/>
  <c r="CL193" i="7" s="1"/>
  <c r="BI105" i="7"/>
  <c r="BS105" i="7" s="1"/>
  <c r="CB105" i="7" s="1"/>
  <c r="CK105" i="7" s="1"/>
  <c r="BJ104" i="7"/>
  <c r="BT104" i="7" s="1"/>
  <c r="CC104" i="7" s="1"/>
  <c r="CL104" i="7" s="1"/>
  <c r="BI149" i="7"/>
  <c r="BS149" i="7" s="1"/>
  <c r="CB149" i="7" s="1"/>
  <c r="CK149" i="7" s="1"/>
  <c r="BJ145" i="7"/>
  <c r="BT145" i="7" s="1"/>
  <c r="CC145" i="7" s="1"/>
  <c r="CL145" i="7" s="1"/>
  <c r="BI37" i="7"/>
  <c r="BS37" i="7" s="1"/>
  <c r="CB37" i="7" s="1"/>
  <c r="CK37" i="7" s="1"/>
  <c r="BI128" i="7"/>
  <c r="BS128" i="7" s="1"/>
  <c r="CB128" i="7" s="1"/>
  <c r="CK128" i="7" s="1"/>
  <c r="BJ146" i="7"/>
  <c r="BT146" i="7" s="1"/>
  <c r="CC146" i="7" s="1"/>
  <c r="CL146" i="7" s="1"/>
  <c r="BJ44" i="7"/>
  <c r="BT44" i="7" s="1"/>
  <c r="CC44" i="7" s="1"/>
  <c r="CL44" i="7" s="1"/>
  <c r="BJ181" i="7"/>
  <c r="BT181" i="7" s="1"/>
  <c r="CC181" i="7" s="1"/>
  <c r="CL181" i="7" s="1"/>
  <c r="BI127" i="7"/>
  <c r="BS127" i="7" s="1"/>
  <c r="CB127" i="7" s="1"/>
  <c r="CK127" i="7" s="1"/>
  <c r="BJ135" i="7"/>
  <c r="BT135" i="7" s="1"/>
  <c r="CC135" i="7" s="1"/>
  <c r="CL135" i="7" s="1"/>
  <c r="BI101" i="7"/>
  <c r="BS101" i="7" s="1"/>
  <c r="CB101" i="7" s="1"/>
  <c r="CK101" i="7" s="1"/>
  <c r="BI73" i="7"/>
  <c r="BS73" i="7" s="1"/>
  <c r="CB73" i="7" s="1"/>
  <c r="CK73" i="7" s="1"/>
  <c r="BJ30" i="7"/>
  <c r="BT30" i="7" s="1"/>
  <c r="CC30" i="7" s="1"/>
  <c r="CL30" i="7" s="1"/>
  <c r="BI126" i="7"/>
  <c r="BS126" i="7" s="1"/>
  <c r="CB126" i="7" s="1"/>
  <c r="CK126" i="7" s="1"/>
  <c r="BI159" i="7"/>
  <c r="BS159" i="7" s="1"/>
  <c r="CB159" i="7" s="1"/>
  <c r="CK159" i="7" s="1"/>
  <c r="BJ183" i="7"/>
  <c r="BT183" i="7" s="1"/>
  <c r="CC183" i="7" s="1"/>
  <c r="CL183" i="7" s="1"/>
  <c r="BJ173" i="7"/>
  <c r="BT173" i="7" s="1"/>
  <c r="CC173" i="7" s="1"/>
  <c r="CL173" i="7" s="1"/>
  <c r="BJ51" i="7"/>
  <c r="BT51" i="7" s="1"/>
  <c r="CC51" i="7" s="1"/>
  <c r="CL51" i="7" s="1"/>
  <c r="BJ195" i="7"/>
  <c r="BT195" i="7" s="1"/>
  <c r="CC195" i="7" s="1"/>
  <c r="CL195" i="7" s="1"/>
  <c r="BI67" i="7"/>
  <c r="BS67" i="7" s="1"/>
  <c r="CB67" i="7" s="1"/>
  <c r="CK67" i="7" s="1"/>
  <c r="BJ185" i="7"/>
  <c r="BT185" i="7" s="1"/>
  <c r="CC185" i="7" s="1"/>
  <c r="CL185" i="7" s="1"/>
  <c r="BJ177" i="7"/>
  <c r="BT177" i="7" s="1"/>
  <c r="CC177" i="7" s="1"/>
  <c r="CL177" i="7" s="1"/>
  <c r="BJ49" i="7"/>
  <c r="BT49" i="7" s="1"/>
  <c r="CC49" i="7" s="1"/>
  <c r="CL49" i="7" s="1"/>
  <c r="BI171" i="7"/>
  <c r="BS171" i="7" s="1"/>
  <c r="CB171" i="7" s="1"/>
  <c r="CK171" i="7" s="1"/>
  <c r="BI178" i="7"/>
  <c r="BS178" i="7" s="1"/>
  <c r="CB178" i="7" s="1"/>
  <c r="CK178" i="7" s="1"/>
  <c r="BJ68" i="7"/>
  <c r="BT68" i="7" s="1"/>
  <c r="CC68" i="7" s="1"/>
  <c r="CL68" i="7" s="1"/>
  <c r="BJ154" i="7"/>
  <c r="BT154" i="7" s="1"/>
  <c r="CC154" i="7" s="1"/>
  <c r="CL154" i="7" s="1"/>
  <c r="BI117" i="7"/>
  <c r="BS117" i="7" s="1"/>
  <c r="CB117" i="7" s="1"/>
  <c r="CK117" i="7" s="1"/>
  <c r="BJ129" i="7"/>
  <c r="BT129" i="7" s="1"/>
  <c r="CC129" i="7" s="1"/>
  <c r="CL129" i="7" s="1"/>
  <c r="BJ160" i="7"/>
  <c r="BT160" i="7" s="1"/>
  <c r="CC160" i="7" s="1"/>
  <c r="CL160" i="7" s="1"/>
  <c r="BI155" i="7"/>
  <c r="BS155" i="7" s="1"/>
  <c r="CB155" i="7" s="1"/>
  <c r="CK155" i="7" s="1"/>
  <c r="BJ187" i="7"/>
  <c r="BT187" i="7" s="1"/>
  <c r="CC187" i="7" s="1"/>
  <c r="CL187" i="7" s="1"/>
  <c r="BJ92" i="7"/>
  <c r="BT92" i="7" s="1"/>
  <c r="CC92" i="7" s="1"/>
  <c r="CL92" i="7" s="1"/>
  <c r="BJ190" i="7"/>
  <c r="BT190" i="7" s="1"/>
  <c r="CC190" i="7" s="1"/>
  <c r="CL190" i="7" s="1"/>
  <c r="BI167" i="7"/>
  <c r="BS167" i="7" s="1"/>
  <c r="CB167" i="7" s="1"/>
  <c r="CK167" i="7" s="1"/>
  <c r="BI89" i="7"/>
  <c r="BS89" i="7" s="1"/>
  <c r="CB89" i="7" s="1"/>
  <c r="CK89" i="7" s="1"/>
  <c r="BJ162" i="7"/>
  <c r="BT162" i="7" s="1"/>
  <c r="CC162" i="7" s="1"/>
  <c r="CL162" i="7" s="1"/>
  <c r="BI74" i="7"/>
  <c r="BS74" i="7" s="1"/>
  <c r="CB74" i="7" s="1"/>
  <c r="CK74" i="7" s="1"/>
  <c r="BI94" i="7"/>
  <c r="BS94" i="7" s="1"/>
  <c r="CB94" i="7" s="1"/>
  <c r="CK94" i="7" s="1"/>
  <c r="BI52" i="7"/>
  <c r="BS52" i="7" s="1"/>
  <c r="CB52" i="7" s="1"/>
  <c r="CK52" i="7" s="1"/>
  <c r="BI41" i="7"/>
  <c r="BS41" i="7" s="1"/>
  <c r="CB41" i="7" s="1"/>
  <c r="CK41" i="7" s="1"/>
  <c r="BI122" i="7"/>
  <c r="BS122" i="7" s="1"/>
  <c r="CB122" i="7" s="1"/>
  <c r="CK122" i="7" s="1"/>
  <c r="BI174" i="7"/>
  <c r="BS174" i="7" s="1"/>
  <c r="CB174" i="7" s="1"/>
  <c r="CK174" i="7" s="1"/>
  <c r="BJ170" i="7"/>
  <c r="BT170" i="7" s="1"/>
  <c r="CC170" i="7" s="1"/>
  <c r="CL170" i="7" s="1"/>
  <c r="BJ31" i="7"/>
  <c r="BT31" i="7" s="1"/>
  <c r="CC31" i="7" s="1"/>
  <c r="CL31" i="7" s="1"/>
  <c r="BJ38" i="7"/>
  <c r="BT38" i="7" s="1"/>
  <c r="CC38" i="7" s="1"/>
  <c r="CL38" i="7" s="1"/>
  <c r="BI118" i="7"/>
  <c r="BS118" i="7" s="1"/>
  <c r="CB118" i="7" s="1"/>
  <c r="CK118" i="7" s="1"/>
  <c r="BJ119" i="7"/>
  <c r="BT119" i="7" s="1"/>
  <c r="CC119" i="7" s="1"/>
  <c r="CL119" i="7" s="1"/>
  <c r="BJ131" i="7"/>
  <c r="BT131" i="7" s="1"/>
  <c r="CC131" i="7" s="1"/>
  <c r="CL131" i="7" s="1"/>
  <c r="BI64" i="7"/>
  <c r="BS64" i="7" s="1"/>
  <c r="CB64" i="7" s="1"/>
  <c r="CK64" i="7" s="1"/>
  <c r="BJ143" i="7"/>
  <c r="BT143" i="7" s="1"/>
  <c r="CC143" i="7" s="1"/>
  <c r="CL143" i="7" s="1"/>
  <c r="BI28" i="7"/>
  <c r="BS28" i="7" s="1"/>
  <c r="CB28" i="7" s="1"/>
  <c r="CK28" i="7" s="1"/>
  <c r="BJ62" i="7"/>
  <c r="BT62" i="7" s="1"/>
  <c r="CC62" i="7" s="1"/>
  <c r="CL62" i="7" s="1"/>
  <c r="BJ102" i="7"/>
  <c r="BT102" i="7" s="1"/>
  <c r="CC102" i="7" s="1"/>
  <c r="CL102" i="7" s="1"/>
  <c r="BJ191" i="7"/>
  <c r="BT191" i="7" s="1"/>
  <c r="CC191" i="7" s="1"/>
  <c r="CL191" i="7" s="1"/>
  <c r="BJ45" i="7"/>
  <c r="BT45" i="7" s="1"/>
  <c r="CC45" i="7" s="1"/>
  <c r="CL45" i="7" s="1"/>
  <c r="BJ39" i="7"/>
  <c r="BT39" i="7" s="1"/>
  <c r="CC39" i="7" s="1"/>
  <c r="CL39" i="7" s="1"/>
  <c r="BJ88" i="7"/>
  <c r="BT88" i="7" s="1"/>
  <c r="CC88" i="7" s="1"/>
  <c r="CL88" i="7" s="1"/>
  <c r="BI115" i="7"/>
  <c r="BS115" i="7" s="1"/>
  <c r="CB115" i="7" s="1"/>
  <c r="CK115" i="7" s="1"/>
  <c r="BJ189" i="7"/>
  <c r="BT189" i="7" s="1"/>
  <c r="CC189" i="7" s="1"/>
  <c r="CL189" i="7" s="1"/>
  <c r="BJ188" i="7"/>
  <c r="BT188" i="7" s="1"/>
  <c r="CC188" i="7" s="1"/>
  <c r="CL188" i="7" s="1"/>
  <c r="BJ32" i="7"/>
  <c r="BT32" i="7" s="1"/>
  <c r="CC32" i="7" s="1"/>
  <c r="CL32" i="7" s="1"/>
  <c r="BJ108" i="7"/>
  <c r="BT108" i="7" s="1"/>
  <c r="CC108" i="7" s="1"/>
  <c r="CL108" i="7" s="1"/>
  <c r="BJ168" i="7"/>
  <c r="BT168" i="7" s="1"/>
  <c r="CC168" i="7" s="1"/>
  <c r="CL168" i="7" s="1"/>
  <c r="AZ27" i="7"/>
  <c r="AY17" i="7"/>
  <c r="BE27" i="7"/>
  <c r="BO27" i="7" s="1"/>
  <c r="BX27" i="7" s="1"/>
  <c r="BJ47" i="6"/>
  <c r="BT47" i="6" s="1"/>
  <c r="CC47" i="6" s="1"/>
  <c r="CL47" i="6" s="1"/>
  <c r="BI127" i="6"/>
  <c r="BS127" i="6" s="1"/>
  <c r="CB127" i="6" s="1"/>
  <c r="CK127" i="6" s="1"/>
  <c r="BJ176" i="6"/>
  <c r="BT176" i="6" s="1"/>
  <c r="CC176" i="6" s="1"/>
  <c r="CL176" i="6" s="1"/>
  <c r="BI51" i="6"/>
  <c r="BS51" i="6" s="1"/>
  <c r="CB51" i="6" s="1"/>
  <c r="CK51" i="6" s="1"/>
  <c r="BJ182" i="6"/>
  <c r="BT182" i="6" s="1"/>
  <c r="CC182" i="6" s="1"/>
  <c r="CL182" i="6" s="1"/>
  <c r="BJ91" i="6"/>
  <c r="BT91" i="6" s="1"/>
  <c r="CC91" i="6" s="1"/>
  <c r="CL91" i="6" s="1"/>
  <c r="BI109" i="6"/>
  <c r="BS109" i="6" s="1"/>
  <c r="CB109" i="6" s="1"/>
  <c r="CK109" i="6" s="1"/>
  <c r="BJ53" i="6"/>
  <c r="BT53" i="6" s="1"/>
  <c r="CC53" i="6" s="1"/>
  <c r="CL53" i="6" s="1"/>
  <c r="BJ168" i="6"/>
  <c r="BT168" i="6" s="1"/>
  <c r="CC168" i="6" s="1"/>
  <c r="CL168" i="6" s="1"/>
  <c r="BI179" i="6"/>
  <c r="BS179" i="6" s="1"/>
  <c r="CB179" i="6" s="1"/>
  <c r="CK179" i="6" s="1"/>
  <c r="BI122" i="6"/>
  <c r="BS122" i="6" s="1"/>
  <c r="CB122" i="6" s="1"/>
  <c r="CK122" i="6" s="1"/>
  <c r="BI106" i="6"/>
  <c r="BS106" i="6" s="1"/>
  <c r="CB106" i="6" s="1"/>
  <c r="CK106" i="6" s="1"/>
  <c r="BJ140" i="6"/>
  <c r="BT140" i="6" s="1"/>
  <c r="CC140" i="6" s="1"/>
  <c r="CL140" i="6" s="1"/>
  <c r="BI92" i="6"/>
  <c r="BS92" i="6" s="1"/>
  <c r="CB92" i="6" s="1"/>
  <c r="CK92" i="6" s="1"/>
  <c r="BI160" i="6"/>
  <c r="BS160" i="6" s="1"/>
  <c r="CB160" i="6" s="1"/>
  <c r="CK160" i="6" s="1"/>
  <c r="BI172" i="6"/>
  <c r="BS172" i="6" s="1"/>
  <c r="CB172" i="6" s="1"/>
  <c r="CK172" i="6" s="1"/>
  <c r="BI82" i="6"/>
  <c r="BS82" i="6" s="1"/>
  <c r="CB82" i="6" s="1"/>
  <c r="CK82" i="6" s="1"/>
  <c r="BJ162" i="6"/>
  <c r="BT162" i="6" s="1"/>
  <c r="CC162" i="6" s="1"/>
  <c r="CL162" i="6" s="1"/>
  <c r="BJ141" i="6"/>
  <c r="BT141" i="6" s="1"/>
  <c r="CC141" i="6" s="1"/>
  <c r="CL141" i="6" s="1"/>
  <c r="BJ181" i="6"/>
  <c r="BT181" i="6" s="1"/>
  <c r="CC181" i="6" s="1"/>
  <c r="CL181" i="6" s="1"/>
  <c r="BI175" i="6"/>
  <c r="BS175" i="6" s="1"/>
  <c r="CB175" i="6" s="1"/>
  <c r="CK175" i="6" s="1"/>
  <c r="BJ28" i="6"/>
  <c r="BT28" i="6" s="1"/>
  <c r="CC28" i="6" s="1"/>
  <c r="CL28" i="6" s="1"/>
  <c r="BI126" i="6"/>
  <c r="BS126" i="6" s="1"/>
  <c r="CB126" i="6" s="1"/>
  <c r="CK126" i="6" s="1"/>
  <c r="BJ145" i="6"/>
  <c r="BT145" i="6" s="1"/>
  <c r="CC145" i="6" s="1"/>
  <c r="CL145" i="6" s="1"/>
  <c r="BI128" i="6"/>
  <c r="BS128" i="6" s="1"/>
  <c r="CB128" i="6" s="1"/>
  <c r="CK128" i="6" s="1"/>
  <c r="BI89" i="6"/>
  <c r="BS89" i="6" s="1"/>
  <c r="CB89" i="6" s="1"/>
  <c r="CK89" i="6" s="1"/>
  <c r="BI183" i="6"/>
  <c r="BS183" i="6" s="1"/>
  <c r="CB183" i="6" s="1"/>
  <c r="CK183" i="6" s="1"/>
  <c r="BJ83" i="6"/>
  <c r="BT83" i="6" s="1"/>
  <c r="CC83" i="6" s="1"/>
  <c r="CL83" i="6" s="1"/>
  <c r="BJ110" i="6"/>
  <c r="BT110" i="6" s="1"/>
  <c r="CC110" i="6" s="1"/>
  <c r="CL110" i="6" s="1"/>
  <c r="BI150" i="6"/>
  <c r="BS150" i="6" s="1"/>
  <c r="CB150" i="6" s="1"/>
  <c r="CK150" i="6" s="1"/>
  <c r="BJ142" i="6"/>
  <c r="BT142" i="6" s="1"/>
  <c r="CC142" i="6" s="1"/>
  <c r="CL142" i="6" s="1"/>
  <c r="BJ185" i="6"/>
  <c r="BT185" i="6" s="1"/>
  <c r="CC185" i="6" s="1"/>
  <c r="CL185" i="6" s="1"/>
  <c r="BI192" i="6"/>
  <c r="BS192" i="6" s="1"/>
  <c r="CB192" i="6" s="1"/>
  <c r="CK192" i="6" s="1"/>
  <c r="BI148" i="6"/>
  <c r="BS148" i="6" s="1"/>
  <c r="CB148" i="6" s="1"/>
  <c r="CK148" i="6" s="1"/>
  <c r="BI136" i="6"/>
  <c r="BS136" i="6" s="1"/>
  <c r="CB136" i="6" s="1"/>
  <c r="CK136" i="6" s="1"/>
  <c r="BJ124" i="6"/>
  <c r="BT124" i="6" s="1"/>
  <c r="CC124" i="6" s="1"/>
  <c r="CL124" i="6" s="1"/>
  <c r="BI114" i="6"/>
  <c r="BS114" i="6" s="1"/>
  <c r="CB114" i="6" s="1"/>
  <c r="CK114" i="6" s="1"/>
  <c r="BI61" i="6"/>
  <c r="BS61" i="6" s="1"/>
  <c r="CB61" i="6" s="1"/>
  <c r="CK61" i="6" s="1"/>
  <c r="BI55" i="6"/>
  <c r="BS55" i="6" s="1"/>
  <c r="CB55" i="6" s="1"/>
  <c r="CK55" i="6" s="1"/>
  <c r="BJ108" i="6"/>
  <c r="BT108" i="6" s="1"/>
  <c r="CC108" i="6" s="1"/>
  <c r="CL108" i="6" s="1"/>
  <c r="BI88" i="6"/>
  <c r="BS88" i="6" s="1"/>
  <c r="CB88" i="6" s="1"/>
  <c r="CK88" i="6" s="1"/>
  <c r="BI70" i="6"/>
  <c r="BS70" i="6" s="1"/>
  <c r="CB70" i="6" s="1"/>
  <c r="CK70" i="6" s="1"/>
  <c r="BJ166" i="6"/>
  <c r="BT166" i="6" s="1"/>
  <c r="CC166" i="6" s="1"/>
  <c r="CL166" i="6" s="1"/>
  <c r="BI58" i="6"/>
  <c r="BS58" i="6" s="1"/>
  <c r="CB58" i="6" s="1"/>
  <c r="CK58" i="6" s="1"/>
  <c r="BI37" i="6"/>
  <c r="BS37" i="6" s="1"/>
  <c r="CB37" i="6" s="1"/>
  <c r="CK37" i="6" s="1"/>
  <c r="BJ63" i="6"/>
  <c r="BT63" i="6" s="1"/>
  <c r="CC63" i="6" s="1"/>
  <c r="CL63" i="6" s="1"/>
  <c r="BJ139" i="6"/>
  <c r="BT139" i="6" s="1"/>
  <c r="CC139" i="6" s="1"/>
  <c r="CL139" i="6" s="1"/>
  <c r="BI117" i="6"/>
  <c r="BS117" i="6" s="1"/>
  <c r="CB117" i="6" s="1"/>
  <c r="CK117" i="6" s="1"/>
  <c r="BJ113" i="6"/>
  <c r="BT113" i="6" s="1"/>
  <c r="CC113" i="6" s="1"/>
  <c r="CL113" i="6" s="1"/>
  <c r="BJ134" i="6"/>
  <c r="BT134" i="6" s="1"/>
  <c r="CC134" i="6" s="1"/>
  <c r="CL134" i="6" s="1"/>
  <c r="BI32" i="6"/>
  <c r="BS32" i="6" s="1"/>
  <c r="CB32" i="6" s="1"/>
  <c r="CK32" i="6" s="1"/>
  <c r="BI156" i="6"/>
  <c r="BS156" i="6" s="1"/>
  <c r="CB156" i="6" s="1"/>
  <c r="CK156" i="6" s="1"/>
  <c r="BI147" i="6"/>
  <c r="BS147" i="6" s="1"/>
  <c r="CB147" i="6" s="1"/>
  <c r="CK147" i="6" s="1"/>
  <c r="BJ95" i="6"/>
  <c r="BT95" i="6" s="1"/>
  <c r="CC95" i="6" s="1"/>
  <c r="CL95" i="6" s="1"/>
  <c r="BI86" i="6"/>
  <c r="BS86" i="6" s="1"/>
  <c r="CB86" i="6" s="1"/>
  <c r="CK86" i="6" s="1"/>
  <c r="BI123" i="6"/>
  <c r="BS123" i="6" s="1"/>
  <c r="CB123" i="6" s="1"/>
  <c r="CK123" i="6" s="1"/>
  <c r="BI163" i="6"/>
  <c r="BS163" i="6" s="1"/>
  <c r="CB163" i="6" s="1"/>
  <c r="CK163" i="6" s="1"/>
  <c r="BI62" i="6"/>
  <c r="BS62" i="6" s="1"/>
  <c r="CB62" i="6" s="1"/>
  <c r="CK62" i="6" s="1"/>
  <c r="BJ64" i="6"/>
  <c r="BT64" i="6" s="1"/>
  <c r="CC64" i="6" s="1"/>
  <c r="CL64" i="6" s="1"/>
  <c r="BJ158" i="6"/>
  <c r="BT158" i="6" s="1"/>
  <c r="CC158" i="6" s="1"/>
  <c r="CL158" i="6" s="1"/>
  <c r="BJ94" i="6"/>
  <c r="BT94" i="6" s="1"/>
  <c r="CC94" i="6" s="1"/>
  <c r="CL94" i="6" s="1"/>
  <c r="BI66" i="6"/>
  <c r="BS66" i="6" s="1"/>
  <c r="CB66" i="6" s="1"/>
  <c r="CK66" i="6" s="1"/>
  <c r="BI68" i="6"/>
  <c r="BS68" i="6" s="1"/>
  <c r="CB68" i="6" s="1"/>
  <c r="CK68" i="6" s="1"/>
  <c r="BJ177" i="6"/>
  <c r="BT177" i="6" s="1"/>
  <c r="CC177" i="6" s="1"/>
  <c r="CL177" i="6" s="1"/>
  <c r="BI131" i="6"/>
  <c r="BS131" i="6" s="1"/>
  <c r="CB131" i="6" s="1"/>
  <c r="CK131" i="6" s="1"/>
  <c r="BJ33" i="6"/>
  <c r="BT33" i="6" s="1"/>
  <c r="CC33" i="6" s="1"/>
  <c r="CL33" i="6" s="1"/>
  <c r="BI80" i="6"/>
  <c r="BS80" i="6" s="1"/>
  <c r="CB80" i="6" s="1"/>
  <c r="CK80" i="6" s="1"/>
  <c r="BJ187" i="6"/>
  <c r="BT187" i="6" s="1"/>
  <c r="CC187" i="6" s="1"/>
  <c r="CL187" i="6" s="1"/>
  <c r="BI35" i="6"/>
  <c r="BS35" i="6" s="1"/>
  <c r="CB35" i="6" s="1"/>
  <c r="CK35" i="6" s="1"/>
  <c r="BJ164" i="6"/>
  <c r="BT164" i="6" s="1"/>
  <c r="CC164" i="6" s="1"/>
  <c r="CL164" i="6" s="1"/>
  <c r="BJ133" i="6"/>
  <c r="BT133" i="6" s="1"/>
  <c r="CC133" i="6" s="1"/>
  <c r="CL133" i="6" s="1"/>
  <c r="BJ54" i="6"/>
  <c r="BT54" i="6" s="1"/>
  <c r="CC54" i="6" s="1"/>
  <c r="CL54" i="6" s="1"/>
  <c r="BJ153" i="6"/>
  <c r="BT153" i="6" s="1"/>
  <c r="CC153" i="6" s="1"/>
  <c r="CL153" i="6" s="1"/>
  <c r="BI188" i="6"/>
  <c r="BS188" i="6" s="1"/>
  <c r="CB188" i="6" s="1"/>
  <c r="CK188" i="6" s="1"/>
  <c r="BI132" i="6"/>
  <c r="BS132" i="6" s="1"/>
  <c r="CB132" i="6" s="1"/>
  <c r="CK132" i="6" s="1"/>
  <c r="BJ144" i="6"/>
  <c r="BT144" i="6" s="1"/>
  <c r="CC144" i="6" s="1"/>
  <c r="CL144" i="6" s="1"/>
  <c r="BJ137" i="6"/>
  <c r="BT137" i="6" s="1"/>
  <c r="CC137" i="6" s="1"/>
  <c r="CL137" i="6" s="1"/>
  <c r="BJ157" i="6"/>
  <c r="BT157" i="6" s="1"/>
  <c r="CC157" i="6" s="1"/>
  <c r="CL157" i="6" s="1"/>
  <c r="BI85" i="6"/>
  <c r="BS85" i="6" s="1"/>
  <c r="CB85" i="6" s="1"/>
  <c r="CK85" i="6" s="1"/>
  <c r="BI76" i="6"/>
  <c r="BS76" i="6" s="1"/>
  <c r="CB76" i="6" s="1"/>
  <c r="CK76" i="6" s="1"/>
  <c r="BI52" i="6"/>
  <c r="BS52" i="6" s="1"/>
  <c r="CB52" i="6" s="1"/>
  <c r="CK52" i="6" s="1"/>
  <c r="BI41" i="6"/>
  <c r="BS41" i="6" s="1"/>
  <c r="CB41" i="6" s="1"/>
  <c r="CK41" i="6" s="1"/>
  <c r="BI93" i="6"/>
  <c r="BS93" i="6" s="1"/>
  <c r="CB93" i="6" s="1"/>
  <c r="CK93" i="6" s="1"/>
  <c r="BI59" i="6"/>
  <c r="BS59" i="6" s="1"/>
  <c r="CB59" i="6" s="1"/>
  <c r="CK59" i="6" s="1"/>
  <c r="BJ130" i="6"/>
  <c r="BT130" i="6" s="1"/>
  <c r="CC130" i="6" s="1"/>
  <c r="CL130" i="6" s="1"/>
  <c r="BJ170" i="6"/>
  <c r="BT170" i="6" s="1"/>
  <c r="CC170" i="6" s="1"/>
  <c r="CL170" i="6" s="1"/>
  <c r="BI143" i="6"/>
  <c r="BS143" i="6" s="1"/>
  <c r="CB143" i="6" s="1"/>
  <c r="CK143" i="6" s="1"/>
  <c r="BJ105" i="6"/>
  <c r="BT105" i="6" s="1"/>
  <c r="CC105" i="6" s="1"/>
  <c r="CL105" i="6" s="1"/>
  <c r="BI173" i="6"/>
  <c r="BS173" i="6" s="1"/>
  <c r="CB173" i="6" s="1"/>
  <c r="CK173" i="6" s="1"/>
  <c r="BI99" i="6"/>
  <c r="BS99" i="6" s="1"/>
  <c r="CB99" i="6" s="1"/>
  <c r="CK99" i="6" s="1"/>
  <c r="BI40" i="6"/>
  <c r="BS40" i="6" s="1"/>
  <c r="CB40" i="6" s="1"/>
  <c r="CK40" i="6" s="1"/>
  <c r="BJ49" i="6"/>
  <c r="BT49" i="6" s="1"/>
  <c r="CC49" i="6" s="1"/>
  <c r="CL49" i="6" s="1"/>
  <c r="BJ29" i="6"/>
  <c r="BT29" i="6" s="1"/>
  <c r="CC29" i="6" s="1"/>
  <c r="CL29" i="6" s="1"/>
  <c r="BI194" i="6"/>
  <c r="BS194" i="6" s="1"/>
  <c r="CB194" i="6" s="1"/>
  <c r="CK194" i="6" s="1"/>
  <c r="BI159" i="6"/>
  <c r="BS159" i="6" s="1"/>
  <c r="CB159" i="6" s="1"/>
  <c r="CK159" i="6" s="1"/>
  <c r="BI60" i="6"/>
  <c r="BS60" i="6" s="1"/>
  <c r="CB60" i="6" s="1"/>
  <c r="CK60" i="6" s="1"/>
  <c r="BJ146" i="6"/>
  <c r="BT146" i="6" s="1"/>
  <c r="CC146" i="6" s="1"/>
  <c r="CL146" i="6" s="1"/>
  <c r="BJ138" i="6"/>
  <c r="BT138" i="6" s="1"/>
  <c r="CC138" i="6" s="1"/>
  <c r="CL138" i="6" s="1"/>
  <c r="BJ169" i="6"/>
  <c r="BT169" i="6" s="1"/>
  <c r="CC169" i="6" s="1"/>
  <c r="CL169" i="6" s="1"/>
  <c r="BI174" i="6"/>
  <c r="BS174" i="6" s="1"/>
  <c r="CB174" i="6" s="1"/>
  <c r="CK174" i="6" s="1"/>
  <c r="BI96" i="6"/>
  <c r="BS96" i="6" s="1"/>
  <c r="CB96" i="6" s="1"/>
  <c r="CK96" i="6" s="1"/>
  <c r="BJ103" i="6"/>
  <c r="BT103" i="6" s="1"/>
  <c r="CC103" i="6" s="1"/>
  <c r="CL103" i="6" s="1"/>
  <c r="BI48" i="6"/>
  <c r="BS48" i="6" s="1"/>
  <c r="CB48" i="6" s="1"/>
  <c r="CK48" i="6" s="1"/>
  <c r="BJ149" i="6"/>
  <c r="BT149" i="6" s="1"/>
  <c r="CC149" i="6" s="1"/>
  <c r="CL149" i="6" s="1"/>
  <c r="BJ161" i="6"/>
  <c r="BT161" i="6" s="1"/>
  <c r="CC161" i="6" s="1"/>
  <c r="CL161" i="6" s="1"/>
  <c r="BI129" i="6"/>
  <c r="BS129" i="6" s="1"/>
  <c r="CB129" i="6" s="1"/>
  <c r="CK129" i="6" s="1"/>
  <c r="BJ155" i="6"/>
  <c r="BT155" i="6" s="1"/>
  <c r="CC155" i="6" s="1"/>
  <c r="CL155" i="6" s="1"/>
  <c r="BI115" i="6"/>
  <c r="BS115" i="6" s="1"/>
  <c r="CB115" i="6" s="1"/>
  <c r="CK115" i="6" s="1"/>
  <c r="BI101" i="6"/>
  <c r="BS101" i="6" s="1"/>
  <c r="CB101" i="6" s="1"/>
  <c r="CK101" i="6" s="1"/>
  <c r="BI57" i="6"/>
  <c r="BS57" i="6" s="1"/>
  <c r="CB57" i="6" s="1"/>
  <c r="CK57" i="6" s="1"/>
  <c r="BI107" i="6"/>
  <c r="BS107" i="6" s="1"/>
  <c r="CB107" i="6" s="1"/>
  <c r="CK107" i="6" s="1"/>
  <c r="BI112" i="6"/>
  <c r="BS112" i="6" s="1"/>
  <c r="CB112" i="6" s="1"/>
  <c r="CK112" i="6" s="1"/>
  <c r="BI43" i="6"/>
  <c r="BS43" i="6" s="1"/>
  <c r="CB43" i="6" s="1"/>
  <c r="CK43" i="6" s="1"/>
  <c r="BJ36" i="6"/>
  <c r="BT36" i="6" s="1"/>
  <c r="CC36" i="6" s="1"/>
  <c r="CL36" i="6" s="1"/>
  <c r="BI151" i="6"/>
  <c r="BS151" i="6" s="1"/>
  <c r="CB151" i="6" s="1"/>
  <c r="CK151" i="6" s="1"/>
  <c r="BI31" i="6"/>
  <c r="BS31" i="6" s="1"/>
  <c r="CB31" i="6" s="1"/>
  <c r="CK31" i="6" s="1"/>
  <c r="BJ81" i="6"/>
  <c r="BT81" i="6" s="1"/>
  <c r="CC81" i="6" s="1"/>
  <c r="CL81" i="6" s="1"/>
  <c r="BJ34" i="6"/>
  <c r="BT34" i="6" s="1"/>
  <c r="CC34" i="6" s="1"/>
  <c r="CL34" i="6" s="1"/>
  <c r="BJ87" i="6"/>
  <c r="BT87" i="6" s="1"/>
  <c r="CC87" i="6" s="1"/>
  <c r="CL87" i="6" s="1"/>
  <c r="BI77" i="6"/>
  <c r="BS77" i="6" s="1"/>
  <c r="CB77" i="6" s="1"/>
  <c r="CK77" i="6" s="1"/>
  <c r="BI44" i="6"/>
  <c r="BS44" i="6" s="1"/>
  <c r="CB44" i="6" s="1"/>
  <c r="CK44" i="6" s="1"/>
  <c r="BI120" i="6"/>
  <c r="BS120" i="6" s="1"/>
  <c r="CB120" i="6" s="1"/>
  <c r="CK120" i="6" s="1"/>
  <c r="BI90" i="6"/>
  <c r="BS90" i="6" s="1"/>
  <c r="CB90" i="6" s="1"/>
  <c r="CK90" i="6" s="1"/>
  <c r="BI97" i="6"/>
  <c r="BS97" i="6" s="1"/>
  <c r="CB97" i="6" s="1"/>
  <c r="CK97" i="6" s="1"/>
  <c r="BI69" i="6"/>
  <c r="BS69" i="6" s="1"/>
  <c r="CB69" i="6" s="1"/>
  <c r="CK69" i="6" s="1"/>
  <c r="BI152" i="6"/>
  <c r="BS152" i="6" s="1"/>
  <c r="CB152" i="6" s="1"/>
  <c r="CK152" i="6" s="1"/>
  <c r="BJ118" i="6"/>
  <c r="BT118" i="6" s="1"/>
  <c r="CC118" i="6" s="1"/>
  <c r="CL118" i="6" s="1"/>
  <c r="BI72" i="6"/>
  <c r="BS72" i="6" s="1"/>
  <c r="CB72" i="6" s="1"/>
  <c r="CK72" i="6" s="1"/>
  <c r="BI186" i="6"/>
  <c r="BS186" i="6" s="1"/>
  <c r="CB186" i="6" s="1"/>
  <c r="CK186" i="6" s="1"/>
  <c r="BI184" i="6"/>
  <c r="BS184" i="6" s="1"/>
  <c r="CB184" i="6" s="1"/>
  <c r="CK184" i="6" s="1"/>
  <c r="BI191" i="6"/>
  <c r="BS191" i="6" s="1"/>
  <c r="CB191" i="6" s="1"/>
  <c r="CK191" i="6" s="1"/>
  <c r="BJ125" i="6"/>
  <c r="BT125" i="6" s="1"/>
  <c r="CC125" i="6" s="1"/>
  <c r="CL125" i="6" s="1"/>
  <c r="BI78" i="6"/>
  <c r="BS78" i="6" s="1"/>
  <c r="CB78" i="6" s="1"/>
  <c r="CK78" i="6" s="1"/>
  <c r="BI119" i="6"/>
  <c r="BS119" i="6" s="1"/>
  <c r="CB119" i="6" s="1"/>
  <c r="CK119" i="6" s="1"/>
  <c r="BI39" i="6"/>
  <c r="BS39" i="6" s="1"/>
  <c r="CB39" i="6" s="1"/>
  <c r="CK39" i="6" s="1"/>
  <c r="BI165" i="6"/>
  <c r="BS165" i="6" s="1"/>
  <c r="CB165" i="6" s="1"/>
  <c r="CK165" i="6" s="1"/>
  <c r="BI50" i="6"/>
  <c r="BS50" i="6" s="1"/>
  <c r="CB50" i="6" s="1"/>
  <c r="CK50" i="6" s="1"/>
  <c r="BI121" i="6"/>
  <c r="BS121" i="6" s="1"/>
  <c r="CB121" i="6" s="1"/>
  <c r="CK121" i="6" s="1"/>
  <c r="BJ73" i="6"/>
  <c r="BT73" i="6" s="1"/>
  <c r="CC73" i="6" s="1"/>
  <c r="CL73" i="6" s="1"/>
  <c r="BI195" i="6"/>
  <c r="BS195" i="6" s="1"/>
  <c r="CB195" i="6" s="1"/>
  <c r="CK195" i="6" s="1"/>
  <c r="BI190" i="6"/>
  <c r="BS190" i="6" s="1"/>
  <c r="CB190" i="6" s="1"/>
  <c r="CK190" i="6" s="1"/>
  <c r="BI75" i="6"/>
  <c r="BS75" i="6" s="1"/>
  <c r="CB75" i="6" s="1"/>
  <c r="CK75" i="6" s="1"/>
  <c r="BI100" i="6"/>
  <c r="BS100" i="6" s="1"/>
  <c r="CB100" i="6" s="1"/>
  <c r="CK100" i="6" s="1"/>
  <c r="BI46" i="6"/>
  <c r="BS46" i="6" s="1"/>
  <c r="CB46" i="6" s="1"/>
  <c r="CK46" i="6" s="1"/>
  <c r="BJ178" i="6"/>
  <c r="BT178" i="6" s="1"/>
  <c r="CC178" i="6" s="1"/>
  <c r="CL178" i="6" s="1"/>
  <c r="BI154" i="6"/>
  <c r="BS154" i="6" s="1"/>
  <c r="CB154" i="6" s="1"/>
  <c r="CK154" i="6" s="1"/>
  <c r="BJ30" i="6"/>
  <c r="BT30" i="6" s="1"/>
  <c r="CC30" i="6" s="1"/>
  <c r="CL30" i="6" s="1"/>
  <c r="BJ71" i="6"/>
  <c r="BT71" i="6" s="1"/>
  <c r="CC71" i="6" s="1"/>
  <c r="CL71" i="6" s="1"/>
  <c r="BJ45" i="6"/>
  <c r="BT45" i="6" s="1"/>
  <c r="CC45" i="6" s="1"/>
  <c r="CL45" i="6" s="1"/>
  <c r="BJ42" i="6"/>
  <c r="BT42" i="6" s="1"/>
  <c r="CC42" i="6" s="1"/>
  <c r="CL42" i="6" s="1"/>
  <c r="BI38" i="6"/>
  <c r="BS38" i="6" s="1"/>
  <c r="CB38" i="6" s="1"/>
  <c r="CK38" i="6" s="1"/>
  <c r="BI116" i="6"/>
  <c r="BS116" i="6" s="1"/>
  <c r="CB116" i="6" s="1"/>
  <c r="CK116" i="6" s="1"/>
  <c r="BI180" i="6"/>
  <c r="BS180" i="6" s="1"/>
  <c r="CB180" i="6" s="1"/>
  <c r="CK180" i="6" s="1"/>
  <c r="BJ56" i="6"/>
  <c r="BT56" i="6" s="1"/>
  <c r="CC56" i="6" s="1"/>
  <c r="CL56" i="6" s="1"/>
  <c r="BI111" i="6"/>
  <c r="BS111" i="6" s="1"/>
  <c r="CB111" i="6" s="1"/>
  <c r="CK111" i="6" s="1"/>
  <c r="BJ189" i="6"/>
  <c r="BT189" i="6" s="1"/>
  <c r="CC189" i="6" s="1"/>
  <c r="CL189" i="6" s="1"/>
  <c r="BI65" i="6"/>
  <c r="BS65" i="6" s="1"/>
  <c r="CB65" i="6" s="1"/>
  <c r="CK65" i="6" s="1"/>
  <c r="BJ167" i="6"/>
  <c r="BT167" i="6" s="1"/>
  <c r="CC167" i="6" s="1"/>
  <c r="CL167" i="6" s="1"/>
  <c r="BI79" i="6"/>
  <c r="BS79" i="6" s="1"/>
  <c r="CB79" i="6" s="1"/>
  <c r="CK79" i="6" s="1"/>
  <c r="BJ171" i="6"/>
  <c r="BT171" i="6" s="1"/>
  <c r="CC171" i="6" s="1"/>
  <c r="CL171" i="6" s="1"/>
  <c r="BI67" i="6"/>
  <c r="BS67" i="6" s="1"/>
  <c r="CB67" i="6" s="1"/>
  <c r="CK67" i="6" s="1"/>
  <c r="BI135" i="6"/>
  <c r="BS135" i="6" s="1"/>
  <c r="CB135" i="6" s="1"/>
  <c r="CK135" i="6" s="1"/>
  <c r="BI104" i="6"/>
  <c r="BS104" i="6" s="1"/>
  <c r="CB104" i="6" s="1"/>
  <c r="CK104" i="6" s="1"/>
  <c r="BI84" i="6"/>
  <c r="BS84" i="6" s="1"/>
  <c r="CB84" i="6" s="1"/>
  <c r="CK84" i="6" s="1"/>
  <c r="BI74" i="6"/>
  <c r="BS74" i="6" s="1"/>
  <c r="CB74" i="6" s="1"/>
  <c r="CK74" i="6" s="1"/>
  <c r="BJ102" i="6"/>
  <c r="BT102" i="6" s="1"/>
  <c r="CC102" i="6" s="1"/>
  <c r="CL102" i="6" s="1"/>
  <c r="BJ98" i="6"/>
  <c r="BT98" i="6" s="1"/>
  <c r="CC98" i="6" s="1"/>
  <c r="CL98" i="6" s="1"/>
  <c r="BJ193" i="6"/>
  <c r="BT193" i="6" s="1"/>
  <c r="CC193" i="6" s="1"/>
  <c r="CL193" i="6" s="1"/>
  <c r="AY27" i="6"/>
  <c r="AX17" i="6"/>
  <c r="BI34" i="5"/>
  <c r="BS34" i="5" s="1"/>
  <c r="CB34" i="5" s="1"/>
  <c r="CK34" i="5" s="1"/>
  <c r="BI99" i="5"/>
  <c r="BS99" i="5" s="1"/>
  <c r="CB99" i="5" s="1"/>
  <c r="CK99" i="5" s="1"/>
  <c r="BI89" i="5"/>
  <c r="BS89" i="5" s="1"/>
  <c r="CB89" i="5" s="1"/>
  <c r="CK89" i="5" s="1"/>
  <c r="BI110" i="5"/>
  <c r="BS110" i="5" s="1"/>
  <c r="CB110" i="5" s="1"/>
  <c r="CK110" i="5" s="1"/>
  <c r="BI117" i="5"/>
  <c r="BS117" i="5" s="1"/>
  <c r="CB117" i="5" s="1"/>
  <c r="CK117" i="5" s="1"/>
  <c r="BJ178" i="5"/>
  <c r="BT178" i="5" s="1"/>
  <c r="CC178" i="5" s="1"/>
  <c r="CL178" i="5" s="1"/>
  <c r="BI73" i="5"/>
  <c r="BS73" i="5" s="1"/>
  <c r="CB73" i="5" s="1"/>
  <c r="CK73" i="5" s="1"/>
  <c r="BI128" i="5"/>
  <c r="BS128" i="5" s="1"/>
  <c r="CB128" i="5" s="1"/>
  <c r="CK128" i="5" s="1"/>
  <c r="BI28" i="5"/>
  <c r="BS28" i="5" s="1"/>
  <c r="CB28" i="5" s="1"/>
  <c r="CK28" i="5" s="1"/>
  <c r="BI144" i="5"/>
  <c r="BS144" i="5" s="1"/>
  <c r="CB144" i="5" s="1"/>
  <c r="CK144" i="5" s="1"/>
  <c r="BI38" i="5"/>
  <c r="BS38" i="5" s="1"/>
  <c r="CB38" i="5" s="1"/>
  <c r="CK38" i="5" s="1"/>
  <c r="BJ135" i="5"/>
  <c r="BT135" i="5" s="1"/>
  <c r="CC135" i="5" s="1"/>
  <c r="CL135" i="5" s="1"/>
  <c r="BJ184" i="5"/>
  <c r="BT184" i="5" s="1"/>
  <c r="CC184" i="5" s="1"/>
  <c r="CL184" i="5" s="1"/>
  <c r="BI150" i="5"/>
  <c r="BS150" i="5" s="1"/>
  <c r="CB150" i="5" s="1"/>
  <c r="CK150" i="5" s="1"/>
  <c r="BJ183" i="5"/>
  <c r="BT183" i="5" s="1"/>
  <c r="CC183" i="5" s="1"/>
  <c r="CL183" i="5" s="1"/>
  <c r="BI164" i="5"/>
  <c r="BS164" i="5" s="1"/>
  <c r="CB164" i="5" s="1"/>
  <c r="CK164" i="5" s="1"/>
  <c r="BI138" i="5"/>
  <c r="BS138" i="5" s="1"/>
  <c r="CB138" i="5" s="1"/>
  <c r="CK138" i="5" s="1"/>
  <c r="BI148" i="5"/>
  <c r="BS148" i="5" s="1"/>
  <c r="CB148" i="5" s="1"/>
  <c r="CK148" i="5" s="1"/>
  <c r="BI31" i="5"/>
  <c r="BS31" i="5" s="1"/>
  <c r="CB31" i="5" s="1"/>
  <c r="CK31" i="5" s="1"/>
  <c r="BI43" i="5"/>
  <c r="BS43" i="5" s="1"/>
  <c r="CB43" i="5" s="1"/>
  <c r="CK43" i="5" s="1"/>
  <c r="BI61" i="5"/>
  <c r="BS61" i="5" s="1"/>
  <c r="CB61" i="5" s="1"/>
  <c r="CK61" i="5" s="1"/>
  <c r="BI132" i="5"/>
  <c r="BS132" i="5" s="1"/>
  <c r="CB132" i="5" s="1"/>
  <c r="CK132" i="5" s="1"/>
  <c r="BJ191" i="5"/>
  <c r="BT191" i="5" s="1"/>
  <c r="CC191" i="5" s="1"/>
  <c r="CL191" i="5" s="1"/>
  <c r="BI84" i="5"/>
  <c r="BS84" i="5" s="1"/>
  <c r="CB84" i="5" s="1"/>
  <c r="CK84" i="5" s="1"/>
  <c r="BI124" i="5"/>
  <c r="BS124" i="5" s="1"/>
  <c r="CB124" i="5" s="1"/>
  <c r="CK124" i="5" s="1"/>
  <c r="BI171" i="5"/>
  <c r="BS171" i="5" s="1"/>
  <c r="CB171" i="5" s="1"/>
  <c r="CK171" i="5" s="1"/>
  <c r="BI151" i="5"/>
  <c r="BS151" i="5" s="1"/>
  <c r="CB151" i="5" s="1"/>
  <c r="CK151" i="5" s="1"/>
  <c r="BI67" i="5"/>
  <c r="BS67" i="5" s="1"/>
  <c r="CB67" i="5" s="1"/>
  <c r="CK67" i="5" s="1"/>
  <c r="BI157" i="5"/>
  <c r="BS157" i="5" s="1"/>
  <c r="CB157" i="5" s="1"/>
  <c r="CK157" i="5" s="1"/>
  <c r="BI140" i="5"/>
  <c r="BS140" i="5" s="1"/>
  <c r="CB140" i="5" s="1"/>
  <c r="CK140" i="5" s="1"/>
  <c r="BI68" i="5"/>
  <c r="BS68" i="5" s="1"/>
  <c r="CB68" i="5" s="1"/>
  <c r="CK68" i="5" s="1"/>
  <c r="BJ181" i="5"/>
  <c r="BT181" i="5" s="1"/>
  <c r="CC181" i="5" s="1"/>
  <c r="CL181" i="5" s="1"/>
  <c r="BJ195" i="5"/>
  <c r="BT195" i="5" s="1"/>
  <c r="CC195" i="5" s="1"/>
  <c r="CL195" i="5" s="1"/>
  <c r="BI173" i="5"/>
  <c r="BS173" i="5" s="1"/>
  <c r="CB173" i="5" s="1"/>
  <c r="CK173" i="5" s="1"/>
  <c r="BI65" i="5"/>
  <c r="BS65" i="5" s="1"/>
  <c r="CB65" i="5" s="1"/>
  <c r="CK65" i="5" s="1"/>
  <c r="BI50" i="5"/>
  <c r="BS50" i="5" s="1"/>
  <c r="CB50" i="5" s="1"/>
  <c r="CK50" i="5" s="1"/>
  <c r="BJ174" i="5"/>
  <c r="BT174" i="5" s="1"/>
  <c r="CC174" i="5" s="1"/>
  <c r="CL174" i="5" s="1"/>
  <c r="BI42" i="5"/>
  <c r="BS42" i="5" s="1"/>
  <c r="CB42" i="5" s="1"/>
  <c r="CK42" i="5" s="1"/>
  <c r="BI55" i="5"/>
  <c r="BS55" i="5" s="1"/>
  <c r="CB55" i="5" s="1"/>
  <c r="CK55" i="5" s="1"/>
  <c r="BI85" i="5"/>
  <c r="BS85" i="5" s="1"/>
  <c r="CB85" i="5" s="1"/>
  <c r="CK85" i="5" s="1"/>
  <c r="BI46" i="5"/>
  <c r="BS46" i="5" s="1"/>
  <c r="CB46" i="5" s="1"/>
  <c r="CK46" i="5" s="1"/>
  <c r="BI194" i="5"/>
  <c r="BS194" i="5" s="1"/>
  <c r="CB194" i="5" s="1"/>
  <c r="CK194" i="5" s="1"/>
  <c r="BI71" i="5"/>
  <c r="BS71" i="5" s="1"/>
  <c r="CB71" i="5" s="1"/>
  <c r="CK71" i="5" s="1"/>
  <c r="BI146" i="5"/>
  <c r="BS146" i="5" s="1"/>
  <c r="CB146" i="5" s="1"/>
  <c r="CK146" i="5" s="1"/>
  <c r="BI45" i="5"/>
  <c r="BS45" i="5" s="1"/>
  <c r="CB45" i="5" s="1"/>
  <c r="CK45" i="5" s="1"/>
  <c r="BI153" i="5"/>
  <c r="BS153" i="5" s="1"/>
  <c r="CB153" i="5" s="1"/>
  <c r="CK153" i="5" s="1"/>
  <c r="BI80" i="5"/>
  <c r="BS80" i="5" s="1"/>
  <c r="CB80" i="5" s="1"/>
  <c r="CK80" i="5" s="1"/>
  <c r="BI57" i="5"/>
  <c r="BS57" i="5" s="1"/>
  <c r="CB57" i="5" s="1"/>
  <c r="CK57" i="5" s="1"/>
  <c r="BI41" i="5"/>
  <c r="BS41" i="5" s="1"/>
  <c r="CB41" i="5" s="1"/>
  <c r="CK41" i="5" s="1"/>
  <c r="BJ139" i="5"/>
  <c r="BT139" i="5" s="1"/>
  <c r="CC139" i="5" s="1"/>
  <c r="CL139" i="5" s="1"/>
  <c r="BI64" i="5"/>
  <c r="BS64" i="5" s="1"/>
  <c r="CB64" i="5" s="1"/>
  <c r="CK64" i="5" s="1"/>
  <c r="BI179" i="5"/>
  <c r="BS179" i="5" s="1"/>
  <c r="CB179" i="5" s="1"/>
  <c r="CK179" i="5" s="1"/>
  <c r="BI75" i="5"/>
  <c r="BS75" i="5" s="1"/>
  <c r="CB75" i="5" s="1"/>
  <c r="CK75" i="5" s="1"/>
  <c r="BI145" i="5"/>
  <c r="BS145" i="5" s="1"/>
  <c r="CB145" i="5" s="1"/>
  <c r="CK145" i="5" s="1"/>
  <c r="BI81" i="5"/>
  <c r="BS81" i="5" s="1"/>
  <c r="CB81" i="5" s="1"/>
  <c r="CK81" i="5" s="1"/>
  <c r="BI137" i="5"/>
  <c r="BS137" i="5" s="1"/>
  <c r="CB137" i="5" s="1"/>
  <c r="CK137" i="5" s="1"/>
  <c r="BI62" i="5"/>
  <c r="BS62" i="5" s="1"/>
  <c r="CB62" i="5" s="1"/>
  <c r="CK62" i="5" s="1"/>
  <c r="BI126" i="5"/>
  <c r="BS126" i="5" s="1"/>
  <c r="CB126" i="5" s="1"/>
  <c r="CK126" i="5" s="1"/>
  <c r="BJ177" i="5"/>
  <c r="BT177" i="5" s="1"/>
  <c r="CC177" i="5" s="1"/>
  <c r="CL177" i="5" s="1"/>
  <c r="BI109" i="5"/>
  <c r="BS109" i="5" s="1"/>
  <c r="CB109" i="5" s="1"/>
  <c r="CK109" i="5" s="1"/>
  <c r="BI32" i="5"/>
  <c r="BS32" i="5" s="1"/>
  <c r="CB32" i="5" s="1"/>
  <c r="CK32" i="5" s="1"/>
  <c r="BJ163" i="5"/>
  <c r="BT163" i="5" s="1"/>
  <c r="CC163" i="5" s="1"/>
  <c r="CL163" i="5" s="1"/>
  <c r="BI100" i="5"/>
  <c r="BS100" i="5" s="1"/>
  <c r="CB100" i="5" s="1"/>
  <c r="CK100" i="5" s="1"/>
  <c r="BJ29" i="5"/>
  <c r="BT29" i="5" s="1"/>
  <c r="CC29" i="5" s="1"/>
  <c r="CL29" i="5" s="1"/>
  <c r="BI121" i="5"/>
  <c r="BS121" i="5" s="1"/>
  <c r="CB121" i="5" s="1"/>
  <c r="CK121" i="5" s="1"/>
  <c r="BI76" i="5"/>
  <c r="BS76" i="5" s="1"/>
  <c r="CB76" i="5" s="1"/>
  <c r="CK76" i="5" s="1"/>
  <c r="BI182" i="5"/>
  <c r="BS182" i="5" s="1"/>
  <c r="CB182" i="5" s="1"/>
  <c r="CK182" i="5" s="1"/>
  <c r="BI44" i="5"/>
  <c r="BS44" i="5" s="1"/>
  <c r="CB44" i="5" s="1"/>
  <c r="CK44" i="5" s="1"/>
  <c r="BI102" i="5"/>
  <c r="BS102" i="5" s="1"/>
  <c r="CB102" i="5" s="1"/>
  <c r="CK102" i="5" s="1"/>
  <c r="BI82" i="5"/>
  <c r="BS82" i="5" s="1"/>
  <c r="CB82" i="5" s="1"/>
  <c r="CK82" i="5" s="1"/>
  <c r="BI66" i="5"/>
  <c r="BS66" i="5" s="1"/>
  <c r="CB66" i="5" s="1"/>
  <c r="CK66" i="5" s="1"/>
  <c r="BJ122" i="5"/>
  <c r="BT122" i="5" s="1"/>
  <c r="CC122" i="5" s="1"/>
  <c r="CL122" i="5" s="1"/>
  <c r="BI92" i="5"/>
  <c r="BS92" i="5" s="1"/>
  <c r="CB92" i="5" s="1"/>
  <c r="CK92" i="5" s="1"/>
  <c r="BI133" i="5"/>
  <c r="BS133" i="5" s="1"/>
  <c r="CB133" i="5" s="1"/>
  <c r="CK133" i="5" s="1"/>
  <c r="BI169" i="5"/>
  <c r="BS169" i="5" s="1"/>
  <c r="CB169" i="5" s="1"/>
  <c r="CK169" i="5" s="1"/>
  <c r="BJ143" i="5"/>
  <c r="BT143" i="5" s="1"/>
  <c r="CC143" i="5" s="1"/>
  <c r="CL143" i="5" s="1"/>
  <c r="BI88" i="5"/>
  <c r="BS88" i="5" s="1"/>
  <c r="CB88" i="5" s="1"/>
  <c r="CK88" i="5" s="1"/>
  <c r="BI60" i="5"/>
  <c r="BS60" i="5" s="1"/>
  <c r="CB60" i="5" s="1"/>
  <c r="CK60" i="5" s="1"/>
  <c r="BI149" i="5"/>
  <c r="BS149" i="5" s="1"/>
  <c r="CB149" i="5" s="1"/>
  <c r="CK149" i="5" s="1"/>
  <c r="BI142" i="5"/>
  <c r="BS142" i="5" s="1"/>
  <c r="CB142" i="5" s="1"/>
  <c r="CK142" i="5" s="1"/>
  <c r="BI152" i="5"/>
  <c r="BS152" i="5" s="1"/>
  <c r="CB152" i="5" s="1"/>
  <c r="CK152" i="5" s="1"/>
  <c r="BI70" i="5"/>
  <c r="BS70" i="5" s="1"/>
  <c r="CB70" i="5" s="1"/>
  <c r="CK70" i="5" s="1"/>
  <c r="BI53" i="5"/>
  <c r="BS53" i="5" s="1"/>
  <c r="CB53" i="5" s="1"/>
  <c r="CK53" i="5" s="1"/>
  <c r="BJ52" i="5"/>
  <c r="BT52" i="5" s="1"/>
  <c r="CC52" i="5" s="1"/>
  <c r="CL52" i="5" s="1"/>
  <c r="BI193" i="5"/>
  <c r="BS193" i="5" s="1"/>
  <c r="CB193" i="5" s="1"/>
  <c r="CK193" i="5" s="1"/>
  <c r="BI106" i="5"/>
  <c r="BS106" i="5" s="1"/>
  <c r="CB106" i="5" s="1"/>
  <c r="CK106" i="5" s="1"/>
  <c r="BI78" i="5"/>
  <c r="BS78" i="5" s="1"/>
  <c r="CB78" i="5" s="1"/>
  <c r="CK78" i="5" s="1"/>
  <c r="BI188" i="5"/>
  <c r="BS188" i="5" s="1"/>
  <c r="CB188" i="5" s="1"/>
  <c r="CK188" i="5" s="1"/>
  <c r="BI58" i="5"/>
  <c r="BS58" i="5" s="1"/>
  <c r="CB58" i="5" s="1"/>
  <c r="CK58" i="5" s="1"/>
  <c r="BI47" i="5"/>
  <c r="BS47" i="5" s="1"/>
  <c r="CB47" i="5" s="1"/>
  <c r="CK47" i="5" s="1"/>
  <c r="BJ101" i="5"/>
  <c r="BT101" i="5" s="1"/>
  <c r="CC101" i="5" s="1"/>
  <c r="CL101" i="5" s="1"/>
  <c r="BJ180" i="5"/>
  <c r="BT180" i="5" s="1"/>
  <c r="CC180" i="5" s="1"/>
  <c r="CL180" i="5" s="1"/>
  <c r="BI130" i="5"/>
  <c r="BS130" i="5" s="1"/>
  <c r="CB130" i="5" s="1"/>
  <c r="CK130" i="5" s="1"/>
  <c r="BI141" i="5"/>
  <c r="BS141" i="5" s="1"/>
  <c r="CB141" i="5" s="1"/>
  <c r="CK141" i="5" s="1"/>
  <c r="BI127" i="5"/>
  <c r="BS127" i="5" s="1"/>
  <c r="CB127" i="5" s="1"/>
  <c r="CK127" i="5" s="1"/>
  <c r="BI36" i="5"/>
  <c r="BS36" i="5" s="1"/>
  <c r="CB36" i="5" s="1"/>
  <c r="CK36" i="5" s="1"/>
  <c r="BI35" i="5"/>
  <c r="BS35" i="5" s="1"/>
  <c r="CB35" i="5" s="1"/>
  <c r="CK35" i="5" s="1"/>
  <c r="BJ167" i="5"/>
  <c r="BT167" i="5" s="1"/>
  <c r="CC167" i="5" s="1"/>
  <c r="CL167" i="5" s="1"/>
  <c r="BI116" i="5"/>
  <c r="BS116" i="5" s="1"/>
  <c r="CB116" i="5" s="1"/>
  <c r="CK116" i="5" s="1"/>
  <c r="BI189" i="5"/>
  <c r="BS189" i="5" s="1"/>
  <c r="CB189" i="5" s="1"/>
  <c r="CK189" i="5" s="1"/>
  <c r="BI72" i="5"/>
  <c r="BS72" i="5" s="1"/>
  <c r="CB72" i="5" s="1"/>
  <c r="CK72" i="5" s="1"/>
  <c r="BI94" i="5"/>
  <c r="BS94" i="5" s="1"/>
  <c r="CB94" i="5" s="1"/>
  <c r="CK94" i="5" s="1"/>
  <c r="BI129" i="5"/>
  <c r="BS129" i="5" s="1"/>
  <c r="CB129" i="5" s="1"/>
  <c r="CK129" i="5" s="1"/>
  <c r="BI91" i="5"/>
  <c r="BS91" i="5" s="1"/>
  <c r="CB91" i="5" s="1"/>
  <c r="CK91" i="5" s="1"/>
  <c r="BI33" i="5"/>
  <c r="BS33" i="5" s="1"/>
  <c r="CB33" i="5" s="1"/>
  <c r="CK33" i="5" s="1"/>
  <c r="BJ159" i="5"/>
  <c r="BT159" i="5" s="1"/>
  <c r="CC159" i="5" s="1"/>
  <c r="CL159" i="5" s="1"/>
  <c r="BI97" i="5"/>
  <c r="BS97" i="5" s="1"/>
  <c r="CB97" i="5" s="1"/>
  <c r="CK97" i="5" s="1"/>
  <c r="BI120" i="5"/>
  <c r="BS120" i="5" s="1"/>
  <c r="CB120" i="5" s="1"/>
  <c r="CK120" i="5" s="1"/>
  <c r="BI168" i="5"/>
  <c r="BS168" i="5" s="1"/>
  <c r="CB168" i="5" s="1"/>
  <c r="CK168" i="5" s="1"/>
  <c r="BI136" i="5"/>
  <c r="BS136" i="5" s="1"/>
  <c r="CB136" i="5" s="1"/>
  <c r="CK136" i="5" s="1"/>
  <c r="BI186" i="5"/>
  <c r="BS186" i="5" s="1"/>
  <c r="CB186" i="5" s="1"/>
  <c r="CK186" i="5" s="1"/>
  <c r="BI123" i="5"/>
  <c r="BS123" i="5" s="1"/>
  <c r="CB123" i="5" s="1"/>
  <c r="CK123" i="5" s="1"/>
  <c r="BI69" i="5"/>
  <c r="BS69" i="5" s="1"/>
  <c r="CB69" i="5" s="1"/>
  <c r="CK69" i="5" s="1"/>
  <c r="BI90" i="5"/>
  <c r="BS90" i="5" s="1"/>
  <c r="CB90" i="5" s="1"/>
  <c r="CK90" i="5" s="1"/>
  <c r="BJ98" i="5"/>
  <c r="BT98" i="5" s="1"/>
  <c r="CC98" i="5" s="1"/>
  <c r="CL98" i="5" s="1"/>
  <c r="BI113" i="5"/>
  <c r="BS113" i="5" s="1"/>
  <c r="CB113" i="5" s="1"/>
  <c r="CK113" i="5" s="1"/>
  <c r="BI30" i="5"/>
  <c r="BS30" i="5" s="1"/>
  <c r="CB30" i="5" s="1"/>
  <c r="CK30" i="5" s="1"/>
  <c r="BJ166" i="5"/>
  <c r="BT166" i="5" s="1"/>
  <c r="CC166" i="5" s="1"/>
  <c r="CL166" i="5" s="1"/>
  <c r="BI156" i="5"/>
  <c r="BS156" i="5" s="1"/>
  <c r="CB156" i="5" s="1"/>
  <c r="CK156" i="5" s="1"/>
  <c r="BJ170" i="5"/>
  <c r="BT170" i="5" s="1"/>
  <c r="CC170" i="5" s="1"/>
  <c r="CL170" i="5" s="1"/>
  <c r="BI40" i="5"/>
  <c r="BS40" i="5" s="1"/>
  <c r="CB40" i="5" s="1"/>
  <c r="CK40" i="5" s="1"/>
  <c r="BI95" i="5"/>
  <c r="BS95" i="5" s="1"/>
  <c r="CB95" i="5" s="1"/>
  <c r="CK95" i="5" s="1"/>
  <c r="BI77" i="5"/>
  <c r="BS77" i="5" s="1"/>
  <c r="CB77" i="5" s="1"/>
  <c r="CK77" i="5" s="1"/>
  <c r="BI172" i="5"/>
  <c r="BS172" i="5" s="1"/>
  <c r="CB172" i="5" s="1"/>
  <c r="CK172" i="5" s="1"/>
  <c r="BJ147" i="5"/>
  <c r="BT147" i="5" s="1"/>
  <c r="CC147" i="5" s="1"/>
  <c r="CL147" i="5" s="1"/>
  <c r="BI114" i="5"/>
  <c r="BS114" i="5" s="1"/>
  <c r="CB114" i="5" s="1"/>
  <c r="CK114" i="5" s="1"/>
  <c r="BI190" i="5"/>
  <c r="BS190" i="5" s="1"/>
  <c r="CB190" i="5" s="1"/>
  <c r="CK190" i="5" s="1"/>
  <c r="BI160" i="5"/>
  <c r="BS160" i="5" s="1"/>
  <c r="CB160" i="5" s="1"/>
  <c r="CK160" i="5" s="1"/>
  <c r="BI93" i="5"/>
  <c r="BS93" i="5" s="1"/>
  <c r="CB93" i="5" s="1"/>
  <c r="CK93" i="5" s="1"/>
  <c r="BI83" i="5"/>
  <c r="BS83" i="5" s="1"/>
  <c r="CB83" i="5" s="1"/>
  <c r="CK83" i="5" s="1"/>
  <c r="BI86" i="5"/>
  <c r="BS86" i="5" s="1"/>
  <c r="CB86" i="5" s="1"/>
  <c r="CK86" i="5" s="1"/>
  <c r="BI37" i="5"/>
  <c r="BS37" i="5" s="1"/>
  <c r="CB37" i="5" s="1"/>
  <c r="CK37" i="5" s="1"/>
  <c r="BJ112" i="5"/>
  <c r="BT112" i="5" s="1"/>
  <c r="CC112" i="5" s="1"/>
  <c r="CL112" i="5" s="1"/>
  <c r="BI39" i="5"/>
  <c r="BS39" i="5" s="1"/>
  <c r="CB39" i="5" s="1"/>
  <c r="CK39" i="5" s="1"/>
  <c r="BI63" i="5"/>
  <c r="BS63" i="5" s="1"/>
  <c r="CB63" i="5" s="1"/>
  <c r="CK63" i="5" s="1"/>
  <c r="BI134" i="5"/>
  <c r="BS134" i="5" s="1"/>
  <c r="CB134" i="5" s="1"/>
  <c r="CK134" i="5" s="1"/>
  <c r="BI161" i="5"/>
  <c r="BS161" i="5" s="1"/>
  <c r="CB161" i="5" s="1"/>
  <c r="CK161" i="5" s="1"/>
  <c r="BI51" i="5"/>
  <c r="BS51" i="5" s="1"/>
  <c r="CB51" i="5" s="1"/>
  <c r="CK51" i="5" s="1"/>
  <c r="BI56" i="5"/>
  <c r="BS56" i="5" s="1"/>
  <c r="CB56" i="5" s="1"/>
  <c r="CK56" i="5" s="1"/>
  <c r="BI154" i="5"/>
  <c r="BS154" i="5" s="1"/>
  <c r="CB154" i="5" s="1"/>
  <c r="CK154" i="5" s="1"/>
  <c r="BJ131" i="5"/>
  <c r="BT131" i="5" s="1"/>
  <c r="CC131" i="5" s="1"/>
  <c r="CL131" i="5" s="1"/>
  <c r="BI165" i="5"/>
  <c r="BS165" i="5" s="1"/>
  <c r="CB165" i="5" s="1"/>
  <c r="CK165" i="5" s="1"/>
  <c r="BI118" i="5"/>
  <c r="BS118" i="5" s="1"/>
  <c r="CB118" i="5" s="1"/>
  <c r="CK118" i="5" s="1"/>
  <c r="BI162" i="5"/>
  <c r="BS162" i="5" s="1"/>
  <c r="CB162" i="5" s="1"/>
  <c r="CK162" i="5" s="1"/>
  <c r="BJ115" i="5"/>
  <c r="BT115" i="5" s="1"/>
  <c r="CC115" i="5" s="1"/>
  <c r="CL115" i="5" s="1"/>
  <c r="BJ59" i="5"/>
  <c r="BT59" i="5" s="1"/>
  <c r="CC59" i="5" s="1"/>
  <c r="CL59" i="5" s="1"/>
  <c r="BI185" i="5"/>
  <c r="BS185" i="5" s="1"/>
  <c r="CB185" i="5" s="1"/>
  <c r="CK185" i="5" s="1"/>
  <c r="BI119" i="5"/>
  <c r="BS119" i="5" s="1"/>
  <c r="CB119" i="5" s="1"/>
  <c r="CK119" i="5" s="1"/>
  <c r="BI125" i="5"/>
  <c r="BS125" i="5" s="1"/>
  <c r="CB125" i="5" s="1"/>
  <c r="CK125" i="5" s="1"/>
  <c r="BI158" i="5"/>
  <c r="BS158" i="5" s="1"/>
  <c r="CB158" i="5" s="1"/>
  <c r="CK158" i="5" s="1"/>
  <c r="BJ103" i="5"/>
  <c r="BT103" i="5" s="1"/>
  <c r="CC103" i="5" s="1"/>
  <c r="CL103" i="5" s="1"/>
  <c r="BI107" i="5"/>
  <c r="BS107" i="5" s="1"/>
  <c r="CB107" i="5" s="1"/>
  <c r="CK107" i="5" s="1"/>
  <c r="BI54" i="5"/>
  <c r="BS54" i="5" s="1"/>
  <c r="CB54" i="5" s="1"/>
  <c r="CK54" i="5" s="1"/>
  <c r="BI49" i="5"/>
  <c r="BS49" i="5" s="1"/>
  <c r="CB49" i="5" s="1"/>
  <c r="CK49" i="5" s="1"/>
  <c r="BI79" i="5"/>
  <c r="BS79" i="5" s="1"/>
  <c r="CB79" i="5" s="1"/>
  <c r="CK79" i="5" s="1"/>
  <c r="BJ187" i="5"/>
  <c r="BT187" i="5" s="1"/>
  <c r="CC187" i="5" s="1"/>
  <c r="CL187" i="5" s="1"/>
  <c r="BJ155" i="5"/>
  <c r="BT155" i="5" s="1"/>
  <c r="CC155" i="5" s="1"/>
  <c r="CL155" i="5" s="1"/>
  <c r="BI111" i="5"/>
  <c r="BS111" i="5" s="1"/>
  <c r="CB111" i="5" s="1"/>
  <c r="CK111" i="5" s="1"/>
  <c r="BI176" i="5"/>
  <c r="BS176" i="5" s="1"/>
  <c r="CB176" i="5" s="1"/>
  <c r="CK176" i="5" s="1"/>
  <c r="BI74" i="5"/>
  <c r="BS74" i="5" s="1"/>
  <c r="CB74" i="5" s="1"/>
  <c r="CK74" i="5" s="1"/>
  <c r="BI87" i="5"/>
  <c r="BS87" i="5" s="1"/>
  <c r="CB87" i="5" s="1"/>
  <c r="CK87" i="5" s="1"/>
  <c r="BI48" i="5"/>
  <c r="BS48" i="5" s="1"/>
  <c r="CB48" i="5" s="1"/>
  <c r="CK48" i="5" s="1"/>
  <c r="BI175" i="5"/>
  <c r="BS175" i="5" s="1"/>
  <c r="CB175" i="5" s="1"/>
  <c r="CK175" i="5" s="1"/>
  <c r="BI96" i="5"/>
  <c r="BS96" i="5" s="1"/>
  <c r="CB96" i="5" s="1"/>
  <c r="CK96" i="5" s="1"/>
  <c r="BI105" i="5"/>
  <c r="BS105" i="5" s="1"/>
  <c r="CB105" i="5" s="1"/>
  <c r="CK105" i="5" s="1"/>
  <c r="BI108" i="5"/>
  <c r="BS108" i="5" s="1"/>
  <c r="CB108" i="5" s="1"/>
  <c r="CK108" i="5" s="1"/>
  <c r="BJ192" i="5"/>
  <c r="BT192" i="5" s="1"/>
  <c r="CC192" i="5" s="1"/>
  <c r="CL192" i="5" s="1"/>
  <c r="BJ104" i="5"/>
  <c r="BT104" i="5" s="1"/>
  <c r="CC104" i="5" s="1"/>
  <c r="CL104" i="5" s="1"/>
  <c r="AX27" i="5"/>
  <c r="BJ135" i="3"/>
  <c r="BT135" i="3" s="1"/>
  <c r="CC135" i="3" s="1"/>
  <c r="CL135" i="3" s="1"/>
  <c r="BI39" i="3"/>
  <c r="BS39" i="3" s="1"/>
  <c r="CB39" i="3" s="1"/>
  <c r="CK39" i="3" s="1"/>
  <c r="BI29" i="3"/>
  <c r="BS29" i="3" s="1"/>
  <c r="CB29" i="3" s="1"/>
  <c r="CK29" i="3" s="1"/>
  <c r="BI123" i="3"/>
  <c r="BS123" i="3" s="1"/>
  <c r="CB123" i="3" s="1"/>
  <c r="CK123" i="3" s="1"/>
  <c r="BI100" i="3"/>
  <c r="BS100" i="3" s="1"/>
  <c r="CB100" i="3" s="1"/>
  <c r="CK100" i="3" s="1"/>
  <c r="BI72" i="3"/>
  <c r="BS72" i="3" s="1"/>
  <c r="CB72" i="3" s="1"/>
  <c r="CK72" i="3" s="1"/>
  <c r="BI113" i="3"/>
  <c r="BS113" i="3" s="1"/>
  <c r="CB113" i="3" s="1"/>
  <c r="CK113" i="3" s="1"/>
  <c r="BI94" i="3"/>
  <c r="BS94" i="3" s="1"/>
  <c r="CB94" i="3" s="1"/>
  <c r="CK94" i="3" s="1"/>
  <c r="BI166" i="3"/>
  <c r="BS166" i="3" s="1"/>
  <c r="CB166" i="3" s="1"/>
  <c r="CK166" i="3" s="1"/>
  <c r="BI129" i="3"/>
  <c r="BS129" i="3" s="1"/>
  <c r="CB129" i="3" s="1"/>
  <c r="CK129" i="3" s="1"/>
  <c r="BI84" i="3"/>
  <c r="BS84" i="3" s="1"/>
  <c r="CB84" i="3" s="1"/>
  <c r="CK84" i="3" s="1"/>
  <c r="BI40" i="3"/>
  <c r="BS40" i="3" s="1"/>
  <c r="CB40" i="3" s="1"/>
  <c r="CK40" i="3" s="1"/>
  <c r="BJ54" i="3"/>
  <c r="BT54" i="3" s="1"/>
  <c r="CC54" i="3" s="1"/>
  <c r="CL54" i="3" s="1"/>
  <c r="BI170" i="3"/>
  <c r="BS170" i="3" s="1"/>
  <c r="CB170" i="3" s="1"/>
  <c r="CK170" i="3" s="1"/>
  <c r="BI58" i="3"/>
  <c r="BS58" i="3" s="1"/>
  <c r="CB58" i="3" s="1"/>
  <c r="CK58" i="3" s="1"/>
  <c r="BI33" i="3"/>
  <c r="BS33" i="3" s="1"/>
  <c r="CB33" i="3" s="1"/>
  <c r="CK33" i="3" s="1"/>
  <c r="BI143" i="3"/>
  <c r="BS143" i="3" s="1"/>
  <c r="CB143" i="3" s="1"/>
  <c r="CK143" i="3" s="1"/>
  <c r="BI145" i="3"/>
  <c r="BS145" i="3" s="1"/>
  <c r="CB145" i="3" s="1"/>
  <c r="CK145" i="3" s="1"/>
  <c r="BI121" i="3"/>
  <c r="BS121" i="3" s="1"/>
  <c r="CB121" i="3" s="1"/>
  <c r="CK121" i="3" s="1"/>
  <c r="BI163" i="3"/>
  <c r="BS163" i="3" s="1"/>
  <c r="CB163" i="3" s="1"/>
  <c r="CK163" i="3" s="1"/>
  <c r="BI140" i="3"/>
  <c r="BS140" i="3" s="1"/>
  <c r="CB140" i="3" s="1"/>
  <c r="CK140" i="3" s="1"/>
  <c r="BI37" i="3"/>
  <c r="BS37" i="3" s="1"/>
  <c r="CB37" i="3" s="1"/>
  <c r="CK37" i="3" s="1"/>
  <c r="BJ182" i="3"/>
  <c r="BT182" i="3" s="1"/>
  <c r="CC182" i="3" s="1"/>
  <c r="CL182" i="3" s="1"/>
  <c r="BI70" i="3"/>
  <c r="BS70" i="3" s="1"/>
  <c r="CB70" i="3" s="1"/>
  <c r="CK70" i="3" s="1"/>
  <c r="BI153" i="3"/>
  <c r="BS153" i="3" s="1"/>
  <c r="CB153" i="3" s="1"/>
  <c r="CK153" i="3" s="1"/>
  <c r="BI141" i="3"/>
  <c r="BS141" i="3" s="1"/>
  <c r="CB141" i="3" s="1"/>
  <c r="CK141" i="3" s="1"/>
  <c r="BI91" i="3"/>
  <c r="BS91" i="3" s="1"/>
  <c r="CB91" i="3" s="1"/>
  <c r="CK91" i="3" s="1"/>
  <c r="BI148" i="3"/>
  <c r="BS148" i="3" s="1"/>
  <c r="CB148" i="3" s="1"/>
  <c r="CK148" i="3" s="1"/>
  <c r="BI115" i="3"/>
  <c r="BS115" i="3" s="1"/>
  <c r="CB115" i="3" s="1"/>
  <c r="CK115" i="3" s="1"/>
  <c r="BJ105" i="3"/>
  <c r="BT105" i="3" s="1"/>
  <c r="CC105" i="3" s="1"/>
  <c r="CL105" i="3" s="1"/>
  <c r="BI114" i="3"/>
  <c r="BS114" i="3" s="1"/>
  <c r="CB114" i="3" s="1"/>
  <c r="CK114" i="3" s="1"/>
  <c r="BI85" i="3"/>
  <c r="BS85" i="3" s="1"/>
  <c r="CB85" i="3" s="1"/>
  <c r="CK85" i="3" s="1"/>
  <c r="BI111" i="3"/>
  <c r="BS111" i="3" s="1"/>
  <c r="CB111" i="3" s="1"/>
  <c r="CK111" i="3" s="1"/>
  <c r="BJ63" i="3"/>
  <c r="BT63" i="3" s="1"/>
  <c r="CC63" i="3" s="1"/>
  <c r="CL63" i="3" s="1"/>
  <c r="BI117" i="3"/>
  <c r="BS117" i="3" s="1"/>
  <c r="CB117" i="3" s="1"/>
  <c r="CK117" i="3" s="1"/>
  <c r="BI160" i="3"/>
  <c r="BS160" i="3" s="1"/>
  <c r="CB160" i="3" s="1"/>
  <c r="CK160" i="3" s="1"/>
  <c r="BI77" i="3"/>
  <c r="BS77" i="3" s="1"/>
  <c r="CB77" i="3" s="1"/>
  <c r="CK77" i="3" s="1"/>
  <c r="BI67" i="3"/>
  <c r="BS67" i="3" s="1"/>
  <c r="CB67" i="3" s="1"/>
  <c r="CK67" i="3" s="1"/>
  <c r="BI88" i="3"/>
  <c r="BS88" i="3" s="1"/>
  <c r="CB88" i="3" s="1"/>
  <c r="CK88" i="3" s="1"/>
  <c r="BI28" i="3"/>
  <c r="BS28" i="3" s="1"/>
  <c r="CB28" i="3" s="1"/>
  <c r="CK28" i="3" s="1"/>
  <c r="BJ78" i="3"/>
  <c r="BT78" i="3" s="1"/>
  <c r="CC78" i="3" s="1"/>
  <c r="CL78" i="3" s="1"/>
  <c r="BI168" i="3"/>
  <c r="BS168" i="3" s="1"/>
  <c r="CB168" i="3" s="1"/>
  <c r="CK168" i="3" s="1"/>
  <c r="BI154" i="3"/>
  <c r="BS154" i="3" s="1"/>
  <c r="CB154" i="3" s="1"/>
  <c r="CK154" i="3" s="1"/>
  <c r="BI164" i="3"/>
  <c r="BS164" i="3" s="1"/>
  <c r="CB164" i="3" s="1"/>
  <c r="CK164" i="3" s="1"/>
  <c r="BJ181" i="3"/>
  <c r="BT181" i="3" s="1"/>
  <c r="CC181" i="3" s="1"/>
  <c r="CL181" i="3" s="1"/>
  <c r="BJ42" i="3"/>
  <c r="BT42" i="3" s="1"/>
  <c r="CC42" i="3" s="1"/>
  <c r="CL42" i="3" s="1"/>
  <c r="BI49" i="3"/>
  <c r="BS49" i="3" s="1"/>
  <c r="CB49" i="3" s="1"/>
  <c r="CK49" i="3" s="1"/>
  <c r="BI162" i="3"/>
  <c r="BS162" i="3" s="1"/>
  <c r="CB162" i="3" s="1"/>
  <c r="CK162" i="3" s="1"/>
  <c r="BI76" i="3"/>
  <c r="BS76" i="3" s="1"/>
  <c r="CB76" i="3" s="1"/>
  <c r="CK76" i="3" s="1"/>
  <c r="BI64" i="3"/>
  <c r="BS64" i="3" s="1"/>
  <c r="CB64" i="3" s="1"/>
  <c r="CK64" i="3" s="1"/>
  <c r="BJ169" i="3"/>
  <c r="BT169" i="3" s="1"/>
  <c r="CC169" i="3" s="1"/>
  <c r="CL169" i="3" s="1"/>
  <c r="BJ173" i="3"/>
  <c r="BT173" i="3" s="1"/>
  <c r="CC173" i="3" s="1"/>
  <c r="CL173" i="3" s="1"/>
  <c r="BI161" i="3"/>
  <c r="BS161" i="3" s="1"/>
  <c r="CB161" i="3" s="1"/>
  <c r="CK161" i="3" s="1"/>
  <c r="BI137" i="3"/>
  <c r="BS137" i="3" s="1"/>
  <c r="CB137" i="3" s="1"/>
  <c r="CK137" i="3" s="1"/>
  <c r="BI44" i="3"/>
  <c r="BS44" i="3" s="1"/>
  <c r="CB44" i="3" s="1"/>
  <c r="CK44" i="3" s="1"/>
  <c r="BJ131" i="3"/>
  <c r="BT131" i="3" s="1"/>
  <c r="CC131" i="3" s="1"/>
  <c r="CL131" i="3" s="1"/>
  <c r="BI73" i="3"/>
  <c r="BS73" i="3" s="1"/>
  <c r="CB73" i="3" s="1"/>
  <c r="CK73" i="3" s="1"/>
  <c r="BI116" i="3"/>
  <c r="BS116" i="3" s="1"/>
  <c r="CB116" i="3" s="1"/>
  <c r="CK116" i="3" s="1"/>
  <c r="BJ128" i="3"/>
  <c r="BT128" i="3" s="1"/>
  <c r="CC128" i="3" s="1"/>
  <c r="CL128" i="3" s="1"/>
  <c r="BI48" i="3"/>
  <c r="BS48" i="3" s="1"/>
  <c r="CB48" i="3" s="1"/>
  <c r="CK48" i="3" s="1"/>
  <c r="BI59" i="3"/>
  <c r="BS59" i="3" s="1"/>
  <c r="CB59" i="3" s="1"/>
  <c r="CK59" i="3" s="1"/>
  <c r="BI65" i="3"/>
  <c r="BS65" i="3" s="1"/>
  <c r="CB65" i="3" s="1"/>
  <c r="CK65" i="3" s="1"/>
  <c r="BI171" i="3"/>
  <c r="BS171" i="3" s="1"/>
  <c r="CB171" i="3" s="1"/>
  <c r="CK171" i="3" s="1"/>
  <c r="BI186" i="3"/>
  <c r="BS186" i="3" s="1"/>
  <c r="CB186" i="3" s="1"/>
  <c r="CK186" i="3" s="1"/>
  <c r="BJ126" i="3"/>
  <c r="BT126" i="3" s="1"/>
  <c r="CC126" i="3" s="1"/>
  <c r="CL126" i="3" s="1"/>
  <c r="BI193" i="3"/>
  <c r="BS193" i="3" s="1"/>
  <c r="CB193" i="3" s="1"/>
  <c r="CK193" i="3" s="1"/>
  <c r="BI147" i="3"/>
  <c r="BS147" i="3" s="1"/>
  <c r="CB147" i="3" s="1"/>
  <c r="CK147" i="3" s="1"/>
  <c r="BI62" i="3"/>
  <c r="BS62" i="3" s="1"/>
  <c r="CB62" i="3" s="1"/>
  <c r="CK62" i="3" s="1"/>
  <c r="BI158" i="3"/>
  <c r="BS158" i="3" s="1"/>
  <c r="CB158" i="3" s="1"/>
  <c r="CK158" i="3" s="1"/>
  <c r="BI41" i="3"/>
  <c r="BS41" i="3" s="1"/>
  <c r="CB41" i="3" s="1"/>
  <c r="CK41" i="3" s="1"/>
  <c r="BI36" i="3"/>
  <c r="BS36" i="3" s="1"/>
  <c r="CB36" i="3" s="1"/>
  <c r="CK36" i="3" s="1"/>
  <c r="BI47" i="3"/>
  <c r="BS47" i="3" s="1"/>
  <c r="CB47" i="3" s="1"/>
  <c r="CK47" i="3" s="1"/>
  <c r="BI74" i="3"/>
  <c r="BS74" i="3" s="1"/>
  <c r="CB74" i="3" s="1"/>
  <c r="CK74" i="3" s="1"/>
  <c r="BI144" i="3"/>
  <c r="BS144" i="3" s="1"/>
  <c r="CB144" i="3" s="1"/>
  <c r="CK144" i="3" s="1"/>
  <c r="BJ185" i="3"/>
  <c r="BT185" i="3" s="1"/>
  <c r="CC185" i="3" s="1"/>
  <c r="CL185" i="3" s="1"/>
  <c r="BI56" i="3"/>
  <c r="BS56" i="3" s="1"/>
  <c r="CB56" i="3" s="1"/>
  <c r="CK56" i="3" s="1"/>
  <c r="BI142" i="3"/>
  <c r="BS142" i="3" s="1"/>
  <c r="CB142" i="3" s="1"/>
  <c r="CK142" i="3" s="1"/>
  <c r="BI133" i="3"/>
  <c r="BS133" i="3" s="1"/>
  <c r="CB133" i="3" s="1"/>
  <c r="CK133" i="3" s="1"/>
  <c r="BJ35" i="3"/>
  <c r="BT35" i="3" s="1"/>
  <c r="CC35" i="3" s="1"/>
  <c r="CL35" i="3" s="1"/>
  <c r="BJ112" i="3"/>
  <c r="BT112" i="3" s="1"/>
  <c r="CC112" i="3" s="1"/>
  <c r="CL112" i="3" s="1"/>
  <c r="BI30" i="3"/>
  <c r="BS30" i="3" s="1"/>
  <c r="CB30" i="3" s="1"/>
  <c r="CK30" i="3" s="1"/>
  <c r="BI68" i="3"/>
  <c r="BS68" i="3" s="1"/>
  <c r="CB68" i="3" s="1"/>
  <c r="CK68" i="3" s="1"/>
  <c r="BI178" i="3"/>
  <c r="BS178" i="3" s="1"/>
  <c r="CB178" i="3" s="1"/>
  <c r="CK178" i="3" s="1"/>
  <c r="BJ155" i="3"/>
  <c r="BT155" i="3" s="1"/>
  <c r="CC155" i="3" s="1"/>
  <c r="CL155" i="3" s="1"/>
  <c r="BJ188" i="3"/>
  <c r="BT188" i="3" s="1"/>
  <c r="CC188" i="3" s="1"/>
  <c r="CL188" i="3" s="1"/>
  <c r="BI52" i="3"/>
  <c r="BS52" i="3" s="1"/>
  <c r="CB52" i="3" s="1"/>
  <c r="CK52" i="3" s="1"/>
  <c r="BJ127" i="3"/>
  <c r="BT127" i="3" s="1"/>
  <c r="CC127" i="3" s="1"/>
  <c r="CL127" i="3" s="1"/>
  <c r="BI174" i="3"/>
  <c r="BS174" i="3" s="1"/>
  <c r="CB174" i="3" s="1"/>
  <c r="CK174" i="3" s="1"/>
  <c r="BJ110" i="3"/>
  <c r="BT110" i="3" s="1"/>
  <c r="CC110" i="3" s="1"/>
  <c r="CL110" i="3" s="1"/>
  <c r="BI43" i="3"/>
  <c r="BS43" i="3" s="1"/>
  <c r="CB43" i="3" s="1"/>
  <c r="CK43" i="3" s="1"/>
  <c r="BJ79" i="3"/>
  <c r="BT79" i="3" s="1"/>
  <c r="CC79" i="3" s="1"/>
  <c r="CL79" i="3" s="1"/>
  <c r="BI71" i="3"/>
  <c r="BS71" i="3" s="1"/>
  <c r="CB71" i="3" s="1"/>
  <c r="CK71" i="3" s="1"/>
  <c r="BI177" i="3"/>
  <c r="BS177" i="3" s="1"/>
  <c r="CB177" i="3" s="1"/>
  <c r="CK177" i="3" s="1"/>
  <c r="BI107" i="3"/>
  <c r="BS107" i="3" s="1"/>
  <c r="CB107" i="3" s="1"/>
  <c r="CK107" i="3" s="1"/>
  <c r="BI95" i="3"/>
  <c r="BS95" i="3" s="1"/>
  <c r="CB95" i="3" s="1"/>
  <c r="CK95" i="3" s="1"/>
  <c r="BJ165" i="3"/>
  <c r="BT165" i="3" s="1"/>
  <c r="CC165" i="3" s="1"/>
  <c r="CL165" i="3" s="1"/>
  <c r="BI86" i="3"/>
  <c r="BS86" i="3" s="1"/>
  <c r="CB86" i="3" s="1"/>
  <c r="CK86" i="3" s="1"/>
  <c r="BI69" i="3"/>
  <c r="BS69" i="3" s="1"/>
  <c r="CB69" i="3" s="1"/>
  <c r="CK69" i="3" s="1"/>
  <c r="BI97" i="3"/>
  <c r="BS97" i="3" s="1"/>
  <c r="CB97" i="3" s="1"/>
  <c r="CK97" i="3" s="1"/>
  <c r="BI139" i="3"/>
  <c r="BS139" i="3" s="1"/>
  <c r="CB139" i="3" s="1"/>
  <c r="CK139" i="3" s="1"/>
  <c r="BI61" i="3"/>
  <c r="BS61" i="3" s="1"/>
  <c r="CB61" i="3" s="1"/>
  <c r="CK61" i="3" s="1"/>
  <c r="BJ120" i="3"/>
  <c r="BT120" i="3" s="1"/>
  <c r="CC120" i="3" s="1"/>
  <c r="CL120" i="3" s="1"/>
  <c r="BI172" i="3"/>
  <c r="BS172" i="3" s="1"/>
  <c r="CB172" i="3" s="1"/>
  <c r="CK172" i="3" s="1"/>
  <c r="BI99" i="3"/>
  <c r="BS99" i="3" s="1"/>
  <c r="CB99" i="3" s="1"/>
  <c r="CK99" i="3" s="1"/>
  <c r="BI150" i="3"/>
  <c r="BS150" i="3" s="1"/>
  <c r="CB150" i="3" s="1"/>
  <c r="CK150" i="3" s="1"/>
  <c r="BI151" i="3"/>
  <c r="BS151" i="3" s="1"/>
  <c r="CB151" i="3" s="1"/>
  <c r="CK151" i="3" s="1"/>
  <c r="BI190" i="3"/>
  <c r="BS190" i="3" s="1"/>
  <c r="CB190" i="3" s="1"/>
  <c r="CK190" i="3" s="1"/>
  <c r="BI82" i="3"/>
  <c r="BS82" i="3" s="1"/>
  <c r="CB82" i="3" s="1"/>
  <c r="CK82" i="3" s="1"/>
  <c r="BI180" i="3"/>
  <c r="BS180" i="3" s="1"/>
  <c r="CB180" i="3" s="1"/>
  <c r="CK180" i="3" s="1"/>
  <c r="BI102" i="3"/>
  <c r="BS102" i="3" s="1"/>
  <c r="CB102" i="3" s="1"/>
  <c r="CK102" i="3" s="1"/>
  <c r="BI57" i="3"/>
  <c r="BS57" i="3" s="1"/>
  <c r="CB57" i="3" s="1"/>
  <c r="CK57" i="3" s="1"/>
  <c r="BI80" i="3"/>
  <c r="BS80" i="3" s="1"/>
  <c r="CB80" i="3" s="1"/>
  <c r="CK80" i="3" s="1"/>
  <c r="BI179" i="3"/>
  <c r="BS179" i="3" s="1"/>
  <c r="CB179" i="3" s="1"/>
  <c r="CK179" i="3" s="1"/>
  <c r="BI106" i="3"/>
  <c r="BS106" i="3" s="1"/>
  <c r="CB106" i="3" s="1"/>
  <c r="CK106" i="3" s="1"/>
  <c r="BI187" i="3"/>
  <c r="BS187" i="3" s="1"/>
  <c r="CB187" i="3" s="1"/>
  <c r="CK187" i="3" s="1"/>
  <c r="BI152" i="3"/>
  <c r="BS152" i="3" s="1"/>
  <c r="CB152" i="3" s="1"/>
  <c r="CK152" i="3" s="1"/>
  <c r="BI109" i="3"/>
  <c r="BS109" i="3" s="1"/>
  <c r="CB109" i="3" s="1"/>
  <c r="CK109" i="3" s="1"/>
  <c r="BI157" i="3"/>
  <c r="BS157" i="3" s="1"/>
  <c r="CB157" i="3" s="1"/>
  <c r="CK157" i="3" s="1"/>
  <c r="AY27" i="3"/>
  <c r="AX17" i="3"/>
  <c r="BI51" i="3"/>
  <c r="BS51" i="3" s="1"/>
  <c r="CB51" i="3" s="1"/>
  <c r="CK51" i="3" s="1"/>
  <c r="BI89" i="3"/>
  <c r="BS89" i="3" s="1"/>
  <c r="CB89" i="3" s="1"/>
  <c r="CK89" i="3" s="1"/>
  <c r="BJ50" i="3"/>
  <c r="BT50" i="3" s="1"/>
  <c r="CC50" i="3" s="1"/>
  <c r="CL50" i="3" s="1"/>
  <c r="BI189" i="3"/>
  <c r="BS189" i="3" s="1"/>
  <c r="CB189" i="3" s="1"/>
  <c r="CK189" i="3" s="1"/>
  <c r="BI32" i="3"/>
  <c r="BS32" i="3" s="1"/>
  <c r="CB32" i="3" s="1"/>
  <c r="CK32" i="3" s="1"/>
  <c r="BI104" i="3"/>
  <c r="BS104" i="3" s="1"/>
  <c r="CB104" i="3" s="1"/>
  <c r="CK104" i="3" s="1"/>
  <c r="BI93" i="3"/>
  <c r="BS93" i="3" s="1"/>
  <c r="CB93" i="3" s="1"/>
  <c r="CK93" i="3" s="1"/>
  <c r="BJ31" i="3"/>
  <c r="BT31" i="3" s="1"/>
  <c r="CC31" i="3" s="1"/>
  <c r="CL31" i="3" s="1"/>
  <c r="BI125" i="3"/>
  <c r="BS125" i="3" s="1"/>
  <c r="CB125" i="3" s="1"/>
  <c r="CK125" i="3" s="1"/>
  <c r="BI38" i="3"/>
  <c r="BS38" i="3" s="1"/>
  <c r="CB38" i="3" s="1"/>
  <c r="CK38" i="3" s="1"/>
  <c r="BI108" i="3"/>
  <c r="BS108" i="3" s="1"/>
  <c r="CB108" i="3" s="1"/>
  <c r="CK108" i="3" s="1"/>
  <c r="BI34" i="3"/>
  <c r="BS34" i="3" s="1"/>
  <c r="CB34" i="3" s="1"/>
  <c r="CK34" i="3" s="1"/>
  <c r="BJ101" i="3"/>
  <c r="BT101" i="3" s="1"/>
  <c r="CC101" i="3" s="1"/>
  <c r="CL101" i="3" s="1"/>
  <c r="BI53" i="3"/>
  <c r="BS53" i="3" s="1"/>
  <c r="CB53" i="3" s="1"/>
  <c r="CK53" i="3" s="1"/>
  <c r="BI183" i="3"/>
  <c r="BS183" i="3" s="1"/>
  <c r="CB183" i="3" s="1"/>
  <c r="CK183" i="3" s="1"/>
  <c r="BI55" i="3"/>
  <c r="BS55" i="3" s="1"/>
  <c r="CB55" i="3" s="1"/>
  <c r="CK55" i="3" s="1"/>
  <c r="BJ195" i="3"/>
  <c r="BT195" i="3" s="1"/>
  <c r="CC195" i="3" s="1"/>
  <c r="CL195" i="3" s="1"/>
  <c r="BI83" i="3"/>
  <c r="BS83" i="3" s="1"/>
  <c r="CB83" i="3" s="1"/>
  <c r="CK83" i="3" s="1"/>
  <c r="BI119" i="3"/>
  <c r="BS119" i="3" s="1"/>
  <c r="CB119" i="3" s="1"/>
  <c r="CK119" i="3" s="1"/>
  <c r="BI175" i="3"/>
  <c r="BS175" i="3" s="1"/>
  <c r="CB175" i="3" s="1"/>
  <c r="CK175" i="3" s="1"/>
  <c r="BI81" i="3"/>
  <c r="BS81" i="3" s="1"/>
  <c r="CB81" i="3" s="1"/>
  <c r="CK81" i="3" s="1"/>
  <c r="BI92" i="3"/>
  <c r="BS92" i="3" s="1"/>
  <c r="CB92" i="3" s="1"/>
  <c r="CK92" i="3" s="1"/>
  <c r="BI134" i="3"/>
  <c r="BS134" i="3" s="1"/>
  <c r="CB134" i="3" s="1"/>
  <c r="CK134" i="3" s="1"/>
  <c r="BI176" i="3"/>
  <c r="BS176" i="3" s="1"/>
  <c r="CB176" i="3" s="1"/>
  <c r="CK176" i="3" s="1"/>
  <c r="BI75" i="3"/>
  <c r="BS75" i="3" s="1"/>
  <c r="CB75" i="3" s="1"/>
  <c r="CK75" i="3" s="1"/>
  <c r="BI136" i="3"/>
  <c r="BS136" i="3" s="1"/>
  <c r="CB136" i="3" s="1"/>
  <c r="CK136" i="3" s="1"/>
  <c r="BI118" i="3"/>
  <c r="BS118" i="3" s="1"/>
  <c r="CB118" i="3" s="1"/>
  <c r="CK118" i="3" s="1"/>
  <c r="BI184" i="3"/>
  <c r="BS184" i="3" s="1"/>
  <c r="CB184" i="3" s="1"/>
  <c r="CK184" i="3" s="1"/>
  <c r="BI96" i="3"/>
  <c r="BS96" i="3" s="1"/>
  <c r="CB96" i="3" s="1"/>
  <c r="CK96" i="3" s="1"/>
  <c r="BI156" i="3"/>
  <c r="BS156" i="3" s="1"/>
  <c r="CB156" i="3" s="1"/>
  <c r="CK156" i="3" s="1"/>
  <c r="BI103" i="3"/>
  <c r="BS103" i="3" s="1"/>
  <c r="CB103" i="3" s="1"/>
  <c r="CK103" i="3" s="1"/>
  <c r="BI122" i="3"/>
  <c r="BS122" i="3" s="1"/>
  <c r="CB122" i="3" s="1"/>
  <c r="CK122" i="3" s="1"/>
  <c r="BI130" i="3"/>
  <c r="BS130" i="3" s="1"/>
  <c r="CB130" i="3" s="1"/>
  <c r="CK130" i="3" s="1"/>
  <c r="BI90" i="3"/>
  <c r="BS90" i="3" s="1"/>
  <c r="CB90" i="3" s="1"/>
  <c r="CK90" i="3" s="1"/>
  <c r="BI60" i="3"/>
  <c r="BS60" i="3" s="1"/>
  <c r="CB60" i="3" s="1"/>
  <c r="CK60" i="3" s="1"/>
  <c r="BI45" i="3"/>
  <c r="BS45" i="3" s="1"/>
  <c r="CB45" i="3" s="1"/>
  <c r="CK45" i="3" s="1"/>
  <c r="BI149" i="3"/>
  <c r="BS149" i="3" s="1"/>
  <c r="CB149" i="3" s="1"/>
  <c r="CK149" i="3" s="1"/>
  <c r="BI66" i="3"/>
  <c r="BS66" i="3" s="1"/>
  <c r="CB66" i="3" s="1"/>
  <c r="CK66" i="3" s="1"/>
  <c r="BI138" i="3"/>
  <c r="BS138" i="3" s="1"/>
  <c r="CB138" i="3" s="1"/>
  <c r="CK138" i="3" s="1"/>
  <c r="BI132" i="3"/>
  <c r="BS132" i="3" s="1"/>
  <c r="CB132" i="3" s="1"/>
  <c r="CK132" i="3" s="1"/>
  <c r="BJ124" i="3"/>
  <c r="BT124" i="3" s="1"/>
  <c r="CC124" i="3" s="1"/>
  <c r="CL124" i="3" s="1"/>
  <c r="BJ167" i="3"/>
  <c r="BT167" i="3" s="1"/>
  <c r="CC167" i="3" s="1"/>
  <c r="CL167" i="3" s="1"/>
  <c r="BI46" i="3"/>
  <c r="BS46" i="3" s="1"/>
  <c r="CB46" i="3" s="1"/>
  <c r="CK46" i="3" s="1"/>
  <c r="BI194" i="3"/>
  <c r="BS194" i="3" s="1"/>
  <c r="CB194" i="3" s="1"/>
  <c r="CK194" i="3" s="1"/>
  <c r="BI192" i="3"/>
  <c r="BS192" i="3" s="1"/>
  <c r="CB192" i="3" s="1"/>
  <c r="CK192" i="3" s="1"/>
  <c r="CC159" i="3"/>
  <c r="CL159" i="3" s="1"/>
  <c r="BJ159" i="3"/>
  <c r="BT159" i="3" s="1"/>
  <c r="BJ98" i="3"/>
  <c r="BT98" i="3" s="1"/>
  <c r="CC98" i="3" s="1"/>
  <c r="CL98" i="3" s="1"/>
  <c r="BI146" i="3"/>
  <c r="BS146" i="3" s="1"/>
  <c r="CB146" i="3" s="1"/>
  <c r="CK146" i="3" s="1"/>
  <c r="BI87" i="3"/>
  <c r="BS87" i="3" s="1"/>
  <c r="CB87" i="3" s="1"/>
  <c r="CK87" i="3" s="1"/>
  <c r="BI191" i="3"/>
  <c r="BS191" i="3" s="1"/>
  <c r="CB191" i="3" s="1"/>
  <c r="CK191" i="3" s="1"/>
  <c r="BJ185" i="2"/>
  <c r="BT185" i="2" s="1"/>
  <c r="CC185" i="2" s="1"/>
  <c r="CL185" i="2" s="1"/>
  <c r="BI131" i="2"/>
  <c r="BS131" i="2" s="1"/>
  <c r="CB131" i="2" s="1"/>
  <c r="CK131" i="2" s="1"/>
  <c r="BJ39" i="2"/>
  <c r="BT39" i="2" s="1"/>
  <c r="CC39" i="2" s="1"/>
  <c r="CL39" i="2" s="1"/>
  <c r="BI51" i="2"/>
  <c r="BS51" i="2" s="1"/>
  <c r="CB51" i="2" s="1"/>
  <c r="CK51" i="2" s="1"/>
  <c r="BI116" i="2"/>
  <c r="BS116" i="2" s="1"/>
  <c r="CB116" i="2" s="1"/>
  <c r="CK116" i="2" s="1"/>
  <c r="BJ174" i="2"/>
  <c r="BT174" i="2" s="1"/>
  <c r="CC174" i="2" s="1"/>
  <c r="CL174" i="2" s="1"/>
  <c r="BJ69" i="2"/>
  <c r="BT69" i="2" s="1"/>
  <c r="CC69" i="2" s="1"/>
  <c r="CL69" i="2" s="1"/>
  <c r="BJ132" i="2"/>
  <c r="BT132" i="2" s="1"/>
  <c r="CC132" i="2" s="1"/>
  <c r="CL132" i="2" s="1"/>
  <c r="BI134" i="2"/>
  <c r="BS134" i="2" s="1"/>
  <c r="CB134" i="2" s="1"/>
  <c r="CK134" i="2" s="1"/>
  <c r="BJ36" i="2"/>
  <c r="BT36" i="2" s="1"/>
  <c r="CC36" i="2" s="1"/>
  <c r="CL36" i="2" s="1"/>
  <c r="BJ129" i="2"/>
  <c r="BT129" i="2" s="1"/>
  <c r="CC129" i="2" s="1"/>
  <c r="CL129" i="2" s="1"/>
  <c r="BI50" i="2"/>
  <c r="BS50" i="2" s="1"/>
  <c r="CB50" i="2" s="1"/>
  <c r="CK50" i="2" s="1"/>
  <c r="BI153" i="2"/>
  <c r="BS153" i="2" s="1"/>
  <c r="CB153" i="2" s="1"/>
  <c r="CK153" i="2" s="1"/>
  <c r="BJ189" i="2"/>
  <c r="BT189" i="2" s="1"/>
  <c r="CC189" i="2" s="1"/>
  <c r="CL189" i="2" s="1"/>
  <c r="BJ89" i="2"/>
  <c r="BT89" i="2" s="1"/>
  <c r="CC89" i="2" s="1"/>
  <c r="CL89" i="2" s="1"/>
  <c r="BI128" i="2"/>
  <c r="BS128" i="2" s="1"/>
  <c r="CB128" i="2" s="1"/>
  <c r="CK128" i="2" s="1"/>
  <c r="BI30" i="2"/>
  <c r="BS30" i="2" s="1"/>
  <c r="CB30" i="2" s="1"/>
  <c r="CK30" i="2" s="1"/>
  <c r="BJ95" i="2"/>
  <c r="BT95" i="2" s="1"/>
  <c r="CC95" i="2" s="1"/>
  <c r="CL95" i="2" s="1"/>
  <c r="BJ86" i="2"/>
  <c r="BT86" i="2" s="1"/>
  <c r="CC86" i="2" s="1"/>
  <c r="CL86" i="2" s="1"/>
  <c r="BI171" i="2"/>
  <c r="BS171" i="2" s="1"/>
  <c r="CB171" i="2" s="1"/>
  <c r="CK171" i="2" s="1"/>
  <c r="BI122" i="2"/>
  <c r="BS122" i="2" s="1"/>
  <c r="CB122" i="2" s="1"/>
  <c r="CK122" i="2" s="1"/>
  <c r="BJ161" i="2"/>
  <c r="BT161" i="2" s="1"/>
  <c r="CC161" i="2" s="1"/>
  <c r="CL161" i="2" s="1"/>
  <c r="BI44" i="2"/>
  <c r="BS44" i="2" s="1"/>
  <c r="CB44" i="2" s="1"/>
  <c r="CK44" i="2" s="1"/>
  <c r="BI146" i="2"/>
  <c r="BS146" i="2" s="1"/>
  <c r="CB146" i="2" s="1"/>
  <c r="CK146" i="2" s="1"/>
  <c r="BI187" i="2"/>
  <c r="BS187" i="2" s="1"/>
  <c r="CB187" i="2" s="1"/>
  <c r="CK187" i="2" s="1"/>
  <c r="BJ162" i="2"/>
  <c r="BT162" i="2" s="1"/>
  <c r="CC162" i="2" s="1"/>
  <c r="CL162" i="2" s="1"/>
  <c r="BJ60" i="2"/>
  <c r="BT60" i="2" s="1"/>
  <c r="CC60" i="2" s="1"/>
  <c r="CL60" i="2" s="1"/>
  <c r="BI107" i="2"/>
  <c r="BS107" i="2" s="1"/>
  <c r="CB107" i="2" s="1"/>
  <c r="CK107" i="2" s="1"/>
  <c r="BJ123" i="2"/>
  <c r="BT123" i="2" s="1"/>
  <c r="CC123" i="2" s="1"/>
  <c r="CL123" i="2" s="1"/>
  <c r="BJ133" i="2"/>
  <c r="BT133" i="2" s="1"/>
  <c r="CC133" i="2" s="1"/>
  <c r="CL133" i="2" s="1"/>
  <c r="BJ120" i="2"/>
  <c r="BT120" i="2" s="1"/>
  <c r="CC120" i="2" s="1"/>
  <c r="CL120" i="2" s="1"/>
  <c r="BJ150" i="2"/>
  <c r="BT150" i="2" s="1"/>
  <c r="CC150" i="2" s="1"/>
  <c r="CL150" i="2" s="1"/>
  <c r="BI126" i="2"/>
  <c r="BS126" i="2" s="1"/>
  <c r="CB126" i="2" s="1"/>
  <c r="CK126" i="2" s="1"/>
  <c r="BJ81" i="2"/>
  <c r="BT81" i="2" s="1"/>
  <c r="CC81" i="2" s="1"/>
  <c r="CL81" i="2" s="1"/>
  <c r="BI37" i="2"/>
  <c r="BS37" i="2" s="1"/>
  <c r="CB37" i="2" s="1"/>
  <c r="CK37" i="2" s="1"/>
  <c r="BI181" i="2"/>
  <c r="BS181" i="2" s="1"/>
  <c r="CB181" i="2" s="1"/>
  <c r="CK181" i="2" s="1"/>
  <c r="BI55" i="2"/>
  <c r="BS55" i="2" s="1"/>
  <c r="CB55" i="2" s="1"/>
  <c r="CK55" i="2" s="1"/>
  <c r="BI49" i="2"/>
  <c r="BS49" i="2" s="1"/>
  <c r="CB49" i="2" s="1"/>
  <c r="CK49" i="2" s="1"/>
  <c r="BI188" i="2"/>
  <c r="BS188" i="2" s="1"/>
  <c r="CB188" i="2" s="1"/>
  <c r="CK188" i="2" s="1"/>
  <c r="BI63" i="2"/>
  <c r="BS63" i="2" s="1"/>
  <c r="CB63" i="2" s="1"/>
  <c r="CK63" i="2" s="1"/>
  <c r="BI56" i="2"/>
  <c r="BS56" i="2" s="1"/>
  <c r="CB56" i="2" s="1"/>
  <c r="CK56" i="2" s="1"/>
  <c r="BJ193" i="2"/>
  <c r="BT193" i="2" s="1"/>
  <c r="CC193" i="2" s="1"/>
  <c r="CL193" i="2" s="1"/>
  <c r="BI84" i="2"/>
  <c r="BS84" i="2" s="1"/>
  <c r="CB84" i="2" s="1"/>
  <c r="CK84" i="2" s="1"/>
  <c r="BI177" i="2"/>
  <c r="BS177" i="2" s="1"/>
  <c r="CB177" i="2" s="1"/>
  <c r="CK177" i="2" s="1"/>
  <c r="BI42" i="2"/>
  <c r="BS42" i="2" s="1"/>
  <c r="CB42" i="2" s="1"/>
  <c r="CK42" i="2" s="1"/>
  <c r="BJ91" i="2"/>
  <c r="BT91" i="2" s="1"/>
  <c r="CC91" i="2" s="1"/>
  <c r="CL91" i="2" s="1"/>
  <c r="BJ77" i="2"/>
  <c r="BT77" i="2" s="1"/>
  <c r="CC77" i="2" s="1"/>
  <c r="CL77" i="2" s="1"/>
  <c r="BI155" i="2"/>
  <c r="BS155" i="2" s="1"/>
  <c r="CB155" i="2" s="1"/>
  <c r="CK155" i="2" s="1"/>
  <c r="BI166" i="2"/>
  <c r="BS166" i="2" s="1"/>
  <c r="CB166" i="2" s="1"/>
  <c r="CK166" i="2" s="1"/>
  <c r="BJ78" i="2"/>
  <c r="BT78" i="2" s="1"/>
  <c r="CC78" i="2" s="1"/>
  <c r="CL78" i="2" s="1"/>
  <c r="BI159" i="2"/>
  <c r="BS159" i="2" s="1"/>
  <c r="CB159" i="2" s="1"/>
  <c r="CK159" i="2" s="1"/>
  <c r="BI152" i="2"/>
  <c r="BS152" i="2" s="1"/>
  <c r="CB152" i="2" s="1"/>
  <c r="CK152" i="2" s="1"/>
  <c r="BJ82" i="2"/>
  <c r="BT82" i="2" s="1"/>
  <c r="CC82" i="2" s="1"/>
  <c r="CL82" i="2" s="1"/>
  <c r="BJ92" i="2"/>
  <c r="BT92" i="2" s="1"/>
  <c r="CC92" i="2" s="1"/>
  <c r="CL92" i="2" s="1"/>
  <c r="BJ99" i="2"/>
  <c r="BT99" i="2" s="1"/>
  <c r="CC99" i="2" s="1"/>
  <c r="CL99" i="2" s="1"/>
  <c r="BI192" i="2"/>
  <c r="BS192" i="2" s="1"/>
  <c r="CB192" i="2" s="1"/>
  <c r="CK192" i="2" s="1"/>
  <c r="BJ79" i="2"/>
  <c r="BT79" i="2" s="1"/>
  <c r="CC79" i="2" s="1"/>
  <c r="CL79" i="2" s="1"/>
  <c r="BI108" i="2"/>
  <c r="BS108" i="2" s="1"/>
  <c r="CB108" i="2" s="1"/>
  <c r="CK108" i="2" s="1"/>
  <c r="BJ167" i="2"/>
  <c r="BT167" i="2" s="1"/>
  <c r="CC167" i="2" s="1"/>
  <c r="CL167" i="2" s="1"/>
  <c r="BI35" i="2"/>
  <c r="BS35" i="2" s="1"/>
  <c r="CB35" i="2" s="1"/>
  <c r="CK35" i="2" s="1"/>
  <c r="BI47" i="2"/>
  <c r="BS47" i="2" s="1"/>
  <c r="CB47" i="2" s="1"/>
  <c r="CK47" i="2" s="1"/>
  <c r="BJ151" i="2"/>
  <c r="BT151" i="2" s="1"/>
  <c r="CC151" i="2" s="1"/>
  <c r="CL151" i="2" s="1"/>
  <c r="BI68" i="2"/>
  <c r="BS68" i="2" s="1"/>
  <c r="CB68" i="2" s="1"/>
  <c r="CK68" i="2" s="1"/>
  <c r="BI71" i="2"/>
  <c r="BS71" i="2" s="1"/>
  <c r="CB71" i="2" s="1"/>
  <c r="CK71" i="2" s="1"/>
  <c r="BI113" i="2"/>
  <c r="BS113" i="2" s="1"/>
  <c r="CB113" i="2" s="1"/>
  <c r="CK113" i="2" s="1"/>
  <c r="BI102" i="2"/>
  <c r="BS102" i="2" s="1"/>
  <c r="CB102" i="2" s="1"/>
  <c r="CK102" i="2" s="1"/>
  <c r="BI104" i="2"/>
  <c r="BS104" i="2" s="1"/>
  <c r="CB104" i="2" s="1"/>
  <c r="CK104" i="2" s="1"/>
  <c r="BI73" i="2"/>
  <c r="BS73" i="2" s="1"/>
  <c r="CB73" i="2" s="1"/>
  <c r="CK73" i="2" s="1"/>
  <c r="BI54" i="2"/>
  <c r="BS54" i="2" s="1"/>
  <c r="CB54" i="2" s="1"/>
  <c r="CK54" i="2" s="1"/>
  <c r="BI190" i="2"/>
  <c r="BS190" i="2" s="1"/>
  <c r="CB190" i="2" s="1"/>
  <c r="CK190" i="2" s="1"/>
  <c r="BI105" i="2"/>
  <c r="BS105" i="2" s="1"/>
  <c r="CB105" i="2" s="1"/>
  <c r="CK105" i="2" s="1"/>
  <c r="BJ70" i="2"/>
  <c r="BT70" i="2" s="1"/>
  <c r="CC70" i="2" s="1"/>
  <c r="CL70" i="2" s="1"/>
  <c r="BI130" i="2"/>
  <c r="BS130" i="2" s="1"/>
  <c r="CB130" i="2" s="1"/>
  <c r="CK130" i="2" s="1"/>
  <c r="BI38" i="2"/>
  <c r="BS38" i="2" s="1"/>
  <c r="CB38" i="2" s="1"/>
  <c r="CK38" i="2" s="1"/>
  <c r="BI117" i="2"/>
  <c r="BS117" i="2" s="1"/>
  <c r="CB117" i="2" s="1"/>
  <c r="CK117" i="2" s="1"/>
  <c r="BJ90" i="2"/>
  <c r="BT90" i="2" s="1"/>
  <c r="CC90" i="2" s="1"/>
  <c r="CL90" i="2" s="1"/>
  <c r="BJ143" i="2"/>
  <c r="BT143" i="2" s="1"/>
  <c r="CC143" i="2" s="1"/>
  <c r="CL143" i="2" s="1"/>
  <c r="BI76" i="2"/>
  <c r="BS76" i="2" s="1"/>
  <c r="CB76" i="2" s="1"/>
  <c r="CK76" i="2" s="1"/>
  <c r="BI178" i="2"/>
  <c r="BS178" i="2" s="1"/>
  <c r="CB178" i="2" s="1"/>
  <c r="CK178" i="2" s="1"/>
  <c r="BJ118" i="2"/>
  <c r="BT118" i="2" s="1"/>
  <c r="CC118" i="2" s="1"/>
  <c r="CL118" i="2" s="1"/>
  <c r="BI96" i="2"/>
  <c r="BS96" i="2" s="1"/>
  <c r="CB96" i="2" s="1"/>
  <c r="CK96" i="2" s="1"/>
  <c r="BI64" i="2"/>
  <c r="BS64" i="2" s="1"/>
  <c r="CB64" i="2" s="1"/>
  <c r="CK64" i="2" s="1"/>
  <c r="BI142" i="2"/>
  <c r="BS142" i="2" s="1"/>
  <c r="CB142" i="2" s="1"/>
  <c r="CK142" i="2" s="1"/>
  <c r="BJ98" i="2"/>
  <c r="BT98" i="2" s="1"/>
  <c r="CC98" i="2" s="1"/>
  <c r="CL98" i="2" s="1"/>
  <c r="BI141" i="2"/>
  <c r="BS141" i="2" s="1"/>
  <c r="CB141" i="2" s="1"/>
  <c r="CK141" i="2" s="1"/>
  <c r="BI40" i="2"/>
  <c r="BS40" i="2" s="1"/>
  <c r="CB40" i="2" s="1"/>
  <c r="CK40" i="2" s="1"/>
  <c r="BJ65" i="2"/>
  <c r="BT65" i="2" s="1"/>
  <c r="CC65" i="2" s="1"/>
  <c r="CL65" i="2" s="1"/>
  <c r="BI103" i="2"/>
  <c r="BS103" i="2" s="1"/>
  <c r="CB103" i="2" s="1"/>
  <c r="CK103" i="2" s="1"/>
  <c r="BI173" i="2"/>
  <c r="BS173" i="2" s="1"/>
  <c r="CB173" i="2" s="1"/>
  <c r="CK173" i="2" s="1"/>
  <c r="BI106" i="2"/>
  <c r="BS106" i="2" s="1"/>
  <c r="CB106" i="2" s="1"/>
  <c r="CK106" i="2" s="1"/>
  <c r="BI72" i="2"/>
  <c r="BS72" i="2" s="1"/>
  <c r="CB72" i="2" s="1"/>
  <c r="CK72" i="2" s="1"/>
  <c r="BJ66" i="2"/>
  <c r="BT66" i="2" s="1"/>
  <c r="CC66" i="2" s="1"/>
  <c r="CL66" i="2" s="1"/>
  <c r="BJ74" i="2"/>
  <c r="BT74" i="2" s="1"/>
  <c r="CC74" i="2" s="1"/>
  <c r="CL74" i="2" s="1"/>
  <c r="BJ157" i="2"/>
  <c r="BT157" i="2" s="1"/>
  <c r="CC157" i="2" s="1"/>
  <c r="CL157" i="2" s="1"/>
  <c r="BJ179" i="2"/>
  <c r="BT179" i="2" s="1"/>
  <c r="CC179" i="2" s="1"/>
  <c r="CL179" i="2" s="1"/>
  <c r="BI67" i="2"/>
  <c r="BS67" i="2" s="1"/>
  <c r="CB67" i="2" s="1"/>
  <c r="CK67" i="2" s="1"/>
  <c r="BI183" i="2"/>
  <c r="BS183" i="2" s="1"/>
  <c r="CB183" i="2" s="1"/>
  <c r="CK183" i="2" s="1"/>
  <c r="BJ59" i="2"/>
  <c r="BT59" i="2" s="1"/>
  <c r="CC59" i="2" s="1"/>
  <c r="CL59" i="2" s="1"/>
  <c r="BI85" i="2"/>
  <c r="BS85" i="2" s="1"/>
  <c r="CB85" i="2" s="1"/>
  <c r="CK85" i="2" s="1"/>
  <c r="BI147" i="2"/>
  <c r="BS147" i="2" s="1"/>
  <c r="CB147" i="2" s="1"/>
  <c r="CK147" i="2" s="1"/>
  <c r="BI41" i="2"/>
  <c r="BS41" i="2" s="1"/>
  <c r="CB41" i="2" s="1"/>
  <c r="CK41" i="2" s="1"/>
  <c r="BJ137" i="2"/>
  <c r="BT137" i="2" s="1"/>
  <c r="CC137" i="2" s="1"/>
  <c r="CL137" i="2" s="1"/>
  <c r="BJ109" i="2"/>
  <c r="BT109" i="2" s="1"/>
  <c r="CC109" i="2" s="1"/>
  <c r="CL109" i="2" s="1"/>
  <c r="BJ180" i="2"/>
  <c r="BT180" i="2" s="1"/>
  <c r="CC180" i="2" s="1"/>
  <c r="CL180" i="2" s="1"/>
  <c r="BI119" i="2"/>
  <c r="BS119" i="2" s="1"/>
  <c r="CB119" i="2" s="1"/>
  <c r="CK119" i="2" s="1"/>
  <c r="BJ58" i="2"/>
  <c r="BT58" i="2" s="1"/>
  <c r="CC58" i="2" s="1"/>
  <c r="CL58" i="2" s="1"/>
  <c r="BJ43" i="2"/>
  <c r="BT43" i="2" s="1"/>
  <c r="CC43" i="2" s="1"/>
  <c r="CL43" i="2" s="1"/>
  <c r="BI195" i="2"/>
  <c r="BS195" i="2" s="1"/>
  <c r="CB195" i="2" s="1"/>
  <c r="CK195" i="2" s="1"/>
  <c r="BI135" i="2"/>
  <c r="BS135" i="2" s="1"/>
  <c r="CB135" i="2" s="1"/>
  <c r="CK135" i="2" s="1"/>
  <c r="BI83" i="2"/>
  <c r="BS83" i="2" s="1"/>
  <c r="CB83" i="2" s="1"/>
  <c r="CK83" i="2" s="1"/>
  <c r="BI194" i="2"/>
  <c r="BS194" i="2" s="1"/>
  <c r="CB194" i="2" s="1"/>
  <c r="CK194" i="2" s="1"/>
  <c r="BI140" i="2"/>
  <c r="BS140" i="2" s="1"/>
  <c r="CB140" i="2" s="1"/>
  <c r="CK140" i="2" s="1"/>
  <c r="BJ75" i="2"/>
  <c r="BT75" i="2" s="1"/>
  <c r="CC75" i="2" s="1"/>
  <c r="CL75" i="2" s="1"/>
  <c r="BI144" i="2"/>
  <c r="BS144" i="2" s="1"/>
  <c r="CB144" i="2" s="1"/>
  <c r="CK144" i="2" s="1"/>
  <c r="BJ57" i="2"/>
  <c r="BT57" i="2" s="1"/>
  <c r="CC57" i="2" s="1"/>
  <c r="CL57" i="2" s="1"/>
  <c r="BI182" i="2"/>
  <c r="BS182" i="2" s="1"/>
  <c r="CB182" i="2" s="1"/>
  <c r="CK182" i="2" s="1"/>
  <c r="BI80" i="2"/>
  <c r="BS80" i="2" s="1"/>
  <c r="CB80" i="2" s="1"/>
  <c r="CK80" i="2" s="1"/>
  <c r="BJ172" i="2"/>
  <c r="BT172" i="2" s="1"/>
  <c r="CC172" i="2" s="1"/>
  <c r="CL172" i="2" s="1"/>
  <c r="BJ176" i="2"/>
  <c r="BT176" i="2" s="1"/>
  <c r="CC176" i="2" s="1"/>
  <c r="CL176" i="2" s="1"/>
  <c r="BI28" i="2"/>
  <c r="BS28" i="2" s="1"/>
  <c r="CB28" i="2" s="1"/>
  <c r="CK28" i="2" s="1"/>
  <c r="BI34" i="2"/>
  <c r="BS34" i="2" s="1"/>
  <c r="CB34" i="2" s="1"/>
  <c r="CK34" i="2" s="1"/>
  <c r="BI110" i="2"/>
  <c r="BS110" i="2" s="1"/>
  <c r="CB110" i="2" s="1"/>
  <c r="CK110" i="2" s="1"/>
  <c r="BJ154" i="2"/>
  <c r="BT154" i="2" s="1"/>
  <c r="CC154" i="2" s="1"/>
  <c r="CL154" i="2" s="1"/>
  <c r="BI127" i="2"/>
  <c r="BS127" i="2" s="1"/>
  <c r="CB127" i="2" s="1"/>
  <c r="CK127" i="2" s="1"/>
  <c r="BJ29" i="2"/>
  <c r="BT29" i="2" s="1"/>
  <c r="CC29" i="2" s="1"/>
  <c r="CL29" i="2" s="1"/>
  <c r="BI94" i="2"/>
  <c r="BS94" i="2" s="1"/>
  <c r="CB94" i="2" s="1"/>
  <c r="CK94" i="2" s="1"/>
  <c r="BJ165" i="2"/>
  <c r="BT165" i="2" s="1"/>
  <c r="CC165" i="2" s="1"/>
  <c r="CL165" i="2" s="1"/>
  <c r="BI136" i="2"/>
  <c r="BS136" i="2" s="1"/>
  <c r="CB136" i="2" s="1"/>
  <c r="CK136" i="2" s="1"/>
  <c r="BI191" i="2"/>
  <c r="BS191" i="2" s="1"/>
  <c r="CB191" i="2" s="1"/>
  <c r="CK191" i="2" s="1"/>
  <c r="BJ163" i="2"/>
  <c r="BT163" i="2" s="1"/>
  <c r="CC163" i="2" s="1"/>
  <c r="CL163" i="2" s="1"/>
  <c r="BJ48" i="2"/>
  <c r="BT48" i="2" s="1"/>
  <c r="CC48" i="2" s="1"/>
  <c r="CL48" i="2" s="1"/>
  <c r="BJ53" i="2"/>
  <c r="BT53" i="2" s="1"/>
  <c r="CC53" i="2" s="1"/>
  <c r="CL53" i="2" s="1"/>
  <c r="BI93" i="2"/>
  <c r="BS93" i="2" s="1"/>
  <c r="CB93" i="2" s="1"/>
  <c r="CK93" i="2" s="1"/>
  <c r="BI100" i="2"/>
  <c r="BS100" i="2" s="1"/>
  <c r="CB100" i="2" s="1"/>
  <c r="CK100" i="2" s="1"/>
  <c r="BJ33" i="2"/>
  <c r="BT33" i="2" s="1"/>
  <c r="CC33" i="2" s="1"/>
  <c r="CL33" i="2" s="1"/>
  <c r="BJ32" i="2"/>
  <c r="BT32" i="2" s="1"/>
  <c r="CC32" i="2" s="1"/>
  <c r="CL32" i="2" s="1"/>
  <c r="BI139" i="2"/>
  <c r="BS139" i="2" s="1"/>
  <c r="CB139" i="2" s="1"/>
  <c r="CK139" i="2" s="1"/>
  <c r="BI168" i="2"/>
  <c r="BS168" i="2" s="1"/>
  <c r="CB168" i="2" s="1"/>
  <c r="CK168" i="2" s="1"/>
  <c r="BI52" i="2"/>
  <c r="BS52" i="2" s="1"/>
  <c r="CB52" i="2" s="1"/>
  <c r="CK52" i="2" s="1"/>
  <c r="BI114" i="2"/>
  <c r="BS114" i="2" s="1"/>
  <c r="CB114" i="2" s="1"/>
  <c r="CK114" i="2" s="1"/>
  <c r="BI121" i="2"/>
  <c r="BS121" i="2" s="1"/>
  <c r="CB121" i="2" s="1"/>
  <c r="CK121" i="2" s="1"/>
  <c r="BJ170" i="2"/>
  <c r="BT170" i="2" s="1"/>
  <c r="CC170" i="2" s="1"/>
  <c r="CL170" i="2" s="1"/>
  <c r="BJ186" i="2"/>
  <c r="BT186" i="2" s="1"/>
  <c r="CC186" i="2" s="1"/>
  <c r="CL186" i="2" s="1"/>
  <c r="BI158" i="2"/>
  <c r="BS158" i="2" s="1"/>
  <c r="CB158" i="2" s="1"/>
  <c r="CK158" i="2" s="1"/>
  <c r="BI111" i="2"/>
  <c r="BS111" i="2" s="1"/>
  <c r="CB111" i="2" s="1"/>
  <c r="CK111" i="2" s="1"/>
  <c r="BJ115" i="2"/>
  <c r="BT115" i="2" s="1"/>
  <c r="CC115" i="2" s="1"/>
  <c r="CL115" i="2" s="1"/>
  <c r="BJ125" i="2"/>
  <c r="BT125" i="2" s="1"/>
  <c r="CC125" i="2" s="1"/>
  <c r="CL125" i="2" s="1"/>
  <c r="BJ149" i="2"/>
  <c r="BT149" i="2" s="1"/>
  <c r="CC149" i="2" s="1"/>
  <c r="CL149" i="2" s="1"/>
  <c r="BJ138" i="2"/>
  <c r="BT138" i="2" s="1"/>
  <c r="CC138" i="2" s="1"/>
  <c r="CL138" i="2" s="1"/>
  <c r="BJ97" i="2"/>
  <c r="BT97" i="2" s="1"/>
  <c r="CC97" i="2" s="1"/>
  <c r="CL97" i="2" s="1"/>
  <c r="BJ160" i="2"/>
  <c r="BT160" i="2" s="1"/>
  <c r="CC160" i="2" s="1"/>
  <c r="CL160" i="2" s="1"/>
  <c r="BJ62" i="2"/>
  <c r="BT62" i="2" s="1"/>
  <c r="CC62" i="2" s="1"/>
  <c r="CL62" i="2" s="1"/>
  <c r="BI184" i="2"/>
  <c r="BS184" i="2" s="1"/>
  <c r="CB184" i="2" s="1"/>
  <c r="CK184" i="2" s="1"/>
  <c r="BJ31" i="2"/>
  <c r="BT31" i="2" s="1"/>
  <c r="CC31" i="2" s="1"/>
  <c r="CL31" i="2" s="1"/>
  <c r="BI112" i="2"/>
  <c r="BS112" i="2" s="1"/>
  <c r="CB112" i="2" s="1"/>
  <c r="CK112" i="2" s="1"/>
  <c r="BI61" i="2"/>
  <c r="BS61" i="2" s="1"/>
  <c r="CB61" i="2" s="1"/>
  <c r="CK61" i="2" s="1"/>
  <c r="BI45" i="2"/>
  <c r="BS45" i="2" s="1"/>
  <c r="CB45" i="2" s="1"/>
  <c r="CK45" i="2" s="1"/>
  <c r="BI124" i="2"/>
  <c r="BS124" i="2" s="1"/>
  <c r="CB124" i="2" s="1"/>
  <c r="CK124" i="2" s="1"/>
  <c r="BI175" i="2"/>
  <c r="BS175" i="2" s="1"/>
  <c r="CB175" i="2" s="1"/>
  <c r="CK175" i="2" s="1"/>
  <c r="BI101" i="2"/>
  <c r="BS101" i="2" s="1"/>
  <c r="CB101" i="2" s="1"/>
  <c r="CK101" i="2" s="1"/>
  <c r="BI46" i="2"/>
  <c r="BS46" i="2" s="1"/>
  <c r="CB46" i="2" s="1"/>
  <c r="CK46" i="2" s="1"/>
  <c r="BJ145" i="2"/>
  <c r="BT145" i="2" s="1"/>
  <c r="CC145" i="2" s="1"/>
  <c r="CL145" i="2" s="1"/>
  <c r="BI87" i="2"/>
  <c r="BS87" i="2" s="1"/>
  <c r="CB87" i="2" s="1"/>
  <c r="CK87" i="2" s="1"/>
  <c r="BJ169" i="2"/>
  <c r="BT169" i="2" s="1"/>
  <c r="CC169" i="2" s="1"/>
  <c r="CL169" i="2" s="1"/>
  <c r="BI156" i="2"/>
  <c r="BS156" i="2" s="1"/>
  <c r="CB156" i="2" s="1"/>
  <c r="CK156" i="2" s="1"/>
  <c r="BI88" i="2"/>
  <c r="BS88" i="2" s="1"/>
  <c r="CB88" i="2" s="1"/>
  <c r="CK88" i="2" s="1"/>
  <c r="BJ164" i="2"/>
  <c r="BT164" i="2" s="1"/>
  <c r="CC164" i="2" s="1"/>
  <c r="CL164" i="2" s="1"/>
  <c r="BI148" i="2"/>
  <c r="BS148" i="2" s="1"/>
  <c r="CB148" i="2" s="1"/>
  <c r="CK148" i="2" s="1"/>
  <c r="AZ27" i="2"/>
  <c r="AY17" i="2"/>
  <c r="BE27" i="2"/>
  <c r="BO27" i="2" s="1"/>
  <c r="BX27" i="2" s="1"/>
  <c r="BI148" i="1"/>
  <c r="BS148" i="1" s="1"/>
  <c r="CB148" i="1" s="1"/>
  <c r="CK148" i="1" s="1"/>
  <c r="BJ186" i="1"/>
  <c r="BT186" i="1" s="1"/>
  <c r="CC186" i="1" s="1"/>
  <c r="CL186" i="1" s="1"/>
  <c r="BI92" i="1"/>
  <c r="BS92" i="1" s="1"/>
  <c r="CB92" i="1" s="1"/>
  <c r="CK92" i="1" s="1"/>
  <c r="BI46" i="1"/>
  <c r="BS46" i="1" s="1"/>
  <c r="CB46" i="1" s="1"/>
  <c r="CK46" i="1" s="1"/>
  <c r="BI108" i="1"/>
  <c r="BS108" i="1" s="1"/>
  <c r="CB108" i="1" s="1"/>
  <c r="CK108" i="1" s="1"/>
  <c r="BJ85" i="1"/>
  <c r="BT85" i="1" s="1"/>
  <c r="CC85" i="1" s="1"/>
  <c r="CL85" i="1" s="1"/>
  <c r="BJ74" i="1"/>
  <c r="BT74" i="1" s="1"/>
  <c r="CC74" i="1" s="1"/>
  <c r="CL74" i="1" s="1"/>
  <c r="BI29" i="1"/>
  <c r="BS29" i="1" s="1"/>
  <c r="CB29" i="1" s="1"/>
  <c r="CK29" i="1" s="1"/>
  <c r="BI51" i="1"/>
  <c r="BS51" i="1" s="1"/>
  <c r="CB51" i="1" s="1"/>
  <c r="CK51" i="1" s="1"/>
  <c r="BJ35" i="1"/>
  <c r="BT35" i="1" s="1"/>
  <c r="CC35" i="1" s="1"/>
  <c r="CL35" i="1" s="1"/>
  <c r="BI115" i="1"/>
  <c r="BS115" i="1" s="1"/>
  <c r="CB115" i="1" s="1"/>
  <c r="CK115" i="1" s="1"/>
  <c r="BJ113" i="1"/>
  <c r="BT113" i="1" s="1"/>
  <c r="CC113" i="1" s="1"/>
  <c r="CL113" i="1" s="1"/>
  <c r="BI189" i="1"/>
  <c r="BS189" i="1" s="1"/>
  <c r="CB189" i="1" s="1"/>
  <c r="CK189" i="1" s="1"/>
  <c r="BI64" i="1"/>
  <c r="BS64" i="1" s="1"/>
  <c r="CB64" i="1" s="1"/>
  <c r="CK64" i="1" s="1"/>
  <c r="BI124" i="1"/>
  <c r="BS124" i="1" s="1"/>
  <c r="CB124" i="1" s="1"/>
  <c r="CK124" i="1" s="1"/>
  <c r="BI137" i="1"/>
  <c r="BS137" i="1" s="1"/>
  <c r="CB137" i="1" s="1"/>
  <c r="CK137" i="1" s="1"/>
  <c r="BI60" i="1"/>
  <c r="BS60" i="1" s="1"/>
  <c r="CB60" i="1" s="1"/>
  <c r="CK60" i="1" s="1"/>
  <c r="BI86" i="1"/>
  <c r="BS86" i="1" s="1"/>
  <c r="CB86" i="1" s="1"/>
  <c r="CK86" i="1" s="1"/>
  <c r="BI89" i="1"/>
  <c r="BS89" i="1" s="1"/>
  <c r="CB89" i="1" s="1"/>
  <c r="CK89" i="1" s="1"/>
  <c r="BI188" i="1"/>
  <c r="BS188" i="1" s="1"/>
  <c r="CB188" i="1" s="1"/>
  <c r="CK188" i="1" s="1"/>
  <c r="BI59" i="1"/>
  <c r="BS59" i="1" s="1"/>
  <c r="CB59" i="1" s="1"/>
  <c r="CK59" i="1" s="1"/>
  <c r="BJ80" i="1"/>
  <c r="BT80" i="1" s="1"/>
  <c r="CC80" i="1" s="1"/>
  <c r="CL80" i="1" s="1"/>
  <c r="BI48" i="1"/>
  <c r="BS48" i="1" s="1"/>
  <c r="CB48" i="1" s="1"/>
  <c r="CK48" i="1" s="1"/>
  <c r="BI145" i="1"/>
  <c r="BS145" i="1" s="1"/>
  <c r="CB145" i="1" s="1"/>
  <c r="CK145" i="1" s="1"/>
  <c r="BI154" i="1"/>
  <c r="BS154" i="1" s="1"/>
  <c r="CB154" i="1" s="1"/>
  <c r="CK154" i="1" s="1"/>
  <c r="BJ170" i="1"/>
  <c r="BT170" i="1" s="1"/>
  <c r="CC170" i="1" s="1"/>
  <c r="CL170" i="1" s="1"/>
  <c r="BI177" i="1"/>
  <c r="BS177" i="1" s="1"/>
  <c r="CB177" i="1" s="1"/>
  <c r="CK177" i="1" s="1"/>
  <c r="BI184" i="1"/>
  <c r="BS184" i="1" s="1"/>
  <c r="CB184" i="1" s="1"/>
  <c r="CK184" i="1" s="1"/>
  <c r="BI164" i="1"/>
  <c r="BS164" i="1" s="1"/>
  <c r="CB164" i="1" s="1"/>
  <c r="CK164" i="1" s="1"/>
  <c r="BI181" i="1"/>
  <c r="BS181" i="1" s="1"/>
  <c r="CB181" i="1" s="1"/>
  <c r="CK181" i="1" s="1"/>
  <c r="BJ69" i="1"/>
  <c r="BT69" i="1" s="1"/>
  <c r="CC69" i="1" s="1"/>
  <c r="CL69" i="1" s="1"/>
  <c r="BI114" i="1"/>
  <c r="BS114" i="1" s="1"/>
  <c r="CB114" i="1" s="1"/>
  <c r="CK114" i="1" s="1"/>
  <c r="BI126" i="1"/>
  <c r="BS126" i="1" s="1"/>
  <c r="CB126" i="1" s="1"/>
  <c r="CK126" i="1" s="1"/>
  <c r="BJ70" i="1"/>
  <c r="BT70" i="1" s="1"/>
  <c r="CC70" i="1" s="1"/>
  <c r="CL70" i="1" s="1"/>
  <c r="BI34" i="1"/>
  <c r="BS34" i="1" s="1"/>
  <c r="CB34" i="1" s="1"/>
  <c r="CK34" i="1" s="1"/>
  <c r="BJ176" i="1"/>
  <c r="BT176" i="1" s="1"/>
  <c r="CC176" i="1" s="1"/>
  <c r="CL176" i="1" s="1"/>
  <c r="BJ174" i="1"/>
  <c r="BT174" i="1" s="1"/>
  <c r="CC174" i="1" s="1"/>
  <c r="CL174" i="1" s="1"/>
  <c r="BI96" i="1"/>
  <c r="BS96" i="1" s="1"/>
  <c r="CB96" i="1" s="1"/>
  <c r="CK96" i="1" s="1"/>
  <c r="BJ109" i="1"/>
  <c r="BT109" i="1" s="1"/>
  <c r="CC109" i="1" s="1"/>
  <c r="CL109" i="1" s="1"/>
  <c r="BJ144" i="1"/>
  <c r="BT144" i="1" s="1"/>
  <c r="CC144" i="1" s="1"/>
  <c r="CL144" i="1" s="1"/>
  <c r="BJ77" i="1"/>
  <c r="BT77" i="1" s="1"/>
  <c r="CC77" i="1" s="1"/>
  <c r="CL77" i="1" s="1"/>
  <c r="BI53" i="1"/>
  <c r="BS53" i="1" s="1"/>
  <c r="CB53" i="1" s="1"/>
  <c r="CK53" i="1" s="1"/>
  <c r="BI28" i="1"/>
  <c r="BS28" i="1" s="1"/>
  <c r="CB28" i="1" s="1"/>
  <c r="CK28" i="1" s="1"/>
  <c r="BJ82" i="1"/>
  <c r="BT82" i="1" s="1"/>
  <c r="CC82" i="1" s="1"/>
  <c r="CL82" i="1" s="1"/>
  <c r="BJ87" i="1"/>
  <c r="BT87" i="1" s="1"/>
  <c r="CC87" i="1" s="1"/>
  <c r="CL87" i="1" s="1"/>
  <c r="BI162" i="1"/>
  <c r="BS162" i="1" s="1"/>
  <c r="CB162" i="1" s="1"/>
  <c r="CK162" i="1" s="1"/>
  <c r="BI155" i="1"/>
  <c r="BS155" i="1" s="1"/>
  <c r="CB155" i="1" s="1"/>
  <c r="CK155" i="1" s="1"/>
  <c r="BI135" i="1"/>
  <c r="BS135" i="1" s="1"/>
  <c r="CB135" i="1" s="1"/>
  <c r="CK135" i="1" s="1"/>
  <c r="BI130" i="1"/>
  <c r="BS130" i="1" s="1"/>
  <c r="CB130" i="1" s="1"/>
  <c r="CK130" i="1" s="1"/>
  <c r="BJ117" i="1"/>
  <c r="BT117" i="1" s="1"/>
  <c r="CC117" i="1" s="1"/>
  <c r="CL117" i="1" s="1"/>
  <c r="BI147" i="1"/>
  <c r="BS147" i="1" s="1"/>
  <c r="CB147" i="1" s="1"/>
  <c r="CK147" i="1" s="1"/>
  <c r="BI31" i="1"/>
  <c r="BS31" i="1" s="1"/>
  <c r="CB31" i="1" s="1"/>
  <c r="CK31" i="1" s="1"/>
  <c r="BI180" i="1"/>
  <c r="BS180" i="1" s="1"/>
  <c r="CB180" i="1" s="1"/>
  <c r="CK180" i="1" s="1"/>
  <c r="BJ33" i="1"/>
  <c r="BT33" i="1" s="1"/>
  <c r="CC33" i="1" s="1"/>
  <c r="CL33" i="1" s="1"/>
  <c r="BI62" i="1"/>
  <c r="BS62" i="1" s="1"/>
  <c r="CB62" i="1" s="1"/>
  <c r="CK62" i="1" s="1"/>
  <c r="BI66" i="1"/>
  <c r="BS66" i="1" s="1"/>
  <c r="CB66" i="1" s="1"/>
  <c r="CK66" i="1" s="1"/>
  <c r="BI52" i="1"/>
  <c r="BS52" i="1" s="1"/>
  <c r="CB52" i="1" s="1"/>
  <c r="CK52" i="1" s="1"/>
  <c r="BI156" i="1"/>
  <c r="BS156" i="1" s="1"/>
  <c r="CB156" i="1" s="1"/>
  <c r="CK156" i="1" s="1"/>
  <c r="BJ193" i="1"/>
  <c r="BT193" i="1" s="1"/>
  <c r="CC193" i="1" s="1"/>
  <c r="CL193" i="1" s="1"/>
  <c r="BJ81" i="1"/>
  <c r="BT81" i="1" s="1"/>
  <c r="CC81" i="1" s="1"/>
  <c r="CL81" i="1" s="1"/>
  <c r="BI61" i="1"/>
  <c r="BS61" i="1" s="1"/>
  <c r="CB61" i="1" s="1"/>
  <c r="CK61" i="1" s="1"/>
  <c r="BI195" i="1"/>
  <c r="BS195" i="1" s="1"/>
  <c r="CB195" i="1" s="1"/>
  <c r="CK195" i="1" s="1"/>
  <c r="BJ111" i="1"/>
  <c r="BT111" i="1" s="1"/>
  <c r="CC111" i="1" s="1"/>
  <c r="CL111" i="1" s="1"/>
  <c r="BJ157" i="1"/>
  <c r="BT157" i="1" s="1"/>
  <c r="CC157" i="1" s="1"/>
  <c r="CL157" i="1" s="1"/>
  <c r="BJ99" i="1"/>
  <c r="BT99" i="1" s="1"/>
  <c r="CC99" i="1" s="1"/>
  <c r="CL99" i="1" s="1"/>
  <c r="BI125" i="1"/>
  <c r="BS125" i="1" s="1"/>
  <c r="CB125" i="1" s="1"/>
  <c r="CK125" i="1" s="1"/>
  <c r="BI94" i="1"/>
  <c r="BS94" i="1" s="1"/>
  <c r="CB94" i="1" s="1"/>
  <c r="CK94" i="1" s="1"/>
  <c r="BI127" i="1"/>
  <c r="BS127" i="1" s="1"/>
  <c r="CB127" i="1" s="1"/>
  <c r="CK127" i="1" s="1"/>
  <c r="BI171" i="1"/>
  <c r="BS171" i="1" s="1"/>
  <c r="CB171" i="1" s="1"/>
  <c r="CK171" i="1" s="1"/>
  <c r="BJ150" i="1"/>
  <c r="BT150" i="1" s="1"/>
  <c r="CC150" i="1" s="1"/>
  <c r="CL150" i="1" s="1"/>
  <c r="BI158" i="1"/>
  <c r="BS158" i="1" s="1"/>
  <c r="CB158" i="1" s="1"/>
  <c r="CK158" i="1" s="1"/>
  <c r="BI152" i="1"/>
  <c r="BS152" i="1" s="1"/>
  <c r="CB152" i="1" s="1"/>
  <c r="CK152" i="1" s="1"/>
  <c r="BI83" i="1"/>
  <c r="BS83" i="1" s="1"/>
  <c r="CB83" i="1" s="1"/>
  <c r="CK83" i="1" s="1"/>
  <c r="BJ68" i="1"/>
  <c r="BT68" i="1" s="1"/>
  <c r="CC68" i="1" s="1"/>
  <c r="CL68" i="1" s="1"/>
  <c r="BJ84" i="1"/>
  <c r="BT84" i="1" s="1"/>
  <c r="CC84" i="1" s="1"/>
  <c r="CL84" i="1" s="1"/>
  <c r="BJ72" i="1"/>
  <c r="BT72" i="1" s="1"/>
  <c r="CC72" i="1" s="1"/>
  <c r="CL72" i="1" s="1"/>
  <c r="BI56" i="1"/>
  <c r="BS56" i="1" s="1"/>
  <c r="CB56" i="1" s="1"/>
  <c r="CK56" i="1" s="1"/>
  <c r="BJ167" i="1"/>
  <c r="BT167" i="1" s="1"/>
  <c r="CC167" i="1" s="1"/>
  <c r="CL167" i="1" s="1"/>
  <c r="BI129" i="1"/>
  <c r="BS129" i="1" s="1"/>
  <c r="CB129" i="1" s="1"/>
  <c r="CK129" i="1" s="1"/>
  <c r="BI37" i="1"/>
  <c r="BS37" i="1" s="1"/>
  <c r="CB37" i="1" s="1"/>
  <c r="CK37" i="1" s="1"/>
  <c r="BJ161" i="1"/>
  <c r="BT161" i="1" s="1"/>
  <c r="CC161" i="1" s="1"/>
  <c r="CL161" i="1" s="1"/>
  <c r="BI39" i="1"/>
  <c r="BS39" i="1" s="1"/>
  <c r="CB39" i="1" s="1"/>
  <c r="CK39" i="1" s="1"/>
  <c r="BI133" i="1"/>
  <c r="BS133" i="1" s="1"/>
  <c r="CB133" i="1" s="1"/>
  <c r="CK133" i="1" s="1"/>
  <c r="BJ103" i="1"/>
  <c r="BT103" i="1" s="1"/>
  <c r="CC103" i="1" s="1"/>
  <c r="CL103" i="1" s="1"/>
  <c r="BI160" i="1"/>
  <c r="BS160" i="1" s="1"/>
  <c r="CB160" i="1" s="1"/>
  <c r="CK160" i="1" s="1"/>
  <c r="BI149" i="1"/>
  <c r="BS149" i="1" s="1"/>
  <c r="CB149" i="1" s="1"/>
  <c r="CK149" i="1" s="1"/>
  <c r="BI40" i="1"/>
  <c r="BS40" i="1" s="1"/>
  <c r="CB40" i="1" s="1"/>
  <c r="CK40" i="1" s="1"/>
  <c r="BI191" i="1"/>
  <c r="BS191" i="1" s="1"/>
  <c r="CB191" i="1" s="1"/>
  <c r="CK191" i="1" s="1"/>
  <c r="BI55" i="1"/>
  <c r="BS55" i="1" s="1"/>
  <c r="CB55" i="1" s="1"/>
  <c r="CK55" i="1" s="1"/>
  <c r="BI139" i="1"/>
  <c r="BS139" i="1" s="1"/>
  <c r="CB139" i="1" s="1"/>
  <c r="CK139" i="1" s="1"/>
  <c r="BI120" i="1"/>
  <c r="BS120" i="1" s="1"/>
  <c r="CB120" i="1" s="1"/>
  <c r="CK120" i="1" s="1"/>
  <c r="BJ128" i="1"/>
  <c r="BT128" i="1" s="1"/>
  <c r="CC128" i="1" s="1"/>
  <c r="CL128" i="1" s="1"/>
  <c r="BJ159" i="1"/>
  <c r="BT159" i="1" s="1"/>
  <c r="CC159" i="1" s="1"/>
  <c r="CL159" i="1" s="1"/>
  <c r="BI146" i="1"/>
  <c r="BS146" i="1" s="1"/>
  <c r="CB146" i="1" s="1"/>
  <c r="CK146" i="1" s="1"/>
  <c r="BI43" i="1"/>
  <c r="BS43" i="1" s="1"/>
  <c r="CB43" i="1" s="1"/>
  <c r="CK43" i="1" s="1"/>
  <c r="BI36" i="1"/>
  <c r="BS36" i="1" s="1"/>
  <c r="CB36" i="1" s="1"/>
  <c r="CK36" i="1" s="1"/>
  <c r="BI65" i="1"/>
  <c r="BS65" i="1" s="1"/>
  <c r="CB65" i="1" s="1"/>
  <c r="CK65" i="1" s="1"/>
  <c r="BJ101" i="1"/>
  <c r="BT101" i="1" s="1"/>
  <c r="CC101" i="1" s="1"/>
  <c r="CL101" i="1" s="1"/>
  <c r="BI42" i="1"/>
  <c r="BS42" i="1" s="1"/>
  <c r="CB42" i="1" s="1"/>
  <c r="CK42" i="1" s="1"/>
  <c r="BI165" i="1"/>
  <c r="BS165" i="1" s="1"/>
  <c r="CB165" i="1" s="1"/>
  <c r="CK165" i="1" s="1"/>
  <c r="BI116" i="1"/>
  <c r="BS116" i="1" s="1"/>
  <c r="CB116" i="1" s="1"/>
  <c r="CK116" i="1" s="1"/>
  <c r="BI104" i="1"/>
  <c r="BS104" i="1" s="1"/>
  <c r="CB104" i="1" s="1"/>
  <c r="CK104" i="1" s="1"/>
  <c r="BI175" i="1"/>
  <c r="BS175" i="1" s="1"/>
  <c r="CB175" i="1" s="1"/>
  <c r="CK175" i="1" s="1"/>
  <c r="BI134" i="1"/>
  <c r="BS134" i="1" s="1"/>
  <c r="CB134" i="1" s="1"/>
  <c r="CK134" i="1" s="1"/>
  <c r="BI100" i="1"/>
  <c r="BS100" i="1" s="1"/>
  <c r="CB100" i="1" s="1"/>
  <c r="CK100" i="1" s="1"/>
  <c r="BI183" i="1"/>
  <c r="BS183" i="1" s="1"/>
  <c r="CB183" i="1" s="1"/>
  <c r="CK183" i="1" s="1"/>
  <c r="BJ105" i="1"/>
  <c r="BT105" i="1" s="1"/>
  <c r="CC105" i="1" s="1"/>
  <c r="CL105" i="1" s="1"/>
  <c r="BJ140" i="1"/>
  <c r="BT140" i="1" s="1"/>
  <c r="CC140" i="1" s="1"/>
  <c r="CL140" i="1" s="1"/>
  <c r="BJ76" i="1"/>
  <c r="BT76" i="1" s="1"/>
  <c r="CC76" i="1" s="1"/>
  <c r="CL76" i="1" s="1"/>
  <c r="BI118" i="1"/>
  <c r="BS118" i="1" s="1"/>
  <c r="CB118" i="1" s="1"/>
  <c r="CK118" i="1" s="1"/>
  <c r="BJ73" i="1"/>
  <c r="BT73" i="1" s="1"/>
  <c r="CC73" i="1" s="1"/>
  <c r="CL73" i="1" s="1"/>
  <c r="BJ119" i="1"/>
  <c r="BT119" i="1" s="1"/>
  <c r="CC119" i="1" s="1"/>
  <c r="CL119" i="1" s="1"/>
  <c r="BI151" i="1"/>
  <c r="BS151" i="1" s="1"/>
  <c r="CB151" i="1" s="1"/>
  <c r="CK151" i="1" s="1"/>
  <c r="BI58" i="1"/>
  <c r="BS58" i="1" s="1"/>
  <c r="CB58" i="1" s="1"/>
  <c r="CK58" i="1" s="1"/>
  <c r="BI185" i="1"/>
  <c r="BS185" i="1" s="1"/>
  <c r="CB185" i="1" s="1"/>
  <c r="CK185" i="1" s="1"/>
  <c r="BI168" i="1"/>
  <c r="BS168" i="1" s="1"/>
  <c r="CB168" i="1" s="1"/>
  <c r="CK168" i="1" s="1"/>
  <c r="BJ95" i="1"/>
  <c r="BT95" i="1" s="1"/>
  <c r="CC95" i="1" s="1"/>
  <c r="CL95" i="1" s="1"/>
  <c r="BJ63" i="1"/>
  <c r="BT63" i="1" s="1"/>
  <c r="CC63" i="1" s="1"/>
  <c r="CL63" i="1" s="1"/>
  <c r="BI122" i="1"/>
  <c r="BS122" i="1" s="1"/>
  <c r="CB122" i="1" s="1"/>
  <c r="CK122" i="1" s="1"/>
  <c r="BI32" i="1"/>
  <c r="BS32" i="1" s="1"/>
  <c r="CB32" i="1" s="1"/>
  <c r="CK32" i="1" s="1"/>
  <c r="BJ169" i="1"/>
  <c r="BT169" i="1" s="1"/>
  <c r="CC169" i="1" s="1"/>
  <c r="CL169" i="1" s="1"/>
  <c r="BI88" i="1"/>
  <c r="BS88" i="1" s="1"/>
  <c r="CB88" i="1" s="1"/>
  <c r="CK88" i="1" s="1"/>
  <c r="BI75" i="1"/>
  <c r="BS75" i="1" s="1"/>
  <c r="CB75" i="1" s="1"/>
  <c r="CK75" i="1" s="1"/>
  <c r="BI194" i="1"/>
  <c r="BS194" i="1" s="1"/>
  <c r="CB194" i="1" s="1"/>
  <c r="CK194" i="1" s="1"/>
  <c r="BJ178" i="1"/>
  <c r="BT178" i="1" s="1"/>
  <c r="CC178" i="1" s="1"/>
  <c r="CL178" i="1" s="1"/>
  <c r="BI172" i="1"/>
  <c r="BS172" i="1" s="1"/>
  <c r="CB172" i="1" s="1"/>
  <c r="CK172" i="1" s="1"/>
  <c r="BI110" i="1"/>
  <c r="BS110" i="1" s="1"/>
  <c r="CB110" i="1" s="1"/>
  <c r="CK110" i="1" s="1"/>
  <c r="BI71" i="1"/>
  <c r="BS71" i="1" s="1"/>
  <c r="CB71" i="1" s="1"/>
  <c r="CK71" i="1" s="1"/>
  <c r="BJ131" i="1"/>
  <c r="BT131" i="1" s="1"/>
  <c r="CC131" i="1" s="1"/>
  <c r="CL131" i="1" s="1"/>
  <c r="BI106" i="1"/>
  <c r="BS106" i="1" s="1"/>
  <c r="CB106" i="1" s="1"/>
  <c r="CK106" i="1" s="1"/>
  <c r="BI67" i="1"/>
  <c r="BS67" i="1" s="1"/>
  <c r="CB67" i="1" s="1"/>
  <c r="CK67" i="1" s="1"/>
  <c r="BI143" i="1"/>
  <c r="BS143" i="1" s="1"/>
  <c r="CB143" i="1" s="1"/>
  <c r="CK143" i="1" s="1"/>
  <c r="BJ47" i="1"/>
  <c r="BT47" i="1" s="1"/>
  <c r="CC47" i="1" s="1"/>
  <c r="CL47" i="1" s="1"/>
  <c r="BJ182" i="1"/>
  <c r="BT182" i="1" s="1"/>
  <c r="CC182" i="1" s="1"/>
  <c r="CL182" i="1" s="1"/>
  <c r="BI141" i="1"/>
  <c r="BS141" i="1" s="1"/>
  <c r="CB141" i="1" s="1"/>
  <c r="CK141" i="1" s="1"/>
  <c r="BI91" i="1"/>
  <c r="BS91" i="1" s="1"/>
  <c r="CB91" i="1" s="1"/>
  <c r="CK91" i="1" s="1"/>
  <c r="BJ123" i="1"/>
  <c r="BT123" i="1" s="1"/>
  <c r="CC123" i="1" s="1"/>
  <c r="CL123" i="1" s="1"/>
  <c r="BI45" i="1"/>
  <c r="BS45" i="1" s="1"/>
  <c r="CB45" i="1" s="1"/>
  <c r="CK45" i="1" s="1"/>
  <c r="BJ50" i="1"/>
  <c r="BT50" i="1" s="1"/>
  <c r="CC50" i="1" s="1"/>
  <c r="CL50" i="1" s="1"/>
  <c r="BI102" i="1"/>
  <c r="BS102" i="1" s="1"/>
  <c r="CB102" i="1" s="1"/>
  <c r="CK102" i="1" s="1"/>
  <c r="BI41" i="1"/>
  <c r="BS41" i="1" s="1"/>
  <c r="CB41" i="1" s="1"/>
  <c r="CK41" i="1" s="1"/>
  <c r="BJ93" i="1"/>
  <c r="BT93" i="1" s="1"/>
  <c r="CC93" i="1" s="1"/>
  <c r="CL93" i="1" s="1"/>
  <c r="BI44" i="1"/>
  <c r="BS44" i="1" s="1"/>
  <c r="CB44" i="1" s="1"/>
  <c r="CK44" i="1" s="1"/>
  <c r="BJ166" i="1"/>
  <c r="BT166" i="1" s="1"/>
  <c r="CC166" i="1" s="1"/>
  <c r="CL166" i="1" s="1"/>
  <c r="BJ97" i="1"/>
  <c r="BT97" i="1" s="1"/>
  <c r="CC97" i="1" s="1"/>
  <c r="CL97" i="1" s="1"/>
  <c r="BI163" i="1"/>
  <c r="BS163" i="1" s="1"/>
  <c r="CB163" i="1" s="1"/>
  <c r="CK163" i="1" s="1"/>
  <c r="BI30" i="1"/>
  <c r="BS30" i="1" s="1"/>
  <c r="CB30" i="1" s="1"/>
  <c r="CK30" i="1" s="1"/>
  <c r="BI187" i="1"/>
  <c r="BS187" i="1" s="1"/>
  <c r="CB187" i="1" s="1"/>
  <c r="CK187" i="1" s="1"/>
  <c r="BI192" i="1"/>
  <c r="BS192" i="1" s="1"/>
  <c r="CB192" i="1" s="1"/>
  <c r="CK192" i="1" s="1"/>
  <c r="BI49" i="1"/>
  <c r="BS49" i="1" s="1"/>
  <c r="CB49" i="1" s="1"/>
  <c r="CK49" i="1" s="1"/>
  <c r="BI98" i="1"/>
  <c r="BS98" i="1" s="1"/>
  <c r="CB98" i="1" s="1"/>
  <c r="CK98" i="1" s="1"/>
  <c r="BI57" i="1"/>
  <c r="BS57" i="1" s="1"/>
  <c r="CB57" i="1" s="1"/>
  <c r="CK57" i="1" s="1"/>
  <c r="BI179" i="1"/>
  <c r="BS179" i="1" s="1"/>
  <c r="CB179" i="1" s="1"/>
  <c r="CK179" i="1" s="1"/>
  <c r="BJ90" i="1"/>
  <c r="BT90" i="1" s="1"/>
  <c r="CC90" i="1" s="1"/>
  <c r="CL90" i="1" s="1"/>
  <c r="BJ173" i="1"/>
  <c r="BT173" i="1" s="1"/>
  <c r="CC173" i="1" s="1"/>
  <c r="CL173" i="1" s="1"/>
  <c r="BJ54" i="1"/>
  <c r="BT54" i="1" s="1"/>
  <c r="CC54" i="1" s="1"/>
  <c r="CL54" i="1" s="1"/>
  <c r="BI153" i="1"/>
  <c r="BS153" i="1" s="1"/>
  <c r="CB153" i="1" s="1"/>
  <c r="CK153" i="1" s="1"/>
  <c r="BI79" i="1"/>
  <c r="BS79" i="1" s="1"/>
  <c r="CB79" i="1" s="1"/>
  <c r="CK79" i="1" s="1"/>
  <c r="BJ138" i="1"/>
  <c r="BT138" i="1" s="1"/>
  <c r="CC138" i="1" s="1"/>
  <c r="CL138" i="1" s="1"/>
  <c r="BI78" i="1"/>
  <c r="BS78" i="1" s="1"/>
  <c r="CB78" i="1" s="1"/>
  <c r="CK78" i="1" s="1"/>
  <c r="BI132" i="1"/>
  <c r="BS132" i="1" s="1"/>
  <c r="CB132" i="1" s="1"/>
  <c r="CK132" i="1" s="1"/>
  <c r="BI112" i="1"/>
  <c r="BS112" i="1" s="1"/>
  <c r="CB112" i="1" s="1"/>
  <c r="CK112" i="1" s="1"/>
  <c r="BJ136" i="1"/>
  <c r="BT136" i="1" s="1"/>
  <c r="CC136" i="1" s="1"/>
  <c r="CL136" i="1" s="1"/>
  <c r="BI142" i="1"/>
  <c r="BS142" i="1" s="1"/>
  <c r="CB142" i="1" s="1"/>
  <c r="CK142" i="1" s="1"/>
  <c r="BJ190" i="1"/>
  <c r="BT190" i="1" s="1"/>
  <c r="CC190" i="1" s="1"/>
  <c r="CL190" i="1" s="1"/>
  <c r="BJ121" i="1"/>
  <c r="BT121" i="1" s="1"/>
  <c r="CC121" i="1" s="1"/>
  <c r="CL121" i="1" s="1"/>
  <c r="BJ107" i="1"/>
  <c r="BT107" i="1" s="1"/>
  <c r="CC107" i="1" s="1"/>
  <c r="CL107" i="1" s="1"/>
  <c r="BI38" i="1"/>
  <c r="BS38" i="1" s="1"/>
  <c r="CB38" i="1" s="1"/>
  <c r="CK38" i="1" s="1"/>
  <c r="AY27" i="1"/>
  <c r="AX17" i="1"/>
  <c r="BL35" i="10" l="1"/>
  <c r="BV35" i="10" s="1"/>
  <c r="CE35" i="10" s="1"/>
  <c r="CN35" i="10" s="1"/>
  <c r="BL86" i="10"/>
  <c r="BV86" i="10" s="1"/>
  <c r="CE86" i="10" s="1"/>
  <c r="CN86" i="10" s="1"/>
  <c r="BL80" i="10"/>
  <c r="BV80" i="10" s="1"/>
  <c r="CE80" i="10" s="1"/>
  <c r="CN80" i="10" s="1"/>
  <c r="BL55" i="10"/>
  <c r="BV55" i="10" s="1"/>
  <c r="CE55" i="10" s="1"/>
  <c r="CN55" i="10" s="1"/>
  <c r="BL185" i="10"/>
  <c r="BV185" i="10" s="1"/>
  <c r="CE185" i="10" s="1"/>
  <c r="CN185" i="10" s="1"/>
  <c r="BL71" i="10"/>
  <c r="BV71" i="10" s="1"/>
  <c r="CE71" i="10" s="1"/>
  <c r="CN71" i="10" s="1"/>
  <c r="BL82" i="10"/>
  <c r="BV82" i="10" s="1"/>
  <c r="CE82" i="10" s="1"/>
  <c r="CN82" i="10" s="1"/>
  <c r="BL167" i="10"/>
  <c r="BV167" i="10" s="1"/>
  <c r="CE167" i="10" s="1"/>
  <c r="CN167" i="10" s="1"/>
  <c r="BL165" i="10"/>
  <c r="BV165" i="10" s="1"/>
  <c r="CE165" i="10" s="1"/>
  <c r="CN165" i="10" s="1"/>
  <c r="BL67" i="10"/>
  <c r="BV67" i="10" s="1"/>
  <c r="CE67" i="10" s="1"/>
  <c r="CN67" i="10" s="1"/>
  <c r="BL46" i="10"/>
  <c r="BV46" i="10" s="1"/>
  <c r="CE46" i="10" s="1"/>
  <c r="CN46" i="10" s="1"/>
  <c r="BL28" i="10"/>
  <c r="BV28" i="10" s="1"/>
  <c r="CE28" i="10" s="1"/>
  <c r="CN28" i="10" s="1"/>
  <c r="BL184" i="10"/>
  <c r="BV184" i="10" s="1"/>
  <c r="CE184" i="10" s="1"/>
  <c r="CN184" i="10" s="1"/>
  <c r="BL41" i="10"/>
  <c r="BV41" i="10" s="1"/>
  <c r="CE41" i="10" s="1"/>
  <c r="CN41" i="10" s="1"/>
  <c r="BL45" i="10"/>
  <c r="BV45" i="10" s="1"/>
  <c r="CE45" i="10" s="1"/>
  <c r="CN45" i="10" s="1"/>
  <c r="BL61" i="10"/>
  <c r="BV61" i="10" s="1"/>
  <c r="CE61" i="10" s="1"/>
  <c r="CN61" i="10" s="1"/>
  <c r="BL181" i="10"/>
  <c r="BV181" i="10" s="1"/>
  <c r="CE181" i="10" s="1"/>
  <c r="CN181" i="10" s="1"/>
  <c r="BL126" i="10"/>
  <c r="BV126" i="10" s="1"/>
  <c r="CE126" i="10" s="1"/>
  <c r="CN126" i="10" s="1"/>
  <c r="BL166" i="10"/>
  <c r="BV166" i="10" s="1"/>
  <c r="CE166" i="10" s="1"/>
  <c r="CN166" i="10" s="1"/>
  <c r="BL182" i="10"/>
  <c r="BV182" i="10" s="1"/>
  <c r="CE182" i="10" s="1"/>
  <c r="CN182" i="10" s="1"/>
  <c r="BL111" i="10"/>
  <c r="BV111" i="10" s="1"/>
  <c r="CE111" i="10" s="1"/>
  <c r="CN111" i="10" s="1"/>
  <c r="BL141" i="10"/>
  <c r="BV141" i="10" s="1"/>
  <c r="CE141" i="10" s="1"/>
  <c r="CN141" i="10" s="1"/>
  <c r="BL74" i="10"/>
  <c r="BV74" i="10" s="1"/>
  <c r="CE74" i="10" s="1"/>
  <c r="CN74" i="10" s="1"/>
  <c r="BL179" i="10"/>
  <c r="BV179" i="10" s="1"/>
  <c r="CE179" i="10" s="1"/>
  <c r="CN179" i="10" s="1"/>
  <c r="BL32" i="10"/>
  <c r="BV32" i="10" s="1"/>
  <c r="CE32" i="10" s="1"/>
  <c r="CN32" i="10" s="1"/>
  <c r="BL73" i="10"/>
  <c r="BV73" i="10" s="1"/>
  <c r="CE73" i="10" s="1"/>
  <c r="CN73" i="10" s="1"/>
  <c r="BL75" i="10"/>
  <c r="BV75" i="10" s="1"/>
  <c r="CE75" i="10" s="1"/>
  <c r="CN75" i="10" s="1"/>
  <c r="BL100" i="10"/>
  <c r="BV100" i="10" s="1"/>
  <c r="CE100" i="10" s="1"/>
  <c r="CN100" i="10" s="1"/>
  <c r="BL107" i="10"/>
  <c r="BV107" i="10" s="1"/>
  <c r="CE107" i="10" s="1"/>
  <c r="CN107" i="10" s="1"/>
  <c r="BL140" i="10"/>
  <c r="BV140" i="10" s="1"/>
  <c r="CE140" i="10" s="1"/>
  <c r="CN140" i="10" s="1"/>
  <c r="BL81" i="10"/>
  <c r="BV81" i="10" s="1"/>
  <c r="CE81" i="10" s="1"/>
  <c r="CN81" i="10" s="1"/>
  <c r="BL76" i="10"/>
  <c r="BV76" i="10" s="1"/>
  <c r="CE76" i="10" s="1"/>
  <c r="CN76" i="10" s="1"/>
  <c r="BL128" i="10"/>
  <c r="BV128" i="10" s="1"/>
  <c r="CE128" i="10" s="1"/>
  <c r="CN128" i="10" s="1"/>
  <c r="BL63" i="10"/>
  <c r="BV63" i="10" s="1"/>
  <c r="CE63" i="10" s="1"/>
  <c r="CN63" i="10" s="1"/>
  <c r="BL138" i="10"/>
  <c r="BV138" i="10" s="1"/>
  <c r="CE138" i="10" s="1"/>
  <c r="CN138" i="10" s="1"/>
  <c r="BL173" i="10"/>
  <c r="BV173" i="10" s="1"/>
  <c r="CE173" i="10" s="1"/>
  <c r="CN173" i="10" s="1"/>
  <c r="BL189" i="10"/>
  <c r="BV189" i="10" s="1"/>
  <c r="CE189" i="10" s="1"/>
  <c r="CN189" i="10" s="1"/>
  <c r="BL133" i="10"/>
  <c r="BV133" i="10" s="1"/>
  <c r="CE133" i="10" s="1"/>
  <c r="CN133" i="10" s="1"/>
  <c r="BL95" i="10"/>
  <c r="BV95" i="10" s="1"/>
  <c r="CE95" i="10" s="1"/>
  <c r="CN95" i="10" s="1"/>
  <c r="BL92" i="10"/>
  <c r="BV92" i="10" s="1"/>
  <c r="CE92" i="10" s="1"/>
  <c r="CN92" i="10" s="1"/>
  <c r="BL110" i="10"/>
  <c r="BV110" i="10" s="1"/>
  <c r="CE110" i="10" s="1"/>
  <c r="CN110" i="10" s="1"/>
  <c r="BL93" i="10"/>
  <c r="BV93" i="10" s="1"/>
  <c r="CE93" i="10" s="1"/>
  <c r="CN93" i="10" s="1"/>
  <c r="BL102" i="10"/>
  <c r="BV102" i="10" s="1"/>
  <c r="CE102" i="10" s="1"/>
  <c r="CN102" i="10" s="1"/>
  <c r="BL164" i="10"/>
  <c r="BV164" i="10" s="1"/>
  <c r="CE164" i="10" s="1"/>
  <c r="CN164" i="10" s="1"/>
  <c r="BL51" i="10"/>
  <c r="BV51" i="10" s="1"/>
  <c r="CE51" i="10" s="1"/>
  <c r="CN51" i="10" s="1"/>
  <c r="BL58" i="10"/>
  <c r="BV58" i="10" s="1"/>
  <c r="CE58" i="10" s="1"/>
  <c r="CN58" i="10" s="1"/>
  <c r="BL195" i="10"/>
  <c r="BV195" i="10" s="1"/>
  <c r="CE195" i="10" s="1"/>
  <c r="CN195" i="10" s="1"/>
  <c r="BL98" i="10"/>
  <c r="BV98" i="10" s="1"/>
  <c r="CE98" i="10" s="1"/>
  <c r="CN98" i="10" s="1"/>
  <c r="BL122" i="10"/>
  <c r="BV122" i="10" s="1"/>
  <c r="CE122" i="10" s="1"/>
  <c r="CN122" i="10" s="1"/>
  <c r="BL187" i="10"/>
  <c r="BV187" i="10" s="1"/>
  <c r="CE187" i="10" s="1"/>
  <c r="CN187" i="10" s="1"/>
  <c r="BL154" i="10"/>
  <c r="BV154" i="10" s="1"/>
  <c r="CE154" i="10" s="1"/>
  <c r="CN154" i="10" s="1"/>
  <c r="BL157" i="10"/>
  <c r="BV157" i="10" s="1"/>
  <c r="CE157" i="10" s="1"/>
  <c r="CN157" i="10" s="1"/>
  <c r="BL152" i="10"/>
  <c r="BV152" i="10" s="1"/>
  <c r="CE152" i="10" s="1"/>
  <c r="CN152" i="10" s="1"/>
  <c r="BL130" i="10"/>
  <c r="BV130" i="10" s="1"/>
  <c r="CE130" i="10" s="1"/>
  <c r="CN130" i="10" s="1"/>
  <c r="BL160" i="10"/>
  <c r="BV160" i="10" s="1"/>
  <c r="CE160" i="10" s="1"/>
  <c r="CN160" i="10" s="1"/>
  <c r="BL127" i="10"/>
  <c r="BV127" i="10" s="1"/>
  <c r="CE127" i="10" s="1"/>
  <c r="CN127" i="10" s="1"/>
  <c r="BL94" i="10"/>
  <c r="BV94" i="10" s="1"/>
  <c r="CE94" i="10" s="1"/>
  <c r="CN94" i="10" s="1"/>
  <c r="BL48" i="10"/>
  <c r="BV48" i="10" s="1"/>
  <c r="CE48" i="10" s="1"/>
  <c r="CN48" i="10" s="1"/>
  <c r="BL146" i="10"/>
  <c r="BV146" i="10" s="1"/>
  <c r="CE146" i="10" s="1"/>
  <c r="CN146" i="10" s="1"/>
  <c r="BL49" i="10"/>
  <c r="BV49" i="10" s="1"/>
  <c r="CE49" i="10" s="1"/>
  <c r="CN49" i="10" s="1"/>
  <c r="BL190" i="10"/>
  <c r="BV190" i="10" s="1"/>
  <c r="CE190" i="10" s="1"/>
  <c r="CN190" i="10" s="1"/>
  <c r="BL72" i="10"/>
  <c r="BV72" i="10" s="1"/>
  <c r="CE72" i="10" s="1"/>
  <c r="CN72" i="10" s="1"/>
  <c r="BL52" i="10"/>
  <c r="BV52" i="10" s="1"/>
  <c r="CE52" i="10" s="1"/>
  <c r="CN52" i="10" s="1"/>
  <c r="BL78" i="10"/>
  <c r="BV78" i="10" s="1"/>
  <c r="CE78" i="10" s="1"/>
  <c r="CN78" i="10" s="1"/>
  <c r="BL56" i="10"/>
  <c r="BV56" i="10" s="1"/>
  <c r="CE56" i="10" s="1"/>
  <c r="CN56" i="10" s="1"/>
  <c r="BL191" i="10"/>
  <c r="BV191" i="10" s="1"/>
  <c r="CE191" i="10" s="1"/>
  <c r="CN191" i="10" s="1"/>
  <c r="BL62" i="10"/>
  <c r="BV62" i="10" s="1"/>
  <c r="CE62" i="10" s="1"/>
  <c r="CN62" i="10" s="1"/>
  <c r="BL136" i="10"/>
  <c r="BV136" i="10" s="1"/>
  <c r="CE136" i="10" s="1"/>
  <c r="CN136" i="10" s="1"/>
  <c r="BL66" i="10"/>
  <c r="BV66" i="10" s="1"/>
  <c r="CE66" i="10" s="1"/>
  <c r="CN66" i="10" s="1"/>
  <c r="BL139" i="10"/>
  <c r="BV139" i="10" s="1"/>
  <c r="CE139" i="10" s="1"/>
  <c r="CN139" i="10" s="1"/>
  <c r="BL156" i="10"/>
  <c r="BV156" i="10" s="1"/>
  <c r="CE156" i="10" s="1"/>
  <c r="CN156" i="10" s="1"/>
  <c r="BL96" i="10"/>
  <c r="BV96" i="10" s="1"/>
  <c r="CE96" i="10" s="1"/>
  <c r="CN96" i="10" s="1"/>
  <c r="BL30" i="10"/>
  <c r="BV30" i="10" s="1"/>
  <c r="CE30" i="10" s="1"/>
  <c r="CN30" i="10" s="1"/>
  <c r="BL194" i="10"/>
  <c r="BV194" i="10" s="1"/>
  <c r="CE194" i="10" s="1"/>
  <c r="CN194" i="10" s="1"/>
  <c r="BL177" i="10"/>
  <c r="BV177" i="10" s="1"/>
  <c r="CE177" i="10" s="1"/>
  <c r="CN177" i="10" s="1"/>
  <c r="BL60" i="10"/>
  <c r="BV60" i="10" s="1"/>
  <c r="CE60" i="10" s="1"/>
  <c r="CN60" i="10" s="1"/>
  <c r="BL159" i="10"/>
  <c r="BV159" i="10" s="1"/>
  <c r="CE159" i="10" s="1"/>
  <c r="CN159" i="10" s="1"/>
  <c r="BL124" i="10"/>
  <c r="BV124" i="10" s="1"/>
  <c r="CE124" i="10" s="1"/>
  <c r="CN124" i="10" s="1"/>
  <c r="BL134" i="10"/>
  <c r="BV134" i="10" s="1"/>
  <c r="CE134" i="10" s="1"/>
  <c r="CN134" i="10" s="1"/>
  <c r="BL117" i="10"/>
  <c r="BV117" i="10" s="1"/>
  <c r="CE117" i="10" s="1"/>
  <c r="CN117" i="10" s="1"/>
  <c r="BL43" i="10"/>
  <c r="BV43" i="10" s="1"/>
  <c r="CE43" i="10" s="1"/>
  <c r="CN43" i="10" s="1"/>
  <c r="BL116" i="10"/>
  <c r="BV116" i="10" s="1"/>
  <c r="CE116" i="10" s="1"/>
  <c r="CN116" i="10" s="1"/>
  <c r="BL151" i="10"/>
  <c r="BV151" i="10" s="1"/>
  <c r="CE151" i="10" s="1"/>
  <c r="CN151" i="10" s="1"/>
  <c r="BL125" i="10"/>
  <c r="BV125" i="10" s="1"/>
  <c r="CE125" i="10" s="1"/>
  <c r="CN125" i="10" s="1"/>
  <c r="BL186" i="10"/>
  <c r="BV186" i="10" s="1"/>
  <c r="CE186" i="10" s="1"/>
  <c r="CN186" i="10" s="1"/>
  <c r="BL118" i="10"/>
  <c r="BV118" i="10" s="1"/>
  <c r="CE118" i="10" s="1"/>
  <c r="CN118" i="10" s="1"/>
  <c r="BL143" i="10"/>
  <c r="BV143" i="10" s="1"/>
  <c r="CE143" i="10" s="1"/>
  <c r="CN143" i="10" s="1"/>
  <c r="BL129" i="10"/>
  <c r="BV129" i="10" s="1"/>
  <c r="CE129" i="10" s="1"/>
  <c r="CN129" i="10" s="1"/>
  <c r="BL44" i="10"/>
  <c r="BV44" i="10" s="1"/>
  <c r="CE44" i="10" s="1"/>
  <c r="CN44" i="10" s="1"/>
  <c r="BJ29" i="10"/>
  <c r="BT29" i="10" s="1"/>
  <c r="CC29" i="10" s="1"/>
  <c r="CL29" i="10" s="1"/>
  <c r="CG27" i="10"/>
  <c r="BX17" i="10"/>
  <c r="BL113" i="10"/>
  <c r="BV113" i="10" s="1"/>
  <c r="CE113" i="10" s="1"/>
  <c r="CN113" i="10" s="1"/>
  <c r="BL90" i="10"/>
  <c r="BV90" i="10" s="1"/>
  <c r="CE90" i="10" s="1"/>
  <c r="CN90" i="10" s="1"/>
  <c r="BL183" i="10"/>
  <c r="BV183" i="10" s="1"/>
  <c r="CE183" i="10" s="1"/>
  <c r="CN183" i="10" s="1"/>
  <c r="BL50" i="10"/>
  <c r="BV50" i="10" s="1"/>
  <c r="CE50" i="10" s="1"/>
  <c r="CN50" i="10" s="1"/>
  <c r="BL101" i="10"/>
  <c r="BV101" i="10" s="1"/>
  <c r="CE101" i="10" s="1"/>
  <c r="CN101" i="10" s="1"/>
  <c r="BL57" i="10"/>
  <c r="BV57" i="10" s="1"/>
  <c r="CE57" i="10" s="1"/>
  <c r="CN57" i="10" s="1"/>
  <c r="BL168" i="10"/>
  <c r="BV168" i="10" s="1"/>
  <c r="CE168" i="10" s="1"/>
  <c r="CN168" i="10" s="1"/>
  <c r="BL69" i="10"/>
  <c r="BV69" i="10" s="1"/>
  <c r="CE69" i="10" s="1"/>
  <c r="CN69" i="10" s="1"/>
  <c r="BL153" i="10"/>
  <c r="BV153" i="10" s="1"/>
  <c r="CE153" i="10" s="1"/>
  <c r="CN153" i="10" s="1"/>
  <c r="BL170" i="10"/>
  <c r="BV170" i="10" s="1"/>
  <c r="CE170" i="10" s="1"/>
  <c r="CN170" i="10" s="1"/>
  <c r="BL84" i="10"/>
  <c r="BV84" i="10" s="1"/>
  <c r="CE84" i="10" s="1"/>
  <c r="CN84" i="10" s="1"/>
  <c r="BL34" i="10"/>
  <c r="BV34" i="10" s="1"/>
  <c r="CE34" i="10" s="1"/>
  <c r="CN34" i="10" s="1"/>
  <c r="BL180" i="10"/>
  <c r="BV180" i="10" s="1"/>
  <c r="CE180" i="10" s="1"/>
  <c r="CN180" i="10" s="1"/>
  <c r="BL171" i="10"/>
  <c r="BV171" i="10" s="1"/>
  <c r="CE171" i="10" s="1"/>
  <c r="CN171" i="10" s="1"/>
  <c r="BL109" i="10"/>
  <c r="BV109" i="10" s="1"/>
  <c r="CE109" i="10" s="1"/>
  <c r="CN109" i="10" s="1"/>
  <c r="BL79" i="10"/>
  <c r="BV79" i="10" s="1"/>
  <c r="CE79" i="10" s="1"/>
  <c r="CN79" i="10" s="1"/>
  <c r="BL123" i="10"/>
  <c r="BV123" i="10" s="1"/>
  <c r="CE123" i="10" s="1"/>
  <c r="CN123" i="10" s="1"/>
  <c r="BL38" i="10"/>
  <c r="BV38" i="10" s="1"/>
  <c r="CE38" i="10" s="1"/>
  <c r="CN38" i="10" s="1"/>
  <c r="BL103" i="10"/>
  <c r="BV103" i="10" s="1"/>
  <c r="CE103" i="10" s="1"/>
  <c r="CN103" i="10" s="1"/>
  <c r="BL148" i="10"/>
  <c r="BV148" i="10" s="1"/>
  <c r="CE148" i="10" s="1"/>
  <c r="CN148" i="10" s="1"/>
  <c r="BL83" i="10"/>
  <c r="BV83" i="10" s="1"/>
  <c r="CE83" i="10" s="1"/>
  <c r="CN83" i="10" s="1"/>
  <c r="BL176" i="10"/>
  <c r="BV176" i="10" s="1"/>
  <c r="CE176" i="10" s="1"/>
  <c r="CN176" i="10" s="1"/>
  <c r="BL99" i="10"/>
  <c r="BV99" i="10" s="1"/>
  <c r="CE99" i="10" s="1"/>
  <c r="CN99" i="10" s="1"/>
  <c r="BL40" i="10"/>
  <c r="BV40" i="10" s="1"/>
  <c r="CE40" i="10" s="1"/>
  <c r="CN40" i="10" s="1"/>
  <c r="BL144" i="10"/>
  <c r="BV144" i="10" s="1"/>
  <c r="CE144" i="10" s="1"/>
  <c r="CN144" i="10" s="1"/>
  <c r="BL65" i="10"/>
  <c r="BV65" i="10" s="1"/>
  <c r="CE65" i="10" s="1"/>
  <c r="CN65" i="10" s="1"/>
  <c r="BL188" i="10"/>
  <c r="BV188" i="10" s="1"/>
  <c r="CE188" i="10" s="1"/>
  <c r="CN188" i="10" s="1"/>
  <c r="BL42" i="10"/>
  <c r="BV42" i="10" s="1"/>
  <c r="CE42" i="10" s="1"/>
  <c r="CN42" i="10" s="1"/>
  <c r="BL87" i="10"/>
  <c r="BV87" i="10" s="1"/>
  <c r="CE87" i="10" s="1"/>
  <c r="CN87" i="10" s="1"/>
  <c r="BL149" i="10"/>
  <c r="BV149" i="10" s="1"/>
  <c r="CE149" i="10" s="1"/>
  <c r="CN149" i="10" s="1"/>
  <c r="BL33" i="10"/>
  <c r="BV33" i="10" s="1"/>
  <c r="CE33" i="10" s="1"/>
  <c r="CN33" i="10" s="1"/>
  <c r="BL59" i="10"/>
  <c r="BV59" i="10" s="1"/>
  <c r="CE59" i="10" s="1"/>
  <c r="CN59" i="10" s="1"/>
  <c r="BL142" i="10"/>
  <c r="BV142" i="10" s="1"/>
  <c r="CE142" i="10" s="1"/>
  <c r="CN142" i="10" s="1"/>
  <c r="BL175" i="10"/>
  <c r="BV175" i="10" s="1"/>
  <c r="CE175" i="10" s="1"/>
  <c r="CN175" i="10" s="1"/>
  <c r="BL39" i="10"/>
  <c r="BV39" i="10" s="1"/>
  <c r="CE39" i="10" s="1"/>
  <c r="CN39" i="10" s="1"/>
  <c r="BL119" i="10"/>
  <c r="BV119" i="10" s="1"/>
  <c r="CE119" i="10" s="1"/>
  <c r="CN119" i="10" s="1"/>
  <c r="BL91" i="10"/>
  <c r="BV91" i="10" s="1"/>
  <c r="CE91" i="10" s="1"/>
  <c r="CN91" i="10" s="1"/>
  <c r="BL135" i="10"/>
  <c r="BV135" i="10" s="1"/>
  <c r="CE135" i="10" s="1"/>
  <c r="CN135" i="10" s="1"/>
  <c r="BL114" i="10"/>
  <c r="BV114" i="10" s="1"/>
  <c r="CE114" i="10" s="1"/>
  <c r="CN114" i="10" s="1"/>
  <c r="BL147" i="10"/>
  <c r="BV147" i="10" s="1"/>
  <c r="CE147" i="10" s="1"/>
  <c r="CN147" i="10" s="1"/>
  <c r="BL172" i="10"/>
  <c r="BV172" i="10" s="1"/>
  <c r="CE172" i="10" s="1"/>
  <c r="CN172" i="10" s="1"/>
  <c r="BL53" i="10"/>
  <c r="BV53" i="10" s="1"/>
  <c r="CE53" i="10" s="1"/>
  <c r="CN53" i="10" s="1"/>
  <c r="BL120" i="10"/>
  <c r="BV120" i="10" s="1"/>
  <c r="CE120" i="10" s="1"/>
  <c r="CN120" i="10" s="1"/>
  <c r="BL77" i="10"/>
  <c r="BV77" i="10" s="1"/>
  <c r="CE77" i="10" s="1"/>
  <c r="CN77" i="10" s="1"/>
  <c r="BL47" i="10"/>
  <c r="BV47" i="10" s="1"/>
  <c r="CE47" i="10" s="1"/>
  <c r="CN47" i="10" s="1"/>
  <c r="BL150" i="10"/>
  <c r="BV150" i="10" s="1"/>
  <c r="CE150" i="10" s="1"/>
  <c r="CN150" i="10" s="1"/>
  <c r="BL37" i="10"/>
  <c r="BV37" i="10" s="1"/>
  <c r="CE37" i="10" s="1"/>
  <c r="CN37" i="10" s="1"/>
  <c r="BL89" i="10"/>
  <c r="BV89" i="10" s="1"/>
  <c r="CE89" i="10" s="1"/>
  <c r="CN89" i="10" s="1"/>
  <c r="BL115" i="10"/>
  <c r="BV115" i="10" s="1"/>
  <c r="CE115" i="10" s="1"/>
  <c r="CN115" i="10" s="1"/>
  <c r="BL88" i="10"/>
  <c r="BV88" i="10" s="1"/>
  <c r="CE88" i="10" s="1"/>
  <c r="CN88" i="10" s="1"/>
  <c r="BL121" i="10"/>
  <c r="BV121" i="10" s="1"/>
  <c r="CE121" i="10" s="1"/>
  <c r="CN121" i="10" s="1"/>
  <c r="BL106" i="10"/>
  <c r="BV106" i="10" s="1"/>
  <c r="CE106" i="10" s="1"/>
  <c r="CN106" i="10" s="1"/>
  <c r="BL105" i="10"/>
  <c r="BV105" i="10" s="1"/>
  <c r="CE105" i="10" s="1"/>
  <c r="CN105" i="10" s="1"/>
  <c r="BL64" i="10"/>
  <c r="BV64" i="10" s="1"/>
  <c r="CE64" i="10" s="1"/>
  <c r="CN64" i="10" s="1"/>
  <c r="BL54" i="10"/>
  <c r="BV54" i="10" s="1"/>
  <c r="CE54" i="10" s="1"/>
  <c r="CN54" i="10" s="1"/>
  <c r="BL163" i="10"/>
  <c r="BV163" i="10" s="1"/>
  <c r="CE163" i="10" s="1"/>
  <c r="CN163" i="10" s="1"/>
  <c r="BL178" i="10"/>
  <c r="BV178" i="10" s="1"/>
  <c r="CE178" i="10" s="1"/>
  <c r="CN178" i="10" s="1"/>
  <c r="BL193" i="10"/>
  <c r="BV193" i="10" s="1"/>
  <c r="CE193" i="10" s="1"/>
  <c r="CN193" i="10" s="1"/>
  <c r="BL174" i="10"/>
  <c r="BV174" i="10" s="1"/>
  <c r="CE174" i="10" s="1"/>
  <c r="CN174" i="10" s="1"/>
  <c r="BK168" i="7"/>
  <c r="BU168" i="7" s="1"/>
  <c r="CD168" i="7" s="1"/>
  <c r="CM168" i="7" s="1"/>
  <c r="BK45" i="7"/>
  <c r="BU45" i="7" s="1"/>
  <c r="CD45" i="7" s="1"/>
  <c r="CM45" i="7" s="1"/>
  <c r="BK119" i="7"/>
  <c r="BU119" i="7" s="1"/>
  <c r="CD119" i="7" s="1"/>
  <c r="CM119" i="7" s="1"/>
  <c r="BJ52" i="7"/>
  <c r="BT52" i="7" s="1"/>
  <c r="CC52" i="7" s="1"/>
  <c r="CL52" i="7" s="1"/>
  <c r="BK187" i="7"/>
  <c r="BU187" i="7" s="1"/>
  <c r="CD187" i="7" s="1"/>
  <c r="CM187" i="7" s="1"/>
  <c r="BJ171" i="7"/>
  <c r="BT171" i="7" s="1"/>
  <c r="CC171" i="7" s="1"/>
  <c r="CL171" i="7" s="1"/>
  <c r="BK183" i="7"/>
  <c r="BU183" i="7" s="1"/>
  <c r="CD183" i="7" s="1"/>
  <c r="CM183" i="7" s="1"/>
  <c r="BK181" i="7"/>
  <c r="BU181" i="7" s="1"/>
  <c r="CD181" i="7" s="1"/>
  <c r="CM181" i="7" s="1"/>
  <c r="BJ105" i="7"/>
  <c r="BT105" i="7" s="1"/>
  <c r="CC105" i="7" s="1"/>
  <c r="CL105" i="7" s="1"/>
  <c r="BK120" i="7"/>
  <c r="BU120" i="7" s="1"/>
  <c r="CD120" i="7" s="1"/>
  <c r="CM120" i="7" s="1"/>
  <c r="BK61" i="7"/>
  <c r="BU61" i="7" s="1"/>
  <c r="CD61" i="7" s="1"/>
  <c r="CM61" i="7" s="1"/>
  <c r="BK165" i="7"/>
  <c r="BU165" i="7" s="1"/>
  <c r="CD165" i="7" s="1"/>
  <c r="CM165" i="7" s="1"/>
  <c r="BK123" i="7"/>
  <c r="BU123" i="7" s="1"/>
  <c r="CD123" i="7" s="1"/>
  <c r="CM123" i="7" s="1"/>
  <c r="BJ48" i="7"/>
  <c r="BT48" i="7" s="1"/>
  <c r="CC48" i="7" s="1"/>
  <c r="CL48" i="7" s="1"/>
  <c r="BJ86" i="7"/>
  <c r="BT86" i="7" s="1"/>
  <c r="CC86" i="7" s="1"/>
  <c r="CL86" i="7" s="1"/>
  <c r="BK35" i="7"/>
  <c r="BU35" i="7" s="1"/>
  <c r="CD35" i="7" s="1"/>
  <c r="CM35" i="7" s="1"/>
  <c r="BK157" i="7"/>
  <c r="BU157" i="7" s="1"/>
  <c r="CD157" i="7" s="1"/>
  <c r="CM157" i="7" s="1"/>
  <c r="BK103" i="7"/>
  <c r="BU103" i="7" s="1"/>
  <c r="CD103" i="7" s="1"/>
  <c r="CM103" i="7" s="1"/>
  <c r="BK75" i="7"/>
  <c r="BU75" i="7" s="1"/>
  <c r="CD75" i="7" s="1"/>
  <c r="CM75" i="7" s="1"/>
  <c r="BK121" i="7"/>
  <c r="BU121" i="7" s="1"/>
  <c r="CD121" i="7" s="1"/>
  <c r="CM121" i="7" s="1"/>
  <c r="BJ156" i="7"/>
  <c r="BT156" i="7" s="1"/>
  <c r="CC156" i="7" s="1"/>
  <c r="CL156" i="7" s="1"/>
  <c r="BK108" i="7"/>
  <c r="BU108" i="7" s="1"/>
  <c r="CD108" i="7" s="1"/>
  <c r="CM108" i="7" s="1"/>
  <c r="BK191" i="7"/>
  <c r="BU191" i="7" s="1"/>
  <c r="CD191" i="7" s="1"/>
  <c r="CM191" i="7" s="1"/>
  <c r="BJ118" i="7"/>
  <c r="BT118" i="7" s="1"/>
  <c r="CC118" i="7" s="1"/>
  <c r="CL118" i="7" s="1"/>
  <c r="BJ94" i="7"/>
  <c r="BT94" i="7" s="1"/>
  <c r="CC94" i="7" s="1"/>
  <c r="CL94" i="7" s="1"/>
  <c r="BJ155" i="7"/>
  <c r="BT155" i="7" s="1"/>
  <c r="CC155" i="7" s="1"/>
  <c r="CL155" i="7" s="1"/>
  <c r="BK49" i="7"/>
  <c r="BU49" i="7" s="1"/>
  <c r="CD49" i="7" s="1"/>
  <c r="CM49" i="7" s="1"/>
  <c r="BJ159" i="7"/>
  <c r="BT159" i="7" s="1"/>
  <c r="CC159" i="7" s="1"/>
  <c r="CL159" i="7" s="1"/>
  <c r="BK44" i="7"/>
  <c r="BU44" i="7" s="1"/>
  <c r="CD44" i="7" s="1"/>
  <c r="CM44" i="7" s="1"/>
  <c r="BK193" i="7"/>
  <c r="BU193" i="7" s="1"/>
  <c r="CD193" i="7" s="1"/>
  <c r="CM193" i="7" s="1"/>
  <c r="BK175" i="7"/>
  <c r="BU175" i="7" s="1"/>
  <c r="CD175" i="7" s="1"/>
  <c r="CM175" i="7" s="1"/>
  <c r="BK54" i="7"/>
  <c r="BU54" i="7" s="1"/>
  <c r="CD54" i="7" s="1"/>
  <c r="CM54" i="7" s="1"/>
  <c r="BK79" i="7"/>
  <c r="BU79" i="7" s="1"/>
  <c r="CD79" i="7" s="1"/>
  <c r="CM79" i="7" s="1"/>
  <c r="BJ163" i="7"/>
  <c r="BT163" i="7" s="1"/>
  <c r="CC163" i="7" s="1"/>
  <c r="CL163" i="7" s="1"/>
  <c r="BK84" i="7"/>
  <c r="BU84" i="7" s="1"/>
  <c r="CD84" i="7" s="1"/>
  <c r="CM84" i="7" s="1"/>
  <c r="BK192" i="7"/>
  <c r="BU192" i="7" s="1"/>
  <c r="CD192" i="7" s="1"/>
  <c r="CM192" i="7" s="1"/>
  <c r="BK136" i="7"/>
  <c r="BU136" i="7" s="1"/>
  <c r="CD136" i="7" s="1"/>
  <c r="CM136" i="7" s="1"/>
  <c r="BJ82" i="7"/>
  <c r="BT82" i="7" s="1"/>
  <c r="CC82" i="7" s="1"/>
  <c r="CL82" i="7" s="1"/>
  <c r="BK85" i="7"/>
  <c r="BU85" i="7" s="1"/>
  <c r="CD85" i="7" s="1"/>
  <c r="CM85" i="7" s="1"/>
  <c r="BJ164" i="7"/>
  <c r="BT164" i="7" s="1"/>
  <c r="CC164" i="7" s="1"/>
  <c r="CL164" i="7" s="1"/>
  <c r="BK57" i="7"/>
  <c r="BU57" i="7" s="1"/>
  <c r="CD57" i="7" s="1"/>
  <c r="CM57" i="7" s="1"/>
  <c r="BJ33" i="7"/>
  <c r="BT33" i="7" s="1"/>
  <c r="CC33" i="7" s="1"/>
  <c r="CL33" i="7" s="1"/>
  <c r="BK32" i="7"/>
  <c r="BU32" i="7" s="1"/>
  <c r="CD32" i="7" s="1"/>
  <c r="CM32" i="7" s="1"/>
  <c r="BK102" i="7"/>
  <c r="BU102" i="7" s="1"/>
  <c r="CD102" i="7" s="1"/>
  <c r="CM102" i="7" s="1"/>
  <c r="BK38" i="7"/>
  <c r="BU38" i="7" s="1"/>
  <c r="CD38" i="7" s="1"/>
  <c r="CM38" i="7" s="1"/>
  <c r="BJ74" i="7"/>
  <c r="BT74" i="7" s="1"/>
  <c r="CC74" i="7" s="1"/>
  <c r="CL74" i="7" s="1"/>
  <c r="BK160" i="7"/>
  <c r="BU160" i="7" s="1"/>
  <c r="CD160" i="7" s="1"/>
  <c r="CM160" i="7" s="1"/>
  <c r="BK177" i="7"/>
  <c r="BU177" i="7" s="1"/>
  <c r="CD177" i="7" s="1"/>
  <c r="CM177" i="7" s="1"/>
  <c r="BJ126" i="7"/>
  <c r="BT126" i="7" s="1"/>
  <c r="CC126" i="7" s="1"/>
  <c r="CL126" i="7" s="1"/>
  <c r="BK146" i="7"/>
  <c r="BU146" i="7" s="1"/>
  <c r="CD146" i="7" s="1"/>
  <c r="CM146" i="7" s="1"/>
  <c r="BJ70" i="7"/>
  <c r="BT70" i="7" s="1"/>
  <c r="CC70" i="7" s="1"/>
  <c r="CL70" i="7" s="1"/>
  <c r="BJ148" i="7"/>
  <c r="BT148" i="7" s="1"/>
  <c r="CC148" i="7" s="1"/>
  <c r="CL148" i="7" s="1"/>
  <c r="BK176" i="7"/>
  <c r="BU176" i="7" s="1"/>
  <c r="CD176" i="7" s="1"/>
  <c r="CM176" i="7" s="1"/>
  <c r="BJ97" i="7"/>
  <c r="BT97" i="7" s="1"/>
  <c r="CC97" i="7" s="1"/>
  <c r="CL97" i="7" s="1"/>
  <c r="BK47" i="7"/>
  <c r="BU47" i="7" s="1"/>
  <c r="CD47" i="7" s="1"/>
  <c r="CM47" i="7" s="1"/>
  <c r="BJ80" i="7"/>
  <c r="BT80" i="7" s="1"/>
  <c r="CC80" i="7" s="1"/>
  <c r="CL80" i="7" s="1"/>
  <c r="BJ184" i="7"/>
  <c r="BT184" i="7" s="1"/>
  <c r="CC184" i="7" s="1"/>
  <c r="CL184" i="7" s="1"/>
  <c r="BJ138" i="7"/>
  <c r="BT138" i="7" s="1"/>
  <c r="CC138" i="7" s="1"/>
  <c r="CL138" i="7" s="1"/>
  <c r="BJ78" i="7"/>
  <c r="BT78" i="7" s="1"/>
  <c r="CC78" i="7" s="1"/>
  <c r="CL78" i="7" s="1"/>
  <c r="BK141" i="7"/>
  <c r="BU141" i="7" s="1"/>
  <c r="CD141" i="7" s="1"/>
  <c r="CM141" i="7" s="1"/>
  <c r="BJ55" i="7"/>
  <c r="BT55" i="7" s="1"/>
  <c r="CC55" i="7" s="1"/>
  <c r="CL55" i="7" s="1"/>
  <c r="BK107" i="7"/>
  <c r="BU107" i="7" s="1"/>
  <c r="CD107" i="7" s="1"/>
  <c r="CM107" i="7" s="1"/>
  <c r="BJ59" i="7"/>
  <c r="BT59" i="7" s="1"/>
  <c r="CC59" i="7" s="1"/>
  <c r="CL59" i="7" s="1"/>
  <c r="BK188" i="7"/>
  <c r="BU188" i="7" s="1"/>
  <c r="CD188" i="7" s="1"/>
  <c r="CM188" i="7" s="1"/>
  <c r="BK62" i="7"/>
  <c r="BU62" i="7" s="1"/>
  <c r="CD62" i="7" s="1"/>
  <c r="CM62" i="7" s="1"/>
  <c r="BK31" i="7"/>
  <c r="BU31" i="7" s="1"/>
  <c r="CD31" i="7" s="1"/>
  <c r="CM31" i="7" s="1"/>
  <c r="BK162" i="7"/>
  <c r="BU162" i="7" s="1"/>
  <c r="CD162" i="7" s="1"/>
  <c r="CM162" i="7" s="1"/>
  <c r="BK129" i="7"/>
  <c r="BU129" i="7" s="1"/>
  <c r="CD129" i="7" s="1"/>
  <c r="CM129" i="7" s="1"/>
  <c r="BK185" i="7"/>
  <c r="BU185" i="7" s="1"/>
  <c r="CD185" i="7" s="1"/>
  <c r="CM185" i="7" s="1"/>
  <c r="BK30" i="7"/>
  <c r="BU30" i="7" s="1"/>
  <c r="CD30" i="7" s="1"/>
  <c r="CM30" i="7" s="1"/>
  <c r="BJ128" i="7"/>
  <c r="BT128" i="7" s="1"/>
  <c r="CC128" i="7" s="1"/>
  <c r="CL128" i="7" s="1"/>
  <c r="BK152" i="7"/>
  <c r="BU152" i="7" s="1"/>
  <c r="CD152" i="7" s="1"/>
  <c r="CM152" i="7" s="1"/>
  <c r="BJ60" i="7"/>
  <c r="BT60" i="7" s="1"/>
  <c r="CC60" i="7" s="1"/>
  <c r="CL60" i="7" s="1"/>
  <c r="BJ134" i="7"/>
  <c r="BT134" i="7" s="1"/>
  <c r="CC134" i="7" s="1"/>
  <c r="CL134" i="7" s="1"/>
  <c r="BJ90" i="7"/>
  <c r="BT90" i="7" s="1"/>
  <c r="CC90" i="7" s="1"/>
  <c r="CL90" i="7" s="1"/>
  <c r="BK100" i="7"/>
  <c r="BU100" i="7" s="1"/>
  <c r="CD100" i="7" s="1"/>
  <c r="CM100" i="7" s="1"/>
  <c r="BK71" i="7"/>
  <c r="BU71" i="7" s="1"/>
  <c r="CD71" i="7" s="1"/>
  <c r="CM71" i="7" s="1"/>
  <c r="BK142" i="7"/>
  <c r="BU142" i="7" s="1"/>
  <c r="CD142" i="7" s="1"/>
  <c r="CM142" i="7" s="1"/>
  <c r="BJ110" i="7"/>
  <c r="BT110" i="7" s="1"/>
  <c r="CC110" i="7" s="1"/>
  <c r="CL110" i="7" s="1"/>
  <c r="BJ179" i="7"/>
  <c r="BT179" i="7" s="1"/>
  <c r="CC179" i="7" s="1"/>
  <c r="CL179" i="7" s="1"/>
  <c r="BK91" i="7"/>
  <c r="BU91" i="7" s="1"/>
  <c r="CD91" i="7" s="1"/>
  <c r="CM91" i="7" s="1"/>
  <c r="BJ98" i="7"/>
  <c r="BT98" i="7" s="1"/>
  <c r="CC98" i="7" s="1"/>
  <c r="CL98" i="7" s="1"/>
  <c r="BK87" i="7"/>
  <c r="BU87" i="7" s="1"/>
  <c r="CD87" i="7" s="1"/>
  <c r="CM87" i="7" s="1"/>
  <c r="BK113" i="7"/>
  <c r="BU113" i="7" s="1"/>
  <c r="CD113" i="7" s="1"/>
  <c r="CM113" i="7" s="1"/>
  <c r="BK189" i="7"/>
  <c r="BU189" i="7" s="1"/>
  <c r="CD189" i="7" s="1"/>
  <c r="CM189" i="7" s="1"/>
  <c r="BJ28" i="7"/>
  <c r="BT28" i="7" s="1"/>
  <c r="CC28" i="7" s="1"/>
  <c r="CL28" i="7" s="1"/>
  <c r="BK170" i="7"/>
  <c r="BU170" i="7" s="1"/>
  <c r="CD170" i="7" s="1"/>
  <c r="CM170" i="7" s="1"/>
  <c r="BJ89" i="7"/>
  <c r="BT89" i="7" s="1"/>
  <c r="CC89" i="7" s="1"/>
  <c r="CL89" i="7" s="1"/>
  <c r="BJ117" i="7"/>
  <c r="BT117" i="7" s="1"/>
  <c r="CC117" i="7" s="1"/>
  <c r="CL117" i="7" s="1"/>
  <c r="BJ67" i="7"/>
  <c r="BT67" i="7" s="1"/>
  <c r="CC67" i="7" s="1"/>
  <c r="CL67" i="7" s="1"/>
  <c r="BJ73" i="7"/>
  <c r="BT73" i="7" s="1"/>
  <c r="CC73" i="7" s="1"/>
  <c r="CL73" i="7" s="1"/>
  <c r="BJ37" i="7"/>
  <c r="BT37" i="7" s="1"/>
  <c r="CC37" i="7" s="1"/>
  <c r="CL37" i="7" s="1"/>
  <c r="BK53" i="7"/>
  <c r="BU53" i="7" s="1"/>
  <c r="CD53" i="7" s="1"/>
  <c r="CM53" i="7" s="1"/>
  <c r="BK58" i="7"/>
  <c r="BU58" i="7" s="1"/>
  <c r="CD58" i="7" s="1"/>
  <c r="CM58" i="7" s="1"/>
  <c r="BK139" i="7"/>
  <c r="BU139" i="7" s="1"/>
  <c r="CD139" i="7" s="1"/>
  <c r="CM139" i="7" s="1"/>
  <c r="BK72" i="7"/>
  <c r="BU72" i="7" s="1"/>
  <c r="CD72" i="7" s="1"/>
  <c r="CM72" i="7" s="1"/>
  <c r="BK150" i="7"/>
  <c r="BU150" i="7" s="1"/>
  <c r="CD150" i="7" s="1"/>
  <c r="CM150" i="7" s="1"/>
  <c r="BJ81" i="7"/>
  <c r="BT81" i="7" s="1"/>
  <c r="CC81" i="7" s="1"/>
  <c r="CL81" i="7" s="1"/>
  <c r="BJ169" i="7"/>
  <c r="BT169" i="7" s="1"/>
  <c r="CC169" i="7" s="1"/>
  <c r="CL169" i="7" s="1"/>
  <c r="BK43" i="7"/>
  <c r="BU43" i="7" s="1"/>
  <c r="CD43" i="7" s="1"/>
  <c r="CM43" i="7" s="1"/>
  <c r="BJ77" i="7"/>
  <c r="BT77" i="7" s="1"/>
  <c r="CC77" i="7" s="1"/>
  <c r="CL77" i="7" s="1"/>
  <c r="BK34" i="7"/>
  <c r="BU34" i="7" s="1"/>
  <c r="CD34" i="7" s="1"/>
  <c r="CM34" i="7" s="1"/>
  <c r="BK161" i="7"/>
  <c r="BU161" i="7" s="1"/>
  <c r="CD161" i="7" s="1"/>
  <c r="CM161" i="7" s="1"/>
  <c r="BK151" i="7"/>
  <c r="BU151" i="7" s="1"/>
  <c r="CD151" i="7" s="1"/>
  <c r="CM151" i="7" s="1"/>
  <c r="BK111" i="7"/>
  <c r="BU111" i="7" s="1"/>
  <c r="CD111" i="7" s="1"/>
  <c r="CM111" i="7" s="1"/>
  <c r="CG27" i="7"/>
  <c r="BX17" i="7"/>
  <c r="BJ115" i="7"/>
  <c r="BT115" i="7" s="1"/>
  <c r="CC115" i="7" s="1"/>
  <c r="CL115" i="7" s="1"/>
  <c r="BK143" i="7"/>
  <c r="BU143" i="7" s="1"/>
  <c r="CD143" i="7" s="1"/>
  <c r="CM143" i="7" s="1"/>
  <c r="BJ174" i="7"/>
  <c r="BT174" i="7" s="1"/>
  <c r="CC174" i="7" s="1"/>
  <c r="CL174" i="7" s="1"/>
  <c r="BJ167" i="7"/>
  <c r="BT167" i="7" s="1"/>
  <c r="CC167" i="7" s="1"/>
  <c r="CL167" i="7" s="1"/>
  <c r="BK154" i="7"/>
  <c r="BU154" i="7" s="1"/>
  <c r="CD154" i="7" s="1"/>
  <c r="CM154" i="7" s="1"/>
  <c r="BK195" i="7"/>
  <c r="BU195" i="7" s="1"/>
  <c r="CD195" i="7" s="1"/>
  <c r="CM195" i="7" s="1"/>
  <c r="BJ101" i="7"/>
  <c r="BT101" i="7" s="1"/>
  <c r="CC101" i="7" s="1"/>
  <c r="CL101" i="7" s="1"/>
  <c r="BK145" i="7"/>
  <c r="BU145" i="7" s="1"/>
  <c r="CD145" i="7" s="1"/>
  <c r="CM145" i="7" s="1"/>
  <c r="BK66" i="7"/>
  <c r="BU66" i="7" s="1"/>
  <c r="CD66" i="7" s="1"/>
  <c r="CM66" i="7" s="1"/>
  <c r="BK133" i="7"/>
  <c r="BU133" i="7" s="1"/>
  <c r="CD133" i="7" s="1"/>
  <c r="CM133" i="7" s="1"/>
  <c r="BK194" i="7"/>
  <c r="BU194" i="7" s="1"/>
  <c r="CD194" i="7" s="1"/>
  <c r="CM194" i="7" s="1"/>
  <c r="BK109" i="7"/>
  <c r="BU109" i="7" s="1"/>
  <c r="CD109" i="7" s="1"/>
  <c r="CM109" i="7" s="1"/>
  <c r="BK96" i="7"/>
  <c r="BU96" i="7" s="1"/>
  <c r="CD96" i="7" s="1"/>
  <c r="CM96" i="7" s="1"/>
  <c r="BJ95" i="7"/>
  <c r="BT95" i="7" s="1"/>
  <c r="CC95" i="7" s="1"/>
  <c r="CL95" i="7" s="1"/>
  <c r="BJ93" i="7"/>
  <c r="BT93" i="7" s="1"/>
  <c r="CC93" i="7" s="1"/>
  <c r="CL93" i="7" s="1"/>
  <c r="BJ83" i="7"/>
  <c r="BT83" i="7" s="1"/>
  <c r="CC83" i="7" s="1"/>
  <c r="CL83" i="7" s="1"/>
  <c r="BK132" i="7"/>
  <c r="BU132" i="7" s="1"/>
  <c r="CD132" i="7" s="1"/>
  <c r="CM132" i="7" s="1"/>
  <c r="BK124" i="7"/>
  <c r="BU124" i="7" s="1"/>
  <c r="CD124" i="7" s="1"/>
  <c r="CM124" i="7" s="1"/>
  <c r="BK76" i="7"/>
  <c r="BU76" i="7" s="1"/>
  <c r="CD76" i="7" s="1"/>
  <c r="CM76" i="7" s="1"/>
  <c r="BK99" i="7"/>
  <c r="BU99" i="7" s="1"/>
  <c r="CD99" i="7" s="1"/>
  <c r="CM99" i="7" s="1"/>
  <c r="BK166" i="7"/>
  <c r="BU166" i="7" s="1"/>
  <c r="CD166" i="7" s="1"/>
  <c r="CM166" i="7" s="1"/>
  <c r="BK88" i="7"/>
  <c r="BU88" i="7" s="1"/>
  <c r="CD88" i="7" s="1"/>
  <c r="CM88" i="7" s="1"/>
  <c r="BJ64" i="7"/>
  <c r="BT64" i="7" s="1"/>
  <c r="CC64" i="7" s="1"/>
  <c r="CL64" i="7" s="1"/>
  <c r="BJ122" i="7"/>
  <c r="BT122" i="7" s="1"/>
  <c r="CC122" i="7" s="1"/>
  <c r="CL122" i="7" s="1"/>
  <c r="BK190" i="7"/>
  <c r="BU190" i="7" s="1"/>
  <c r="CD190" i="7" s="1"/>
  <c r="CM190" i="7" s="1"/>
  <c r="BK68" i="7"/>
  <c r="BU68" i="7" s="1"/>
  <c r="CD68" i="7" s="1"/>
  <c r="CM68" i="7" s="1"/>
  <c r="BK51" i="7"/>
  <c r="BU51" i="7" s="1"/>
  <c r="CD51" i="7" s="1"/>
  <c r="CM51" i="7" s="1"/>
  <c r="BK135" i="7"/>
  <c r="BU135" i="7" s="1"/>
  <c r="CD135" i="7" s="1"/>
  <c r="CM135" i="7" s="1"/>
  <c r="BJ149" i="7"/>
  <c r="BT149" i="7" s="1"/>
  <c r="CC149" i="7" s="1"/>
  <c r="CL149" i="7" s="1"/>
  <c r="BK137" i="7"/>
  <c r="BU137" i="7" s="1"/>
  <c r="CD137" i="7" s="1"/>
  <c r="CM137" i="7" s="1"/>
  <c r="BK112" i="7"/>
  <c r="BU112" i="7" s="1"/>
  <c r="CD112" i="7" s="1"/>
  <c r="CM112" i="7" s="1"/>
  <c r="BK186" i="7"/>
  <c r="BU186" i="7" s="1"/>
  <c r="CD186" i="7" s="1"/>
  <c r="CM186" i="7" s="1"/>
  <c r="BJ125" i="7"/>
  <c r="BT125" i="7" s="1"/>
  <c r="CC125" i="7" s="1"/>
  <c r="CL125" i="7" s="1"/>
  <c r="BJ182" i="7"/>
  <c r="BT182" i="7" s="1"/>
  <c r="CC182" i="7" s="1"/>
  <c r="CL182" i="7" s="1"/>
  <c r="BK50" i="7"/>
  <c r="BU50" i="7" s="1"/>
  <c r="CD50" i="7" s="1"/>
  <c r="CM50" i="7" s="1"/>
  <c r="BJ69" i="7"/>
  <c r="BT69" i="7" s="1"/>
  <c r="CC69" i="7" s="1"/>
  <c r="CL69" i="7" s="1"/>
  <c r="BK144" i="7"/>
  <c r="BU144" i="7" s="1"/>
  <c r="CD144" i="7" s="1"/>
  <c r="CM144" i="7" s="1"/>
  <c r="BJ130" i="7"/>
  <c r="BT130" i="7" s="1"/>
  <c r="CC130" i="7" s="1"/>
  <c r="CL130" i="7" s="1"/>
  <c r="BJ29" i="7"/>
  <c r="BT29" i="7" s="1"/>
  <c r="CC29" i="7" s="1"/>
  <c r="CL29" i="7" s="1"/>
  <c r="BK42" i="7"/>
  <c r="BU42" i="7" s="1"/>
  <c r="CD42" i="7" s="1"/>
  <c r="CM42" i="7" s="1"/>
  <c r="BJ114" i="7"/>
  <c r="BT114" i="7" s="1"/>
  <c r="CC114" i="7" s="1"/>
  <c r="CL114" i="7" s="1"/>
  <c r="BJ65" i="7"/>
  <c r="BT65" i="7" s="1"/>
  <c r="CC65" i="7" s="1"/>
  <c r="CL65" i="7" s="1"/>
  <c r="BK39" i="7"/>
  <c r="BU39" i="7" s="1"/>
  <c r="CD39" i="7" s="1"/>
  <c r="CM39" i="7" s="1"/>
  <c r="BK131" i="7"/>
  <c r="BU131" i="7" s="1"/>
  <c r="CD131" i="7" s="1"/>
  <c r="CM131" i="7" s="1"/>
  <c r="BJ41" i="7"/>
  <c r="BT41" i="7" s="1"/>
  <c r="CC41" i="7" s="1"/>
  <c r="CL41" i="7" s="1"/>
  <c r="BK92" i="7"/>
  <c r="BU92" i="7" s="1"/>
  <c r="CD92" i="7" s="1"/>
  <c r="CM92" i="7" s="1"/>
  <c r="BJ178" i="7"/>
  <c r="BT178" i="7" s="1"/>
  <c r="CC178" i="7" s="1"/>
  <c r="CL178" i="7" s="1"/>
  <c r="BK173" i="7"/>
  <c r="BU173" i="7" s="1"/>
  <c r="CD173" i="7" s="1"/>
  <c r="CM173" i="7" s="1"/>
  <c r="BJ127" i="7"/>
  <c r="BT127" i="7" s="1"/>
  <c r="CC127" i="7" s="1"/>
  <c r="CL127" i="7" s="1"/>
  <c r="BK104" i="7"/>
  <c r="BU104" i="7" s="1"/>
  <c r="CD104" i="7" s="1"/>
  <c r="CM104" i="7" s="1"/>
  <c r="BJ56" i="7"/>
  <c r="BT56" i="7" s="1"/>
  <c r="CC56" i="7" s="1"/>
  <c r="CL56" i="7" s="1"/>
  <c r="BK172" i="7"/>
  <c r="BU172" i="7" s="1"/>
  <c r="CD172" i="7" s="1"/>
  <c r="CM172" i="7" s="1"/>
  <c r="BK40" i="7"/>
  <c r="BU40" i="7" s="1"/>
  <c r="CD40" i="7" s="1"/>
  <c r="CM40" i="7" s="1"/>
  <c r="BK153" i="7"/>
  <c r="BU153" i="7" s="1"/>
  <c r="CD153" i="7" s="1"/>
  <c r="CM153" i="7" s="1"/>
  <c r="BK46" i="7"/>
  <c r="BU46" i="7" s="1"/>
  <c r="CD46" i="7" s="1"/>
  <c r="CM46" i="7" s="1"/>
  <c r="BK63" i="7"/>
  <c r="BU63" i="7" s="1"/>
  <c r="CD63" i="7" s="1"/>
  <c r="CM63" i="7" s="1"/>
  <c r="BK180" i="7"/>
  <c r="BU180" i="7" s="1"/>
  <c r="CD180" i="7" s="1"/>
  <c r="CM180" i="7" s="1"/>
  <c r="BJ147" i="7"/>
  <c r="BT147" i="7" s="1"/>
  <c r="CC147" i="7" s="1"/>
  <c r="CL147" i="7" s="1"/>
  <c r="BK36" i="7"/>
  <c r="BU36" i="7" s="1"/>
  <c r="CD36" i="7" s="1"/>
  <c r="CM36" i="7" s="1"/>
  <c r="BJ106" i="7"/>
  <c r="BT106" i="7" s="1"/>
  <c r="CC106" i="7" s="1"/>
  <c r="CL106" i="7" s="1"/>
  <c r="BK116" i="7"/>
  <c r="BU116" i="7" s="1"/>
  <c r="CD116" i="7" s="1"/>
  <c r="CM116" i="7" s="1"/>
  <c r="BK140" i="7"/>
  <c r="BU140" i="7" s="1"/>
  <c r="CD140" i="7" s="1"/>
  <c r="CM140" i="7" s="1"/>
  <c r="BJ158" i="7"/>
  <c r="BT158" i="7" s="1"/>
  <c r="CC158" i="7" s="1"/>
  <c r="CL158" i="7" s="1"/>
  <c r="BK161" i="6"/>
  <c r="BU161" i="6" s="1"/>
  <c r="CD161" i="6" s="1"/>
  <c r="CM161" i="6" s="1"/>
  <c r="BK193" i="6"/>
  <c r="BU193" i="6" s="1"/>
  <c r="CD193" i="6" s="1"/>
  <c r="CM193" i="6" s="1"/>
  <c r="BK171" i="6"/>
  <c r="BU171" i="6" s="1"/>
  <c r="CD171" i="6" s="1"/>
  <c r="CM171" i="6" s="1"/>
  <c r="BJ116" i="6"/>
  <c r="BT116" i="6" s="1"/>
  <c r="CC116" i="6" s="1"/>
  <c r="CL116" i="6" s="1"/>
  <c r="BJ46" i="6"/>
  <c r="BT46" i="6" s="1"/>
  <c r="CC46" i="6" s="1"/>
  <c r="CL46" i="6" s="1"/>
  <c r="BJ165" i="6"/>
  <c r="BT165" i="6" s="1"/>
  <c r="CC165" i="6" s="1"/>
  <c r="CL165" i="6" s="1"/>
  <c r="BJ72" i="6"/>
  <c r="BT72" i="6" s="1"/>
  <c r="CC72" i="6" s="1"/>
  <c r="CL72" i="6" s="1"/>
  <c r="BJ77" i="6"/>
  <c r="BT77" i="6" s="1"/>
  <c r="CC77" i="6" s="1"/>
  <c r="CL77" i="6" s="1"/>
  <c r="BJ112" i="6"/>
  <c r="BT112" i="6" s="1"/>
  <c r="CC112" i="6" s="1"/>
  <c r="CL112" i="6" s="1"/>
  <c r="BK149" i="6"/>
  <c r="BU149" i="6" s="1"/>
  <c r="CD149" i="6" s="1"/>
  <c r="CM149" i="6" s="1"/>
  <c r="BJ60" i="6"/>
  <c r="BT60" i="6" s="1"/>
  <c r="CC60" i="6" s="1"/>
  <c r="CL60" i="6" s="1"/>
  <c r="BK105" i="6"/>
  <c r="BU105" i="6" s="1"/>
  <c r="CD105" i="6" s="1"/>
  <c r="CM105" i="6" s="1"/>
  <c r="BJ76" i="6"/>
  <c r="BT76" i="6" s="1"/>
  <c r="CC76" i="6" s="1"/>
  <c r="CL76" i="6" s="1"/>
  <c r="BK54" i="6"/>
  <c r="BU54" i="6" s="1"/>
  <c r="CD54" i="6" s="1"/>
  <c r="CM54" i="6" s="1"/>
  <c r="BK177" i="6"/>
  <c r="BU177" i="6" s="1"/>
  <c r="CD177" i="6" s="1"/>
  <c r="CM177" i="6" s="1"/>
  <c r="BJ123" i="6"/>
  <c r="BT123" i="6" s="1"/>
  <c r="CC123" i="6" s="1"/>
  <c r="CL123" i="6" s="1"/>
  <c r="BJ117" i="6"/>
  <c r="BT117" i="6" s="1"/>
  <c r="CC117" i="6" s="1"/>
  <c r="CL117" i="6" s="1"/>
  <c r="BK108" i="6"/>
  <c r="BU108" i="6" s="1"/>
  <c r="CD108" i="6" s="1"/>
  <c r="CM108" i="6" s="1"/>
  <c r="BK185" i="6"/>
  <c r="BU185" i="6" s="1"/>
  <c r="CD185" i="6" s="1"/>
  <c r="CM185" i="6" s="1"/>
  <c r="BK145" i="6"/>
  <c r="BU145" i="6" s="1"/>
  <c r="CD145" i="6" s="1"/>
  <c r="CM145" i="6" s="1"/>
  <c r="BJ172" i="6"/>
  <c r="BT172" i="6" s="1"/>
  <c r="CC172" i="6" s="1"/>
  <c r="CL172" i="6" s="1"/>
  <c r="BK53" i="6"/>
  <c r="BU53" i="6" s="1"/>
  <c r="CD53" i="6" s="1"/>
  <c r="CM53" i="6" s="1"/>
  <c r="BK98" i="6"/>
  <c r="BU98" i="6" s="1"/>
  <c r="CD98" i="6" s="1"/>
  <c r="CM98" i="6" s="1"/>
  <c r="BJ79" i="6"/>
  <c r="BT79" i="6" s="1"/>
  <c r="CC79" i="6" s="1"/>
  <c r="CL79" i="6" s="1"/>
  <c r="BJ38" i="6"/>
  <c r="BT38" i="6" s="1"/>
  <c r="CC38" i="6" s="1"/>
  <c r="CL38" i="6" s="1"/>
  <c r="BJ100" i="6"/>
  <c r="BT100" i="6" s="1"/>
  <c r="CC100" i="6" s="1"/>
  <c r="CL100" i="6" s="1"/>
  <c r="BJ39" i="6"/>
  <c r="BT39" i="6" s="1"/>
  <c r="CC39" i="6" s="1"/>
  <c r="CL39" i="6" s="1"/>
  <c r="BK118" i="6"/>
  <c r="BU118" i="6" s="1"/>
  <c r="CD118" i="6" s="1"/>
  <c r="CM118" i="6" s="1"/>
  <c r="BK87" i="6"/>
  <c r="BU87" i="6" s="1"/>
  <c r="CD87" i="6" s="1"/>
  <c r="CM87" i="6" s="1"/>
  <c r="BJ107" i="6"/>
  <c r="BT107" i="6" s="1"/>
  <c r="CC107" i="6" s="1"/>
  <c r="CL107" i="6" s="1"/>
  <c r="BJ48" i="6"/>
  <c r="BT48" i="6" s="1"/>
  <c r="CC48" i="6" s="1"/>
  <c r="CL48" i="6" s="1"/>
  <c r="BJ159" i="6"/>
  <c r="BT159" i="6" s="1"/>
  <c r="CC159" i="6" s="1"/>
  <c r="CL159" i="6" s="1"/>
  <c r="BJ143" i="6"/>
  <c r="BT143" i="6" s="1"/>
  <c r="CC143" i="6" s="1"/>
  <c r="CL143" i="6" s="1"/>
  <c r="BJ85" i="6"/>
  <c r="BT85" i="6" s="1"/>
  <c r="CC85" i="6" s="1"/>
  <c r="CL85" i="6" s="1"/>
  <c r="BK133" i="6"/>
  <c r="BU133" i="6" s="1"/>
  <c r="CD133" i="6" s="1"/>
  <c r="CM133" i="6" s="1"/>
  <c r="BJ68" i="6"/>
  <c r="BT68" i="6" s="1"/>
  <c r="CC68" i="6" s="1"/>
  <c r="CL68" i="6" s="1"/>
  <c r="BJ86" i="6"/>
  <c r="BT86" i="6" s="1"/>
  <c r="CC86" i="6" s="1"/>
  <c r="CL86" i="6" s="1"/>
  <c r="BK139" i="6"/>
  <c r="BU139" i="6" s="1"/>
  <c r="CD139" i="6" s="1"/>
  <c r="CM139" i="6" s="1"/>
  <c r="BJ55" i="6"/>
  <c r="BT55" i="6" s="1"/>
  <c r="CC55" i="6" s="1"/>
  <c r="CL55" i="6" s="1"/>
  <c r="BK142" i="6"/>
  <c r="BU142" i="6" s="1"/>
  <c r="CD142" i="6" s="1"/>
  <c r="CM142" i="6" s="1"/>
  <c r="BJ126" i="6"/>
  <c r="BT126" i="6" s="1"/>
  <c r="CC126" i="6" s="1"/>
  <c r="CL126" i="6" s="1"/>
  <c r="BJ160" i="6"/>
  <c r="BT160" i="6" s="1"/>
  <c r="CC160" i="6" s="1"/>
  <c r="CL160" i="6" s="1"/>
  <c r="BJ109" i="6"/>
  <c r="BT109" i="6" s="1"/>
  <c r="CC109" i="6" s="1"/>
  <c r="CL109" i="6" s="1"/>
  <c r="BK102" i="6"/>
  <c r="BU102" i="6" s="1"/>
  <c r="CD102" i="6" s="1"/>
  <c r="CM102" i="6" s="1"/>
  <c r="BK42" i="6"/>
  <c r="BU42" i="6" s="1"/>
  <c r="CD42" i="6" s="1"/>
  <c r="CM42" i="6" s="1"/>
  <c r="BK34" i="6"/>
  <c r="BU34" i="6" s="1"/>
  <c r="CD34" i="6" s="1"/>
  <c r="CM34" i="6" s="1"/>
  <c r="BJ194" i="6"/>
  <c r="BT194" i="6" s="1"/>
  <c r="CC194" i="6" s="1"/>
  <c r="CL194" i="6" s="1"/>
  <c r="BK164" i="6"/>
  <c r="BU164" i="6" s="1"/>
  <c r="CD164" i="6" s="1"/>
  <c r="CM164" i="6" s="1"/>
  <c r="BK63" i="6"/>
  <c r="BU63" i="6" s="1"/>
  <c r="CD63" i="6" s="1"/>
  <c r="CM63" i="6" s="1"/>
  <c r="BK28" i="6"/>
  <c r="BU28" i="6" s="1"/>
  <c r="CD28" i="6" s="1"/>
  <c r="CM28" i="6" s="1"/>
  <c r="BJ65" i="6"/>
  <c r="BT65" i="6" s="1"/>
  <c r="CC65" i="6" s="1"/>
  <c r="CL65" i="6" s="1"/>
  <c r="BJ78" i="6"/>
  <c r="BT78" i="6" s="1"/>
  <c r="CC78" i="6" s="1"/>
  <c r="CL78" i="6" s="1"/>
  <c r="BJ101" i="6"/>
  <c r="BT101" i="6" s="1"/>
  <c r="CC101" i="6" s="1"/>
  <c r="CL101" i="6" s="1"/>
  <c r="BK130" i="6"/>
  <c r="BU130" i="6" s="1"/>
  <c r="CD130" i="6" s="1"/>
  <c r="CM130" i="6" s="1"/>
  <c r="BK94" i="6"/>
  <c r="BU94" i="6" s="1"/>
  <c r="CD94" i="6" s="1"/>
  <c r="CM94" i="6" s="1"/>
  <c r="BJ147" i="6"/>
  <c r="BT147" i="6" s="1"/>
  <c r="CC147" i="6" s="1"/>
  <c r="CL147" i="6" s="1"/>
  <c r="BJ37" i="6"/>
  <c r="BT37" i="6" s="1"/>
  <c r="CC37" i="6" s="1"/>
  <c r="CL37" i="6" s="1"/>
  <c r="BJ114" i="6"/>
  <c r="BT114" i="6" s="1"/>
  <c r="CC114" i="6" s="1"/>
  <c r="CL114" i="6" s="1"/>
  <c r="BK110" i="6"/>
  <c r="BU110" i="6" s="1"/>
  <c r="CD110" i="6" s="1"/>
  <c r="CM110" i="6" s="1"/>
  <c r="BK182" i="6"/>
  <c r="BU182" i="6" s="1"/>
  <c r="CD182" i="6" s="1"/>
  <c r="CM182" i="6" s="1"/>
  <c r="BJ84" i="6"/>
  <c r="BT84" i="6" s="1"/>
  <c r="CC84" i="6" s="1"/>
  <c r="CL84" i="6" s="1"/>
  <c r="BK189" i="6"/>
  <c r="BU189" i="6" s="1"/>
  <c r="CD189" i="6" s="1"/>
  <c r="CM189" i="6" s="1"/>
  <c r="BK71" i="6"/>
  <c r="BU71" i="6" s="1"/>
  <c r="CD71" i="6" s="1"/>
  <c r="CM71" i="6" s="1"/>
  <c r="BJ195" i="6"/>
  <c r="BT195" i="6" s="1"/>
  <c r="CC195" i="6" s="1"/>
  <c r="CL195" i="6" s="1"/>
  <c r="BK125" i="6"/>
  <c r="BU125" i="6" s="1"/>
  <c r="CD125" i="6" s="1"/>
  <c r="CM125" i="6" s="1"/>
  <c r="BJ97" i="6"/>
  <c r="BT97" i="6" s="1"/>
  <c r="CC97" i="6" s="1"/>
  <c r="CL97" i="6" s="1"/>
  <c r="BJ31" i="6"/>
  <c r="BT31" i="6" s="1"/>
  <c r="CC31" i="6" s="1"/>
  <c r="CL31" i="6" s="1"/>
  <c r="BJ115" i="6"/>
  <c r="BT115" i="6" s="1"/>
  <c r="CC115" i="6" s="1"/>
  <c r="CL115" i="6" s="1"/>
  <c r="BJ174" i="6"/>
  <c r="BT174" i="6" s="1"/>
  <c r="CC174" i="6" s="1"/>
  <c r="CL174" i="6" s="1"/>
  <c r="BK49" i="6"/>
  <c r="BU49" i="6" s="1"/>
  <c r="CD49" i="6" s="1"/>
  <c r="CM49" i="6" s="1"/>
  <c r="BJ59" i="6"/>
  <c r="BT59" i="6" s="1"/>
  <c r="CC59" i="6" s="1"/>
  <c r="CL59" i="6" s="1"/>
  <c r="BK144" i="6"/>
  <c r="BU144" i="6" s="1"/>
  <c r="CD144" i="6" s="1"/>
  <c r="CM144" i="6" s="1"/>
  <c r="BK187" i="6"/>
  <c r="BU187" i="6" s="1"/>
  <c r="CD187" i="6" s="1"/>
  <c r="CM187" i="6" s="1"/>
  <c r="BK158" i="6"/>
  <c r="BU158" i="6" s="1"/>
  <c r="CD158" i="6" s="1"/>
  <c r="CM158" i="6" s="1"/>
  <c r="BJ156" i="6"/>
  <c r="BT156" i="6" s="1"/>
  <c r="CC156" i="6" s="1"/>
  <c r="CL156" i="6" s="1"/>
  <c r="BJ58" i="6"/>
  <c r="BT58" i="6" s="1"/>
  <c r="CC58" i="6" s="1"/>
  <c r="CL58" i="6" s="1"/>
  <c r="BK124" i="6"/>
  <c r="BU124" i="6" s="1"/>
  <c r="CD124" i="6" s="1"/>
  <c r="CM124" i="6" s="1"/>
  <c r="BK83" i="6"/>
  <c r="BU83" i="6" s="1"/>
  <c r="CD83" i="6" s="1"/>
  <c r="CM83" i="6" s="1"/>
  <c r="BK181" i="6"/>
  <c r="BU181" i="6" s="1"/>
  <c r="CD181" i="6" s="1"/>
  <c r="CM181" i="6" s="1"/>
  <c r="BJ106" i="6"/>
  <c r="BT106" i="6" s="1"/>
  <c r="CC106" i="6" s="1"/>
  <c r="CL106" i="6" s="1"/>
  <c r="BJ51" i="6"/>
  <c r="BT51" i="6" s="1"/>
  <c r="CC51" i="6" s="1"/>
  <c r="CL51" i="6" s="1"/>
  <c r="BK167" i="6"/>
  <c r="BU167" i="6" s="1"/>
  <c r="CD167" i="6" s="1"/>
  <c r="CM167" i="6" s="1"/>
  <c r="BJ119" i="6"/>
  <c r="BT119" i="6" s="1"/>
  <c r="CC119" i="6" s="1"/>
  <c r="CL119" i="6" s="1"/>
  <c r="BK103" i="6"/>
  <c r="BU103" i="6" s="1"/>
  <c r="CD103" i="6" s="1"/>
  <c r="CM103" i="6" s="1"/>
  <c r="BK157" i="6"/>
  <c r="BU157" i="6" s="1"/>
  <c r="CD157" i="6" s="1"/>
  <c r="CM157" i="6" s="1"/>
  <c r="BJ66" i="6"/>
  <c r="BT66" i="6" s="1"/>
  <c r="CC66" i="6" s="1"/>
  <c r="CL66" i="6" s="1"/>
  <c r="BJ61" i="6"/>
  <c r="BT61" i="6" s="1"/>
  <c r="CC61" i="6" s="1"/>
  <c r="CL61" i="6" s="1"/>
  <c r="BJ92" i="6"/>
  <c r="BT92" i="6" s="1"/>
  <c r="CC92" i="6" s="1"/>
  <c r="CL92" i="6" s="1"/>
  <c r="BJ74" i="6"/>
  <c r="BT74" i="6" s="1"/>
  <c r="CC74" i="6" s="1"/>
  <c r="CL74" i="6" s="1"/>
  <c r="BJ190" i="6"/>
  <c r="BT190" i="6" s="1"/>
  <c r="CC190" i="6" s="1"/>
  <c r="CL190" i="6" s="1"/>
  <c r="BK81" i="6"/>
  <c r="BU81" i="6" s="1"/>
  <c r="CD81" i="6" s="1"/>
  <c r="CM81" i="6" s="1"/>
  <c r="BJ96" i="6"/>
  <c r="BT96" i="6" s="1"/>
  <c r="CC96" i="6" s="1"/>
  <c r="CL96" i="6" s="1"/>
  <c r="BK137" i="6"/>
  <c r="BU137" i="6" s="1"/>
  <c r="CD137" i="6" s="1"/>
  <c r="CM137" i="6" s="1"/>
  <c r="BK140" i="6"/>
  <c r="BU140" i="6" s="1"/>
  <c r="CD140" i="6" s="1"/>
  <c r="CM140" i="6" s="1"/>
  <c r="BJ104" i="6"/>
  <c r="BT104" i="6" s="1"/>
  <c r="CC104" i="6" s="1"/>
  <c r="CL104" i="6" s="1"/>
  <c r="BJ111" i="6"/>
  <c r="BT111" i="6" s="1"/>
  <c r="CC111" i="6" s="1"/>
  <c r="CL111" i="6" s="1"/>
  <c r="BK30" i="6"/>
  <c r="BU30" i="6" s="1"/>
  <c r="CD30" i="6" s="1"/>
  <c r="CM30" i="6" s="1"/>
  <c r="BK73" i="6"/>
  <c r="BU73" i="6" s="1"/>
  <c r="CD73" i="6" s="1"/>
  <c r="CM73" i="6" s="1"/>
  <c r="BJ191" i="6"/>
  <c r="BT191" i="6" s="1"/>
  <c r="CC191" i="6" s="1"/>
  <c r="CL191" i="6" s="1"/>
  <c r="BJ90" i="6"/>
  <c r="BT90" i="6" s="1"/>
  <c r="CC90" i="6" s="1"/>
  <c r="CL90" i="6" s="1"/>
  <c r="BJ151" i="6"/>
  <c r="BT151" i="6" s="1"/>
  <c r="CC151" i="6" s="1"/>
  <c r="CL151" i="6" s="1"/>
  <c r="BK155" i="6"/>
  <c r="BU155" i="6" s="1"/>
  <c r="CD155" i="6" s="1"/>
  <c r="CM155" i="6" s="1"/>
  <c r="BK169" i="6"/>
  <c r="BU169" i="6" s="1"/>
  <c r="CD169" i="6" s="1"/>
  <c r="CM169" i="6" s="1"/>
  <c r="BJ40" i="6"/>
  <c r="BT40" i="6" s="1"/>
  <c r="CC40" i="6" s="1"/>
  <c r="CL40" i="6" s="1"/>
  <c r="BJ93" i="6"/>
  <c r="BT93" i="6" s="1"/>
  <c r="CC93" i="6" s="1"/>
  <c r="CL93" i="6" s="1"/>
  <c r="BJ132" i="6"/>
  <c r="BT132" i="6" s="1"/>
  <c r="CC132" i="6" s="1"/>
  <c r="CL132" i="6" s="1"/>
  <c r="BJ80" i="6"/>
  <c r="BT80" i="6" s="1"/>
  <c r="CC80" i="6" s="1"/>
  <c r="CL80" i="6" s="1"/>
  <c r="BK64" i="6"/>
  <c r="BU64" i="6" s="1"/>
  <c r="CD64" i="6" s="1"/>
  <c r="CM64" i="6" s="1"/>
  <c r="BJ32" i="6"/>
  <c r="BT32" i="6" s="1"/>
  <c r="CC32" i="6" s="1"/>
  <c r="CL32" i="6" s="1"/>
  <c r="BK166" i="6"/>
  <c r="BU166" i="6" s="1"/>
  <c r="CD166" i="6" s="1"/>
  <c r="CM166" i="6" s="1"/>
  <c r="BJ136" i="6"/>
  <c r="BT136" i="6" s="1"/>
  <c r="CC136" i="6" s="1"/>
  <c r="CL136" i="6" s="1"/>
  <c r="BJ183" i="6"/>
  <c r="BT183" i="6" s="1"/>
  <c r="CC183" i="6" s="1"/>
  <c r="CL183" i="6" s="1"/>
  <c r="BK141" i="6"/>
  <c r="BU141" i="6" s="1"/>
  <c r="CD141" i="6" s="1"/>
  <c r="CM141" i="6" s="1"/>
  <c r="BJ122" i="6"/>
  <c r="BT122" i="6" s="1"/>
  <c r="CC122" i="6" s="1"/>
  <c r="CL122" i="6" s="1"/>
  <c r="BK176" i="6"/>
  <c r="BU176" i="6" s="1"/>
  <c r="CD176" i="6" s="1"/>
  <c r="CM176" i="6" s="1"/>
  <c r="BJ75" i="6"/>
  <c r="BT75" i="6" s="1"/>
  <c r="CC75" i="6" s="1"/>
  <c r="CL75" i="6" s="1"/>
  <c r="BJ152" i="6"/>
  <c r="BT152" i="6" s="1"/>
  <c r="CC152" i="6" s="1"/>
  <c r="CL152" i="6" s="1"/>
  <c r="BJ57" i="6"/>
  <c r="BT57" i="6" s="1"/>
  <c r="CC57" i="6" s="1"/>
  <c r="CL57" i="6" s="1"/>
  <c r="BK170" i="6"/>
  <c r="BU170" i="6" s="1"/>
  <c r="CD170" i="6" s="1"/>
  <c r="CM170" i="6" s="1"/>
  <c r="BK95" i="6"/>
  <c r="BU95" i="6" s="1"/>
  <c r="CD95" i="6" s="1"/>
  <c r="CM95" i="6" s="1"/>
  <c r="BJ150" i="6"/>
  <c r="BT150" i="6" s="1"/>
  <c r="CC150" i="6" s="1"/>
  <c r="CL150" i="6" s="1"/>
  <c r="BK91" i="6"/>
  <c r="BU91" i="6" s="1"/>
  <c r="CD91" i="6" s="1"/>
  <c r="CM91" i="6" s="1"/>
  <c r="BK45" i="6"/>
  <c r="BU45" i="6" s="1"/>
  <c r="CD45" i="6" s="1"/>
  <c r="CM45" i="6" s="1"/>
  <c r="BJ69" i="6"/>
  <c r="BT69" i="6" s="1"/>
  <c r="CC69" i="6" s="1"/>
  <c r="CL69" i="6" s="1"/>
  <c r="BK29" i="6"/>
  <c r="BU29" i="6" s="1"/>
  <c r="CD29" i="6" s="1"/>
  <c r="CM29" i="6" s="1"/>
  <c r="BJ35" i="6"/>
  <c r="BT35" i="6" s="1"/>
  <c r="CC35" i="6" s="1"/>
  <c r="CL35" i="6" s="1"/>
  <c r="BJ175" i="6"/>
  <c r="BT175" i="6" s="1"/>
  <c r="CC175" i="6" s="1"/>
  <c r="CL175" i="6" s="1"/>
  <c r="BJ135" i="6"/>
  <c r="BT135" i="6" s="1"/>
  <c r="CC135" i="6" s="1"/>
  <c r="CL135" i="6" s="1"/>
  <c r="BK56" i="6"/>
  <c r="BU56" i="6" s="1"/>
  <c r="CD56" i="6" s="1"/>
  <c r="CM56" i="6" s="1"/>
  <c r="BJ154" i="6"/>
  <c r="BT154" i="6" s="1"/>
  <c r="CC154" i="6" s="1"/>
  <c r="CL154" i="6" s="1"/>
  <c r="BJ121" i="6"/>
  <c r="BT121" i="6" s="1"/>
  <c r="CC121" i="6" s="1"/>
  <c r="CL121" i="6" s="1"/>
  <c r="BJ184" i="6"/>
  <c r="BT184" i="6" s="1"/>
  <c r="CC184" i="6" s="1"/>
  <c r="CL184" i="6" s="1"/>
  <c r="BJ120" i="6"/>
  <c r="BT120" i="6" s="1"/>
  <c r="CC120" i="6" s="1"/>
  <c r="CL120" i="6" s="1"/>
  <c r="BK36" i="6"/>
  <c r="BU36" i="6" s="1"/>
  <c r="CD36" i="6" s="1"/>
  <c r="CM36" i="6" s="1"/>
  <c r="BJ129" i="6"/>
  <c r="BT129" i="6" s="1"/>
  <c r="CC129" i="6" s="1"/>
  <c r="CL129" i="6" s="1"/>
  <c r="BK138" i="6"/>
  <c r="BU138" i="6" s="1"/>
  <c r="CD138" i="6" s="1"/>
  <c r="CM138" i="6" s="1"/>
  <c r="BJ99" i="6"/>
  <c r="BT99" i="6" s="1"/>
  <c r="CC99" i="6" s="1"/>
  <c r="CL99" i="6" s="1"/>
  <c r="BJ41" i="6"/>
  <c r="BT41" i="6" s="1"/>
  <c r="CC41" i="6" s="1"/>
  <c r="CL41" i="6" s="1"/>
  <c r="BJ188" i="6"/>
  <c r="BT188" i="6" s="1"/>
  <c r="CC188" i="6" s="1"/>
  <c r="CL188" i="6" s="1"/>
  <c r="BK33" i="6"/>
  <c r="BU33" i="6" s="1"/>
  <c r="CD33" i="6" s="1"/>
  <c r="CM33" i="6" s="1"/>
  <c r="BJ62" i="6"/>
  <c r="BT62" i="6" s="1"/>
  <c r="CC62" i="6" s="1"/>
  <c r="CL62" i="6" s="1"/>
  <c r="BK134" i="6"/>
  <c r="BU134" i="6" s="1"/>
  <c r="CD134" i="6" s="1"/>
  <c r="CM134" i="6" s="1"/>
  <c r="BJ70" i="6"/>
  <c r="BT70" i="6" s="1"/>
  <c r="CC70" i="6" s="1"/>
  <c r="CL70" i="6" s="1"/>
  <c r="BJ148" i="6"/>
  <c r="BT148" i="6" s="1"/>
  <c r="CC148" i="6" s="1"/>
  <c r="CL148" i="6" s="1"/>
  <c r="BJ89" i="6"/>
  <c r="BT89" i="6" s="1"/>
  <c r="CC89" i="6" s="1"/>
  <c r="CL89" i="6" s="1"/>
  <c r="BK162" i="6"/>
  <c r="BU162" i="6" s="1"/>
  <c r="CD162" i="6" s="1"/>
  <c r="CM162" i="6" s="1"/>
  <c r="BJ179" i="6"/>
  <c r="BT179" i="6" s="1"/>
  <c r="CC179" i="6" s="1"/>
  <c r="CL179" i="6" s="1"/>
  <c r="BJ127" i="6"/>
  <c r="BT127" i="6" s="1"/>
  <c r="CC127" i="6" s="1"/>
  <c r="CL127" i="6" s="1"/>
  <c r="BJ67" i="6"/>
  <c r="BT67" i="6" s="1"/>
  <c r="CC67" i="6" s="1"/>
  <c r="CL67" i="6" s="1"/>
  <c r="BJ180" i="6"/>
  <c r="BT180" i="6" s="1"/>
  <c r="CC180" i="6" s="1"/>
  <c r="CL180" i="6" s="1"/>
  <c r="BK178" i="6"/>
  <c r="BU178" i="6" s="1"/>
  <c r="CD178" i="6" s="1"/>
  <c r="CM178" i="6" s="1"/>
  <c r="BJ50" i="6"/>
  <c r="BT50" i="6" s="1"/>
  <c r="CC50" i="6" s="1"/>
  <c r="CL50" i="6" s="1"/>
  <c r="BJ186" i="6"/>
  <c r="BT186" i="6" s="1"/>
  <c r="CC186" i="6" s="1"/>
  <c r="CL186" i="6" s="1"/>
  <c r="BJ44" i="6"/>
  <c r="BT44" i="6" s="1"/>
  <c r="CC44" i="6" s="1"/>
  <c r="CL44" i="6" s="1"/>
  <c r="BJ43" i="6"/>
  <c r="BT43" i="6" s="1"/>
  <c r="CC43" i="6" s="1"/>
  <c r="CL43" i="6" s="1"/>
  <c r="BK146" i="6"/>
  <c r="BU146" i="6" s="1"/>
  <c r="CD146" i="6" s="1"/>
  <c r="CM146" i="6" s="1"/>
  <c r="BJ173" i="6"/>
  <c r="BT173" i="6" s="1"/>
  <c r="CC173" i="6" s="1"/>
  <c r="CL173" i="6" s="1"/>
  <c r="BJ52" i="6"/>
  <c r="BT52" i="6" s="1"/>
  <c r="CC52" i="6" s="1"/>
  <c r="CL52" i="6" s="1"/>
  <c r="BK153" i="6"/>
  <c r="BU153" i="6" s="1"/>
  <c r="CD153" i="6" s="1"/>
  <c r="CM153" i="6" s="1"/>
  <c r="BJ131" i="6"/>
  <c r="BT131" i="6" s="1"/>
  <c r="CC131" i="6" s="1"/>
  <c r="CL131" i="6" s="1"/>
  <c r="BJ163" i="6"/>
  <c r="BT163" i="6" s="1"/>
  <c r="CC163" i="6" s="1"/>
  <c r="CL163" i="6" s="1"/>
  <c r="BK113" i="6"/>
  <c r="BU113" i="6" s="1"/>
  <c r="CD113" i="6" s="1"/>
  <c r="CM113" i="6" s="1"/>
  <c r="BJ88" i="6"/>
  <c r="BT88" i="6" s="1"/>
  <c r="CC88" i="6" s="1"/>
  <c r="CL88" i="6" s="1"/>
  <c r="BJ192" i="6"/>
  <c r="BT192" i="6" s="1"/>
  <c r="CC192" i="6" s="1"/>
  <c r="CL192" i="6" s="1"/>
  <c r="BJ128" i="6"/>
  <c r="BT128" i="6" s="1"/>
  <c r="CC128" i="6" s="1"/>
  <c r="CL128" i="6" s="1"/>
  <c r="BJ82" i="6"/>
  <c r="BT82" i="6" s="1"/>
  <c r="CC82" i="6" s="1"/>
  <c r="CL82" i="6" s="1"/>
  <c r="BK168" i="6"/>
  <c r="BU168" i="6" s="1"/>
  <c r="CD168" i="6" s="1"/>
  <c r="CM168" i="6" s="1"/>
  <c r="BK47" i="6"/>
  <c r="BU47" i="6" s="1"/>
  <c r="CD47" i="6" s="1"/>
  <c r="CM47" i="6" s="1"/>
  <c r="AZ27" i="6"/>
  <c r="AY17" i="6"/>
  <c r="BE27" i="6"/>
  <c r="BO27" i="6" s="1"/>
  <c r="BX27" i="6" s="1"/>
  <c r="BJ162" i="5"/>
  <c r="BT162" i="5" s="1"/>
  <c r="CC162" i="5" s="1"/>
  <c r="CL162" i="5" s="1"/>
  <c r="BJ123" i="5"/>
  <c r="BT123" i="5" s="1"/>
  <c r="CC123" i="5" s="1"/>
  <c r="CL123" i="5" s="1"/>
  <c r="BK122" i="5"/>
  <c r="BU122" i="5" s="1"/>
  <c r="CD122" i="5" s="1"/>
  <c r="CM122" i="5" s="1"/>
  <c r="BJ85" i="5"/>
  <c r="BT85" i="5" s="1"/>
  <c r="CC85" i="5" s="1"/>
  <c r="CL85" i="5" s="1"/>
  <c r="BK192" i="5"/>
  <c r="BU192" i="5" s="1"/>
  <c r="CD192" i="5" s="1"/>
  <c r="CM192" i="5" s="1"/>
  <c r="BJ176" i="5"/>
  <c r="BT176" i="5" s="1"/>
  <c r="CC176" i="5" s="1"/>
  <c r="CL176" i="5" s="1"/>
  <c r="BK103" i="5"/>
  <c r="BU103" i="5" s="1"/>
  <c r="CD103" i="5" s="1"/>
  <c r="CM103" i="5" s="1"/>
  <c r="BJ118" i="5"/>
  <c r="BT118" i="5" s="1"/>
  <c r="CC118" i="5" s="1"/>
  <c r="CL118" i="5" s="1"/>
  <c r="BJ63" i="5"/>
  <c r="BT63" i="5" s="1"/>
  <c r="CC63" i="5" s="1"/>
  <c r="CL63" i="5" s="1"/>
  <c r="BJ190" i="5"/>
  <c r="BT190" i="5" s="1"/>
  <c r="CC190" i="5" s="1"/>
  <c r="CL190" i="5" s="1"/>
  <c r="BJ156" i="5"/>
  <c r="BT156" i="5" s="1"/>
  <c r="CC156" i="5" s="1"/>
  <c r="CL156" i="5" s="1"/>
  <c r="BJ186" i="5"/>
  <c r="BT186" i="5" s="1"/>
  <c r="CC186" i="5" s="1"/>
  <c r="CL186" i="5" s="1"/>
  <c r="BJ129" i="5"/>
  <c r="BT129" i="5" s="1"/>
  <c r="CC129" i="5" s="1"/>
  <c r="CL129" i="5" s="1"/>
  <c r="BJ127" i="5"/>
  <c r="BT127" i="5" s="1"/>
  <c r="CC127" i="5" s="1"/>
  <c r="CL127" i="5" s="1"/>
  <c r="BJ78" i="5"/>
  <c r="BT78" i="5" s="1"/>
  <c r="CC78" i="5" s="1"/>
  <c r="CL78" i="5" s="1"/>
  <c r="BJ149" i="5"/>
  <c r="BT149" i="5" s="1"/>
  <c r="CC149" i="5" s="1"/>
  <c r="CL149" i="5" s="1"/>
  <c r="BJ66" i="5"/>
  <c r="BT66" i="5" s="1"/>
  <c r="CC66" i="5" s="1"/>
  <c r="CL66" i="5" s="1"/>
  <c r="BJ100" i="5"/>
  <c r="BT100" i="5" s="1"/>
  <c r="CC100" i="5" s="1"/>
  <c r="CL100" i="5" s="1"/>
  <c r="BJ81" i="5"/>
  <c r="BT81" i="5" s="1"/>
  <c r="CC81" i="5" s="1"/>
  <c r="CL81" i="5" s="1"/>
  <c r="BJ80" i="5"/>
  <c r="BT80" i="5" s="1"/>
  <c r="CC80" i="5" s="1"/>
  <c r="CL80" i="5" s="1"/>
  <c r="BJ55" i="5"/>
  <c r="BT55" i="5" s="1"/>
  <c r="CC55" i="5" s="1"/>
  <c r="CL55" i="5" s="1"/>
  <c r="BJ68" i="5"/>
  <c r="BT68" i="5" s="1"/>
  <c r="CC68" i="5" s="1"/>
  <c r="CL68" i="5" s="1"/>
  <c r="BK191" i="5"/>
  <c r="BU191" i="5" s="1"/>
  <c r="CD191" i="5" s="1"/>
  <c r="CM191" i="5" s="1"/>
  <c r="BK183" i="5"/>
  <c r="BU183" i="5" s="1"/>
  <c r="CD183" i="5" s="1"/>
  <c r="CM183" i="5" s="1"/>
  <c r="BJ73" i="5"/>
  <c r="BT73" i="5" s="1"/>
  <c r="CC73" i="5" s="1"/>
  <c r="CL73" i="5" s="1"/>
  <c r="BK104" i="5"/>
  <c r="BU104" i="5" s="1"/>
  <c r="CD104" i="5" s="1"/>
  <c r="CM104" i="5" s="1"/>
  <c r="BJ160" i="5"/>
  <c r="BT160" i="5" s="1"/>
  <c r="CC160" i="5" s="1"/>
  <c r="CL160" i="5" s="1"/>
  <c r="BJ188" i="5"/>
  <c r="BT188" i="5" s="1"/>
  <c r="CC188" i="5" s="1"/>
  <c r="CL188" i="5" s="1"/>
  <c r="BJ137" i="5"/>
  <c r="BT137" i="5" s="1"/>
  <c r="CC137" i="5" s="1"/>
  <c r="CL137" i="5" s="1"/>
  <c r="BJ84" i="5"/>
  <c r="BT84" i="5" s="1"/>
  <c r="CC84" i="5" s="1"/>
  <c r="CL84" i="5" s="1"/>
  <c r="BJ108" i="5"/>
  <c r="BT108" i="5" s="1"/>
  <c r="CC108" i="5" s="1"/>
  <c r="CL108" i="5" s="1"/>
  <c r="BJ39" i="5"/>
  <c r="BT39" i="5" s="1"/>
  <c r="CC39" i="5" s="1"/>
  <c r="CL39" i="5" s="1"/>
  <c r="BJ94" i="5"/>
  <c r="BT94" i="5" s="1"/>
  <c r="CC94" i="5" s="1"/>
  <c r="CL94" i="5" s="1"/>
  <c r="BJ82" i="5"/>
  <c r="BT82" i="5" s="1"/>
  <c r="CC82" i="5" s="1"/>
  <c r="CL82" i="5" s="1"/>
  <c r="BJ153" i="5"/>
  <c r="BT153" i="5" s="1"/>
  <c r="CC153" i="5" s="1"/>
  <c r="CL153" i="5" s="1"/>
  <c r="BJ42" i="5"/>
  <c r="BT42" i="5" s="1"/>
  <c r="CC42" i="5" s="1"/>
  <c r="CL42" i="5" s="1"/>
  <c r="BJ105" i="5"/>
  <c r="BT105" i="5" s="1"/>
  <c r="CC105" i="5" s="1"/>
  <c r="CL105" i="5" s="1"/>
  <c r="BK155" i="5"/>
  <c r="BU155" i="5" s="1"/>
  <c r="CD155" i="5" s="1"/>
  <c r="CM155" i="5" s="1"/>
  <c r="BJ125" i="5"/>
  <c r="BT125" i="5" s="1"/>
  <c r="CC125" i="5" s="1"/>
  <c r="CL125" i="5" s="1"/>
  <c r="BK131" i="5"/>
  <c r="BU131" i="5" s="1"/>
  <c r="CD131" i="5" s="1"/>
  <c r="CM131" i="5" s="1"/>
  <c r="BK112" i="5"/>
  <c r="BU112" i="5" s="1"/>
  <c r="CD112" i="5" s="1"/>
  <c r="CM112" i="5" s="1"/>
  <c r="BK147" i="5"/>
  <c r="BU147" i="5" s="1"/>
  <c r="CD147" i="5" s="1"/>
  <c r="CM147" i="5" s="1"/>
  <c r="BJ30" i="5"/>
  <c r="BT30" i="5" s="1"/>
  <c r="CC30" i="5" s="1"/>
  <c r="CL30" i="5" s="1"/>
  <c r="BJ168" i="5"/>
  <c r="BT168" i="5" s="1"/>
  <c r="CC168" i="5" s="1"/>
  <c r="CL168" i="5" s="1"/>
  <c r="BJ72" i="5"/>
  <c r="BT72" i="5" s="1"/>
  <c r="CC72" i="5" s="1"/>
  <c r="CL72" i="5" s="1"/>
  <c r="BJ130" i="5"/>
  <c r="BT130" i="5" s="1"/>
  <c r="CC130" i="5" s="1"/>
  <c r="CL130" i="5" s="1"/>
  <c r="BJ193" i="5"/>
  <c r="BT193" i="5" s="1"/>
  <c r="CC193" i="5" s="1"/>
  <c r="CL193" i="5" s="1"/>
  <c r="BJ88" i="5"/>
  <c r="BT88" i="5" s="1"/>
  <c r="CC88" i="5" s="1"/>
  <c r="CL88" i="5" s="1"/>
  <c r="BJ102" i="5"/>
  <c r="BT102" i="5" s="1"/>
  <c r="CC102" i="5" s="1"/>
  <c r="CL102" i="5" s="1"/>
  <c r="BJ32" i="5"/>
  <c r="BT32" i="5" s="1"/>
  <c r="CC32" i="5" s="1"/>
  <c r="CL32" i="5" s="1"/>
  <c r="BJ75" i="5"/>
  <c r="BT75" i="5" s="1"/>
  <c r="CC75" i="5" s="1"/>
  <c r="CL75" i="5" s="1"/>
  <c r="BJ45" i="5"/>
  <c r="BT45" i="5" s="1"/>
  <c r="CC45" i="5" s="1"/>
  <c r="CL45" i="5" s="1"/>
  <c r="BK174" i="5"/>
  <c r="BU174" i="5" s="1"/>
  <c r="CD174" i="5" s="1"/>
  <c r="CM174" i="5" s="1"/>
  <c r="BJ157" i="5"/>
  <c r="BT157" i="5" s="1"/>
  <c r="CC157" i="5" s="1"/>
  <c r="CL157" i="5" s="1"/>
  <c r="BJ61" i="5"/>
  <c r="BT61" i="5" s="1"/>
  <c r="CC61" i="5" s="1"/>
  <c r="CL61" i="5" s="1"/>
  <c r="BK184" i="5"/>
  <c r="BU184" i="5" s="1"/>
  <c r="CD184" i="5" s="1"/>
  <c r="CM184" i="5" s="1"/>
  <c r="BJ117" i="5"/>
  <c r="BT117" i="5" s="1"/>
  <c r="CC117" i="5" s="1"/>
  <c r="CL117" i="5" s="1"/>
  <c r="BJ134" i="5"/>
  <c r="BT134" i="5" s="1"/>
  <c r="CC134" i="5" s="1"/>
  <c r="CL134" i="5" s="1"/>
  <c r="BJ36" i="5"/>
  <c r="BT36" i="5" s="1"/>
  <c r="CC36" i="5" s="1"/>
  <c r="CL36" i="5" s="1"/>
  <c r="BK29" i="5"/>
  <c r="BU29" i="5" s="1"/>
  <c r="CD29" i="5" s="1"/>
  <c r="CM29" i="5" s="1"/>
  <c r="BJ128" i="5"/>
  <c r="BT128" i="5" s="1"/>
  <c r="CC128" i="5" s="1"/>
  <c r="CL128" i="5" s="1"/>
  <c r="BJ158" i="5"/>
  <c r="BT158" i="5" s="1"/>
  <c r="CC158" i="5" s="1"/>
  <c r="CL158" i="5" s="1"/>
  <c r="BK166" i="5"/>
  <c r="BU166" i="5" s="1"/>
  <c r="CD166" i="5" s="1"/>
  <c r="CM166" i="5" s="1"/>
  <c r="BJ106" i="5"/>
  <c r="BT106" i="5" s="1"/>
  <c r="CC106" i="5" s="1"/>
  <c r="CL106" i="5" s="1"/>
  <c r="BJ145" i="5"/>
  <c r="BT145" i="5" s="1"/>
  <c r="CC145" i="5" s="1"/>
  <c r="CL145" i="5" s="1"/>
  <c r="BK178" i="5"/>
  <c r="BU178" i="5" s="1"/>
  <c r="CD178" i="5" s="1"/>
  <c r="CM178" i="5" s="1"/>
  <c r="BJ96" i="5"/>
  <c r="BT96" i="5" s="1"/>
  <c r="CC96" i="5" s="1"/>
  <c r="CL96" i="5" s="1"/>
  <c r="BK187" i="5"/>
  <c r="BU187" i="5" s="1"/>
  <c r="CD187" i="5" s="1"/>
  <c r="CM187" i="5" s="1"/>
  <c r="BJ119" i="5"/>
  <c r="BT119" i="5" s="1"/>
  <c r="CC119" i="5" s="1"/>
  <c r="CL119" i="5" s="1"/>
  <c r="BJ154" i="5"/>
  <c r="BT154" i="5" s="1"/>
  <c r="CC154" i="5" s="1"/>
  <c r="CL154" i="5" s="1"/>
  <c r="BJ37" i="5"/>
  <c r="BT37" i="5" s="1"/>
  <c r="CC37" i="5" s="1"/>
  <c r="CL37" i="5" s="1"/>
  <c r="BJ172" i="5"/>
  <c r="BT172" i="5" s="1"/>
  <c r="CC172" i="5" s="1"/>
  <c r="CL172" i="5" s="1"/>
  <c r="BJ113" i="5"/>
  <c r="BT113" i="5" s="1"/>
  <c r="CC113" i="5" s="1"/>
  <c r="CL113" i="5" s="1"/>
  <c r="BJ120" i="5"/>
  <c r="BT120" i="5" s="1"/>
  <c r="CC120" i="5" s="1"/>
  <c r="CL120" i="5" s="1"/>
  <c r="BJ189" i="5"/>
  <c r="BT189" i="5" s="1"/>
  <c r="CC189" i="5" s="1"/>
  <c r="CL189" i="5" s="1"/>
  <c r="BK180" i="5"/>
  <c r="BU180" i="5" s="1"/>
  <c r="CD180" i="5" s="1"/>
  <c r="CM180" i="5" s="1"/>
  <c r="BK52" i="5"/>
  <c r="BU52" i="5" s="1"/>
  <c r="CD52" i="5" s="1"/>
  <c r="CM52" i="5" s="1"/>
  <c r="BK143" i="5"/>
  <c r="BU143" i="5" s="1"/>
  <c r="CD143" i="5" s="1"/>
  <c r="CM143" i="5" s="1"/>
  <c r="BJ44" i="5"/>
  <c r="BT44" i="5" s="1"/>
  <c r="CC44" i="5" s="1"/>
  <c r="CL44" i="5" s="1"/>
  <c r="BJ109" i="5"/>
  <c r="BT109" i="5" s="1"/>
  <c r="CC109" i="5" s="1"/>
  <c r="CL109" i="5" s="1"/>
  <c r="BJ179" i="5"/>
  <c r="BT179" i="5" s="1"/>
  <c r="CC179" i="5" s="1"/>
  <c r="CL179" i="5" s="1"/>
  <c r="BJ146" i="5"/>
  <c r="BT146" i="5" s="1"/>
  <c r="CC146" i="5" s="1"/>
  <c r="CL146" i="5" s="1"/>
  <c r="BJ50" i="5"/>
  <c r="BT50" i="5" s="1"/>
  <c r="CC50" i="5" s="1"/>
  <c r="CL50" i="5" s="1"/>
  <c r="BJ67" i="5"/>
  <c r="BT67" i="5" s="1"/>
  <c r="CC67" i="5" s="1"/>
  <c r="CL67" i="5" s="1"/>
  <c r="BJ43" i="5"/>
  <c r="BT43" i="5" s="1"/>
  <c r="CC43" i="5" s="1"/>
  <c r="CL43" i="5" s="1"/>
  <c r="BK135" i="5"/>
  <c r="BU135" i="5" s="1"/>
  <c r="CD135" i="5" s="1"/>
  <c r="CM135" i="5" s="1"/>
  <c r="BJ110" i="5"/>
  <c r="BT110" i="5" s="1"/>
  <c r="CC110" i="5" s="1"/>
  <c r="CL110" i="5" s="1"/>
  <c r="BJ57" i="5"/>
  <c r="BT57" i="5" s="1"/>
  <c r="CC57" i="5" s="1"/>
  <c r="CL57" i="5" s="1"/>
  <c r="BJ132" i="5"/>
  <c r="BT132" i="5" s="1"/>
  <c r="CC132" i="5" s="1"/>
  <c r="CL132" i="5" s="1"/>
  <c r="BJ175" i="5"/>
  <c r="BT175" i="5" s="1"/>
  <c r="CC175" i="5" s="1"/>
  <c r="CL175" i="5" s="1"/>
  <c r="BJ79" i="5"/>
  <c r="BT79" i="5" s="1"/>
  <c r="CC79" i="5" s="1"/>
  <c r="CL79" i="5" s="1"/>
  <c r="BJ185" i="5"/>
  <c r="BT185" i="5" s="1"/>
  <c r="CC185" i="5" s="1"/>
  <c r="CL185" i="5" s="1"/>
  <c r="BJ56" i="5"/>
  <c r="BT56" i="5" s="1"/>
  <c r="CC56" i="5" s="1"/>
  <c r="CL56" i="5" s="1"/>
  <c r="BJ86" i="5"/>
  <c r="BT86" i="5" s="1"/>
  <c r="CC86" i="5" s="1"/>
  <c r="CL86" i="5" s="1"/>
  <c r="BJ77" i="5"/>
  <c r="BT77" i="5" s="1"/>
  <c r="CC77" i="5" s="1"/>
  <c r="CL77" i="5" s="1"/>
  <c r="BK98" i="5"/>
  <c r="BU98" i="5" s="1"/>
  <c r="CD98" i="5" s="1"/>
  <c r="CM98" i="5" s="1"/>
  <c r="BJ97" i="5"/>
  <c r="BT97" i="5" s="1"/>
  <c r="CC97" i="5" s="1"/>
  <c r="CL97" i="5" s="1"/>
  <c r="BJ116" i="5"/>
  <c r="BT116" i="5" s="1"/>
  <c r="CC116" i="5" s="1"/>
  <c r="CL116" i="5" s="1"/>
  <c r="BK101" i="5"/>
  <c r="BU101" i="5" s="1"/>
  <c r="CD101" i="5" s="1"/>
  <c r="CM101" i="5" s="1"/>
  <c r="BJ53" i="5"/>
  <c r="BT53" i="5" s="1"/>
  <c r="CC53" i="5" s="1"/>
  <c r="CL53" i="5" s="1"/>
  <c r="BJ169" i="5"/>
  <c r="BT169" i="5" s="1"/>
  <c r="CC169" i="5" s="1"/>
  <c r="CL169" i="5" s="1"/>
  <c r="BJ182" i="5"/>
  <c r="BT182" i="5" s="1"/>
  <c r="CC182" i="5" s="1"/>
  <c r="CL182" i="5" s="1"/>
  <c r="BK177" i="5"/>
  <c r="BU177" i="5" s="1"/>
  <c r="CD177" i="5" s="1"/>
  <c r="CM177" i="5" s="1"/>
  <c r="BJ64" i="5"/>
  <c r="BT64" i="5" s="1"/>
  <c r="CC64" i="5" s="1"/>
  <c r="CL64" i="5" s="1"/>
  <c r="BJ71" i="5"/>
  <c r="BT71" i="5" s="1"/>
  <c r="CC71" i="5" s="1"/>
  <c r="CL71" i="5" s="1"/>
  <c r="BJ65" i="5"/>
  <c r="BT65" i="5" s="1"/>
  <c r="CC65" i="5" s="1"/>
  <c r="CL65" i="5" s="1"/>
  <c r="BJ151" i="5"/>
  <c r="BT151" i="5" s="1"/>
  <c r="CC151" i="5" s="1"/>
  <c r="CL151" i="5" s="1"/>
  <c r="BJ31" i="5"/>
  <c r="BT31" i="5" s="1"/>
  <c r="CC31" i="5" s="1"/>
  <c r="CL31" i="5" s="1"/>
  <c r="BJ38" i="5"/>
  <c r="BT38" i="5" s="1"/>
  <c r="CC38" i="5" s="1"/>
  <c r="CL38" i="5" s="1"/>
  <c r="BJ89" i="5"/>
  <c r="BT89" i="5" s="1"/>
  <c r="CC89" i="5" s="1"/>
  <c r="CL89" i="5" s="1"/>
  <c r="BJ74" i="5"/>
  <c r="BT74" i="5" s="1"/>
  <c r="CC74" i="5" s="1"/>
  <c r="CL74" i="5" s="1"/>
  <c r="BK170" i="5"/>
  <c r="BU170" i="5" s="1"/>
  <c r="CD170" i="5" s="1"/>
  <c r="CM170" i="5" s="1"/>
  <c r="BJ142" i="5"/>
  <c r="BT142" i="5" s="1"/>
  <c r="CC142" i="5" s="1"/>
  <c r="CL142" i="5" s="1"/>
  <c r="BJ164" i="5"/>
  <c r="BT164" i="5" s="1"/>
  <c r="CC164" i="5" s="1"/>
  <c r="CL164" i="5" s="1"/>
  <c r="BJ165" i="5"/>
  <c r="BT165" i="5" s="1"/>
  <c r="CC165" i="5" s="1"/>
  <c r="CL165" i="5" s="1"/>
  <c r="BJ136" i="5"/>
  <c r="BT136" i="5" s="1"/>
  <c r="CC136" i="5" s="1"/>
  <c r="CL136" i="5" s="1"/>
  <c r="BJ141" i="5"/>
  <c r="BT141" i="5" s="1"/>
  <c r="CC141" i="5" s="1"/>
  <c r="CL141" i="5" s="1"/>
  <c r="BK163" i="5"/>
  <c r="BU163" i="5" s="1"/>
  <c r="CD163" i="5" s="1"/>
  <c r="CM163" i="5" s="1"/>
  <c r="BJ150" i="5"/>
  <c r="BT150" i="5" s="1"/>
  <c r="CC150" i="5" s="1"/>
  <c r="CL150" i="5" s="1"/>
  <c r="BJ48" i="5"/>
  <c r="BT48" i="5" s="1"/>
  <c r="CC48" i="5" s="1"/>
  <c r="CL48" i="5" s="1"/>
  <c r="BJ49" i="5"/>
  <c r="BT49" i="5" s="1"/>
  <c r="CC49" i="5" s="1"/>
  <c r="CL49" i="5" s="1"/>
  <c r="BK59" i="5"/>
  <c r="BU59" i="5" s="1"/>
  <c r="CD59" i="5" s="1"/>
  <c r="CM59" i="5" s="1"/>
  <c r="BJ51" i="5"/>
  <c r="BT51" i="5" s="1"/>
  <c r="CC51" i="5" s="1"/>
  <c r="CL51" i="5" s="1"/>
  <c r="BJ83" i="5"/>
  <c r="BT83" i="5" s="1"/>
  <c r="CC83" i="5" s="1"/>
  <c r="CL83" i="5" s="1"/>
  <c r="BJ95" i="5"/>
  <c r="BT95" i="5" s="1"/>
  <c r="CC95" i="5" s="1"/>
  <c r="CL95" i="5" s="1"/>
  <c r="BJ90" i="5"/>
  <c r="BT90" i="5" s="1"/>
  <c r="CC90" i="5" s="1"/>
  <c r="CL90" i="5" s="1"/>
  <c r="BK159" i="5"/>
  <c r="BU159" i="5" s="1"/>
  <c r="CD159" i="5" s="1"/>
  <c r="CM159" i="5" s="1"/>
  <c r="BK167" i="5"/>
  <c r="BU167" i="5" s="1"/>
  <c r="CD167" i="5" s="1"/>
  <c r="CM167" i="5" s="1"/>
  <c r="BJ47" i="5"/>
  <c r="BT47" i="5" s="1"/>
  <c r="CC47" i="5" s="1"/>
  <c r="CL47" i="5" s="1"/>
  <c r="BJ70" i="5"/>
  <c r="BT70" i="5" s="1"/>
  <c r="CC70" i="5" s="1"/>
  <c r="CL70" i="5" s="1"/>
  <c r="BJ133" i="5"/>
  <c r="BT133" i="5" s="1"/>
  <c r="CC133" i="5" s="1"/>
  <c r="CL133" i="5" s="1"/>
  <c r="BJ76" i="5"/>
  <c r="BT76" i="5" s="1"/>
  <c r="CC76" i="5" s="1"/>
  <c r="CL76" i="5" s="1"/>
  <c r="BJ126" i="5"/>
  <c r="BT126" i="5" s="1"/>
  <c r="CC126" i="5" s="1"/>
  <c r="CL126" i="5" s="1"/>
  <c r="BK139" i="5"/>
  <c r="BU139" i="5" s="1"/>
  <c r="CD139" i="5" s="1"/>
  <c r="CM139" i="5" s="1"/>
  <c r="BJ194" i="5"/>
  <c r="BT194" i="5" s="1"/>
  <c r="CC194" i="5" s="1"/>
  <c r="CL194" i="5" s="1"/>
  <c r="BJ173" i="5"/>
  <c r="BT173" i="5" s="1"/>
  <c r="CC173" i="5" s="1"/>
  <c r="CL173" i="5" s="1"/>
  <c r="BJ171" i="5"/>
  <c r="BT171" i="5" s="1"/>
  <c r="CC171" i="5" s="1"/>
  <c r="CL171" i="5" s="1"/>
  <c r="BJ148" i="5"/>
  <c r="BT148" i="5" s="1"/>
  <c r="CC148" i="5" s="1"/>
  <c r="CL148" i="5" s="1"/>
  <c r="BJ144" i="5"/>
  <c r="BT144" i="5" s="1"/>
  <c r="CC144" i="5" s="1"/>
  <c r="CL144" i="5" s="1"/>
  <c r="BJ99" i="5"/>
  <c r="BT99" i="5" s="1"/>
  <c r="CC99" i="5" s="1"/>
  <c r="CL99" i="5" s="1"/>
  <c r="BJ107" i="5"/>
  <c r="BT107" i="5" s="1"/>
  <c r="CC107" i="5" s="1"/>
  <c r="CL107" i="5" s="1"/>
  <c r="BJ91" i="5"/>
  <c r="BT91" i="5" s="1"/>
  <c r="CC91" i="5" s="1"/>
  <c r="CL91" i="5" s="1"/>
  <c r="BK181" i="5"/>
  <c r="BU181" i="5" s="1"/>
  <c r="CD181" i="5" s="1"/>
  <c r="CM181" i="5" s="1"/>
  <c r="BJ111" i="5"/>
  <c r="BT111" i="5" s="1"/>
  <c r="CC111" i="5" s="1"/>
  <c r="CL111" i="5" s="1"/>
  <c r="BJ114" i="5"/>
  <c r="BT114" i="5" s="1"/>
  <c r="CC114" i="5" s="1"/>
  <c r="CL114" i="5" s="1"/>
  <c r="BJ60" i="5"/>
  <c r="BT60" i="5" s="1"/>
  <c r="CC60" i="5" s="1"/>
  <c r="CL60" i="5" s="1"/>
  <c r="BJ140" i="5"/>
  <c r="BT140" i="5" s="1"/>
  <c r="CC140" i="5" s="1"/>
  <c r="CL140" i="5" s="1"/>
  <c r="BJ87" i="5"/>
  <c r="BT87" i="5" s="1"/>
  <c r="CC87" i="5" s="1"/>
  <c r="CL87" i="5" s="1"/>
  <c r="BJ54" i="5"/>
  <c r="BT54" i="5" s="1"/>
  <c r="CC54" i="5" s="1"/>
  <c r="CL54" i="5" s="1"/>
  <c r="BK115" i="5"/>
  <c r="BU115" i="5" s="1"/>
  <c r="CD115" i="5" s="1"/>
  <c r="CM115" i="5" s="1"/>
  <c r="BJ161" i="5"/>
  <c r="BT161" i="5" s="1"/>
  <c r="CC161" i="5" s="1"/>
  <c r="CL161" i="5" s="1"/>
  <c r="BJ93" i="5"/>
  <c r="BT93" i="5" s="1"/>
  <c r="CC93" i="5" s="1"/>
  <c r="CL93" i="5" s="1"/>
  <c r="BJ40" i="5"/>
  <c r="BT40" i="5" s="1"/>
  <c r="CC40" i="5" s="1"/>
  <c r="CL40" i="5" s="1"/>
  <c r="BJ69" i="5"/>
  <c r="BT69" i="5" s="1"/>
  <c r="CC69" i="5" s="1"/>
  <c r="CL69" i="5" s="1"/>
  <c r="BJ33" i="5"/>
  <c r="BT33" i="5" s="1"/>
  <c r="CC33" i="5" s="1"/>
  <c r="CL33" i="5" s="1"/>
  <c r="BJ35" i="5"/>
  <c r="BT35" i="5" s="1"/>
  <c r="CC35" i="5" s="1"/>
  <c r="CL35" i="5" s="1"/>
  <c r="BJ58" i="5"/>
  <c r="BT58" i="5" s="1"/>
  <c r="CC58" i="5" s="1"/>
  <c r="CL58" i="5" s="1"/>
  <c r="BJ152" i="5"/>
  <c r="BT152" i="5" s="1"/>
  <c r="CC152" i="5" s="1"/>
  <c r="CL152" i="5" s="1"/>
  <c r="BJ92" i="5"/>
  <c r="BT92" i="5" s="1"/>
  <c r="CC92" i="5" s="1"/>
  <c r="CL92" i="5" s="1"/>
  <c r="BJ121" i="5"/>
  <c r="BT121" i="5" s="1"/>
  <c r="CC121" i="5" s="1"/>
  <c r="CL121" i="5" s="1"/>
  <c r="BJ62" i="5"/>
  <c r="BT62" i="5" s="1"/>
  <c r="CC62" i="5" s="1"/>
  <c r="CL62" i="5" s="1"/>
  <c r="BJ41" i="5"/>
  <c r="BT41" i="5" s="1"/>
  <c r="CC41" i="5" s="1"/>
  <c r="CL41" i="5" s="1"/>
  <c r="BJ46" i="5"/>
  <c r="BT46" i="5" s="1"/>
  <c r="CC46" i="5" s="1"/>
  <c r="CL46" i="5" s="1"/>
  <c r="BK195" i="5"/>
  <c r="BU195" i="5" s="1"/>
  <c r="CD195" i="5" s="1"/>
  <c r="CM195" i="5" s="1"/>
  <c r="BJ124" i="5"/>
  <c r="BT124" i="5" s="1"/>
  <c r="CC124" i="5" s="1"/>
  <c r="CL124" i="5" s="1"/>
  <c r="BJ138" i="5"/>
  <c r="BT138" i="5" s="1"/>
  <c r="CC138" i="5" s="1"/>
  <c r="CL138" i="5" s="1"/>
  <c r="BJ28" i="5"/>
  <c r="BT28" i="5" s="1"/>
  <c r="CC28" i="5" s="1"/>
  <c r="CL28" i="5" s="1"/>
  <c r="BJ34" i="5"/>
  <c r="BT34" i="5" s="1"/>
  <c r="CC34" i="5" s="1"/>
  <c r="CL34" i="5" s="1"/>
  <c r="AX17" i="5"/>
  <c r="AY27" i="5"/>
  <c r="BK31" i="3"/>
  <c r="BU31" i="3" s="1"/>
  <c r="CD31" i="3" s="1"/>
  <c r="CM31" i="3" s="1"/>
  <c r="BJ178" i="3"/>
  <c r="BT178" i="3" s="1"/>
  <c r="CC178" i="3" s="1"/>
  <c r="CL178" i="3" s="1"/>
  <c r="BJ67" i="3"/>
  <c r="BT67" i="3" s="1"/>
  <c r="CC67" i="3" s="1"/>
  <c r="CL67" i="3" s="1"/>
  <c r="BJ175" i="3"/>
  <c r="BT175" i="3" s="1"/>
  <c r="CC175" i="3" s="1"/>
  <c r="CL175" i="3" s="1"/>
  <c r="BJ106" i="3"/>
  <c r="BT106" i="3" s="1"/>
  <c r="CC106" i="3" s="1"/>
  <c r="CL106" i="3" s="1"/>
  <c r="BJ56" i="3"/>
  <c r="BT56" i="3" s="1"/>
  <c r="CC56" i="3" s="1"/>
  <c r="CL56" i="3" s="1"/>
  <c r="BJ192" i="3"/>
  <c r="BT192" i="3" s="1"/>
  <c r="CC192" i="3" s="1"/>
  <c r="CL192" i="3" s="1"/>
  <c r="BJ190" i="3"/>
  <c r="BT190" i="3" s="1"/>
  <c r="CC190" i="3" s="1"/>
  <c r="CL190" i="3" s="1"/>
  <c r="BJ174" i="3"/>
  <c r="BT174" i="3" s="1"/>
  <c r="CC174" i="3" s="1"/>
  <c r="CL174" i="3" s="1"/>
  <c r="BJ65" i="3"/>
  <c r="BT65" i="3" s="1"/>
  <c r="CC65" i="3" s="1"/>
  <c r="CL65" i="3" s="1"/>
  <c r="BK131" i="3"/>
  <c r="BU131" i="3" s="1"/>
  <c r="CD131" i="3" s="1"/>
  <c r="CM131" i="3" s="1"/>
  <c r="BK105" i="3"/>
  <c r="BU105" i="3" s="1"/>
  <c r="CD105" i="3" s="1"/>
  <c r="CM105" i="3" s="1"/>
  <c r="BJ70" i="3"/>
  <c r="BT70" i="3" s="1"/>
  <c r="CC70" i="3" s="1"/>
  <c r="CL70" i="3" s="1"/>
  <c r="BJ194" i="3"/>
  <c r="BT194" i="3" s="1"/>
  <c r="CC194" i="3" s="1"/>
  <c r="CL194" i="3" s="1"/>
  <c r="BJ103" i="3"/>
  <c r="BT103" i="3" s="1"/>
  <c r="CC103" i="3" s="1"/>
  <c r="CL103" i="3" s="1"/>
  <c r="BJ75" i="3"/>
  <c r="BT75" i="3" s="1"/>
  <c r="CC75" i="3" s="1"/>
  <c r="CL75" i="3" s="1"/>
  <c r="BJ34" i="3"/>
  <c r="BT34" i="3" s="1"/>
  <c r="CC34" i="3" s="1"/>
  <c r="CL34" i="3" s="1"/>
  <c r="BJ151" i="3"/>
  <c r="BT151" i="3" s="1"/>
  <c r="CC151" i="3" s="1"/>
  <c r="CL151" i="3" s="1"/>
  <c r="BJ139" i="3"/>
  <c r="BT139" i="3" s="1"/>
  <c r="CC139" i="3" s="1"/>
  <c r="CL139" i="3" s="1"/>
  <c r="BK127" i="3"/>
  <c r="BU127" i="3" s="1"/>
  <c r="CD127" i="3" s="1"/>
  <c r="CM127" i="3" s="1"/>
  <c r="BJ144" i="3"/>
  <c r="BT144" i="3" s="1"/>
  <c r="CC144" i="3" s="1"/>
  <c r="CL144" i="3" s="1"/>
  <c r="BJ62" i="3"/>
  <c r="BT62" i="3" s="1"/>
  <c r="CC62" i="3" s="1"/>
  <c r="CL62" i="3" s="1"/>
  <c r="BJ44" i="3"/>
  <c r="BT44" i="3" s="1"/>
  <c r="CC44" i="3" s="1"/>
  <c r="CL44" i="3" s="1"/>
  <c r="BJ168" i="3"/>
  <c r="BT168" i="3" s="1"/>
  <c r="CC168" i="3" s="1"/>
  <c r="CL168" i="3" s="1"/>
  <c r="BJ160" i="3"/>
  <c r="BT160" i="3" s="1"/>
  <c r="CC160" i="3" s="1"/>
  <c r="CL160" i="3" s="1"/>
  <c r="BK182" i="3"/>
  <c r="BU182" i="3" s="1"/>
  <c r="CD182" i="3" s="1"/>
  <c r="CM182" i="3" s="1"/>
  <c r="BJ129" i="3"/>
  <c r="BT129" i="3" s="1"/>
  <c r="CC129" i="3" s="1"/>
  <c r="CL129" i="3" s="1"/>
  <c r="BJ123" i="3"/>
  <c r="BT123" i="3" s="1"/>
  <c r="CC123" i="3" s="1"/>
  <c r="CL123" i="3" s="1"/>
  <c r="BJ118" i="3"/>
  <c r="BT118" i="3" s="1"/>
  <c r="CC118" i="3" s="1"/>
  <c r="CL118" i="3" s="1"/>
  <c r="BK120" i="3"/>
  <c r="BU120" i="3" s="1"/>
  <c r="CD120" i="3" s="1"/>
  <c r="CM120" i="3" s="1"/>
  <c r="BJ186" i="3"/>
  <c r="BT186" i="3" s="1"/>
  <c r="CC186" i="3" s="1"/>
  <c r="CL186" i="3" s="1"/>
  <c r="BJ121" i="3"/>
  <c r="BT121" i="3" s="1"/>
  <c r="CC121" i="3" s="1"/>
  <c r="CL121" i="3" s="1"/>
  <c r="BJ130" i="3"/>
  <c r="BT130" i="3" s="1"/>
  <c r="CC130" i="3" s="1"/>
  <c r="CL130" i="3" s="1"/>
  <c r="BJ95" i="3"/>
  <c r="BT95" i="3" s="1"/>
  <c r="CC95" i="3" s="1"/>
  <c r="CL95" i="3" s="1"/>
  <c r="BJ171" i="3"/>
  <c r="BT171" i="3" s="1"/>
  <c r="CC171" i="3" s="1"/>
  <c r="CL171" i="3" s="1"/>
  <c r="BJ145" i="3"/>
  <c r="BT145" i="3" s="1"/>
  <c r="CC145" i="3" s="1"/>
  <c r="CL145" i="3" s="1"/>
  <c r="BJ122" i="3"/>
  <c r="BT122" i="3" s="1"/>
  <c r="CC122" i="3" s="1"/>
  <c r="CL122" i="3" s="1"/>
  <c r="BK101" i="3"/>
  <c r="BU101" i="3" s="1"/>
  <c r="CD101" i="3" s="1"/>
  <c r="CM101" i="3" s="1"/>
  <c r="BJ107" i="3"/>
  <c r="BT107" i="3" s="1"/>
  <c r="CC107" i="3" s="1"/>
  <c r="CL107" i="3" s="1"/>
  <c r="BK185" i="3"/>
  <c r="BU185" i="3" s="1"/>
  <c r="CD185" i="3" s="1"/>
  <c r="CM185" i="3" s="1"/>
  <c r="BJ84" i="3"/>
  <c r="BT84" i="3" s="1"/>
  <c r="CC84" i="3" s="1"/>
  <c r="CL84" i="3" s="1"/>
  <c r="BJ46" i="3"/>
  <c r="BT46" i="3" s="1"/>
  <c r="CC46" i="3" s="1"/>
  <c r="CL46" i="3" s="1"/>
  <c r="BJ149" i="3"/>
  <c r="BT149" i="3" s="1"/>
  <c r="CC149" i="3" s="1"/>
  <c r="CL149" i="3" s="1"/>
  <c r="BJ176" i="3"/>
  <c r="BT176" i="3" s="1"/>
  <c r="CC176" i="3" s="1"/>
  <c r="CL176" i="3" s="1"/>
  <c r="BJ108" i="3"/>
  <c r="BT108" i="3" s="1"/>
  <c r="CC108" i="3" s="1"/>
  <c r="CL108" i="3" s="1"/>
  <c r="BJ32" i="3"/>
  <c r="BT32" i="3" s="1"/>
  <c r="CC32" i="3" s="1"/>
  <c r="CL32" i="3" s="1"/>
  <c r="BJ157" i="3"/>
  <c r="BT157" i="3" s="1"/>
  <c r="CC157" i="3" s="1"/>
  <c r="CL157" i="3" s="1"/>
  <c r="BJ80" i="3"/>
  <c r="BT80" i="3" s="1"/>
  <c r="CC80" i="3" s="1"/>
  <c r="CL80" i="3" s="1"/>
  <c r="BJ97" i="3"/>
  <c r="BT97" i="3" s="1"/>
  <c r="CC97" i="3" s="1"/>
  <c r="CL97" i="3" s="1"/>
  <c r="BJ52" i="3"/>
  <c r="BT52" i="3" s="1"/>
  <c r="CC52" i="3" s="1"/>
  <c r="CL52" i="3" s="1"/>
  <c r="BK112" i="3"/>
  <c r="BU112" i="3" s="1"/>
  <c r="CD112" i="3" s="1"/>
  <c r="CM112" i="3" s="1"/>
  <c r="BJ147" i="3"/>
  <c r="BT147" i="3" s="1"/>
  <c r="CC147" i="3" s="1"/>
  <c r="CL147" i="3" s="1"/>
  <c r="BJ137" i="3"/>
  <c r="BT137" i="3" s="1"/>
  <c r="CC137" i="3" s="1"/>
  <c r="CL137" i="3" s="1"/>
  <c r="BJ162" i="3"/>
  <c r="BT162" i="3" s="1"/>
  <c r="CC162" i="3" s="1"/>
  <c r="CL162" i="3" s="1"/>
  <c r="BJ117" i="3"/>
  <c r="BT117" i="3" s="1"/>
  <c r="CC117" i="3" s="1"/>
  <c r="CL117" i="3" s="1"/>
  <c r="BJ37" i="3"/>
  <c r="BT37" i="3" s="1"/>
  <c r="CC37" i="3" s="1"/>
  <c r="CL37" i="3" s="1"/>
  <c r="BJ33" i="3"/>
  <c r="BT33" i="3" s="1"/>
  <c r="CC33" i="3" s="1"/>
  <c r="CL33" i="3" s="1"/>
  <c r="BJ29" i="3"/>
  <c r="BT29" i="3" s="1"/>
  <c r="CC29" i="3" s="1"/>
  <c r="CL29" i="3" s="1"/>
  <c r="BJ114" i="3"/>
  <c r="BT114" i="3" s="1"/>
  <c r="CC114" i="3" s="1"/>
  <c r="CL114" i="3" s="1"/>
  <c r="BJ87" i="3"/>
  <c r="BT87" i="3" s="1"/>
  <c r="CC87" i="3" s="1"/>
  <c r="CL87" i="3" s="1"/>
  <c r="BJ134" i="3"/>
  <c r="BT134" i="3" s="1"/>
  <c r="CC134" i="3" s="1"/>
  <c r="CL134" i="3" s="1"/>
  <c r="BK195" i="3"/>
  <c r="BU195" i="3" s="1"/>
  <c r="CD195" i="3" s="1"/>
  <c r="CM195" i="3" s="1"/>
  <c r="BJ189" i="3"/>
  <c r="BT189" i="3" s="1"/>
  <c r="CC189" i="3" s="1"/>
  <c r="CL189" i="3" s="1"/>
  <c r="BJ57" i="3"/>
  <c r="BT57" i="3" s="1"/>
  <c r="CC57" i="3" s="1"/>
  <c r="CL57" i="3" s="1"/>
  <c r="BJ69" i="3"/>
  <c r="BT69" i="3" s="1"/>
  <c r="CC69" i="3" s="1"/>
  <c r="CL69" i="3" s="1"/>
  <c r="BJ71" i="3"/>
  <c r="BT71" i="3" s="1"/>
  <c r="CC71" i="3" s="1"/>
  <c r="CL71" i="3" s="1"/>
  <c r="BK35" i="3"/>
  <c r="BU35" i="3" s="1"/>
  <c r="CD35" i="3" s="1"/>
  <c r="CM35" i="3" s="1"/>
  <c r="BJ193" i="3"/>
  <c r="BT193" i="3" s="1"/>
  <c r="CC193" i="3" s="1"/>
  <c r="CL193" i="3" s="1"/>
  <c r="BJ48" i="3"/>
  <c r="BT48" i="3" s="1"/>
  <c r="CC48" i="3" s="1"/>
  <c r="CL48" i="3" s="1"/>
  <c r="BJ49" i="3"/>
  <c r="BT49" i="3" s="1"/>
  <c r="CC49" i="3" s="1"/>
  <c r="CL49" i="3" s="1"/>
  <c r="BK63" i="3"/>
  <c r="BU63" i="3" s="1"/>
  <c r="CD63" i="3" s="1"/>
  <c r="CM63" i="3" s="1"/>
  <c r="BJ148" i="3"/>
  <c r="BT148" i="3" s="1"/>
  <c r="CC148" i="3" s="1"/>
  <c r="CL148" i="3" s="1"/>
  <c r="BJ58" i="3"/>
  <c r="BT58" i="3" s="1"/>
  <c r="CC58" i="3" s="1"/>
  <c r="CL58" i="3" s="1"/>
  <c r="BJ39" i="3"/>
  <c r="BT39" i="3" s="1"/>
  <c r="CC39" i="3" s="1"/>
  <c r="CL39" i="3" s="1"/>
  <c r="BJ81" i="3"/>
  <c r="BT81" i="3" s="1"/>
  <c r="CC81" i="3" s="1"/>
  <c r="CL81" i="3" s="1"/>
  <c r="BK165" i="3"/>
  <c r="BU165" i="3" s="1"/>
  <c r="CD165" i="3" s="1"/>
  <c r="CM165" i="3" s="1"/>
  <c r="BK169" i="3"/>
  <c r="BU169" i="3" s="1"/>
  <c r="CD169" i="3" s="1"/>
  <c r="CM169" i="3" s="1"/>
  <c r="BJ72" i="3"/>
  <c r="BT72" i="3" s="1"/>
  <c r="CC72" i="3" s="1"/>
  <c r="CL72" i="3" s="1"/>
  <c r="BJ93" i="3"/>
  <c r="BT93" i="3" s="1"/>
  <c r="CC93" i="3" s="1"/>
  <c r="CL93" i="3" s="1"/>
  <c r="BJ82" i="3"/>
  <c r="BT82" i="3" s="1"/>
  <c r="CC82" i="3" s="1"/>
  <c r="CL82" i="3" s="1"/>
  <c r="BJ64" i="3"/>
  <c r="BT64" i="3" s="1"/>
  <c r="CC64" i="3" s="1"/>
  <c r="CL64" i="3" s="1"/>
  <c r="BJ40" i="3"/>
  <c r="BT40" i="3" s="1"/>
  <c r="CC40" i="3" s="1"/>
  <c r="CL40" i="3" s="1"/>
  <c r="BJ154" i="3"/>
  <c r="BT154" i="3" s="1"/>
  <c r="CC154" i="3" s="1"/>
  <c r="CL154" i="3" s="1"/>
  <c r="BJ146" i="3"/>
  <c r="BT146" i="3" s="1"/>
  <c r="CC146" i="3" s="1"/>
  <c r="CL146" i="3" s="1"/>
  <c r="BJ60" i="3"/>
  <c r="BT60" i="3" s="1"/>
  <c r="CC60" i="3" s="1"/>
  <c r="CL60" i="3" s="1"/>
  <c r="BJ96" i="3"/>
  <c r="BT96" i="3" s="1"/>
  <c r="CC96" i="3" s="1"/>
  <c r="CL96" i="3" s="1"/>
  <c r="BJ55" i="3"/>
  <c r="BT55" i="3" s="1"/>
  <c r="CC55" i="3" s="1"/>
  <c r="CL55" i="3" s="1"/>
  <c r="BK50" i="3"/>
  <c r="BU50" i="3" s="1"/>
  <c r="CD50" i="3" s="1"/>
  <c r="CM50" i="3" s="1"/>
  <c r="BJ102" i="3"/>
  <c r="BT102" i="3" s="1"/>
  <c r="CC102" i="3" s="1"/>
  <c r="CL102" i="3" s="1"/>
  <c r="BJ99" i="3"/>
  <c r="BT99" i="3" s="1"/>
  <c r="CC99" i="3" s="1"/>
  <c r="CL99" i="3" s="1"/>
  <c r="BK79" i="3"/>
  <c r="BU79" i="3" s="1"/>
  <c r="CD79" i="3" s="1"/>
  <c r="CM79" i="3" s="1"/>
  <c r="BJ133" i="3"/>
  <c r="BT133" i="3" s="1"/>
  <c r="CC133" i="3" s="1"/>
  <c r="CL133" i="3" s="1"/>
  <c r="BJ47" i="3"/>
  <c r="BT47" i="3" s="1"/>
  <c r="CC47" i="3" s="1"/>
  <c r="CL47" i="3" s="1"/>
  <c r="BK128" i="3"/>
  <c r="BU128" i="3" s="1"/>
  <c r="CD128" i="3" s="1"/>
  <c r="CM128" i="3" s="1"/>
  <c r="BK42" i="3"/>
  <c r="BU42" i="3" s="1"/>
  <c r="CD42" i="3" s="1"/>
  <c r="CM42" i="3" s="1"/>
  <c r="BJ28" i="3"/>
  <c r="BT28" i="3" s="1"/>
  <c r="CC28" i="3" s="1"/>
  <c r="CL28" i="3" s="1"/>
  <c r="BJ91" i="3"/>
  <c r="BT91" i="3" s="1"/>
  <c r="CC91" i="3" s="1"/>
  <c r="CL91" i="3" s="1"/>
  <c r="BJ170" i="3"/>
  <c r="BT170" i="3" s="1"/>
  <c r="CC170" i="3" s="1"/>
  <c r="CL170" i="3" s="1"/>
  <c r="BJ94" i="3"/>
  <c r="BT94" i="3" s="1"/>
  <c r="CC94" i="3" s="1"/>
  <c r="CL94" i="3" s="1"/>
  <c r="BJ132" i="3"/>
  <c r="BT132" i="3" s="1"/>
  <c r="CC132" i="3" s="1"/>
  <c r="CL132" i="3" s="1"/>
  <c r="BJ187" i="3"/>
  <c r="BT187" i="3" s="1"/>
  <c r="CC187" i="3" s="1"/>
  <c r="CL187" i="3" s="1"/>
  <c r="BJ41" i="3"/>
  <c r="BT41" i="3" s="1"/>
  <c r="CC41" i="3" s="1"/>
  <c r="CL41" i="3" s="1"/>
  <c r="BJ85" i="3"/>
  <c r="BT85" i="3" s="1"/>
  <c r="CC85" i="3" s="1"/>
  <c r="CL85" i="3" s="1"/>
  <c r="BJ138" i="3"/>
  <c r="BT138" i="3" s="1"/>
  <c r="CC138" i="3" s="1"/>
  <c r="CL138" i="3" s="1"/>
  <c r="BJ51" i="3"/>
  <c r="BT51" i="3" s="1"/>
  <c r="CC51" i="3" s="1"/>
  <c r="CL51" i="3" s="1"/>
  <c r="BJ68" i="3"/>
  <c r="BT68" i="3" s="1"/>
  <c r="CC68" i="3" s="1"/>
  <c r="CL68" i="3" s="1"/>
  <c r="BJ164" i="3"/>
  <c r="BT164" i="3" s="1"/>
  <c r="CC164" i="3" s="1"/>
  <c r="CL164" i="3" s="1"/>
  <c r="BJ119" i="3"/>
  <c r="BT119" i="3" s="1"/>
  <c r="CC119" i="3" s="1"/>
  <c r="CL119" i="3" s="1"/>
  <c r="BJ45" i="3"/>
  <c r="BT45" i="3" s="1"/>
  <c r="CC45" i="3" s="1"/>
  <c r="CL45" i="3" s="1"/>
  <c r="BK98" i="3"/>
  <c r="BU98" i="3" s="1"/>
  <c r="CD98" i="3" s="1"/>
  <c r="CM98" i="3" s="1"/>
  <c r="BK124" i="3"/>
  <c r="BU124" i="3" s="1"/>
  <c r="CD124" i="3" s="1"/>
  <c r="CM124" i="3" s="1"/>
  <c r="BJ184" i="3"/>
  <c r="BT184" i="3" s="1"/>
  <c r="CC184" i="3" s="1"/>
  <c r="CL184" i="3" s="1"/>
  <c r="BJ183" i="3"/>
  <c r="BT183" i="3" s="1"/>
  <c r="CC183" i="3" s="1"/>
  <c r="CL183" i="3" s="1"/>
  <c r="CC125" i="3"/>
  <c r="CL125" i="3" s="1"/>
  <c r="BJ125" i="3"/>
  <c r="BT125" i="3" s="1"/>
  <c r="BJ152" i="3"/>
  <c r="BT152" i="3" s="1"/>
  <c r="CC152" i="3" s="1"/>
  <c r="CL152" i="3" s="1"/>
  <c r="BJ172" i="3"/>
  <c r="BT172" i="3" s="1"/>
  <c r="CC172" i="3" s="1"/>
  <c r="CL172" i="3" s="1"/>
  <c r="BJ43" i="3"/>
  <c r="BT43" i="3" s="1"/>
  <c r="CC43" i="3" s="1"/>
  <c r="CL43" i="3" s="1"/>
  <c r="BK155" i="3"/>
  <c r="BU155" i="3" s="1"/>
  <c r="CD155" i="3" s="1"/>
  <c r="CM155" i="3" s="1"/>
  <c r="BJ36" i="3"/>
  <c r="BT36" i="3" s="1"/>
  <c r="CC36" i="3" s="1"/>
  <c r="CL36" i="3" s="1"/>
  <c r="BJ116" i="3"/>
  <c r="BT116" i="3" s="1"/>
  <c r="CC116" i="3" s="1"/>
  <c r="CL116" i="3" s="1"/>
  <c r="BK173" i="3"/>
  <c r="BU173" i="3" s="1"/>
  <c r="CD173" i="3" s="1"/>
  <c r="CM173" i="3" s="1"/>
  <c r="BJ88" i="3"/>
  <c r="BT88" i="3" s="1"/>
  <c r="CC88" i="3" s="1"/>
  <c r="CL88" i="3" s="1"/>
  <c r="BJ141" i="3"/>
  <c r="BT141" i="3" s="1"/>
  <c r="CC141" i="3" s="1"/>
  <c r="CL141" i="3" s="1"/>
  <c r="BJ163" i="3"/>
  <c r="BT163" i="3" s="1"/>
  <c r="CC163" i="3" s="1"/>
  <c r="CL163" i="3" s="1"/>
  <c r="BJ113" i="3"/>
  <c r="BT113" i="3" s="1"/>
  <c r="CC113" i="3" s="1"/>
  <c r="CL113" i="3" s="1"/>
  <c r="AZ27" i="3"/>
  <c r="AY17" i="3"/>
  <c r="BE27" i="3"/>
  <c r="BO27" i="3" s="1"/>
  <c r="BX27" i="3" s="1"/>
  <c r="BJ191" i="3"/>
  <c r="BT191" i="3" s="1"/>
  <c r="CC191" i="3" s="1"/>
  <c r="CL191" i="3" s="1"/>
  <c r="BK159" i="3"/>
  <c r="BU159" i="3" s="1"/>
  <c r="CD159" i="3" s="1"/>
  <c r="CM159" i="3" s="1"/>
  <c r="BK167" i="3"/>
  <c r="BU167" i="3" s="1"/>
  <c r="CD167" i="3" s="1"/>
  <c r="CM167" i="3" s="1"/>
  <c r="BJ66" i="3"/>
  <c r="BT66" i="3" s="1"/>
  <c r="CC66" i="3" s="1"/>
  <c r="CL66" i="3" s="1"/>
  <c r="BJ90" i="3"/>
  <c r="BT90" i="3" s="1"/>
  <c r="CC90" i="3" s="1"/>
  <c r="CL90" i="3" s="1"/>
  <c r="BJ156" i="3"/>
  <c r="BT156" i="3" s="1"/>
  <c r="CC156" i="3" s="1"/>
  <c r="CL156" i="3" s="1"/>
  <c r="BJ136" i="3"/>
  <c r="BT136" i="3" s="1"/>
  <c r="CC136" i="3" s="1"/>
  <c r="CL136" i="3" s="1"/>
  <c r="BJ92" i="3"/>
  <c r="BT92" i="3" s="1"/>
  <c r="CC92" i="3" s="1"/>
  <c r="CL92" i="3" s="1"/>
  <c r="BJ83" i="3"/>
  <c r="BT83" i="3" s="1"/>
  <c r="CC83" i="3" s="1"/>
  <c r="CL83" i="3" s="1"/>
  <c r="BJ53" i="3"/>
  <c r="BT53" i="3" s="1"/>
  <c r="CC53" i="3" s="1"/>
  <c r="CL53" i="3" s="1"/>
  <c r="BJ38" i="3"/>
  <c r="BT38" i="3" s="1"/>
  <c r="CC38" i="3" s="1"/>
  <c r="CL38" i="3" s="1"/>
  <c r="BJ104" i="3"/>
  <c r="BT104" i="3" s="1"/>
  <c r="CC104" i="3" s="1"/>
  <c r="CL104" i="3" s="1"/>
  <c r="BJ89" i="3"/>
  <c r="BT89" i="3" s="1"/>
  <c r="CC89" i="3" s="1"/>
  <c r="CL89" i="3" s="1"/>
  <c r="BJ109" i="3"/>
  <c r="BT109" i="3" s="1"/>
  <c r="CC109" i="3" s="1"/>
  <c r="CL109" i="3" s="1"/>
  <c r="BJ179" i="3"/>
  <c r="BT179" i="3" s="1"/>
  <c r="CC179" i="3" s="1"/>
  <c r="CL179" i="3" s="1"/>
  <c r="BJ180" i="3"/>
  <c r="BT180" i="3" s="1"/>
  <c r="CC180" i="3" s="1"/>
  <c r="CL180" i="3" s="1"/>
  <c r="BJ150" i="3"/>
  <c r="BT150" i="3" s="1"/>
  <c r="CC150" i="3" s="1"/>
  <c r="CL150" i="3" s="1"/>
  <c r="BJ61" i="3"/>
  <c r="BT61" i="3" s="1"/>
  <c r="CC61" i="3" s="1"/>
  <c r="CL61" i="3" s="1"/>
  <c r="BJ86" i="3"/>
  <c r="BT86" i="3" s="1"/>
  <c r="CC86" i="3" s="1"/>
  <c r="CL86" i="3" s="1"/>
  <c r="BJ177" i="3"/>
  <c r="BT177" i="3" s="1"/>
  <c r="CC177" i="3" s="1"/>
  <c r="CL177" i="3" s="1"/>
  <c r="BK110" i="3"/>
  <c r="BU110" i="3" s="1"/>
  <c r="CD110" i="3" s="1"/>
  <c r="CM110" i="3" s="1"/>
  <c r="BK188" i="3"/>
  <c r="BU188" i="3" s="1"/>
  <c r="CD188" i="3" s="1"/>
  <c r="CM188" i="3" s="1"/>
  <c r="BJ30" i="3"/>
  <c r="BT30" i="3" s="1"/>
  <c r="CC30" i="3" s="1"/>
  <c r="CL30" i="3" s="1"/>
  <c r="BJ142" i="3"/>
  <c r="BT142" i="3" s="1"/>
  <c r="CC142" i="3" s="1"/>
  <c r="CL142" i="3" s="1"/>
  <c r="BJ74" i="3"/>
  <c r="BT74" i="3" s="1"/>
  <c r="CC74" i="3" s="1"/>
  <c r="CL74" i="3" s="1"/>
  <c r="BJ158" i="3"/>
  <c r="BT158" i="3" s="1"/>
  <c r="CC158" i="3" s="1"/>
  <c r="CL158" i="3" s="1"/>
  <c r="BK126" i="3"/>
  <c r="BU126" i="3" s="1"/>
  <c r="CD126" i="3" s="1"/>
  <c r="CM126" i="3" s="1"/>
  <c r="BJ59" i="3"/>
  <c r="BT59" i="3" s="1"/>
  <c r="CC59" i="3" s="1"/>
  <c r="CL59" i="3" s="1"/>
  <c r="BJ73" i="3"/>
  <c r="BT73" i="3" s="1"/>
  <c r="CC73" i="3" s="1"/>
  <c r="CL73" i="3" s="1"/>
  <c r="BJ161" i="3"/>
  <c r="BT161" i="3" s="1"/>
  <c r="CC161" i="3" s="1"/>
  <c r="CL161" i="3" s="1"/>
  <c r="BJ76" i="3"/>
  <c r="BT76" i="3" s="1"/>
  <c r="CC76" i="3" s="1"/>
  <c r="CL76" i="3" s="1"/>
  <c r="BK181" i="3"/>
  <c r="BU181" i="3" s="1"/>
  <c r="CD181" i="3" s="1"/>
  <c r="CM181" i="3" s="1"/>
  <c r="BK78" i="3"/>
  <c r="BU78" i="3" s="1"/>
  <c r="CD78" i="3" s="1"/>
  <c r="CM78" i="3" s="1"/>
  <c r="BJ77" i="3"/>
  <c r="BT77" i="3" s="1"/>
  <c r="CC77" i="3" s="1"/>
  <c r="CL77" i="3" s="1"/>
  <c r="BJ111" i="3"/>
  <c r="BT111" i="3" s="1"/>
  <c r="CC111" i="3" s="1"/>
  <c r="CL111" i="3" s="1"/>
  <c r="BJ115" i="3"/>
  <c r="BT115" i="3" s="1"/>
  <c r="CC115" i="3" s="1"/>
  <c r="CL115" i="3" s="1"/>
  <c r="BJ153" i="3"/>
  <c r="BT153" i="3" s="1"/>
  <c r="CC153" i="3" s="1"/>
  <c r="CL153" i="3" s="1"/>
  <c r="BJ140" i="3"/>
  <c r="BT140" i="3" s="1"/>
  <c r="CC140" i="3" s="1"/>
  <c r="CL140" i="3" s="1"/>
  <c r="BJ143" i="3"/>
  <c r="BT143" i="3" s="1"/>
  <c r="CC143" i="3" s="1"/>
  <c r="CL143" i="3" s="1"/>
  <c r="BK54" i="3"/>
  <c r="BU54" i="3" s="1"/>
  <c r="CD54" i="3" s="1"/>
  <c r="CM54" i="3" s="1"/>
  <c r="BJ166" i="3"/>
  <c r="BT166" i="3" s="1"/>
  <c r="CC166" i="3" s="1"/>
  <c r="CL166" i="3" s="1"/>
  <c r="BJ100" i="3"/>
  <c r="BT100" i="3" s="1"/>
  <c r="CC100" i="3" s="1"/>
  <c r="CL100" i="3" s="1"/>
  <c r="BK135" i="3"/>
  <c r="BU135" i="3" s="1"/>
  <c r="CD135" i="3" s="1"/>
  <c r="CM135" i="3" s="1"/>
  <c r="BJ148" i="2"/>
  <c r="BT148" i="2" s="1"/>
  <c r="CC148" i="2" s="1"/>
  <c r="CL148" i="2" s="1"/>
  <c r="BJ28" i="2"/>
  <c r="BT28" i="2" s="1"/>
  <c r="CC28" i="2" s="1"/>
  <c r="CL28" i="2" s="1"/>
  <c r="BJ140" i="2"/>
  <c r="BT140" i="2" s="1"/>
  <c r="CC140" i="2" s="1"/>
  <c r="CL140" i="2" s="1"/>
  <c r="BK70" i="2"/>
  <c r="BU70" i="2" s="1"/>
  <c r="CD70" i="2" s="1"/>
  <c r="CM70" i="2" s="1"/>
  <c r="BJ192" i="2"/>
  <c r="BT192" i="2" s="1"/>
  <c r="CC192" i="2" s="1"/>
  <c r="CL192" i="2" s="1"/>
  <c r="BJ155" i="2"/>
  <c r="BT155" i="2" s="1"/>
  <c r="CC155" i="2" s="1"/>
  <c r="CL155" i="2" s="1"/>
  <c r="BJ63" i="2"/>
  <c r="BT63" i="2" s="1"/>
  <c r="CC63" i="2" s="1"/>
  <c r="CL63" i="2" s="1"/>
  <c r="BK150" i="2"/>
  <c r="BU150" i="2" s="1"/>
  <c r="CD150" i="2" s="1"/>
  <c r="CM150" i="2" s="1"/>
  <c r="BJ146" i="2"/>
  <c r="BT146" i="2" s="1"/>
  <c r="CC146" i="2" s="1"/>
  <c r="CL146" i="2" s="1"/>
  <c r="BJ128" i="2"/>
  <c r="BT128" i="2" s="1"/>
  <c r="CC128" i="2" s="1"/>
  <c r="CL128" i="2" s="1"/>
  <c r="BK132" i="2"/>
  <c r="BU132" i="2" s="1"/>
  <c r="CD132" i="2" s="1"/>
  <c r="CM132" i="2" s="1"/>
  <c r="BK164" i="2"/>
  <c r="BU164" i="2" s="1"/>
  <c r="CD164" i="2" s="1"/>
  <c r="CM164" i="2" s="1"/>
  <c r="BJ175" i="2"/>
  <c r="BT175" i="2" s="1"/>
  <c r="CC175" i="2" s="1"/>
  <c r="CL175" i="2" s="1"/>
  <c r="BK160" i="2"/>
  <c r="BU160" i="2" s="1"/>
  <c r="CD160" i="2" s="1"/>
  <c r="CM160" i="2" s="1"/>
  <c r="BK186" i="2"/>
  <c r="BU186" i="2" s="1"/>
  <c r="CD186" i="2" s="1"/>
  <c r="CM186" i="2" s="1"/>
  <c r="BK33" i="2"/>
  <c r="BU33" i="2" s="1"/>
  <c r="CD33" i="2" s="1"/>
  <c r="CM33" i="2" s="1"/>
  <c r="BK165" i="2"/>
  <c r="BU165" i="2" s="1"/>
  <c r="CD165" i="2" s="1"/>
  <c r="CM165" i="2" s="1"/>
  <c r="BK176" i="2"/>
  <c r="BU176" i="2" s="1"/>
  <c r="CD176" i="2" s="1"/>
  <c r="CM176" i="2" s="1"/>
  <c r="BJ194" i="2"/>
  <c r="BT194" i="2" s="1"/>
  <c r="CC194" i="2" s="1"/>
  <c r="CL194" i="2" s="1"/>
  <c r="BK109" i="2"/>
  <c r="BU109" i="2" s="1"/>
  <c r="CD109" i="2" s="1"/>
  <c r="CM109" i="2" s="1"/>
  <c r="BK179" i="2"/>
  <c r="BU179" i="2" s="1"/>
  <c r="CD179" i="2" s="1"/>
  <c r="CM179" i="2" s="1"/>
  <c r="BK65" i="2"/>
  <c r="BU65" i="2" s="1"/>
  <c r="CD65" i="2" s="1"/>
  <c r="CM65" i="2" s="1"/>
  <c r="BJ178" i="2"/>
  <c r="BT178" i="2" s="1"/>
  <c r="CC178" i="2" s="1"/>
  <c r="CL178" i="2" s="1"/>
  <c r="BJ105" i="2"/>
  <c r="BT105" i="2" s="1"/>
  <c r="CC105" i="2" s="1"/>
  <c r="CL105" i="2" s="1"/>
  <c r="BJ68" i="2"/>
  <c r="BT68" i="2" s="1"/>
  <c r="CC68" i="2" s="1"/>
  <c r="CL68" i="2" s="1"/>
  <c r="BK99" i="2"/>
  <c r="BU99" i="2" s="1"/>
  <c r="CD99" i="2" s="1"/>
  <c r="CM99" i="2" s="1"/>
  <c r="BK77" i="2"/>
  <c r="BU77" i="2" s="1"/>
  <c r="CD77" i="2" s="1"/>
  <c r="CM77" i="2" s="1"/>
  <c r="BJ188" i="2"/>
  <c r="BT188" i="2" s="1"/>
  <c r="CC188" i="2" s="1"/>
  <c r="CL188" i="2" s="1"/>
  <c r="BK120" i="2"/>
  <c r="BU120" i="2" s="1"/>
  <c r="CD120" i="2" s="1"/>
  <c r="CM120" i="2" s="1"/>
  <c r="BJ44" i="2"/>
  <c r="BT44" i="2" s="1"/>
  <c r="CC44" i="2" s="1"/>
  <c r="CL44" i="2" s="1"/>
  <c r="BK89" i="2"/>
  <c r="BU89" i="2" s="1"/>
  <c r="CD89" i="2" s="1"/>
  <c r="CM89" i="2" s="1"/>
  <c r="BK69" i="2"/>
  <c r="BU69" i="2" s="1"/>
  <c r="CD69" i="2" s="1"/>
  <c r="CM69" i="2" s="1"/>
  <c r="BJ101" i="2"/>
  <c r="BT101" i="2" s="1"/>
  <c r="CC101" i="2" s="1"/>
  <c r="CL101" i="2" s="1"/>
  <c r="BJ71" i="2"/>
  <c r="BT71" i="2" s="1"/>
  <c r="CC71" i="2" s="1"/>
  <c r="CL71" i="2" s="1"/>
  <c r="BJ88" i="2"/>
  <c r="BT88" i="2" s="1"/>
  <c r="CC88" i="2" s="1"/>
  <c r="CL88" i="2" s="1"/>
  <c r="BJ124" i="2"/>
  <c r="BT124" i="2" s="1"/>
  <c r="CC124" i="2" s="1"/>
  <c r="CL124" i="2" s="1"/>
  <c r="BK97" i="2"/>
  <c r="BU97" i="2" s="1"/>
  <c r="CD97" i="2" s="1"/>
  <c r="CM97" i="2" s="1"/>
  <c r="BK170" i="2"/>
  <c r="BU170" i="2" s="1"/>
  <c r="CD170" i="2" s="1"/>
  <c r="CM170" i="2" s="1"/>
  <c r="BJ100" i="2"/>
  <c r="BT100" i="2" s="1"/>
  <c r="CC100" i="2" s="1"/>
  <c r="CL100" i="2" s="1"/>
  <c r="BJ94" i="2"/>
  <c r="BT94" i="2" s="1"/>
  <c r="CC94" i="2" s="1"/>
  <c r="CL94" i="2" s="1"/>
  <c r="BK172" i="2"/>
  <c r="BU172" i="2" s="1"/>
  <c r="CD172" i="2" s="1"/>
  <c r="CM172" i="2" s="1"/>
  <c r="BJ83" i="2"/>
  <c r="BT83" i="2" s="1"/>
  <c r="CC83" i="2" s="1"/>
  <c r="CL83" i="2" s="1"/>
  <c r="BK137" i="2"/>
  <c r="BU137" i="2" s="1"/>
  <c r="CD137" i="2" s="1"/>
  <c r="CM137" i="2" s="1"/>
  <c r="BK157" i="2"/>
  <c r="BU157" i="2" s="1"/>
  <c r="CD157" i="2" s="1"/>
  <c r="CM157" i="2" s="1"/>
  <c r="BJ40" i="2"/>
  <c r="BT40" i="2" s="1"/>
  <c r="CC40" i="2" s="1"/>
  <c r="CL40" i="2" s="1"/>
  <c r="BJ76" i="2"/>
  <c r="BT76" i="2" s="1"/>
  <c r="CC76" i="2" s="1"/>
  <c r="CL76" i="2" s="1"/>
  <c r="BJ190" i="2"/>
  <c r="BT190" i="2" s="1"/>
  <c r="CC190" i="2" s="1"/>
  <c r="CL190" i="2" s="1"/>
  <c r="BK151" i="2"/>
  <c r="BU151" i="2" s="1"/>
  <c r="CD151" i="2" s="1"/>
  <c r="CM151" i="2" s="1"/>
  <c r="BK92" i="2"/>
  <c r="BU92" i="2" s="1"/>
  <c r="CD92" i="2" s="1"/>
  <c r="CM92" i="2" s="1"/>
  <c r="BK91" i="2"/>
  <c r="BU91" i="2" s="1"/>
  <c r="CD91" i="2" s="1"/>
  <c r="CM91" i="2" s="1"/>
  <c r="BJ49" i="2"/>
  <c r="BT49" i="2" s="1"/>
  <c r="CC49" i="2" s="1"/>
  <c r="CL49" i="2" s="1"/>
  <c r="BK133" i="2"/>
  <c r="BU133" i="2" s="1"/>
  <c r="CD133" i="2" s="1"/>
  <c r="CM133" i="2" s="1"/>
  <c r="BK161" i="2"/>
  <c r="BU161" i="2" s="1"/>
  <c r="CD161" i="2" s="1"/>
  <c r="CM161" i="2" s="1"/>
  <c r="BK189" i="2"/>
  <c r="BU189" i="2" s="1"/>
  <c r="CD189" i="2" s="1"/>
  <c r="CM189" i="2" s="1"/>
  <c r="BK174" i="2"/>
  <c r="BU174" i="2" s="1"/>
  <c r="CD174" i="2" s="1"/>
  <c r="CM174" i="2" s="1"/>
  <c r="BK32" i="2"/>
  <c r="BU32" i="2" s="1"/>
  <c r="CD32" i="2" s="1"/>
  <c r="CM32" i="2" s="1"/>
  <c r="BJ103" i="2"/>
  <c r="BT103" i="2" s="1"/>
  <c r="CC103" i="2" s="1"/>
  <c r="CL103" i="2" s="1"/>
  <c r="BJ121" i="2"/>
  <c r="BT121" i="2" s="1"/>
  <c r="CC121" i="2" s="1"/>
  <c r="CL121" i="2" s="1"/>
  <c r="BJ80" i="2"/>
  <c r="BT80" i="2" s="1"/>
  <c r="CC80" i="2" s="1"/>
  <c r="CL80" i="2" s="1"/>
  <c r="BJ141" i="2"/>
  <c r="BT141" i="2" s="1"/>
  <c r="CC141" i="2" s="1"/>
  <c r="CL141" i="2" s="1"/>
  <c r="BK82" i="2"/>
  <c r="BU82" i="2" s="1"/>
  <c r="CD82" i="2" s="1"/>
  <c r="CM82" i="2" s="1"/>
  <c r="BJ116" i="2"/>
  <c r="BT116" i="2" s="1"/>
  <c r="CC116" i="2" s="1"/>
  <c r="CL116" i="2" s="1"/>
  <c r="BK169" i="2"/>
  <c r="BU169" i="2" s="1"/>
  <c r="CD169" i="2" s="1"/>
  <c r="CM169" i="2" s="1"/>
  <c r="BJ61" i="2"/>
  <c r="BT61" i="2" s="1"/>
  <c r="CC61" i="2" s="1"/>
  <c r="CL61" i="2" s="1"/>
  <c r="BK149" i="2"/>
  <c r="BU149" i="2" s="1"/>
  <c r="CD149" i="2" s="1"/>
  <c r="CM149" i="2" s="1"/>
  <c r="BJ114" i="2"/>
  <c r="BT114" i="2" s="1"/>
  <c r="CC114" i="2" s="1"/>
  <c r="CL114" i="2" s="1"/>
  <c r="BK53" i="2"/>
  <c r="BU53" i="2" s="1"/>
  <c r="CD53" i="2" s="1"/>
  <c r="CM53" i="2" s="1"/>
  <c r="BJ127" i="2"/>
  <c r="BT127" i="2" s="1"/>
  <c r="CC127" i="2" s="1"/>
  <c r="CL127" i="2" s="1"/>
  <c r="BJ182" i="2"/>
  <c r="BT182" i="2" s="1"/>
  <c r="CC182" i="2" s="1"/>
  <c r="CL182" i="2" s="1"/>
  <c r="BJ195" i="2"/>
  <c r="BT195" i="2" s="1"/>
  <c r="CC195" i="2" s="1"/>
  <c r="CL195" i="2" s="1"/>
  <c r="BJ147" i="2"/>
  <c r="BT147" i="2" s="1"/>
  <c r="CC147" i="2" s="1"/>
  <c r="CL147" i="2" s="1"/>
  <c r="BK66" i="2"/>
  <c r="BU66" i="2" s="1"/>
  <c r="CD66" i="2" s="1"/>
  <c r="CM66" i="2" s="1"/>
  <c r="BK98" i="2"/>
  <c r="BU98" i="2" s="1"/>
  <c r="CD98" i="2" s="1"/>
  <c r="CM98" i="2" s="1"/>
  <c r="BK90" i="2"/>
  <c r="BU90" i="2" s="1"/>
  <c r="CD90" i="2" s="1"/>
  <c r="CM90" i="2" s="1"/>
  <c r="BJ73" i="2"/>
  <c r="BT73" i="2" s="1"/>
  <c r="CC73" i="2" s="1"/>
  <c r="CL73" i="2" s="1"/>
  <c r="BJ35" i="2"/>
  <c r="BT35" i="2" s="1"/>
  <c r="CC35" i="2" s="1"/>
  <c r="CL35" i="2" s="1"/>
  <c r="BJ152" i="2"/>
  <c r="BT152" i="2" s="1"/>
  <c r="CC152" i="2" s="1"/>
  <c r="CL152" i="2" s="1"/>
  <c r="BJ177" i="2"/>
  <c r="BT177" i="2" s="1"/>
  <c r="CC177" i="2" s="1"/>
  <c r="CL177" i="2" s="1"/>
  <c r="BJ181" i="2"/>
  <c r="BT181" i="2" s="1"/>
  <c r="CC181" i="2" s="1"/>
  <c r="CL181" i="2" s="1"/>
  <c r="BJ107" i="2"/>
  <c r="BT107" i="2" s="1"/>
  <c r="CC107" i="2" s="1"/>
  <c r="CL107" i="2" s="1"/>
  <c r="BJ171" i="2"/>
  <c r="BT171" i="2" s="1"/>
  <c r="CC171" i="2" s="1"/>
  <c r="CL171" i="2" s="1"/>
  <c r="BJ50" i="2"/>
  <c r="BT50" i="2" s="1"/>
  <c r="CC50" i="2" s="1"/>
  <c r="CL50" i="2" s="1"/>
  <c r="BJ51" i="2"/>
  <c r="BT51" i="2" s="1"/>
  <c r="CC51" i="2" s="1"/>
  <c r="CL51" i="2" s="1"/>
  <c r="BK62" i="2"/>
  <c r="BU62" i="2" s="1"/>
  <c r="CD62" i="2" s="1"/>
  <c r="CM62" i="2" s="1"/>
  <c r="BJ67" i="2"/>
  <c r="BT67" i="2" s="1"/>
  <c r="CC67" i="2" s="1"/>
  <c r="CL67" i="2" s="1"/>
  <c r="BJ156" i="2"/>
  <c r="BT156" i="2" s="1"/>
  <c r="CC156" i="2" s="1"/>
  <c r="CL156" i="2" s="1"/>
  <c r="BJ93" i="2"/>
  <c r="BT93" i="2" s="1"/>
  <c r="CC93" i="2" s="1"/>
  <c r="CL93" i="2" s="1"/>
  <c r="BJ41" i="2"/>
  <c r="BT41" i="2" s="1"/>
  <c r="CC41" i="2" s="1"/>
  <c r="CL41" i="2" s="1"/>
  <c r="BJ54" i="2"/>
  <c r="BT54" i="2" s="1"/>
  <c r="CC54" i="2" s="1"/>
  <c r="CL54" i="2" s="1"/>
  <c r="BJ55" i="2"/>
  <c r="BT55" i="2" s="1"/>
  <c r="CC55" i="2" s="1"/>
  <c r="CL55" i="2" s="1"/>
  <c r="BJ153" i="2"/>
  <c r="BT153" i="2" s="1"/>
  <c r="CC153" i="2" s="1"/>
  <c r="CL153" i="2" s="1"/>
  <c r="CG27" i="2"/>
  <c r="BX17" i="2"/>
  <c r="BJ87" i="2"/>
  <c r="BT87" i="2" s="1"/>
  <c r="CC87" i="2" s="1"/>
  <c r="CL87" i="2" s="1"/>
  <c r="BJ112" i="2"/>
  <c r="BT112" i="2" s="1"/>
  <c r="CC112" i="2" s="1"/>
  <c r="CL112" i="2" s="1"/>
  <c r="BK125" i="2"/>
  <c r="BU125" i="2" s="1"/>
  <c r="CD125" i="2" s="1"/>
  <c r="CM125" i="2" s="1"/>
  <c r="BJ52" i="2"/>
  <c r="BT52" i="2" s="1"/>
  <c r="CC52" i="2" s="1"/>
  <c r="CL52" i="2" s="1"/>
  <c r="BK48" i="2"/>
  <c r="BU48" i="2" s="1"/>
  <c r="CD48" i="2" s="1"/>
  <c r="CM48" i="2" s="1"/>
  <c r="BK154" i="2"/>
  <c r="BU154" i="2" s="1"/>
  <c r="CD154" i="2" s="1"/>
  <c r="CM154" i="2" s="1"/>
  <c r="BK57" i="2"/>
  <c r="BU57" i="2" s="1"/>
  <c r="CD57" i="2" s="1"/>
  <c r="CM57" i="2" s="1"/>
  <c r="BK43" i="2"/>
  <c r="BU43" i="2" s="1"/>
  <c r="CD43" i="2" s="1"/>
  <c r="CM43" i="2" s="1"/>
  <c r="BJ85" i="2"/>
  <c r="BT85" i="2" s="1"/>
  <c r="CC85" i="2" s="1"/>
  <c r="CL85" i="2" s="1"/>
  <c r="BJ72" i="2"/>
  <c r="BT72" i="2" s="1"/>
  <c r="CC72" i="2" s="1"/>
  <c r="CL72" i="2" s="1"/>
  <c r="BJ142" i="2"/>
  <c r="BT142" i="2" s="1"/>
  <c r="CC142" i="2" s="1"/>
  <c r="CL142" i="2" s="1"/>
  <c r="BJ117" i="2"/>
  <c r="BT117" i="2" s="1"/>
  <c r="CC117" i="2" s="1"/>
  <c r="CL117" i="2" s="1"/>
  <c r="BJ104" i="2"/>
  <c r="BT104" i="2" s="1"/>
  <c r="CC104" i="2" s="1"/>
  <c r="CL104" i="2" s="1"/>
  <c r="BK167" i="2"/>
  <c r="BU167" i="2" s="1"/>
  <c r="CD167" i="2" s="1"/>
  <c r="CM167" i="2" s="1"/>
  <c r="BJ159" i="2"/>
  <c r="BT159" i="2" s="1"/>
  <c r="CC159" i="2" s="1"/>
  <c r="CL159" i="2" s="1"/>
  <c r="BJ84" i="2"/>
  <c r="BT84" i="2" s="1"/>
  <c r="CC84" i="2" s="1"/>
  <c r="CL84" i="2" s="1"/>
  <c r="BJ37" i="2"/>
  <c r="BT37" i="2" s="1"/>
  <c r="CC37" i="2" s="1"/>
  <c r="CL37" i="2" s="1"/>
  <c r="BK60" i="2"/>
  <c r="BU60" i="2" s="1"/>
  <c r="CD60" i="2" s="1"/>
  <c r="CM60" i="2" s="1"/>
  <c r="BK86" i="2"/>
  <c r="BU86" i="2" s="1"/>
  <c r="CD86" i="2" s="1"/>
  <c r="CM86" i="2" s="1"/>
  <c r="BK129" i="2"/>
  <c r="BU129" i="2" s="1"/>
  <c r="CD129" i="2" s="1"/>
  <c r="CM129" i="2" s="1"/>
  <c r="BK39" i="2"/>
  <c r="BU39" i="2" s="1"/>
  <c r="CD39" i="2" s="1"/>
  <c r="CM39" i="2" s="1"/>
  <c r="BJ158" i="2"/>
  <c r="BT158" i="2" s="1"/>
  <c r="CC158" i="2" s="1"/>
  <c r="CL158" i="2" s="1"/>
  <c r="BK180" i="2"/>
  <c r="BU180" i="2" s="1"/>
  <c r="CD180" i="2" s="1"/>
  <c r="CM180" i="2" s="1"/>
  <c r="BJ45" i="2"/>
  <c r="BT45" i="2" s="1"/>
  <c r="CC45" i="2" s="1"/>
  <c r="CL45" i="2" s="1"/>
  <c r="BK29" i="2"/>
  <c r="BU29" i="2" s="1"/>
  <c r="CD29" i="2" s="1"/>
  <c r="CM29" i="2" s="1"/>
  <c r="BK74" i="2"/>
  <c r="BU74" i="2" s="1"/>
  <c r="CD74" i="2" s="1"/>
  <c r="CM74" i="2" s="1"/>
  <c r="BJ47" i="2"/>
  <c r="BT47" i="2" s="1"/>
  <c r="CC47" i="2" s="1"/>
  <c r="CL47" i="2" s="1"/>
  <c r="BK123" i="2"/>
  <c r="BU123" i="2" s="1"/>
  <c r="CD123" i="2" s="1"/>
  <c r="CM123" i="2" s="1"/>
  <c r="BK145" i="2"/>
  <c r="BU145" i="2" s="1"/>
  <c r="CD145" i="2" s="1"/>
  <c r="CM145" i="2" s="1"/>
  <c r="BK31" i="2"/>
  <c r="BU31" i="2" s="1"/>
  <c r="CD31" i="2" s="1"/>
  <c r="CM31" i="2" s="1"/>
  <c r="BK115" i="2"/>
  <c r="BU115" i="2" s="1"/>
  <c r="CD115" i="2" s="1"/>
  <c r="CM115" i="2" s="1"/>
  <c r="BJ168" i="2"/>
  <c r="BT168" i="2" s="1"/>
  <c r="CC168" i="2" s="1"/>
  <c r="CL168" i="2" s="1"/>
  <c r="BK163" i="2"/>
  <c r="BU163" i="2" s="1"/>
  <c r="CD163" i="2" s="1"/>
  <c r="CM163" i="2" s="1"/>
  <c r="BJ110" i="2"/>
  <c r="BT110" i="2" s="1"/>
  <c r="CC110" i="2" s="1"/>
  <c r="CL110" i="2" s="1"/>
  <c r="BJ144" i="2"/>
  <c r="BT144" i="2" s="1"/>
  <c r="CC144" i="2" s="1"/>
  <c r="CL144" i="2" s="1"/>
  <c r="BK58" i="2"/>
  <c r="BU58" i="2" s="1"/>
  <c r="CD58" i="2" s="1"/>
  <c r="CM58" i="2" s="1"/>
  <c r="BK59" i="2"/>
  <c r="BU59" i="2" s="1"/>
  <c r="CD59" i="2" s="1"/>
  <c r="CM59" i="2" s="1"/>
  <c r="BJ106" i="2"/>
  <c r="BT106" i="2" s="1"/>
  <c r="CC106" i="2" s="1"/>
  <c r="CL106" i="2" s="1"/>
  <c r="BJ64" i="2"/>
  <c r="BT64" i="2" s="1"/>
  <c r="CC64" i="2" s="1"/>
  <c r="CL64" i="2" s="1"/>
  <c r="BJ38" i="2"/>
  <c r="BT38" i="2" s="1"/>
  <c r="CC38" i="2" s="1"/>
  <c r="CL38" i="2" s="1"/>
  <c r="BJ102" i="2"/>
  <c r="BT102" i="2" s="1"/>
  <c r="CC102" i="2" s="1"/>
  <c r="CL102" i="2" s="1"/>
  <c r="BJ108" i="2"/>
  <c r="BT108" i="2" s="1"/>
  <c r="CC108" i="2" s="1"/>
  <c r="CL108" i="2" s="1"/>
  <c r="BK78" i="2"/>
  <c r="BU78" i="2" s="1"/>
  <c r="CD78" i="2" s="1"/>
  <c r="CM78" i="2" s="1"/>
  <c r="BK193" i="2"/>
  <c r="BU193" i="2" s="1"/>
  <c r="CD193" i="2" s="1"/>
  <c r="CM193" i="2" s="1"/>
  <c r="BK81" i="2"/>
  <c r="BU81" i="2" s="1"/>
  <c r="CD81" i="2" s="1"/>
  <c r="CM81" i="2" s="1"/>
  <c r="BK162" i="2"/>
  <c r="BU162" i="2" s="1"/>
  <c r="CD162" i="2" s="1"/>
  <c r="CM162" i="2" s="1"/>
  <c r="BK95" i="2"/>
  <c r="BU95" i="2" s="1"/>
  <c r="CD95" i="2" s="1"/>
  <c r="CM95" i="2" s="1"/>
  <c r="BK36" i="2"/>
  <c r="BU36" i="2" s="1"/>
  <c r="CD36" i="2" s="1"/>
  <c r="CM36" i="2" s="1"/>
  <c r="BJ131" i="2"/>
  <c r="BT131" i="2" s="1"/>
  <c r="CC131" i="2" s="1"/>
  <c r="CL131" i="2" s="1"/>
  <c r="BJ136" i="2"/>
  <c r="BT136" i="2" s="1"/>
  <c r="CC136" i="2" s="1"/>
  <c r="CL136" i="2" s="1"/>
  <c r="BK118" i="2"/>
  <c r="BU118" i="2" s="1"/>
  <c r="CD118" i="2" s="1"/>
  <c r="CM118" i="2" s="1"/>
  <c r="BK138" i="2"/>
  <c r="BU138" i="2" s="1"/>
  <c r="CD138" i="2" s="1"/>
  <c r="CM138" i="2" s="1"/>
  <c r="BJ135" i="2"/>
  <c r="BT135" i="2" s="1"/>
  <c r="CC135" i="2" s="1"/>
  <c r="CL135" i="2" s="1"/>
  <c r="BK143" i="2"/>
  <c r="BU143" i="2" s="1"/>
  <c r="CD143" i="2" s="1"/>
  <c r="CM143" i="2" s="1"/>
  <c r="BJ42" i="2"/>
  <c r="BT42" i="2" s="1"/>
  <c r="CC42" i="2" s="1"/>
  <c r="CL42" i="2" s="1"/>
  <c r="BJ122" i="2"/>
  <c r="BT122" i="2" s="1"/>
  <c r="CC122" i="2" s="1"/>
  <c r="CL122" i="2" s="1"/>
  <c r="BJ46" i="2"/>
  <c r="BT46" i="2" s="1"/>
  <c r="CC46" i="2" s="1"/>
  <c r="CL46" i="2" s="1"/>
  <c r="BJ184" i="2"/>
  <c r="BT184" i="2" s="1"/>
  <c r="CC184" i="2" s="1"/>
  <c r="CL184" i="2" s="1"/>
  <c r="BJ111" i="2"/>
  <c r="BT111" i="2" s="1"/>
  <c r="CC111" i="2" s="1"/>
  <c r="CL111" i="2" s="1"/>
  <c r="BJ139" i="2"/>
  <c r="BT139" i="2" s="1"/>
  <c r="CC139" i="2" s="1"/>
  <c r="CL139" i="2" s="1"/>
  <c r="BJ191" i="2"/>
  <c r="BT191" i="2" s="1"/>
  <c r="CC191" i="2" s="1"/>
  <c r="CL191" i="2" s="1"/>
  <c r="BJ34" i="2"/>
  <c r="BT34" i="2" s="1"/>
  <c r="CC34" i="2" s="1"/>
  <c r="CL34" i="2" s="1"/>
  <c r="BK75" i="2"/>
  <c r="BU75" i="2" s="1"/>
  <c r="CD75" i="2" s="1"/>
  <c r="CM75" i="2" s="1"/>
  <c r="BJ119" i="2"/>
  <c r="BT119" i="2" s="1"/>
  <c r="CC119" i="2" s="1"/>
  <c r="CL119" i="2" s="1"/>
  <c r="BJ183" i="2"/>
  <c r="BT183" i="2" s="1"/>
  <c r="CC183" i="2" s="1"/>
  <c r="CL183" i="2" s="1"/>
  <c r="BJ173" i="2"/>
  <c r="BT173" i="2" s="1"/>
  <c r="CC173" i="2" s="1"/>
  <c r="CL173" i="2" s="1"/>
  <c r="BJ96" i="2"/>
  <c r="BT96" i="2" s="1"/>
  <c r="CC96" i="2" s="1"/>
  <c r="CL96" i="2" s="1"/>
  <c r="BJ130" i="2"/>
  <c r="BT130" i="2" s="1"/>
  <c r="CC130" i="2" s="1"/>
  <c r="CL130" i="2" s="1"/>
  <c r="BJ113" i="2"/>
  <c r="BT113" i="2" s="1"/>
  <c r="CC113" i="2" s="1"/>
  <c r="CL113" i="2" s="1"/>
  <c r="BK79" i="2"/>
  <c r="BU79" i="2" s="1"/>
  <c r="CD79" i="2" s="1"/>
  <c r="CM79" i="2" s="1"/>
  <c r="BJ166" i="2"/>
  <c r="BT166" i="2" s="1"/>
  <c r="CC166" i="2" s="1"/>
  <c r="CL166" i="2" s="1"/>
  <c r="BJ56" i="2"/>
  <c r="BT56" i="2" s="1"/>
  <c r="CC56" i="2" s="1"/>
  <c r="CL56" i="2" s="1"/>
  <c r="BJ126" i="2"/>
  <c r="BT126" i="2" s="1"/>
  <c r="CC126" i="2" s="1"/>
  <c r="CL126" i="2" s="1"/>
  <c r="BJ187" i="2"/>
  <c r="BT187" i="2" s="1"/>
  <c r="CC187" i="2" s="1"/>
  <c r="CL187" i="2" s="1"/>
  <c r="BJ30" i="2"/>
  <c r="BT30" i="2" s="1"/>
  <c r="CC30" i="2" s="1"/>
  <c r="CL30" i="2" s="1"/>
  <c r="BJ134" i="2"/>
  <c r="BT134" i="2" s="1"/>
  <c r="CC134" i="2" s="1"/>
  <c r="CL134" i="2" s="1"/>
  <c r="BK185" i="2"/>
  <c r="BU185" i="2" s="1"/>
  <c r="CD185" i="2" s="1"/>
  <c r="CM185" i="2" s="1"/>
  <c r="BJ91" i="1"/>
  <c r="BT91" i="1" s="1"/>
  <c r="CC91" i="1" s="1"/>
  <c r="CL91" i="1" s="1"/>
  <c r="BJ36" i="1"/>
  <c r="BT36" i="1" s="1"/>
  <c r="CC36" i="1" s="1"/>
  <c r="CL36" i="1" s="1"/>
  <c r="BJ66" i="1"/>
  <c r="BT66" i="1" s="1"/>
  <c r="CC66" i="1" s="1"/>
  <c r="CL66" i="1" s="1"/>
  <c r="BK107" i="1"/>
  <c r="BU107" i="1" s="1"/>
  <c r="CD107" i="1" s="1"/>
  <c r="CM107" i="1" s="1"/>
  <c r="BK138" i="1"/>
  <c r="BU138" i="1" s="1"/>
  <c r="CD138" i="1" s="1"/>
  <c r="CM138" i="1" s="1"/>
  <c r="BJ98" i="1"/>
  <c r="BT98" i="1" s="1"/>
  <c r="CC98" i="1" s="1"/>
  <c r="CL98" i="1" s="1"/>
  <c r="BJ44" i="1"/>
  <c r="BT44" i="1" s="1"/>
  <c r="CC44" i="1" s="1"/>
  <c r="CL44" i="1" s="1"/>
  <c r="BJ141" i="1"/>
  <c r="BT141" i="1" s="1"/>
  <c r="CC141" i="1" s="1"/>
  <c r="CL141" i="1" s="1"/>
  <c r="BJ110" i="1"/>
  <c r="BT110" i="1" s="1"/>
  <c r="CC110" i="1" s="1"/>
  <c r="CL110" i="1" s="1"/>
  <c r="BJ122" i="1"/>
  <c r="BT122" i="1" s="1"/>
  <c r="CC122" i="1" s="1"/>
  <c r="CL122" i="1" s="1"/>
  <c r="BK73" i="1"/>
  <c r="BU73" i="1" s="1"/>
  <c r="CD73" i="1" s="1"/>
  <c r="CM73" i="1" s="1"/>
  <c r="BJ175" i="1"/>
  <c r="BT175" i="1" s="1"/>
  <c r="CC175" i="1" s="1"/>
  <c r="CL175" i="1" s="1"/>
  <c r="BJ43" i="1"/>
  <c r="BT43" i="1" s="1"/>
  <c r="CC43" i="1" s="1"/>
  <c r="CL43" i="1" s="1"/>
  <c r="BJ40" i="1"/>
  <c r="BT40" i="1" s="1"/>
  <c r="CC40" i="1" s="1"/>
  <c r="CL40" i="1" s="1"/>
  <c r="BJ129" i="1"/>
  <c r="BT129" i="1" s="1"/>
  <c r="CC129" i="1" s="1"/>
  <c r="CL129" i="1" s="1"/>
  <c r="BJ158" i="1"/>
  <c r="BT158" i="1" s="1"/>
  <c r="CC158" i="1" s="1"/>
  <c r="CL158" i="1" s="1"/>
  <c r="BK111" i="1"/>
  <c r="BU111" i="1" s="1"/>
  <c r="CD111" i="1" s="1"/>
  <c r="CM111" i="1" s="1"/>
  <c r="BJ62" i="1"/>
  <c r="BT62" i="1" s="1"/>
  <c r="CC62" i="1" s="1"/>
  <c r="CL62" i="1" s="1"/>
  <c r="BJ155" i="1"/>
  <c r="BT155" i="1" s="1"/>
  <c r="CC155" i="1" s="1"/>
  <c r="CL155" i="1" s="1"/>
  <c r="BK109" i="1"/>
  <c r="BU109" i="1" s="1"/>
  <c r="CD109" i="1" s="1"/>
  <c r="CM109" i="1" s="1"/>
  <c r="BK69" i="1"/>
  <c r="BU69" i="1" s="1"/>
  <c r="CD69" i="1" s="1"/>
  <c r="CM69" i="1" s="1"/>
  <c r="BJ48" i="1"/>
  <c r="BT48" i="1" s="1"/>
  <c r="CC48" i="1" s="1"/>
  <c r="CL48" i="1" s="1"/>
  <c r="BJ124" i="1"/>
  <c r="BT124" i="1" s="1"/>
  <c r="CC124" i="1" s="1"/>
  <c r="CL124" i="1" s="1"/>
  <c r="BK74" i="1"/>
  <c r="BU74" i="1" s="1"/>
  <c r="CD74" i="1" s="1"/>
  <c r="CM74" i="1" s="1"/>
  <c r="BK166" i="1"/>
  <c r="BU166" i="1" s="1"/>
  <c r="CD166" i="1" s="1"/>
  <c r="CM166" i="1" s="1"/>
  <c r="BJ134" i="1"/>
  <c r="BT134" i="1" s="1"/>
  <c r="CC134" i="1" s="1"/>
  <c r="CL134" i="1" s="1"/>
  <c r="BJ135" i="1"/>
  <c r="BT135" i="1" s="1"/>
  <c r="CC135" i="1" s="1"/>
  <c r="CL135" i="1" s="1"/>
  <c r="BK121" i="1"/>
  <c r="BU121" i="1" s="1"/>
  <c r="CD121" i="1" s="1"/>
  <c r="CM121" i="1" s="1"/>
  <c r="BJ49" i="1"/>
  <c r="BT49" i="1" s="1"/>
  <c r="CC49" i="1" s="1"/>
  <c r="CL49" i="1" s="1"/>
  <c r="BK93" i="1"/>
  <c r="BU93" i="1" s="1"/>
  <c r="CD93" i="1" s="1"/>
  <c r="CM93" i="1" s="1"/>
  <c r="BK182" i="1"/>
  <c r="BU182" i="1" s="1"/>
  <c r="CD182" i="1" s="1"/>
  <c r="CM182" i="1" s="1"/>
  <c r="BJ172" i="1"/>
  <c r="BT172" i="1" s="1"/>
  <c r="CC172" i="1" s="1"/>
  <c r="CL172" i="1" s="1"/>
  <c r="BK63" i="1"/>
  <c r="BU63" i="1" s="1"/>
  <c r="CD63" i="1" s="1"/>
  <c r="CM63" i="1" s="1"/>
  <c r="BJ118" i="1"/>
  <c r="BT118" i="1" s="1"/>
  <c r="CC118" i="1" s="1"/>
  <c r="CL118" i="1" s="1"/>
  <c r="BJ104" i="1"/>
  <c r="BT104" i="1" s="1"/>
  <c r="CC104" i="1" s="1"/>
  <c r="CL104" i="1" s="1"/>
  <c r="BJ146" i="1"/>
  <c r="BT146" i="1" s="1"/>
  <c r="CC146" i="1" s="1"/>
  <c r="CL146" i="1" s="1"/>
  <c r="BJ149" i="1"/>
  <c r="BT149" i="1" s="1"/>
  <c r="CC149" i="1" s="1"/>
  <c r="CL149" i="1" s="1"/>
  <c r="BK167" i="1"/>
  <c r="BU167" i="1" s="1"/>
  <c r="CD167" i="1" s="1"/>
  <c r="CM167" i="1" s="1"/>
  <c r="BK150" i="1"/>
  <c r="BU150" i="1" s="1"/>
  <c r="CD150" i="1" s="1"/>
  <c r="CM150" i="1" s="1"/>
  <c r="BJ195" i="1"/>
  <c r="BT195" i="1" s="1"/>
  <c r="CC195" i="1" s="1"/>
  <c r="CL195" i="1" s="1"/>
  <c r="BK33" i="1"/>
  <c r="BU33" i="1" s="1"/>
  <c r="CD33" i="1" s="1"/>
  <c r="CM33" i="1" s="1"/>
  <c r="BJ162" i="1"/>
  <c r="BT162" i="1" s="1"/>
  <c r="CC162" i="1" s="1"/>
  <c r="CL162" i="1" s="1"/>
  <c r="BJ96" i="1"/>
  <c r="BT96" i="1" s="1"/>
  <c r="CC96" i="1" s="1"/>
  <c r="CL96" i="1" s="1"/>
  <c r="BJ181" i="1"/>
  <c r="BT181" i="1" s="1"/>
  <c r="CC181" i="1" s="1"/>
  <c r="CL181" i="1" s="1"/>
  <c r="BK80" i="1"/>
  <c r="BU80" i="1" s="1"/>
  <c r="CD80" i="1" s="1"/>
  <c r="CM80" i="1" s="1"/>
  <c r="BJ64" i="1"/>
  <c r="BT64" i="1" s="1"/>
  <c r="CC64" i="1" s="1"/>
  <c r="CL64" i="1" s="1"/>
  <c r="BK85" i="1"/>
  <c r="BU85" i="1" s="1"/>
  <c r="CD85" i="1" s="1"/>
  <c r="CM85" i="1" s="1"/>
  <c r="BJ71" i="1"/>
  <c r="BT71" i="1" s="1"/>
  <c r="CC71" i="1" s="1"/>
  <c r="CL71" i="1" s="1"/>
  <c r="BJ152" i="1"/>
  <c r="BT152" i="1" s="1"/>
  <c r="CC152" i="1" s="1"/>
  <c r="CL152" i="1" s="1"/>
  <c r="BJ145" i="1"/>
  <c r="BT145" i="1" s="1"/>
  <c r="CC145" i="1" s="1"/>
  <c r="CL145" i="1" s="1"/>
  <c r="BJ79" i="1"/>
  <c r="BT79" i="1" s="1"/>
  <c r="CC79" i="1" s="1"/>
  <c r="CL79" i="1" s="1"/>
  <c r="BK190" i="1"/>
  <c r="BU190" i="1" s="1"/>
  <c r="CD190" i="1" s="1"/>
  <c r="CM190" i="1" s="1"/>
  <c r="BJ153" i="1"/>
  <c r="BT153" i="1" s="1"/>
  <c r="CC153" i="1" s="1"/>
  <c r="CL153" i="1" s="1"/>
  <c r="BJ192" i="1"/>
  <c r="BT192" i="1" s="1"/>
  <c r="CC192" i="1" s="1"/>
  <c r="CL192" i="1" s="1"/>
  <c r="BJ41" i="1"/>
  <c r="BT41" i="1" s="1"/>
  <c r="CC41" i="1" s="1"/>
  <c r="CL41" i="1" s="1"/>
  <c r="BK47" i="1"/>
  <c r="BU47" i="1" s="1"/>
  <c r="CD47" i="1" s="1"/>
  <c r="CM47" i="1" s="1"/>
  <c r="BK178" i="1"/>
  <c r="BU178" i="1" s="1"/>
  <c r="CD178" i="1" s="1"/>
  <c r="CM178" i="1" s="1"/>
  <c r="BK95" i="1"/>
  <c r="BU95" i="1" s="1"/>
  <c r="CD95" i="1" s="1"/>
  <c r="CM95" i="1" s="1"/>
  <c r="BK76" i="1"/>
  <c r="BU76" i="1" s="1"/>
  <c r="CD76" i="1" s="1"/>
  <c r="CM76" i="1" s="1"/>
  <c r="BJ116" i="1"/>
  <c r="BT116" i="1" s="1"/>
  <c r="CC116" i="1" s="1"/>
  <c r="CL116" i="1" s="1"/>
  <c r="BK159" i="1"/>
  <c r="BU159" i="1" s="1"/>
  <c r="CD159" i="1" s="1"/>
  <c r="CM159" i="1" s="1"/>
  <c r="BJ160" i="1"/>
  <c r="BT160" i="1" s="1"/>
  <c r="CC160" i="1" s="1"/>
  <c r="CL160" i="1" s="1"/>
  <c r="BJ56" i="1"/>
  <c r="BT56" i="1" s="1"/>
  <c r="CC56" i="1" s="1"/>
  <c r="CL56" i="1" s="1"/>
  <c r="BJ171" i="1"/>
  <c r="BT171" i="1" s="1"/>
  <c r="CC171" i="1" s="1"/>
  <c r="CL171" i="1" s="1"/>
  <c r="BJ61" i="1"/>
  <c r="BT61" i="1" s="1"/>
  <c r="CC61" i="1" s="1"/>
  <c r="CL61" i="1" s="1"/>
  <c r="BJ180" i="1"/>
  <c r="BT180" i="1" s="1"/>
  <c r="CC180" i="1" s="1"/>
  <c r="CL180" i="1" s="1"/>
  <c r="BK87" i="1"/>
  <c r="BU87" i="1" s="1"/>
  <c r="CD87" i="1" s="1"/>
  <c r="CM87" i="1" s="1"/>
  <c r="BK174" i="1"/>
  <c r="BU174" i="1" s="1"/>
  <c r="CD174" i="1" s="1"/>
  <c r="CM174" i="1" s="1"/>
  <c r="BJ164" i="1"/>
  <c r="BT164" i="1" s="1"/>
  <c r="CC164" i="1" s="1"/>
  <c r="CL164" i="1" s="1"/>
  <c r="BJ59" i="1"/>
  <c r="BT59" i="1" s="1"/>
  <c r="CC59" i="1" s="1"/>
  <c r="CL59" i="1" s="1"/>
  <c r="BJ189" i="1"/>
  <c r="BT189" i="1" s="1"/>
  <c r="CC189" i="1" s="1"/>
  <c r="CL189" i="1" s="1"/>
  <c r="BJ108" i="1"/>
  <c r="BT108" i="1" s="1"/>
  <c r="CC108" i="1" s="1"/>
  <c r="CL108" i="1" s="1"/>
  <c r="BK119" i="1"/>
  <c r="BU119" i="1" s="1"/>
  <c r="CD119" i="1" s="1"/>
  <c r="CM119" i="1" s="1"/>
  <c r="BJ114" i="1"/>
  <c r="BT114" i="1" s="1"/>
  <c r="CC114" i="1" s="1"/>
  <c r="CL114" i="1" s="1"/>
  <c r="BJ142" i="1"/>
  <c r="BT142" i="1" s="1"/>
  <c r="CC142" i="1" s="1"/>
  <c r="CL142" i="1" s="1"/>
  <c r="BK54" i="1"/>
  <c r="BU54" i="1" s="1"/>
  <c r="CD54" i="1" s="1"/>
  <c r="CM54" i="1" s="1"/>
  <c r="BJ187" i="1"/>
  <c r="BT187" i="1" s="1"/>
  <c r="CC187" i="1" s="1"/>
  <c r="CL187" i="1" s="1"/>
  <c r="BJ102" i="1"/>
  <c r="BT102" i="1" s="1"/>
  <c r="CC102" i="1" s="1"/>
  <c r="CL102" i="1" s="1"/>
  <c r="BJ143" i="1"/>
  <c r="BT143" i="1" s="1"/>
  <c r="CC143" i="1" s="1"/>
  <c r="CL143" i="1" s="1"/>
  <c r="BJ194" i="1"/>
  <c r="BT194" i="1" s="1"/>
  <c r="CC194" i="1" s="1"/>
  <c r="CL194" i="1" s="1"/>
  <c r="BJ168" i="1"/>
  <c r="BT168" i="1" s="1"/>
  <c r="CC168" i="1" s="1"/>
  <c r="CL168" i="1" s="1"/>
  <c r="BK140" i="1"/>
  <c r="BU140" i="1" s="1"/>
  <c r="CD140" i="1" s="1"/>
  <c r="CM140" i="1" s="1"/>
  <c r="BJ165" i="1"/>
  <c r="BT165" i="1" s="1"/>
  <c r="CC165" i="1" s="1"/>
  <c r="CL165" i="1" s="1"/>
  <c r="BK128" i="1"/>
  <c r="BU128" i="1" s="1"/>
  <c r="CD128" i="1" s="1"/>
  <c r="CM128" i="1" s="1"/>
  <c r="BK103" i="1"/>
  <c r="BU103" i="1" s="1"/>
  <c r="CD103" i="1" s="1"/>
  <c r="CM103" i="1" s="1"/>
  <c r="BK72" i="1"/>
  <c r="BU72" i="1" s="1"/>
  <c r="CD72" i="1" s="1"/>
  <c r="CM72" i="1" s="1"/>
  <c r="BJ127" i="1"/>
  <c r="BT127" i="1" s="1"/>
  <c r="CC127" i="1" s="1"/>
  <c r="CL127" i="1" s="1"/>
  <c r="BK81" i="1"/>
  <c r="BU81" i="1" s="1"/>
  <c r="CD81" i="1" s="1"/>
  <c r="CM81" i="1" s="1"/>
  <c r="BJ31" i="1"/>
  <c r="BT31" i="1" s="1"/>
  <c r="CC31" i="1" s="1"/>
  <c r="CL31" i="1" s="1"/>
  <c r="BK82" i="1"/>
  <c r="BU82" i="1" s="1"/>
  <c r="CD82" i="1" s="1"/>
  <c r="CM82" i="1" s="1"/>
  <c r="BK176" i="1"/>
  <c r="BU176" i="1" s="1"/>
  <c r="CD176" i="1" s="1"/>
  <c r="CM176" i="1" s="1"/>
  <c r="BJ184" i="1"/>
  <c r="BT184" i="1" s="1"/>
  <c r="CC184" i="1" s="1"/>
  <c r="CL184" i="1" s="1"/>
  <c r="BJ188" i="1"/>
  <c r="BT188" i="1" s="1"/>
  <c r="CC188" i="1" s="1"/>
  <c r="CL188" i="1" s="1"/>
  <c r="BK113" i="1"/>
  <c r="BU113" i="1" s="1"/>
  <c r="CD113" i="1" s="1"/>
  <c r="CM113" i="1" s="1"/>
  <c r="BJ46" i="1"/>
  <c r="BT46" i="1" s="1"/>
  <c r="CC46" i="1" s="1"/>
  <c r="CL46" i="1" s="1"/>
  <c r="BJ57" i="1"/>
  <c r="BT57" i="1" s="1"/>
  <c r="CC57" i="1" s="1"/>
  <c r="CL57" i="1" s="1"/>
  <c r="BJ37" i="1"/>
  <c r="BT37" i="1" s="1"/>
  <c r="CC37" i="1" s="1"/>
  <c r="CL37" i="1" s="1"/>
  <c r="BJ29" i="1"/>
  <c r="BT29" i="1" s="1"/>
  <c r="CC29" i="1" s="1"/>
  <c r="CL29" i="1" s="1"/>
  <c r="BK136" i="1"/>
  <c r="BU136" i="1" s="1"/>
  <c r="CD136" i="1" s="1"/>
  <c r="CM136" i="1" s="1"/>
  <c r="BK173" i="1"/>
  <c r="BU173" i="1" s="1"/>
  <c r="CD173" i="1" s="1"/>
  <c r="CM173" i="1" s="1"/>
  <c r="BJ30" i="1"/>
  <c r="BT30" i="1" s="1"/>
  <c r="CC30" i="1" s="1"/>
  <c r="CL30" i="1" s="1"/>
  <c r="BK50" i="1"/>
  <c r="BU50" i="1" s="1"/>
  <c r="CD50" i="1" s="1"/>
  <c r="CM50" i="1" s="1"/>
  <c r="BJ67" i="1"/>
  <c r="BT67" i="1" s="1"/>
  <c r="CC67" i="1" s="1"/>
  <c r="CL67" i="1" s="1"/>
  <c r="BJ75" i="1"/>
  <c r="BT75" i="1" s="1"/>
  <c r="CC75" i="1" s="1"/>
  <c r="CL75" i="1" s="1"/>
  <c r="BJ185" i="1"/>
  <c r="BT185" i="1" s="1"/>
  <c r="CC185" i="1" s="1"/>
  <c r="CL185" i="1" s="1"/>
  <c r="BK105" i="1"/>
  <c r="BU105" i="1" s="1"/>
  <c r="CD105" i="1" s="1"/>
  <c r="CM105" i="1" s="1"/>
  <c r="BJ42" i="1"/>
  <c r="BT42" i="1" s="1"/>
  <c r="CC42" i="1" s="1"/>
  <c r="CL42" i="1" s="1"/>
  <c r="BJ120" i="1"/>
  <c r="BT120" i="1" s="1"/>
  <c r="CC120" i="1" s="1"/>
  <c r="CL120" i="1" s="1"/>
  <c r="BJ133" i="1"/>
  <c r="BT133" i="1" s="1"/>
  <c r="CC133" i="1" s="1"/>
  <c r="CL133" i="1" s="1"/>
  <c r="BK84" i="1"/>
  <c r="BU84" i="1" s="1"/>
  <c r="CD84" i="1" s="1"/>
  <c r="CM84" i="1" s="1"/>
  <c r="BJ94" i="1"/>
  <c r="BT94" i="1" s="1"/>
  <c r="CC94" i="1" s="1"/>
  <c r="CL94" i="1" s="1"/>
  <c r="BK193" i="1"/>
  <c r="BU193" i="1" s="1"/>
  <c r="CD193" i="1" s="1"/>
  <c r="CM193" i="1" s="1"/>
  <c r="BJ147" i="1"/>
  <c r="BT147" i="1" s="1"/>
  <c r="CC147" i="1" s="1"/>
  <c r="CL147" i="1" s="1"/>
  <c r="BJ28" i="1"/>
  <c r="BT28" i="1" s="1"/>
  <c r="CC28" i="1" s="1"/>
  <c r="CL28" i="1" s="1"/>
  <c r="BJ34" i="1"/>
  <c r="BT34" i="1" s="1"/>
  <c r="CC34" i="1" s="1"/>
  <c r="CL34" i="1" s="1"/>
  <c r="BJ177" i="1"/>
  <c r="BT177" i="1" s="1"/>
  <c r="CC177" i="1" s="1"/>
  <c r="CL177" i="1" s="1"/>
  <c r="BJ89" i="1"/>
  <c r="BT89" i="1" s="1"/>
  <c r="CC89" i="1" s="1"/>
  <c r="CL89" i="1" s="1"/>
  <c r="BJ115" i="1"/>
  <c r="BT115" i="1" s="1"/>
  <c r="CC115" i="1" s="1"/>
  <c r="CL115" i="1" s="1"/>
  <c r="BJ92" i="1"/>
  <c r="BT92" i="1" s="1"/>
  <c r="CC92" i="1" s="1"/>
  <c r="CL92" i="1" s="1"/>
  <c r="BJ38" i="1"/>
  <c r="BT38" i="1" s="1"/>
  <c r="CC38" i="1" s="1"/>
  <c r="CL38" i="1" s="1"/>
  <c r="BJ32" i="1"/>
  <c r="BT32" i="1" s="1"/>
  <c r="CC32" i="1" s="1"/>
  <c r="CL32" i="1" s="1"/>
  <c r="BK157" i="1"/>
  <c r="BU157" i="1" s="1"/>
  <c r="CD157" i="1" s="1"/>
  <c r="CM157" i="1" s="1"/>
  <c r="BK144" i="1"/>
  <c r="BU144" i="1" s="1"/>
  <c r="CD144" i="1" s="1"/>
  <c r="CM144" i="1" s="1"/>
  <c r="BJ112" i="1"/>
  <c r="BT112" i="1" s="1"/>
  <c r="CC112" i="1" s="1"/>
  <c r="CL112" i="1" s="1"/>
  <c r="BK90" i="1"/>
  <c r="BU90" i="1" s="1"/>
  <c r="CD90" i="1" s="1"/>
  <c r="CM90" i="1" s="1"/>
  <c r="BJ163" i="1"/>
  <c r="BT163" i="1" s="1"/>
  <c r="CC163" i="1" s="1"/>
  <c r="CL163" i="1" s="1"/>
  <c r="BJ45" i="1"/>
  <c r="BT45" i="1" s="1"/>
  <c r="CC45" i="1" s="1"/>
  <c r="CL45" i="1" s="1"/>
  <c r="BJ106" i="1"/>
  <c r="BT106" i="1" s="1"/>
  <c r="CC106" i="1" s="1"/>
  <c r="CL106" i="1" s="1"/>
  <c r="CC88" i="1"/>
  <c r="CL88" i="1" s="1"/>
  <c r="BJ88" i="1"/>
  <c r="BT88" i="1" s="1"/>
  <c r="BJ58" i="1"/>
  <c r="BT58" i="1" s="1"/>
  <c r="CC58" i="1" s="1"/>
  <c r="CL58" i="1" s="1"/>
  <c r="BJ183" i="1"/>
  <c r="BT183" i="1" s="1"/>
  <c r="CC183" i="1" s="1"/>
  <c r="CL183" i="1" s="1"/>
  <c r="BK101" i="1"/>
  <c r="BU101" i="1" s="1"/>
  <c r="CD101" i="1" s="1"/>
  <c r="CM101" i="1" s="1"/>
  <c r="BJ139" i="1"/>
  <c r="BT139" i="1" s="1"/>
  <c r="CC139" i="1" s="1"/>
  <c r="CL139" i="1" s="1"/>
  <c r="BJ39" i="1"/>
  <c r="BT39" i="1" s="1"/>
  <c r="CC39" i="1" s="1"/>
  <c r="CL39" i="1" s="1"/>
  <c r="BK68" i="1"/>
  <c r="BU68" i="1" s="1"/>
  <c r="CD68" i="1" s="1"/>
  <c r="CM68" i="1" s="1"/>
  <c r="BJ125" i="1"/>
  <c r="BT125" i="1" s="1"/>
  <c r="CC125" i="1" s="1"/>
  <c r="CL125" i="1" s="1"/>
  <c r="CC156" i="1"/>
  <c r="CL156" i="1" s="1"/>
  <c r="BJ156" i="1"/>
  <c r="BT156" i="1" s="1"/>
  <c r="BK117" i="1"/>
  <c r="BU117" i="1" s="1"/>
  <c r="CD117" i="1" s="1"/>
  <c r="CM117" i="1" s="1"/>
  <c r="BJ53" i="1"/>
  <c r="BT53" i="1" s="1"/>
  <c r="CC53" i="1" s="1"/>
  <c r="CL53" i="1" s="1"/>
  <c r="BK70" i="1"/>
  <c r="BU70" i="1" s="1"/>
  <c r="CD70" i="1" s="1"/>
  <c r="CM70" i="1" s="1"/>
  <c r="BK170" i="1"/>
  <c r="BU170" i="1" s="1"/>
  <c r="CD170" i="1" s="1"/>
  <c r="CM170" i="1" s="1"/>
  <c r="BJ86" i="1"/>
  <c r="BT86" i="1" s="1"/>
  <c r="CC86" i="1" s="1"/>
  <c r="CL86" i="1" s="1"/>
  <c r="BK35" i="1"/>
  <c r="BU35" i="1" s="1"/>
  <c r="CD35" i="1" s="1"/>
  <c r="CM35" i="1" s="1"/>
  <c r="BK186" i="1"/>
  <c r="BU186" i="1" s="1"/>
  <c r="CD186" i="1" s="1"/>
  <c r="CM186" i="1" s="1"/>
  <c r="BJ78" i="1"/>
  <c r="BT78" i="1" s="1"/>
  <c r="CC78" i="1" s="1"/>
  <c r="CL78" i="1" s="1"/>
  <c r="BJ191" i="1"/>
  <c r="BT191" i="1" s="1"/>
  <c r="CC191" i="1" s="1"/>
  <c r="CL191" i="1" s="1"/>
  <c r="BJ137" i="1"/>
  <c r="BT137" i="1" s="1"/>
  <c r="CC137" i="1" s="1"/>
  <c r="CL137" i="1" s="1"/>
  <c r="BJ132" i="1"/>
  <c r="BT132" i="1" s="1"/>
  <c r="CC132" i="1" s="1"/>
  <c r="CL132" i="1" s="1"/>
  <c r="CC179" i="1"/>
  <c r="CL179" i="1" s="1"/>
  <c r="BJ179" i="1"/>
  <c r="BT179" i="1" s="1"/>
  <c r="BK97" i="1"/>
  <c r="BU97" i="1" s="1"/>
  <c r="CD97" i="1" s="1"/>
  <c r="CM97" i="1" s="1"/>
  <c r="BK123" i="1"/>
  <c r="BU123" i="1" s="1"/>
  <c r="CD123" i="1" s="1"/>
  <c r="CM123" i="1" s="1"/>
  <c r="BK131" i="1"/>
  <c r="BU131" i="1" s="1"/>
  <c r="CD131" i="1" s="1"/>
  <c r="CM131" i="1" s="1"/>
  <c r="BK169" i="1"/>
  <c r="BU169" i="1" s="1"/>
  <c r="CD169" i="1" s="1"/>
  <c r="CM169" i="1" s="1"/>
  <c r="BJ151" i="1"/>
  <c r="BT151" i="1" s="1"/>
  <c r="CC151" i="1" s="1"/>
  <c r="CL151" i="1" s="1"/>
  <c r="BJ100" i="1"/>
  <c r="BT100" i="1" s="1"/>
  <c r="CC100" i="1" s="1"/>
  <c r="CL100" i="1" s="1"/>
  <c r="BJ65" i="1"/>
  <c r="BT65" i="1" s="1"/>
  <c r="CC65" i="1" s="1"/>
  <c r="CL65" i="1" s="1"/>
  <c r="BJ55" i="1"/>
  <c r="BT55" i="1" s="1"/>
  <c r="CC55" i="1" s="1"/>
  <c r="CL55" i="1" s="1"/>
  <c r="BK161" i="1"/>
  <c r="BU161" i="1" s="1"/>
  <c r="CD161" i="1" s="1"/>
  <c r="CM161" i="1" s="1"/>
  <c r="BJ83" i="1"/>
  <c r="BT83" i="1" s="1"/>
  <c r="CC83" i="1" s="1"/>
  <c r="CL83" i="1" s="1"/>
  <c r="BK99" i="1"/>
  <c r="BU99" i="1" s="1"/>
  <c r="CD99" i="1" s="1"/>
  <c r="CM99" i="1" s="1"/>
  <c r="BJ52" i="1"/>
  <c r="BT52" i="1" s="1"/>
  <c r="CC52" i="1" s="1"/>
  <c r="CL52" i="1" s="1"/>
  <c r="BJ130" i="1"/>
  <c r="BT130" i="1" s="1"/>
  <c r="CC130" i="1" s="1"/>
  <c r="CL130" i="1" s="1"/>
  <c r="BK77" i="1"/>
  <c r="BU77" i="1" s="1"/>
  <c r="CD77" i="1" s="1"/>
  <c r="CM77" i="1" s="1"/>
  <c r="BJ126" i="1"/>
  <c r="BT126" i="1" s="1"/>
  <c r="CC126" i="1" s="1"/>
  <c r="CL126" i="1" s="1"/>
  <c r="CC154" i="1"/>
  <c r="CL154" i="1" s="1"/>
  <c r="BJ154" i="1"/>
  <c r="BT154" i="1" s="1"/>
  <c r="BJ60" i="1"/>
  <c r="BT60" i="1" s="1"/>
  <c r="CC60" i="1" s="1"/>
  <c r="CL60" i="1" s="1"/>
  <c r="BJ51" i="1"/>
  <c r="BT51" i="1" s="1"/>
  <c r="CC51" i="1" s="1"/>
  <c r="CL51" i="1" s="1"/>
  <c r="BJ148" i="1"/>
  <c r="BT148" i="1" s="1"/>
  <c r="CC148" i="1" s="1"/>
  <c r="CL148" i="1" s="1"/>
  <c r="AZ27" i="1"/>
  <c r="AY17" i="1"/>
  <c r="BE27" i="1"/>
  <c r="BO27" i="1" s="1"/>
  <c r="BX27" i="1" s="1"/>
  <c r="BK29" i="10" l="1"/>
  <c r="BU29" i="10" s="1"/>
  <c r="CD29" i="10" s="1"/>
  <c r="CM29" i="10" s="1"/>
  <c r="CG17" i="10"/>
  <c r="BF27" i="10"/>
  <c r="BP27" i="10" s="1"/>
  <c r="BY27" i="10" s="1"/>
  <c r="BL116" i="7"/>
  <c r="BV116" i="7" s="1"/>
  <c r="CE116" i="7" s="1"/>
  <c r="CN116" i="7" s="1"/>
  <c r="BL40" i="7"/>
  <c r="BV40" i="7" s="1"/>
  <c r="CE40" i="7" s="1"/>
  <c r="CN40" i="7" s="1"/>
  <c r="BK41" i="7"/>
  <c r="BU41" i="7" s="1"/>
  <c r="CD41" i="7" s="1"/>
  <c r="CM41" i="7" s="1"/>
  <c r="BL144" i="7"/>
  <c r="BV144" i="7" s="1"/>
  <c r="CE144" i="7" s="1"/>
  <c r="CN144" i="7" s="1"/>
  <c r="BK149" i="7"/>
  <c r="BU149" i="7" s="1"/>
  <c r="CD149" i="7" s="1"/>
  <c r="CM149" i="7" s="1"/>
  <c r="BL166" i="7"/>
  <c r="BV166" i="7" s="1"/>
  <c r="CE166" i="7" s="1"/>
  <c r="CN166" i="7" s="1"/>
  <c r="BL96" i="7"/>
  <c r="BV96" i="7" s="1"/>
  <c r="CE96" i="7" s="1"/>
  <c r="CN96" i="7" s="1"/>
  <c r="BL154" i="7"/>
  <c r="BV154" i="7" s="1"/>
  <c r="CE154" i="7" s="1"/>
  <c r="CN154" i="7" s="1"/>
  <c r="BL151" i="7"/>
  <c r="BV151" i="7" s="1"/>
  <c r="CE151" i="7" s="1"/>
  <c r="CN151" i="7" s="1"/>
  <c r="BL72" i="7"/>
  <c r="BV72" i="7" s="1"/>
  <c r="CE72" i="7" s="1"/>
  <c r="CN72" i="7" s="1"/>
  <c r="BK89" i="7"/>
  <c r="BU89" i="7" s="1"/>
  <c r="CD89" i="7" s="1"/>
  <c r="CM89" i="7" s="1"/>
  <c r="BK179" i="7"/>
  <c r="BU179" i="7" s="1"/>
  <c r="CD179" i="7" s="1"/>
  <c r="CM179" i="7" s="1"/>
  <c r="BL152" i="7"/>
  <c r="BV152" i="7" s="1"/>
  <c r="CE152" i="7" s="1"/>
  <c r="CN152" i="7" s="1"/>
  <c r="BL188" i="7"/>
  <c r="BV188" i="7" s="1"/>
  <c r="CE188" i="7" s="1"/>
  <c r="CN188" i="7" s="1"/>
  <c r="BK80" i="7"/>
  <c r="BU80" i="7" s="1"/>
  <c r="CD80" i="7" s="1"/>
  <c r="CM80" i="7" s="1"/>
  <c r="BL177" i="7"/>
  <c r="BV177" i="7" s="1"/>
  <c r="CE177" i="7" s="1"/>
  <c r="CN177" i="7" s="1"/>
  <c r="BK164" i="7"/>
  <c r="BU164" i="7" s="1"/>
  <c r="CD164" i="7" s="1"/>
  <c r="CM164" i="7" s="1"/>
  <c r="BL54" i="7"/>
  <c r="BV54" i="7" s="1"/>
  <c r="CE54" i="7" s="1"/>
  <c r="CN54" i="7" s="1"/>
  <c r="BK118" i="7"/>
  <c r="BU118" i="7" s="1"/>
  <c r="CD118" i="7" s="1"/>
  <c r="CM118" i="7" s="1"/>
  <c r="BL35" i="7"/>
  <c r="BV35" i="7" s="1"/>
  <c r="CE35" i="7" s="1"/>
  <c r="CN35" i="7" s="1"/>
  <c r="BL181" i="7"/>
  <c r="BV181" i="7" s="1"/>
  <c r="CE181" i="7" s="1"/>
  <c r="CN181" i="7" s="1"/>
  <c r="BK106" i="7"/>
  <c r="BU106" i="7" s="1"/>
  <c r="CD106" i="7" s="1"/>
  <c r="CM106" i="7" s="1"/>
  <c r="BL172" i="7"/>
  <c r="BV172" i="7" s="1"/>
  <c r="CE172" i="7" s="1"/>
  <c r="CN172" i="7" s="1"/>
  <c r="BL131" i="7"/>
  <c r="BV131" i="7" s="1"/>
  <c r="CE131" i="7" s="1"/>
  <c r="CN131" i="7" s="1"/>
  <c r="BK69" i="7"/>
  <c r="BU69" i="7" s="1"/>
  <c r="CD69" i="7" s="1"/>
  <c r="CM69" i="7" s="1"/>
  <c r="BL135" i="7"/>
  <c r="BV135" i="7" s="1"/>
  <c r="CE135" i="7" s="1"/>
  <c r="CN135" i="7" s="1"/>
  <c r="BL99" i="7"/>
  <c r="BV99" i="7" s="1"/>
  <c r="CE99" i="7" s="1"/>
  <c r="CN99" i="7" s="1"/>
  <c r="BL109" i="7"/>
  <c r="BV109" i="7" s="1"/>
  <c r="CE109" i="7" s="1"/>
  <c r="CN109" i="7" s="1"/>
  <c r="BK167" i="7"/>
  <c r="BU167" i="7" s="1"/>
  <c r="CD167" i="7" s="1"/>
  <c r="CM167" i="7" s="1"/>
  <c r="BL161" i="7"/>
  <c r="BV161" i="7" s="1"/>
  <c r="CE161" i="7" s="1"/>
  <c r="CN161" i="7" s="1"/>
  <c r="BL139" i="7"/>
  <c r="BV139" i="7" s="1"/>
  <c r="CE139" i="7" s="1"/>
  <c r="CN139" i="7" s="1"/>
  <c r="BL170" i="7"/>
  <c r="BV170" i="7" s="1"/>
  <c r="CE170" i="7" s="1"/>
  <c r="CN170" i="7" s="1"/>
  <c r="BK110" i="7"/>
  <c r="BU110" i="7" s="1"/>
  <c r="CD110" i="7" s="1"/>
  <c r="CM110" i="7" s="1"/>
  <c r="BK128" i="7"/>
  <c r="BU128" i="7" s="1"/>
  <c r="CD128" i="7" s="1"/>
  <c r="CM128" i="7" s="1"/>
  <c r="BK59" i="7"/>
  <c r="BU59" i="7" s="1"/>
  <c r="CD59" i="7" s="1"/>
  <c r="CM59" i="7" s="1"/>
  <c r="BL47" i="7"/>
  <c r="BV47" i="7" s="1"/>
  <c r="CE47" i="7" s="1"/>
  <c r="CN47" i="7" s="1"/>
  <c r="BL160" i="7"/>
  <c r="BV160" i="7" s="1"/>
  <c r="CE160" i="7" s="1"/>
  <c r="CN160" i="7" s="1"/>
  <c r="BL85" i="7"/>
  <c r="BV85" i="7" s="1"/>
  <c r="CE85" i="7" s="1"/>
  <c r="CN85" i="7" s="1"/>
  <c r="BL175" i="7"/>
  <c r="BV175" i="7" s="1"/>
  <c r="CE175" i="7" s="1"/>
  <c r="CN175" i="7" s="1"/>
  <c r="BL191" i="7"/>
  <c r="BV191" i="7" s="1"/>
  <c r="CE191" i="7" s="1"/>
  <c r="CN191" i="7" s="1"/>
  <c r="BK86" i="7"/>
  <c r="BU86" i="7" s="1"/>
  <c r="CD86" i="7" s="1"/>
  <c r="CM86" i="7" s="1"/>
  <c r="BL183" i="7"/>
  <c r="BV183" i="7" s="1"/>
  <c r="CE183" i="7" s="1"/>
  <c r="CN183" i="7" s="1"/>
  <c r="BL36" i="7"/>
  <c r="BV36" i="7" s="1"/>
  <c r="CE36" i="7" s="1"/>
  <c r="CN36" i="7" s="1"/>
  <c r="BK56" i="7"/>
  <c r="BU56" i="7" s="1"/>
  <c r="CD56" i="7" s="1"/>
  <c r="CM56" i="7" s="1"/>
  <c r="BL39" i="7"/>
  <c r="BV39" i="7" s="1"/>
  <c r="CE39" i="7" s="1"/>
  <c r="CN39" i="7" s="1"/>
  <c r="BL50" i="7"/>
  <c r="BV50" i="7" s="1"/>
  <c r="CE50" i="7" s="1"/>
  <c r="CN50" i="7" s="1"/>
  <c r="BL51" i="7"/>
  <c r="BV51" i="7" s="1"/>
  <c r="CE51" i="7" s="1"/>
  <c r="CN51" i="7" s="1"/>
  <c r="BL76" i="7"/>
  <c r="BV76" i="7" s="1"/>
  <c r="CE76" i="7" s="1"/>
  <c r="CN76" i="7" s="1"/>
  <c r="BL194" i="7"/>
  <c r="BV194" i="7" s="1"/>
  <c r="CE194" i="7" s="1"/>
  <c r="CN194" i="7" s="1"/>
  <c r="BK174" i="7"/>
  <c r="BU174" i="7" s="1"/>
  <c r="CD174" i="7" s="1"/>
  <c r="CM174" i="7" s="1"/>
  <c r="BL34" i="7"/>
  <c r="BV34" i="7" s="1"/>
  <c r="CE34" i="7" s="1"/>
  <c r="CN34" i="7" s="1"/>
  <c r="BL58" i="7"/>
  <c r="BV58" i="7" s="1"/>
  <c r="CE58" i="7" s="1"/>
  <c r="CN58" i="7" s="1"/>
  <c r="BK28" i="7"/>
  <c r="BU28" i="7" s="1"/>
  <c r="CD28" i="7" s="1"/>
  <c r="CM28" i="7" s="1"/>
  <c r="BL142" i="7"/>
  <c r="BV142" i="7" s="1"/>
  <c r="CE142" i="7" s="1"/>
  <c r="CN142" i="7" s="1"/>
  <c r="BL30" i="7"/>
  <c r="BV30" i="7" s="1"/>
  <c r="CE30" i="7" s="1"/>
  <c r="CN30" i="7" s="1"/>
  <c r="BL107" i="7"/>
  <c r="BV107" i="7" s="1"/>
  <c r="CE107" i="7" s="1"/>
  <c r="CN107" i="7" s="1"/>
  <c r="BK97" i="7"/>
  <c r="BU97" i="7" s="1"/>
  <c r="CD97" i="7" s="1"/>
  <c r="CM97" i="7" s="1"/>
  <c r="BK74" i="7"/>
  <c r="BU74" i="7" s="1"/>
  <c r="CD74" i="7" s="1"/>
  <c r="CM74" i="7" s="1"/>
  <c r="BK82" i="7"/>
  <c r="BU82" i="7" s="1"/>
  <c r="CD82" i="7" s="1"/>
  <c r="CM82" i="7" s="1"/>
  <c r="BL193" i="7"/>
  <c r="BV193" i="7" s="1"/>
  <c r="CE193" i="7" s="1"/>
  <c r="CN193" i="7" s="1"/>
  <c r="BL108" i="7"/>
  <c r="BV108" i="7" s="1"/>
  <c r="CE108" i="7" s="1"/>
  <c r="CN108" i="7" s="1"/>
  <c r="BK48" i="7"/>
  <c r="BU48" i="7" s="1"/>
  <c r="CD48" i="7" s="1"/>
  <c r="CM48" i="7" s="1"/>
  <c r="BK171" i="7"/>
  <c r="BU171" i="7" s="1"/>
  <c r="CD171" i="7" s="1"/>
  <c r="CM171" i="7" s="1"/>
  <c r="BK147" i="7"/>
  <c r="BU147" i="7" s="1"/>
  <c r="CD147" i="7" s="1"/>
  <c r="CM147" i="7" s="1"/>
  <c r="BL104" i="7"/>
  <c r="BV104" i="7" s="1"/>
  <c r="CE104" i="7" s="1"/>
  <c r="CN104" i="7" s="1"/>
  <c r="BK65" i="7"/>
  <c r="BU65" i="7" s="1"/>
  <c r="CD65" i="7" s="1"/>
  <c r="CM65" i="7" s="1"/>
  <c r="BK182" i="7"/>
  <c r="BU182" i="7" s="1"/>
  <c r="CD182" i="7" s="1"/>
  <c r="CM182" i="7" s="1"/>
  <c r="BL68" i="7"/>
  <c r="BV68" i="7" s="1"/>
  <c r="CE68" i="7" s="1"/>
  <c r="CN68" i="7" s="1"/>
  <c r="BL124" i="7"/>
  <c r="BV124" i="7" s="1"/>
  <c r="CE124" i="7" s="1"/>
  <c r="CN124" i="7" s="1"/>
  <c r="BL133" i="7"/>
  <c r="BV133" i="7" s="1"/>
  <c r="CE133" i="7" s="1"/>
  <c r="CN133" i="7" s="1"/>
  <c r="BL143" i="7"/>
  <c r="BV143" i="7" s="1"/>
  <c r="CE143" i="7" s="1"/>
  <c r="CN143" i="7" s="1"/>
  <c r="BK77" i="7"/>
  <c r="BU77" i="7" s="1"/>
  <c r="CD77" i="7" s="1"/>
  <c r="CM77" i="7" s="1"/>
  <c r="BL53" i="7"/>
  <c r="BV53" i="7" s="1"/>
  <c r="CE53" i="7" s="1"/>
  <c r="CN53" i="7" s="1"/>
  <c r="BL189" i="7"/>
  <c r="BV189" i="7" s="1"/>
  <c r="CE189" i="7" s="1"/>
  <c r="CN189" i="7" s="1"/>
  <c r="BL71" i="7"/>
  <c r="BV71" i="7" s="1"/>
  <c r="CE71" i="7" s="1"/>
  <c r="CN71" i="7" s="1"/>
  <c r="BL185" i="7"/>
  <c r="BV185" i="7" s="1"/>
  <c r="CE185" i="7" s="1"/>
  <c r="CN185" i="7" s="1"/>
  <c r="BK55" i="7"/>
  <c r="BU55" i="7" s="1"/>
  <c r="CD55" i="7" s="1"/>
  <c r="CM55" i="7" s="1"/>
  <c r="BL176" i="7"/>
  <c r="BV176" i="7" s="1"/>
  <c r="CE176" i="7" s="1"/>
  <c r="CN176" i="7" s="1"/>
  <c r="BL38" i="7"/>
  <c r="BV38" i="7" s="1"/>
  <c r="CE38" i="7" s="1"/>
  <c r="CN38" i="7" s="1"/>
  <c r="BL136" i="7"/>
  <c r="BV136" i="7" s="1"/>
  <c r="CE136" i="7" s="1"/>
  <c r="CN136" i="7" s="1"/>
  <c r="BL44" i="7"/>
  <c r="BV44" i="7" s="1"/>
  <c r="CE44" i="7" s="1"/>
  <c r="CN44" i="7" s="1"/>
  <c r="BK156" i="7"/>
  <c r="BU156" i="7" s="1"/>
  <c r="CD156" i="7" s="1"/>
  <c r="CM156" i="7" s="1"/>
  <c r="BL123" i="7"/>
  <c r="BV123" i="7" s="1"/>
  <c r="CE123" i="7" s="1"/>
  <c r="CN123" i="7" s="1"/>
  <c r="BL187" i="7"/>
  <c r="BV187" i="7" s="1"/>
  <c r="CE187" i="7" s="1"/>
  <c r="CN187" i="7" s="1"/>
  <c r="BL180" i="7"/>
  <c r="BV180" i="7" s="1"/>
  <c r="CE180" i="7" s="1"/>
  <c r="CN180" i="7" s="1"/>
  <c r="BK127" i="7"/>
  <c r="BU127" i="7" s="1"/>
  <c r="CD127" i="7" s="1"/>
  <c r="CM127" i="7" s="1"/>
  <c r="BK114" i="7"/>
  <c r="BU114" i="7" s="1"/>
  <c r="CD114" i="7" s="1"/>
  <c r="CM114" i="7" s="1"/>
  <c r="BK125" i="7"/>
  <c r="BU125" i="7" s="1"/>
  <c r="CD125" i="7" s="1"/>
  <c r="CM125" i="7" s="1"/>
  <c r="BL190" i="7"/>
  <c r="BV190" i="7" s="1"/>
  <c r="CE190" i="7" s="1"/>
  <c r="CN190" i="7" s="1"/>
  <c r="BL132" i="7"/>
  <c r="BV132" i="7" s="1"/>
  <c r="CE132" i="7" s="1"/>
  <c r="CN132" i="7" s="1"/>
  <c r="BL66" i="7"/>
  <c r="BV66" i="7" s="1"/>
  <c r="CE66" i="7" s="1"/>
  <c r="CN66" i="7" s="1"/>
  <c r="BK115" i="7"/>
  <c r="BU115" i="7" s="1"/>
  <c r="CD115" i="7" s="1"/>
  <c r="CM115" i="7" s="1"/>
  <c r="BL43" i="7"/>
  <c r="BV43" i="7" s="1"/>
  <c r="CE43" i="7" s="1"/>
  <c r="CN43" i="7" s="1"/>
  <c r="BK37" i="7"/>
  <c r="BU37" i="7" s="1"/>
  <c r="CD37" i="7" s="1"/>
  <c r="CM37" i="7" s="1"/>
  <c r="BL113" i="7"/>
  <c r="BV113" i="7" s="1"/>
  <c r="CE113" i="7" s="1"/>
  <c r="CN113" i="7" s="1"/>
  <c r="BL100" i="7"/>
  <c r="BV100" i="7" s="1"/>
  <c r="CE100" i="7" s="1"/>
  <c r="CN100" i="7" s="1"/>
  <c r="BL129" i="7"/>
  <c r="BV129" i="7" s="1"/>
  <c r="CE129" i="7" s="1"/>
  <c r="CN129" i="7" s="1"/>
  <c r="BL141" i="7"/>
  <c r="BV141" i="7" s="1"/>
  <c r="CE141" i="7" s="1"/>
  <c r="CN141" i="7" s="1"/>
  <c r="BK148" i="7"/>
  <c r="BU148" i="7" s="1"/>
  <c r="CD148" i="7" s="1"/>
  <c r="CM148" i="7" s="1"/>
  <c r="BL102" i="7"/>
  <c r="BV102" i="7" s="1"/>
  <c r="CE102" i="7" s="1"/>
  <c r="CN102" i="7" s="1"/>
  <c r="BL192" i="7"/>
  <c r="BV192" i="7" s="1"/>
  <c r="CE192" i="7" s="1"/>
  <c r="CN192" i="7" s="1"/>
  <c r="BK159" i="7"/>
  <c r="BU159" i="7" s="1"/>
  <c r="CD159" i="7" s="1"/>
  <c r="CM159" i="7" s="1"/>
  <c r="BL121" i="7"/>
  <c r="BV121" i="7" s="1"/>
  <c r="CE121" i="7" s="1"/>
  <c r="CN121" i="7" s="1"/>
  <c r="BL165" i="7"/>
  <c r="BV165" i="7" s="1"/>
  <c r="CE165" i="7" s="1"/>
  <c r="CN165" i="7" s="1"/>
  <c r="BK52" i="7"/>
  <c r="BU52" i="7" s="1"/>
  <c r="CD52" i="7" s="1"/>
  <c r="CM52" i="7" s="1"/>
  <c r="BL63" i="7"/>
  <c r="BV63" i="7" s="1"/>
  <c r="CE63" i="7" s="1"/>
  <c r="CN63" i="7" s="1"/>
  <c r="BL173" i="7"/>
  <c r="BV173" i="7" s="1"/>
  <c r="CE173" i="7" s="1"/>
  <c r="CN173" i="7" s="1"/>
  <c r="BL42" i="7"/>
  <c r="BV42" i="7" s="1"/>
  <c r="CE42" i="7" s="1"/>
  <c r="CN42" i="7" s="1"/>
  <c r="BL186" i="7"/>
  <c r="BV186" i="7" s="1"/>
  <c r="CE186" i="7" s="1"/>
  <c r="CN186" i="7" s="1"/>
  <c r="BK122" i="7"/>
  <c r="BU122" i="7" s="1"/>
  <c r="CD122" i="7" s="1"/>
  <c r="CM122" i="7" s="1"/>
  <c r="BK83" i="7"/>
  <c r="BU83" i="7" s="1"/>
  <c r="CD83" i="7" s="1"/>
  <c r="CM83" i="7" s="1"/>
  <c r="BL145" i="7"/>
  <c r="BV145" i="7" s="1"/>
  <c r="CE145" i="7" s="1"/>
  <c r="CN145" i="7" s="1"/>
  <c r="BK169" i="7"/>
  <c r="BU169" i="7" s="1"/>
  <c r="CD169" i="7" s="1"/>
  <c r="CM169" i="7" s="1"/>
  <c r="BK73" i="7"/>
  <c r="BU73" i="7" s="1"/>
  <c r="CD73" i="7" s="1"/>
  <c r="CM73" i="7" s="1"/>
  <c r="BL87" i="7"/>
  <c r="BV87" i="7" s="1"/>
  <c r="CE87" i="7" s="1"/>
  <c r="CN87" i="7" s="1"/>
  <c r="BK90" i="7"/>
  <c r="BU90" i="7" s="1"/>
  <c r="CD90" i="7" s="1"/>
  <c r="CM90" i="7" s="1"/>
  <c r="BL162" i="7"/>
  <c r="BV162" i="7" s="1"/>
  <c r="CE162" i="7" s="1"/>
  <c r="CN162" i="7" s="1"/>
  <c r="BK78" i="7"/>
  <c r="BU78" i="7" s="1"/>
  <c r="CD78" i="7" s="1"/>
  <c r="CM78" i="7" s="1"/>
  <c r="BK70" i="7"/>
  <c r="BU70" i="7" s="1"/>
  <c r="CD70" i="7" s="1"/>
  <c r="CM70" i="7" s="1"/>
  <c r="BL32" i="7"/>
  <c r="BV32" i="7" s="1"/>
  <c r="CE32" i="7" s="1"/>
  <c r="CN32" i="7" s="1"/>
  <c r="BL84" i="7"/>
  <c r="BV84" i="7" s="1"/>
  <c r="CE84" i="7" s="1"/>
  <c r="CN84" i="7" s="1"/>
  <c r="BL49" i="7"/>
  <c r="BV49" i="7" s="1"/>
  <c r="CE49" i="7" s="1"/>
  <c r="CN49" i="7" s="1"/>
  <c r="BL75" i="7"/>
  <c r="BV75" i="7" s="1"/>
  <c r="CE75" i="7" s="1"/>
  <c r="CN75" i="7" s="1"/>
  <c r="BL61" i="7"/>
  <c r="BV61" i="7" s="1"/>
  <c r="CE61" i="7" s="1"/>
  <c r="CN61" i="7" s="1"/>
  <c r="BL119" i="7"/>
  <c r="BV119" i="7" s="1"/>
  <c r="CE119" i="7" s="1"/>
  <c r="CN119" i="7" s="1"/>
  <c r="BK158" i="7"/>
  <c r="BU158" i="7" s="1"/>
  <c r="CD158" i="7" s="1"/>
  <c r="CM158" i="7" s="1"/>
  <c r="BL46" i="7"/>
  <c r="BV46" i="7" s="1"/>
  <c r="CE46" i="7" s="1"/>
  <c r="CN46" i="7" s="1"/>
  <c r="BK178" i="7"/>
  <c r="BU178" i="7" s="1"/>
  <c r="CD178" i="7" s="1"/>
  <c r="CM178" i="7" s="1"/>
  <c r="BK29" i="7"/>
  <c r="BU29" i="7" s="1"/>
  <c r="CD29" i="7" s="1"/>
  <c r="CM29" i="7" s="1"/>
  <c r="BL112" i="7"/>
  <c r="BV112" i="7" s="1"/>
  <c r="CE112" i="7" s="1"/>
  <c r="CN112" i="7" s="1"/>
  <c r="BK64" i="7"/>
  <c r="BU64" i="7" s="1"/>
  <c r="CD64" i="7" s="1"/>
  <c r="CM64" i="7" s="1"/>
  <c r="BK93" i="7"/>
  <c r="BU93" i="7" s="1"/>
  <c r="CD93" i="7" s="1"/>
  <c r="CM93" i="7" s="1"/>
  <c r="BK101" i="7"/>
  <c r="BU101" i="7" s="1"/>
  <c r="CD101" i="7" s="1"/>
  <c r="CM101" i="7" s="1"/>
  <c r="BK81" i="7"/>
  <c r="BU81" i="7" s="1"/>
  <c r="CD81" i="7" s="1"/>
  <c r="CM81" i="7" s="1"/>
  <c r="BK67" i="7"/>
  <c r="BU67" i="7" s="1"/>
  <c r="CD67" i="7" s="1"/>
  <c r="CM67" i="7" s="1"/>
  <c r="BK98" i="7"/>
  <c r="BU98" i="7" s="1"/>
  <c r="CD98" i="7" s="1"/>
  <c r="CM98" i="7" s="1"/>
  <c r="BK134" i="7"/>
  <c r="BU134" i="7" s="1"/>
  <c r="CD134" i="7" s="1"/>
  <c r="CM134" i="7" s="1"/>
  <c r="BL31" i="7"/>
  <c r="BV31" i="7" s="1"/>
  <c r="CE31" i="7" s="1"/>
  <c r="CN31" i="7" s="1"/>
  <c r="BK138" i="7"/>
  <c r="BU138" i="7" s="1"/>
  <c r="CD138" i="7" s="1"/>
  <c r="CM138" i="7" s="1"/>
  <c r="BL146" i="7"/>
  <c r="BV146" i="7" s="1"/>
  <c r="CE146" i="7" s="1"/>
  <c r="CN146" i="7" s="1"/>
  <c r="BK33" i="7"/>
  <c r="BU33" i="7" s="1"/>
  <c r="CD33" i="7" s="1"/>
  <c r="CM33" i="7" s="1"/>
  <c r="BK163" i="7"/>
  <c r="BU163" i="7" s="1"/>
  <c r="CD163" i="7" s="1"/>
  <c r="CM163" i="7" s="1"/>
  <c r="BK155" i="7"/>
  <c r="BU155" i="7" s="1"/>
  <c r="CD155" i="7" s="1"/>
  <c r="CM155" i="7" s="1"/>
  <c r="BL103" i="7"/>
  <c r="BV103" i="7" s="1"/>
  <c r="CE103" i="7" s="1"/>
  <c r="CN103" i="7" s="1"/>
  <c r="BL120" i="7"/>
  <c r="BV120" i="7" s="1"/>
  <c r="CE120" i="7" s="1"/>
  <c r="CN120" i="7" s="1"/>
  <c r="BL45" i="7"/>
  <c r="BV45" i="7" s="1"/>
  <c r="CE45" i="7" s="1"/>
  <c r="CN45" i="7" s="1"/>
  <c r="BL140" i="7"/>
  <c r="BV140" i="7" s="1"/>
  <c r="CE140" i="7" s="1"/>
  <c r="CN140" i="7" s="1"/>
  <c r="BL153" i="7"/>
  <c r="BV153" i="7" s="1"/>
  <c r="CE153" i="7" s="1"/>
  <c r="CN153" i="7" s="1"/>
  <c r="BL92" i="7"/>
  <c r="BV92" i="7" s="1"/>
  <c r="CE92" i="7" s="1"/>
  <c r="CN92" i="7" s="1"/>
  <c r="BK130" i="7"/>
  <c r="BU130" i="7" s="1"/>
  <c r="CD130" i="7" s="1"/>
  <c r="CM130" i="7" s="1"/>
  <c r="BL137" i="7"/>
  <c r="BV137" i="7" s="1"/>
  <c r="CE137" i="7" s="1"/>
  <c r="CN137" i="7" s="1"/>
  <c r="BL88" i="7"/>
  <c r="BV88" i="7" s="1"/>
  <c r="CE88" i="7" s="1"/>
  <c r="CN88" i="7" s="1"/>
  <c r="BK95" i="7"/>
  <c r="BU95" i="7" s="1"/>
  <c r="CD95" i="7" s="1"/>
  <c r="CM95" i="7" s="1"/>
  <c r="BL195" i="7"/>
  <c r="BV195" i="7" s="1"/>
  <c r="CE195" i="7" s="1"/>
  <c r="CN195" i="7" s="1"/>
  <c r="BL111" i="7"/>
  <c r="BV111" i="7" s="1"/>
  <c r="CE111" i="7" s="1"/>
  <c r="CN111" i="7" s="1"/>
  <c r="BL150" i="7"/>
  <c r="BV150" i="7" s="1"/>
  <c r="CE150" i="7" s="1"/>
  <c r="CN150" i="7" s="1"/>
  <c r="BK117" i="7"/>
  <c r="BU117" i="7" s="1"/>
  <c r="CD117" i="7" s="1"/>
  <c r="CM117" i="7" s="1"/>
  <c r="BL91" i="7"/>
  <c r="BV91" i="7" s="1"/>
  <c r="CE91" i="7" s="1"/>
  <c r="CN91" i="7" s="1"/>
  <c r="BK60" i="7"/>
  <c r="BU60" i="7" s="1"/>
  <c r="CD60" i="7" s="1"/>
  <c r="CM60" i="7" s="1"/>
  <c r="BL62" i="7"/>
  <c r="BV62" i="7" s="1"/>
  <c r="CE62" i="7" s="1"/>
  <c r="CN62" i="7" s="1"/>
  <c r="BK184" i="7"/>
  <c r="BU184" i="7" s="1"/>
  <c r="CD184" i="7" s="1"/>
  <c r="CM184" i="7" s="1"/>
  <c r="BK126" i="7"/>
  <c r="BU126" i="7" s="1"/>
  <c r="CD126" i="7" s="1"/>
  <c r="CM126" i="7" s="1"/>
  <c r="BL57" i="7"/>
  <c r="BV57" i="7" s="1"/>
  <c r="CE57" i="7" s="1"/>
  <c r="CN57" i="7" s="1"/>
  <c r="BL79" i="7"/>
  <c r="BV79" i="7" s="1"/>
  <c r="CE79" i="7" s="1"/>
  <c r="CN79" i="7" s="1"/>
  <c r="BK94" i="7"/>
  <c r="BU94" i="7" s="1"/>
  <c r="CD94" i="7" s="1"/>
  <c r="CM94" i="7" s="1"/>
  <c r="BL157" i="7"/>
  <c r="BV157" i="7" s="1"/>
  <c r="CE157" i="7" s="1"/>
  <c r="CN157" i="7" s="1"/>
  <c r="BK105" i="7"/>
  <c r="BU105" i="7" s="1"/>
  <c r="CD105" i="7" s="1"/>
  <c r="CM105" i="7" s="1"/>
  <c r="BL168" i="7"/>
  <c r="BV168" i="7" s="1"/>
  <c r="CE168" i="7" s="1"/>
  <c r="CN168" i="7" s="1"/>
  <c r="CG17" i="7"/>
  <c r="BF27" i="7"/>
  <c r="BP27" i="7" s="1"/>
  <c r="BY27" i="7" s="1"/>
  <c r="BK131" i="6"/>
  <c r="BU131" i="6" s="1"/>
  <c r="CD131" i="6" s="1"/>
  <c r="CM131" i="6" s="1"/>
  <c r="BK40" i="6"/>
  <c r="BU40" i="6" s="1"/>
  <c r="CD40" i="6" s="1"/>
  <c r="CM40" i="6" s="1"/>
  <c r="BL142" i="6"/>
  <c r="BV142" i="6" s="1"/>
  <c r="CE142" i="6" s="1"/>
  <c r="CN142" i="6" s="1"/>
  <c r="BL168" i="6"/>
  <c r="BV168" i="6" s="1"/>
  <c r="CE168" i="6" s="1"/>
  <c r="CN168" i="6" s="1"/>
  <c r="BL153" i="6"/>
  <c r="BV153" i="6" s="1"/>
  <c r="CE153" i="6" s="1"/>
  <c r="CN153" i="6" s="1"/>
  <c r="BL178" i="6"/>
  <c r="BV178" i="6" s="1"/>
  <c r="CE178" i="6" s="1"/>
  <c r="CN178" i="6" s="1"/>
  <c r="BK70" i="6"/>
  <c r="BU70" i="6" s="1"/>
  <c r="CD70" i="6" s="1"/>
  <c r="CM70" i="6" s="1"/>
  <c r="BK129" i="6"/>
  <c r="BU129" i="6" s="1"/>
  <c r="CD129" i="6" s="1"/>
  <c r="CM129" i="6" s="1"/>
  <c r="BK175" i="6"/>
  <c r="BU175" i="6" s="1"/>
  <c r="CD175" i="6" s="1"/>
  <c r="CM175" i="6" s="1"/>
  <c r="BL170" i="6"/>
  <c r="BV170" i="6" s="1"/>
  <c r="CE170" i="6" s="1"/>
  <c r="CN170" i="6" s="1"/>
  <c r="BK136" i="6"/>
  <c r="BU136" i="6" s="1"/>
  <c r="CD136" i="6" s="1"/>
  <c r="CM136" i="6" s="1"/>
  <c r="BL169" i="6"/>
  <c r="BV169" i="6" s="1"/>
  <c r="CE169" i="6" s="1"/>
  <c r="CN169" i="6" s="1"/>
  <c r="BK104" i="6"/>
  <c r="BU104" i="6" s="1"/>
  <c r="CD104" i="6" s="1"/>
  <c r="CM104" i="6" s="1"/>
  <c r="BK61" i="6"/>
  <c r="BU61" i="6" s="1"/>
  <c r="CD61" i="6" s="1"/>
  <c r="CM61" i="6" s="1"/>
  <c r="BL181" i="6"/>
  <c r="BV181" i="6" s="1"/>
  <c r="CE181" i="6" s="1"/>
  <c r="CN181" i="6" s="1"/>
  <c r="BK59" i="6"/>
  <c r="BU59" i="6" s="1"/>
  <c r="CD59" i="6" s="1"/>
  <c r="CM59" i="6" s="1"/>
  <c r="BL71" i="6"/>
  <c r="BV71" i="6" s="1"/>
  <c r="CE71" i="6" s="1"/>
  <c r="CN71" i="6" s="1"/>
  <c r="BL94" i="6"/>
  <c r="BV94" i="6" s="1"/>
  <c r="CE94" i="6" s="1"/>
  <c r="CN94" i="6" s="1"/>
  <c r="BK194" i="6"/>
  <c r="BU194" i="6" s="1"/>
  <c r="CD194" i="6" s="1"/>
  <c r="CM194" i="6" s="1"/>
  <c r="BK55" i="6"/>
  <c r="BU55" i="6" s="1"/>
  <c r="CD55" i="6" s="1"/>
  <c r="CM55" i="6" s="1"/>
  <c r="BK48" i="6"/>
  <c r="BU48" i="6" s="1"/>
  <c r="CD48" i="6" s="1"/>
  <c r="CM48" i="6" s="1"/>
  <c r="BL98" i="6"/>
  <c r="BV98" i="6" s="1"/>
  <c r="CE98" i="6" s="1"/>
  <c r="CN98" i="6" s="1"/>
  <c r="BL177" i="6"/>
  <c r="BV177" i="6" s="1"/>
  <c r="CE177" i="6" s="1"/>
  <c r="CN177" i="6" s="1"/>
  <c r="BK72" i="6"/>
  <c r="BU72" i="6" s="1"/>
  <c r="CD72" i="6" s="1"/>
  <c r="CM72" i="6" s="1"/>
  <c r="BK50" i="6"/>
  <c r="BU50" i="6" s="1"/>
  <c r="CD50" i="6" s="1"/>
  <c r="CM50" i="6" s="1"/>
  <c r="BK111" i="6"/>
  <c r="BU111" i="6" s="1"/>
  <c r="CD111" i="6" s="1"/>
  <c r="CM111" i="6" s="1"/>
  <c r="BK159" i="6"/>
  <c r="BU159" i="6" s="1"/>
  <c r="CD159" i="6" s="1"/>
  <c r="CM159" i="6" s="1"/>
  <c r="BK82" i="6"/>
  <c r="BU82" i="6" s="1"/>
  <c r="CD82" i="6" s="1"/>
  <c r="CM82" i="6" s="1"/>
  <c r="BK52" i="6"/>
  <c r="BU52" i="6" s="1"/>
  <c r="CD52" i="6" s="1"/>
  <c r="CM52" i="6" s="1"/>
  <c r="BK180" i="6"/>
  <c r="BU180" i="6" s="1"/>
  <c r="CD180" i="6" s="1"/>
  <c r="CM180" i="6" s="1"/>
  <c r="BL134" i="6"/>
  <c r="BV134" i="6" s="1"/>
  <c r="CE134" i="6" s="1"/>
  <c r="CN134" i="6" s="1"/>
  <c r="BL36" i="6"/>
  <c r="BV36" i="6" s="1"/>
  <c r="CE36" i="6" s="1"/>
  <c r="CN36" i="6" s="1"/>
  <c r="BK35" i="6"/>
  <c r="BU35" i="6" s="1"/>
  <c r="CD35" i="6" s="1"/>
  <c r="CM35" i="6" s="1"/>
  <c r="BK57" i="6"/>
  <c r="BU57" i="6" s="1"/>
  <c r="CD57" i="6" s="1"/>
  <c r="CM57" i="6" s="1"/>
  <c r="BL166" i="6"/>
  <c r="BV166" i="6" s="1"/>
  <c r="CE166" i="6" s="1"/>
  <c r="CN166" i="6" s="1"/>
  <c r="BL155" i="6"/>
  <c r="BV155" i="6" s="1"/>
  <c r="CE155" i="6" s="1"/>
  <c r="CN155" i="6" s="1"/>
  <c r="BL140" i="6"/>
  <c r="BV140" i="6" s="1"/>
  <c r="CE140" i="6" s="1"/>
  <c r="CN140" i="6" s="1"/>
  <c r="BK66" i="6"/>
  <c r="BU66" i="6" s="1"/>
  <c r="CD66" i="6" s="1"/>
  <c r="CM66" i="6" s="1"/>
  <c r="BL83" i="6"/>
  <c r="BV83" i="6" s="1"/>
  <c r="CE83" i="6" s="1"/>
  <c r="CN83" i="6" s="1"/>
  <c r="BL49" i="6"/>
  <c r="BV49" i="6" s="1"/>
  <c r="CE49" i="6" s="1"/>
  <c r="CN49" i="6" s="1"/>
  <c r="BL189" i="6"/>
  <c r="BV189" i="6" s="1"/>
  <c r="CE189" i="6" s="1"/>
  <c r="CN189" i="6" s="1"/>
  <c r="BL130" i="6"/>
  <c r="BV130" i="6" s="1"/>
  <c r="CE130" i="6" s="1"/>
  <c r="CN130" i="6" s="1"/>
  <c r="BL34" i="6"/>
  <c r="BV34" i="6" s="1"/>
  <c r="CE34" i="6" s="1"/>
  <c r="CN34" i="6" s="1"/>
  <c r="BL139" i="6"/>
  <c r="BV139" i="6" s="1"/>
  <c r="CE139" i="6" s="1"/>
  <c r="CN139" i="6" s="1"/>
  <c r="BK107" i="6"/>
  <c r="BU107" i="6" s="1"/>
  <c r="CD107" i="6" s="1"/>
  <c r="CM107" i="6" s="1"/>
  <c r="BL53" i="6"/>
  <c r="BV53" i="6" s="1"/>
  <c r="CE53" i="6" s="1"/>
  <c r="CN53" i="6" s="1"/>
  <c r="BL54" i="6"/>
  <c r="BV54" i="6" s="1"/>
  <c r="CE54" i="6" s="1"/>
  <c r="CN54" i="6" s="1"/>
  <c r="BK165" i="6"/>
  <c r="BU165" i="6" s="1"/>
  <c r="CD165" i="6" s="1"/>
  <c r="CM165" i="6" s="1"/>
  <c r="BL47" i="6"/>
  <c r="BV47" i="6" s="1"/>
  <c r="CE47" i="6" s="1"/>
  <c r="CN47" i="6" s="1"/>
  <c r="BK183" i="6"/>
  <c r="BU183" i="6" s="1"/>
  <c r="CD183" i="6" s="1"/>
  <c r="CM183" i="6" s="1"/>
  <c r="BK195" i="6"/>
  <c r="BU195" i="6" s="1"/>
  <c r="CD195" i="6" s="1"/>
  <c r="CM195" i="6" s="1"/>
  <c r="BK147" i="6"/>
  <c r="BU147" i="6" s="1"/>
  <c r="CD147" i="6" s="1"/>
  <c r="CM147" i="6" s="1"/>
  <c r="BK128" i="6"/>
  <c r="BU128" i="6" s="1"/>
  <c r="CD128" i="6" s="1"/>
  <c r="CM128" i="6" s="1"/>
  <c r="BK173" i="6"/>
  <c r="BU173" i="6" s="1"/>
  <c r="CD173" i="6" s="1"/>
  <c r="CM173" i="6" s="1"/>
  <c r="BK67" i="6"/>
  <c r="BU67" i="6" s="1"/>
  <c r="CD67" i="6" s="1"/>
  <c r="CM67" i="6" s="1"/>
  <c r="BK62" i="6"/>
  <c r="BU62" i="6" s="1"/>
  <c r="CD62" i="6" s="1"/>
  <c r="CM62" i="6" s="1"/>
  <c r="BK120" i="6"/>
  <c r="BU120" i="6" s="1"/>
  <c r="CD120" i="6" s="1"/>
  <c r="CM120" i="6" s="1"/>
  <c r="BL29" i="6"/>
  <c r="BV29" i="6" s="1"/>
  <c r="CE29" i="6" s="1"/>
  <c r="CN29" i="6" s="1"/>
  <c r="BK152" i="6"/>
  <c r="BU152" i="6" s="1"/>
  <c r="CD152" i="6" s="1"/>
  <c r="CM152" i="6" s="1"/>
  <c r="BK32" i="6"/>
  <c r="BU32" i="6" s="1"/>
  <c r="CD32" i="6" s="1"/>
  <c r="CM32" i="6" s="1"/>
  <c r="BK151" i="6"/>
  <c r="BU151" i="6" s="1"/>
  <c r="CD151" i="6" s="1"/>
  <c r="CM151" i="6" s="1"/>
  <c r="BL137" i="6"/>
  <c r="BV137" i="6" s="1"/>
  <c r="CE137" i="6" s="1"/>
  <c r="CN137" i="6" s="1"/>
  <c r="BL157" i="6"/>
  <c r="BV157" i="6" s="1"/>
  <c r="CE157" i="6" s="1"/>
  <c r="CN157" i="6" s="1"/>
  <c r="BL124" i="6"/>
  <c r="BV124" i="6" s="1"/>
  <c r="CE124" i="6" s="1"/>
  <c r="CN124" i="6" s="1"/>
  <c r="BK174" i="6"/>
  <c r="BU174" i="6" s="1"/>
  <c r="CD174" i="6" s="1"/>
  <c r="CM174" i="6" s="1"/>
  <c r="BK84" i="6"/>
  <c r="BU84" i="6" s="1"/>
  <c r="CD84" i="6" s="1"/>
  <c r="CM84" i="6" s="1"/>
  <c r="BK101" i="6"/>
  <c r="BU101" i="6" s="1"/>
  <c r="CD101" i="6" s="1"/>
  <c r="CM101" i="6" s="1"/>
  <c r="BL42" i="6"/>
  <c r="BV42" i="6" s="1"/>
  <c r="CE42" i="6" s="1"/>
  <c r="CN42" i="6" s="1"/>
  <c r="BK86" i="6"/>
  <c r="BU86" i="6" s="1"/>
  <c r="CD86" i="6" s="1"/>
  <c r="CM86" i="6" s="1"/>
  <c r="BL87" i="6"/>
  <c r="BV87" i="6" s="1"/>
  <c r="CE87" i="6" s="1"/>
  <c r="CN87" i="6" s="1"/>
  <c r="BK172" i="6"/>
  <c r="BU172" i="6" s="1"/>
  <c r="CD172" i="6" s="1"/>
  <c r="CM172" i="6" s="1"/>
  <c r="BK76" i="6"/>
  <c r="BU76" i="6" s="1"/>
  <c r="CD76" i="6" s="1"/>
  <c r="CM76" i="6" s="1"/>
  <c r="BK46" i="6"/>
  <c r="BU46" i="6" s="1"/>
  <c r="CD46" i="6" s="1"/>
  <c r="CM46" i="6" s="1"/>
  <c r="BK135" i="6"/>
  <c r="BU135" i="6" s="1"/>
  <c r="CD135" i="6" s="1"/>
  <c r="CM135" i="6" s="1"/>
  <c r="BL144" i="6"/>
  <c r="BV144" i="6" s="1"/>
  <c r="CE144" i="6" s="1"/>
  <c r="CN144" i="6" s="1"/>
  <c r="BK79" i="6"/>
  <c r="BU79" i="6" s="1"/>
  <c r="CD79" i="6" s="1"/>
  <c r="CM79" i="6" s="1"/>
  <c r="BK192" i="6"/>
  <c r="BU192" i="6" s="1"/>
  <c r="CD192" i="6" s="1"/>
  <c r="CM192" i="6" s="1"/>
  <c r="BL146" i="6"/>
  <c r="BV146" i="6" s="1"/>
  <c r="CE146" i="6" s="1"/>
  <c r="CN146" i="6" s="1"/>
  <c r="BK127" i="6"/>
  <c r="BU127" i="6" s="1"/>
  <c r="CD127" i="6" s="1"/>
  <c r="CM127" i="6" s="1"/>
  <c r="BL33" i="6"/>
  <c r="BV33" i="6" s="1"/>
  <c r="CE33" i="6" s="1"/>
  <c r="CN33" i="6" s="1"/>
  <c r="BK184" i="6"/>
  <c r="BU184" i="6" s="1"/>
  <c r="CD184" i="6" s="1"/>
  <c r="CM184" i="6" s="1"/>
  <c r="BK69" i="6"/>
  <c r="BU69" i="6" s="1"/>
  <c r="CD69" i="6" s="1"/>
  <c r="CM69" i="6" s="1"/>
  <c r="BK75" i="6"/>
  <c r="BU75" i="6" s="1"/>
  <c r="CD75" i="6" s="1"/>
  <c r="CM75" i="6" s="1"/>
  <c r="BL64" i="6"/>
  <c r="BV64" i="6" s="1"/>
  <c r="CE64" i="6" s="1"/>
  <c r="CN64" i="6" s="1"/>
  <c r="BK90" i="6"/>
  <c r="BU90" i="6" s="1"/>
  <c r="CD90" i="6" s="1"/>
  <c r="CM90" i="6" s="1"/>
  <c r="BK96" i="6"/>
  <c r="BU96" i="6" s="1"/>
  <c r="CD96" i="6" s="1"/>
  <c r="CM96" i="6" s="1"/>
  <c r="BL103" i="6"/>
  <c r="BV103" i="6" s="1"/>
  <c r="CE103" i="6" s="1"/>
  <c r="CN103" i="6" s="1"/>
  <c r="BK58" i="6"/>
  <c r="BU58" i="6" s="1"/>
  <c r="CD58" i="6" s="1"/>
  <c r="CM58" i="6" s="1"/>
  <c r="BK115" i="6"/>
  <c r="BU115" i="6" s="1"/>
  <c r="CD115" i="6" s="1"/>
  <c r="CM115" i="6" s="1"/>
  <c r="BL182" i="6"/>
  <c r="BV182" i="6" s="1"/>
  <c r="CE182" i="6" s="1"/>
  <c r="CN182" i="6" s="1"/>
  <c r="BK78" i="6"/>
  <c r="BU78" i="6" s="1"/>
  <c r="CD78" i="6" s="1"/>
  <c r="CM78" i="6" s="1"/>
  <c r="BL102" i="6"/>
  <c r="BV102" i="6" s="1"/>
  <c r="CE102" i="6" s="1"/>
  <c r="CN102" i="6" s="1"/>
  <c r="BK68" i="6"/>
  <c r="BU68" i="6" s="1"/>
  <c r="CD68" i="6" s="1"/>
  <c r="CM68" i="6" s="1"/>
  <c r="BL118" i="6"/>
  <c r="BV118" i="6" s="1"/>
  <c r="CE118" i="6" s="1"/>
  <c r="CN118" i="6" s="1"/>
  <c r="BL145" i="6"/>
  <c r="BV145" i="6" s="1"/>
  <c r="CE145" i="6" s="1"/>
  <c r="CN145" i="6" s="1"/>
  <c r="BL105" i="6"/>
  <c r="BV105" i="6" s="1"/>
  <c r="CE105" i="6" s="1"/>
  <c r="CN105" i="6" s="1"/>
  <c r="BK116" i="6"/>
  <c r="BU116" i="6" s="1"/>
  <c r="CD116" i="6" s="1"/>
  <c r="CM116" i="6" s="1"/>
  <c r="BL95" i="6"/>
  <c r="BV95" i="6" s="1"/>
  <c r="CE95" i="6" s="1"/>
  <c r="CN95" i="6" s="1"/>
  <c r="BK123" i="6"/>
  <c r="BU123" i="6" s="1"/>
  <c r="CD123" i="6" s="1"/>
  <c r="CM123" i="6" s="1"/>
  <c r="BX17" i="6"/>
  <c r="CG27" i="6"/>
  <c r="BK88" i="6"/>
  <c r="BU88" i="6" s="1"/>
  <c r="CD88" i="6" s="1"/>
  <c r="CM88" i="6" s="1"/>
  <c r="BK43" i="6"/>
  <c r="BU43" i="6" s="1"/>
  <c r="CD43" i="6" s="1"/>
  <c r="CM43" i="6" s="1"/>
  <c r="BK179" i="6"/>
  <c r="BU179" i="6" s="1"/>
  <c r="CD179" i="6" s="1"/>
  <c r="CM179" i="6" s="1"/>
  <c r="BK188" i="6"/>
  <c r="BU188" i="6" s="1"/>
  <c r="CD188" i="6" s="1"/>
  <c r="CM188" i="6" s="1"/>
  <c r="BK121" i="6"/>
  <c r="BU121" i="6" s="1"/>
  <c r="CD121" i="6" s="1"/>
  <c r="CM121" i="6" s="1"/>
  <c r="BL45" i="6"/>
  <c r="BV45" i="6" s="1"/>
  <c r="CE45" i="6" s="1"/>
  <c r="CN45" i="6" s="1"/>
  <c r="BL176" i="6"/>
  <c r="BV176" i="6" s="1"/>
  <c r="CE176" i="6" s="1"/>
  <c r="CN176" i="6" s="1"/>
  <c r="BK80" i="6"/>
  <c r="BU80" i="6" s="1"/>
  <c r="CD80" i="6" s="1"/>
  <c r="CM80" i="6" s="1"/>
  <c r="BK191" i="6"/>
  <c r="BU191" i="6" s="1"/>
  <c r="CD191" i="6" s="1"/>
  <c r="CM191" i="6" s="1"/>
  <c r="BL81" i="6"/>
  <c r="BV81" i="6" s="1"/>
  <c r="CE81" i="6" s="1"/>
  <c r="CN81" i="6" s="1"/>
  <c r="BK119" i="6"/>
  <c r="BU119" i="6" s="1"/>
  <c r="CD119" i="6" s="1"/>
  <c r="CM119" i="6" s="1"/>
  <c r="BK156" i="6"/>
  <c r="BU156" i="6" s="1"/>
  <c r="CD156" i="6" s="1"/>
  <c r="CM156" i="6" s="1"/>
  <c r="BK31" i="6"/>
  <c r="BU31" i="6" s="1"/>
  <c r="CD31" i="6" s="1"/>
  <c r="CM31" i="6" s="1"/>
  <c r="BL110" i="6"/>
  <c r="BV110" i="6" s="1"/>
  <c r="CE110" i="6" s="1"/>
  <c r="CN110" i="6" s="1"/>
  <c r="BK65" i="6"/>
  <c r="BU65" i="6" s="1"/>
  <c r="CD65" i="6" s="1"/>
  <c r="CM65" i="6" s="1"/>
  <c r="BK109" i="6"/>
  <c r="BU109" i="6" s="1"/>
  <c r="CD109" i="6" s="1"/>
  <c r="CM109" i="6" s="1"/>
  <c r="BL133" i="6"/>
  <c r="BV133" i="6" s="1"/>
  <c r="CE133" i="6" s="1"/>
  <c r="CN133" i="6" s="1"/>
  <c r="BK39" i="6"/>
  <c r="BU39" i="6" s="1"/>
  <c r="CD39" i="6" s="1"/>
  <c r="CM39" i="6" s="1"/>
  <c r="BL185" i="6"/>
  <c r="BV185" i="6" s="1"/>
  <c r="CE185" i="6" s="1"/>
  <c r="CN185" i="6" s="1"/>
  <c r="BK60" i="6"/>
  <c r="BU60" i="6" s="1"/>
  <c r="CD60" i="6" s="1"/>
  <c r="CM60" i="6" s="1"/>
  <c r="BL171" i="6"/>
  <c r="BV171" i="6" s="1"/>
  <c r="CE171" i="6" s="1"/>
  <c r="CN171" i="6" s="1"/>
  <c r="BK148" i="6"/>
  <c r="BU148" i="6" s="1"/>
  <c r="CD148" i="6" s="1"/>
  <c r="CM148" i="6" s="1"/>
  <c r="BK92" i="6"/>
  <c r="BU92" i="6" s="1"/>
  <c r="CD92" i="6" s="1"/>
  <c r="CM92" i="6" s="1"/>
  <c r="BK77" i="6"/>
  <c r="BU77" i="6" s="1"/>
  <c r="CD77" i="6" s="1"/>
  <c r="CM77" i="6" s="1"/>
  <c r="BL113" i="6"/>
  <c r="BV113" i="6" s="1"/>
  <c r="CE113" i="6" s="1"/>
  <c r="CN113" i="6" s="1"/>
  <c r="BK44" i="6"/>
  <c r="BU44" i="6" s="1"/>
  <c r="CD44" i="6" s="1"/>
  <c r="CM44" i="6" s="1"/>
  <c r="BL162" i="6"/>
  <c r="BV162" i="6" s="1"/>
  <c r="CE162" i="6" s="1"/>
  <c r="CN162" i="6" s="1"/>
  <c r="BK41" i="6"/>
  <c r="BU41" i="6" s="1"/>
  <c r="CD41" i="6" s="1"/>
  <c r="CM41" i="6" s="1"/>
  <c r="BK154" i="6"/>
  <c r="BU154" i="6" s="1"/>
  <c r="CD154" i="6" s="1"/>
  <c r="CM154" i="6" s="1"/>
  <c r="BL91" i="6"/>
  <c r="BV91" i="6" s="1"/>
  <c r="CE91" i="6" s="1"/>
  <c r="CN91" i="6" s="1"/>
  <c r="BK122" i="6"/>
  <c r="BU122" i="6" s="1"/>
  <c r="CD122" i="6" s="1"/>
  <c r="CM122" i="6" s="1"/>
  <c r="BK132" i="6"/>
  <c r="BU132" i="6" s="1"/>
  <c r="CD132" i="6" s="1"/>
  <c r="CM132" i="6" s="1"/>
  <c r="BL73" i="6"/>
  <c r="BV73" i="6" s="1"/>
  <c r="CE73" i="6" s="1"/>
  <c r="CN73" i="6" s="1"/>
  <c r="BK190" i="6"/>
  <c r="BU190" i="6" s="1"/>
  <c r="CD190" i="6" s="1"/>
  <c r="CM190" i="6" s="1"/>
  <c r="BL167" i="6"/>
  <c r="BV167" i="6" s="1"/>
  <c r="CE167" i="6" s="1"/>
  <c r="CN167" i="6" s="1"/>
  <c r="BL158" i="6"/>
  <c r="BV158" i="6" s="1"/>
  <c r="CE158" i="6" s="1"/>
  <c r="CN158" i="6" s="1"/>
  <c r="BK97" i="6"/>
  <c r="BU97" i="6" s="1"/>
  <c r="CD97" i="6" s="1"/>
  <c r="CM97" i="6" s="1"/>
  <c r="BK114" i="6"/>
  <c r="BU114" i="6" s="1"/>
  <c r="CD114" i="6" s="1"/>
  <c r="CM114" i="6" s="1"/>
  <c r="BL28" i="6"/>
  <c r="BV28" i="6" s="1"/>
  <c r="CE28" i="6" s="1"/>
  <c r="CN28" i="6" s="1"/>
  <c r="BK160" i="6"/>
  <c r="BU160" i="6" s="1"/>
  <c r="CD160" i="6" s="1"/>
  <c r="CM160" i="6" s="1"/>
  <c r="BK85" i="6"/>
  <c r="BU85" i="6" s="1"/>
  <c r="CD85" i="6" s="1"/>
  <c r="CM85" i="6" s="1"/>
  <c r="BK100" i="6"/>
  <c r="BU100" i="6" s="1"/>
  <c r="CD100" i="6" s="1"/>
  <c r="CM100" i="6" s="1"/>
  <c r="BL108" i="6"/>
  <c r="BV108" i="6" s="1"/>
  <c r="CE108" i="6" s="1"/>
  <c r="CN108" i="6" s="1"/>
  <c r="BL149" i="6"/>
  <c r="BV149" i="6" s="1"/>
  <c r="CE149" i="6" s="1"/>
  <c r="CN149" i="6" s="1"/>
  <c r="BL193" i="6"/>
  <c r="BV193" i="6" s="1"/>
  <c r="CE193" i="6" s="1"/>
  <c r="CN193" i="6" s="1"/>
  <c r="BL138" i="6"/>
  <c r="BV138" i="6" s="1"/>
  <c r="CE138" i="6" s="1"/>
  <c r="CN138" i="6" s="1"/>
  <c r="BK106" i="6"/>
  <c r="BU106" i="6" s="1"/>
  <c r="CD106" i="6" s="1"/>
  <c r="CM106" i="6" s="1"/>
  <c r="BL164" i="6"/>
  <c r="BV164" i="6" s="1"/>
  <c r="CE164" i="6" s="1"/>
  <c r="CN164" i="6" s="1"/>
  <c r="BK163" i="6"/>
  <c r="BU163" i="6" s="1"/>
  <c r="CD163" i="6" s="1"/>
  <c r="CM163" i="6" s="1"/>
  <c r="BK186" i="6"/>
  <c r="BU186" i="6" s="1"/>
  <c r="CD186" i="6" s="1"/>
  <c r="CM186" i="6" s="1"/>
  <c r="BK89" i="6"/>
  <c r="BU89" i="6" s="1"/>
  <c r="CD89" i="6" s="1"/>
  <c r="CM89" i="6" s="1"/>
  <c r="BK99" i="6"/>
  <c r="BU99" i="6" s="1"/>
  <c r="CD99" i="6" s="1"/>
  <c r="CM99" i="6" s="1"/>
  <c r="BL56" i="6"/>
  <c r="BV56" i="6" s="1"/>
  <c r="CE56" i="6" s="1"/>
  <c r="CN56" i="6" s="1"/>
  <c r="BK150" i="6"/>
  <c r="BU150" i="6" s="1"/>
  <c r="CD150" i="6" s="1"/>
  <c r="CM150" i="6" s="1"/>
  <c r="BL141" i="6"/>
  <c r="BV141" i="6" s="1"/>
  <c r="CE141" i="6" s="1"/>
  <c r="CN141" i="6" s="1"/>
  <c r="BK93" i="6"/>
  <c r="BU93" i="6" s="1"/>
  <c r="CD93" i="6" s="1"/>
  <c r="CM93" i="6" s="1"/>
  <c r="BL30" i="6"/>
  <c r="BV30" i="6" s="1"/>
  <c r="CE30" i="6" s="1"/>
  <c r="CN30" i="6" s="1"/>
  <c r="BK74" i="6"/>
  <c r="BU74" i="6" s="1"/>
  <c r="CD74" i="6" s="1"/>
  <c r="CM74" i="6" s="1"/>
  <c r="BK51" i="6"/>
  <c r="BU51" i="6" s="1"/>
  <c r="CD51" i="6" s="1"/>
  <c r="CM51" i="6" s="1"/>
  <c r="BL187" i="6"/>
  <c r="BV187" i="6" s="1"/>
  <c r="CE187" i="6" s="1"/>
  <c r="CN187" i="6" s="1"/>
  <c r="BL125" i="6"/>
  <c r="BV125" i="6" s="1"/>
  <c r="CE125" i="6" s="1"/>
  <c r="CN125" i="6" s="1"/>
  <c r="BK37" i="6"/>
  <c r="BU37" i="6" s="1"/>
  <c r="CD37" i="6" s="1"/>
  <c r="CM37" i="6" s="1"/>
  <c r="BL63" i="6"/>
  <c r="BV63" i="6" s="1"/>
  <c r="CE63" i="6" s="1"/>
  <c r="CN63" i="6" s="1"/>
  <c r="BK126" i="6"/>
  <c r="BU126" i="6" s="1"/>
  <c r="CD126" i="6" s="1"/>
  <c r="CM126" i="6" s="1"/>
  <c r="BK143" i="6"/>
  <c r="BU143" i="6" s="1"/>
  <c r="CD143" i="6" s="1"/>
  <c r="CM143" i="6" s="1"/>
  <c r="BK38" i="6"/>
  <c r="BU38" i="6" s="1"/>
  <c r="CD38" i="6" s="1"/>
  <c r="CM38" i="6" s="1"/>
  <c r="BK117" i="6"/>
  <c r="BU117" i="6" s="1"/>
  <c r="CD117" i="6" s="1"/>
  <c r="CM117" i="6" s="1"/>
  <c r="BK112" i="6"/>
  <c r="BU112" i="6" s="1"/>
  <c r="CD112" i="6" s="1"/>
  <c r="CM112" i="6" s="1"/>
  <c r="BL161" i="6"/>
  <c r="BV161" i="6" s="1"/>
  <c r="CE161" i="6" s="1"/>
  <c r="CN161" i="6" s="1"/>
  <c r="BL167" i="5"/>
  <c r="BV167" i="5" s="1"/>
  <c r="CE167" i="5" s="1"/>
  <c r="CN167" i="5" s="1"/>
  <c r="BK106" i="5"/>
  <c r="BU106" i="5" s="1"/>
  <c r="CD106" i="5" s="1"/>
  <c r="CM106" i="5" s="1"/>
  <c r="BL184" i="5"/>
  <c r="BV184" i="5" s="1"/>
  <c r="CE184" i="5" s="1"/>
  <c r="CN184" i="5" s="1"/>
  <c r="BL131" i="5"/>
  <c r="BV131" i="5" s="1"/>
  <c r="CE131" i="5" s="1"/>
  <c r="CN131" i="5" s="1"/>
  <c r="BK88" i="5"/>
  <c r="BU88" i="5" s="1"/>
  <c r="CD88" i="5" s="1"/>
  <c r="CM88" i="5" s="1"/>
  <c r="BK93" i="5"/>
  <c r="BU93" i="5" s="1"/>
  <c r="CD93" i="5" s="1"/>
  <c r="CM93" i="5" s="1"/>
  <c r="BK173" i="5"/>
  <c r="BU173" i="5" s="1"/>
  <c r="CD173" i="5" s="1"/>
  <c r="CM173" i="5" s="1"/>
  <c r="BL98" i="5"/>
  <c r="BV98" i="5" s="1"/>
  <c r="CE98" i="5" s="1"/>
  <c r="CN98" i="5" s="1"/>
  <c r="BK39" i="5"/>
  <c r="BU39" i="5" s="1"/>
  <c r="CD39" i="5" s="1"/>
  <c r="CM39" i="5" s="1"/>
  <c r="BK193" i="5"/>
  <c r="BU193" i="5" s="1"/>
  <c r="CD193" i="5" s="1"/>
  <c r="CM193" i="5" s="1"/>
  <c r="BK111" i="5"/>
  <c r="BU111" i="5" s="1"/>
  <c r="CD111" i="5" s="1"/>
  <c r="CM111" i="5" s="1"/>
  <c r="BK64" i="5"/>
  <c r="BU64" i="5" s="1"/>
  <c r="CD64" i="5" s="1"/>
  <c r="CM64" i="5" s="1"/>
  <c r="BK57" i="5"/>
  <c r="BU57" i="5" s="1"/>
  <c r="CD57" i="5" s="1"/>
  <c r="CM57" i="5" s="1"/>
  <c r="BL183" i="5"/>
  <c r="BV183" i="5" s="1"/>
  <c r="CE183" i="5" s="1"/>
  <c r="CN183" i="5" s="1"/>
  <c r="BL166" i="5"/>
  <c r="BV166" i="5" s="1"/>
  <c r="CE166" i="5" s="1"/>
  <c r="CN166" i="5" s="1"/>
  <c r="BK34" i="5"/>
  <c r="BU34" i="5" s="1"/>
  <c r="CD34" i="5" s="1"/>
  <c r="CM34" i="5" s="1"/>
  <c r="BL170" i="5"/>
  <c r="BV170" i="5" s="1"/>
  <c r="CE170" i="5" s="1"/>
  <c r="CN170" i="5" s="1"/>
  <c r="BK172" i="5"/>
  <c r="BU172" i="5" s="1"/>
  <c r="CD172" i="5" s="1"/>
  <c r="CM172" i="5" s="1"/>
  <c r="BK149" i="5"/>
  <c r="BU149" i="5" s="1"/>
  <c r="CD149" i="5" s="1"/>
  <c r="CM149" i="5" s="1"/>
  <c r="BK28" i="5"/>
  <c r="BU28" i="5" s="1"/>
  <c r="CD28" i="5" s="1"/>
  <c r="CM28" i="5" s="1"/>
  <c r="BK92" i="5"/>
  <c r="BU92" i="5" s="1"/>
  <c r="CD92" i="5" s="1"/>
  <c r="CM92" i="5" s="1"/>
  <c r="BL181" i="5"/>
  <c r="BV181" i="5" s="1"/>
  <c r="CE181" i="5" s="1"/>
  <c r="CN181" i="5" s="1"/>
  <c r="BL159" i="5"/>
  <c r="BV159" i="5" s="1"/>
  <c r="CE159" i="5" s="1"/>
  <c r="CN159" i="5" s="1"/>
  <c r="BL177" i="5"/>
  <c r="BV177" i="5" s="1"/>
  <c r="CE177" i="5" s="1"/>
  <c r="CN177" i="5" s="1"/>
  <c r="BK77" i="5"/>
  <c r="BU77" i="5" s="1"/>
  <c r="CD77" i="5" s="1"/>
  <c r="CM77" i="5" s="1"/>
  <c r="BK37" i="5"/>
  <c r="BU37" i="5" s="1"/>
  <c r="CD37" i="5" s="1"/>
  <c r="CM37" i="5" s="1"/>
  <c r="BK125" i="5"/>
  <c r="BU125" i="5" s="1"/>
  <c r="CD125" i="5" s="1"/>
  <c r="CM125" i="5" s="1"/>
  <c r="BL103" i="5"/>
  <c r="BV103" i="5" s="1"/>
  <c r="CE103" i="5" s="1"/>
  <c r="CN103" i="5" s="1"/>
  <c r="BK121" i="5"/>
  <c r="BU121" i="5" s="1"/>
  <c r="CD121" i="5" s="1"/>
  <c r="CM121" i="5" s="1"/>
  <c r="BK48" i="5"/>
  <c r="BU48" i="5" s="1"/>
  <c r="CD48" i="5" s="1"/>
  <c r="CM48" i="5" s="1"/>
  <c r="BK109" i="5"/>
  <c r="BU109" i="5" s="1"/>
  <c r="CD109" i="5" s="1"/>
  <c r="CM109" i="5" s="1"/>
  <c r="BK118" i="5"/>
  <c r="BU118" i="5" s="1"/>
  <c r="CD118" i="5" s="1"/>
  <c r="CM118" i="5" s="1"/>
  <c r="BK161" i="5"/>
  <c r="BU161" i="5" s="1"/>
  <c r="CD161" i="5" s="1"/>
  <c r="CM161" i="5" s="1"/>
  <c r="BK194" i="5"/>
  <c r="BU194" i="5" s="1"/>
  <c r="CD194" i="5" s="1"/>
  <c r="CM194" i="5" s="1"/>
  <c r="BK150" i="5"/>
  <c r="BU150" i="5" s="1"/>
  <c r="CD150" i="5" s="1"/>
  <c r="CM150" i="5" s="1"/>
  <c r="BK74" i="5"/>
  <c r="BU74" i="5" s="1"/>
  <c r="CD74" i="5" s="1"/>
  <c r="CM74" i="5" s="1"/>
  <c r="BK110" i="5"/>
  <c r="BU110" i="5" s="1"/>
  <c r="CD110" i="5" s="1"/>
  <c r="CM110" i="5" s="1"/>
  <c r="BK44" i="5"/>
  <c r="BU44" i="5" s="1"/>
  <c r="CD44" i="5" s="1"/>
  <c r="CM44" i="5" s="1"/>
  <c r="BK61" i="5"/>
  <c r="BU61" i="5" s="1"/>
  <c r="CD61" i="5" s="1"/>
  <c r="CM61" i="5" s="1"/>
  <c r="BK108" i="5"/>
  <c r="BU108" i="5" s="1"/>
  <c r="CD108" i="5" s="1"/>
  <c r="CM108" i="5" s="1"/>
  <c r="BL191" i="5"/>
  <c r="BV191" i="5" s="1"/>
  <c r="CE191" i="5" s="1"/>
  <c r="CN191" i="5" s="1"/>
  <c r="BK78" i="5"/>
  <c r="BU78" i="5" s="1"/>
  <c r="CD78" i="5" s="1"/>
  <c r="CM78" i="5" s="1"/>
  <c r="BK138" i="5"/>
  <c r="BU138" i="5" s="1"/>
  <c r="CD138" i="5" s="1"/>
  <c r="CM138" i="5" s="1"/>
  <c r="BK152" i="5"/>
  <c r="BU152" i="5" s="1"/>
  <c r="CD152" i="5" s="1"/>
  <c r="CM152" i="5" s="1"/>
  <c r="BL115" i="5"/>
  <c r="BV115" i="5" s="1"/>
  <c r="CE115" i="5" s="1"/>
  <c r="CN115" i="5" s="1"/>
  <c r="BK91" i="5"/>
  <c r="BU91" i="5" s="1"/>
  <c r="CD91" i="5" s="1"/>
  <c r="CM91" i="5" s="1"/>
  <c r="BL139" i="5"/>
  <c r="BV139" i="5" s="1"/>
  <c r="CE139" i="5" s="1"/>
  <c r="CN139" i="5" s="1"/>
  <c r="BK90" i="5"/>
  <c r="BU90" i="5" s="1"/>
  <c r="CD90" i="5" s="1"/>
  <c r="CM90" i="5" s="1"/>
  <c r="BL163" i="5"/>
  <c r="BV163" i="5" s="1"/>
  <c r="CE163" i="5" s="1"/>
  <c r="CN163" i="5" s="1"/>
  <c r="BK89" i="5"/>
  <c r="BU89" i="5" s="1"/>
  <c r="CD89" i="5" s="1"/>
  <c r="CM89" i="5" s="1"/>
  <c r="BK182" i="5"/>
  <c r="BU182" i="5" s="1"/>
  <c r="CD182" i="5" s="1"/>
  <c r="CM182" i="5" s="1"/>
  <c r="BK86" i="5"/>
  <c r="BU86" i="5" s="1"/>
  <c r="CD86" i="5" s="1"/>
  <c r="CM86" i="5" s="1"/>
  <c r="BL135" i="5"/>
  <c r="BV135" i="5" s="1"/>
  <c r="CE135" i="5" s="1"/>
  <c r="CN135" i="5" s="1"/>
  <c r="BL143" i="5"/>
  <c r="BV143" i="5" s="1"/>
  <c r="CE143" i="5" s="1"/>
  <c r="CN143" i="5" s="1"/>
  <c r="BK154" i="5"/>
  <c r="BU154" i="5" s="1"/>
  <c r="CD154" i="5" s="1"/>
  <c r="CM154" i="5" s="1"/>
  <c r="BK158" i="5"/>
  <c r="BU158" i="5" s="1"/>
  <c r="CD158" i="5" s="1"/>
  <c r="CM158" i="5" s="1"/>
  <c r="BK157" i="5"/>
  <c r="BU157" i="5" s="1"/>
  <c r="CD157" i="5" s="1"/>
  <c r="CM157" i="5" s="1"/>
  <c r="BK130" i="5"/>
  <c r="BU130" i="5" s="1"/>
  <c r="CD130" i="5" s="1"/>
  <c r="CM130" i="5" s="1"/>
  <c r="BL155" i="5"/>
  <c r="BV155" i="5" s="1"/>
  <c r="CE155" i="5" s="1"/>
  <c r="CN155" i="5" s="1"/>
  <c r="BK84" i="5"/>
  <c r="BU84" i="5" s="1"/>
  <c r="CD84" i="5" s="1"/>
  <c r="CM84" i="5" s="1"/>
  <c r="BK68" i="5"/>
  <c r="BU68" i="5" s="1"/>
  <c r="CD68" i="5" s="1"/>
  <c r="CM68" i="5" s="1"/>
  <c r="BK127" i="5"/>
  <c r="BU127" i="5" s="1"/>
  <c r="CD127" i="5" s="1"/>
  <c r="CM127" i="5" s="1"/>
  <c r="BK176" i="5"/>
  <c r="BU176" i="5" s="1"/>
  <c r="CD176" i="5" s="1"/>
  <c r="CM176" i="5" s="1"/>
  <c r="BK124" i="5"/>
  <c r="BU124" i="5" s="1"/>
  <c r="CD124" i="5" s="1"/>
  <c r="CM124" i="5" s="1"/>
  <c r="BK58" i="5"/>
  <c r="BU58" i="5" s="1"/>
  <c r="CD58" i="5" s="1"/>
  <c r="CM58" i="5" s="1"/>
  <c r="BK54" i="5"/>
  <c r="BU54" i="5" s="1"/>
  <c r="CD54" i="5" s="1"/>
  <c r="CM54" i="5" s="1"/>
  <c r="BK107" i="5"/>
  <c r="BU107" i="5" s="1"/>
  <c r="CD107" i="5" s="1"/>
  <c r="CM107" i="5" s="1"/>
  <c r="BK126" i="5"/>
  <c r="BU126" i="5" s="1"/>
  <c r="CD126" i="5" s="1"/>
  <c r="CM126" i="5" s="1"/>
  <c r="BK95" i="5"/>
  <c r="BU95" i="5" s="1"/>
  <c r="CD95" i="5" s="1"/>
  <c r="CM95" i="5" s="1"/>
  <c r="BK141" i="5"/>
  <c r="BU141" i="5" s="1"/>
  <c r="CD141" i="5" s="1"/>
  <c r="CM141" i="5" s="1"/>
  <c r="BK38" i="5"/>
  <c r="BU38" i="5" s="1"/>
  <c r="CD38" i="5" s="1"/>
  <c r="CM38" i="5" s="1"/>
  <c r="BK169" i="5"/>
  <c r="BU169" i="5" s="1"/>
  <c r="CD169" i="5" s="1"/>
  <c r="CM169" i="5" s="1"/>
  <c r="BK56" i="5"/>
  <c r="BU56" i="5" s="1"/>
  <c r="CD56" i="5" s="1"/>
  <c r="CM56" i="5" s="1"/>
  <c r="BK43" i="5"/>
  <c r="BU43" i="5" s="1"/>
  <c r="CD43" i="5" s="1"/>
  <c r="CM43" i="5" s="1"/>
  <c r="BL52" i="5"/>
  <c r="BV52" i="5" s="1"/>
  <c r="CE52" i="5" s="1"/>
  <c r="CN52" i="5" s="1"/>
  <c r="BK119" i="5"/>
  <c r="BU119" i="5" s="1"/>
  <c r="CD119" i="5" s="1"/>
  <c r="CM119" i="5" s="1"/>
  <c r="BK128" i="5"/>
  <c r="BU128" i="5" s="1"/>
  <c r="CD128" i="5" s="1"/>
  <c r="CM128" i="5" s="1"/>
  <c r="BL174" i="5"/>
  <c r="BV174" i="5" s="1"/>
  <c r="CE174" i="5" s="1"/>
  <c r="CN174" i="5" s="1"/>
  <c r="BK72" i="5"/>
  <c r="BU72" i="5" s="1"/>
  <c r="CD72" i="5" s="1"/>
  <c r="CM72" i="5" s="1"/>
  <c r="BK105" i="5"/>
  <c r="BU105" i="5" s="1"/>
  <c r="CD105" i="5" s="1"/>
  <c r="CM105" i="5" s="1"/>
  <c r="BK137" i="5"/>
  <c r="BU137" i="5" s="1"/>
  <c r="CD137" i="5" s="1"/>
  <c r="CM137" i="5" s="1"/>
  <c r="BK55" i="5"/>
  <c r="BU55" i="5" s="1"/>
  <c r="CD55" i="5" s="1"/>
  <c r="CM55" i="5" s="1"/>
  <c r="BK129" i="5"/>
  <c r="BU129" i="5" s="1"/>
  <c r="CD129" i="5" s="1"/>
  <c r="CM129" i="5" s="1"/>
  <c r="BL192" i="5"/>
  <c r="BV192" i="5" s="1"/>
  <c r="CE192" i="5" s="1"/>
  <c r="CN192" i="5" s="1"/>
  <c r="BL195" i="5"/>
  <c r="BV195" i="5" s="1"/>
  <c r="CE195" i="5" s="1"/>
  <c r="CN195" i="5" s="1"/>
  <c r="BK35" i="5"/>
  <c r="BU35" i="5" s="1"/>
  <c r="CD35" i="5" s="1"/>
  <c r="CM35" i="5" s="1"/>
  <c r="BK87" i="5"/>
  <c r="BU87" i="5" s="1"/>
  <c r="CD87" i="5" s="1"/>
  <c r="CM87" i="5" s="1"/>
  <c r="BK99" i="5"/>
  <c r="BU99" i="5" s="1"/>
  <c r="CD99" i="5" s="1"/>
  <c r="CM99" i="5" s="1"/>
  <c r="BK76" i="5"/>
  <c r="BU76" i="5" s="1"/>
  <c r="CD76" i="5" s="1"/>
  <c r="CM76" i="5" s="1"/>
  <c r="BK83" i="5"/>
  <c r="BU83" i="5" s="1"/>
  <c r="CD83" i="5" s="1"/>
  <c r="CM83" i="5" s="1"/>
  <c r="BK136" i="5"/>
  <c r="BU136" i="5" s="1"/>
  <c r="CD136" i="5" s="1"/>
  <c r="CM136" i="5" s="1"/>
  <c r="BK31" i="5"/>
  <c r="BU31" i="5" s="1"/>
  <c r="CD31" i="5" s="1"/>
  <c r="CM31" i="5" s="1"/>
  <c r="BK53" i="5"/>
  <c r="BU53" i="5" s="1"/>
  <c r="CD53" i="5" s="1"/>
  <c r="CM53" i="5" s="1"/>
  <c r="BK185" i="5"/>
  <c r="BU185" i="5" s="1"/>
  <c r="CD185" i="5" s="1"/>
  <c r="CM185" i="5" s="1"/>
  <c r="BK67" i="5"/>
  <c r="BU67" i="5" s="1"/>
  <c r="CD67" i="5" s="1"/>
  <c r="CM67" i="5" s="1"/>
  <c r="BL180" i="5"/>
  <c r="BV180" i="5" s="1"/>
  <c r="CE180" i="5" s="1"/>
  <c r="CN180" i="5" s="1"/>
  <c r="BL187" i="5"/>
  <c r="BV187" i="5" s="1"/>
  <c r="CE187" i="5" s="1"/>
  <c r="CN187" i="5" s="1"/>
  <c r="BL29" i="5"/>
  <c r="BV29" i="5" s="1"/>
  <c r="CE29" i="5" s="1"/>
  <c r="CN29" i="5" s="1"/>
  <c r="BK45" i="5"/>
  <c r="BU45" i="5" s="1"/>
  <c r="CD45" i="5" s="1"/>
  <c r="CM45" i="5" s="1"/>
  <c r="BK168" i="5"/>
  <c r="BU168" i="5" s="1"/>
  <c r="CD168" i="5" s="1"/>
  <c r="CM168" i="5" s="1"/>
  <c r="BK42" i="5"/>
  <c r="BU42" i="5" s="1"/>
  <c r="CD42" i="5" s="1"/>
  <c r="CM42" i="5" s="1"/>
  <c r="BK188" i="5"/>
  <c r="BU188" i="5" s="1"/>
  <c r="CD188" i="5" s="1"/>
  <c r="CM188" i="5" s="1"/>
  <c r="BK80" i="5"/>
  <c r="BU80" i="5" s="1"/>
  <c r="CD80" i="5" s="1"/>
  <c r="CM80" i="5" s="1"/>
  <c r="BK186" i="5"/>
  <c r="BU186" i="5" s="1"/>
  <c r="CD186" i="5" s="1"/>
  <c r="CM186" i="5" s="1"/>
  <c r="BK85" i="5"/>
  <c r="BU85" i="5" s="1"/>
  <c r="CD85" i="5" s="1"/>
  <c r="CM85" i="5" s="1"/>
  <c r="BK46" i="5"/>
  <c r="BU46" i="5" s="1"/>
  <c r="CD46" i="5" s="1"/>
  <c r="CM46" i="5" s="1"/>
  <c r="BK33" i="5"/>
  <c r="BU33" i="5" s="1"/>
  <c r="CD33" i="5" s="1"/>
  <c r="CM33" i="5" s="1"/>
  <c r="BK140" i="5"/>
  <c r="BU140" i="5" s="1"/>
  <c r="CD140" i="5" s="1"/>
  <c r="CM140" i="5" s="1"/>
  <c r="BK144" i="5"/>
  <c r="BU144" i="5" s="1"/>
  <c r="CD144" i="5" s="1"/>
  <c r="CM144" i="5" s="1"/>
  <c r="BK133" i="5"/>
  <c r="BU133" i="5" s="1"/>
  <c r="CD133" i="5" s="1"/>
  <c r="CM133" i="5" s="1"/>
  <c r="BK51" i="5"/>
  <c r="BU51" i="5" s="1"/>
  <c r="CD51" i="5" s="1"/>
  <c r="CM51" i="5" s="1"/>
  <c r="BK165" i="5"/>
  <c r="BU165" i="5" s="1"/>
  <c r="CD165" i="5" s="1"/>
  <c r="CM165" i="5" s="1"/>
  <c r="BK151" i="5"/>
  <c r="BU151" i="5" s="1"/>
  <c r="CD151" i="5" s="1"/>
  <c r="CM151" i="5" s="1"/>
  <c r="BL101" i="5"/>
  <c r="BV101" i="5" s="1"/>
  <c r="CE101" i="5" s="1"/>
  <c r="CN101" i="5" s="1"/>
  <c r="BK79" i="5"/>
  <c r="BU79" i="5" s="1"/>
  <c r="CD79" i="5" s="1"/>
  <c r="CM79" i="5" s="1"/>
  <c r="BK50" i="5"/>
  <c r="BU50" i="5" s="1"/>
  <c r="CD50" i="5" s="1"/>
  <c r="CM50" i="5" s="1"/>
  <c r="BK189" i="5"/>
  <c r="BU189" i="5" s="1"/>
  <c r="CD189" i="5" s="1"/>
  <c r="CM189" i="5" s="1"/>
  <c r="BK96" i="5"/>
  <c r="BU96" i="5" s="1"/>
  <c r="CD96" i="5" s="1"/>
  <c r="CM96" i="5" s="1"/>
  <c r="BK36" i="5"/>
  <c r="BU36" i="5" s="1"/>
  <c r="CD36" i="5" s="1"/>
  <c r="CM36" i="5" s="1"/>
  <c r="BK75" i="5"/>
  <c r="BU75" i="5" s="1"/>
  <c r="CD75" i="5" s="1"/>
  <c r="CM75" i="5" s="1"/>
  <c r="BK30" i="5"/>
  <c r="BU30" i="5" s="1"/>
  <c r="CD30" i="5" s="1"/>
  <c r="CM30" i="5" s="1"/>
  <c r="BK153" i="5"/>
  <c r="BU153" i="5" s="1"/>
  <c r="CD153" i="5" s="1"/>
  <c r="CM153" i="5" s="1"/>
  <c r="BK160" i="5"/>
  <c r="BU160" i="5" s="1"/>
  <c r="CD160" i="5" s="1"/>
  <c r="CM160" i="5" s="1"/>
  <c r="BK81" i="5"/>
  <c r="BU81" i="5" s="1"/>
  <c r="CD81" i="5" s="1"/>
  <c r="CM81" i="5" s="1"/>
  <c r="BK156" i="5"/>
  <c r="BU156" i="5" s="1"/>
  <c r="CD156" i="5" s="1"/>
  <c r="CM156" i="5" s="1"/>
  <c r="BL122" i="5"/>
  <c r="BV122" i="5" s="1"/>
  <c r="CE122" i="5" s="1"/>
  <c r="CN122" i="5" s="1"/>
  <c r="BK41" i="5"/>
  <c r="BU41" i="5" s="1"/>
  <c r="CD41" i="5" s="1"/>
  <c r="CM41" i="5" s="1"/>
  <c r="BK69" i="5"/>
  <c r="BU69" i="5" s="1"/>
  <c r="CD69" i="5" s="1"/>
  <c r="CM69" i="5" s="1"/>
  <c r="BK60" i="5"/>
  <c r="BU60" i="5" s="1"/>
  <c r="CD60" i="5" s="1"/>
  <c r="CM60" i="5" s="1"/>
  <c r="BK148" i="5"/>
  <c r="BU148" i="5" s="1"/>
  <c r="CD148" i="5" s="1"/>
  <c r="CM148" i="5" s="1"/>
  <c r="BK70" i="5"/>
  <c r="BU70" i="5" s="1"/>
  <c r="CD70" i="5" s="1"/>
  <c r="CM70" i="5" s="1"/>
  <c r="BL59" i="5"/>
  <c r="BV59" i="5" s="1"/>
  <c r="CE59" i="5" s="1"/>
  <c r="CN59" i="5" s="1"/>
  <c r="BK164" i="5"/>
  <c r="BU164" i="5" s="1"/>
  <c r="CD164" i="5" s="1"/>
  <c r="CM164" i="5" s="1"/>
  <c r="BK65" i="5"/>
  <c r="BU65" i="5" s="1"/>
  <c r="CD65" i="5" s="1"/>
  <c r="CM65" i="5" s="1"/>
  <c r="BK116" i="5"/>
  <c r="BU116" i="5" s="1"/>
  <c r="CD116" i="5" s="1"/>
  <c r="CM116" i="5" s="1"/>
  <c r="BK175" i="5"/>
  <c r="BU175" i="5" s="1"/>
  <c r="CD175" i="5" s="1"/>
  <c r="CM175" i="5" s="1"/>
  <c r="BK146" i="5"/>
  <c r="BU146" i="5" s="1"/>
  <c r="CD146" i="5" s="1"/>
  <c r="CM146" i="5" s="1"/>
  <c r="BK120" i="5"/>
  <c r="BU120" i="5" s="1"/>
  <c r="CD120" i="5" s="1"/>
  <c r="CM120" i="5" s="1"/>
  <c r="BL178" i="5"/>
  <c r="BV178" i="5" s="1"/>
  <c r="CE178" i="5" s="1"/>
  <c r="CN178" i="5" s="1"/>
  <c r="BK134" i="5"/>
  <c r="BU134" i="5" s="1"/>
  <c r="CD134" i="5" s="1"/>
  <c r="CM134" i="5" s="1"/>
  <c r="BK32" i="5"/>
  <c r="BU32" i="5" s="1"/>
  <c r="CD32" i="5" s="1"/>
  <c r="CM32" i="5" s="1"/>
  <c r="BL147" i="5"/>
  <c r="BV147" i="5" s="1"/>
  <c r="CE147" i="5" s="1"/>
  <c r="CN147" i="5" s="1"/>
  <c r="BK82" i="5"/>
  <c r="BU82" i="5" s="1"/>
  <c r="CD82" i="5" s="1"/>
  <c r="CM82" i="5" s="1"/>
  <c r="BL104" i="5"/>
  <c r="BV104" i="5" s="1"/>
  <c r="CE104" i="5" s="1"/>
  <c r="CN104" i="5" s="1"/>
  <c r="BK100" i="5"/>
  <c r="BU100" i="5" s="1"/>
  <c r="CD100" i="5" s="1"/>
  <c r="CM100" i="5" s="1"/>
  <c r="BK190" i="5"/>
  <c r="BU190" i="5" s="1"/>
  <c r="CD190" i="5" s="1"/>
  <c r="CM190" i="5" s="1"/>
  <c r="BK123" i="5"/>
  <c r="BU123" i="5" s="1"/>
  <c r="CD123" i="5" s="1"/>
  <c r="CM123" i="5" s="1"/>
  <c r="BK62" i="5"/>
  <c r="BU62" i="5" s="1"/>
  <c r="CD62" i="5" s="1"/>
  <c r="CM62" i="5" s="1"/>
  <c r="BK40" i="5"/>
  <c r="BU40" i="5" s="1"/>
  <c r="CD40" i="5" s="1"/>
  <c r="CM40" i="5" s="1"/>
  <c r="BK114" i="5"/>
  <c r="BU114" i="5" s="1"/>
  <c r="CD114" i="5" s="1"/>
  <c r="CM114" i="5" s="1"/>
  <c r="BK171" i="5"/>
  <c r="BU171" i="5" s="1"/>
  <c r="CD171" i="5" s="1"/>
  <c r="CM171" i="5" s="1"/>
  <c r="BK47" i="5"/>
  <c r="BU47" i="5" s="1"/>
  <c r="CD47" i="5" s="1"/>
  <c r="CM47" i="5" s="1"/>
  <c r="BK49" i="5"/>
  <c r="BU49" i="5" s="1"/>
  <c r="CD49" i="5" s="1"/>
  <c r="CM49" i="5" s="1"/>
  <c r="BK142" i="5"/>
  <c r="BU142" i="5" s="1"/>
  <c r="CD142" i="5" s="1"/>
  <c r="CM142" i="5" s="1"/>
  <c r="BK71" i="5"/>
  <c r="BU71" i="5" s="1"/>
  <c r="CD71" i="5" s="1"/>
  <c r="CM71" i="5" s="1"/>
  <c r="BK97" i="5"/>
  <c r="BU97" i="5" s="1"/>
  <c r="CD97" i="5" s="1"/>
  <c r="CM97" i="5" s="1"/>
  <c r="BK132" i="5"/>
  <c r="BU132" i="5" s="1"/>
  <c r="CD132" i="5" s="1"/>
  <c r="CM132" i="5" s="1"/>
  <c r="BK179" i="5"/>
  <c r="BU179" i="5" s="1"/>
  <c r="CD179" i="5" s="1"/>
  <c r="CM179" i="5" s="1"/>
  <c r="BK113" i="5"/>
  <c r="BU113" i="5" s="1"/>
  <c r="CD113" i="5" s="1"/>
  <c r="CM113" i="5" s="1"/>
  <c r="BK145" i="5"/>
  <c r="BU145" i="5" s="1"/>
  <c r="CD145" i="5" s="1"/>
  <c r="CM145" i="5" s="1"/>
  <c r="BK117" i="5"/>
  <c r="BU117" i="5" s="1"/>
  <c r="CD117" i="5" s="1"/>
  <c r="CM117" i="5" s="1"/>
  <c r="BK102" i="5"/>
  <c r="BU102" i="5" s="1"/>
  <c r="CD102" i="5" s="1"/>
  <c r="CM102" i="5" s="1"/>
  <c r="BL112" i="5"/>
  <c r="BV112" i="5" s="1"/>
  <c r="CE112" i="5" s="1"/>
  <c r="CN112" i="5" s="1"/>
  <c r="BK94" i="5"/>
  <c r="BU94" i="5" s="1"/>
  <c r="CD94" i="5" s="1"/>
  <c r="CM94" i="5" s="1"/>
  <c r="BK73" i="5"/>
  <c r="BU73" i="5" s="1"/>
  <c r="CD73" i="5" s="1"/>
  <c r="CM73" i="5" s="1"/>
  <c r="BK66" i="5"/>
  <c r="BU66" i="5" s="1"/>
  <c r="CD66" i="5" s="1"/>
  <c r="CM66" i="5" s="1"/>
  <c r="BK63" i="5"/>
  <c r="BU63" i="5" s="1"/>
  <c r="CD63" i="5" s="1"/>
  <c r="CM63" i="5" s="1"/>
  <c r="BK162" i="5"/>
  <c r="BU162" i="5" s="1"/>
  <c r="CD162" i="5" s="1"/>
  <c r="CM162" i="5" s="1"/>
  <c r="AZ27" i="5"/>
  <c r="AY17" i="5"/>
  <c r="BE27" i="5"/>
  <c r="BO27" i="5" s="1"/>
  <c r="BX27" i="5" s="1"/>
  <c r="BK191" i="3"/>
  <c r="BU191" i="3" s="1"/>
  <c r="CD191" i="3" s="1"/>
  <c r="CM191" i="3" s="1"/>
  <c r="BK154" i="3"/>
  <c r="BU154" i="3" s="1"/>
  <c r="CD154" i="3" s="1"/>
  <c r="CM154" i="3" s="1"/>
  <c r="BK108" i="3"/>
  <c r="BU108" i="3" s="1"/>
  <c r="CD108" i="3" s="1"/>
  <c r="CM108" i="3" s="1"/>
  <c r="BK158" i="3"/>
  <c r="BU158" i="3" s="1"/>
  <c r="CD158" i="3" s="1"/>
  <c r="CM158" i="3" s="1"/>
  <c r="BL42" i="3"/>
  <c r="BV42" i="3" s="1"/>
  <c r="CE42" i="3" s="1"/>
  <c r="CN42" i="3" s="1"/>
  <c r="BK186" i="3"/>
  <c r="BU186" i="3" s="1"/>
  <c r="CD186" i="3" s="1"/>
  <c r="CM186" i="3" s="1"/>
  <c r="BK140" i="3"/>
  <c r="BU140" i="3" s="1"/>
  <c r="CD140" i="3" s="1"/>
  <c r="CM140" i="3" s="1"/>
  <c r="BK156" i="3"/>
  <c r="BU156" i="3" s="1"/>
  <c r="CD156" i="3" s="1"/>
  <c r="CM156" i="3" s="1"/>
  <c r="BL50" i="3"/>
  <c r="BV50" i="3" s="1"/>
  <c r="CE50" i="3" s="1"/>
  <c r="CN50" i="3" s="1"/>
  <c r="BK37" i="3"/>
  <c r="BU37" i="3" s="1"/>
  <c r="CD37" i="3" s="1"/>
  <c r="CM37" i="3" s="1"/>
  <c r="BL131" i="3"/>
  <c r="BV131" i="3" s="1"/>
  <c r="CE131" i="3" s="1"/>
  <c r="CN131" i="3" s="1"/>
  <c r="BK153" i="3"/>
  <c r="BU153" i="3" s="1"/>
  <c r="CD153" i="3" s="1"/>
  <c r="CM153" i="3" s="1"/>
  <c r="BK142" i="3"/>
  <c r="BU142" i="3" s="1"/>
  <c r="CD142" i="3" s="1"/>
  <c r="CM142" i="3" s="1"/>
  <c r="BK61" i="3"/>
  <c r="BU61" i="3" s="1"/>
  <c r="CD61" i="3" s="1"/>
  <c r="CM61" i="3" s="1"/>
  <c r="BK90" i="3"/>
  <c r="BU90" i="3" s="1"/>
  <c r="CD90" i="3" s="1"/>
  <c r="CM90" i="3" s="1"/>
  <c r="BK36" i="3"/>
  <c r="BU36" i="3" s="1"/>
  <c r="CD36" i="3" s="1"/>
  <c r="CM36" i="3" s="1"/>
  <c r="BK183" i="3"/>
  <c r="BU183" i="3" s="1"/>
  <c r="CD183" i="3" s="1"/>
  <c r="CM183" i="3" s="1"/>
  <c r="BK132" i="3"/>
  <c r="BU132" i="3" s="1"/>
  <c r="CD132" i="3" s="1"/>
  <c r="CM132" i="3" s="1"/>
  <c r="BK55" i="3"/>
  <c r="BU55" i="3" s="1"/>
  <c r="CD55" i="3" s="1"/>
  <c r="CM55" i="3" s="1"/>
  <c r="BK64" i="3"/>
  <c r="BU64" i="3" s="1"/>
  <c r="CD64" i="3" s="1"/>
  <c r="CM64" i="3" s="1"/>
  <c r="BK193" i="3"/>
  <c r="BU193" i="3" s="1"/>
  <c r="CD193" i="3" s="1"/>
  <c r="CM193" i="3" s="1"/>
  <c r="BK117" i="3"/>
  <c r="BU117" i="3" s="1"/>
  <c r="CD117" i="3" s="1"/>
  <c r="CM117" i="3" s="1"/>
  <c r="BK97" i="3"/>
  <c r="BU97" i="3" s="1"/>
  <c r="CD97" i="3" s="1"/>
  <c r="CM97" i="3" s="1"/>
  <c r="BK145" i="3"/>
  <c r="BU145" i="3" s="1"/>
  <c r="CD145" i="3" s="1"/>
  <c r="CM145" i="3" s="1"/>
  <c r="BK44" i="3"/>
  <c r="BU44" i="3" s="1"/>
  <c r="CD44" i="3" s="1"/>
  <c r="CM44" i="3" s="1"/>
  <c r="BK34" i="3"/>
  <c r="BU34" i="3" s="1"/>
  <c r="CD34" i="3" s="1"/>
  <c r="CM34" i="3" s="1"/>
  <c r="BK175" i="3"/>
  <c r="BU175" i="3" s="1"/>
  <c r="CD175" i="3" s="1"/>
  <c r="CM175" i="3" s="1"/>
  <c r="BK177" i="3"/>
  <c r="BU177" i="3" s="1"/>
  <c r="CD177" i="3" s="1"/>
  <c r="CM177" i="3" s="1"/>
  <c r="BK28" i="3"/>
  <c r="BU28" i="3" s="1"/>
  <c r="CD28" i="3" s="1"/>
  <c r="CM28" i="3" s="1"/>
  <c r="BL112" i="3"/>
  <c r="BV112" i="3" s="1"/>
  <c r="CE112" i="3" s="1"/>
  <c r="CN112" i="3" s="1"/>
  <c r="BK139" i="3"/>
  <c r="BU139" i="3" s="1"/>
  <c r="CD139" i="3" s="1"/>
  <c r="CM139" i="3" s="1"/>
  <c r="BK89" i="3"/>
  <c r="BU89" i="3" s="1"/>
  <c r="CD89" i="3" s="1"/>
  <c r="CM89" i="3" s="1"/>
  <c r="CG27" i="3"/>
  <c r="BX17" i="3"/>
  <c r="BK189" i="3"/>
  <c r="BU189" i="3" s="1"/>
  <c r="CD189" i="3" s="1"/>
  <c r="CM189" i="3" s="1"/>
  <c r="BK160" i="3"/>
  <c r="BU160" i="3" s="1"/>
  <c r="CD160" i="3" s="1"/>
  <c r="CM160" i="3" s="1"/>
  <c r="BK104" i="3"/>
  <c r="BU104" i="3" s="1"/>
  <c r="CD104" i="3" s="1"/>
  <c r="CM104" i="3" s="1"/>
  <c r="BK187" i="3"/>
  <c r="BU187" i="3" s="1"/>
  <c r="CD187" i="3" s="1"/>
  <c r="CM187" i="3" s="1"/>
  <c r="BK48" i="3"/>
  <c r="BU48" i="3" s="1"/>
  <c r="CD48" i="3" s="1"/>
  <c r="CM48" i="3" s="1"/>
  <c r="BK149" i="3"/>
  <c r="BU149" i="3" s="1"/>
  <c r="CD149" i="3" s="1"/>
  <c r="CM149" i="3" s="1"/>
  <c r="BK122" i="3"/>
  <c r="BU122" i="3" s="1"/>
  <c r="CD122" i="3" s="1"/>
  <c r="CM122" i="3" s="1"/>
  <c r="BK106" i="3"/>
  <c r="BU106" i="3" s="1"/>
  <c r="CD106" i="3" s="1"/>
  <c r="CM106" i="3" s="1"/>
  <c r="BK115" i="3"/>
  <c r="BU115" i="3" s="1"/>
  <c r="CD115" i="3" s="1"/>
  <c r="CM115" i="3" s="1"/>
  <c r="BK161" i="3"/>
  <c r="BU161" i="3" s="1"/>
  <c r="CD161" i="3" s="1"/>
  <c r="CM161" i="3" s="1"/>
  <c r="BK150" i="3"/>
  <c r="BU150" i="3" s="1"/>
  <c r="CD150" i="3" s="1"/>
  <c r="CM150" i="3" s="1"/>
  <c r="BK66" i="3"/>
  <c r="BU66" i="3" s="1"/>
  <c r="CD66" i="3" s="1"/>
  <c r="CM66" i="3" s="1"/>
  <c r="BK113" i="3"/>
  <c r="BU113" i="3" s="1"/>
  <c r="CD113" i="3" s="1"/>
  <c r="CM113" i="3" s="1"/>
  <c r="BK184" i="3"/>
  <c r="BU184" i="3" s="1"/>
  <c r="CD184" i="3" s="1"/>
  <c r="CM184" i="3" s="1"/>
  <c r="BK94" i="3"/>
  <c r="BU94" i="3" s="1"/>
  <c r="CD94" i="3" s="1"/>
  <c r="CM94" i="3" s="1"/>
  <c r="BK47" i="3"/>
  <c r="BU47" i="3" s="1"/>
  <c r="CD47" i="3" s="1"/>
  <c r="CM47" i="3" s="1"/>
  <c r="CD82" i="3"/>
  <c r="CM82" i="3" s="1"/>
  <c r="BK82" i="3"/>
  <c r="BU82" i="3" s="1"/>
  <c r="BL35" i="3"/>
  <c r="BV35" i="3" s="1"/>
  <c r="CE35" i="3" s="1"/>
  <c r="CN35" i="3" s="1"/>
  <c r="BK134" i="3"/>
  <c r="BU134" i="3" s="1"/>
  <c r="CD134" i="3" s="1"/>
  <c r="CM134" i="3" s="1"/>
  <c r="BK80" i="3"/>
  <c r="BU80" i="3" s="1"/>
  <c r="CD80" i="3" s="1"/>
  <c r="CM80" i="3" s="1"/>
  <c r="BK171" i="3"/>
  <c r="BU171" i="3" s="1"/>
  <c r="CD171" i="3" s="1"/>
  <c r="CM171" i="3" s="1"/>
  <c r="BK118" i="3"/>
  <c r="BU118" i="3" s="1"/>
  <c r="CD118" i="3" s="1"/>
  <c r="CM118" i="3" s="1"/>
  <c r="BK75" i="3"/>
  <c r="BU75" i="3" s="1"/>
  <c r="CD75" i="3" s="1"/>
  <c r="CM75" i="3" s="1"/>
  <c r="BK67" i="3"/>
  <c r="BU67" i="3" s="1"/>
  <c r="CD67" i="3" s="1"/>
  <c r="CM67" i="3" s="1"/>
  <c r="BL105" i="3"/>
  <c r="BV105" i="3" s="1"/>
  <c r="CE105" i="3" s="1"/>
  <c r="CN105" i="3" s="1"/>
  <c r="BK100" i="3"/>
  <c r="BU100" i="3" s="1"/>
  <c r="CD100" i="3" s="1"/>
  <c r="CM100" i="3" s="1"/>
  <c r="BK180" i="3"/>
  <c r="BU180" i="3" s="1"/>
  <c r="CD180" i="3" s="1"/>
  <c r="CM180" i="3" s="1"/>
  <c r="BK53" i="3"/>
  <c r="BU53" i="3" s="1"/>
  <c r="CD53" i="3" s="1"/>
  <c r="CM53" i="3" s="1"/>
  <c r="BK163" i="3"/>
  <c r="BU163" i="3" s="1"/>
  <c r="CD163" i="3" s="1"/>
  <c r="CM163" i="3" s="1"/>
  <c r="BL124" i="3"/>
  <c r="BV124" i="3" s="1"/>
  <c r="CE124" i="3" s="1"/>
  <c r="CN124" i="3" s="1"/>
  <c r="BK51" i="3"/>
  <c r="BU51" i="3" s="1"/>
  <c r="CD51" i="3" s="1"/>
  <c r="CM51" i="3" s="1"/>
  <c r="BK133" i="3"/>
  <c r="BU133" i="3" s="1"/>
  <c r="CD133" i="3" s="1"/>
  <c r="CM133" i="3" s="1"/>
  <c r="BK93" i="3"/>
  <c r="BU93" i="3" s="1"/>
  <c r="CD93" i="3" s="1"/>
  <c r="CM93" i="3" s="1"/>
  <c r="BK58" i="3"/>
  <c r="BU58" i="3" s="1"/>
  <c r="CD58" i="3" s="1"/>
  <c r="CM58" i="3" s="1"/>
  <c r="BK87" i="3"/>
  <c r="BU87" i="3" s="1"/>
  <c r="CD87" i="3" s="1"/>
  <c r="CM87" i="3" s="1"/>
  <c r="BK157" i="3"/>
  <c r="BU157" i="3" s="1"/>
  <c r="CD157" i="3" s="1"/>
  <c r="CM157" i="3" s="1"/>
  <c r="BK84" i="3"/>
  <c r="BU84" i="3" s="1"/>
  <c r="CD84" i="3" s="1"/>
  <c r="CM84" i="3" s="1"/>
  <c r="BK123" i="3"/>
  <c r="BU123" i="3" s="1"/>
  <c r="CD123" i="3" s="1"/>
  <c r="CM123" i="3" s="1"/>
  <c r="BK103" i="3"/>
  <c r="BU103" i="3" s="1"/>
  <c r="CD103" i="3" s="1"/>
  <c r="CM103" i="3" s="1"/>
  <c r="BK174" i="3"/>
  <c r="BU174" i="3" s="1"/>
  <c r="CD174" i="3" s="1"/>
  <c r="CM174" i="3" s="1"/>
  <c r="BL78" i="3"/>
  <c r="BV78" i="3" s="1"/>
  <c r="CE78" i="3" s="1"/>
  <c r="CN78" i="3" s="1"/>
  <c r="BK152" i="3"/>
  <c r="BU152" i="3" s="1"/>
  <c r="CD152" i="3" s="1"/>
  <c r="CM152" i="3" s="1"/>
  <c r="BL169" i="3"/>
  <c r="BV169" i="3" s="1"/>
  <c r="CE169" i="3" s="1"/>
  <c r="CN169" i="3" s="1"/>
  <c r="BK70" i="3"/>
  <c r="BU70" i="3" s="1"/>
  <c r="CD70" i="3" s="1"/>
  <c r="CM70" i="3" s="1"/>
  <c r="BL181" i="3"/>
  <c r="BV181" i="3" s="1"/>
  <c r="CE181" i="3" s="1"/>
  <c r="CN181" i="3" s="1"/>
  <c r="BL173" i="3"/>
  <c r="BV173" i="3" s="1"/>
  <c r="CE173" i="3" s="1"/>
  <c r="CN173" i="3" s="1"/>
  <c r="BK102" i="3"/>
  <c r="BU102" i="3" s="1"/>
  <c r="CD102" i="3" s="1"/>
  <c r="CM102" i="3" s="1"/>
  <c r="BK176" i="3"/>
  <c r="BU176" i="3" s="1"/>
  <c r="CD176" i="3" s="1"/>
  <c r="CM176" i="3" s="1"/>
  <c r="BK164" i="3"/>
  <c r="BU164" i="3" s="1"/>
  <c r="CD164" i="3" s="1"/>
  <c r="CM164" i="3" s="1"/>
  <c r="BK168" i="3"/>
  <c r="BU168" i="3" s="1"/>
  <c r="CD168" i="3" s="1"/>
  <c r="CM168" i="3" s="1"/>
  <c r="BK166" i="3"/>
  <c r="BU166" i="3" s="1"/>
  <c r="CD166" i="3" s="1"/>
  <c r="CM166" i="3" s="1"/>
  <c r="BK59" i="3"/>
  <c r="BU59" i="3" s="1"/>
  <c r="CD59" i="3" s="1"/>
  <c r="CM59" i="3" s="1"/>
  <c r="BL188" i="3"/>
  <c r="BV188" i="3" s="1"/>
  <c r="CE188" i="3" s="1"/>
  <c r="CN188" i="3" s="1"/>
  <c r="BK83" i="3"/>
  <c r="BU83" i="3" s="1"/>
  <c r="CD83" i="3" s="1"/>
  <c r="CM83" i="3" s="1"/>
  <c r="BK141" i="3"/>
  <c r="BU141" i="3" s="1"/>
  <c r="CD141" i="3" s="1"/>
  <c r="CM141" i="3" s="1"/>
  <c r="BK43" i="3"/>
  <c r="BU43" i="3" s="1"/>
  <c r="CD43" i="3" s="1"/>
  <c r="CM43" i="3" s="1"/>
  <c r="BK138" i="3"/>
  <c r="BU138" i="3" s="1"/>
  <c r="CD138" i="3" s="1"/>
  <c r="CM138" i="3" s="1"/>
  <c r="BL79" i="3"/>
  <c r="BV79" i="3" s="1"/>
  <c r="CE79" i="3" s="1"/>
  <c r="CN79" i="3" s="1"/>
  <c r="BK60" i="3"/>
  <c r="BU60" i="3" s="1"/>
  <c r="CD60" i="3" s="1"/>
  <c r="CM60" i="3" s="1"/>
  <c r="BK148" i="3"/>
  <c r="BU148" i="3" s="1"/>
  <c r="CD148" i="3" s="1"/>
  <c r="CM148" i="3" s="1"/>
  <c r="BK114" i="3"/>
  <c r="BU114" i="3" s="1"/>
  <c r="CD114" i="3" s="1"/>
  <c r="CM114" i="3" s="1"/>
  <c r="BK137" i="3"/>
  <c r="BU137" i="3" s="1"/>
  <c r="CD137" i="3" s="1"/>
  <c r="CM137" i="3" s="1"/>
  <c r="BL185" i="3"/>
  <c r="BV185" i="3" s="1"/>
  <c r="CE185" i="3" s="1"/>
  <c r="CN185" i="3" s="1"/>
  <c r="BK129" i="3"/>
  <c r="BU129" i="3" s="1"/>
  <c r="CD129" i="3" s="1"/>
  <c r="CM129" i="3" s="1"/>
  <c r="BK144" i="3"/>
  <c r="BU144" i="3" s="1"/>
  <c r="CD144" i="3" s="1"/>
  <c r="CM144" i="3" s="1"/>
  <c r="BK190" i="3"/>
  <c r="BU190" i="3" s="1"/>
  <c r="CD190" i="3" s="1"/>
  <c r="CM190" i="3" s="1"/>
  <c r="BK109" i="3"/>
  <c r="BU109" i="3" s="1"/>
  <c r="CD109" i="3" s="1"/>
  <c r="CM109" i="3" s="1"/>
  <c r="BK45" i="3"/>
  <c r="BU45" i="3" s="1"/>
  <c r="CD45" i="3" s="1"/>
  <c r="CM45" i="3" s="1"/>
  <c r="BK57" i="3"/>
  <c r="BU57" i="3" s="1"/>
  <c r="CD57" i="3" s="1"/>
  <c r="CM57" i="3" s="1"/>
  <c r="BK121" i="3"/>
  <c r="BU121" i="3" s="1"/>
  <c r="CD121" i="3" s="1"/>
  <c r="CM121" i="3" s="1"/>
  <c r="BK119" i="3"/>
  <c r="BU119" i="3" s="1"/>
  <c r="CD119" i="3" s="1"/>
  <c r="CM119" i="3" s="1"/>
  <c r="BL165" i="3"/>
  <c r="BV165" i="3" s="1"/>
  <c r="CE165" i="3" s="1"/>
  <c r="CN165" i="3" s="1"/>
  <c r="BK33" i="3"/>
  <c r="BU33" i="3" s="1"/>
  <c r="CD33" i="3" s="1"/>
  <c r="CM33" i="3" s="1"/>
  <c r="BK74" i="3"/>
  <c r="BU74" i="3" s="1"/>
  <c r="CD74" i="3" s="1"/>
  <c r="CM74" i="3" s="1"/>
  <c r="BK116" i="3"/>
  <c r="BU116" i="3" s="1"/>
  <c r="CD116" i="3" s="1"/>
  <c r="CM116" i="3" s="1"/>
  <c r="BK81" i="3"/>
  <c r="BU81" i="3" s="1"/>
  <c r="CD81" i="3" s="1"/>
  <c r="CM81" i="3" s="1"/>
  <c r="BK73" i="3"/>
  <c r="BU73" i="3" s="1"/>
  <c r="CD73" i="3" s="1"/>
  <c r="CM73" i="3" s="1"/>
  <c r="BL54" i="3"/>
  <c r="BV54" i="3" s="1"/>
  <c r="CE54" i="3" s="1"/>
  <c r="CN54" i="3" s="1"/>
  <c r="BK77" i="3"/>
  <c r="BU77" i="3" s="1"/>
  <c r="CD77" i="3" s="1"/>
  <c r="CM77" i="3" s="1"/>
  <c r="BL110" i="3"/>
  <c r="BV110" i="3" s="1"/>
  <c r="CE110" i="3" s="1"/>
  <c r="CN110" i="3" s="1"/>
  <c r="BK92" i="3"/>
  <c r="BU92" i="3" s="1"/>
  <c r="CD92" i="3" s="1"/>
  <c r="CM92" i="3" s="1"/>
  <c r="BL159" i="3"/>
  <c r="BV159" i="3" s="1"/>
  <c r="CE159" i="3" s="1"/>
  <c r="CN159" i="3" s="1"/>
  <c r="BK172" i="3"/>
  <c r="BU172" i="3" s="1"/>
  <c r="CD172" i="3" s="1"/>
  <c r="CM172" i="3" s="1"/>
  <c r="BK85" i="3"/>
  <c r="BU85" i="3" s="1"/>
  <c r="CD85" i="3" s="1"/>
  <c r="CM85" i="3" s="1"/>
  <c r="BK91" i="3"/>
  <c r="BU91" i="3" s="1"/>
  <c r="CD91" i="3" s="1"/>
  <c r="CM91" i="3" s="1"/>
  <c r="BK146" i="3"/>
  <c r="BU146" i="3" s="1"/>
  <c r="CD146" i="3" s="1"/>
  <c r="CM146" i="3" s="1"/>
  <c r="BL63" i="3"/>
  <c r="BV63" i="3" s="1"/>
  <c r="CE63" i="3" s="1"/>
  <c r="CN63" i="3" s="1"/>
  <c r="BK69" i="3"/>
  <c r="BU69" i="3" s="1"/>
  <c r="CD69" i="3" s="1"/>
  <c r="CM69" i="3" s="1"/>
  <c r="BK147" i="3"/>
  <c r="BU147" i="3" s="1"/>
  <c r="CD147" i="3" s="1"/>
  <c r="CM147" i="3" s="1"/>
  <c r="BK107" i="3"/>
  <c r="BU107" i="3" s="1"/>
  <c r="CD107" i="3" s="1"/>
  <c r="CM107" i="3" s="1"/>
  <c r="BK130" i="3"/>
  <c r="BU130" i="3" s="1"/>
  <c r="CD130" i="3" s="1"/>
  <c r="CM130" i="3" s="1"/>
  <c r="BL127" i="3"/>
  <c r="BV127" i="3" s="1"/>
  <c r="CE127" i="3" s="1"/>
  <c r="CN127" i="3" s="1"/>
  <c r="BK192" i="3"/>
  <c r="BU192" i="3" s="1"/>
  <c r="CD192" i="3" s="1"/>
  <c r="CM192" i="3" s="1"/>
  <c r="BL31" i="3"/>
  <c r="BV31" i="3" s="1"/>
  <c r="CE31" i="3" s="1"/>
  <c r="CN31" i="3" s="1"/>
  <c r="BK143" i="3"/>
  <c r="BU143" i="3" s="1"/>
  <c r="CD143" i="3" s="1"/>
  <c r="CM143" i="3" s="1"/>
  <c r="BK38" i="3"/>
  <c r="BU38" i="3" s="1"/>
  <c r="CD38" i="3" s="1"/>
  <c r="CM38" i="3" s="1"/>
  <c r="BK88" i="3"/>
  <c r="BU88" i="3" s="1"/>
  <c r="CD88" i="3" s="1"/>
  <c r="CM88" i="3" s="1"/>
  <c r="BL155" i="3"/>
  <c r="BV155" i="3" s="1"/>
  <c r="CE155" i="3" s="1"/>
  <c r="CN155" i="3" s="1"/>
  <c r="BK125" i="3"/>
  <c r="BU125" i="3" s="1"/>
  <c r="CD125" i="3" s="1"/>
  <c r="CM125" i="3" s="1"/>
  <c r="BL98" i="3"/>
  <c r="BV98" i="3" s="1"/>
  <c r="CE98" i="3" s="1"/>
  <c r="CN98" i="3" s="1"/>
  <c r="BK170" i="3"/>
  <c r="BU170" i="3" s="1"/>
  <c r="CD170" i="3" s="1"/>
  <c r="CM170" i="3" s="1"/>
  <c r="BL128" i="3"/>
  <c r="BV128" i="3" s="1"/>
  <c r="CE128" i="3" s="1"/>
  <c r="CN128" i="3" s="1"/>
  <c r="BK99" i="3"/>
  <c r="BU99" i="3" s="1"/>
  <c r="CD99" i="3" s="1"/>
  <c r="CM99" i="3" s="1"/>
  <c r="BK96" i="3"/>
  <c r="BU96" i="3" s="1"/>
  <c r="CD96" i="3" s="1"/>
  <c r="CM96" i="3" s="1"/>
  <c r="BK40" i="3"/>
  <c r="BU40" i="3" s="1"/>
  <c r="CD40" i="3" s="1"/>
  <c r="CM40" i="3" s="1"/>
  <c r="BK72" i="3"/>
  <c r="BU72" i="3" s="1"/>
  <c r="CD72" i="3" s="1"/>
  <c r="CM72" i="3" s="1"/>
  <c r="BK39" i="3"/>
  <c r="BU39" i="3" s="1"/>
  <c r="CD39" i="3" s="1"/>
  <c r="CM39" i="3" s="1"/>
  <c r="BK49" i="3"/>
  <c r="BU49" i="3" s="1"/>
  <c r="CD49" i="3" s="1"/>
  <c r="CM49" i="3" s="1"/>
  <c r="BK71" i="3"/>
  <c r="BU71" i="3" s="1"/>
  <c r="CD71" i="3" s="1"/>
  <c r="CM71" i="3" s="1"/>
  <c r="BL195" i="3"/>
  <c r="BV195" i="3" s="1"/>
  <c r="CE195" i="3" s="1"/>
  <c r="CN195" i="3" s="1"/>
  <c r="BK29" i="3"/>
  <c r="BU29" i="3" s="1"/>
  <c r="CD29" i="3" s="1"/>
  <c r="CM29" i="3" s="1"/>
  <c r="BK162" i="3"/>
  <c r="BU162" i="3" s="1"/>
  <c r="CD162" i="3" s="1"/>
  <c r="CM162" i="3" s="1"/>
  <c r="BK52" i="3"/>
  <c r="BU52" i="3" s="1"/>
  <c r="CD52" i="3" s="1"/>
  <c r="CM52" i="3" s="1"/>
  <c r="BK32" i="3"/>
  <c r="BU32" i="3" s="1"/>
  <c r="CD32" i="3" s="1"/>
  <c r="CM32" i="3" s="1"/>
  <c r="BK46" i="3"/>
  <c r="BU46" i="3" s="1"/>
  <c r="CD46" i="3" s="1"/>
  <c r="CM46" i="3" s="1"/>
  <c r="BL101" i="3"/>
  <c r="BV101" i="3" s="1"/>
  <c r="CE101" i="3" s="1"/>
  <c r="CN101" i="3" s="1"/>
  <c r="BK95" i="3"/>
  <c r="BU95" i="3" s="1"/>
  <c r="CD95" i="3" s="1"/>
  <c r="CM95" i="3" s="1"/>
  <c r="BL120" i="3"/>
  <c r="BV120" i="3" s="1"/>
  <c r="CE120" i="3" s="1"/>
  <c r="CN120" i="3" s="1"/>
  <c r="BL182" i="3"/>
  <c r="BV182" i="3" s="1"/>
  <c r="CE182" i="3" s="1"/>
  <c r="CN182" i="3" s="1"/>
  <c r="BK62" i="3"/>
  <c r="BU62" i="3" s="1"/>
  <c r="CD62" i="3" s="1"/>
  <c r="CM62" i="3" s="1"/>
  <c r="BK151" i="3"/>
  <c r="BU151" i="3" s="1"/>
  <c r="CD151" i="3" s="1"/>
  <c r="CM151" i="3" s="1"/>
  <c r="BK194" i="3"/>
  <c r="BU194" i="3" s="1"/>
  <c r="CD194" i="3" s="1"/>
  <c r="CM194" i="3" s="1"/>
  <c r="BK65" i="3"/>
  <c r="BU65" i="3" s="1"/>
  <c r="CD65" i="3" s="1"/>
  <c r="CM65" i="3" s="1"/>
  <c r="BK56" i="3"/>
  <c r="BU56" i="3" s="1"/>
  <c r="CD56" i="3" s="1"/>
  <c r="CM56" i="3" s="1"/>
  <c r="BK178" i="3"/>
  <c r="BU178" i="3" s="1"/>
  <c r="CD178" i="3" s="1"/>
  <c r="CM178" i="3" s="1"/>
  <c r="BK111" i="3"/>
  <c r="BU111" i="3" s="1"/>
  <c r="CD111" i="3" s="1"/>
  <c r="CM111" i="3" s="1"/>
  <c r="BK30" i="3"/>
  <c r="BU30" i="3" s="1"/>
  <c r="CD30" i="3" s="1"/>
  <c r="CM30" i="3" s="1"/>
  <c r="BK179" i="3"/>
  <c r="BU179" i="3" s="1"/>
  <c r="CD179" i="3" s="1"/>
  <c r="CM179" i="3" s="1"/>
  <c r="BL167" i="3"/>
  <c r="BV167" i="3" s="1"/>
  <c r="CE167" i="3" s="1"/>
  <c r="CN167" i="3" s="1"/>
  <c r="BK68" i="3"/>
  <c r="BU68" i="3" s="1"/>
  <c r="CD68" i="3" s="1"/>
  <c r="CM68" i="3" s="1"/>
  <c r="BL135" i="3"/>
  <c r="BV135" i="3" s="1"/>
  <c r="CE135" i="3" s="1"/>
  <c r="CN135" i="3" s="1"/>
  <c r="BK76" i="3"/>
  <c r="BU76" i="3" s="1"/>
  <c r="CD76" i="3" s="1"/>
  <c r="CM76" i="3" s="1"/>
  <c r="BL126" i="3"/>
  <c r="BV126" i="3" s="1"/>
  <c r="CE126" i="3" s="1"/>
  <c r="CN126" i="3" s="1"/>
  <c r="BK86" i="3"/>
  <c r="BU86" i="3" s="1"/>
  <c r="CD86" i="3" s="1"/>
  <c r="CM86" i="3" s="1"/>
  <c r="BK136" i="3"/>
  <c r="BU136" i="3" s="1"/>
  <c r="CD136" i="3" s="1"/>
  <c r="CM136" i="3" s="1"/>
  <c r="BK41" i="3"/>
  <c r="BU41" i="3" s="1"/>
  <c r="CD41" i="3" s="1"/>
  <c r="CM41" i="3" s="1"/>
  <c r="BK96" i="2"/>
  <c r="BU96" i="2" s="1"/>
  <c r="CD96" i="2" s="1"/>
  <c r="CM96" i="2" s="1"/>
  <c r="BL86" i="2"/>
  <c r="BV86" i="2" s="1"/>
  <c r="CE86" i="2" s="1"/>
  <c r="CN86" i="2" s="1"/>
  <c r="BK142" i="2"/>
  <c r="BU142" i="2" s="1"/>
  <c r="CD142" i="2" s="1"/>
  <c r="CM142" i="2" s="1"/>
  <c r="BL125" i="2"/>
  <c r="BV125" i="2" s="1"/>
  <c r="CE125" i="2" s="1"/>
  <c r="CN125" i="2" s="1"/>
  <c r="BL151" i="2"/>
  <c r="BV151" i="2" s="1"/>
  <c r="CE151" i="2" s="1"/>
  <c r="CN151" i="2" s="1"/>
  <c r="BK94" i="2"/>
  <c r="BU94" i="2" s="1"/>
  <c r="CD94" i="2" s="1"/>
  <c r="CM94" i="2" s="1"/>
  <c r="BL69" i="2"/>
  <c r="BV69" i="2" s="1"/>
  <c r="CE69" i="2" s="1"/>
  <c r="CN69" i="2" s="1"/>
  <c r="BK105" i="2"/>
  <c r="BU105" i="2" s="1"/>
  <c r="CD105" i="2" s="1"/>
  <c r="CM105" i="2" s="1"/>
  <c r="BL33" i="2"/>
  <c r="BV33" i="2" s="1"/>
  <c r="CE33" i="2" s="1"/>
  <c r="CN33" i="2" s="1"/>
  <c r="BL150" i="2"/>
  <c r="BV150" i="2" s="1"/>
  <c r="CE150" i="2" s="1"/>
  <c r="CN150" i="2" s="1"/>
  <c r="BK187" i="2"/>
  <c r="BU187" i="2" s="1"/>
  <c r="CD187" i="2" s="1"/>
  <c r="CM187" i="2" s="1"/>
  <c r="BK173" i="2"/>
  <c r="BU173" i="2" s="1"/>
  <c r="CD173" i="2" s="1"/>
  <c r="CM173" i="2" s="1"/>
  <c r="BK184" i="2"/>
  <c r="BU184" i="2" s="1"/>
  <c r="CD184" i="2" s="1"/>
  <c r="CM184" i="2" s="1"/>
  <c r="BK136" i="2"/>
  <c r="BU136" i="2" s="1"/>
  <c r="CD136" i="2" s="1"/>
  <c r="CM136" i="2" s="1"/>
  <c r="BK108" i="2"/>
  <c r="BU108" i="2" s="1"/>
  <c r="CD108" i="2" s="1"/>
  <c r="CM108" i="2" s="1"/>
  <c r="BK110" i="2"/>
  <c r="BU110" i="2" s="1"/>
  <c r="CD110" i="2" s="1"/>
  <c r="CM110" i="2" s="1"/>
  <c r="BL74" i="2"/>
  <c r="BV74" i="2" s="1"/>
  <c r="CE74" i="2" s="1"/>
  <c r="CN74" i="2" s="1"/>
  <c r="BL60" i="2"/>
  <c r="BV60" i="2" s="1"/>
  <c r="CE60" i="2" s="1"/>
  <c r="CN60" i="2" s="1"/>
  <c r="BK72" i="2"/>
  <c r="BU72" i="2" s="1"/>
  <c r="CD72" i="2" s="1"/>
  <c r="CM72" i="2" s="1"/>
  <c r="BK112" i="2"/>
  <c r="BU112" i="2" s="1"/>
  <c r="CD112" i="2" s="1"/>
  <c r="CM112" i="2" s="1"/>
  <c r="BK93" i="2"/>
  <c r="BU93" i="2" s="1"/>
  <c r="CD93" i="2" s="1"/>
  <c r="CM93" i="2" s="1"/>
  <c r="BK181" i="2"/>
  <c r="BU181" i="2" s="1"/>
  <c r="CD181" i="2" s="1"/>
  <c r="CM181" i="2" s="1"/>
  <c r="BK147" i="2"/>
  <c r="BU147" i="2" s="1"/>
  <c r="CD147" i="2" s="1"/>
  <c r="CM147" i="2" s="1"/>
  <c r="BL169" i="2"/>
  <c r="BV169" i="2" s="1"/>
  <c r="CE169" i="2" s="1"/>
  <c r="CN169" i="2" s="1"/>
  <c r="BL174" i="2"/>
  <c r="BV174" i="2" s="1"/>
  <c r="CE174" i="2" s="1"/>
  <c r="CN174" i="2" s="1"/>
  <c r="BK190" i="2"/>
  <c r="BU190" i="2" s="1"/>
  <c r="CD190" i="2" s="1"/>
  <c r="CM190" i="2" s="1"/>
  <c r="BK100" i="2"/>
  <c r="BU100" i="2" s="1"/>
  <c r="CD100" i="2" s="1"/>
  <c r="CM100" i="2" s="1"/>
  <c r="BL89" i="2"/>
  <c r="BV89" i="2" s="1"/>
  <c r="CE89" i="2" s="1"/>
  <c r="CN89" i="2" s="1"/>
  <c r="BK178" i="2"/>
  <c r="BU178" i="2" s="1"/>
  <c r="CD178" i="2" s="1"/>
  <c r="CM178" i="2" s="1"/>
  <c r="BL186" i="2"/>
  <c r="BV186" i="2" s="1"/>
  <c r="CE186" i="2" s="1"/>
  <c r="CN186" i="2" s="1"/>
  <c r="BK63" i="2"/>
  <c r="BU63" i="2" s="1"/>
  <c r="CD63" i="2" s="1"/>
  <c r="CM63" i="2" s="1"/>
  <c r="BK126" i="2"/>
  <c r="BU126" i="2" s="1"/>
  <c r="CD126" i="2" s="1"/>
  <c r="CM126" i="2" s="1"/>
  <c r="BK46" i="2"/>
  <c r="BU46" i="2" s="1"/>
  <c r="CD46" i="2" s="1"/>
  <c r="CM46" i="2" s="1"/>
  <c r="BK37" i="2"/>
  <c r="BU37" i="2" s="1"/>
  <c r="CD37" i="2" s="1"/>
  <c r="CM37" i="2" s="1"/>
  <c r="BK85" i="2"/>
  <c r="BU85" i="2" s="1"/>
  <c r="CD85" i="2" s="1"/>
  <c r="CM85" i="2" s="1"/>
  <c r="BK87" i="2"/>
  <c r="BU87" i="2" s="1"/>
  <c r="CD87" i="2" s="1"/>
  <c r="CM87" i="2" s="1"/>
  <c r="BK156" i="2"/>
  <c r="BU156" i="2" s="1"/>
  <c r="CD156" i="2" s="1"/>
  <c r="CM156" i="2" s="1"/>
  <c r="BK177" i="2"/>
  <c r="BU177" i="2" s="1"/>
  <c r="CD177" i="2" s="1"/>
  <c r="CM177" i="2" s="1"/>
  <c r="BK195" i="2"/>
  <c r="BU195" i="2" s="1"/>
  <c r="CD195" i="2" s="1"/>
  <c r="CM195" i="2" s="1"/>
  <c r="BK116" i="2"/>
  <c r="BU116" i="2" s="1"/>
  <c r="CD116" i="2" s="1"/>
  <c r="CM116" i="2" s="1"/>
  <c r="BL189" i="2"/>
  <c r="BV189" i="2" s="1"/>
  <c r="CE189" i="2" s="1"/>
  <c r="CN189" i="2" s="1"/>
  <c r="BK76" i="2"/>
  <c r="BU76" i="2" s="1"/>
  <c r="CD76" i="2" s="1"/>
  <c r="CM76" i="2" s="1"/>
  <c r="BL170" i="2"/>
  <c r="BV170" i="2" s="1"/>
  <c r="CE170" i="2" s="1"/>
  <c r="CN170" i="2" s="1"/>
  <c r="BK44" i="2"/>
  <c r="BU44" i="2" s="1"/>
  <c r="CD44" i="2" s="1"/>
  <c r="CM44" i="2" s="1"/>
  <c r="BL65" i="2"/>
  <c r="BV65" i="2" s="1"/>
  <c r="CE65" i="2" s="1"/>
  <c r="CN65" i="2" s="1"/>
  <c r="BL160" i="2"/>
  <c r="BV160" i="2" s="1"/>
  <c r="CE160" i="2" s="1"/>
  <c r="CN160" i="2" s="1"/>
  <c r="BK155" i="2"/>
  <c r="BU155" i="2" s="1"/>
  <c r="CD155" i="2" s="1"/>
  <c r="CM155" i="2" s="1"/>
  <c r="BL118" i="2"/>
  <c r="BV118" i="2" s="1"/>
  <c r="CE118" i="2" s="1"/>
  <c r="CN118" i="2" s="1"/>
  <c r="BL32" i="2"/>
  <c r="BV32" i="2" s="1"/>
  <c r="CE32" i="2" s="1"/>
  <c r="CN32" i="2" s="1"/>
  <c r="BK183" i="2"/>
  <c r="BU183" i="2" s="1"/>
  <c r="CD183" i="2" s="1"/>
  <c r="CM183" i="2" s="1"/>
  <c r="BK56" i="2"/>
  <c r="BU56" i="2" s="1"/>
  <c r="CD56" i="2" s="1"/>
  <c r="CM56" i="2" s="1"/>
  <c r="BK119" i="2"/>
  <c r="BU119" i="2" s="1"/>
  <c r="CD119" i="2" s="1"/>
  <c r="CM119" i="2" s="1"/>
  <c r="BK122" i="2"/>
  <c r="BU122" i="2" s="1"/>
  <c r="CD122" i="2" s="1"/>
  <c r="CM122" i="2" s="1"/>
  <c r="BL36" i="2"/>
  <c r="BV36" i="2" s="1"/>
  <c r="CE36" i="2" s="1"/>
  <c r="CN36" i="2" s="1"/>
  <c r="BK38" i="2"/>
  <c r="BU38" i="2" s="1"/>
  <c r="CD38" i="2" s="1"/>
  <c r="CM38" i="2" s="1"/>
  <c r="BK168" i="2"/>
  <c r="BU168" i="2" s="1"/>
  <c r="CD168" i="2" s="1"/>
  <c r="CM168" i="2" s="1"/>
  <c r="BK45" i="2"/>
  <c r="BU45" i="2" s="1"/>
  <c r="CD45" i="2" s="1"/>
  <c r="CM45" i="2" s="1"/>
  <c r="BK84" i="2"/>
  <c r="BU84" i="2" s="1"/>
  <c r="CD84" i="2" s="1"/>
  <c r="CM84" i="2" s="1"/>
  <c r="BL43" i="2"/>
  <c r="BV43" i="2" s="1"/>
  <c r="CE43" i="2" s="1"/>
  <c r="CN43" i="2" s="1"/>
  <c r="BK67" i="2"/>
  <c r="BU67" i="2" s="1"/>
  <c r="CD67" i="2" s="1"/>
  <c r="CM67" i="2" s="1"/>
  <c r="BK152" i="2"/>
  <c r="BU152" i="2" s="1"/>
  <c r="CD152" i="2" s="1"/>
  <c r="CM152" i="2" s="1"/>
  <c r="BK182" i="2"/>
  <c r="BU182" i="2" s="1"/>
  <c r="CD182" i="2" s="1"/>
  <c r="CM182" i="2" s="1"/>
  <c r="BL82" i="2"/>
  <c r="BV82" i="2" s="1"/>
  <c r="CE82" i="2" s="1"/>
  <c r="CN82" i="2" s="1"/>
  <c r="BL161" i="2"/>
  <c r="BV161" i="2" s="1"/>
  <c r="CE161" i="2" s="1"/>
  <c r="CN161" i="2" s="1"/>
  <c r="BK40" i="2"/>
  <c r="BU40" i="2" s="1"/>
  <c r="CD40" i="2" s="1"/>
  <c r="CM40" i="2" s="1"/>
  <c r="BL97" i="2"/>
  <c r="BV97" i="2" s="1"/>
  <c r="CE97" i="2" s="1"/>
  <c r="CN97" i="2" s="1"/>
  <c r="BL120" i="2"/>
  <c r="BV120" i="2" s="1"/>
  <c r="CE120" i="2" s="1"/>
  <c r="CN120" i="2" s="1"/>
  <c r="BL179" i="2"/>
  <c r="BV179" i="2" s="1"/>
  <c r="CE179" i="2" s="1"/>
  <c r="CN179" i="2" s="1"/>
  <c r="BK175" i="2"/>
  <c r="BU175" i="2" s="1"/>
  <c r="CD175" i="2" s="1"/>
  <c r="CM175" i="2" s="1"/>
  <c r="BK192" i="2"/>
  <c r="BU192" i="2" s="1"/>
  <c r="CD192" i="2" s="1"/>
  <c r="CM192" i="2" s="1"/>
  <c r="BL78" i="2"/>
  <c r="BV78" i="2" s="1"/>
  <c r="CE78" i="2" s="1"/>
  <c r="CN78" i="2" s="1"/>
  <c r="BK61" i="2"/>
  <c r="BU61" i="2" s="1"/>
  <c r="CD61" i="2" s="1"/>
  <c r="CM61" i="2" s="1"/>
  <c r="BK131" i="2"/>
  <c r="BU131" i="2" s="1"/>
  <c r="CD131" i="2" s="1"/>
  <c r="CM131" i="2" s="1"/>
  <c r="BK166" i="2"/>
  <c r="BU166" i="2" s="1"/>
  <c r="CD166" i="2" s="1"/>
  <c r="CM166" i="2" s="1"/>
  <c r="BL75" i="2"/>
  <c r="BV75" i="2" s="1"/>
  <c r="CE75" i="2" s="1"/>
  <c r="CN75" i="2" s="1"/>
  <c r="BK42" i="2"/>
  <c r="BU42" i="2" s="1"/>
  <c r="CD42" i="2" s="1"/>
  <c r="CM42" i="2" s="1"/>
  <c r="BL95" i="2"/>
  <c r="BV95" i="2" s="1"/>
  <c r="CE95" i="2" s="1"/>
  <c r="CN95" i="2" s="1"/>
  <c r="BK64" i="2"/>
  <c r="BU64" i="2" s="1"/>
  <c r="CD64" i="2" s="1"/>
  <c r="CM64" i="2" s="1"/>
  <c r="BL115" i="2"/>
  <c r="BV115" i="2" s="1"/>
  <c r="CE115" i="2" s="1"/>
  <c r="CN115" i="2" s="1"/>
  <c r="BL180" i="2"/>
  <c r="BV180" i="2" s="1"/>
  <c r="CE180" i="2" s="1"/>
  <c r="CN180" i="2" s="1"/>
  <c r="BK159" i="2"/>
  <c r="BU159" i="2" s="1"/>
  <c r="CD159" i="2" s="1"/>
  <c r="CM159" i="2" s="1"/>
  <c r="BL57" i="2"/>
  <c r="BV57" i="2" s="1"/>
  <c r="CE57" i="2" s="1"/>
  <c r="CN57" i="2" s="1"/>
  <c r="BL62" i="2"/>
  <c r="BV62" i="2" s="1"/>
  <c r="CE62" i="2" s="1"/>
  <c r="CN62" i="2" s="1"/>
  <c r="BK35" i="2"/>
  <c r="BU35" i="2" s="1"/>
  <c r="CD35" i="2" s="1"/>
  <c r="CM35" i="2" s="1"/>
  <c r="BK127" i="2"/>
  <c r="BU127" i="2" s="1"/>
  <c r="CD127" i="2" s="1"/>
  <c r="CM127" i="2" s="1"/>
  <c r="BK141" i="2"/>
  <c r="BU141" i="2" s="1"/>
  <c r="CD141" i="2" s="1"/>
  <c r="CM141" i="2" s="1"/>
  <c r="BL133" i="2"/>
  <c r="BV133" i="2" s="1"/>
  <c r="CE133" i="2" s="1"/>
  <c r="CN133" i="2" s="1"/>
  <c r="BL157" i="2"/>
  <c r="BV157" i="2" s="1"/>
  <c r="CE157" i="2" s="1"/>
  <c r="CN157" i="2" s="1"/>
  <c r="BK124" i="2"/>
  <c r="BU124" i="2" s="1"/>
  <c r="CD124" i="2" s="1"/>
  <c r="CM124" i="2" s="1"/>
  <c r="BK188" i="2"/>
  <c r="BU188" i="2" s="1"/>
  <c r="CD188" i="2" s="1"/>
  <c r="CM188" i="2" s="1"/>
  <c r="BL109" i="2"/>
  <c r="BV109" i="2" s="1"/>
  <c r="CE109" i="2" s="1"/>
  <c r="CN109" i="2" s="1"/>
  <c r="BL164" i="2"/>
  <c r="BV164" i="2" s="1"/>
  <c r="CE164" i="2" s="1"/>
  <c r="CN164" i="2" s="1"/>
  <c r="BL70" i="2"/>
  <c r="BV70" i="2" s="1"/>
  <c r="CE70" i="2" s="1"/>
  <c r="CN70" i="2" s="1"/>
  <c r="BK144" i="2"/>
  <c r="BU144" i="2" s="1"/>
  <c r="CD144" i="2" s="1"/>
  <c r="CM144" i="2" s="1"/>
  <c r="BL66" i="2"/>
  <c r="BV66" i="2" s="1"/>
  <c r="CE66" i="2" s="1"/>
  <c r="CN66" i="2" s="1"/>
  <c r="BK102" i="2"/>
  <c r="BU102" i="2" s="1"/>
  <c r="CD102" i="2" s="1"/>
  <c r="CM102" i="2" s="1"/>
  <c r="BL79" i="2"/>
  <c r="BV79" i="2" s="1"/>
  <c r="CE79" i="2" s="1"/>
  <c r="CN79" i="2" s="1"/>
  <c r="BK34" i="2"/>
  <c r="BU34" i="2" s="1"/>
  <c r="CD34" i="2" s="1"/>
  <c r="CM34" i="2" s="1"/>
  <c r="BL143" i="2"/>
  <c r="BV143" i="2" s="1"/>
  <c r="CE143" i="2" s="1"/>
  <c r="CN143" i="2" s="1"/>
  <c r="BL162" i="2"/>
  <c r="BV162" i="2" s="1"/>
  <c r="CE162" i="2" s="1"/>
  <c r="CN162" i="2" s="1"/>
  <c r="BK106" i="2"/>
  <c r="BU106" i="2" s="1"/>
  <c r="CD106" i="2" s="1"/>
  <c r="CM106" i="2" s="1"/>
  <c r="BL31" i="2"/>
  <c r="BV31" i="2" s="1"/>
  <c r="CE31" i="2" s="1"/>
  <c r="CN31" i="2" s="1"/>
  <c r="BK158" i="2"/>
  <c r="BU158" i="2" s="1"/>
  <c r="CD158" i="2" s="1"/>
  <c r="CM158" i="2" s="1"/>
  <c r="BL167" i="2"/>
  <c r="BV167" i="2" s="1"/>
  <c r="CE167" i="2" s="1"/>
  <c r="CN167" i="2" s="1"/>
  <c r="BL154" i="2"/>
  <c r="BV154" i="2" s="1"/>
  <c r="CE154" i="2" s="1"/>
  <c r="CN154" i="2" s="1"/>
  <c r="BK153" i="2"/>
  <c r="BU153" i="2" s="1"/>
  <c r="CD153" i="2" s="1"/>
  <c r="CM153" i="2" s="1"/>
  <c r="BK51" i="2"/>
  <c r="BU51" i="2" s="1"/>
  <c r="CD51" i="2" s="1"/>
  <c r="CM51" i="2" s="1"/>
  <c r="BK73" i="2"/>
  <c r="BU73" i="2" s="1"/>
  <c r="CD73" i="2" s="1"/>
  <c r="CM73" i="2" s="1"/>
  <c r="BL53" i="2"/>
  <c r="BV53" i="2" s="1"/>
  <c r="CE53" i="2" s="1"/>
  <c r="CN53" i="2" s="1"/>
  <c r="BK80" i="2"/>
  <c r="BU80" i="2" s="1"/>
  <c r="CD80" i="2" s="1"/>
  <c r="CM80" i="2" s="1"/>
  <c r="BK49" i="2"/>
  <c r="BU49" i="2" s="1"/>
  <c r="CD49" i="2" s="1"/>
  <c r="CM49" i="2" s="1"/>
  <c r="BL137" i="2"/>
  <c r="BV137" i="2" s="1"/>
  <c r="CE137" i="2" s="1"/>
  <c r="CN137" i="2" s="1"/>
  <c r="BK88" i="2"/>
  <c r="BU88" i="2" s="1"/>
  <c r="CD88" i="2" s="1"/>
  <c r="CM88" i="2" s="1"/>
  <c r="BL77" i="2"/>
  <c r="BV77" i="2" s="1"/>
  <c r="CE77" i="2" s="1"/>
  <c r="CN77" i="2" s="1"/>
  <c r="BK194" i="2"/>
  <c r="BU194" i="2" s="1"/>
  <c r="CD194" i="2" s="1"/>
  <c r="CM194" i="2" s="1"/>
  <c r="BL132" i="2"/>
  <c r="BV132" i="2" s="1"/>
  <c r="CE132" i="2" s="1"/>
  <c r="CN132" i="2" s="1"/>
  <c r="BK140" i="2"/>
  <c r="BU140" i="2" s="1"/>
  <c r="CD140" i="2" s="1"/>
  <c r="CM140" i="2" s="1"/>
  <c r="BK111" i="2"/>
  <c r="BU111" i="2" s="1"/>
  <c r="CD111" i="2" s="1"/>
  <c r="CM111" i="2" s="1"/>
  <c r="BK41" i="2"/>
  <c r="BU41" i="2" s="1"/>
  <c r="CD41" i="2" s="1"/>
  <c r="CM41" i="2" s="1"/>
  <c r="BL29" i="2"/>
  <c r="BV29" i="2" s="1"/>
  <c r="CE29" i="2" s="1"/>
  <c r="CN29" i="2" s="1"/>
  <c r="BL185" i="2"/>
  <c r="BV185" i="2" s="1"/>
  <c r="CE185" i="2" s="1"/>
  <c r="CN185" i="2" s="1"/>
  <c r="BK113" i="2"/>
  <c r="BU113" i="2" s="1"/>
  <c r="CD113" i="2" s="1"/>
  <c r="CM113" i="2" s="1"/>
  <c r="BK191" i="2"/>
  <c r="BU191" i="2" s="1"/>
  <c r="CD191" i="2" s="1"/>
  <c r="CM191" i="2" s="1"/>
  <c r="BK135" i="2"/>
  <c r="BU135" i="2" s="1"/>
  <c r="CD135" i="2" s="1"/>
  <c r="CM135" i="2" s="1"/>
  <c r="BL81" i="2"/>
  <c r="BV81" i="2" s="1"/>
  <c r="CE81" i="2" s="1"/>
  <c r="CN81" i="2" s="1"/>
  <c r="BL59" i="2"/>
  <c r="BV59" i="2" s="1"/>
  <c r="CE59" i="2" s="1"/>
  <c r="CN59" i="2" s="1"/>
  <c r="BL145" i="2"/>
  <c r="BV145" i="2" s="1"/>
  <c r="CE145" i="2" s="1"/>
  <c r="CN145" i="2" s="1"/>
  <c r="BL39" i="2"/>
  <c r="BV39" i="2" s="1"/>
  <c r="CE39" i="2" s="1"/>
  <c r="CN39" i="2" s="1"/>
  <c r="BK104" i="2"/>
  <c r="BU104" i="2" s="1"/>
  <c r="CD104" i="2" s="1"/>
  <c r="CM104" i="2" s="1"/>
  <c r="BL48" i="2"/>
  <c r="BV48" i="2" s="1"/>
  <c r="CE48" i="2" s="1"/>
  <c r="CN48" i="2" s="1"/>
  <c r="BK55" i="2"/>
  <c r="BU55" i="2" s="1"/>
  <c r="CD55" i="2" s="1"/>
  <c r="CM55" i="2" s="1"/>
  <c r="BK50" i="2"/>
  <c r="BU50" i="2" s="1"/>
  <c r="CD50" i="2" s="1"/>
  <c r="CM50" i="2" s="1"/>
  <c r="BL90" i="2"/>
  <c r="BV90" i="2" s="1"/>
  <c r="CE90" i="2" s="1"/>
  <c r="CN90" i="2" s="1"/>
  <c r="BK114" i="2"/>
  <c r="BU114" i="2" s="1"/>
  <c r="CD114" i="2" s="1"/>
  <c r="CM114" i="2" s="1"/>
  <c r="BK121" i="2"/>
  <c r="BU121" i="2" s="1"/>
  <c r="CD121" i="2" s="1"/>
  <c r="CM121" i="2" s="1"/>
  <c r="BL91" i="2"/>
  <c r="BV91" i="2" s="1"/>
  <c r="CE91" i="2" s="1"/>
  <c r="CN91" i="2" s="1"/>
  <c r="BK83" i="2"/>
  <c r="BU83" i="2" s="1"/>
  <c r="CD83" i="2" s="1"/>
  <c r="CM83" i="2" s="1"/>
  <c r="BK71" i="2"/>
  <c r="BU71" i="2" s="1"/>
  <c r="CD71" i="2" s="1"/>
  <c r="CM71" i="2" s="1"/>
  <c r="BL99" i="2"/>
  <c r="BV99" i="2" s="1"/>
  <c r="CE99" i="2" s="1"/>
  <c r="CN99" i="2" s="1"/>
  <c r="BL176" i="2"/>
  <c r="BV176" i="2" s="1"/>
  <c r="CE176" i="2" s="1"/>
  <c r="CN176" i="2" s="1"/>
  <c r="BK128" i="2"/>
  <c r="BU128" i="2" s="1"/>
  <c r="CD128" i="2" s="1"/>
  <c r="CM128" i="2" s="1"/>
  <c r="BK28" i="2"/>
  <c r="BU28" i="2" s="1"/>
  <c r="CD28" i="2" s="1"/>
  <c r="CM28" i="2" s="1"/>
  <c r="BK30" i="2"/>
  <c r="BU30" i="2" s="1"/>
  <c r="CD30" i="2" s="1"/>
  <c r="CM30" i="2" s="1"/>
  <c r="BK47" i="2"/>
  <c r="BU47" i="2" s="1"/>
  <c r="CD47" i="2" s="1"/>
  <c r="CM47" i="2" s="1"/>
  <c r="BK107" i="2"/>
  <c r="BU107" i="2" s="1"/>
  <c r="CD107" i="2" s="1"/>
  <c r="CM107" i="2" s="1"/>
  <c r="BL163" i="2"/>
  <c r="BV163" i="2" s="1"/>
  <c r="CE163" i="2" s="1"/>
  <c r="CN163" i="2" s="1"/>
  <c r="BK134" i="2"/>
  <c r="BU134" i="2" s="1"/>
  <c r="CD134" i="2" s="1"/>
  <c r="CM134" i="2" s="1"/>
  <c r="BK130" i="2"/>
  <c r="BU130" i="2" s="1"/>
  <c r="CD130" i="2" s="1"/>
  <c r="CM130" i="2" s="1"/>
  <c r="BK139" i="2"/>
  <c r="BU139" i="2" s="1"/>
  <c r="CD139" i="2" s="1"/>
  <c r="CM139" i="2" s="1"/>
  <c r="BL138" i="2"/>
  <c r="BV138" i="2" s="1"/>
  <c r="CE138" i="2" s="1"/>
  <c r="CN138" i="2" s="1"/>
  <c r="BL193" i="2"/>
  <c r="BV193" i="2" s="1"/>
  <c r="CE193" i="2" s="1"/>
  <c r="CN193" i="2" s="1"/>
  <c r="BL58" i="2"/>
  <c r="BV58" i="2" s="1"/>
  <c r="CE58" i="2" s="1"/>
  <c r="CN58" i="2" s="1"/>
  <c r="BL123" i="2"/>
  <c r="BV123" i="2" s="1"/>
  <c r="CE123" i="2" s="1"/>
  <c r="CN123" i="2" s="1"/>
  <c r="BL129" i="2"/>
  <c r="BV129" i="2" s="1"/>
  <c r="CE129" i="2" s="1"/>
  <c r="CN129" i="2" s="1"/>
  <c r="BK117" i="2"/>
  <c r="BU117" i="2" s="1"/>
  <c r="CD117" i="2" s="1"/>
  <c r="CM117" i="2" s="1"/>
  <c r="BK52" i="2"/>
  <c r="BU52" i="2" s="1"/>
  <c r="CD52" i="2" s="1"/>
  <c r="CM52" i="2" s="1"/>
  <c r="BK54" i="2"/>
  <c r="BU54" i="2" s="1"/>
  <c r="CD54" i="2" s="1"/>
  <c r="CM54" i="2" s="1"/>
  <c r="BK171" i="2"/>
  <c r="BU171" i="2" s="1"/>
  <c r="CD171" i="2" s="1"/>
  <c r="CM171" i="2" s="1"/>
  <c r="BL98" i="2"/>
  <c r="BV98" i="2" s="1"/>
  <c r="CE98" i="2" s="1"/>
  <c r="CN98" i="2" s="1"/>
  <c r="BL149" i="2"/>
  <c r="BV149" i="2" s="1"/>
  <c r="CE149" i="2" s="1"/>
  <c r="CN149" i="2" s="1"/>
  <c r="BK103" i="2"/>
  <c r="BU103" i="2" s="1"/>
  <c r="CD103" i="2" s="1"/>
  <c r="CM103" i="2" s="1"/>
  <c r="BL92" i="2"/>
  <c r="BV92" i="2" s="1"/>
  <c r="CE92" i="2" s="1"/>
  <c r="CN92" i="2" s="1"/>
  <c r="BL172" i="2"/>
  <c r="BV172" i="2" s="1"/>
  <c r="CE172" i="2" s="1"/>
  <c r="CN172" i="2" s="1"/>
  <c r="BK101" i="2"/>
  <c r="BU101" i="2" s="1"/>
  <c r="CD101" i="2" s="1"/>
  <c r="CM101" i="2" s="1"/>
  <c r="BK68" i="2"/>
  <c r="BU68" i="2" s="1"/>
  <c r="CD68" i="2" s="1"/>
  <c r="CM68" i="2" s="1"/>
  <c r="BL165" i="2"/>
  <c r="BV165" i="2" s="1"/>
  <c r="CE165" i="2" s="1"/>
  <c r="CN165" i="2" s="1"/>
  <c r="BK146" i="2"/>
  <c r="BU146" i="2" s="1"/>
  <c r="CD146" i="2" s="1"/>
  <c r="CM146" i="2" s="1"/>
  <c r="BK148" i="2"/>
  <c r="BU148" i="2" s="1"/>
  <c r="CD148" i="2" s="1"/>
  <c r="CM148" i="2" s="1"/>
  <c r="CG17" i="2"/>
  <c r="BF27" i="2"/>
  <c r="BP27" i="2" s="1"/>
  <c r="BY27" i="2" s="1"/>
  <c r="BK137" i="1"/>
  <c r="BU137" i="1" s="1"/>
  <c r="CD137" i="1" s="1"/>
  <c r="CM137" i="1" s="1"/>
  <c r="BK57" i="1"/>
  <c r="BU57" i="1" s="1"/>
  <c r="CD57" i="1" s="1"/>
  <c r="CM57" i="1" s="1"/>
  <c r="BK108" i="1"/>
  <c r="BU108" i="1" s="1"/>
  <c r="CD108" i="1" s="1"/>
  <c r="CM108" i="1" s="1"/>
  <c r="BK158" i="1"/>
  <c r="BU158" i="1" s="1"/>
  <c r="CD158" i="1" s="1"/>
  <c r="CM158" i="1" s="1"/>
  <c r="BK83" i="1"/>
  <c r="BU83" i="1" s="1"/>
  <c r="CD83" i="1" s="1"/>
  <c r="CM83" i="1" s="1"/>
  <c r="BK191" i="1"/>
  <c r="BU191" i="1" s="1"/>
  <c r="CD191" i="1" s="1"/>
  <c r="CM191" i="1" s="1"/>
  <c r="BL70" i="1"/>
  <c r="BV70" i="1" s="1"/>
  <c r="CE70" i="1" s="1"/>
  <c r="CN70" i="1" s="1"/>
  <c r="BK45" i="1"/>
  <c r="BU45" i="1" s="1"/>
  <c r="CD45" i="1" s="1"/>
  <c r="CM45" i="1" s="1"/>
  <c r="BK92" i="1"/>
  <c r="BU92" i="1" s="1"/>
  <c r="CD92" i="1" s="1"/>
  <c r="CM92" i="1" s="1"/>
  <c r="BK94" i="1"/>
  <c r="BU94" i="1" s="1"/>
  <c r="CD94" i="1" s="1"/>
  <c r="CM94" i="1" s="1"/>
  <c r="BK67" i="1"/>
  <c r="BU67" i="1" s="1"/>
  <c r="CD67" i="1" s="1"/>
  <c r="CM67" i="1" s="1"/>
  <c r="BK46" i="1"/>
  <c r="BU46" i="1" s="1"/>
  <c r="CD46" i="1" s="1"/>
  <c r="CM46" i="1" s="1"/>
  <c r="BK127" i="1"/>
  <c r="BU127" i="1" s="1"/>
  <c r="CD127" i="1" s="1"/>
  <c r="CM127" i="1" s="1"/>
  <c r="BK143" i="1"/>
  <c r="BU143" i="1" s="1"/>
  <c r="CD143" i="1" s="1"/>
  <c r="CM143" i="1" s="1"/>
  <c r="BK189" i="1"/>
  <c r="BU189" i="1" s="1"/>
  <c r="CD189" i="1" s="1"/>
  <c r="CM189" i="1" s="1"/>
  <c r="BK56" i="1"/>
  <c r="BU56" i="1" s="1"/>
  <c r="CD56" i="1" s="1"/>
  <c r="CM56" i="1" s="1"/>
  <c r="BK41" i="1"/>
  <c r="BU41" i="1" s="1"/>
  <c r="CD41" i="1" s="1"/>
  <c r="CM41" i="1" s="1"/>
  <c r="BL85" i="1"/>
  <c r="BV85" i="1" s="1"/>
  <c r="CE85" i="1" s="1"/>
  <c r="CN85" i="1" s="1"/>
  <c r="BL150" i="1"/>
  <c r="BV150" i="1" s="1"/>
  <c r="CE150" i="1" s="1"/>
  <c r="CN150" i="1" s="1"/>
  <c r="BL182" i="1"/>
  <c r="BV182" i="1" s="1"/>
  <c r="CE182" i="1" s="1"/>
  <c r="CN182" i="1" s="1"/>
  <c r="BK124" i="1"/>
  <c r="BU124" i="1" s="1"/>
  <c r="CD124" i="1" s="1"/>
  <c r="CM124" i="1" s="1"/>
  <c r="BK129" i="1"/>
  <c r="BU129" i="1" s="1"/>
  <c r="CD129" i="1" s="1"/>
  <c r="CM129" i="1" s="1"/>
  <c r="BK44" i="1"/>
  <c r="BU44" i="1" s="1"/>
  <c r="CD44" i="1" s="1"/>
  <c r="CM44" i="1" s="1"/>
  <c r="BK60" i="1"/>
  <c r="BU60" i="1" s="1"/>
  <c r="CD60" i="1" s="1"/>
  <c r="CM60" i="1" s="1"/>
  <c r="BL193" i="1"/>
  <c r="BV193" i="1" s="1"/>
  <c r="CE193" i="1" s="1"/>
  <c r="CN193" i="1" s="1"/>
  <c r="BK194" i="1"/>
  <c r="BU194" i="1" s="1"/>
  <c r="CD194" i="1" s="1"/>
  <c r="CM194" i="1" s="1"/>
  <c r="BK171" i="1"/>
  <c r="BU171" i="1" s="1"/>
  <c r="CD171" i="1" s="1"/>
  <c r="CM171" i="1" s="1"/>
  <c r="BL74" i="1"/>
  <c r="BV74" i="1" s="1"/>
  <c r="CE74" i="1" s="1"/>
  <c r="CN74" i="1" s="1"/>
  <c r="BL161" i="1"/>
  <c r="BV161" i="1" s="1"/>
  <c r="CE161" i="1" s="1"/>
  <c r="CN161" i="1" s="1"/>
  <c r="BL131" i="1"/>
  <c r="BV131" i="1" s="1"/>
  <c r="CE131" i="1" s="1"/>
  <c r="CN131" i="1" s="1"/>
  <c r="BK53" i="1"/>
  <c r="BU53" i="1" s="1"/>
  <c r="CD53" i="1" s="1"/>
  <c r="CM53" i="1" s="1"/>
  <c r="BK163" i="1"/>
  <c r="BU163" i="1" s="1"/>
  <c r="CD163" i="1" s="1"/>
  <c r="CM163" i="1" s="1"/>
  <c r="BK115" i="1"/>
  <c r="BU115" i="1" s="1"/>
  <c r="CD115" i="1" s="1"/>
  <c r="CM115" i="1" s="1"/>
  <c r="BL84" i="1"/>
  <c r="BV84" i="1" s="1"/>
  <c r="CE84" i="1" s="1"/>
  <c r="CN84" i="1" s="1"/>
  <c r="BL50" i="1"/>
  <c r="BV50" i="1" s="1"/>
  <c r="CE50" i="1" s="1"/>
  <c r="CN50" i="1" s="1"/>
  <c r="BL113" i="1"/>
  <c r="BV113" i="1" s="1"/>
  <c r="CE113" i="1" s="1"/>
  <c r="CN113" i="1" s="1"/>
  <c r="BL72" i="1"/>
  <c r="BV72" i="1" s="1"/>
  <c r="CE72" i="1" s="1"/>
  <c r="CN72" i="1" s="1"/>
  <c r="BK102" i="1"/>
  <c r="BU102" i="1" s="1"/>
  <c r="CD102" i="1" s="1"/>
  <c r="CM102" i="1" s="1"/>
  <c r="BK59" i="1"/>
  <c r="BU59" i="1" s="1"/>
  <c r="CD59" i="1" s="1"/>
  <c r="CM59" i="1" s="1"/>
  <c r="BK160" i="1"/>
  <c r="BU160" i="1" s="1"/>
  <c r="CD160" i="1" s="1"/>
  <c r="CM160" i="1" s="1"/>
  <c r="BK192" i="1"/>
  <c r="BU192" i="1" s="1"/>
  <c r="CD192" i="1" s="1"/>
  <c r="CM192" i="1" s="1"/>
  <c r="BK64" i="1"/>
  <c r="BU64" i="1" s="1"/>
  <c r="CD64" i="1" s="1"/>
  <c r="CM64" i="1" s="1"/>
  <c r="BL167" i="1"/>
  <c r="BV167" i="1" s="1"/>
  <c r="CE167" i="1" s="1"/>
  <c r="CN167" i="1" s="1"/>
  <c r="BL93" i="1"/>
  <c r="BV93" i="1" s="1"/>
  <c r="CE93" i="1" s="1"/>
  <c r="CN93" i="1" s="1"/>
  <c r="BK48" i="1"/>
  <c r="BU48" i="1" s="1"/>
  <c r="CD48" i="1" s="1"/>
  <c r="CM48" i="1" s="1"/>
  <c r="BK40" i="1"/>
  <c r="BU40" i="1" s="1"/>
  <c r="CD40" i="1" s="1"/>
  <c r="CM40" i="1" s="1"/>
  <c r="BK98" i="1"/>
  <c r="BU98" i="1" s="1"/>
  <c r="CD98" i="1" s="1"/>
  <c r="CM98" i="1" s="1"/>
  <c r="BK39" i="1"/>
  <c r="BU39" i="1" s="1"/>
  <c r="CD39" i="1" s="1"/>
  <c r="CM39" i="1" s="1"/>
  <c r="BL81" i="1"/>
  <c r="BV81" i="1" s="1"/>
  <c r="CE81" i="1" s="1"/>
  <c r="CN81" i="1" s="1"/>
  <c r="BL47" i="1"/>
  <c r="BV47" i="1" s="1"/>
  <c r="CE47" i="1" s="1"/>
  <c r="CN47" i="1" s="1"/>
  <c r="BK141" i="1"/>
  <c r="BU141" i="1" s="1"/>
  <c r="CD141" i="1" s="1"/>
  <c r="CM141" i="1" s="1"/>
  <c r="BX17" i="1"/>
  <c r="CG27" i="1"/>
  <c r="BK126" i="1"/>
  <c r="BU126" i="1" s="1"/>
  <c r="CD126" i="1" s="1"/>
  <c r="CM126" i="1" s="1"/>
  <c r="BL123" i="1"/>
  <c r="BV123" i="1" s="1"/>
  <c r="CE123" i="1" s="1"/>
  <c r="CN123" i="1" s="1"/>
  <c r="BL117" i="1"/>
  <c r="BV117" i="1" s="1"/>
  <c r="CE117" i="1" s="1"/>
  <c r="CN117" i="1" s="1"/>
  <c r="BL101" i="1"/>
  <c r="BV101" i="1" s="1"/>
  <c r="CE101" i="1" s="1"/>
  <c r="CN101" i="1" s="1"/>
  <c r="BL90" i="1"/>
  <c r="BV90" i="1" s="1"/>
  <c r="CE90" i="1" s="1"/>
  <c r="CN90" i="1" s="1"/>
  <c r="BK89" i="1"/>
  <c r="BU89" i="1" s="1"/>
  <c r="CD89" i="1" s="1"/>
  <c r="CM89" i="1" s="1"/>
  <c r="BK133" i="1"/>
  <c r="BU133" i="1" s="1"/>
  <c r="CD133" i="1" s="1"/>
  <c r="CM133" i="1" s="1"/>
  <c r="BK30" i="1"/>
  <c r="BU30" i="1" s="1"/>
  <c r="CD30" i="1" s="1"/>
  <c r="CM30" i="1" s="1"/>
  <c r="BK188" i="1"/>
  <c r="BU188" i="1" s="1"/>
  <c r="CD188" i="1" s="1"/>
  <c r="CM188" i="1" s="1"/>
  <c r="BL103" i="1"/>
  <c r="BV103" i="1" s="1"/>
  <c r="CE103" i="1" s="1"/>
  <c r="CN103" i="1" s="1"/>
  <c r="BK187" i="1"/>
  <c r="BU187" i="1" s="1"/>
  <c r="CD187" i="1" s="1"/>
  <c r="CM187" i="1" s="1"/>
  <c r="BK164" i="1"/>
  <c r="BU164" i="1" s="1"/>
  <c r="CD164" i="1" s="1"/>
  <c r="CM164" i="1" s="1"/>
  <c r="BL159" i="1"/>
  <c r="BV159" i="1" s="1"/>
  <c r="CE159" i="1" s="1"/>
  <c r="CN159" i="1" s="1"/>
  <c r="BK153" i="1"/>
  <c r="BU153" i="1" s="1"/>
  <c r="CD153" i="1" s="1"/>
  <c r="CM153" i="1" s="1"/>
  <c r="BL80" i="1"/>
  <c r="BV80" i="1" s="1"/>
  <c r="CE80" i="1" s="1"/>
  <c r="CN80" i="1" s="1"/>
  <c r="BK149" i="1"/>
  <c r="BU149" i="1" s="1"/>
  <c r="CD149" i="1" s="1"/>
  <c r="CM149" i="1" s="1"/>
  <c r="BK49" i="1"/>
  <c r="BU49" i="1" s="1"/>
  <c r="CD49" i="1" s="1"/>
  <c r="CM49" i="1" s="1"/>
  <c r="BL69" i="1"/>
  <c r="BV69" i="1" s="1"/>
  <c r="CE69" i="1" s="1"/>
  <c r="CN69" i="1" s="1"/>
  <c r="BK43" i="1"/>
  <c r="BU43" i="1" s="1"/>
  <c r="CD43" i="1" s="1"/>
  <c r="CM43" i="1" s="1"/>
  <c r="BL138" i="1"/>
  <c r="BV138" i="1" s="1"/>
  <c r="CE138" i="1" s="1"/>
  <c r="CN138" i="1" s="1"/>
  <c r="BL186" i="1"/>
  <c r="BV186" i="1" s="1"/>
  <c r="CE186" i="1" s="1"/>
  <c r="CN186" i="1" s="1"/>
  <c r="BK183" i="1"/>
  <c r="BU183" i="1" s="1"/>
  <c r="CD183" i="1" s="1"/>
  <c r="CM183" i="1" s="1"/>
  <c r="BK112" i="1"/>
  <c r="BU112" i="1" s="1"/>
  <c r="CD112" i="1" s="1"/>
  <c r="CM112" i="1" s="1"/>
  <c r="BK177" i="1"/>
  <c r="BU177" i="1" s="1"/>
  <c r="CD177" i="1" s="1"/>
  <c r="CM177" i="1" s="1"/>
  <c r="BK120" i="1"/>
  <c r="BU120" i="1" s="1"/>
  <c r="CD120" i="1" s="1"/>
  <c r="CM120" i="1" s="1"/>
  <c r="BL173" i="1"/>
  <c r="BV173" i="1" s="1"/>
  <c r="CE173" i="1" s="1"/>
  <c r="CN173" i="1" s="1"/>
  <c r="BK184" i="1"/>
  <c r="BU184" i="1" s="1"/>
  <c r="CD184" i="1" s="1"/>
  <c r="CM184" i="1" s="1"/>
  <c r="BL128" i="1"/>
  <c r="BV128" i="1" s="1"/>
  <c r="CE128" i="1" s="1"/>
  <c r="CN128" i="1" s="1"/>
  <c r="BL54" i="1"/>
  <c r="BV54" i="1" s="1"/>
  <c r="CE54" i="1" s="1"/>
  <c r="CN54" i="1" s="1"/>
  <c r="BL174" i="1"/>
  <c r="BV174" i="1" s="1"/>
  <c r="CE174" i="1" s="1"/>
  <c r="CN174" i="1" s="1"/>
  <c r="BK116" i="1"/>
  <c r="BU116" i="1" s="1"/>
  <c r="CD116" i="1" s="1"/>
  <c r="CM116" i="1" s="1"/>
  <c r="BL190" i="1"/>
  <c r="BV190" i="1" s="1"/>
  <c r="CE190" i="1" s="1"/>
  <c r="CN190" i="1" s="1"/>
  <c r="BK181" i="1"/>
  <c r="BU181" i="1" s="1"/>
  <c r="CD181" i="1" s="1"/>
  <c r="CM181" i="1" s="1"/>
  <c r="BK146" i="1"/>
  <c r="BU146" i="1" s="1"/>
  <c r="CD146" i="1" s="1"/>
  <c r="CM146" i="1" s="1"/>
  <c r="BL121" i="1"/>
  <c r="BV121" i="1" s="1"/>
  <c r="CE121" i="1" s="1"/>
  <c r="CN121" i="1" s="1"/>
  <c r="BL109" i="1"/>
  <c r="BV109" i="1" s="1"/>
  <c r="CE109" i="1" s="1"/>
  <c r="CN109" i="1" s="1"/>
  <c r="BK175" i="1"/>
  <c r="BU175" i="1" s="1"/>
  <c r="CD175" i="1" s="1"/>
  <c r="CM175" i="1" s="1"/>
  <c r="BL107" i="1"/>
  <c r="BV107" i="1" s="1"/>
  <c r="CE107" i="1" s="1"/>
  <c r="CN107" i="1" s="1"/>
  <c r="BL99" i="1"/>
  <c r="BV99" i="1" s="1"/>
  <c r="CE99" i="1" s="1"/>
  <c r="CN99" i="1" s="1"/>
  <c r="BK75" i="1"/>
  <c r="BU75" i="1" s="1"/>
  <c r="CD75" i="1" s="1"/>
  <c r="CM75" i="1" s="1"/>
  <c r="BK195" i="1"/>
  <c r="BU195" i="1" s="1"/>
  <c r="CD195" i="1" s="1"/>
  <c r="CM195" i="1" s="1"/>
  <c r="BL97" i="1"/>
  <c r="BV97" i="1" s="1"/>
  <c r="CE97" i="1" s="1"/>
  <c r="CN97" i="1" s="1"/>
  <c r="BK130" i="1"/>
  <c r="BU130" i="1" s="1"/>
  <c r="CD130" i="1" s="1"/>
  <c r="CM130" i="1" s="1"/>
  <c r="BK65" i="1"/>
  <c r="BU65" i="1" s="1"/>
  <c r="CD65" i="1" s="1"/>
  <c r="CM65" i="1" s="1"/>
  <c r="BL35" i="1"/>
  <c r="BV35" i="1" s="1"/>
  <c r="CE35" i="1" s="1"/>
  <c r="CN35" i="1" s="1"/>
  <c r="BK58" i="1"/>
  <c r="BU58" i="1" s="1"/>
  <c r="CD58" i="1" s="1"/>
  <c r="CM58" i="1" s="1"/>
  <c r="BL144" i="1"/>
  <c r="BV144" i="1" s="1"/>
  <c r="CE144" i="1" s="1"/>
  <c r="CN144" i="1" s="1"/>
  <c r="BK34" i="1"/>
  <c r="BU34" i="1" s="1"/>
  <c r="CD34" i="1" s="1"/>
  <c r="CM34" i="1" s="1"/>
  <c r="BK42" i="1"/>
  <c r="BU42" i="1" s="1"/>
  <c r="CD42" i="1" s="1"/>
  <c r="CM42" i="1" s="1"/>
  <c r="BL136" i="1"/>
  <c r="BV136" i="1" s="1"/>
  <c r="CE136" i="1" s="1"/>
  <c r="CN136" i="1" s="1"/>
  <c r="BL176" i="1"/>
  <c r="BV176" i="1" s="1"/>
  <c r="CE176" i="1" s="1"/>
  <c r="CN176" i="1" s="1"/>
  <c r="BK165" i="1"/>
  <c r="BU165" i="1" s="1"/>
  <c r="CD165" i="1" s="1"/>
  <c r="CM165" i="1" s="1"/>
  <c r="BK142" i="1"/>
  <c r="BU142" i="1" s="1"/>
  <c r="CD142" i="1" s="1"/>
  <c r="CM142" i="1" s="1"/>
  <c r="BL87" i="1"/>
  <c r="BV87" i="1" s="1"/>
  <c r="CE87" i="1" s="1"/>
  <c r="CN87" i="1" s="1"/>
  <c r="BL76" i="1"/>
  <c r="BV76" i="1" s="1"/>
  <c r="CE76" i="1" s="1"/>
  <c r="CN76" i="1" s="1"/>
  <c r="BK79" i="1"/>
  <c r="BU79" i="1" s="1"/>
  <c r="CD79" i="1" s="1"/>
  <c r="CM79" i="1" s="1"/>
  <c r="BK96" i="1"/>
  <c r="BU96" i="1" s="1"/>
  <c r="CD96" i="1" s="1"/>
  <c r="CM96" i="1" s="1"/>
  <c r="BK104" i="1"/>
  <c r="BU104" i="1" s="1"/>
  <c r="CD104" i="1" s="1"/>
  <c r="CM104" i="1" s="1"/>
  <c r="BK135" i="1"/>
  <c r="BU135" i="1" s="1"/>
  <c r="CD135" i="1" s="1"/>
  <c r="CM135" i="1" s="1"/>
  <c r="BK155" i="1"/>
  <c r="BU155" i="1" s="1"/>
  <c r="CD155" i="1" s="1"/>
  <c r="CM155" i="1" s="1"/>
  <c r="BL73" i="1"/>
  <c r="BV73" i="1" s="1"/>
  <c r="CE73" i="1" s="1"/>
  <c r="CN73" i="1" s="1"/>
  <c r="BK66" i="1"/>
  <c r="BU66" i="1" s="1"/>
  <c r="CD66" i="1" s="1"/>
  <c r="CM66" i="1" s="1"/>
  <c r="BK106" i="1"/>
  <c r="BU106" i="1" s="1"/>
  <c r="CD106" i="1" s="1"/>
  <c r="CM106" i="1" s="1"/>
  <c r="BK172" i="1"/>
  <c r="BU172" i="1" s="1"/>
  <c r="CD172" i="1" s="1"/>
  <c r="CM172" i="1" s="1"/>
  <c r="BK148" i="1"/>
  <c r="BU148" i="1" s="1"/>
  <c r="CD148" i="1" s="1"/>
  <c r="CM148" i="1" s="1"/>
  <c r="BK100" i="1"/>
  <c r="BU100" i="1" s="1"/>
  <c r="CD100" i="1" s="1"/>
  <c r="CM100" i="1" s="1"/>
  <c r="BK86" i="1"/>
  <c r="BU86" i="1" s="1"/>
  <c r="CD86" i="1" s="1"/>
  <c r="CM86" i="1" s="1"/>
  <c r="BK125" i="1"/>
  <c r="BU125" i="1" s="1"/>
  <c r="CD125" i="1" s="1"/>
  <c r="CM125" i="1" s="1"/>
  <c r="BL157" i="1"/>
  <c r="BV157" i="1" s="1"/>
  <c r="CE157" i="1" s="1"/>
  <c r="CN157" i="1" s="1"/>
  <c r="BK28" i="1"/>
  <c r="BU28" i="1" s="1"/>
  <c r="CD28" i="1" s="1"/>
  <c r="CM28" i="1" s="1"/>
  <c r="BL105" i="1"/>
  <c r="BV105" i="1" s="1"/>
  <c r="CE105" i="1" s="1"/>
  <c r="CN105" i="1" s="1"/>
  <c r="BK29" i="1"/>
  <c r="BU29" i="1" s="1"/>
  <c r="CD29" i="1" s="1"/>
  <c r="CM29" i="1" s="1"/>
  <c r="BL82" i="1"/>
  <c r="BV82" i="1" s="1"/>
  <c r="CE82" i="1" s="1"/>
  <c r="CN82" i="1" s="1"/>
  <c r="BL140" i="1"/>
  <c r="BV140" i="1" s="1"/>
  <c r="CE140" i="1" s="1"/>
  <c r="CN140" i="1" s="1"/>
  <c r="BK114" i="1"/>
  <c r="BU114" i="1" s="1"/>
  <c r="CD114" i="1" s="1"/>
  <c r="CM114" i="1" s="1"/>
  <c r="BK180" i="1"/>
  <c r="BU180" i="1" s="1"/>
  <c r="CD180" i="1" s="1"/>
  <c r="CM180" i="1" s="1"/>
  <c r="BL95" i="1"/>
  <c r="BV95" i="1" s="1"/>
  <c r="CE95" i="1" s="1"/>
  <c r="CN95" i="1" s="1"/>
  <c r="BK145" i="1"/>
  <c r="BU145" i="1" s="1"/>
  <c r="CD145" i="1" s="1"/>
  <c r="CM145" i="1" s="1"/>
  <c r="BK162" i="1"/>
  <c r="BU162" i="1" s="1"/>
  <c r="CD162" i="1" s="1"/>
  <c r="CM162" i="1" s="1"/>
  <c r="BK118" i="1"/>
  <c r="BU118" i="1" s="1"/>
  <c r="CD118" i="1" s="1"/>
  <c r="CM118" i="1" s="1"/>
  <c r="BK134" i="1"/>
  <c r="BU134" i="1" s="1"/>
  <c r="CD134" i="1" s="1"/>
  <c r="CM134" i="1" s="1"/>
  <c r="BK62" i="1"/>
  <c r="BU62" i="1" s="1"/>
  <c r="CD62" i="1" s="1"/>
  <c r="CM62" i="1" s="1"/>
  <c r="BK122" i="1"/>
  <c r="BU122" i="1" s="1"/>
  <c r="CD122" i="1" s="1"/>
  <c r="CM122" i="1" s="1"/>
  <c r="BK36" i="1"/>
  <c r="BU36" i="1" s="1"/>
  <c r="CD36" i="1" s="1"/>
  <c r="CM36" i="1" s="1"/>
  <c r="BK38" i="1"/>
  <c r="BU38" i="1" s="1"/>
  <c r="CD38" i="1" s="1"/>
  <c r="CM38" i="1" s="1"/>
  <c r="BK71" i="1"/>
  <c r="BU71" i="1" s="1"/>
  <c r="CD71" i="1" s="1"/>
  <c r="CM71" i="1" s="1"/>
  <c r="BL77" i="1"/>
  <c r="BV77" i="1" s="1"/>
  <c r="CE77" i="1" s="1"/>
  <c r="CN77" i="1" s="1"/>
  <c r="BK51" i="1"/>
  <c r="BU51" i="1" s="1"/>
  <c r="CD51" i="1" s="1"/>
  <c r="CM51" i="1" s="1"/>
  <c r="BK151" i="1"/>
  <c r="BU151" i="1" s="1"/>
  <c r="CD151" i="1" s="1"/>
  <c r="CM151" i="1" s="1"/>
  <c r="BK132" i="1"/>
  <c r="BU132" i="1" s="1"/>
  <c r="CD132" i="1" s="1"/>
  <c r="CM132" i="1" s="1"/>
  <c r="BL68" i="1"/>
  <c r="BV68" i="1" s="1"/>
  <c r="CE68" i="1" s="1"/>
  <c r="CN68" i="1" s="1"/>
  <c r="BK32" i="1"/>
  <c r="BU32" i="1" s="1"/>
  <c r="CD32" i="1" s="1"/>
  <c r="CM32" i="1" s="1"/>
  <c r="BK147" i="1"/>
  <c r="BU147" i="1" s="1"/>
  <c r="CD147" i="1" s="1"/>
  <c r="CM147" i="1" s="1"/>
  <c r="BK185" i="1"/>
  <c r="BU185" i="1" s="1"/>
  <c r="CD185" i="1" s="1"/>
  <c r="CM185" i="1" s="1"/>
  <c r="BK37" i="1"/>
  <c r="BU37" i="1" s="1"/>
  <c r="CD37" i="1" s="1"/>
  <c r="CM37" i="1" s="1"/>
  <c r="BK31" i="1"/>
  <c r="BU31" i="1" s="1"/>
  <c r="CD31" i="1" s="1"/>
  <c r="CM31" i="1" s="1"/>
  <c r="BK168" i="1"/>
  <c r="BU168" i="1" s="1"/>
  <c r="CD168" i="1" s="1"/>
  <c r="CM168" i="1" s="1"/>
  <c r="BL119" i="1"/>
  <c r="BV119" i="1" s="1"/>
  <c r="CE119" i="1" s="1"/>
  <c r="CN119" i="1" s="1"/>
  <c r="BK61" i="1"/>
  <c r="BU61" i="1" s="1"/>
  <c r="CD61" i="1" s="1"/>
  <c r="CM61" i="1" s="1"/>
  <c r="BL178" i="1"/>
  <c r="BV178" i="1" s="1"/>
  <c r="CE178" i="1" s="1"/>
  <c r="CN178" i="1" s="1"/>
  <c r="BK152" i="1"/>
  <c r="BU152" i="1" s="1"/>
  <c r="CD152" i="1" s="1"/>
  <c r="CM152" i="1" s="1"/>
  <c r="BL33" i="1"/>
  <c r="BV33" i="1" s="1"/>
  <c r="CE33" i="1" s="1"/>
  <c r="CN33" i="1" s="1"/>
  <c r="BL63" i="1"/>
  <c r="BV63" i="1" s="1"/>
  <c r="CE63" i="1" s="1"/>
  <c r="CN63" i="1" s="1"/>
  <c r="BL166" i="1"/>
  <c r="BV166" i="1" s="1"/>
  <c r="CE166" i="1" s="1"/>
  <c r="CN166" i="1" s="1"/>
  <c r="BL111" i="1"/>
  <c r="BV111" i="1" s="1"/>
  <c r="CE111" i="1" s="1"/>
  <c r="CN111" i="1" s="1"/>
  <c r="BK110" i="1"/>
  <c r="BU110" i="1" s="1"/>
  <c r="CD110" i="1" s="1"/>
  <c r="CM110" i="1" s="1"/>
  <c r="BK91" i="1"/>
  <c r="BU91" i="1" s="1"/>
  <c r="CD91" i="1" s="1"/>
  <c r="CM91" i="1" s="1"/>
  <c r="BL169" i="1"/>
  <c r="BV169" i="1" s="1"/>
  <c r="CE169" i="1" s="1"/>
  <c r="CN169" i="1" s="1"/>
  <c r="BK78" i="1"/>
  <c r="BU78" i="1" s="1"/>
  <c r="CD78" i="1" s="1"/>
  <c r="CM78" i="1" s="1"/>
  <c r="BK52" i="1"/>
  <c r="BU52" i="1" s="1"/>
  <c r="CD52" i="1" s="1"/>
  <c r="CM52" i="1" s="1"/>
  <c r="BK179" i="1"/>
  <c r="BU179" i="1" s="1"/>
  <c r="CD179" i="1" s="1"/>
  <c r="CM179" i="1" s="1"/>
  <c r="BK55" i="1"/>
  <c r="BU55" i="1" s="1"/>
  <c r="CD55" i="1" s="1"/>
  <c r="CM55" i="1" s="1"/>
  <c r="BL170" i="1"/>
  <c r="BV170" i="1" s="1"/>
  <c r="CE170" i="1" s="1"/>
  <c r="CN170" i="1" s="1"/>
  <c r="BK154" i="1"/>
  <c r="BU154" i="1" s="1"/>
  <c r="CD154" i="1" s="1"/>
  <c r="CM154" i="1" s="1"/>
  <c r="BK156" i="1"/>
  <c r="BU156" i="1" s="1"/>
  <c r="CD156" i="1" s="1"/>
  <c r="CM156" i="1" s="1"/>
  <c r="BK139" i="1"/>
  <c r="BU139" i="1" s="1"/>
  <c r="CD139" i="1" s="1"/>
  <c r="CM139" i="1" s="1"/>
  <c r="BK88" i="1"/>
  <c r="BU88" i="1" s="1"/>
  <c r="CD88" i="1" s="1"/>
  <c r="CM88" i="1" s="1"/>
  <c r="CH27" i="10" l="1"/>
  <c r="BY17" i="10"/>
  <c r="BL29" i="10"/>
  <c r="BV29" i="10" s="1"/>
  <c r="CE29" i="10" s="1"/>
  <c r="CN29" i="10" s="1"/>
  <c r="BL98" i="7"/>
  <c r="BV98" i="7" s="1"/>
  <c r="CE98" i="7" s="1"/>
  <c r="CN98" i="7" s="1"/>
  <c r="BL178" i="7"/>
  <c r="BV178" i="7" s="1"/>
  <c r="CE178" i="7" s="1"/>
  <c r="CN178" i="7" s="1"/>
  <c r="BL125" i="7"/>
  <c r="BV125" i="7" s="1"/>
  <c r="CE125" i="7" s="1"/>
  <c r="CN125" i="7" s="1"/>
  <c r="BL77" i="7"/>
  <c r="BV77" i="7" s="1"/>
  <c r="CE77" i="7" s="1"/>
  <c r="CN77" i="7" s="1"/>
  <c r="BL147" i="7"/>
  <c r="BV147" i="7" s="1"/>
  <c r="CE147" i="7" s="1"/>
  <c r="CN147" i="7" s="1"/>
  <c r="BL105" i="7"/>
  <c r="BV105" i="7" s="1"/>
  <c r="CE105" i="7" s="1"/>
  <c r="CN105" i="7" s="1"/>
  <c r="BL60" i="7"/>
  <c r="BV60" i="7" s="1"/>
  <c r="CE60" i="7" s="1"/>
  <c r="CN60" i="7" s="1"/>
  <c r="BL155" i="7"/>
  <c r="BV155" i="7" s="1"/>
  <c r="CE155" i="7" s="1"/>
  <c r="CN155" i="7" s="1"/>
  <c r="BL67" i="7"/>
  <c r="BV67" i="7" s="1"/>
  <c r="CE67" i="7" s="1"/>
  <c r="CN67" i="7" s="1"/>
  <c r="BL70" i="7"/>
  <c r="BV70" i="7" s="1"/>
  <c r="CE70" i="7" s="1"/>
  <c r="CN70" i="7" s="1"/>
  <c r="BL83" i="7"/>
  <c r="BV83" i="7" s="1"/>
  <c r="CE83" i="7" s="1"/>
  <c r="CN83" i="7" s="1"/>
  <c r="BL114" i="7"/>
  <c r="BV114" i="7" s="1"/>
  <c r="CE114" i="7" s="1"/>
  <c r="CN114" i="7" s="1"/>
  <c r="BL171" i="7"/>
  <c r="BV171" i="7" s="1"/>
  <c r="CE171" i="7" s="1"/>
  <c r="CN171" i="7" s="1"/>
  <c r="BL80" i="7"/>
  <c r="BV80" i="7" s="1"/>
  <c r="CE80" i="7" s="1"/>
  <c r="CN80" i="7" s="1"/>
  <c r="BL130" i="7"/>
  <c r="BV130" i="7" s="1"/>
  <c r="CE130" i="7" s="1"/>
  <c r="CN130" i="7" s="1"/>
  <c r="BL163" i="7"/>
  <c r="BV163" i="7" s="1"/>
  <c r="CE163" i="7" s="1"/>
  <c r="CN163" i="7" s="1"/>
  <c r="BL81" i="7"/>
  <c r="BV81" i="7" s="1"/>
  <c r="CE81" i="7" s="1"/>
  <c r="CN81" i="7" s="1"/>
  <c r="BL158" i="7"/>
  <c r="BV158" i="7" s="1"/>
  <c r="CE158" i="7" s="1"/>
  <c r="CN158" i="7" s="1"/>
  <c r="BL78" i="7"/>
  <c r="BV78" i="7" s="1"/>
  <c r="CE78" i="7" s="1"/>
  <c r="CN78" i="7" s="1"/>
  <c r="BL122" i="7"/>
  <c r="BV122" i="7" s="1"/>
  <c r="CE122" i="7" s="1"/>
  <c r="CN122" i="7" s="1"/>
  <c r="BL159" i="7"/>
  <c r="BV159" i="7" s="1"/>
  <c r="CE159" i="7" s="1"/>
  <c r="CN159" i="7" s="1"/>
  <c r="BL37" i="7"/>
  <c r="BV37" i="7" s="1"/>
  <c r="CE37" i="7" s="1"/>
  <c r="CN37" i="7" s="1"/>
  <c r="BL127" i="7"/>
  <c r="BV127" i="7" s="1"/>
  <c r="CE127" i="7" s="1"/>
  <c r="CN127" i="7" s="1"/>
  <c r="BL48" i="7"/>
  <c r="BV48" i="7" s="1"/>
  <c r="CE48" i="7" s="1"/>
  <c r="CN48" i="7" s="1"/>
  <c r="BL106" i="7"/>
  <c r="BV106" i="7" s="1"/>
  <c r="CE106" i="7" s="1"/>
  <c r="CN106" i="7" s="1"/>
  <c r="BL94" i="7"/>
  <c r="BV94" i="7" s="1"/>
  <c r="CE94" i="7" s="1"/>
  <c r="CN94" i="7" s="1"/>
  <c r="BL117" i="7"/>
  <c r="BV117" i="7" s="1"/>
  <c r="CE117" i="7" s="1"/>
  <c r="CN117" i="7" s="1"/>
  <c r="BL33" i="7"/>
  <c r="BV33" i="7" s="1"/>
  <c r="CE33" i="7" s="1"/>
  <c r="CN33" i="7" s="1"/>
  <c r="BL101" i="7"/>
  <c r="BV101" i="7" s="1"/>
  <c r="CE101" i="7" s="1"/>
  <c r="CN101" i="7" s="1"/>
  <c r="BL55" i="7"/>
  <c r="BV55" i="7" s="1"/>
  <c r="CE55" i="7" s="1"/>
  <c r="CN55" i="7" s="1"/>
  <c r="BL28" i="7"/>
  <c r="BV28" i="7" s="1"/>
  <c r="CE28" i="7" s="1"/>
  <c r="CN28" i="7" s="1"/>
  <c r="BL167" i="7"/>
  <c r="BV167" i="7" s="1"/>
  <c r="CE167" i="7" s="1"/>
  <c r="CN167" i="7" s="1"/>
  <c r="BL149" i="7"/>
  <c r="BV149" i="7" s="1"/>
  <c r="CE149" i="7" s="1"/>
  <c r="CN149" i="7" s="1"/>
  <c r="BL93" i="7"/>
  <c r="BV93" i="7" s="1"/>
  <c r="CE93" i="7" s="1"/>
  <c r="CN93" i="7" s="1"/>
  <c r="BL90" i="7"/>
  <c r="BV90" i="7" s="1"/>
  <c r="CE90" i="7" s="1"/>
  <c r="CN90" i="7" s="1"/>
  <c r="BL115" i="7"/>
  <c r="BV115" i="7" s="1"/>
  <c r="CE115" i="7" s="1"/>
  <c r="CN115" i="7" s="1"/>
  <c r="BL56" i="7"/>
  <c r="BV56" i="7" s="1"/>
  <c r="CE56" i="7" s="1"/>
  <c r="CN56" i="7" s="1"/>
  <c r="BL179" i="7"/>
  <c r="BV179" i="7" s="1"/>
  <c r="CE179" i="7" s="1"/>
  <c r="CN179" i="7" s="1"/>
  <c r="BL138" i="7"/>
  <c r="BV138" i="7" s="1"/>
  <c r="CE138" i="7" s="1"/>
  <c r="CN138" i="7" s="1"/>
  <c r="BL64" i="7"/>
  <c r="BV64" i="7" s="1"/>
  <c r="CE64" i="7" s="1"/>
  <c r="CN64" i="7" s="1"/>
  <c r="BL148" i="7"/>
  <c r="BV148" i="7" s="1"/>
  <c r="CE148" i="7" s="1"/>
  <c r="CN148" i="7" s="1"/>
  <c r="BL182" i="7"/>
  <c r="BV182" i="7" s="1"/>
  <c r="CE182" i="7" s="1"/>
  <c r="CN182" i="7" s="1"/>
  <c r="BL82" i="7"/>
  <c r="BV82" i="7" s="1"/>
  <c r="CE82" i="7" s="1"/>
  <c r="CN82" i="7" s="1"/>
  <c r="BL59" i="7"/>
  <c r="BV59" i="7" s="1"/>
  <c r="CE59" i="7" s="1"/>
  <c r="CN59" i="7" s="1"/>
  <c r="BL118" i="7"/>
  <c r="BV118" i="7" s="1"/>
  <c r="CE118" i="7" s="1"/>
  <c r="CN118" i="7" s="1"/>
  <c r="BL89" i="7"/>
  <c r="BV89" i="7" s="1"/>
  <c r="CE89" i="7" s="1"/>
  <c r="CN89" i="7" s="1"/>
  <c r="BL41" i="7"/>
  <c r="BV41" i="7" s="1"/>
  <c r="CE41" i="7" s="1"/>
  <c r="CN41" i="7" s="1"/>
  <c r="BY17" i="7"/>
  <c r="CH27" i="7"/>
  <c r="BL126" i="7"/>
  <c r="BV126" i="7" s="1"/>
  <c r="CE126" i="7" s="1"/>
  <c r="CN126" i="7" s="1"/>
  <c r="BL73" i="7"/>
  <c r="BV73" i="7" s="1"/>
  <c r="CE73" i="7" s="1"/>
  <c r="CN73" i="7" s="1"/>
  <c r="BL156" i="7"/>
  <c r="BV156" i="7" s="1"/>
  <c r="CE156" i="7" s="1"/>
  <c r="CN156" i="7" s="1"/>
  <c r="BL65" i="7"/>
  <c r="BV65" i="7" s="1"/>
  <c r="CE65" i="7" s="1"/>
  <c r="CN65" i="7" s="1"/>
  <c r="BL74" i="7"/>
  <c r="BV74" i="7" s="1"/>
  <c r="CE74" i="7" s="1"/>
  <c r="CN74" i="7" s="1"/>
  <c r="BL174" i="7"/>
  <c r="BV174" i="7" s="1"/>
  <c r="CE174" i="7" s="1"/>
  <c r="CN174" i="7" s="1"/>
  <c r="BL128" i="7"/>
  <c r="BV128" i="7" s="1"/>
  <c r="CE128" i="7" s="1"/>
  <c r="CN128" i="7" s="1"/>
  <c r="BL184" i="7"/>
  <c r="BV184" i="7" s="1"/>
  <c r="CE184" i="7" s="1"/>
  <c r="CN184" i="7" s="1"/>
  <c r="BL95" i="7"/>
  <c r="BV95" i="7" s="1"/>
  <c r="CE95" i="7" s="1"/>
  <c r="CN95" i="7" s="1"/>
  <c r="BL134" i="7"/>
  <c r="BV134" i="7" s="1"/>
  <c r="CE134" i="7" s="1"/>
  <c r="CN134" i="7" s="1"/>
  <c r="BL29" i="7"/>
  <c r="BV29" i="7" s="1"/>
  <c r="CE29" i="7" s="1"/>
  <c r="CN29" i="7" s="1"/>
  <c r="BL169" i="7"/>
  <c r="BV169" i="7" s="1"/>
  <c r="CE169" i="7" s="1"/>
  <c r="CN169" i="7" s="1"/>
  <c r="BL52" i="7"/>
  <c r="BV52" i="7" s="1"/>
  <c r="CE52" i="7" s="1"/>
  <c r="CN52" i="7" s="1"/>
  <c r="BL97" i="7"/>
  <c r="BV97" i="7" s="1"/>
  <c r="CE97" i="7" s="1"/>
  <c r="CN97" i="7" s="1"/>
  <c r="BL86" i="7"/>
  <c r="BV86" i="7" s="1"/>
  <c r="CE86" i="7" s="1"/>
  <c r="CN86" i="7" s="1"/>
  <c r="BL110" i="7"/>
  <c r="BV110" i="7" s="1"/>
  <c r="CE110" i="7" s="1"/>
  <c r="CN110" i="7" s="1"/>
  <c r="BL69" i="7"/>
  <c r="BV69" i="7" s="1"/>
  <c r="CE69" i="7" s="1"/>
  <c r="CN69" i="7" s="1"/>
  <c r="BL164" i="7"/>
  <c r="BV164" i="7" s="1"/>
  <c r="CE164" i="7" s="1"/>
  <c r="CN164" i="7" s="1"/>
  <c r="BL156" i="6"/>
  <c r="BV156" i="6" s="1"/>
  <c r="CE156" i="6" s="1"/>
  <c r="CN156" i="6" s="1"/>
  <c r="BL51" i="6"/>
  <c r="BV51" i="6" s="1"/>
  <c r="CE51" i="6" s="1"/>
  <c r="CN51" i="6" s="1"/>
  <c r="BL179" i="6"/>
  <c r="BV179" i="6" s="1"/>
  <c r="CE179" i="6" s="1"/>
  <c r="CN179" i="6" s="1"/>
  <c r="BL58" i="6"/>
  <c r="BV58" i="6" s="1"/>
  <c r="CE58" i="6" s="1"/>
  <c r="CN58" i="6" s="1"/>
  <c r="BL76" i="6"/>
  <c r="BV76" i="6" s="1"/>
  <c r="CE76" i="6" s="1"/>
  <c r="CN76" i="6" s="1"/>
  <c r="BL62" i="6"/>
  <c r="BV62" i="6" s="1"/>
  <c r="CE62" i="6" s="1"/>
  <c r="CN62" i="6" s="1"/>
  <c r="BL72" i="6"/>
  <c r="BV72" i="6" s="1"/>
  <c r="CE72" i="6" s="1"/>
  <c r="CN72" i="6" s="1"/>
  <c r="BL59" i="6"/>
  <c r="BV59" i="6" s="1"/>
  <c r="CE59" i="6" s="1"/>
  <c r="CN59" i="6" s="1"/>
  <c r="BL38" i="6"/>
  <c r="BV38" i="6" s="1"/>
  <c r="CE38" i="6" s="1"/>
  <c r="CN38" i="6" s="1"/>
  <c r="BL74" i="6"/>
  <c r="BV74" i="6" s="1"/>
  <c r="CE74" i="6" s="1"/>
  <c r="CN74" i="6" s="1"/>
  <c r="BL186" i="6"/>
  <c r="BV186" i="6" s="1"/>
  <c r="CE186" i="6" s="1"/>
  <c r="CN186" i="6" s="1"/>
  <c r="BL100" i="6"/>
  <c r="BV100" i="6" s="1"/>
  <c r="CE100" i="6" s="1"/>
  <c r="CN100" i="6" s="1"/>
  <c r="BL190" i="6"/>
  <c r="BV190" i="6" s="1"/>
  <c r="CE190" i="6" s="1"/>
  <c r="CN190" i="6" s="1"/>
  <c r="BL44" i="6"/>
  <c r="BV44" i="6" s="1"/>
  <c r="CE44" i="6" s="1"/>
  <c r="CN44" i="6" s="1"/>
  <c r="BL39" i="6"/>
  <c r="BV39" i="6" s="1"/>
  <c r="CE39" i="6" s="1"/>
  <c r="CN39" i="6" s="1"/>
  <c r="BL43" i="6"/>
  <c r="BV43" i="6" s="1"/>
  <c r="CE43" i="6" s="1"/>
  <c r="CN43" i="6" s="1"/>
  <c r="BL127" i="6"/>
  <c r="BV127" i="6" s="1"/>
  <c r="CE127" i="6" s="1"/>
  <c r="CN127" i="6" s="1"/>
  <c r="BL172" i="6"/>
  <c r="BV172" i="6" s="1"/>
  <c r="CE172" i="6" s="1"/>
  <c r="CN172" i="6" s="1"/>
  <c r="BL67" i="6"/>
  <c r="BV67" i="6" s="1"/>
  <c r="CE67" i="6" s="1"/>
  <c r="CN67" i="6" s="1"/>
  <c r="BL70" i="6"/>
  <c r="BV70" i="6" s="1"/>
  <c r="CE70" i="6" s="1"/>
  <c r="CN70" i="6" s="1"/>
  <c r="BL60" i="6"/>
  <c r="BV60" i="6" s="1"/>
  <c r="CE60" i="6" s="1"/>
  <c r="CN60" i="6" s="1"/>
  <c r="BL117" i="6"/>
  <c r="BV117" i="6" s="1"/>
  <c r="CE117" i="6" s="1"/>
  <c r="CN117" i="6" s="1"/>
  <c r="BL89" i="6"/>
  <c r="BV89" i="6" s="1"/>
  <c r="CE89" i="6" s="1"/>
  <c r="CN89" i="6" s="1"/>
  <c r="BL119" i="6"/>
  <c r="BV119" i="6" s="1"/>
  <c r="CE119" i="6" s="1"/>
  <c r="CN119" i="6" s="1"/>
  <c r="BL165" i="6"/>
  <c r="BV165" i="6" s="1"/>
  <c r="CE165" i="6" s="1"/>
  <c r="CN165" i="6" s="1"/>
  <c r="BL129" i="6"/>
  <c r="BV129" i="6" s="1"/>
  <c r="CE129" i="6" s="1"/>
  <c r="CN129" i="6" s="1"/>
  <c r="BL143" i="6"/>
  <c r="BV143" i="6" s="1"/>
  <c r="CE143" i="6" s="1"/>
  <c r="CN143" i="6" s="1"/>
  <c r="BL163" i="6"/>
  <c r="BV163" i="6" s="1"/>
  <c r="CE163" i="6" s="1"/>
  <c r="CN163" i="6" s="1"/>
  <c r="BL85" i="6"/>
  <c r="BV85" i="6" s="1"/>
  <c r="CE85" i="6" s="1"/>
  <c r="CN85" i="6" s="1"/>
  <c r="BL191" i="6"/>
  <c r="BV191" i="6" s="1"/>
  <c r="CE191" i="6" s="1"/>
  <c r="CN191" i="6" s="1"/>
  <c r="BL88" i="6"/>
  <c r="BV88" i="6" s="1"/>
  <c r="CE88" i="6" s="1"/>
  <c r="CN88" i="6" s="1"/>
  <c r="BL96" i="6"/>
  <c r="BV96" i="6" s="1"/>
  <c r="CE96" i="6" s="1"/>
  <c r="CN96" i="6" s="1"/>
  <c r="BL173" i="6"/>
  <c r="BV173" i="6" s="1"/>
  <c r="CE173" i="6" s="1"/>
  <c r="CN173" i="6" s="1"/>
  <c r="BL66" i="6"/>
  <c r="BV66" i="6" s="1"/>
  <c r="CE66" i="6" s="1"/>
  <c r="CN66" i="6" s="1"/>
  <c r="BL180" i="6"/>
  <c r="BV180" i="6" s="1"/>
  <c r="CE180" i="6" s="1"/>
  <c r="CN180" i="6" s="1"/>
  <c r="BL61" i="6"/>
  <c r="BV61" i="6" s="1"/>
  <c r="CE61" i="6" s="1"/>
  <c r="CN61" i="6" s="1"/>
  <c r="BL184" i="6"/>
  <c r="BV184" i="6" s="1"/>
  <c r="CE184" i="6" s="1"/>
  <c r="CN184" i="6" s="1"/>
  <c r="BL109" i="6"/>
  <c r="BV109" i="6" s="1"/>
  <c r="CE109" i="6" s="1"/>
  <c r="CN109" i="6" s="1"/>
  <c r="BL90" i="6"/>
  <c r="BV90" i="6" s="1"/>
  <c r="CE90" i="6" s="1"/>
  <c r="CN90" i="6" s="1"/>
  <c r="BL151" i="6"/>
  <c r="BV151" i="6" s="1"/>
  <c r="CE151" i="6" s="1"/>
  <c r="CN151" i="6" s="1"/>
  <c r="BL106" i="6"/>
  <c r="BV106" i="6" s="1"/>
  <c r="CE106" i="6" s="1"/>
  <c r="CN106" i="6" s="1"/>
  <c r="BL122" i="6"/>
  <c r="BV122" i="6" s="1"/>
  <c r="CE122" i="6" s="1"/>
  <c r="CN122" i="6" s="1"/>
  <c r="BL92" i="6"/>
  <c r="BV92" i="6" s="1"/>
  <c r="CE92" i="6" s="1"/>
  <c r="CN92" i="6" s="1"/>
  <c r="BL65" i="6"/>
  <c r="BV65" i="6" s="1"/>
  <c r="CE65" i="6" s="1"/>
  <c r="CN65" i="6" s="1"/>
  <c r="BL79" i="6"/>
  <c r="BV79" i="6" s="1"/>
  <c r="CE79" i="6" s="1"/>
  <c r="CN79" i="6" s="1"/>
  <c r="BL32" i="6"/>
  <c r="BV32" i="6" s="1"/>
  <c r="CE32" i="6" s="1"/>
  <c r="CN32" i="6" s="1"/>
  <c r="BL147" i="6"/>
  <c r="BV147" i="6" s="1"/>
  <c r="CE147" i="6" s="1"/>
  <c r="CN147" i="6" s="1"/>
  <c r="BL82" i="6"/>
  <c r="BV82" i="6" s="1"/>
  <c r="CE82" i="6" s="1"/>
  <c r="CN82" i="6" s="1"/>
  <c r="BL55" i="6"/>
  <c r="BV55" i="6" s="1"/>
  <c r="CE55" i="6" s="1"/>
  <c r="CN55" i="6" s="1"/>
  <c r="BL188" i="6"/>
  <c r="BV188" i="6" s="1"/>
  <c r="CE188" i="6" s="1"/>
  <c r="CN188" i="6" s="1"/>
  <c r="BL126" i="6"/>
  <c r="BV126" i="6" s="1"/>
  <c r="CE126" i="6" s="1"/>
  <c r="CN126" i="6" s="1"/>
  <c r="BL160" i="6"/>
  <c r="BV160" i="6" s="1"/>
  <c r="CE160" i="6" s="1"/>
  <c r="CN160" i="6" s="1"/>
  <c r="BL77" i="6"/>
  <c r="BV77" i="6" s="1"/>
  <c r="CE77" i="6" s="1"/>
  <c r="CN77" i="6" s="1"/>
  <c r="BL68" i="6"/>
  <c r="BV68" i="6" s="1"/>
  <c r="CE68" i="6" s="1"/>
  <c r="CN68" i="6" s="1"/>
  <c r="BL86" i="6"/>
  <c r="BV86" i="6" s="1"/>
  <c r="CE86" i="6" s="1"/>
  <c r="CN86" i="6" s="1"/>
  <c r="BL107" i="6"/>
  <c r="BV107" i="6" s="1"/>
  <c r="CE107" i="6" s="1"/>
  <c r="CN107" i="6" s="1"/>
  <c r="BL48" i="6"/>
  <c r="BV48" i="6" s="1"/>
  <c r="CE48" i="6" s="1"/>
  <c r="CN48" i="6" s="1"/>
  <c r="BL37" i="6"/>
  <c r="BV37" i="6" s="1"/>
  <c r="CE37" i="6" s="1"/>
  <c r="CN37" i="6" s="1"/>
  <c r="BL150" i="6"/>
  <c r="BV150" i="6" s="1"/>
  <c r="CE150" i="6" s="1"/>
  <c r="CN150" i="6" s="1"/>
  <c r="BL114" i="6"/>
  <c r="BV114" i="6" s="1"/>
  <c r="CE114" i="6" s="1"/>
  <c r="CN114" i="6" s="1"/>
  <c r="BL148" i="6"/>
  <c r="BV148" i="6" s="1"/>
  <c r="CE148" i="6" s="1"/>
  <c r="CN148" i="6" s="1"/>
  <c r="BL123" i="6"/>
  <c r="BV123" i="6" s="1"/>
  <c r="CE123" i="6" s="1"/>
  <c r="CN123" i="6" s="1"/>
  <c r="BL78" i="6"/>
  <c r="BV78" i="6" s="1"/>
  <c r="CE78" i="6" s="1"/>
  <c r="CN78" i="6" s="1"/>
  <c r="BL75" i="6"/>
  <c r="BV75" i="6" s="1"/>
  <c r="CE75" i="6" s="1"/>
  <c r="CN75" i="6" s="1"/>
  <c r="BL101" i="6"/>
  <c r="BV101" i="6" s="1"/>
  <c r="CE101" i="6" s="1"/>
  <c r="CN101" i="6" s="1"/>
  <c r="BL152" i="6"/>
  <c r="BV152" i="6" s="1"/>
  <c r="CE152" i="6" s="1"/>
  <c r="CN152" i="6" s="1"/>
  <c r="BL195" i="6"/>
  <c r="BV195" i="6" s="1"/>
  <c r="CE195" i="6" s="1"/>
  <c r="CN195" i="6" s="1"/>
  <c r="BL159" i="6"/>
  <c r="BV159" i="6" s="1"/>
  <c r="CE159" i="6" s="1"/>
  <c r="CN159" i="6" s="1"/>
  <c r="BL194" i="6"/>
  <c r="BV194" i="6" s="1"/>
  <c r="CE194" i="6" s="1"/>
  <c r="CN194" i="6" s="1"/>
  <c r="BL136" i="6"/>
  <c r="BV136" i="6" s="1"/>
  <c r="CE136" i="6" s="1"/>
  <c r="CN136" i="6" s="1"/>
  <c r="BL115" i="6"/>
  <c r="BV115" i="6" s="1"/>
  <c r="CE115" i="6" s="1"/>
  <c r="CN115" i="6" s="1"/>
  <c r="BL93" i="6"/>
  <c r="BV93" i="6" s="1"/>
  <c r="CE93" i="6" s="1"/>
  <c r="CN93" i="6" s="1"/>
  <c r="BL132" i="6"/>
  <c r="BV132" i="6" s="1"/>
  <c r="CE132" i="6" s="1"/>
  <c r="CN132" i="6" s="1"/>
  <c r="BL80" i="6"/>
  <c r="BV80" i="6" s="1"/>
  <c r="CE80" i="6" s="1"/>
  <c r="CN80" i="6" s="1"/>
  <c r="BL192" i="6"/>
  <c r="BV192" i="6" s="1"/>
  <c r="CE192" i="6" s="1"/>
  <c r="CN192" i="6" s="1"/>
  <c r="BL128" i="6"/>
  <c r="BV128" i="6" s="1"/>
  <c r="CE128" i="6" s="1"/>
  <c r="CN128" i="6" s="1"/>
  <c r="BL52" i="6"/>
  <c r="BV52" i="6" s="1"/>
  <c r="CE52" i="6" s="1"/>
  <c r="CN52" i="6" s="1"/>
  <c r="BL104" i="6"/>
  <c r="BV104" i="6" s="1"/>
  <c r="CE104" i="6" s="1"/>
  <c r="CN104" i="6" s="1"/>
  <c r="BL97" i="6"/>
  <c r="BV97" i="6" s="1"/>
  <c r="CE97" i="6" s="1"/>
  <c r="CN97" i="6" s="1"/>
  <c r="BL154" i="6"/>
  <c r="BV154" i="6" s="1"/>
  <c r="CE154" i="6" s="1"/>
  <c r="CN154" i="6" s="1"/>
  <c r="BL31" i="6"/>
  <c r="BV31" i="6" s="1"/>
  <c r="CE31" i="6" s="1"/>
  <c r="CN31" i="6" s="1"/>
  <c r="BL121" i="6"/>
  <c r="BV121" i="6" s="1"/>
  <c r="CE121" i="6" s="1"/>
  <c r="CN121" i="6" s="1"/>
  <c r="BL69" i="6"/>
  <c r="BV69" i="6" s="1"/>
  <c r="CE69" i="6" s="1"/>
  <c r="CN69" i="6" s="1"/>
  <c r="BL135" i="6"/>
  <c r="BV135" i="6" s="1"/>
  <c r="CE135" i="6" s="1"/>
  <c r="CN135" i="6" s="1"/>
  <c r="BL84" i="6"/>
  <c r="BV84" i="6" s="1"/>
  <c r="CE84" i="6" s="1"/>
  <c r="CN84" i="6" s="1"/>
  <c r="BL183" i="6"/>
  <c r="BV183" i="6" s="1"/>
  <c r="CE183" i="6" s="1"/>
  <c r="CN183" i="6" s="1"/>
  <c r="BL57" i="6"/>
  <c r="BV57" i="6" s="1"/>
  <c r="CE57" i="6" s="1"/>
  <c r="CN57" i="6" s="1"/>
  <c r="BL111" i="6"/>
  <c r="BV111" i="6" s="1"/>
  <c r="CE111" i="6" s="1"/>
  <c r="CN111" i="6" s="1"/>
  <c r="BL40" i="6"/>
  <c r="BV40" i="6" s="1"/>
  <c r="CE40" i="6" s="1"/>
  <c r="CN40" i="6" s="1"/>
  <c r="BL112" i="6"/>
  <c r="BV112" i="6" s="1"/>
  <c r="CE112" i="6" s="1"/>
  <c r="CN112" i="6" s="1"/>
  <c r="BL99" i="6"/>
  <c r="BV99" i="6" s="1"/>
  <c r="CE99" i="6" s="1"/>
  <c r="CN99" i="6" s="1"/>
  <c r="BL41" i="6"/>
  <c r="BV41" i="6" s="1"/>
  <c r="CE41" i="6" s="1"/>
  <c r="CN41" i="6" s="1"/>
  <c r="BL116" i="6"/>
  <c r="BV116" i="6" s="1"/>
  <c r="CE116" i="6" s="1"/>
  <c r="CN116" i="6" s="1"/>
  <c r="BL46" i="6"/>
  <c r="BV46" i="6" s="1"/>
  <c r="CE46" i="6" s="1"/>
  <c r="CN46" i="6" s="1"/>
  <c r="BL174" i="6"/>
  <c r="BV174" i="6" s="1"/>
  <c r="CE174" i="6" s="1"/>
  <c r="CN174" i="6" s="1"/>
  <c r="BL120" i="6"/>
  <c r="BV120" i="6" s="1"/>
  <c r="CE120" i="6" s="1"/>
  <c r="CN120" i="6" s="1"/>
  <c r="BL35" i="6"/>
  <c r="BV35" i="6" s="1"/>
  <c r="CE35" i="6" s="1"/>
  <c r="CN35" i="6" s="1"/>
  <c r="BL50" i="6"/>
  <c r="BV50" i="6" s="1"/>
  <c r="CE50" i="6" s="1"/>
  <c r="CN50" i="6" s="1"/>
  <c r="BL175" i="6"/>
  <c r="BV175" i="6" s="1"/>
  <c r="CE175" i="6" s="1"/>
  <c r="CN175" i="6" s="1"/>
  <c r="BL131" i="6"/>
  <c r="BV131" i="6" s="1"/>
  <c r="CE131" i="6" s="1"/>
  <c r="CN131" i="6" s="1"/>
  <c r="CG17" i="6"/>
  <c r="BF27" i="6"/>
  <c r="BP27" i="6" s="1"/>
  <c r="BY27" i="6" s="1"/>
  <c r="BL162" i="5"/>
  <c r="BV162" i="5" s="1"/>
  <c r="CE162" i="5" s="1"/>
  <c r="CN162" i="5" s="1"/>
  <c r="BL145" i="5"/>
  <c r="BV145" i="5" s="1"/>
  <c r="CE145" i="5" s="1"/>
  <c r="CN145" i="5" s="1"/>
  <c r="BL47" i="5"/>
  <c r="BV47" i="5" s="1"/>
  <c r="CE47" i="5" s="1"/>
  <c r="CN47" i="5" s="1"/>
  <c r="BL175" i="5"/>
  <c r="BV175" i="5" s="1"/>
  <c r="CE175" i="5" s="1"/>
  <c r="CN175" i="5" s="1"/>
  <c r="BL69" i="5"/>
  <c r="BV69" i="5" s="1"/>
  <c r="CE69" i="5" s="1"/>
  <c r="CN69" i="5" s="1"/>
  <c r="BL75" i="5"/>
  <c r="BV75" i="5" s="1"/>
  <c r="CE75" i="5" s="1"/>
  <c r="CN75" i="5" s="1"/>
  <c r="BL165" i="5"/>
  <c r="BV165" i="5" s="1"/>
  <c r="CE165" i="5" s="1"/>
  <c r="CN165" i="5" s="1"/>
  <c r="BL186" i="5"/>
  <c r="BV186" i="5" s="1"/>
  <c r="CE186" i="5" s="1"/>
  <c r="CN186" i="5" s="1"/>
  <c r="BL99" i="5"/>
  <c r="BV99" i="5" s="1"/>
  <c r="CE99" i="5" s="1"/>
  <c r="CN99" i="5" s="1"/>
  <c r="BL105" i="5"/>
  <c r="BV105" i="5" s="1"/>
  <c r="CE105" i="5" s="1"/>
  <c r="CN105" i="5" s="1"/>
  <c r="BL169" i="5"/>
  <c r="BV169" i="5" s="1"/>
  <c r="CE169" i="5" s="1"/>
  <c r="CN169" i="5" s="1"/>
  <c r="BL124" i="5"/>
  <c r="BV124" i="5" s="1"/>
  <c r="CE124" i="5" s="1"/>
  <c r="CN124" i="5" s="1"/>
  <c r="BL158" i="5"/>
  <c r="BV158" i="5" s="1"/>
  <c r="CE158" i="5" s="1"/>
  <c r="CN158" i="5" s="1"/>
  <c r="BL90" i="5"/>
  <c r="BV90" i="5" s="1"/>
  <c r="CE90" i="5" s="1"/>
  <c r="CN90" i="5" s="1"/>
  <c r="BL108" i="5"/>
  <c r="BV108" i="5" s="1"/>
  <c r="CE108" i="5" s="1"/>
  <c r="CN108" i="5" s="1"/>
  <c r="BL118" i="5"/>
  <c r="BV118" i="5" s="1"/>
  <c r="CE118" i="5" s="1"/>
  <c r="CN118" i="5" s="1"/>
  <c r="BL34" i="5"/>
  <c r="BV34" i="5" s="1"/>
  <c r="CE34" i="5" s="1"/>
  <c r="CN34" i="5" s="1"/>
  <c r="BL63" i="5"/>
  <c r="BV63" i="5" s="1"/>
  <c r="CE63" i="5" s="1"/>
  <c r="CN63" i="5" s="1"/>
  <c r="BL113" i="5"/>
  <c r="BV113" i="5" s="1"/>
  <c r="CE113" i="5" s="1"/>
  <c r="CN113" i="5" s="1"/>
  <c r="BL171" i="5"/>
  <c r="BV171" i="5" s="1"/>
  <c r="CE171" i="5" s="1"/>
  <c r="CN171" i="5" s="1"/>
  <c r="BL82" i="5"/>
  <c r="BV82" i="5" s="1"/>
  <c r="CE82" i="5" s="1"/>
  <c r="CN82" i="5" s="1"/>
  <c r="BL116" i="5"/>
  <c r="BV116" i="5" s="1"/>
  <c r="CE116" i="5" s="1"/>
  <c r="CN116" i="5" s="1"/>
  <c r="BL41" i="5"/>
  <c r="BV41" i="5" s="1"/>
  <c r="CE41" i="5" s="1"/>
  <c r="CN41" i="5" s="1"/>
  <c r="BL36" i="5"/>
  <c r="BV36" i="5" s="1"/>
  <c r="CE36" i="5" s="1"/>
  <c r="CN36" i="5" s="1"/>
  <c r="BL51" i="5"/>
  <c r="BV51" i="5" s="1"/>
  <c r="CE51" i="5" s="1"/>
  <c r="CN51" i="5" s="1"/>
  <c r="BL80" i="5"/>
  <c r="BV80" i="5" s="1"/>
  <c r="CE80" i="5" s="1"/>
  <c r="CN80" i="5" s="1"/>
  <c r="BL67" i="5"/>
  <c r="BV67" i="5" s="1"/>
  <c r="CE67" i="5" s="1"/>
  <c r="CN67" i="5" s="1"/>
  <c r="BL87" i="5"/>
  <c r="BV87" i="5" s="1"/>
  <c r="CE87" i="5" s="1"/>
  <c r="CN87" i="5" s="1"/>
  <c r="BL72" i="5"/>
  <c r="BV72" i="5" s="1"/>
  <c r="CE72" i="5" s="1"/>
  <c r="CN72" i="5" s="1"/>
  <c r="BL38" i="5"/>
  <c r="BV38" i="5" s="1"/>
  <c r="CE38" i="5" s="1"/>
  <c r="CN38" i="5" s="1"/>
  <c r="BL176" i="5"/>
  <c r="BV176" i="5" s="1"/>
  <c r="CE176" i="5" s="1"/>
  <c r="CN176" i="5" s="1"/>
  <c r="BL154" i="5"/>
  <c r="BV154" i="5" s="1"/>
  <c r="CE154" i="5" s="1"/>
  <c r="CN154" i="5" s="1"/>
  <c r="BL61" i="5"/>
  <c r="BV61" i="5" s="1"/>
  <c r="CE61" i="5" s="1"/>
  <c r="CN61" i="5" s="1"/>
  <c r="BL109" i="5"/>
  <c r="BV109" i="5" s="1"/>
  <c r="CE109" i="5" s="1"/>
  <c r="CN109" i="5" s="1"/>
  <c r="BL173" i="5"/>
  <c r="BV173" i="5" s="1"/>
  <c r="CE173" i="5" s="1"/>
  <c r="CN173" i="5" s="1"/>
  <c r="BL66" i="5"/>
  <c r="BV66" i="5" s="1"/>
  <c r="CE66" i="5" s="1"/>
  <c r="CN66" i="5" s="1"/>
  <c r="BL179" i="5"/>
  <c r="BV179" i="5" s="1"/>
  <c r="CE179" i="5" s="1"/>
  <c r="CN179" i="5" s="1"/>
  <c r="BL114" i="5"/>
  <c r="BV114" i="5" s="1"/>
  <c r="CE114" i="5" s="1"/>
  <c r="CN114" i="5" s="1"/>
  <c r="BL65" i="5"/>
  <c r="BV65" i="5" s="1"/>
  <c r="CE65" i="5" s="1"/>
  <c r="CN65" i="5" s="1"/>
  <c r="BL96" i="5"/>
  <c r="BV96" i="5" s="1"/>
  <c r="CE96" i="5" s="1"/>
  <c r="CN96" i="5" s="1"/>
  <c r="BL133" i="5"/>
  <c r="BV133" i="5" s="1"/>
  <c r="CE133" i="5" s="1"/>
  <c r="CN133" i="5" s="1"/>
  <c r="BL188" i="5"/>
  <c r="BV188" i="5" s="1"/>
  <c r="CE188" i="5" s="1"/>
  <c r="CN188" i="5" s="1"/>
  <c r="BL185" i="5"/>
  <c r="BV185" i="5" s="1"/>
  <c r="CE185" i="5" s="1"/>
  <c r="CN185" i="5" s="1"/>
  <c r="BL35" i="5"/>
  <c r="BV35" i="5" s="1"/>
  <c r="CE35" i="5" s="1"/>
  <c r="CN35" i="5" s="1"/>
  <c r="BL141" i="5"/>
  <c r="BV141" i="5" s="1"/>
  <c r="CE141" i="5" s="1"/>
  <c r="CN141" i="5" s="1"/>
  <c r="BL127" i="5"/>
  <c r="BV127" i="5" s="1"/>
  <c r="CE127" i="5" s="1"/>
  <c r="CN127" i="5" s="1"/>
  <c r="BL91" i="5"/>
  <c r="BV91" i="5" s="1"/>
  <c r="CE91" i="5" s="1"/>
  <c r="CN91" i="5" s="1"/>
  <c r="BL44" i="5"/>
  <c r="BV44" i="5" s="1"/>
  <c r="CE44" i="5" s="1"/>
  <c r="CN44" i="5" s="1"/>
  <c r="BL48" i="5"/>
  <c r="BV48" i="5" s="1"/>
  <c r="CE48" i="5" s="1"/>
  <c r="CN48" i="5" s="1"/>
  <c r="BL93" i="5"/>
  <c r="BV93" i="5" s="1"/>
  <c r="CE93" i="5" s="1"/>
  <c r="CN93" i="5" s="1"/>
  <c r="BL73" i="5"/>
  <c r="BV73" i="5" s="1"/>
  <c r="CE73" i="5" s="1"/>
  <c r="CN73" i="5" s="1"/>
  <c r="BL132" i="5"/>
  <c r="BV132" i="5" s="1"/>
  <c r="CE132" i="5" s="1"/>
  <c r="CN132" i="5" s="1"/>
  <c r="BL40" i="5"/>
  <c r="BV40" i="5" s="1"/>
  <c r="CE40" i="5" s="1"/>
  <c r="CN40" i="5" s="1"/>
  <c r="BL32" i="5"/>
  <c r="BV32" i="5" s="1"/>
  <c r="CE32" i="5" s="1"/>
  <c r="CN32" i="5" s="1"/>
  <c r="BL164" i="5"/>
  <c r="BV164" i="5" s="1"/>
  <c r="CE164" i="5" s="1"/>
  <c r="CN164" i="5" s="1"/>
  <c r="BL156" i="5"/>
  <c r="BV156" i="5" s="1"/>
  <c r="CE156" i="5" s="1"/>
  <c r="CN156" i="5" s="1"/>
  <c r="BL189" i="5"/>
  <c r="BV189" i="5" s="1"/>
  <c r="CE189" i="5" s="1"/>
  <c r="CN189" i="5" s="1"/>
  <c r="BL144" i="5"/>
  <c r="BV144" i="5" s="1"/>
  <c r="CE144" i="5" s="1"/>
  <c r="CN144" i="5" s="1"/>
  <c r="BL42" i="5"/>
  <c r="BV42" i="5" s="1"/>
  <c r="CE42" i="5" s="1"/>
  <c r="CN42" i="5" s="1"/>
  <c r="BL53" i="5"/>
  <c r="BV53" i="5" s="1"/>
  <c r="CE53" i="5" s="1"/>
  <c r="CN53" i="5" s="1"/>
  <c r="BL128" i="5"/>
  <c r="BV128" i="5" s="1"/>
  <c r="CE128" i="5" s="1"/>
  <c r="CN128" i="5" s="1"/>
  <c r="BL95" i="5"/>
  <c r="BV95" i="5" s="1"/>
  <c r="CE95" i="5" s="1"/>
  <c r="CN95" i="5" s="1"/>
  <c r="BL68" i="5"/>
  <c r="BV68" i="5" s="1"/>
  <c r="CE68" i="5" s="1"/>
  <c r="CN68" i="5" s="1"/>
  <c r="BL110" i="5"/>
  <c r="BV110" i="5" s="1"/>
  <c r="CE110" i="5" s="1"/>
  <c r="CN110" i="5" s="1"/>
  <c r="BL121" i="5"/>
  <c r="BV121" i="5" s="1"/>
  <c r="CE121" i="5" s="1"/>
  <c r="CN121" i="5" s="1"/>
  <c r="BL92" i="5"/>
  <c r="BV92" i="5" s="1"/>
  <c r="CE92" i="5" s="1"/>
  <c r="CN92" i="5" s="1"/>
  <c r="BL57" i="5"/>
  <c r="BV57" i="5" s="1"/>
  <c r="CE57" i="5" s="1"/>
  <c r="CN57" i="5" s="1"/>
  <c r="BL88" i="5"/>
  <c r="BV88" i="5" s="1"/>
  <c r="CE88" i="5" s="1"/>
  <c r="CN88" i="5" s="1"/>
  <c r="BL94" i="5"/>
  <c r="BV94" i="5" s="1"/>
  <c r="CE94" i="5" s="1"/>
  <c r="CN94" i="5" s="1"/>
  <c r="BL97" i="5"/>
  <c r="BV97" i="5" s="1"/>
  <c r="CE97" i="5" s="1"/>
  <c r="CN97" i="5" s="1"/>
  <c r="BL62" i="5"/>
  <c r="BV62" i="5" s="1"/>
  <c r="CE62" i="5" s="1"/>
  <c r="CN62" i="5" s="1"/>
  <c r="BL134" i="5"/>
  <c r="BV134" i="5" s="1"/>
  <c r="CE134" i="5" s="1"/>
  <c r="CN134" i="5" s="1"/>
  <c r="BL81" i="5"/>
  <c r="BV81" i="5" s="1"/>
  <c r="CE81" i="5" s="1"/>
  <c r="CN81" i="5" s="1"/>
  <c r="BL50" i="5"/>
  <c r="BV50" i="5" s="1"/>
  <c r="CE50" i="5" s="1"/>
  <c r="CN50" i="5" s="1"/>
  <c r="BL140" i="5"/>
  <c r="BV140" i="5" s="1"/>
  <c r="CE140" i="5" s="1"/>
  <c r="CN140" i="5" s="1"/>
  <c r="BL168" i="5"/>
  <c r="BV168" i="5" s="1"/>
  <c r="CE168" i="5" s="1"/>
  <c r="CN168" i="5" s="1"/>
  <c r="BL31" i="5"/>
  <c r="BV31" i="5" s="1"/>
  <c r="CE31" i="5" s="1"/>
  <c r="CN31" i="5" s="1"/>
  <c r="BL119" i="5"/>
  <c r="BV119" i="5" s="1"/>
  <c r="CE119" i="5" s="1"/>
  <c r="CN119" i="5" s="1"/>
  <c r="BL126" i="5"/>
  <c r="BV126" i="5" s="1"/>
  <c r="CE126" i="5" s="1"/>
  <c r="CN126" i="5" s="1"/>
  <c r="BL84" i="5"/>
  <c r="BV84" i="5" s="1"/>
  <c r="CE84" i="5" s="1"/>
  <c r="CN84" i="5" s="1"/>
  <c r="BL86" i="5"/>
  <c r="BV86" i="5" s="1"/>
  <c r="CE86" i="5" s="1"/>
  <c r="CN86" i="5" s="1"/>
  <c r="BL152" i="5"/>
  <c r="BV152" i="5" s="1"/>
  <c r="CE152" i="5" s="1"/>
  <c r="CN152" i="5" s="1"/>
  <c r="BL74" i="5"/>
  <c r="BV74" i="5" s="1"/>
  <c r="CE74" i="5" s="1"/>
  <c r="CN74" i="5" s="1"/>
  <c r="BL28" i="5"/>
  <c r="BV28" i="5" s="1"/>
  <c r="CE28" i="5" s="1"/>
  <c r="CN28" i="5" s="1"/>
  <c r="BL64" i="5"/>
  <c r="BV64" i="5" s="1"/>
  <c r="CE64" i="5" s="1"/>
  <c r="CN64" i="5" s="1"/>
  <c r="CG27" i="5"/>
  <c r="BX17" i="5"/>
  <c r="BL71" i="5"/>
  <c r="BV71" i="5" s="1"/>
  <c r="CE71" i="5" s="1"/>
  <c r="CN71" i="5" s="1"/>
  <c r="BL123" i="5"/>
  <c r="BV123" i="5" s="1"/>
  <c r="CE123" i="5" s="1"/>
  <c r="CN123" i="5" s="1"/>
  <c r="BL70" i="5"/>
  <c r="BV70" i="5" s="1"/>
  <c r="CE70" i="5" s="1"/>
  <c r="CN70" i="5" s="1"/>
  <c r="BL160" i="5"/>
  <c r="BV160" i="5" s="1"/>
  <c r="CE160" i="5" s="1"/>
  <c r="CN160" i="5" s="1"/>
  <c r="BL79" i="5"/>
  <c r="BV79" i="5" s="1"/>
  <c r="CE79" i="5" s="1"/>
  <c r="CN79" i="5" s="1"/>
  <c r="BL33" i="5"/>
  <c r="BV33" i="5" s="1"/>
  <c r="CE33" i="5" s="1"/>
  <c r="CN33" i="5" s="1"/>
  <c r="BL45" i="5"/>
  <c r="BV45" i="5" s="1"/>
  <c r="CE45" i="5" s="1"/>
  <c r="CN45" i="5" s="1"/>
  <c r="BL136" i="5"/>
  <c r="BV136" i="5" s="1"/>
  <c r="CE136" i="5" s="1"/>
  <c r="CN136" i="5" s="1"/>
  <c r="BL129" i="5"/>
  <c r="BV129" i="5" s="1"/>
  <c r="CE129" i="5" s="1"/>
  <c r="CN129" i="5" s="1"/>
  <c r="BL107" i="5"/>
  <c r="BV107" i="5" s="1"/>
  <c r="CE107" i="5" s="1"/>
  <c r="CN107" i="5" s="1"/>
  <c r="BL182" i="5"/>
  <c r="BV182" i="5" s="1"/>
  <c r="CE182" i="5" s="1"/>
  <c r="CN182" i="5" s="1"/>
  <c r="BL138" i="5"/>
  <c r="BV138" i="5" s="1"/>
  <c r="CE138" i="5" s="1"/>
  <c r="CN138" i="5" s="1"/>
  <c r="BL150" i="5"/>
  <c r="BV150" i="5" s="1"/>
  <c r="CE150" i="5" s="1"/>
  <c r="CN150" i="5" s="1"/>
  <c r="BL125" i="5"/>
  <c r="BV125" i="5" s="1"/>
  <c r="CE125" i="5" s="1"/>
  <c r="CN125" i="5" s="1"/>
  <c r="BL149" i="5"/>
  <c r="BV149" i="5" s="1"/>
  <c r="CE149" i="5" s="1"/>
  <c r="CN149" i="5" s="1"/>
  <c r="BL111" i="5"/>
  <c r="BV111" i="5" s="1"/>
  <c r="CE111" i="5" s="1"/>
  <c r="CN111" i="5" s="1"/>
  <c r="BL102" i="5"/>
  <c r="BV102" i="5" s="1"/>
  <c r="CE102" i="5" s="1"/>
  <c r="CN102" i="5" s="1"/>
  <c r="BL142" i="5"/>
  <c r="BV142" i="5" s="1"/>
  <c r="CE142" i="5" s="1"/>
  <c r="CN142" i="5" s="1"/>
  <c r="BL190" i="5"/>
  <c r="BV190" i="5" s="1"/>
  <c r="CE190" i="5" s="1"/>
  <c r="CN190" i="5" s="1"/>
  <c r="BL120" i="5"/>
  <c r="BV120" i="5" s="1"/>
  <c r="CE120" i="5" s="1"/>
  <c r="CN120" i="5" s="1"/>
  <c r="BL148" i="5"/>
  <c r="BV148" i="5" s="1"/>
  <c r="CE148" i="5" s="1"/>
  <c r="CN148" i="5" s="1"/>
  <c r="BL153" i="5"/>
  <c r="BV153" i="5" s="1"/>
  <c r="CE153" i="5" s="1"/>
  <c r="CN153" i="5" s="1"/>
  <c r="BL46" i="5"/>
  <c r="BV46" i="5" s="1"/>
  <c r="CE46" i="5" s="1"/>
  <c r="CN46" i="5" s="1"/>
  <c r="BL83" i="5"/>
  <c r="BV83" i="5" s="1"/>
  <c r="CE83" i="5" s="1"/>
  <c r="CN83" i="5" s="1"/>
  <c r="BL55" i="5"/>
  <c r="BV55" i="5" s="1"/>
  <c r="CE55" i="5" s="1"/>
  <c r="CN55" i="5" s="1"/>
  <c r="BL43" i="5"/>
  <c r="BV43" i="5" s="1"/>
  <c r="CE43" i="5" s="1"/>
  <c r="CN43" i="5" s="1"/>
  <c r="BL54" i="5"/>
  <c r="BV54" i="5" s="1"/>
  <c r="CE54" i="5" s="1"/>
  <c r="CN54" i="5" s="1"/>
  <c r="BL130" i="5"/>
  <c r="BV130" i="5" s="1"/>
  <c r="CE130" i="5" s="1"/>
  <c r="CN130" i="5" s="1"/>
  <c r="BL89" i="5"/>
  <c r="BV89" i="5" s="1"/>
  <c r="CE89" i="5" s="1"/>
  <c r="CN89" i="5" s="1"/>
  <c r="BL78" i="5"/>
  <c r="BV78" i="5" s="1"/>
  <c r="CE78" i="5" s="1"/>
  <c r="CN78" i="5" s="1"/>
  <c r="BL194" i="5"/>
  <c r="BV194" i="5" s="1"/>
  <c r="CE194" i="5" s="1"/>
  <c r="CN194" i="5" s="1"/>
  <c r="BL37" i="5"/>
  <c r="BV37" i="5" s="1"/>
  <c r="CE37" i="5" s="1"/>
  <c r="CN37" i="5" s="1"/>
  <c r="BL172" i="5"/>
  <c r="BV172" i="5" s="1"/>
  <c r="CE172" i="5" s="1"/>
  <c r="CN172" i="5" s="1"/>
  <c r="BL193" i="5"/>
  <c r="BV193" i="5" s="1"/>
  <c r="CE193" i="5" s="1"/>
  <c r="CN193" i="5" s="1"/>
  <c r="BL106" i="5"/>
  <c r="BV106" i="5" s="1"/>
  <c r="CE106" i="5" s="1"/>
  <c r="CN106" i="5" s="1"/>
  <c r="BL117" i="5"/>
  <c r="BV117" i="5" s="1"/>
  <c r="CE117" i="5" s="1"/>
  <c r="CN117" i="5" s="1"/>
  <c r="BL49" i="5"/>
  <c r="BV49" i="5" s="1"/>
  <c r="CE49" i="5" s="1"/>
  <c r="CN49" i="5" s="1"/>
  <c r="BL100" i="5"/>
  <c r="BV100" i="5" s="1"/>
  <c r="CE100" i="5" s="1"/>
  <c r="CN100" i="5" s="1"/>
  <c r="BL146" i="5"/>
  <c r="BV146" i="5" s="1"/>
  <c r="CE146" i="5" s="1"/>
  <c r="CN146" i="5" s="1"/>
  <c r="BL60" i="5"/>
  <c r="BV60" i="5" s="1"/>
  <c r="CE60" i="5" s="1"/>
  <c r="CN60" i="5" s="1"/>
  <c r="BL30" i="5"/>
  <c r="BV30" i="5" s="1"/>
  <c r="CE30" i="5" s="1"/>
  <c r="CN30" i="5" s="1"/>
  <c r="BL151" i="5"/>
  <c r="BV151" i="5" s="1"/>
  <c r="CE151" i="5" s="1"/>
  <c r="CN151" i="5" s="1"/>
  <c r="BL85" i="5"/>
  <c r="BV85" i="5" s="1"/>
  <c r="CE85" i="5" s="1"/>
  <c r="CN85" i="5" s="1"/>
  <c r="BL76" i="5"/>
  <c r="BV76" i="5" s="1"/>
  <c r="CE76" i="5" s="1"/>
  <c r="CN76" i="5" s="1"/>
  <c r="BL137" i="5"/>
  <c r="BV137" i="5" s="1"/>
  <c r="CE137" i="5" s="1"/>
  <c r="CN137" i="5" s="1"/>
  <c r="BL56" i="5"/>
  <c r="BV56" i="5" s="1"/>
  <c r="CE56" i="5" s="1"/>
  <c r="CN56" i="5" s="1"/>
  <c r="BL58" i="5"/>
  <c r="BV58" i="5" s="1"/>
  <c r="CE58" i="5" s="1"/>
  <c r="CN58" i="5" s="1"/>
  <c r="BL157" i="5"/>
  <c r="BV157" i="5" s="1"/>
  <c r="CE157" i="5" s="1"/>
  <c r="CN157" i="5" s="1"/>
  <c r="BL161" i="5"/>
  <c r="BV161" i="5" s="1"/>
  <c r="CE161" i="5" s="1"/>
  <c r="CN161" i="5" s="1"/>
  <c r="BL77" i="5"/>
  <c r="BV77" i="5" s="1"/>
  <c r="CE77" i="5" s="1"/>
  <c r="CN77" i="5" s="1"/>
  <c r="BL39" i="5"/>
  <c r="BV39" i="5" s="1"/>
  <c r="CE39" i="5" s="1"/>
  <c r="CN39" i="5" s="1"/>
  <c r="BL111" i="3"/>
  <c r="BV111" i="3" s="1"/>
  <c r="CE111" i="3" s="1"/>
  <c r="CN111" i="3" s="1"/>
  <c r="BL116" i="3"/>
  <c r="BV116" i="3" s="1"/>
  <c r="CE116" i="3" s="1"/>
  <c r="CN116" i="3" s="1"/>
  <c r="BL89" i="3"/>
  <c r="BV89" i="3" s="1"/>
  <c r="CE89" i="3" s="1"/>
  <c r="CN89" i="3" s="1"/>
  <c r="BL76" i="3"/>
  <c r="BV76" i="3" s="1"/>
  <c r="CE76" i="3" s="1"/>
  <c r="CN76" i="3" s="1"/>
  <c r="BL161" i="3"/>
  <c r="BV161" i="3" s="1"/>
  <c r="CE161" i="3" s="1"/>
  <c r="CN161" i="3" s="1"/>
  <c r="BL146" i="3"/>
  <c r="BV146" i="3" s="1"/>
  <c r="CE146" i="3" s="1"/>
  <c r="CN146" i="3" s="1"/>
  <c r="BL87" i="3"/>
  <c r="BV87" i="3" s="1"/>
  <c r="CE87" i="3" s="1"/>
  <c r="CN87" i="3" s="1"/>
  <c r="BL68" i="3"/>
  <c r="BV68" i="3" s="1"/>
  <c r="CE68" i="3" s="1"/>
  <c r="CN68" i="3" s="1"/>
  <c r="BL56" i="3"/>
  <c r="BV56" i="3" s="1"/>
  <c r="CE56" i="3" s="1"/>
  <c r="CN56" i="3" s="1"/>
  <c r="BL29" i="3"/>
  <c r="BV29" i="3" s="1"/>
  <c r="CE29" i="3" s="1"/>
  <c r="CN29" i="3" s="1"/>
  <c r="BL77" i="3"/>
  <c r="BV77" i="3" s="1"/>
  <c r="CE77" i="3" s="1"/>
  <c r="CN77" i="3" s="1"/>
  <c r="BL190" i="3"/>
  <c r="BV190" i="3" s="1"/>
  <c r="CE190" i="3" s="1"/>
  <c r="CN190" i="3" s="1"/>
  <c r="BL148" i="3"/>
  <c r="BV148" i="3" s="1"/>
  <c r="CE148" i="3" s="1"/>
  <c r="CN148" i="3" s="1"/>
  <c r="BL102" i="3"/>
  <c r="BV102" i="3" s="1"/>
  <c r="CE102" i="3" s="1"/>
  <c r="CN102" i="3" s="1"/>
  <c r="BL58" i="3"/>
  <c r="BV58" i="3" s="1"/>
  <c r="CE58" i="3" s="1"/>
  <c r="CN58" i="3" s="1"/>
  <c r="BL53" i="3"/>
  <c r="BV53" i="3" s="1"/>
  <c r="CE53" i="3" s="1"/>
  <c r="CN53" i="3" s="1"/>
  <c r="BL94" i="3"/>
  <c r="BV94" i="3" s="1"/>
  <c r="CE94" i="3" s="1"/>
  <c r="CN94" i="3" s="1"/>
  <c r="BL160" i="3"/>
  <c r="BV160" i="3" s="1"/>
  <c r="CE160" i="3" s="1"/>
  <c r="CN160" i="3" s="1"/>
  <c r="BL97" i="3"/>
  <c r="BV97" i="3" s="1"/>
  <c r="CE97" i="3" s="1"/>
  <c r="CN97" i="3" s="1"/>
  <c r="BL183" i="3"/>
  <c r="BV183" i="3" s="1"/>
  <c r="CE183" i="3" s="1"/>
  <c r="CN183" i="3" s="1"/>
  <c r="BL158" i="3"/>
  <c r="BV158" i="3" s="1"/>
  <c r="CE158" i="3" s="1"/>
  <c r="CN158" i="3" s="1"/>
  <c r="BL137" i="3"/>
  <c r="BV137" i="3" s="1"/>
  <c r="CE137" i="3" s="1"/>
  <c r="CN137" i="3" s="1"/>
  <c r="BL67" i="3"/>
  <c r="BV67" i="3" s="1"/>
  <c r="CE67" i="3" s="1"/>
  <c r="CN67" i="3" s="1"/>
  <c r="BL74" i="3"/>
  <c r="BV74" i="3" s="1"/>
  <c r="CE74" i="3" s="1"/>
  <c r="CN74" i="3" s="1"/>
  <c r="BL152" i="3"/>
  <c r="BV152" i="3" s="1"/>
  <c r="CE152" i="3" s="1"/>
  <c r="CN152" i="3" s="1"/>
  <c r="BL44" i="3"/>
  <c r="BV44" i="3" s="1"/>
  <c r="CE44" i="3" s="1"/>
  <c r="CN44" i="3" s="1"/>
  <c r="BL118" i="3"/>
  <c r="BV118" i="3" s="1"/>
  <c r="CE118" i="3" s="1"/>
  <c r="CN118" i="3" s="1"/>
  <c r="BL41" i="3"/>
  <c r="BV41" i="3" s="1"/>
  <c r="CE41" i="3" s="1"/>
  <c r="CN41" i="3" s="1"/>
  <c r="BL65" i="3"/>
  <c r="BV65" i="3" s="1"/>
  <c r="CE65" i="3" s="1"/>
  <c r="CN65" i="3" s="1"/>
  <c r="BL96" i="3"/>
  <c r="BV96" i="3" s="1"/>
  <c r="CE96" i="3" s="1"/>
  <c r="CN96" i="3" s="1"/>
  <c r="BL130" i="3"/>
  <c r="BV130" i="3" s="1"/>
  <c r="CE130" i="3" s="1"/>
  <c r="CN130" i="3" s="1"/>
  <c r="BL60" i="3"/>
  <c r="BV60" i="3" s="1"/>
  <c r="CE60" i="3" s="1"/>
  <c r="CN60" i="3" s="1"/>
  <c r="BL174" i="3"/>
  <c r="BV174" i="3" s="1"/>
  <c r="CE174" i="3" s="1"/>
  <c r="CN174" i="3" s="1"/>
  <c r="BL180" i="3"/>
  <c r="BV180" i="3" s="1"/>
  <c r="CE180" i="3" s="1"/>
  <c r="CN180" i="3" s="1"/>
  <c r="BL184" i="3"/>
  <c r="BV184" i="3" s="1"/>
  <c r="CE184" i="3" s="1"/>
  <c r="CN184" i="3" s="1"/>
  <c r="BL106" i="3"/>
  <c r="BV106" i="3" s="1"/>
  <c r="CE106" i="3" s="1"/>
  <c r="CN106" i="3" s="1"/>
  <c r="BL28" i="3"/>
  <c r="BV28" i="3" s="1"/>
  <c r="CE28" i="3" s="1"/>
  <c r="CN28" i="3" s="1"/>
  <c r="BL36" i="3"/>
  <c r="BV36" i="3" s="1"/>
  <c r="CE36" i="3" s="1"/>
  <c r="CN36" i="3" s="1"/>
  <c r="BL108" i="3"/>
  <c r="BV108" i="3" s="1"/>
  <c r="CE108" i="3" s="1"/>
  <c r="CN108" i="3" s="1"/>
  <c r="BL69" i="3"/>
  <c r="BV69" i="3" s="1"/>
  <c r="CE69" i="3" s="1"/>
  <c r="CN69" i="3" s="1"/>
  <c r="BL55" i="3"/>
  <c r="BV55" i="3" s="1"/>
  <c r="CE55" i="3" s="1"/>
  <c r="CN55" i="3" s="1"/>
  <c r="BL72" i="3"/>
  <c r="BV72" i="3" s="1"/>
  <c r="CE72" i="3" s="1"/>
  <c r="CN72" i="3" s="1"/>
  <c r="BL141" i="3"/>
  <c r="BV141" i="3" s="1"/>
  <c r="CE141" i="3" s="1"/>
  <c r="CN141" i="3" s="1"/>
  <c r="BL139" i="3"/>
  <c r="BV139" i="3" s="1"/>
  <c r="CE139" i="3" s="1"/>
  <c r="CN139" i="3" s="1"/>
  <c r="BL109" i="3"/>
  <c r="BV109" i="3" s="1"/>
  <c r="CE109" i="3" s="1"/>
  <c r="CN109" i="3" s="1"/>
  <c r="BL47" i="3"/>
  <c r="BV47" i="3" s="1"/>
  <c r="CE47" i="3" s="1"/>
  <c r="CN47" i="3" s="1"/>
  <c r="BL145" i="3"/>
  <c r="BV145" i="3" s="1"/>
  <c r="CE145" i="3" s="1"/>
  <c r="CN145" i="3" s="1"/>
  <c r="BL136" i="3"/>
  <c r="BV136" i="3" s="1"/>
  <c r="CE136" i="3" s="1"/>
  <c r="CN136" i="3" s="1"/>
  <c r="BL194" i="3"/>
  <c r="BV194" i="3" s="1"/>
  <c r="CE194" i="3" s="1"/>
  <c r="CN194" i="3" s="1"/>
  <c r="BL99" i="3"/>
  <c r="BV99" i="3" s="1"/>
  <c r="CE99" i="3" s="1"/>
  <c r="CN99" i="3" s="1"/>
  <c r="BL107" i="3"/>
  <c r="BV107" i="3" s="1"/>
  <c r="CE107" i="3" s="1"/>
  <c r="CN107" i="3" s="1"/>
  <c r="BL85" i="3"/>
  <c r="BV85" i="3" s="1"/>
  <c r="CE85" i="3" s="1"/>
  <c r="CN85" i="3" s="1"/>
  <c r="BL119" i="3"/>
  <c r="BV119" i="3" s="1"/>
  <c r="CE119" i="3" s="1"/>
  <c r="CN119" i="3" s="1"/>
  <c r="BL59" i="3"/>
  <c r="BV59" i="3" s="1"/>
  <c r="CE59" i="3" s="1"/>
  <c r="CN59" i="3" s="1"/>
  <c r="BL103" i="3"/>
  <c r="BV103" i="3" s="1"/>
  <c r="CE103" i="3" s="1"/>
  <c r="CN103" i="3" s="1"/>
  <c r="BL100" i="3"/>
  <c r="BV100" i="3" s="1"/>
  <c r="CE100" i="3" s="1"/>
  <c r="CN100" i="3" s="1"/>
  <c r="BL80" i="3"/>
  <c r="BV80" i="3" s="1"/>
  <c r="CE80" i="3" s="1"/>
  <c r="CN80" i="3" s="1"/>
  <c r="BL122" i="3"/>
  <c r="BV122" i="3" s="1"/>
  <c r="CE122" i="3" s="1"/>
  <c r="CN122" i="3" s="1"/>
  <c r="BL177" i="3"/>
  <c r="BV177" i="3" s="1"/>
  <c r="CE177" i="3" s="1"/>
  <c r="CN177" i="3" s="1"/>
  <c r="BL90" i="3"/>
  <c r="BV90" i="3" s="1"/>
  <c r="CE90" i="3" s="1"/>
  <c r="CN90" i="3" s="1"/>
  <c r="BL62" i="3"/>
  <c r="BV62" i="3" s="1"/>
  <c r="CE62" i="3" s="1"/>
  <c r="CN62" i="3" s="1"/>
  <c r="BL142" i="3"/>
  <c r="BV142" i="3" s="1"/>
  <c r="CE142" i="3" s="1"/>
  <c r="CN142" i="3" s="1"/>
  <c r="BL75" i="3"/>
  <c r="BV75" i="3" s="1"/>
  <c r="CE75" i="3" s="1"/>
  <c r="CN75" i="3" s="1"/>
  <c r="BL187" i="3"/>
  <c r="BV187" i="3" s="1"/>
  <c r="CE187" i="3" s="1"/>
  <c r="CN187" i="3" s="1"/>
  <c r="BL162" i="3"/>
  <c r="BV162" i="3" s="1"/>
  <c r="CE162" i="3" s="1"/>
  <c r="CN162" i="3" s="1"/>
  <c r="BL176" i="3"/>
  <c r="BV176" i="3" s="1"/>
  <c r="CE176" i="3" s="1"/>
  <c r="CN176" i="3" s="1"/>
  <c r="BL104" i="3"/>
  <c r="BV104" i="3" s="1"/>
  <c r="CE104" i="3" s="1"/>
  <c r="CN104" i="3" s="1"/>
  <c r="BL86" i="3"/>
  <c r="BV86" i="3" s="1"/>
  <c r="CE86" i="3" s="1"/>
  <c r="CN86" i="3" s="1"/>
  <c r="BL179" i="3"/>
  <c r="BV179" i="3" s="1"/>
  <c r="CE179" i="3" s="1"/>
  <c r="CN179" i="3" s="1"/>
  <c r="BL46" i="3"/>
  <c r="BV46" i="3" s="1"/>
  <c r="CE46" i="3" s="1"/>
  <c r="CN46" i="3" s="1"/>
  <c r="BL38" i="3"/>
  <c r="BV38" i="3" s="1"/>
  <c r="CE38" i="3" s="1"/>
  <c r="CN38" i="3" s="1"/>
  <c r="BL172" i="3"/>
  <c r="BV172" i="3" s="1"/>
  <c r="CE172" i="3" s="1"/>
  <c r="CN172" i="3" s="1"/>
  <c r="BL121" i="3"/>
  <c r="BV121" i="3" s="1"/>
  <c r="CE121" i="3" s="1"/>
  <c r="CN121" i="3" s="1"/>
  <c r="BL129" i="3"/>
  <c r="BV129" i="3" s="1"/>
  <c r="CE129" i="3" s="1"/>
  <c r="CN129" i="3" s="1"/>
  <c r="BL166" i="3"/>
  <c r="BV166" i="3" s="1"/>
  <c r="CE166" i="3" s="1"/>
  <c r="CN166" i="3" s="1"/>
  <c r="BL123" i="3"/>
  <c r="BV123" i="3" s="1"/>
  <c r="CE123" i="3" s="1"/>
  <c r="CN123" i="3" s="1"/>
  <c r="BL133" i="3"/>
  <c r="BV133" i="3" s="1"/>
  <c r="CE133" i="3" s="1"/>
  <c r="CN133" i="3" s="1"/>
  <c r="BL134" i="3"/>
  <c r="BV134" i="3" s="1"/>
  <c r="CE134" i="3" s="1"/>
  <c r="CN134" i="3" s="1"/>
  <c r="BL149" i="3"/>
  <c r="BV149" i="3" s="1"/>
  <c r="CE149" i="3" s="1"/>
  <c r="CN149" i="3" s="1"/>
  <c r="BL175" i="3"/>
  <c r="BV175" i="3" s="1"/>
  <c r="CE175" i="3" s="1"/>
  <c r="CN175" i="3" s="1"/>
  <c r="BL193" i="3"/>
  <c r="BV193" i="3" s="1"/>
  <c r="CE193" i="3" s="1"/>
  <c r="CN193" i="3" s="1"/>
  <c r="BL156" i="3"/>
  <c r="BV156" i="3" s="1"/>
  <c r="CE156" i="3" s="1"/>
  <c r="CN156" i="3" s="1"/>
  <c r="BL39" i="3"/>
  <c r="BV39" i="3" s="1"/>
  <c r="CE39" i="3" s="1"/>
  <c r="CN39" i="3" s="1"/>
  <c r="BL43" i="3"/>
  <c r="BV43" i="3" s="1"/>
  <c r="CE43" i="3" s="1"/>
  <c r="CN43" i="3" s="1"/>
  <c r="BL150" i="3"/>
  <c r="BV150" i="3" s="1"/>
  <c r="CE150" i="3" s="1"/>
  <c r="CN150" i="3" s="1"/>
  <c r="BL45" i="3"/>
  <c r="BV45" i="3" s="1"/>
  <c r="CE45" i="3" s="1"/>
  <c r="CN45" i="3" s="1"/>
  <c r="BL157" i="3"/>
  <c r="BV157" i="3" s="1"/>
  <c r="CE157" i="3" s="1"/>
  <c r="CN157" i="3" s="1"/>
  <c r="BL153" i="3"/>
  <c r="BV153" i="3" s="1"/>
  <c r="CE153" i="3" s="1"/>
  <c r="CN153" i="3" s="1"/>
  <c r="BL125" i="3"/>
  <c r="BV125" i="3" s="1"/>
  <c r="CE125" i="3" s="1"/>
  <c r="CN125" i="3" s="1"/>
  <c r="BL83" i="3"/>
  <c r="BV83" i="3" s="1"/>
  <c r="CE83" i="3" s="1"/>
  <c r="CN83" i="3" s="1"/>
  <c r="BL30" i="3"/>
  <c r="BV30" i="3" s="1"/>
  <c r="CE30" i="3" s="1"/>
  <c r="CN30" i="3" s="1"/>
  <c r="BL32" i="3"/>
  <c r="BV32" i="3" s="1"/>
  <c r="CE32" i="3" s="1"/>
  <c r="CN32" i="3" s="1"/>
  <c r="BL49" i="3"/>
  <c r="BV49" i="3" s="1"/>
  <c r="CE49" i="3" s="1"/>
  <c r="CN49" i="3" s="1"/>
  <c r="BL143" i="3"/>
  <c r="BV143" i="3" s="1"/>
  <c r="CE143" i="3" s="1"/>
  <c r="CN143" i="3" s="1"/>
  <c r="BL81" i="3"/>
  <c r="BV81" i="3" s="1"/>
  <c r="CE81" i="3" s="1"/>
  <c r="CN81" i="3" s="1"/>
  <c r="BL168" i="3"/>
  <c r="BV168" i="3" s="1"/>
  <c r="CE168" i="3" s="1"/>
  <c r="CN168" i="3" s="1"/>
  <c r="BL70" i="3"/>
  <c r="BV70" i="3" s="1"/>
  <c r="CE70" i="3" s="1"/>
  <c r="CN70" i="3" s="1"/>
  <c r="BL51" i="3"/>
  <c r="BV51" i="3" s="1"/>
  <c r="CE51" i="3" s="1"/>
  <c r="CN51" i="3" s="1"/>
  <c r="BL66" i="3"/>
  <c r="BV66" i="3" s="1"/>
  <c r="CE66" i="3" s="1"/>
  <c r="CN66" i="3" s="1"/>
  <c r="BL64" i="3"/>
  <c r="BV64" i="3" s="1"/>
  <c r="CE64" i="3" s="1"/>
  <c r="CN64" i="3" s="1"/>
  <c r="BL140" i="3"/>
  <c r="BV140" i="3" s="1"/>
  <c r="CE140" i="3" s="1"/>
  <c r="CN140" i="3" s="1"/>
  <c r="BL191" i="3"/>
  <c r="BV191" i="3" s="1"/>
  <c r="CE191" i="3" s="1"/>
  <c r="CN191" i="3" s="1"/>
  <c r="BL178" i="3"/>
  <c r="BV178" i="3" s="1"/>
  <c r="CE178" i="3" s="1"/>
  <c r="CN178" i="3" s="1"/>
  <c r="BL151" i="3"/>
  <c r="BV151" i="3" s="1"/>
  <c r="CE151" i="3" s="1"/>
  <c r="CN151" i="3" s="1"/>
  <c r="BL95" i="3"/>
  <c r="BV95" i="3" s="1"/>
  <c r="CE95" i="3" s="1"/>
  <c r="CN95" i="3" s="1"/>
  <c r="BL52" i="3"/>
  <c r="BV52" i="3" s="1"/>
  <c r="CE52" i="3" s="1"/>
  <c r="CN52" i="3" s="1"/>
  <c r="BL71" i="3"/>
  <c r="BV71" i="3" s="1"/>
  <c r="CE71" i="3" s="1"/>
  <c r="CN71" i="3" s="1"/>
  <c r="BL170" i="3"/>
  <c r="BV170" i="3" s="1"/>
  <c r="CE170" i="3" s="1"/>
  <c r="CN170" i="3" s="1"/>
  <c r="BL192" i="3"/>
  <c r="BV192" i="3" s="1"/>
  <c r="CE192" i="3" s="1"/>
  <c r="CN192" i="3" s="1"/>
  <c r="BL147" i="3"/>
  <c r="BV147" i="3" s="1"/>
  <c r="CE147" i="3" s="1"/>
  <c r="CN147" i="3" s="1"/>
  <c r="BL91" i="3"/>
  <c r="BV91" i="3" s="1"/>
  <c r="CE91" i="3" s="1"/>
  <c r="CN91" i="3" s="1"/>
  <c r="BL92" i="3"/>
  <c r="BV92" i="3" s="1"/>
  <c r="CE92" i="3" s="1"/>
  <c r="CN92" i="3" s="1"/>
  <c r="BL73" i="3"/>
  <c r="BV73" i="3" s="1"/>
  <c r="CE73" i="3" s="1"/>
  <c r="CN73" i="3" s="1"/>
  <c r="BL33" i="3"/>
  <c r="BV33" i="3" s="1"/>
  <c r="CE33" i="3" s="1"/>
  <c r="CN33" i="3" s="1"/>
  <c r="BL57" i="3"/>
  <c r="BV57" i="3" s="1"/>
  <c r="CE57" i="3" s="1"/>
  <c r="CN57" i="3" s="1"/>
  <c r="BL144" i="3"/>
  <c r="BV144" i="3" s="1"/>
  <c r="CE144" i="3" s="1"/>
  <c r="CN144" i="3" s="1"/>
  <c r="BL114" i="3"/>
  <c r="BV114" i="3" s="1"/>
  <c r="CE114" i="3" s="1"/>
  <c r="CN114" i="3" s="1"/>
  <c r="BL138" i="3"/>
  <c r="BV138" i="3" s="1"/>
  <c r="CE138" i="3" s="1"/>
  <c r="CN138" i="3" s="1"/>
  <c r="BL164" i="3"/>
  <c r="BV164" i="3" s="1"/>
  <c r="CE164" i="3" s="1"/>
  <c r="CN164" i="3" s="1"/>
  <c r="BL84" i="3"/>
  <c r="BV84" i="3" s="1"/>
  <c r="CE84" i="3" s="1"/>
  <c r="CN84" i="3" s="1"/>
  <c r="BL93" i="3"/>
  <c r="BV93" i="3" s="1"/>
  <c r="CE93" i="3" s="1"/>
  <c r="CN93" i="3" s="1"/>
  <c r="BL163" i="3"/>
  <c r="BV163" i="3" s="1"/>
  <c r="CE163" i="3" s="1"/>
  <c r="CN163" i="3" s="1"/>
  <c r="BL171" i="3"/>
  <c r="BV171" i="3" s="1"/>
  <c r="CE171" i="3" s="1"/>
  <c r="CN171" i="3" s="1"/>
  <c r="BL82" i="3"/>
  <c r="BV82" i="3" s="1"/>
  <c r="CE82" i="3" s="1"/>
  <c r="CN82" i="3" s="1"/>
  <c r="BL113" i="3"/>
  <c r="BV113" i="3" s="1"/>
  <c r="CE113" i="3" s="1"/>
  <c r="CN113" i="3" s="1"/>
  <c r="BL115" i="3"/>
  <c r="BV115" i="3" s="1"/>
  <c r="CE115" i="3" s="1"/>
  <c r="CN115" i="3" s="1"/>
  <c r="BL48" i="3"/>
  <c r="BV48" i="3" s="1"/>
  <c r="CE48" i="3" s="1"/>
  <c r="CN48" i="3" s="1"/>
  <c r="BL189" i="3"/>
  <c r="BV189" i="3" s="1"/>
  <c r="CE189" i="3" s="1"/>
  <c r="CN189" i="3" s="1"/>
  <c r="BL34" i="3"/>
  <c r="BV34" i="3" s="1"/>
  <c r="CE34" i="3" s="1"/>
  <c r="CN34" i="3" s="1"/>
  <c r="BL117" i="3"/>
  <c r="BV117" i="3" s="1"/>
  <c r="CE117" i="3" s="1"/>
  <c r="CN117" i="3" s="1"/>
  <c r="BL132" i="3"/>
  <c r="BV132" i="3" s="1"/>
  <c r="CE132" i="3" s="1"/>
  <c r="CN132" i="3" s="1"/>
  <c r="BL61" i="3"/>
  <c r="BV61" i="3" s="1"/>
  <c r="CE61" i="3" s="1"/>
  <c r="CN61" i="3" s="1"/>
  <c r="BL37" i="3"/>
  <c r="BV37" i="3" s="1"/>
  <c r="CE37" i="3" s="1"/>
  <c r="CN37" i="3" s="1"/>
  <c r="BL186" i="3"/>
  <c r="BV186" i="3" s="1"/>
  <c r="CE186" i="3" s="1"/>
  <c r="CN186" i="3" s="1"/>
  <c r="BL154" i="3"/>
  <c r="BV154" i="3" s="1"/>
  <c r="CE154" i="3" s="1"/>
  <c r="CN154" i="3" s="1"/>
  <c r="BL40" i="3"/>
  <c r="BV40" i="3" s="1"/>
  <c r="CE40" i="3" s="1"/>
  <c r="CN40" i="3" s="1"/>
  <c r="BL88" i="3"/>
  <c r="BV88" i="3" s="1"/>
  <c r="CE88" i="3" s="1"/>
  <c r="CN88" i="3" s="1"/>
  <c r="CG17" i="3"/>
  <c r="BF27" i="3"/>
  <c r="BP27" i="3" s="1"/>
  <c r="BY27" i="3" s="1"/>
  <c r="BL61" i="2"/>
  <c r="BV61" i="2" s="1"/>
  <c r="CE61" i="2" s="1"/>
  <c r="CN61" i="2" s="1"/>
  <c r="BL105" i="2"/>
  <c r="BV105" i="2" s="1"/>
  <c r="CE105" i="2" s="1"/>
  <c r="CN105" i="2" s="1"/>
  <c r="BL146" i="2"/>
  <c r="BV146" i="2" s="1"/>
  <c r="CE146" i="2" s="1"/>
  <c r="CN146" i="2" s="1"/>
  <c r="BL30" i="2"/>
  <c r="BV30" i="2" s="1"/>
  <c r="CE30" i="2" s="1"/>
  <c r="CN30" i="2" s="1"/>
  <c r="BL121" i="2"/>
  <c r="BV121" i="2" s="1"/>
  <c r="CE121" i="2" s="1"/>
  <c r="CN121" i="2" s="1"/>
  <c r="BL41" i="2"/>
  <c r="BV41" i="2" s="1"/>
  <c r="CE41" i="2" s="1"/>
  <c r="CN41" i="2" s="1"/>
  <c r="BL49" i="2"/>
  <c r="BV49" i="2" s="1"/>
  <c r="CE49" i="2" s="1"/>
  <c r="CN49" i="2" s="1"/>
  <c r="BL158" i="2"/>
  <c r="BV158" i="2" s="1"/>
  <c r="CE158" i="2" s="1"/>
  <c r="CN158" i="2" s="1"/>
  <c r="BL38" i="2"/>
  <c r="BV38" i="2" s="1"/>
  <c r="CE38" i="2" s="1"/>
  <c r="CN38" i="2" s="1"/>
  <c r="BL155" i="2"/>
  <c r="BV155" i="2" s="1"/>
  <c r="CE155" i="2" s="1"/>
  <c r="CN155" i="2" s="1"/>
  <c r="BL195" i="2"/>
  <c r="BV195" i="2" s="1"/>
  <c r="CE195" i="2" s="1"/>
  <c r="CN195" i="2" s="1"/>
  <c r="BL63" i="2"/>
  <c r="BV63" i="2" s="1"/>
  <c r="CE63" i="2" s="1"/>
  <c r="CN63" i="2" s="1"/>
  <c r="BL147" i="2"/>
  <c r="BV147" i="2" s="1"/>
  <c r="CE147" i="2" s="1"/>
  <c r="CN147" i="2" s="1"/>
  <c r="BL108" i="2"/>
  <c r="BV108" i="2" s="1"/>
  <c r="CE108" i="2" s="1"/>
  <c r="CN108" i="2" s="1"/>
  <c r="BL148" i="2"/>
  <c r="BV148" i="2" s="1"/>
  <c r="CE148" i="2" s="1"/>
  <c r="CN148" i="2" s="1"/>
  <c r="BL168" i="2"/>
  <c r="BV168" i="2" s="1"/>
  <c r="CE168" i="2" s="1"/>
  <c r="CN168" i="2" s="1"/>
  <c r="BL171" i="2"/>
  <c r="BV171" i="2" s="1"/>
  <c r="CE171" i="2" s="1"/>
  <c r="CN171" i="2" s="1"/>
  <c r="BL28" i="2"/>
  <c r="BV28" i="2" s="1"/>
  <c r="CE28" i="2" s="1"/>
  <c r="CN28" i="2" s="1"/>
  <c r="BL114" i="2"/>
  <c r="BV114" i="2" s="1"/>
  <c r="CE114" i="2" s="1"/>
  <c r="CN114" i="2" s="1"/>
  <c r="BL111" i="2"/>
  <c r="BV111" i="2" s="1"/>
  <c r="CE111" i="2" s="1"/>
  <c r="CN111" i="2" s="1"/>
  <c r="BL80" i="2"/>
  <c r="BV80" i="2" s="1"/>
  <c r="CE80" i="2" s="1"/>
  <c r="CN80" i="2" s="1"/>
  <c r="BL144" i="2"/>
  <c r="BV144" i="2" s="1"/>
  <c r="CE144" i="2" s="1"/>
  <c r="CN144" i="2" s="1"/>
  <c r="BL141" i="2"/>
  <c r="BV141" i="2" s="1"/>
  <c r="CE141" i="2" s="1"/>
  <c r="CN141" i="2" s="1"/>
  <c r="BL64" i="2"/>
  <c r="BV64" i="2" s="1"/>
  <c r="CE64" i="2" s="1"/>
  <c r="CN64" i="2" s="1"/>
  <c r="BL192" i="2"/>
  <c r="BV192" i="2" s="1"/>
  <c r="CE192" i="2" s="1"/>
  <c r="CN192" i="2" s="1"/>
  <c r="BL182" i="2"/>
  <c r="BV182" i="2" s="1"/>
  <c r="CE182" i="2" s="1"/>
  <c r="CN182" i="2" s="1"/>
  <c r="BL177" i="2"/>
  <c r="BV177" i="2" s="1"/>
  <c r="CE177" i="2" s="1"/>
  <c r="CN177" i="2" s="1"/>
  <c r="BL181" i="2"/>
  <c r="BV181" i="2" s="1"/>
  <c r="CE181" i="2" s="1"/>
  <c r="CN181" i="2" s="1"/>
  <c r="BL136" i="2"/>
  <c r="BV136" i="2" s="1"/>
  <c r="CE136" i="2" s="1"/>
  <c r="CN136" i="2" s="1"/>
  <c r="BL94" i="2"/>
  <c r="BV94" i="2" s="1"/>
  <c r="CE94" i="2" s="1"/>
  <c r="CN94" i="2" s="1"/>
  <c r="BL68" i="2"/>
  <c r="BV68" i="2" s="1"/>
  <c r="CE68" i="2" s="1"/>
  <c r="CN68" i="2" s="1"/>
  <c r="BL54" i="2"/>
  <c r="BV54" i="2" s="1"/>
  <c r="CE54" i="2" s="1"/>
  <c r="CN54" i="2" s="1"/>
  <c r="BL139" i="2"/>
  <c r="BV139" i="2" s="1"/>
  <c r="CE139" i="2" s="1"/>
  <c r="CN139" i="2" s="1"/>
  <c r="BL128" i="2"/>
  <c r="BV128" i="2" s="1"/>
  <c r="CE128" i="2" s="1"/>
  <c r="CN128" i="2" s="1"/>
  <c r="BL140" i="2"/>
  <c r="BV140" i="2" s="1"/>
  <c r="CE140" i="2" s="1"/>
  <c r="CN140" i="2" s="1"/>
  <c r="BL106" i="2"/>
  <c r="BV106" i="2" s="1"/>
  <c r="CE106" i="2" s="1"/>
  <c r="CN106" i="2" s="1"/>
  <c r="BL127" i="2"/>
  <c r="BV127" i="2" s="1"/>
  <c r="CE127" i="2" s="1"/>
  <c r="CN127" i="2" s="1"/>
  <c r="BL175" i="2"/>
  <c r="BV175" i="2" s="1"/>
  <c r="CE175" i="2" s="1"/>
  <c r="CN175" i="2" s="1"/>
  <c r="BL152" i="2"/>
  <c r="BV152" i="2" s="1"/>
  <c r="CE152" i="2" s="1"/>
  <c r="CN152" i="2" s="1"/>
  <c r="BL122" i="2"/>
  <c r="BV122" i="2" s="1"/>
  <c r="CE122" i="2" s="1"/>
  <c r="CN122" i="2" s="1"/>
  <c r="BL156" i="2"/>
  <c r="BV156" i="2" s="1"/>
  <c r="CE156" i="2" s="1"/>
  <c r="CN156" i="2" s="1"/>
  <c r="BL178" i="2"/>
  <c r="BV178" i="2" s="1"/>
  <c r="CE178" i="2" s="1"/>
  <c r="CN178" i="2" s="1"/>
  <c r="BL93" i="2"/>
  <c r="BV93" i="2" s="1"/>
  <c r="CE93" i="2" s="1"/>
  <c r="CN93" i="2" s="1"/>
  <c r="BL184" i="2"/>
  <c r="BV184" i="2" s="1"/>
  <c r="CE184" i="2" s="1"/>
  <c r="CN184" i="2" s="1"/>
  <c r="BL101" i="2"/>
  <c r="BV101" i="2" s="1"/>
  <c r="CE101" i="2" s="1"/>
  <c r="CN101" i="2" s="1"/>
  <c r="BL52" i="2"/>
  <c r="BV52" i="2" s="1"/>
  <c r="CE52" i="2" s="1"/>
  <c r="CN52" i="2" s="1"/>
  <c r="BL130" i="2"/>
  <c r="BV130" i="2" s="1"/>
  <c r="CE130" i="2" s="1"/>
  <c r="CN130" i="2" s="1"/>
  <c r="BL50" i="2"/>
  <c r="BV50" i="2" s="1"/>
  <c r="CE50" i="2" s="1"/>
  <c r="CN50" i="2" s="1"/>
  <c r="BL135" i="2"/>
  <c r="BV135" i="2" s="1"/>
  <c r="CE135" i="2" s="1"/>
  <c r="CN135" i="2" s="1"/>
  <c r="BL73" i="2"/>
  <c r="BV73" i="2" s="1"/>
  <c r="CE73" i="2" s="1"/>
  <c r="CN73" i="2" s="1"/>
  <c r="BL35" i="2"/>
  <c r="BV35" i="2" s="1"/>
  <c r="CE35" i="2" s="1"/>
  <c r="CN35" i="2" s="1"/>
  <c r="BL42" i="2"/>
  <c r="BV42" i="2" s="1"/>
  <c r="CE42" i="2" s="1"/>
  <c r="CN42" i="2" s="1"/>
  <c r="BL67" i="2"/>
  <c r="BV67" i="2" s="1"/>
  <c r="CE67" i="2" s="1"/>
  <c r="CN67" i="2" s="1"/>
  <c r="BL119" i="2"/>
  <c r="BV119" i="2" s="1"/>
  <c r="CE119" i="2" s="1"/>
  <c r="CN119" i="2" s="1"/>
  <c r="BL44" i="2"/>
  <c r="BV44" i="2" s="1"/>
  <c r="CE44" i="2" s="1"/>
  <c r="CN44" i="2" s="1"/>
  <c r="BL87" i="2"/>
  <c r="BV87" i="2" s="1"/>
  <c r="CE87" i="2" s="1"/>
  <c r="CN87" i="2" s="1"/>
  <c r="BL112" i="2"/>
  <c r="BV112" i="2" s="1"/>
  <c r="CE112" i="2" s="1"/>
  <c r="CN112" i="2" s="1"/>
  <c r="BL173" i="2"/>
  <c r="BV173" i="2" s="1"/>
  <c r="CE173" i="2" s="1"/>
  <c r="CN173" i="2" s="1"/>
  <c r="BL47" i="2"/>
  <c r="BV47" i="2" s="1"/>
  <c r="CE47" i="2" s="1"/>
  <c r="CN47" i="2" s="1"/>
  <c r="BL126" i="2"/>
  <c r="BV126" i="2" s="1"/>
  <c r="CE126" i="2" s="1"/>
  <c r="CN126" i="2" s="1"/>
  <c r="BL117" i="2"/>
  <c r="BV117" i="2" s="1"/>
  <c r="CE117" i="2" s="1"/>
  <c r="CN117" i="2" s="1"/>
  <c r="BL134" i="2"/>
  <c r="BV134" i="2" s="1"/>
  <c r="CE134" i="2" s="1"/>
  <c r="CN134" i="2" s="1"/>
  <c r="BL55" i="2"/>
  <c r="BV55" i="2" s="1"/>
  <c r="CE55" i="2" s="1"/>
  <c r="CN55" i="2" s="1"/>
  <c r="BL191" i="2"/>
  <c r="BV191" i="2" s="1"/>
  <c r="CE191" i="2" s="1"/>
  <c r="CN191" i="2" s="1"/>
  <c r="BL194" i="2"/>
  <c r="BV194" i="2" s="1"/>
  <c r="CE194" i="2" s="1"/>
  <c r="CN194" i="2" s="1"/>
  <c r="BL51" i="2"/>
  <c r="BV51" i="2" s="1"/>
  <c r="CE51" i="2" s="1"/>
  <c r="CN51" i="2" s="1"/>
  <c r="BL56" i="2"/>
  <c r="BV56" i="2" s="1"/>
  <c r="CE56" i="2" s="1"/>
  <c r="CN56" i="2" s="1"/>
  <c r="BL85" i="2"/>
  <c r="BV85" i="2" s="1"/>
  <c r="CE85" i="2" s="1"/>
  <c r="CN85" i="2" s="1"/>
  <c r="BL100" i="2"/>
  <c r="BV100" i="2" s="1"/>
  <c r="CE100" i="2" s="1"/>
  <c r="CN100" i="2" s="1"/>
  <c r="BL72" i="2"/>
  <c r="BV72" i="2" s="1"/>
  <c r="CE72" i="2" s="1"/>
  <c r="CN72" i="2" s="1"/>
  <c r="BL187" i="2"/>
  <c r="BV187" i="2" s="1"/>
  <c r="CE187" i="2" s="1"/>
  <c r="CN187" i="2" s="1"/>
  <c r="BL142" i="2"/>
  <c r="BV142" i="2" s="1"/>
  <c r="CE142" i="2" s="1"/>
  <c r="CN142" i="2" s="1"/>
  <c r="BL102" i="2"/>
  <c r="BV102" i="2" s="1"/>
  <c r="CE102" i="2" s="1"/>
  <c r="CN102" i="2" s="1"/>
  <c r="BL116" i="2"/>
  <c r="BV116" i="2" s="1"/>
  <c r="CE116" i="2" s="1"/>
  <c r="CN116" i="2" s="1"/>
  <c r="BL71" i="2"/>
  <c r="BV71" i="2" s="1"/>
  <c r="CE71" i="2" s="1"/>
  <c r="CN71" i="2" s="1"/>
  <c r="BL113" i="2"/>
  <c r="BV113" i="2" s="1"/>
  <c r="CE113" i="2" s="1"/>
  <c r="CN113" i="2" s="1"/>
  <c r="BL153" i="2"/>
  <c r="BV153" i="2" s="1"/>
  <c r="CE153" i="2" s="1"/>
  <c r="CN153" i="2" s="1"/>
  <c r="BL34" i="2"/>
  <c r="BV34" i="2" s="1"/>
  <c r="CE34" i="2" s="1"/>
  <c r="CN34" i="2" s="1"/>
  <c r="BL188" i="2"/>
  <c r="BV188" i="2" s="1"/>
  <c r="CE188" i="2" s="1"/>
  <c r="CN188" i="2" s="1"/>
  <c r="BL166" i="2"/>
  <c r="BV166" i="2" s="1"/>
  <c r="CE166" i="2" s="1"/>
  <c r="CN166" i="2" s="1"/>
  <c r="BL84" i="2"/>
  <c r="BV84" i="2" s="1"/>
  <c r="CE84" i="2" s="1"/>
  <c r="CN84" i="2" s="1"/>
  <c r="BL183" i="2"/>
  <c r="BV183" i="2" s="1"/>
  <c r="CE183" i="2" s="1"/>
  <c r="CN183" i="2" s="1"/>
  <c r="BL76" i="2"/>
  <c r="BV76" i="2" s="1"/>
  <c r="CE76" i="2" s="1"/>
  <c r="CN76" i="2" s="1"/>
  <c r="BL37" i="2"/>
  <c r="BV37" i="2" s="1"/>
  <c r="CE37" i="2" s="1"/>
  <c r="CN37" i="2" s="1"/>
  <c r="BL190" i="2"/>
  <c r="BV190" i="2" s="1"/>
  <c r="CE190" i="2" s="1"/>
  <c r="CN190" i="2" s="1"/>
  <c r="BL110" i="2"/>
  <c r="BV110" i="2" s="1"/>
  <c r="CE110" i="2" s="1"/>
  <c r="CN110" i="2" s="1"/>
  <c r="BL103" i="2"/>
  <c r="BV103" i="2" s="1"/>
  <c r="CE103" i="2" s="1"/>
  <c r="CN103" i="2" s="1"/>
  <c r="BL107" i="2"/>
  <c r="BV107" i="2" s="1"/>
  <c r="CE107" i="2" s="1"/>
  <c r="CN107" i="2" s="1"/>
  <c r="BL83" i="2"/>
  <c r="BV83" i="2" s="1"/>
  <c r="CE83" i="2" s="1"/>
  <c r="CN83" i="2" s="1"/>
  <c r="BL104" i="2"/>
  <c r="BV104" i="2" s="1"/>
  <c r="CE104" i="2" s="1"/>
  <c r="CN104" i="2" s="1"/>
  <c r="BL88" i="2"/>
  <c r="BV88" i="2" s="1"/>
  <c r="CE88" i="2" s="1"/>
  <c r="CN88" i="2" s="1"/>
  <c r="BL124" i="2"/>
  <c r="BV124" i="2" s="1"/>
  <c r="CE124" i="2" s="1"/>
  <c r="CN124" i="2" s="1"/>
  <c r="BL159" i="2"/>
  <c r="BV159" i="2" s="1"/>
  <c r="CE159" i="2" s="1"/>
  <c r="CN159" i="2" s="1"/>
  <c r="BL131" i="2"/>
  <c r="BV131" i="2" s="1"/>
  <c r="CE131" i="2" s="1"/>
  <c r="CN131" i="2" s="1"/>
  <c r="BL40" i="2"/>
  <c r="BV40" i="2" s="1"/>
  <c r="CE40" i="2" s="1"/>
  <c r="CN40" i="2" s="1"/>
  <c r="BL45" i="2"/>
  <c r="BV45" i="2" s="1"/>
  <c r="CE45" i="2" s="1"/>
  <c r="CN45" i="2" s="1"/>
  <c r="BL46" i="2"/>
  <c r="BV46" i="2" s="1"/>
  <c r="CE46" i="2" s="1"/>
  <c r="CN46" i="2" s="1"/>
  <c r="BL96" i="2"/>
  <c r="BV96" i="2" s="1"/>
  <c r="CE96" i="2" s="1"/>
  <c r="CN96" i="2" s="1"/>
  <c r="BY17" i="2"/>
  <c r="CH27" i="2"/>
  <c r="BL122" i="1"/>
  <c r="BV122" i="1" s="1"/>
  <c r="CE122" i="1" s="1"/>
  <c r="CN122" i="1" s="1"/>
  <c r="BL39" i="1"/>
  <c r="BV39" i="1" s="1"/>
  <c r="CE39" i="1" s="1"/>
  <c r="CN39" i="1" s="1"/>
  <c r="BL154" i="1"/>
  <c r="BV154" i="1" s="1"/>
  <c r="CE154" i="1" s="1"/>
  <c r="CN154" i="1" s="1"/>
  <c r="BL110" i="1"/>
  <c r="BV110" i="1" s="1"/>
  <c r="CE110" i="1" s="1"/>
  <c r="CN110" i="1" s="1"/>
  <c r="BL132" i="1"/>
  <c r="BV132" i="1" s="1"/>
  <c r="CE132" i="1" s="1"/>
  <c r="CN132" i="1" s="1"/>
  <c r="BL62" i="1"/>
  <c r="BV62" i="1" s="1"/>
  <c r="CE62" i="1" s="1"/>
  <c r="CN62" i="1" s="1"/>
  <c r="BL100" i="1"/>
  <c r="BV100" i="1" s="1"/>
  <c r="CE100" i="1" s="1"/>
  <c r="CN100" i="1" s="1"/>
  <c r="BL104" i="1"/>
  <c r="BV104" i="1" s="1"/>
  <c r="CE104" i="1" s="1"/>
  <c r="CN104" i="1" s="1"/>
  <c r="BL146" i="1"/>
  <c r="BV146" i="1" s="1"/>
  <c r="CE146" i="1" s="1"/>
  <c r="CN146" i="1" s="1"/>
  <c r="BL98" i="1"/>
  <c r="BV98" i="1" s="1"/>
  <c r="CE98" i="1" s="1"/>
  <c r="CN98" i="1" s="1"/>
  <c r="BL59" i="1"/>
  <c r="BV59" i="1" s="1"/>
  <c r="CE59" i="1" s="1"/>
  <c r="CN59" i="1" s="1"/>
  <c r="BL53" i="1"/>
  <c r="BV53" i="1" s="1"/>
  <c r="CE53" i="1" s="1"/>
  <c r="CN53" i="1" s="1"/>
  <c r="BL44" i="1"/>
  <c r="BV44" i="1" s="1"/>
  <c r="CE44" i="1" s="1"/>
  <c r="CN44" i="1" s="1"/>
  <c r="BL189" i="1"/>
  <c r="BV189" i="1" s="1"/>
  <c r="CE189" i="1" s="1"/>
  <c r="CN189" i="1" s="1"/>
  <c r="BL91" i="1"/>
  <c r="BV91" i="1" s="1"/>
  <c r="CE91" i="1" s="1"/>
  <c r="CN91" i="1" s="1"/>
  <c r="BL160" i="1"/>
  <c r="BV160" i="1" s="1"/>
  <c r="CE160" i="1" s="1"/>
  <c r="CN160" i="1" s="1"/>
  <c r="BL168" i="1"/>
  <c r="BV168" i="1" s="1"/>
  <c r="CE168" i="1" s="1"/>
  <c r="CN168" i="1" s="1"/>
  <c r="BL151" i="1"/>
  <c r="BV151" i="1" s="1"/>
  <c r="CE151" i="1" s="1"/>
  <c r="CN151" i="1" s="1"/>
  <c r="BL134" i="1"/>
  <c r="BV134" i="1" s="1"/>
  <c r="CE134" i="1" s="1"/>
  <c r="CN134" i="1" s="1"/>
  <c r="BL148" i="1"/>
  <c r="BV148" i="1" s="1"/>
  <c r="CE148" i="1" s="1"/>
  <c r="CN148" i="1" s="1"/>
  <c r="BL96" i="1"/>
  <c r="BV96" i="1" s="1"/>
  <c r="CE96" i="1" s="1"/>
  <c r="CN96" i="1" s="1"/>
  <c r="BL42" i="1"/>
  <c r="BV42" i="1" s="1"/>
  <c r="CE42" i="1" s="1"/>
  <c r="CN42" i="1" s="1"/>
  <c r="BL195" i="1"/>
  <c r="BV195" i="1" s="1"/>
  <c r="CE195" i="1" s="1"/>
  <c r="CN195" i="1" s="1"/>
  <c r="BL181" i="1"/>
  <c r="BV181" i="1" s="1"/>
  <c r="CE181" i="1" s="1"/>
  <c r="CN181" i="1" s="1"/>
  <c r="BL120" i="1"/>
  <c r="BV120" i="1" s="1"/>
  <c r="CE120" i="1" s="1"/>
  <c r="CN120" i="1" s="1"/>
  <c r="BL49" i="1"/>
  <c r="BV49" i="1" s="1"/>
  <c r="CE49" i="1" s="1"/>
  <c r="CN49" i="1" s="1"/>
  <c r="BL188" i="1"/>
  <c r="BV188" i="1" s="1"/>
  <c r="CE188" i="1" s="1"/>
  <c r="CN188" i="1" s="1"/>
  <c r="BL126" i="1"/>
  <c r="BV126" i="1" s="1"/>
  <c r="CE126" i="1" s="1"/>
  <c r="CN126" i="1" s="1"/>
  <c r="BL40" i="1"/>
  <c r="BV40" i="1" s="1"/>
  <c r="CE40" i="1" s="1"/>
  <c r="CN40" i="1" s="1"/>
  <c r="BL102" i="1"/>
  <c r="BV102" i="1" s="1"/>
  <c r="CE102" i="1" s="1"/>
  <c r="CN102" i="1" s="1"/>
  <c r="BL129" i="1"/>
  <c r="BV129" i="1" s="1"/>
  <c r="CE129" i="1" s="1"/>
  <c r="CN129" i="1" s="1"/>
  <c r="BL143" i="1"/>
  <c r="BV143" i="1" s="1"/>
  <c r="CE143" i="1" s="1"/>
  <c r="CN143" i="1" s="1"/>
  <c r="BL191" i="1"/>
  <c r="BV191" i="1" s="1"/>
  <c r="CE191" i="1" s="1"/>
  <c r="CN191" i="1" s="1"/>
  <c r="BL114" i="1"/>
  <c r="BV114" i="1" s="1"/>
  <c r="CE114" i="1" s="1"/>
  <c r="CN114" i="1" s="1"/>
  <c r="BL43" i="1"/>
  <c r="BV43" i="1" s="1"/>
  <c r="CE43" i="1" s="1"/>
  <c r="CN43" i="1" s="1"/>
  <c r="BL45" i="1"/>
  <c r="BV45" i="1" s="1"/>
  <c r="CE45" i="1" s="1"/>
  <c r="CN45" i="1" s="1"/>
  <c r="BL55" i="1"/>
  <c r="BV55" i="1" s="1"/>
  <c r="CE55" i="1" s="1"/>
  <c r="CN55" i="1" s="1"/>
  <c r="BL31" i="1"/>
  <c r="BV31" i="1" s="1"/>
  <c r="CE31" i="1" s="1"/>
  <c r="CN31" i="1" s="1"/>
  <c r="BL51" i="1"/>
  <c r="BV51" i="1" s="1"/>
  <c r="CE51" i="1" s="1"/>
  <c r="CN51" i="1" s="1"/>
  <c r="BL118" i="1"/>
  <c r="BV118" i="1" s="1"/>
  <c r="CE118" i="1" s="1"/>
  <c r="CN118" i="1" s="1"/>
  <c r="BL29" i="1"/>
  <c r="BV29" i="1" s="1"/>
  <c r="CE29" i="1" s="1"/>
  <c r="CN29" i="1" s="1"/>
  <c r="BL172" i="1"/>
  <c r="BV172" i="1" s="1"/>
  <c r="CE172" i="1" s="1"/>
  <c r="CN172" i="1" s="1"/>
  <c r="BL79" i="1"/>
  <c r="BV79" i="1" s="1"/>
  <c r="CE79" i="1" s="1"/>
  <c r="CN79" i="1" s="1"/>
  <c r="BL34" i="1"/>
  <c r="BV34" i="1" s="1"/>
  <c r="CE34" i="1" s="1"/>
  <c r="CN34" i="1" s="1"/>
  <c r="BL75" i="1"/>
  <c r="BV75" i="1" s="1"/>
  <c r="CE75" i="1" s="1"/>
  <c r="CN75" i="1" s="1"/>
  <c r="BL177" i="1"/>
  <c r="BV177" i="1" s="1"/>
  <c r="CE177" i="1" s="1"/>
  <c r="CN177" i="1" s="1"/>
  <c r="BL149" i="1"/>
  <c r="BV149" i="1" s="1"/>
  <c r="CE149" i="1" s="1"/>
  <c r="CN149" i="1" s="1"/>
  <c r="BL30" i="1"/>
  <c r="BV30" i="1" s="1"/>
  <c r="CE30" i="1" s="1"/>
  <c r="CN30" i="1" s="1"/>
  <c r="BL48" i="1"/>
  <c r="BV48" i="1" s="1"/>
  <c r="CE48" i="1" s="1"/>
  <c r="CN48" i="1" s="1"/>
  <c r="BL124" i="1"/>
  <c r="BV124" i="1" s="1"/>
  <c r="CE124" i="1" s="1"/>
  <c r="CN124" i="1" s="1"/>
  <c r="BL127" i="1"/>
  <c r="BV127" i="1" s="1"/>
  <c r="CE127" i="1" s="1"/>
  <c r="CN127" i="1" s="1"/>
  <c r="BL83" i="1"/>
  <c r="BV83" i="1" s="1"/>
  <c r="CE83" i="1" s="1"/>
  <c r="CN83" i="1" s="1"/>
  <c r="BL61" i="1"/>
  <c r="BV61" i="1" s="1"/>
  <c r="CE61" i="1" s="1"/>
  <c r="CN61" i="1" s="1"/>
  <c r="BL179" i="1"/>
  <c r="BV179" i="1" s="1"/>
  <c r="CE179" i="1" s="1"/>
  <c r="CN179" i="1" s="1"/>
  <c r="BL106" i="1"/>
  <c r="BV106" i="1" s="1"/>
  <c r="CE106" i="1" s="1"/>
  <c r="CN106" i="1" s="1"/>
  <c r="BL116" i="1"/>
  <c r="BV116" i="1" s="1"/>
  <c r="CE116" i="1" s="1"/>
  <c r="CN116" i="1" s="1"/>
  <c r="BL112" i="1"/>
  <c r="BV112" i="1" s="1"/>
  <c r="CE112" i="1" s="1"/>
  <c r="CN112" i="1" s="1"/>
  <c r="BL133" i="1"/>
  <c r="BV133" i="1" s="1"/>
  <c r="CE133" i="1" s="1"/>
  <c r="CN133" i="1" s="1"/>
  <c r="BL46" i="1"/>
  <c r="BV46" i="1" s="1"/>
  <c r="CE46" i="1" s="1"/>
  <c r="CN46" i="1" s="1"/>
  <c r="BL158" i="1"/>
  <c r="BV158" i="1" s="1"/>
  <c r="CE158" i="1" s="1"/>
  <c r="CN158" i="1" s="1"/>
  <c r="BL130" i="1"/>
  <c r="BV130" i="1" s="1"/>
  <c r="CE130" i="1" s="1"/>
  <c r="CN130" i="1" s="1"/>
  <c r="BL60" i="1"/>
  <c r="BV60" i="1" s="1"/>
  <c r="CE60" i="1" s="1"/>
  <c r="CN60" i="1" s="1"/>
  <c r="BL37" i="1"/>
  <c r="BV37" i="1" s="1"/>
  <c r="CE37" i="1" s="1"/>
  <c r="CN37" i="1" s="1"/>
  <c r="BL52" i="1"/>
  <c r="BV52" i="1" s="1"/>
  <c r="CE52" i="1" s="1"/>
  <c r="CN52" i="1" s="1"/>
  <c r="BL185" i="1"/>
  <c r="BV185" i="1" s="1"/>
  <c r="CE185" i="1" s="1"/>
  <c r="CN185" i="1" s="1"/>
  <c r="BL71" i="1"/>
  <c r="BV71" i="1" s="1"/>
  <c r="CE71" i="1" s="1"/>
  <c r="CN71" i="1" s="1"/>
  <c r="BL145" i="1"/>
  <c r="BV145" i="1" s="1"/>
  <c r="CE145" i="1" s="1"/>
  <c r="CN145" i="1" s="1"/>
  <c r="BL28" i="1"/>
  <c r="BV28" i="1" s="1"/>
  <c r="CE28" i="1" s="1"/>
  <c r="CN28" i="1" s="1"/>
  <c r="BL66" i="1"/>
  <c r="BV66" i="1" s="1"/>
  <c r="CE66" i="1" s="1"/>
  <c r="CN66" i="1" s="1"/>
  <c r="BL58" i="1"/>
  <c r="BV58" i="1" s="1"/>
  <c r="CE58" i="1" s="1"/>
  <c r="CN58" i="1" s="1"/>
  <c r="BL183" i="1"/>
  <c r="BV183" i="1" s="1"/>
  <c r="CE183" i="1" s="1"/>
  <c r="CN183" i="1" s="1"/>
  <c r="BL153" i="1"/>
  <c r="BV153" i="1" s="1"/>
  <c r="CE153" i="1" s="1"/>
  <c r="CN153" i="1" s="1"/>
  <c r="BL89" i="1"/>
  <c r="BV89" i="1" s="1"/>
  <c r="CE89" i="1" s="1"/>
  <c r="CN89" i="1" s="1"/>
  <c r="BL141" i="1"/>
  <c r="BV141" i="1" s="1"/>
  <c r="CE141" i="1" s="1"/>
  <c r="CN141" i="1" s="1"/>
  <c r="BL171" i="1"/>
  <c r="BV171" i="1" s="1"/>
  <c r="CE171" i="1" s="1"/>
  <c r="CN171" i="1" s="1"/>
  <c r="BL67" i="1"/>
  <c r="BV67" i="1" s="1"/>
  <c r="CE67" i="1" s="1"/>
  <c r="CN67" i="1" s="1"/>
  <c r="BL108" i="1"/>
  <c r="BV108" i="1" s="1"/>
  <c r="CE108" i="1" s="1"/>
  <c r="CN108" i="1" s="1"/>
  <c r="BL156" i="1"/>
  <c r="BV156" i="1" s="1"/>
  <c r="CE156" i="1" s="1"/>
  <c r="CN156" i="1" s="1"/>
  <c r="BL135" i="1"/>
  <c r="BV135" i="1" s="1"/>
  <c r="CE135" i="1" s="1"/>
  <c r="CN135" i="1" s="1"/>
  <c r="BL187" i="1"/>
  <c r="BV187" i="1" s="1"/>
  <c r="CE187" i="1" s="1"/>
  <c r="CN187" i="1" s="1"/>
  <c r="BL163" i="1"/>
  <c r="BV163" i="1" s="1"/>
  <c r="CE163" i="1" s="1"/>
  <c r="CN163" i="1" s="1"/>
  <c r="BL162" i="1"/>
  <c r="BV162" i="1" s="1"/>
  <c r="CE162" i="1" s="1"/>
  <c r="CN162" i="1" s="1"/>
  <c r="BL88" i="1"/>
  <c r="BV88" i="1" s="1"/>
  <c r="CE88" i="1" s="1"/>
  <c r="CN88" i="1" s="1"/>
  <c r="BL78" i="1"/>
  <c r="BV78" i="1" s="1"/>
  <c r="CE78" i="1" s="1"/>
  <c r="CN78" i="1" s="1"/>
  <c r="BL152" i="1"/>
  <c r="BV152" i="1" s="1"/>
  <c r="CE152" i="1" s="1"/>
  <c r="CN152" i="1" s="1"/>
  <c r="BL147" i="1"/>
  <c r="BV147" i="1" s="1"/>
  <c r="CE147" i="1" s="1"/>
  <c r="CN147" i="1" s="1"/>
  <c r="BL38" i="1"/>
  <c r="BV38" i="1" s="1"/>
  <c r="CE38" i="1" s="1"/>
  <c r="CN38" i="1" s="1"/>
  <c r="BL142" i="1"/>
  <c r="BV142" i="1" s="1"/>
  <c r="CE142" i="1" s="1"/>
  <c r="CN142" i="1" s="1"/>
  <c r="BL175" i="1"/>
  <c r="BV175" i="1" s="1"/>
  <c r="CE175" i="1" s="1"/>
  <c r="CN175" i="1" s="1"/>
  <c r="BL64" i="1"/>
  <c r="BV64" i="1" s="1"/>
  <c r="CE64" i="1" s="1"/>
  <c r="CN64" i="1" s="1"/>
  <c r="BL194" i="1"/>
  <c r="BV194" i="1" s="1"/>
  <c r="CE194" i="1" s="1"/>
  <c r="CN194" i="1" s="1"/>
  <c r="BL94" i="1"/>
  <c r="BV94" i="1" s="1"/>
  <c r="CE94" i="1" s="1"/>
  <c r="CN94" i="1" s="1"/>
  <c r="BL57" i="1"/>
  <c r="BV57" i="1" s="1"/>
  <c r="CE57" i="1" s="1"/>
  <c r="CN57" i="1" s="1"/>
  <c r="BL86" i="1"/>
  <c r="BV86" i="1" s="1"/>
  <c r="CE86" i="1" s="1"/>
  <c r="CN86" i="1" s="1"/>
  <c r="BL184" i="1"/>
  <c r="BV184" i="1" s="1"/>
  <c r="CE184" i="1" s="1"/>
  <c r="CN184" i="1" s="1"/>
  <c r="BL56" i="1"/>
  <c r="BV56" i="1" s="1"/>
  <c r="CE56" i="1" s="1"/>
  <c r="CN56" i="1" s="1"/>
  <c r="BL139" i="1"/>
  <c r="BV139" i="1" s="1"/>
  <c r="CE139" i="1" s="1"/>
  <c r="CN139" i="1" s="1"/>
  <c r="BL32" i="1"/>
  <c r="BV32" i="1" s="1"/>
  <c r="CE32" i="1" s="1"/>
  <c r="CN32" i="1" s="1"/>
  <c r="BL36" i="1"/>
  <c r="BV36" i="1" s="1"/>
  <c r="CE36" i="1" s="1"/>
  <c r="CN36" i="1" s="1"/>
  <c r="BL180" i="1"/>
  <c r="BV180" i="1" s="1"/>
  <c r="CE180" i="1" s="1"/>
  <c r="CN180" i="1" s="1"/>
  <c r="BL125" i="1"/>
  <c r="BV125" i="1" s="1"/>
  <c r="CE125" i="1" s="1"/>
  <c r="CN125" i="1" s="1"/>
  <c r="BL155" i="1"/>
  <c r="BV155" i="1" s="1"/>
  <c r="CE155" i="1" s="1"/>
  <c r="CN155" i="1" s="1"/>
  <c r="BL165" i="1"/>
  <c r="BV165" i="1" s="1"/>
  <c r="CE165" i="1" s="1"/>
  <c r="CN165" i="1" s="1"/>
  <c r="BL65" i="1"/>
  <c r="BV65" i="1" s="1"/>
  <c r="CE65" i="1" s="1"/>
  <c r="CN65" i="1" s="1"/>
  <c r="BL164" i="1"/>
  <c r="BV164" i="1" s="1"/>
  <c r="CE164" i="1" s="1"/>
  <c r="CN164" i="1" s="1"/>
  <c r="BL192" i="1"/>
  <c r="BV192" i="1" s="1"/>
  <c r="CE192" i="1" s="1"/>
  <c r="CN192" i="1" s="1"/>
  <c r="BL115" i="1"/>
  <c r="BV115" i="1" s="1"/>
  <c r="CE115" i="1" s="1"/>
  <c r="CN115" i="1" s="1"/>
  <c r="BL41" i="1"/>
  <c r="BV41" i="1" s="1"/>
  <c r="CE41" i="1" s="1"/>
  <c r="CN41" i="1" s="1"/>
  <c r="BL92" i="1"/>
  <c r="BV92" i="1" s="1"/>
  <c r="CE92" i="1" s="1"/>
  <c r="CN92" i="1" s="1"/>
  <c r="BL137" i="1"/>
  <c r="BV137" i="1" s="1"/>
  <c r="CE137" i="1" s="1"/>
  <c r="CN137" i="1" s="1"/>
  <c r="CG17" i="1"/>
  <c r="BY27" i="1"/>
  <c r="BF27" i="1"/>
  <c r="BP27" i="1" s="1"/>
  <c r="CH17" i="10" l="1"/>
  <c r="BG27" i="10"/>
  <c r="BQ27" i="10" s="1"/>
  <c r="BZ27" i="10" s="1"/>
  <c r="CH17" i="7"/>
  <c r="BG27" i="7"/>
  <c r="BQ27" i="7" s="1"/>
  <c r="BZ27" i="7" s="1"/>
  <c r="CH27" i="6"/>
  <c r="BY17" i="6"/>
  <c r="CG17" i="5"/>
  <c r="BF27" i="5"/>
  <c r="BP27" i="5" s="1"/>
  <c r="BY27" i="5" s="1"/>
  <c r="CH27" i="3"/>
  <c r="BY17" i="3"/>
  <c r="CH17" i="2"/>
  <c r="BG27" i="2"/>
  <c r="BQ27" i="2" s="1"/>
  <c r="BZ27" i="2" s="1"/>
  <c r="BY17" i="1"/>
  <c r="CH27" i="1"/>
  <c r="BZ17" i="10" l="1"/>
  <c r="CI27" i="10"/>
  <c r="CI27" i="7"/>
  <c r="BZ17" i="7"/>
  <c r="CH17" i="6"/>
  <c r="BG27" i="6"/>
  <c r="BQ27" i="6" s="1"/>
  <c r="BZ27" i="6" s="1"/>
  <c r="CH27" i="5"/>
  <c r="BY17" i="5"/>
  <c r="CH17" i="3"/>
  <c r="BG27" i="3"/>
  <c r="BQ27" i="3" s="1"/>
  <c r="BZ27" i="3" s="1"/>
  <c r="BZ17" i="2"/>
  <c r="CI27" i="2"/>
  <c r="CH17" i="1"/>
  <c r="BG27" i="1"/>
  <c r="BQ27" i="1" s="1"/>
  <c r="BZ27" i="1" s="1"/>
  <c r="CI17" i="10" l="1"/>
  <c r="BH27" i="10"/>
  <c r="BR27" i="10" s="1"/>
  <c r="CA27" i="10" s="1"/>
  <c r="CI17" i="7"/>
  <c r="BH27" i="7"/>
  <c r="BR27" i="7" s="1"/>
  <c r="CA27" i="7" s="1"/>
  <c r="CI27" i="6"/>
  <c r="BZ17" i="6"/>
  <c r="CH17" i="5"/>
  <c r="BG27" i="5"/>
  <c r="BQ27" i="5" s="1"/>
  <c r="BZ27" i="5" s="1"/>
  <c r="CI27" i="3"/>
  <c r="BZ17" i="3"/>
  <c r="CI17" i="2"/>
  <c r="BH27" i="2"/>
  <c r="BR27" i="2" s="1"/>
  <c r="CA27" i="2" s="1"/>
  <c r="CI27" i="1"/>
  <c r="BZ17" i="1"/>
  <c r="CJ27" i="10" l="1"/>
  <c r="CA17" i="10"/>
  <c r="CA17" i="7"/>
  <c r="CJ27" i="7"/>
  <c r="CI17" i="6"/>
  <c r="BH27" i="6"/>
  <c r="BR27" i="6" s="1"/>
  <c r="CA27" i="6" s="1"/>
  <c r="CI27" i="5"/>
  <c r="BZ17" i="5"/>
  <c r="CI17" i="3"/>
  <c r="BH27" i="3"/>
  <c r="BR27" i="3" s="1"/>
  <c r="CA27" i="3" s="1"/>
  <c r="CJ27" i="2"/>
  <c r="CA17" i="2"/>
  <c r="CI17" i="1"/>
  <c r="BH27" i="1"/>
  <c r="BR27" i="1" s="1"/>
  <c r="CA27" i="1" s="1"/>
  <c r="CJ17" i="10" l="1"/>
  <c r="BI27" i="10"/>
  <c r="BS27" i="10" s="1"/>
  <c r="CB27" i="10" s="1"/>
  <c r="CJ17" i="7"/>
  <c r="BI27" i="7"/>
  <c r="BS27" i="7" s="1"/>
  <c r="CB27" i="7" s="1"/>
  <c r="CJ27" i="6"/>
  <c r="CA17" i="6"/>
  <c r="CI17" i="5"/>
  <c r="BH27" i="5"/>
  <c r="BR27" i="5" s="1"/>
  <c r="CA27" i="5" s="1"/>
  <c r="CJ27" i="3"/>
  <c r="CA17" i="3"/>
  <c r="CJ17" i="2"/>
  <c r="BI27" i="2"/>
  <c r="BS27" i="2" s="1"/>
  <c r="CB27" i="2" s="1"/>
  <c r="CJ27" i="1"/>
  <c r="CA17" i="1"/>
  <c r="CK27" i="10" l="1"/>
  <c r="CB17" i="10"/>
  <c r="CK27" i="7"/>
  <c r="CB17" i="7"/>
  <c r="CJ17" i="6"/>
  <c r="BI27" i="6"/>
  <c r="BS27" i="6" s="1"/>
  <c r="CB27" i="6" s="1"/>
  <c r="CJ27" i="5"/>
  <c r="CA17" i="5"/>
  <c r="CJ17" i="3"/>
  <c r="BI27" i="3"/>
  <c r="BS27" i="3" s="1"/>
  <c r="CB27" i="3" s="1"/>
  <c r="CK27" i="2"/>
  <c r="CB17" i="2"/>
  <c r="CJ17" i="1"/>
  <c r="BI27" i="1"/>
  <c r="BS27" i="1" s="1"/>
  <c r="CB27" i="1" s="1"/>
  <c r="CK17" i="10" l="1"/>
  <c r="BJ27" i="10"/>
  <c r="BT27" i="10" s="1"/>
  <c r="CC27" i="10" s="1"/>
  <c r="CK17" i="7"/>
  <c r="BJ27" i="7"/>
  <c r="BT27" i="7" s="1"/>
  <c r="CC27" i="7" s="1"/>
  <c r="CK27" i="6"/>
  <c r="CB17" i="6"/>
  <c r="CJ17" i="5"/>
  <c r="BI27" i="5"/>
  <c r="BS27" i="5" s="1"/>
  <c r="CB27" i="5" s="1"/>
  <c r="CB17" i="3"/>
  <c r="CK27" i="3"/>
  <c r="CK17" i="2"/>
  <c r="BJ27" i="2"/>
  <c r="BT27" i="2" s="1"/>
  <c r="CC27" i="2" s="1"/>
  <c r="CK27" i="1"/>
  <c r="CB17" i="1"/>
  <c r="CL27" i="10" l="1"/>
  <c r="CC17" i="10"/>
  <c r="CL27" i="7"/>
  <c r="CC17" i="7"/>
  <c r="CK17" i="6"/>
  <c r="BJ27" i="6"/>
  <c r="BT27" i="6" s="1"/>
  <c r="CC27" i="6" s="1"/>
  <c r="CK27" i="5"/>
  <c r="CB17" i="5"/>
  <c r="CK17" i="3"/>
  <c r="BJ27" i="3"/>
  <c r="BT27" i="3" s="1"/>
  <c r="CC27" i="3" s="1"/>
  <c r="CL27" i="2"/>
  <c r="CC17" i="2"/>
  <c r="CK17" i="1"/>
  <c r="BJ27" i="1"/>
  <c r="BT27" i="1" s="1"/>
  <c r="CC27" i="1" s="1"/>
  <c r="CL17" i="10" l="1"/>
  <c r="BK27" i="10"/>
  <c r="BU27" i="10" s="1"/>
  <c r="CD27" i="10" s="1"/>
  <c r="CL17" i="7"/>
  <c r="BK27" i="7"/>
  <c r="BU27" i="7" s="1"/>
  <c r="CD27" i="7" s="1"/>
  <c r="CL27" i="6"/>
  <c r="CC17" i="6"/>
  <c r="CK17" i="5"/>
  <c r="BJ27" i="5"/>
  <c r="BT27" i="5" s="1"/>
  <c r="CC27" i="5" s="1"/>
  <c r="CC17" i="3"/>
  <c r="CL27" i="3"/>
  <c r="CL17" i="2"/>
  <c r="BK27" i="2"/>
  <c r="BU27" i="2" s="1"/>
  <c r="CD27" i="2" s="1"/>
  <c r="CL27" i="1"/>
  <c r="CC17" i="1"/>
  <c r="CM27" i="10" l="1"/>
  <c r="CD17" i="10"/>
  <c r="CM27" i="7"/>
  <c r="CD17" i="7"/>
  <c r="CL17" i="6"/>
  <c r="BK27" i="6"/>
  <c r="BU27" i="6" s="1"/>
  <c r="CD27" i="6" s="1"/>
  <c r="CC17" i="5"/>
  <c r="CL27" i="5"/>
  <c r="CL17" i="3"/>
  <c r="BK27" i="3"/>
  <c r="BU27" i="3" s="1"/>
  <c r="CD27" i="3" s="1"/>
  <c r="CM27" i="2"/>
  <c r="CD17" i="2"/>
  <c r="CL17" i="1"/>
  <c r="BK27" i="1"/>
  <c r="BU27" i="1" s="1"/>
  <c r="CD27" i="1" s="1"/>
  <c r="CM17" i="10" l="1"/>
  <c r="BL27" i="10"/>
  <c r="BV27" i="10" s="1"/>
  <c r="CE27" i="10" s="1"/>
  <c r="CM17" i="7"/>
  <c r="BL27" i="7"/>
  <c r="BV27" i="7" s="1"/>
  <c r="CE27" i="7" s="1"/>
  <c r="CM27" i="6"/>
  <c r="CD17" i="6"/>
  <c r="CL17" i="5"/>
  <c r="BK27" i="5"/>
  <c r="BU27" i="5" s="1"/>
  <c r="CD27" i="5" s="1"/>
  <c r="CM27" i="3"/>
  <c r="CD17" i="3"/>
  <c r="CM17" i="2"/>
  <c r="BL27" i="2"/>
  <c r="BV27" i="2" s="1"/>
  <c r="CE27" i="2" s="1"/>
  <c r="CM27" i="1"/>
  <c r="CD17" i="1"/>
  <c r="CN27" i="10" l="1"/>
  <c r="CN17" i="10" s="1"/>
  <c r="CE17" i="10"/>
  <c r="CN27" i="7"/>
  <c r="CN17" i="7" s="1"/>
  <c r="CE17" i="7"/>
  <c r="CM17" i="6"/>
  <c r="BL27" i="6"/>
  <c r="BV27" i="6" s="1"/>
  <c r="CE27" i="6" s="1"/>
  <c r="CD17" i="5"/>
  <c r="CM27" i="5"/>
  <c r="CM17" i="3"/>
  <c r="BL27" i="3"/>
  <c r="BV27" i="3" s="1"/>
  <c r="CE27" i="3" s="1"/>
  <c r="CN27" i="2"/>
  <c r="CN17" i="2" s="1"/>
  <c r="CE17" i="2"/>
  <c r="CM17" i="1"/>
  <c r="BL27" i="1"/>
  <c r="BV27" i="1" s="1"/>
  <c r="CE27" i="1" s="1"/>
  <c r="CE17" i="6" l="1"/>
  <c r="CN27" i="6"/>
  <c r="CN17" i="6" s="1"/>
  <c r="CM17" i="5"/>
  <c r="BL27" i="5"/>
  <c r="BV27" i="5" s="1"/>
  <c r="CE27" i="5" s="1"/>
  <c r="CN27" i="3"/>
  <c r="CN17" i="3" s="1"/>
  <c r="CE17" i="3"/>
  <c r="CN27" i="1"/>
  <c r="CN17" i="1" s="1"/>
  <c r="CE17" i="1"/>
  <c r="CN27" i="5" l="1"/>
  <c r="CN17" i="5" s="1"/>
  <c r="CE17" i="5"/>
</calcChain>
</file>

<file path=xl/sharedStrings.xml><?xml version="1.0" encoding="utf-8"?>
<sst xmlns="http://schemas.openxmlformats.org/spreadsheetml/2006/main" count="5829" uniqueCount="414">
  <si>
    <t>A.</t>
  </si>
  <si>
    <t>Need Weighting Factor for Col 3:</t>
  </si>
  <si>
    <t>B.</t>
  </si>
  <si>
    <t>ENGL per Capita and MHI Threshold Factor for Col 8 &amp; Col 10:</t>
  </si>
  <si>
    <t>C.</t>
  </si>
  <si>
    <t>ENGL per Capita Weight for Col 11:</t>
  </si>
  <si>
    <t>D.</t>
  </si>
  <si>
    <t>MHI Weight for Col 11:</t>
  </si>
  <si>
    <t>E.</t>
  </si>
  <si>
    <t>Non-Alliance District &amp; Non-PSD Minimum Aid Ratio for use in Column 12:</t>
  </si>
  <si>
    <t>F.</t>
  </si>
  <si>
    <t>Alliance District &amp; PSD Minimum Aid Ratio for use in Column 12:</t>
  </si>
  <si>
    <t>G.</t>
  </si>
  <si>
    <t>Foundation for Column 17:</t>
  </si>
  <si>
    <t>H.</t>
  </si>
  <si>
    <t>Adjustment % for Districts who are underfunded:</t>
  </si>
  <si>
    <t>I.</t>
  </si>
  <si>
    <t>Adjustment % for Districts who are overfunded:</t>
  </si>
  <si>
    <t>Feds do not report</t>
  </si>
  <si>
    <t>anything greater than</t>
  </si>
  <si>
    <t>$250,000 so Darien</t>
  </si>
  <si>
    <t>won't change</t>
  </si>
  <si>
    <t>FY 27</t>
  </si>
  <si>
    <t>FY 28</t>
  </si>
  <si>
    <t>FY 29</t>
  </si>
  <si>
    <t>FY 30</t>
  </si>
  <si>
    <t>FY 31</t>
  </si>
  <si>
    <t>FY 32</t>
  </si>
  <si>
    <t>FY 33</t>
  </si>
  <si>
    <t>FY 34</t>
  </si>
  <si>
    <t>Phase-In</t>
  </si>
  <si>
    <t>Total Bonus &gt;&gt;&gt;</t>
  </si>
  <si>
    <t>Phase-Out</t>
  </si>
  <si>
    <t xml:space="preserve">Totals  </t>
  </si>
  <si>
    <t>Median:</t>
  </si>
  <si>
    <t>(EEPC</t>
  </si>
  <si>
    <t>(MHI</t>
  </si>
  <si>
    <t>Base Aid Ratio</t>
  </si>
  <si>
    <t>Foundation:</t>
  </si>
  <si>
    <t>Final # from SDE SAS</t>
  </si>
  <si>
    <t>Preliminary</t>
  </si>
  <si>
    <t># FRPL sts above 60% of resident sts</t>
  </si>
  <si>
    <t>Excess</t>
  </si>
  <si>
    <t>Threshold:</t>
  </si>
  <si>
    <t>Wealth</t>
  </si>
  <si>
    <t>(Non-Alliance Districts &amp; Non-PSDs:</t>
  </si>
  <si>
    <t>(Item E)</t>
  </si>
  <si>
    <t>Free and</t>
  </si>
  <si>
    <t>Poverty</t>
  </si>
  <si>
    <t>60% of resident sts</t>
  </si>
  <si>
    <t>Resident</t>
  </si>
  <si>
    <t>ELL</t>
  </si>
  <si>
    <t>Average</t>
  </si>
  <si>
    <t>Median</t>
  </si>
  <si>
    <t>Adjustment</t>
  </si>
  <si>
    <t>Greater of</t>
  </si>
  <si>
    <t>PIC Add</t>
  </si>
  <si>
    <t>Final Base Aid Ratio</t>
  </si>
  <si>
    <t>Students</t>
  </si>
  <si>
    <t>Number of</t>
  </si>
  <si>
    <t>Regional</t>
  </si>
  <si>
    <t>Endowed</t>
  </si>
  <si>
    <t xml:space="preserve">Grant </t>
  </si>
  <si>
    <t>FY 26</t>
  </si>
  <si>
    <t>Reduced</t>
  </si>
  <si>
    <t xml:space="preserve">Portion of </t>
  </si>
  <si>
    <t xml:space="preserve">Net </t>
  </si>
  <si>
    <t>If FRPL % above 60%,</t>
  </si>
  <si>
    <t>Portion of</t>
  </si>
  <si>
    <t>Free&amp;Reduced</t>
  </si>
  <si>
    <t>Need</t>
  </si>
  <si>
    <t>Equalized Net</t>
  </si>
  <si>
    <t>ECS ENGL</t>
  </si>
  <si>
    <t>Median x Item B)</t>
  </si>
  <si>
    <t>Household</t>
  </si>
  <si>
    <t>Factor</t>
  </si>
  <si>
    <t>Item E or Col 16),</t>
  </si>
  <si>
    <t xml:space="preserve">Base Aid </t>
  </si>
  <si>
    <t>Sent To</t>
  </si>
  <si>
    <t>District</t>
  </si>
  <si>
    <t>Academies</t>
  </si>
  <si>
    <t>Base Formula</t>
  </si>
  <si>
    <t>Fully Funded</t>
  </si>
  <si>
    <t>ECS</t>
  </si>
  <si>
    <t xml:space="preserve">ECS </t>
  </si>
  <si>
    <t>Alliance</t>
  </si>
  <si>
    <t>17 Town</t>
  </si>
  <si>
    <t>Eligibility</t>
  </si>
  <si>
    <t>Free &amp;</t>
  </si>
  <si>
    <t>% above 60%</t>
  </si>
  <si>
    <t>Concentrated</t>
  </si>
  <si>
    <t>Total</t>
  </si>
  <si>
    <t>Weight</t>
  </si>
  <si>
    <t>Grand List</t>
  </si>
  <si>
    <t>per Capita</t>
  </si>
  <si>
    <t>ENGL Adjustment Factor</t>
  </si>
  <si>
    <t>Income</t>
  </si>
  <si>
    <t>MHI Adjustment Factor</t>
  </si>
  <si>
    <t>(1 - ((Col 13 x</t>
  </si>
  <si>
    <t>(Alliance Districts &amp; PSDs:</t>
  </si>
  <si>
    <t>Ratio Adjustment</t>
  </si>
  <si>
    <t>Ratio</t>
  </si>
  <si>
    <t>Bonus</t>
  </si>
  <si>
    <t>Aid</t>
  </si>
  <si>
    <t>Grant</t>
  </si>
  <si>
    <t>2016-17</t>
  </si>
  <si>
    <t>Grant with Alliance</t>
  </si>
  <si>
    <t>Prior Year</t>
  </si>
  <si>
    <t>Greater</t>
  </si>
  <si>
    <t>Entitlement</t>
  </si>
  <si>
    <t xml:space="preserve">Entitlement </t>
  </si>
  <si>
    <t>PSD</t>
  </si>
  <si>
    <t>Non-</t>
  </si>
  <si>
    <t>Reform</t>
  </si>
  <si>
    <t>PIC</t>
  </si>
  <si>
    <t>Town</t>
  </si>
  <si>
    <t>October</t>
  </si>
  <si>
    <t>(Greater of</t>
  </si>
  <si>
    <t>Total Need</t>
  </si>
  <si>
    <t>Need Students</t>
  </si>
  <si>
    <t>(Col 2 x</t>
  </si>
  <si>
    <t>(Col 1 + Col 3</t>
  </si>
  <si>
    <t>(ECS ENGL)</t>
  </si>
  <si>
    <t>Population</t>
  </si>
  <si>
    <t>(EEPC)</t>
  </si>
  <si>
    <t>(Col 12 /</t>
  </si>
  <si>
    <t>(MHI)</t>
  </si>
  <si>
    <t>(Col 14 /</t>
  </si>
  <si>
    <t>Item C) +</t>
  </si>
  <si>
    <t>(Col 17+Col 18)</t>
  </si>
  <si>
    <t>Grades</t>
  </si>
  <si>
    <t>(Col 20 x</t>
  </si>
  <si>
    <t>(Col 23 x</t>
  </si>
  <si>
    <t>(Col 9 x Col 19</t>
  </si>
  <si>
    <t>(Col 22 +</t>
  </si>
  <si>
    <t>Hold Harmless</t>
  </si>
  <si>
    <t>(Col 27 - Col 30)</t>
  </si>
  <si>
    <t>Than Prior Year</t>
  </si>
  <si>
    <t>Without</t>
  </si>
  <si>
    <t>With</t>
  </si>
  <si>
    <t>DRG</t>
  </si>
  <si>
    <t>Districts</t>
  </si>
  <si>
    <t>Decile</t>
  </si>
  <si>
    <t>FY 24</t>
  </si>
  <si>
    <t>Code</t>
  </si>
  <si>
    <t>Name</t>
  </si>
  <si>
    <t>(10/2024)</t>
  </si>
  <si>
    <t>(Col 2 x .30)</t>
  </si>
  <si>
    <t>(Col 1 x .60)</t>
  </si>
  <si>
    <t>(Col 2 - Col 4)</t>
  </si>
  <si>
    <t>at 60%</t>
  </si>
  <si>
    <t>(Col 7 x .25)</t>
  </si>
  <si>
    <t>Item A)</t>
  </si>
  <si>
    <t>+ Col 6 + Col 8)</t>
  </si>
  <si>
    <t>(2020/21/22)</t>
  </si>
  <si>
    <t>(Col 10 / Col 11)</t>
  </si>
  <si>
    <t>Threshold)</t>
  </si>
  <si>
    <t>Col 15 x Item D))</t>
  </si>
  <si>
    <t>Item F or Col 16)</t>
  </si>
  <si>
    <t>Col 21) x $100</t>
  </si>
  <si>
    <t>Col 24) x $100</t>
  </si>
  <si>
    <t>x Foundation)</t>
  </si>
  <si>
    <t>Col 25 + Col 26)</t>
  </si>
  <si>
    <t>ACTUAL</t>
  </si>
  <si>
    <t>or 0</t>
  </si>
  <si>
    <t>(Yes/No)</t>
  </si>
  <si>
    <t>Amount</t>
  </si>
  <si>
    <t>Alliance HH</t>
  </si>
  <si>
    <t>ADs HH</t>
  </si>
  <si>
    <t>Weighted Per Pupil</t>
  </si>
  <si>
    <t>or 0)</t>
  </si>
  <si>
    <t>(Col 5 x .15)</t>
  </si>
  <si>
    <t>(# students above 60%)</t>
  </si>
  <si>
    <t>Abs value of (FF - Prior Year)</t>
  </si>
  <si>
    <t>(based on FF comp to prior yr)</t>
  </si>
  <si>
    <t>Overfunded: Adjustment *0% Underfunded: Adjustment * 100%</t>
  </si>
  <si>
    <t>Underfunded: Fully Funded Amount
Overfunded: Prior yr - Phase-in</t>
  </si>
  <si>
    <t>Get highest of prior yr, grant calc, and FY 17</t>
  </si>
  <si>
    <t>change from prior FY</t>
  </si>
  <si>
    <t>C</t>
  </si>
  <si>
    <t>Andover</t>
  </si>
  <si>
    <t>H</t>
  </si>
  <si>
    <t>Ansonia</t>
  </si>
  <si>
    <t>E</t>
  </si>
  <si>
    <t>Ashford</t>
  </si>
  <si>
    <t>B</t>
  </si>
  <si>
    <t>Avon</t>
  </si>
  <si>
    <t>Barkhamsted</t>
  </si>
  <si>
    <t>Beacon Falls</t>
  </si>
  <si>
    <t>D</t>
  </si>
  <si>
    <t>Berlin</t>
  </si>
  <si>
    <t>Bethany</t>
  </si>
  <si>
    <t>Bethel</t>
  </si>
  <si>
    <t>Bethlehem</t>
  </si>
  <si>
    <t>G</t>
  </si>
  <si>
    <t>Bloomfield</t>
  </si>
  <si>
    <t>Bolton</t>
  </si>
  <si>
    <t>Bozrah</t>
  </si>
  <si>
    <t>Branford</t>
  </si>
  <si>
    <t>I</t>
  </si>
  <si>
    <t>Bridgeport</t>
  </si>
  <si>
    <t>Bridgewater</t>
  </si>
  <si>
    <t>Bristol</t>
  </si>
  <si>
    <t>Brookfield</t>
  </si>
  <si>
    <t>Brooklyn</t>
  </si>
  <si>
    <t>Burlington</t>
  </si>
  <si>
    <t>Canaan</t>
  </si>
  <si>
    <t>F</t>
  </si>
  <si>
    <t>Canterbury</t>
  </si>
  <si>
    <t>Canton</t>
  </si>
  <si>
    <t>Chaplin</t>
  </si>
  <si>
    <t>Cheshire</t>
  </si>
  <si>
    <t>Chester</t>
  </si>
  <si>
    <t>Clinton</t>
  </si>
  <si>
    <t>Colchester</t>
  </si>
  <si>
    <t>Colebrook</t>
  </si>
  <si>
    <t>Columbia</t>
  </si>
  <si>
    <t>Cornwall</t>
  </si>
  <si>
    <t>Coventry</t>
  </si>
  <si>
    <t>Cromwell</t>
  </si>
  <si>
    <t>Danbury</t>
  </si>
  <si>
    <t>A</t>
  </si>
  <si>
    <t>Darien</t>
  </si>
  <si>
    <t>Deep River</t>
  </si>
  <si>
    <t>Derby</t>
  </si>
  <si>
    <t>Durham</t>
  </si>
  <si>
    <t>Eastford</t>
  </si>
  <si>
    <t>East Granby</t>
  </si>
  <si>
    <t>East Haddam</t>
  </si>
  <si>
    <t>East Hampton</t>
  </si>
  <si>
    <t>East Hartford</t>
  </si>
  <si>
    <t>East Haven</t>
  </si>
  <si>
    <t>East Lyme</t>
  </si>
  <si>
    <t>Easton</t>
  </si>
  <si>
    <t>East Windsor</t>
  </si>
  <si>
    <t>Ellington</t>
  </si>
  <si>
    <t>Enfield</t>
  </si>
  <si>
    <t>Essex</t>
  </si>
  <si>
    <t>Fairfield</t>
  </si>
  <si>
    <t>Farmington</t>
  </si>
  <si>
    <t>Franklin</t>
  </si>
  <si>
    <t>Glastonbury</t>
  </si>
  <si>
    <t>Goshen</t>
  </si>
  <si>
    <t>Granby</t>
  </si>
  <si>
    <t>Greenwich</t>
  </si>
  <si>
    <t>Griswold</t>
  </si>
  <si>
    <t>Groton</t>
  </si>
  <si>
    <t>Guilford</t>
  </si>
  <si>
    <t>Haddam</t>
  </si>
  <si>
    <t>Hamden</t>
  </si>
  <si>
    <t>Hampton</t>
  </si>
  <si>
    <t>Hartford</t>
  </si>
  <si>
    <t>Hartland</t>
  </si>
  <si>
    <t>Harwinton</t>
  </si>
  <si>
    <t>Hebron</t>
  </si>
  <si>
    <t>Kent</t>
  </si>
  <si>
    <t>Killingly</t>
  </si>
  <si>
    <t>Killingworth</t>
  </si>
  <si>
    <t>Lebanon</t>
  </si>
  <si>
    <t>Ledyard</t>
  </si>
  <si>
    <t>Lisbon</t>
  </si>
  <si>
    <t>Litchfield</t>
  </si>
  <si>
    <t>Lyme</t>
  </si>
  <si>
    <t>Madison</t>
  </si>
  <si>
    <t>Manchester</t>
  </si>
  <si>
    <t>Mansfield</t>
  </si>
  <si>
    <t>Marlborough</t>
  </si>
  <si>
    <t>Meriden</t>
  </si>
  <si>
    <t>Middlebury</t>
  </si>
  <si>
    <t>Middlefield</t>
  </si>
  <si>
    <t>Middletown</t>
  </si>
  <si>
    <t>Milford</t>
  </si>
  <si>
    <t>Monroe</t>
  </si>
  <si>
    <t>Montville</t>
  </si>
  <si>
    <t>Morris</t>
  </si>
  <si>
    <t>Naugatuck</t>
  </si>
  <si>
    <t>New Britain</t>
  </si>
  <si>
    <t>New Canaan</t>
  </si>
  <si>
    <t>New Fairfield</t>
  </si>
  <si>
    <t>New Hartford</t>
  </si>
  <si>
    <t>New Haven</t>
  </si>
  <si>
    <t>Newington</t>
  </si>
  <si>
    <t>New London</t>
  </si>
  <si>
    <t>New Milford</t>
  </si>
  <si>
    <t>Newtown</t>
  </si>
  <si>
    <t>Norfolk</t>
  </si>
  <si>
    <t>North Branford</t>
  </si>
  <si>
    <t>North Canaan</t>
  </si>
  <si>
    <t>North Haven</t>
  </si>
  <si>
    <t>North Stonington</t>
  </si>
  <si>
    <t>Norwalk</t>
  </si>
  <si>
    <t>Norwich</t>
  </si>
  <si>
    <t>Old Lyme</t>
  </si>
  <si>
    <t>Old Saybrook</t>
  </si>
  <si>
    <t>Orange</t>
  </si>
  <si>
    <t>Oxford</t>
  </si>
  <si>
    <t>Plainfield</t>
  </si>
  <si>
    <t>Plainville</t>
  </si>
  <si>
    <t>Plymouth</t>
  </si>
  <si>
    <t>Pomfret</t>
  </si>
  <si>
    <t>Portland</t>
  </si>
  <si>
    <t>Preston</t>
  </si>
  <si>
    <t>Prospect</t>
  </si>
  <si>
    <t>Putnam</t>
  </si>
  <si>
    <t>Redding</t>
  </si>
  <si>
    <t>Ridgefield</t>
  </si>
  <si>
    <t>Rocky Hill</t>
  </si>
  <si>
    <t>Roxbury</t>
  </si>
  <si>
    <t>Salem</t>
  </si>
  <si>
    <t>Salisbury</t>
  </si>
  <si>
    <t>Scotland</t>
  </si>
  <si>
    <t>Seymour</t>
  </si>
  <si>
    <t>Sharon</t>
  </si>
  <si>
    <t>Shelton</t>
  </si>
  <si>
    <t>Sherman</t>
  </si>
  <si>
    <t>Simsbury</t>
  </si>
  <si>
    <t>Somers</t>
  </si>
  <si>
    <t>Southbury</t>
  </si>
  <si>
    <t>Southington</t>
  </si>
  <si>
    <t>South Windsor</t>
  </si>
  <si>
    <t>Sprague</t>
  </si>
  <si>
    <t>Stafford</t>
  </si>
  <si>
    <t>Stamford</t>
  </si>
  <si>
    <t>Sterling</t>
  </si>
  <si>
    <t>Stonington</t>
  </si>
  <si>
    <t>Stratford</t>
  </si>
  <si>
    <t>Suffield</t>
  </si>
  <si>
    <t>Thomaston</t>
  </si>
  <si>
    <t>Thompson</t>
  </si>
  <si>
    <t>Tolland</t>
  </si>
  <si>
    <t>Torrington</t>
  </si>
  <si>
    <t>Trumbull</t>
  </si>
  <si>
    <t>Union</t>
  </si>
  <si>
    <t>Vernon</t>
  </si>
  <si>
    <t>Voluntown</t>
  </si>
  <si>
    <t>Wallingford</t>
  </si>
  <si>
    <t>Warren</t>
  </si>
  <si>
    <t>Washington</t>
  </si>
  <si>
    <t>Waterbury</t>
  </si>
  <si>
    <t>Waterford</t>
  </si>
  <si>
    <t>Watertown</t>
  </si>
  <si>
    <t>Westbrook</t>
  </si>
  <si>
    <t>West Hartford</t>
  </si>
  <si>
    <t>West Haven</t>
  </si>
  <si>
    <t>Weston</t>
  </si>
  <si>
    <t>Westport</t>
  </si>
  <si>
    <t>Wethersfield</t>
  </si>
  <si>
    <t>Willington</t>
  </si>
  <si>
    <t>Wilton</t>
  </si>
  <si>
    <t>Winchester</t>
  </si>
  <si>
    <t>Windham</t>
  </si>
  <si>
    <t>Windsor</t>
  </si>
  <si>
    <t>Windsor Locks</t>
  </si>
  <si>
    <t>Wolcott</t>
  </si>
  <si>
    <t>Woodbridge</t>
  </si>
  <si>
    <t>Woodbury</t>
  </si>
  <si>
    <t>Woodstock</t>
  </si>
  <si>
    <t>*Brooklyn and Canterbury changed to 4 grades to reflect prior year</t>
  </si>
  <si>
    <t>*Colchester and Griswold are assumed to remain sending 4 grades through FY 34</t>
  </si>
  <si>
    <t>(10/2025)</t>
  </si>
  <si>
    <t>(2021/22/23)</t>
  </si>
  <si>
    <t>Change from prior FY</t>
  </si>
  <si>
    <t>old foundation adj impact</t>
  </si>
  <si>
    <t>new foundation impact</t>
  </si>
  <si>
    <t>impact from ff from enrollment</t>
  </si>
  <si>
    <t>impact to ff from wealth</t>
  </si>
  <si>
    <t>Base Aid ratio change</t>
  </si>
  <si>
    <t>full funding change</t>
  </si>
  <si>
    <t>base aid up</t>
  </si>
  <si>
    <t>base aid down</t>
  </si>
  <si>
    <t>FY 26 BA</t>
  </si>
  <si>
    <t>ENGLPC</t>
  </si>
  <si>
    <t>MHI</t>
  </si>
  <si>
    <t>Change</t>
  </si>
  <si>
    <t>Next reval</t>
  </si>
  <si>
    <t>%change</t>
  </si>
  <si>
    <t>Resident students</t>
  </si>
  <si>
    <t>Need Student change</t>
  </si>
  <si>
    <t>FY 2026 Estimate</t>
  </si>
  <si>
    <t>FY 2027 Estimate</t>
  </si>
  <si>
    <t>Change in Fully Funded Amount</t>
  </si>
  <si>
    <t>$</t>
  </si>
  <si>
    <t>%</t>
  </si>
  <si>
    <t>Effects of Wealth Updates</t>
  </si>
  <si>
    <t>Effects of Student Counts</t>
  </si>
  <si>
    <t>Change (#)</t>
  </si>
  <si>
    <t>Change (%)</t>
  </si>
  <si>
    <t>Number of Districts</t>
  </si>
  <si>
    <t>Fully Funded Increased</t>
  </si>
  <si>
    <t>Fully Funded Decreased</t>
  </si>
  <si>
    <t>Resident Student Count</t>
  </si>
  <si>
    <t>FY 2026</t>
  </si>
  <si>
    <t>FY 2027</t>
  </si>
  <si>
    <t>Need Student Count</t>
  </si>
  <si>
    <t>Increased</t>
  </si>
  <si>
    <t>Decreased</t>
  </si>
  <si>
    <t>Decreased/ Flat</t>
  </si>
  <si>
    <t>OPM Next Revaluation Year</t>
  </si>
  <si>
    <t>Notes</t>
  </si>
  <si>
    <t>Phased-in revaluation</t>
  </si>
  <si>
    <t>Did revaluation in 2023 off schedule</t>
  </si>
  <si>
    <t>Change in Final Base Aid Ratio</t>
  </si>
  <si>
    <t>Increased Base Aid Ratio</t>
  </si>
  <si>
    <t>Increased Base Aid and Revaluation Year</t>
  </si>
  <si>
    <t>Percent that increased had revaluation year</t>
  </si>
  <si>
    <t>Decreased Base Aid</t>
  </si>
  <si>
    <t>Decreased Base Aid and Reval</t>
  </si>
  <si>
    <t>Decreased Base Aid, and phased-in reval</t>
  </si>
  <si>
    <t>Percent that decreased and had reval</t>
  </si>
  <si>
    <t>Percent that decreased and had reval they didn't phase in</t>
  </si>
  <si>
    <t>Max</t>
  </si>
  <si>
    <t>% wealth</t>
  </si>
  <si>
    <t>% enrollment</t>
  </si>
  <si>
    <r>
      <t xml:space="preserve">ECS Fully Funded Grants
</t>
    </r>
    <r>
      <rPr>
        <b/>
        <i/>
        <sz val="9"/>
        <color theme="1"/>
        <rFont val="Arial"/>
        <family val="2"/>
      </rPr>
      <t>(if current hold-harmless provisions were not in effect)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</si>
</sst>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_);[Red]\(#,##0.000000\)"/>
    <numFmt numFmtId="165" formatCode="#,##0.000_);\(#,##0.000\)"/>
    <numFmt numFmtId="166" formatCode="0.000000%"/>
    <numFmt numFmtId="167" formatCode="#,##0.000000_);\(#,##0.000000\)"/>
    <numFmt numFmtId="168" formatCode="0.0%"/>
    <numFmt numFmtId="169" formatCode="0.0000%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_);_(@_)"/>
    <numFmt numFmtId="173" formatCode="_(* #,##0.00000_);_(* \(#,##0.00000\);_(* &quot;-&quot;??_);_(@_)"/>
    <numFmt numFmtId="174" formatCode="_(* #,##0.000000_);_(* \(#,##0.000000\);_(* &quot;-&quot;??_);_(@_)"/>
  </numFmts>
  <fonts count="18" x14ac:knownFonts="1">
    <font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9"/>
      <name val="Calibri"/>
      <family val="2"/>
    </font>
    <font>
      <sz val="11"/>
      <color theme="1"/>
      <name val="Calibri"/>
      <family val="2"/>
    </font>
    <font>
      <sz val="11"/>
      <color theme="4"/>
      <name val="Calibri"/>
      <family val="2"/>
      <scheme val="minor"/>
    </font>
    <font>
      <b/>
      <sz val="11"/>
      <color rgb="FFFF0000"/>
      <name val="Calibri"/>
      <family val="2"/>
    </font>
    <font>
      <sz val="11"/>
      <color theme="3" tint="0.3999755851924192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9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4">
    <xf numFmtId="0" fontId="0" fillId="0" borderId="0" xfId="0"/>
    <xf numFmtId="15" fontId="3" fillId="0" borderId="0" xfId="0" quotePrefix="1" applyNumberFormat="1" applyFont="1"/>
    <xf numFmtId="0" fontId="4" fillId="0" borderId="0" xfId="0" applyFont="1"/>
    <xf numFmtId="0" fontId="4" fillId="2" borderId="0" xfId="0" applyFont="1" applyFill="1"/>
    <xf numFmtId="0" fontId="4" fillId="3" borderId="0" xfId="0" applyFont="1" applyFill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/>
    <xf numFmtId="10" fontId="4" fillId="0" borderId="0" xfId="0" applyNumberFormat="1" applyFont="1"/>
    <xf numFmtId="164" fontId="4" fillId="0" borderId="0" xfId="0" applyNumberFormat="1" applyFont="1"/>
    <xf numFmtId="39" fontId="4" fillId="0" borderId="0" xfId="0" applyNumberFormat="1" applyFont="1"/>
    <xf numFmtId="165" fontId="4" fillId="0" borderId="0" xfId="0" applyNumberFormat="1" applyFont="1"/>
    <xf numFmtId="5" fontId="4" fillId="0" borderId="0" xfId="0" applyNumberFormat="1" applyFont="1"/>
    <xf numFmtId="10" fontId="3" fillId="0" borderId="0" xfId="0" applyNumberFormat="1" applyFont="1"/>
    <xf numFmtId="0" fontId="6" fillId="0" borderId="0" xfId="0" applyFont="1"/>
    <xf numFmtId="166" fontId="4" fillId="0" borderId="0" xfId="0" applyNumberFormat="1" applyFont="1"/>
    <xf numFmtId="10" fontId="4" fillId="4" borderId="0" xfId="0" applyNumberFormat="1" applyFont="1" applyFill="1"/>
    <xf numFmtId="0" fontId="7" fillId="0" borderId="0" xfId="0" applyFont="1"/>
    <xf numFmtId="3" fontId="4" fillId="3" borderId="0" xfId="0" applyNumberFormat="1" applyFont="1" applyFill="1"/>
    <xf numFmtId="0" fontId="8" fillId="3" borderId="0" xfId="0" quotePrefix="1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9" fontId="4" fillId="0" borderId="0" xfId="0" applyNumberFormat="1" applyFont="1"/>
    <xf numFmtId="0" fontId="4" fillId="0" borderId="0" xfId="0" quotePrefix="1" applyFont="1"/>
    <xf numFmtId="37" fontId="3" fillId="0" borderId="0" xfId="0" applyNumberFormat="1" applyFont="1"/>
    <xf numFmtId="39" fontId="6" fillId="0" borderId="0" xfId="0" applyNumberFormat="1" applyFont="1"/>
    <xf numFmtId="37" fontId="4" fillId="0" borderId="0" xfId="0" applyNumberFormat="1" applyFont="1"/>
    <xf numFmtId="40" fontId="4" fillId="0" borderId="0" xfId="0" applyNumberFormat="1" applyFont="1"/>
    <xf numFmtId="164" fontId="4" fillId="0" borderId="0" xfId="0" applyNumberFormat="1" applyFont="1" applyAlignment="1">
      <alignment horizontal="center"/>
    </xf>
    <xf numFmtId="37" fontId="7" fillId="0" borderId="0" xfId="0" applyNumberFormat="1" applyFont="1"/>
    <xf numFmtId="37" fontId="4" fillId="2" borderId="0" xfId="0" applyNumberFormat="1" applyFont="1" applyFill="1"/>
    <xf numFmtId="37" fontId="4" fillId="3" borderId="0" xfId="0" applyNumberFormat="1" applyFont="1" applyFill="1"/>
    <xf numFmtId="0" fontId="8" fillId="0" borderId="0" xfId="0" applyFont="1" applyAlignment="1">
      <alignment horizontal="right"/>
    </xf>
    <xf numFmtId="39" fontId="3" fillId="0" borderId="0" xfId="0" applyNumberFormat="1" applyFont="1"/>
    <xf numFmtId="167" fontId="4" fillId="0" borderId="0" xfId="0" applyNumberFormat="1" applyFont="1"/>
    <xf numFmtId="0" fontId="4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0" fontId="4" fillId="2" borderId="0" xfId="0" quotePrefix="1" applyFont="1" applyFill="1" applyAlignment="1">
      <alignment horizontal="center"/>
    </xf>
    <xf numFmtId="0" fontId="4" fillId="3" borderId="0" xfId="0" quotePrefix="1" applyFont="1" applyFill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Alignment="1">
      <alignment horizontal="center" wrapText="1"/>
    </xf>
    <xf numFmtId="40" fontId="8" fillId="0" borderId="0" xfId="0" applyNumberFormat="1" applyFont="1"/>
    <xf numFmtId="0" fontId="8" fillId="0" borderId="0" xfId="0" applyFont="1" applyAlignment="1">
      <alignment horizontal="center"/>
    </xf>
    <xf numFmtId="6" fontId="8" fillId="0" borderId="0" xfId="0" applyNumberFormat="1" applyFont="1" applyAlignment="1">
      <alignment horizontal="center"/>
    </xf>
    <xf numFmtId="0" fontId="8" fillId="0" borderId="0" xfId="0" quotePrefix="1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8" fontId="8" fillId="0" borderId="0" xfId="0" applyNumberFormat="1" applyFont="1" applyAlignment="1">
      <alignment horizontal="center"/>
    </xf>
    <xf numFmtId="5" fontId="8" fillId="0" borderId="0" xfId="0" applyNumberFormat="1" applyFont="1"/>
    <xf numFmtId="0" fontId="3" fillId="2" borderId="0" xfId="0" quotePrefix="1" applyFont="1" applyFill="1" applyAlignment="1">
      <alignment horizontal="center"/>
    </xf>
    <xf numFmtId="0" fontId="3" fillId="3" borderId="0" xfId="0" quotePrefix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8" fillId="3" borderId="0" xfId="0" applyFont="1" applyFill="1" applyAlignment="1">
      <alignment horizontal="center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0" fontId="8" fillId="3" borderId="0" xfId="0" applyFont="1" applyFill="1" applyAlignment="1">
      <alignment wrapText="1"/>
    </xf>
    <xf numFmtId="4" fontId="4" fillId="0" borderId="0" xfId="0" applyNumberFormat="1" applyFont="1"/>
    <xf numFmtId="4" fontId="0" fillId="0" borderId="0" xfId="0" applyNumberFormat="1"/>
    <xf numFmtId="4" fontId="10" fillId="0" borderId="1" xfId="0" applyNumberFormat="1" applyFont="1" applyBorder="1"/>
    <xf numFmtId="3" fontId="0" fillId="0" borderId="0" xfId="0" applyNumberFormat="1"/>
    <xf numFmtId="4" fontId="11" fillId="0" borderId="0" xfId="0" applyNumberFormat="1" applyFont="1"/>
    <xf numFmtId="168" fontId="11" fillId="0" borderId="0" xfId="0" applyNumberFormat="1" applyFont="1"/>
    <xf numFmtId="169" fontId="4" fillId="0" borderId="0" xfId="0" applyNumberFormat="1" applyFont="1"/>
    <xf numFmtId="168" fontId="4" fillId="0" borderId="0" xfId="0" applyNumberFormat="1" applyFont="1"/>
    <xf numFmtId="169" fontId="11" fillId="0" borderId="0" xfId="0" applyNumberFormat="1" applyFont="1"/>
    <xf numFmtId="3" fontId="11" fillId="0" borderId="0" xfId="0" applyNumberFormat="1" applyFont="1"/>
    <xf numFmtId="37" fontId="4" fillId="0" borderId="0" xfId="0" applyNumberFormat="1" applyFont="1" applyAlignment="1">
      <alignment horizontal="center"/>
    </xf>
    <xf numFmtId="3" fontId="11" fillId="2" borderId="0" xfId="0" applyNumberFormat="1" applyFont="1" applyFill="1"/>
    <xf numFmtId="3" fontId="11" fillId="3" borderId="0" xfId="0" applyNumberFormat="1" applyFont="1" applyFill="1"/>
    <xf numFmtId="3" fontId="12" fillId="0" borderId="0" xfId="0" applyNumberFormat="1" applyFont="1"/>
    <xf numFmtId="3" fontId="4" fillId="0" borderId="0" xfId="0" applyNumberFormat="1" applyFont="1"/>
    <xf numFmtId="0" fontId="13" fillId="0" borderId="0" xfId="0" applyFont="1" applyAlignment="1">
      <alignment horizontal="center"/>
    </xf>
    <xf numFmtId="4" fontId="10" fillId="5" borderId="1" xfId="0" applyNumberFormat="1" applyFont="1" applyFill="1" applyBorder="1"/>
    <xf numFmtId="4" fontId="10" fillId="6" borderId="1" xfId="0" applyNumberFormat="1" applyFont="1" applyFill="1" applyBorder="1"/>
    <xf numFmtId="0" fontId="3" fillId="7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/>
    <xf numFmtId="4" fontId="8" fillId="2" borderId="1" xfId="0" applyNumberFormat="1" applyFont="1" applyFill="1" applyBorder="1" applyAlignment="1">
      <alignment horizontal="right"/>
    </xf>
    <xf numFmtId="0" fontId="8" fillId="8" borderId="0" xfId="0" applyFont="1" applyFill="1"/>
    <xf numFmtId="0" fontId="8" fillId="0" borderId="0" xfId="0" applyFont="1"/>
    <xf numFmtId="3" fontId="4" fillId="8" borderId="0" xfId="0" applyNumberFormat="1" applyFont="1" applyFill="1"/>
    <xf numFmtId="0" fontId="4" fillId="0" borderId="0" xfId="0" applyFont="1" applyAlignment="1">
      <alignment wrapText="1"/>
    </xf>
    <xf numFmtId="37" fontId="4" fillId="0" borderId="0" xfId="0" applyNumberFormat="1" applyFont="1" applyAlignment="1">
      <alignment wrapText="1"/>
    </xf>
    <xf numFmtId="40" fontId="8" fillId="0" borderId="0" xfId="0" applyNumberFormat="1" applyFont="1" applyAlignment="1">
      <alignment wrapText="1"/>
    </xf>
    <xf numFmtId="0" fontId="8" fillId="0" borderId="0" xfId="0" applyFont="1" applyAlignment="1">
      <alignment horizontal="center" wrapText="1"/>
    </xf>
    <xf numFmtId="6" fontId="8" fillId="0" borderId="0" xfId="0" applyNumberFormat="1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8" fontId="8" fillId="0" borderId="0" xfId="0" applyNumberFormat="1" applyFont="1" applyAlignment="1">
      <alignment horizontal="center" wrapText="1"/>
    </xf>
    <xf numFmtId="5" fontId="8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3" fillId="2" borderId="0" xfId="0" quotePrefix="1" applyFont="1" applyFill="1" applyAlignment="1">
      <alignment horizontal="center" wrapText="1"/>
    </xf>
    <xf numFmtId="0" fontId="3" fillId="3" borderId="0" xfId="0" quotePrefix="1" applyFont="1" applyFill="1" applyAlignment="1">
      <alignment horizontal="center" wrapText="1"/>
    </xf>
    <xf numFmtId="0" fontId="8" fillId="8" borderId="0" xfId="0" applyFont="1" applyFill="1" applyAlignment="1">
      <alignment horizontal="center" wrapText="1"/>
    </xf>
    <xf numFmtId="0" fontId="8" fillId="8" borderId="0" xfId="0" quotePrefix="1" applyFont="1" applyFill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2" borderId="0" xfId="0" quotePrefix="1" applyFont="1" applyFill="1" applyAlignment="1">
      <alignment horizontal="center" wrapText="1"/>
    </xf>
    <xf numFmtId="0" fontId="4" fillId="3" borderId="0" xfId="0" quotePrefix="1" applyFont="1" applyFill="1" applyAlignment="1">
      <alignment horizontal="center" wrapText="1"/>
    </xf>
    <xf numFmtId="0" fontId="4" fillId="8" borderId="0" xfId="0" quotePrefix="1" applyFont="1" applyFill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4" fillId="0" borderId="0" xfId="0" quotePrefix="1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8" fillId="0" borderId="0" xfId="0" applyFont="1" applyAlignment="1">
      <alignment wrapText="1"/>
    </xf>
    <xf numFmtId="0" fontId="3" fillId="8" borderId="0" xfId="0" applyFont="1" applyFill="1" applyAlignment="1">
      <alignment horizontal="center" wrapText="1"/>
    </xf>
    <xf numFmtId="0" fontId="4" fillId="8" borderId="0" xfId="0" quotePrefix="1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/>
    <xf numFmtId="3" fontId="14" fillId="0" borderId="0" xfId="0" applyNumberFormat="1" applyFont="1"/>
    <xf numFmtId="3" fontId="4" fillId="0" borderId="0" xfId="1" applyNumberFormat="1" applyFont="1"/>
    <xf numFmtId="170" fontId="4" fillId="0" borderId="0" xfId="1" applyNumberFormat="1" applyFont="1"/>
    <xf numFmtId="0" fontId="15" fillId="0" borderId="0" xfId="0" applyFont="1"/>
    <xf numFmtId="0" fontId="3" fillId="10" borderId="0" xfId="0" applyFont="1" applyFill="1" applyAlignment="1">
      <alignment horizontal="center" wrapText="1"/>
    </xf>
    <xf numFmtId="0" fontId="4" fillId="10" borderId="0" xfId="0" applyFont="1" applyFill="1"/>
    <xf numFmtId="3" fontId="0" fillId="10" borderId="0" xfId="0" applyNumberFormat="1" applyFill="1"/>
    <xf numFmtId="0" fontId="3" fillId="10" borderId="0" xfId="0" applyFont="1" applyFill="1" applyAlignment="1">
      <alignment horizontal="center"/>
    </xf>
    <xf numFmtId="4" fontId="0" fillId="10" borderId="0" xfId="0" applyNumberFormat="1" applyFill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3" fillId="10" borderId="0" xfId="0" applyFont="1" applyFill="1"/>
    <xf numFmtId="37" fontId="0" fillId="0" borderId="0" xfId="0" applyNumberFormat="1"/>
    <xf numFmtId="171" fontId="0" fillId="0" borderId="0" xfId="2" applyNumberFormat="1" applyFont="1"/>
    <xf numFmtId="9" fontId="0" fillId="0" borderId="0" xfId="3" applyFont="1"/>
    <xf numFmtId="168" fontId="0" fillId="0" borderId="0" xfId="3" applyNumberFormat="1" applyFont="1"/>
    <xf numFmtId="171" fontId="0" fillId="0" borderId="0" xfId="0" applyNumberFormat="1"/>
    <xf numFmtId="44" fontId="0" fillId="0" borderId="0" xfId="0" applyNumberFormat="1"/>
    <xf numFmtId="0" fontId="0" fillId="9" borderId="0" xfId="0" applyFill="1"/>
    <xf numFmtId="173" fontId="0" fillId="0" borderId="0" xfId="1" applyNumberFormat="1" applyFont="1"/>
    <xf numFmtId="174" fontId="0" fillId="0" borderId="0" xfId="1" applyNumberFormat="1" applyFont="1"/>
    <xf numFmtId="43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0" fontId="0" fillId="0" borderId="0" xfId="3" applyNumberFormat="1" applyFont="1"/>
    <xf numFmtId="170" fontId="0" fillId="0" borderId="0" xfId="1" applyNumberFormat="1" applyFont="1"/>
    <xf numFmtId="168" fontId="0" fillId="0" borderId="2" xfId="3" applyNumberFormat="1" applyFont="1" applyBorder="1"/>
    <xf numFmtId="0" fontId="0" fillId="0" borderId="1" xfId="0" applyBorder="1" applyAlignment="1">
      <alignment horizontal="center" vertical="center" wrapText="1"/>
    </xf>
    <xf numFmtId="0" fontId="0" fillId="0" borderId="3" xfId="0" applyBorder="1"/>
    <xf numFmtId="37" fontId="0" fillId="0" borderId="3" xfId="0" applyNumberFormat="1" applyBorder="1"/>
    <xf numFmtId="0" fontId="0" fillId="0" borderId="4" xfId="0" applyBorder="1"/>
    <xf numFmtId="37" fontId="0" fillId="0" borderId="4" xfId="0" applyNumberFormat="1" applyBorder="1"/>
    <xf numFmtId="168" fontId="0" fillId="0" borderId="3" xfId="3" applyNumberFormat="1" applyFont="1" applyBorder="1"/>
    <xf numFmtId="168" fontId="0" fillId="0" borderId="4" xfId="3" applyNumberFormat="1" applyFont="1" applyBorder="1"/>
    <xf numFmtId="9" fontId="0" fillId="0" borderId="3" xfId="3" applyFont="1" applyBorder="1"/>
    <xf numFmtId="9" fontId="0" fillId="0" borderId="4" xfId="3" applyFont="1" applyBorder="1"/>
    <xf numFmtId="37" fontId="2" fillId="0" borderId="2" xfId="0" applyNumberFormat="1" applyFont="1" applyBorder="1"/>
    <xf numFmtId="0" fontId="2" fillId="0" borderId="0" xfId="0" applyFont="1"/>
    <xf numFmtId="168" fontId="2" fillId="0" borderId="2" xfId="3" applyNumberFormat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3" borderId="0" xfId="0" applyFont="1" applyFill="1" applyAlignment="1">
      <alignment horizontal="center" vertical="center" wrapText="1"/>
    </xf>
    <xf numFmtId="168" fontId="0" fillId="0" borderId="0" xfId="0" applyNumberFormat="1"/>
    <xf numFmtId="0" fontId="2" fillId="1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" fontId="0" fillId="0" borderId="3" xfId="0" applyNumberFormat="1" applyBorder="1"/>
    <xf numFmtId="4" fontId="0" fillId="0" borderId="4" xfId="0" applyNumberFormat="1" applyBorder="1"/>
    <xf numFmtId="39" fontId="0" fillId="0" borderId="3" xfId="0" applyNumberFormat="1" applyBorder="1"/>
    <xf numFmtId="39" fontId="0" fillId="0" borderId="4" xfId="0" applyNumberFormat="1" applyBorder="1"/>
    <xf numFmtId="168" fontId="0" fillId="0" borderId="3" xfId="0" applyNumberFormat="1" applyBorder="1"/>
    <xf numFmtId="168" fontId="0" fillId="0" borderId="4" xfId="0" applyNumberFormat="1" applyBorder="1"/>
    <xf numFmtId="10" fontId="0" fillId="0" borderId="3" xfId="0" applyNumberFormat="1" applyBorder="1"/>
    <xf numFmtId="10" fontId="0" fillId="0" borderId="4" xfId="0" applyNumberFormat="1" applyBorder="1"/>
    <xf numFmtId="0" fontId="2" fillId="3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8" fontId="0" fillId="0" borderId="2" xfId="0" applyNumberFormat="1" applyBorder="1"/>
    <xf numFmtId="0" fontId="0" fillId="0" borderId="2" xfId="0" applyBorder="1"/>
    <xf numFmtId="168" fontId="0" fillId="0" borderId="0" xfId="3" applyNumberFormat="1" applyFont="1" applyFill="1" applyBorder="1"/>
    <xf numFmtId="3" fontId="0" fillId="0" borderId="2" xfId="0" applyNumberFormat="1" applyBorder="1"/>
    <xf numFmtId="0" fontId="16" fillId="0" borderId="0" xfId="0" applyFont="1"/>
    <xf numFmtId="0" fontId="2" fillId="11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13" borderId="5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3" borderId="7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B0D65-B8A2-4AB0-9F59-FF14065C95B0}">
  <dimension ref="B1:P175"/>
  <sheetViews>
    <sheetView showGridLines="0" tabSelected="1" topLeftCell="A4" zoomScale="163" zoomScaleNormal="163" workbookViewId="0">
      <selection activeCell="O5" sqref="O5:P5"/>
    </sheetView>
  </sheetViews>
  <sheetFormatPr baseColWidth="10" defaultColWidth="9" defaultRowHeight="12" x14ac:dyDescent="0.15"/>
  <cols>
    <col min="2" max="2" width="14.19921875" bestFit="1" customWidth="1"/>
    <col min="3" max="4" width="13.3984375" bestFit="1" customWidth="1"/>
    <col min="5" max="5" width="3.3984375" customWidth="1"/>
    <col min="6" max="6" width="12.59765625" bestFit="1" customWidth="1"/>
    <col min="7" max="7" width="10.3984375" customWidth="1"/>
    <col min="8" max="8" width="3" customWidth="1"/>
    <col min="9" max="9" width="12" customWidth="1"/>
    <col min="11" max="11" width="3" customWidth="1"/>
    <col min="12" max="12" width="11.3984375" bestFit="1" customWidth="1"/>
    <col min="13" max="13" width="9" customWidth="1"/>
    <col min="14" max="14" width="5" customWidth="1"/>
    <col min="15" max="16" width="11.59765625" customWidth="1"/>
  </cols>
  <sheetData>
    <row r="1" spans="2:16" hidden="1" x14ac:dyDescent="0.15"/>
    <row r="2" spans="2:16" hidden="1" x14ac:dyDescent="0.15"/>
    <row r="3" spans="2:16" ht="13" hidden="1" thickBot="1" x14ac:dyDescent="0.2">
      <c r="C3" s="152">
        <f>SUM(C7:C175)</f>
        <v>2365261226</v>
      </c>
      <c r="D3" s="152">
        <f>SUM(D7:D175)</f>
        <v>2229782451</v>
      </c>
      <c r="E3" s="153"/>
      <c r="F3" s="152">
        <f>D3-C3</f>
        <v>-135478775</v>
      </c>
      <c r="G3" s="154">
        <f>F3/C3</f>
        <v>-5.7278567589388117E-2</v>
      </c>
      <c r="H3" s="153"/>
      <c r="I3" s="152">
        <f>SUM(I7:I175)</f>
        <v>-65991023</v>
      </c>
      <c r="J3" s="154">
        <f>I3/F3</f>
        <v>0.48709491948092976</v>
      </c>
      <c r="K3" s="153"/>
      <c r="L3" s="152">
        <f>SUM(L7:L175)</f>
        <v>-69487752</v>
      </c>
      <c r="M3" s="154">
        <f>L3/F3</f>
        <v>0.51290508051907024</v>
      </c>
    </row>
    <row r="5" spans="2:16" ht="46" customHeight="1" x14ac:dyDescent="0.15">
      <c r="B5" s="182" t="s">
        <v>115</v>
      </c>
      <c r="C5" s="184" t="s">
        <v>413</v>
      </c>
      <c r="D5" s="184"/>
      <c r="E5" s="156"/>
      <c r="F5" s="185" t="s">
        <v>380</v>
      </c>
      <c r="G5" s="185"/>
      <c r="H5" s="156"/>
      <c r="I5" s="186" t="s">
        <v>383</v>
      </c>
      <c r="J5" s="186"/>
      <c r="K5" s="156"/>
      <c r="L5" s="187" t="s">
        <v>384</v>
      </c>
      <c r="M5" s="187"/>
      <c r="O5" s="183" t="s">
        <v>387</v>
      </c>
      <c r="P5" s="183"/>
    </row>
    <row r="6" spans="2:16" ht="33" customHeight="1" x14ac:dyDescent="0.15">
      <c r="B6" s="182"/>
      <c r="C6" s="157" t="s">
        <v>378</v>
      </c>
      <c r="D6" s="157" t="s">
        <v>379</v>
      </c>
      <c r="E6" s="156"/>
      <c r="F6" s="158" t="s">
        <v>381</v>
      </c>
      <c r="G6" s="158" t="s">
        <v>382</v>
      </c>
      <c r="H6" s="156"/>
      <c r="I6" s="159" t="s">
        <v>381</v>
      </c>
      <c r="J6" s="159" t="s">
        <v>382</v>
      </c>
      <c r="K6" s="156"/>
      <c r="L6" s="160" t="s">
        <v>381</v>
      </c>
      <c r="M6" s="160" t="s">
        <v>382</v>
      </c>
      <c r="O6" s="143" t="s">
        <v>388</v>
      </c>
      <c r="P6" s="143" t="s">
        <v>389</v>
      </c>
    </row>
    <row r="7" spans="2:16" x14ac:dyDescent="0.15">
      <c r="B7" s="144" t="s">
        <v>180</v>
      </c>
      <c r="C7" s="145">
        <f>'FY 26 - Original Shell'!AQ27</f>
        <v>1381689</v>
      </c>
      <c r="D7" s="145">
        <f>'FY 27 Shell'!AQ27</f>
        <v>1409903</v>
      </c>
      <c r="F7" s="145">
        <f>D7-C7</f>
        <v>28214</v>
      </c>
      <c r="G7" s="148">
        <f>F7/C7</f>
        <v>2.0419935311057697E-2</v>
      </c>
      <c r="I7" s="145">
        <f>'FY 27 Shell'!AQ27-'FY 27 with Old Wealth'!AQ27</f>
        <v>42163</v>
      </c>
      <c r="J7" s="148">
        <f>I7/F7</f>
        <v>1.494399943290565</v>
      </c>
      <c r="L7" s="145">
        <f>'FY 27 with Old Wealth'!AQ27-'FY 26 - Original Shell'!AQ27</f>
        <v>-13949</v>
      </c>
      <c r="M7" s="150">
        <f>L7/F7</f>
        <v>-0.49439994329056497</v>
      </c>
      <c r="O7" s="161">
        <f>COUNTIF(F7:F175,"&gt;0")</f>
        <v>30</v>
      </c>
      <c r="P7" s="161">
        <f>COUNTIF(F7:F175,"&lt;0")</f>
        <v>139</v>
      </c>
    </row>
    <row r="8" spans="2:16" x14ac:dyDescent="0.15">
      <c r="B8" s="146" t="s">
        <v>182</v>
      </c>
      <c r="C8" s="147">
        <f>'FY 26 - Original Shell'!AQ28</f>
        <v>21332388</v>
      </c>
      <c r="D8" s="147">
        <f>'FY 27 Shell'!AQ28</f>
        <v>19613589</v>
      </c>
      <c r="F8" s="147">
        <f t="shared" ref="F8:F71" si="0">D8-C8</f>
        <v>-1718799</v>
      </c>
      <c r="G8" s="149">
        <f t="shared" ref="G8:G71" si="1">F8/C8</f>
        <v>-8.057227348386875E-2</v>
      </c>
      <c r="I8" s="147">
        <f>'FY 27 Shell'!AQ28-'FY 27 with Old Wealth'!AQ28</f>
        <v>-1663270</v>
      </c>
      <c r="J8" s="149">
        <f t="shared" ref="J8:J71" si="2">I8/F8</f>
        <v>0.96769313922104916</v>
      </c>
      <c r="L8" s="147">
        <f>'FY 27 with Old Wealth'!AQ28-'FY 26 - Original Shell'!AQ28</f>
        <v>-55529</v>
      </c>
      <c r="M8" s="151">
        <f t="shared" ref="M8:M71" si="3">L8/F8</f>
        <v>3.2306860778950883E-2</v>
      </c>
    </row>
    <row r="9" spans="2:16" x14ac:dyDescent="0.15">
      <c r="B9" s="146" t="s">
        <v>184</v>
      </c>
      <c r="C9" s="147">
        <f>'FY 26 - Original Shell'!AQ29</f>
        <v>2685739</v>
      </c>
      <c r="D9" s="147">
        <f>'FY 27 Shell'!AQ29</f>
        <v>2270035</v>
      </c>
      <c r="F9" s="147">
        <f t="shared" si="0"/>
        <v>-415704</v>
      </c>
      <c r="G9" s="149">
        <f t="shared" si="1"/>
        <v>-0.15478197993178042</v>
      </c>
      <c r="I9" s="147">
        <f>'FY 27 Shell'!AQ29-'FY 27 with Old Wealth'!AQ29</f>
        <v>-492988</v>
      </c>
      <c r="J9" s="149">
        <f t="shared" si="2"/>
        <v>1.1859111290726094</v>
      </c>
      <c r="L9" s="147">
        <f>'FY 27 with Old Wealth'!AQ29-'FY 26 - Original Shell'!AQ29</f>
        <v>77284</v>
      </c>
      <c r="M9" s="151">
        <f t="shared" si="3"/>
        <v>-0.18591112907260934</v>
      </c>
    </row>
    <row r="10" spans="2:16" x14ac:dyDescent="0.15">
      <c r="B10" s="146" t="s">
        <v>186</v>
      </c>
      <c r="C10" s="147">
        <f>'FY 26 - Original Shell'!AQ30</f>
        <v>366774</v>
      </c>
      <c r="D10" s="147">
        <f>'FY 27 Shell'!AQ30</f>
        <v>1278861</v>
      </c>
      <c r="F10" s="147">
        <f t="shared" si="0"/>
        <v>912087</v>
      </c>
      <c r="G10" s="149">
        <f t="shared" si="1"/>
        <v>2.4867820510723226</v>
      </c>
      <c r="I10" s="147">
        <f>'FY 27 Shell'!AQ30-'FY 27 with Old Wealth'!AQ30</f>
        <v>924449</v>
      </c>
      <c r="J10" s="149">
        <f t="shared" si="2"/>
        <v>1.0135535316258208</v>
      </c>
      <c r="L10" s="147">
        <f>'FY 27 with Old Wealth'!AQ30-'FY 26 - Original Shell'!AQ30</f>
        <v>-12362</v>
      </c>
      <c r="M10" s="151">
        <f t="shared" si="3"/>
        <v>-1.3553531625820783E-2</v>
      </c>
    </row>
    <row r="11" spans="2:16" x14ac:dyDescent="0.15">
      <c r="B11" s="146" t="s">
        <v>187</v>
      </c>
      <c r="C11" s="147">
        <f>'FY 26 - Original Shell'!AQ31</f>
        <v>1263453</v>
      </c>
      <c r="D11" s="147">
        <f>'FY 27 Shell'!AQ31</f>
        <v>1354472</v>
      </c>
      <c r="F11" s="147">
        <f t="shared" si="0"/>
        <v>91019</v>
      </c>
      <c r="G11" s="149">
        <f t="shared" si="1"/>
        <v>7.2039878016831649E-2</v>
      </c>
      <c r="I11" s="147">
        <f>'FY 27 Shell'!AQ31-'FY 27 with Old Wealth'!AQ31</f>
        <v>129819</v>
      </c>
      <c r="J11" s="149">
        <f t="shared" si="2"/>
        <v>1.4262846218921323</v>
      </c>
      <c r="L11" s="147">
        <f>'FY 27 with Old Wealth'!AQ31-'FY 26 - Original Shell'!AQ31</f>
        <v>-38800</v>
      </c>
      <c r="M11" s="151">
        <f t="shared" si="3"/>
        <v>-0.4262846218921324</v>
      </c>
    </row>
    <row r="12" spans="2:16" x14ac:dyDescent="0.15">
      <c r="B12" s="146" t="s">
        <v>188</v>
      </c>
      <c r="C12" s="147">
        <f>'FY 26 - Original Shell'!AQ32</f>
        <v>3900865</v>
      </c>
      <c r="D12" s="147">
        <f>'FY 27 Shell'!AQ32</f>
        <v>3923644</v>
      </c>
      <c r="F12" s="147">
        <f t="shared" si="0"/>
        <v>22779</v>
      </c>
      <c r="G12" s="149">
        <f t="shared" si="1"/>
        <v>5.8394740653675533E-3</v>
      </c>
      <c r="I12" s="147">
        <f>'FY 27 Shell'!AQ32-'FY 27 with Old Wealth'!AQ32</f>
        <v>15557</v>
      </c>
      <c r="J12" s="149">
        <f t="shared" si="2"/>
        <v>0.68295359761183549</v>
      </c>
      <c r="L12" s="147">
        <f>'FY 27 with Old Wealth'!AQ32-'FY 26 - Original Shell'!AQ32</f>
        <v>7222</v>
      </c>
      <c r="M12" s="151">
        <f t="shared" si="3"/>
        <v>0.31704640238816456</v>
      </c>
    </row>
    <row r="13" spans="2:16" x14ac:dyDescent="0.15">
      <c r="B13" s="146" t="s">
        <v>190</v>
      </c>
      <c r="C13" s="147">
        <f>'FY 26 - Original Shell'!AQ33</f>
        <v>7237662</v>
      </c>
      <c r="D13" s="147">
        <f>'FY 27 Shell'!AQ33</f>
        <v>6885633</v>
      </c>
      <c r="F13" s="147">
        <f t="shared" si="0"/>
        <v>-352029</v>
      </c>
      <c r="G13" s="149">
        <f t="shared" si="1"/>
        <v>-4.8638496796341142E-2</v>
      </c>
      <c r="I13" s="147">
        <f>'FY 27 Shell'!AQ33-'FY 27 with Old Wealth'!AQ33</f>
        <v>-283906</v>
      </c>
      <c r="J13" s="149">
        <f t="shared" si="2"/>
        <v>0.80648469302244985</v>
      </c>
      <c r="L13" s="147">
        <f>'FY 27 with Old Wealth'!AQ33-'FY 26 - Original Shell'!AQ33</f>
        <v>-68123</v>
      </c>
      <c r="M13" s="151">
        <f t="shared" si="3"/>
        <v>0.19351530697755015</v>
      </c>
    </row>
    <row r="14" spans="2:16" x14ac:dyDescent="0.15">
      <c r="B14" s="146" t="s">
        <v>191</v>
      </c>
      <c r="C14" s="147">
        <f>'FY 26 - Original Shell'!AQ34</f>
        <v>1089883</v>
      </c>
      <c r="D14" s="147">
        <f>'FY 27 Shell'!AQ34</f>
        <v>1229811</v>
      </c>
      <c r="F14" s="147">
        <f t="shared" si="0"/>
        <v>139928</v>
      </c>
      <c r="G14" s="149">
        <f t="shared" si="1"/>
        <v>0.12838809303383941</v>
      </c>
      <c r="I14" s="147">
        <f>'FY 27 Shell'!AQ34-'FY 27 with Old Wealth'!AQ34</f>
        <v>120547</v>
      </c>
      <c r="J14" s="149">
        <f t="shared" si="2"/>
        <v>0.86149305357040762</v>
      </c>
      <c r="L14" s="147">
        <f>'FY 27 with Old Wealth'!AQ34-'FY 26 - Original Shell'!AQ34</f>
        <v>19381</v>
      </c>
      <c r="M14" s="151">
        <f t="shared" si="3"/>
        <v>0.13850694642959235</v>
      </c>
    </row>
    <row r="15" spans="2:16" x14ac:dyDescent="0.15">
      <c r="B15" s="146" t="s">
        <v>192</v>
      </c>
      <c r="C15" s="147">
        <f>'FY 26 - Original Shell'!AQ35</f>
        <v>10047664</v>
      </c>
      <c r="D15" s="147">
        <f>'FY 27 Shell'!AQ35</f>
        <v>9000420</v>
      </c>
      <c r="F15" s="147">
        <f t="shared" si="0"/>
        <v>-1047244</v>
      </c>
      <c r="G15" s="149">
        <f t="shared" si="1"/>
        <v>-0.10422760952197446</v>
      </c>
      <c r="I15" s="147">
        <f>'FY 27 Shell'!AQ35-'FY 27 with Old Wealth'!AQ35</f>
        <v>-826218</v>
      </c>
      <c r="J15" s="149">
        <f t="shared" si="2"/>
        <v>0.78894507870181163</v>
      </c>
      <c r="L15" s="147">
        <f>'FY 27 with Old Wealth'!AQ35-'FY 26 - Original Shell'!AQ35</f>
        <v>-221026</v>
      </c>
      <c r="M15" s="151">
        <f t="shared" si="3"/>
        <v>0.2110549212981884</v>
      </c>
    </row>
    <row r="16" spans="2:16" x14ac:dyDescent="0.15">
      <c r="B16" s="146" t="s">
        <v>193</v>
      </c>
      <c r="C16" s="147">
        <f>'FY 26 - Original Shell'!AQ36</f>
        <v>1026507</v>
      </c>
      <c r="D16" s="147">
        <f>'FY 27 Shell'!AQ36</f>
        <v>1219752</v>
      </c>
      <c r="F16" s="147">
        <f t="shared" si="0"/>
        <v>193245</v>
      </c>
      <c r="G16" s="149">
        <f t="shared" si="1"/>
        <v>0.18825492665904861</v>
      </c>
      <c r="I16" s="147">
        <f>'FY 27 Shell'!AQ36-'FY 27 with Old Wealth'!AQ36</f>
        <v>213482</v>
      </c>
      <c r="J16" s="149">
        <f t="shared" si="2"/>
        <v>1.1047219850448913</v>
      </c>
      <c r="L16" s="147">
        <f>'FY 27 with Old Wealth'!AQ36-'FY 26 - Original Shell'!AQ36</f>
        <v>-20237</v>
      </c>
      <c r="M16" s="151">
        <f t="shared" si="3"/>
        <v>-0.10472198504489121</v>
      </c>
    </row>
    <row r="17" spans="2:13" x14ac:dyDescent="0.15">
      <c r="B17" s="146" t="s">
        <v>195</v>
      </c>
      <c r="C17" s="147">
        <f>'FY 26 - Original Shell'!AQ37</f>
        <v>7747844</v>
      </c>
      <c r="D17" s="147">
        <f>'FY 27 Shell'!AQ37</f>
        <v>7015297</v>
      </c>
      <c r="F17" s="147">
        <f t="shared" si="0"/>
        <v>-732547</v>
      </c>
      <c r="G17" s="149">
        <f t="shared" si="1"/>
        <v>-9.4548496330075824E-2</v>
      </c>
      <c r="I17" s="147">
        <f>'FY 27 Shell'!AQ37-'FY 27 with Old Wealth'!AQ37</f>
        <v>-463041</v>
      </c>
      <c r="J17" s="149">
        <f t="shared" si="2"/>
        <v>0.63209732617838854</v>
      </c>
      <c r="L17" s="147">
        <f>'FY 27 with Old Wealth'!AQ37-'FY 26 - Original Shell'!AQ37</f>
        <v>-269506</v>
      </c>
      <c r="M17" s="151">
        <f t="shared" si="3"/>
        <v>0.36790267382161146</v>
      </c>
    </row>
    <row r="18" spans="2:13" x14ac:dyDescent="0.15">
      <c r="B18" s="146" t="s">
        <v>196</v>
      </c>
      <c r="C18" s="147">
        <f>'FY 26 - Original Shell'!AQ38</f>
        <v>2365379</v>
      </c>
      <c r="D18" s="147">
        <f>'FY 27 Shell'!AQ38</f>
        <v>2334435</v>
      </c>
      <c r="F18" s="147">
        <f t="shared" si="0"/>
        <v>-30944</v>
      </c>
      <c r="G18" s="149">
        <f t="shared" si="1"/>
        <v>-1.3082047316730216E-2</v>
      </c>
      <c r="I18" s="147">
        <f>'FY 27 Shell'!AQ38-'FY 27 with Old Wealth'!AQ38</f>
        <v>91075</v>
      </c>
      <c r="J18" s="149">
        <f t="shared" si="2"/>
        <v>-2.9432200103412618</v>
      </c>
      <c r="L18" s="147">
        <f>'FY 27 with Old Wealth'!AQ38-'FY 26 - Original Shell'!AQ38</f>
        <v>-122019</v>
      </c>
      <c r="M18" s="151">
        <f t="shared" si="3"/>
        <v>3.9432200103412618</v>
      </c>
    </row>
    <row r="19" spans="2:13" x14ac:dyDescent="0.15">
      <c r="B19" s="146" t="s">
        <v>197</v>
      </c>
      <c r="C19" s="147">
        <f>'FY 26 - Original Shell'!AQ39</f>
        <v>762097</v>
      </c>
      <c r="D19" s="147">
        <f>'FY 27 Shell'!AQ39</f>
        <v>641082</v>
      </c>
      <c r="F19" s="147">
        <f t="shared" si="0"/>
        <v>-121015</v>
      </c>
      <c r="G19" s="149">
        <f t="shared" si="1"/>
        <v>-0.1587921222626516</v>
      </c>
      <c r="I19" s="147">
        <f>'FY 27 Shell'!AQ39-'FY 27 with Old Wealth'!AQ39</f>
        <v>-114300</v>
      </c>
      <c r="J19" s="149">
        <f t="shared" si="2"/>
        <v>0.94451101103169033</v>
      </c>
      <c r="L19" s="147">
        <f>'FY 27 with Old Wealth'!AQ39-'FY 26 - Original Shell'!AQ39</f>
        <v>-6715</v>
      </c>
      <c r="M19" s="151">
        <f t="shared" si="3"/>
        <v>5.5488988968309713E-2</v>
      </c>
    </row>
    <row r="20" spans="2:13" x14ac:dyDescent="0.15">
      <c r="B20" s="146" t="s">
        <v>198</v>
      </c>
      <c r="C20" s="147">
        <f>'FY 26 - Original Shell'!AQ40</f>
        <v>2854904</v>
      </c>
      <c r="D20" s="147">
        <f>'FY 27 Shell'!AQ40</f>
        <v>2022307</v>
      </c>
      <c r="F20" s="147">
        <f t="shared" si="0"/>
        <v>-832597</v>
      </c>
      <c r="G20" s="149">
        <f t="shared" si="1"/>
        <v>-0.29163747712707677</v>
      </c>
      <c r="I20" s="147">
        <f>'FY 27 Shell'!AQ40-'FY 27 with Old Wealth'!AQ40</f>
        <v>-725748</v>
      </c>
      <c r="J20" s="149">
        <f t="shared" si="2"/>
        <v>0.87166780567309277</v>
      </c>
      <c r="L20" s="147">
        <f>'FY 27 with Old Wealth'!AQ40-'FY 26 - Original Shell'!AQ40</f>
        <v>-106849</v>
      </c>
      <c r="M20" s="151">
        <f t="shared" si="3"/>
        <v>0.12833219432690726</v>
      </c>
    </row>
    <row r="21" spans="2:13" x14ac:dyDescent="0.15">
      <c r="B21" s="146" t="s">
        <v>200</v>
      </c>
      <c r="C21" s="147">
        <f>'FY 26 - Original Shell'!AQ41</f>
        <v>212796671</v>
      </c>
      <c r="D21" s="147">
        <f>'FY 27 Shell'!AQ41</f>
        <v>200621089</v>
      </c>
      <c r="F21" s="147">
        <f t="shared" si="0"/>
        <v>-12175582</v>
      </c>
      <c r="G21" s="149">
        <f t="shared" si="1"/>
        <v>-5.7216975917823452E-2</v>
      </c>
      <c r="I21" s="147">
        <f>'FY 27 Shell'!AQ41-'FY 27 with Old Wealth'!AQ41</f>
        <v>-5346318</v>
      </c>
      <c r="J21" s="149">
        <f t="shared" si="2"/>
        <v>0.43910163801615398</v>
      </c>
      <c r="L21" s="147">
        <f>'FY 27 with Old Wealth'!AQ41-'FY 26 - Original Shell'!AQ41</f>
        <v>-6829264</v>
      </c>
      <c r="M21" s="151">
        <f t="shared" si="3"/>
        <v>0.56089836198384602</v>
      </c>
    </row>
    <row r="22" spans="2:13" x14ac:dyDescent="0.15">
      <c r="B22" s="146" t="s">
        <v>201</v>
      </c>
      <c r="C22" s="147">
        <f>'FY 26 - Original Shell'!AQ42</f>
        <v>187715</v>
      </c>
      <c r="D22" s="147">
        <f>'FY 27 Shell'!AQ42</f>
        <v>220742</v>
      </c>
      <c r="F22" s="147">
        <f t="shared" si="0"/>
        <v>33027</v>
      </c>
      <c r="G22" s="149">
        <f t="shared" si="1"/>
        <v>0.17594225288336041</v>
      </c>
      <c r="I22" s="147">
        <f>'FY 27 Shell'!AQ42-'FY 27 with Old Wealth'!AQ42</f>
        <v>0</v>
      </c>
      <c r="J22" s="149">
        <f t="shared" si="2"/>
        <v>0</v>
      </c>
      <c r="L22" s="147">
        <f>'FY 27 with Old Wealth'!AQ42-'FY 26 - Original Shell'!AQ42</f>
        <v>33027</v>
      </c>
      <c r="M22" s="151">
        <f t="shared" si="3"/>
        <v>1</v>
      </c>
    </row>
    <row r="23" spans="2:13" x14ac:dyDescent="0.15">
      <c r="B23" s="146" t="s">
        <v>202</v>
      </c>
      <c r="C23" s="147">
        <f>'FY 26 - Original Shell'!AQ43</f>
        <v>55102941</v>
      </c>
      <c r="D23" s="147">
        <f>'FY 27 Shell'!AQ43</f>
        <v>52514403</v>
      </c>
      <c r="F23" s="147">
        <f t="shared" si="0"/>
        <v>-2588538</v>
      </c>
      <c r="G23" s="149">
        <f t="shared" si="1"/>
        <v>-4.6976403673263105E-2</v>
      </c>
      <c r="I23" s="147">
        <f>'FY 27 Shell'!AQ43-'FY 27 with Old Wealth'!AQ43</f>
        <v>-1181226</v>
      </c>
      <c r="J23" s="149">
        <f t="shared" si="2"/>
        <v>0.45632940292937557</v>
      </c>
      <c r="L23" s="147">
        <f>'FY 27 with Old Wealth'!AQ43-'FY 26 - Original Shell'!AQ43</f>
        <v>-1407312</v>
      </c>
      <c r="M23" s="151">
        <f t="shared" si="3"/>
        <v>0.54367059707062437</v>
      </c>
    </row>
    <row r="24" spans="2:13" x14ac:dyDescent="0.15">
      <c r="B24" s="146" t="s">
        <v>203</v>
      </c>
      <c r="C24" s="147">
        <f>'FY 26 - Original Shell'!AQ44</f>
        <v>1379178</v>
      </c>
      <c r="D24" s="147">
        <f>'FY 27 Shell'!AQ44</f>
        <v>369472</v>
      </c>
      <c r="F24" s="147">
        <f t="shared" si="0"/>
        <v>-1009706</v>
      </c>
      <c r="G24" s="149">
        <f t="shared" si="1"/>
        <v>-0.7321070956758301</v>
      </c>
      <c r="I24" s="147">
        <f>'FY 27 Shell'!AQ44-'FY 27 with Old Wealth'!AQ44</f>
        <v>-976579</v>
      </c>
      <c r="J24" s="149">
        <f t="shared" si="2"/>
        <v>0.9671914398844812</v>
      </c>
      <c r="L24" s="147">
        <f>'FY 27 with Old Wealth'!AQ44-'FY 26 - Original Shell'!AQ44</f>
        <v>-33127</v>
      </c>
      <c r="M24" s="151">
        <f t="shared" si="3"/>
        <v>3.2808560115518776E-2</v>
      </c>
    </row>
    <row r="25" spans="2:13" x14ac:dyDescent="0.15">
      <c r="B25" s="146" t="s">
        <v>204</v>
      </c>
      <c r="C25" s="147">
        <f>'FY 26 - Original Shell'!AQ45</f>
        <v>6445336</v>
      </c>
      <c r="D25" s="147">
        <f>'FY 27 Shell'!AQ45</f>
        <v>5760499</v>
      </c>
      <c r="F25" s="147">
        <f t="shared" si="0"/>
        <v>-684837</v>
      </c>
      <c r="G25" s="149">
        <f t="shared" si="1"/>
        <v>-0.10625311077653671</v>
      </c>
      <c r="I25" s="147">
        <f>'FY 27 Shell'!AQ45-'FY 27 with Old Wealth'!AQ45</f>
        <v>-474937</v>
      </c>
      <c r="J25" s="149">
        <f t="shared" si="2"/>
        <v>0.69350370964185637</v>
      </c>
      <c r="L25" s="147">
        <f>'FY 27 with Old Wealth'!AQ45-'FY 26 - Original Shell'!AQ45</f>
        <v>-209900</v>
      </c>
      <c r="M25" s="151">
        <f t="shared" si="3"/>
        <v>0.30649629035814363</v>
      </c>
    </row>
    <row r="26" spans="2:13" x14ac:dyDescent="0.15">
      <c r="B26" s="146" t="s">
        <v>205</v>
      </c>
      <c r="C26" s="147">
        <f>'FY 26 - Original Shell'!AQ46</f>
        <v>4699203</v>
      </c>
      <c r="D26" s="147">
        <f>'FY 27 Shell'!AQ46</f>
        <v>4605099</v>
      </c>
      <c r="F26" s="147">
        <f t="shared" si="0"/>
        <v>-94104</v>
      </c>
      <c r="G26" s="149">
        <f t="shared" si="1"/>
        <v>-2.0025523477066216E-2</v>
      </c>
      <c r="I26" s="147">
        <f>'FY 27 Shell'!AQ46-'FY 27 with Old Wealth'!AQ46</f>
        <v>44592</v>
      </c>
      <c r="J26" s="149">
        <f t="shared" si="2"/>
        <v>-0.47385870951287939</v>
      </c>
      <c r="L26" s="147">
        <f>'FY 27 with Old Wealth'!AQ46-'FY 26 - Original Shell'!AQ46</f>
        <v>-138696</v>
      </c>
      <c r="M26" s="151">
        <f t="shared" si="3"/>
        <v>1.4738587095128795</v>
      </c>
    </row>
    <row r="27" spans="2:13" x14ac:dyDescent="0.15">
      <c r="B27" s="146" t="s">
        <v>206</v>
      </c>
      <c r="C27" s="147">
        <f>'FY 26 - Original Shell'!AQ47</f>
        <v>23402</v>
      </c>
      <c r="D27" s="147">
        <f>'FY 27 Shell'!AQ47</f>
        <v>24193</v>
      </c>
      <c r="F27" s="147">
        <f t="shared" si="0"/>
        <v>791</v>
      </c>
      <c r="G27" s="149">
        <f t="shared" si="1"/>
        <v>3.3800529869241945E-2</v>
      </c>
      <c r="I27" s="147">
        <f>'FY 27 Shell'!AQ47-'FY 27 with Old Wealth'!AQ47</f>
        <v>0</v>
      </c>
      <c r="J27" s="149">
        <f t="shared" si="2"/>
        <v>0</v>
      </c>
      <c r="L27" s="147">
        <f>'FY 27 with Old Wealth'!AQ47-'FY 26 - Original Shell'!AQ47</f>
        <v>791</v>
      </c>
      <c r="M27" s="151">
        <f t="shared" si="3"/>
        <v>1</v>
      </c>
    </row>
    <row r="28" spans="2:13" x14ac:dyDescent="0.15">
      <c r="B28" s="146" t="s">
        <v>208</v>
      </c>
      <c r="C28" s="147">
        <f>'FY 26 - Original Shell'!AQ48</f>
        <v>3124702</v>
      </c>
      <c r="D28" s="147">
        <f>'FY 27 Shell'!AQ48</f>
        <v>2853115</v>
      </c>
      <c r="F28" s="147">
        <f t="shared" si="0"/>
        <v>-271587</v>
      </c>
      <c r="G28" s="149">
        <f t="shared" si="1"/>
        <v>-8.6916128321996786E-2</v>
      </c>
      <c r="I28" s="147">
        <f>'FY 27 Shell'!AQ48-'FY 27 with Old Wealth'!AQ48</f>
        <v>-191135</v>
      </c>
      <c r="J28" s="149">
        <f t="shared" si="2"/>
        <v>0.70377079904413686</v>
      </c>
      <c r="L28" s="147">
        <f>'FY 27 with Old Wealth'!AQ48-'FY 26 - Original Shell'!AQ48</f>
        <v>-80452</v>
      </c>
      <c r="M28" s="151">
        <f t="shared" si="3"/>
        <v>0.29622920095586314</v>
      </c>
    </row>
    <row r="29" spans="2:13" x14ac:dyDescent="0.15">
      <c r="B29" s="146" t="s">
        <v>209</v>
      </c>
      <c r="C29" s="147">
        <f>'FY 26 - Original Shell'!AQ49</f>
        <v>3893028</v>
      </c>
      <c r="D29" s="147">
        <f>'FY 27 Shell'!AQ49</f>
        <v>2908446</v>
      </c>
      <c r="F29" s="147">
        <f t="shared" si="0"/>
        <v>-984582</v>
      </c>
      <c r="G29" s="149">
        <f t="shared" si="1"/>
        <v>-0.25290904663413671</v>
      </c>
      <c r="I29" s="147">
        <f>'FY 27 Shell'!AQ49-'FY 27 with Old Wealth'!AQ49</f>
        <v>-912698</v>
      </c>
      <c r="J29" s="149">
        <f t="shared" si="2"/>
        <v>0.92699033701611444</v>
      </c>
      <c r="L29" s="147">
        <f>'FY 27 with Old Wealth'!AQ49-'FY 26 - Original Shell'!AQ49</f>
        <v>-71884</v>
      </c>
      <c r="M29" s="151">
        <f t="shared" si="3"/>
        <v>7.3009662983885545E-2</v>
      </c>
    </row>
    <row r="30" spans="2:13" x14ac:dyDescent="0.15">
      <c r="B30" s="146" t="s">
        <v>210</v>
      </c>
      <c r="C30" s="147">
        <f>'FY 26 - Original Shell'!AQ50</f>
        <v>1266831</v>
      </c>
      <c r="D30" s="147">
        <f>'FY 27 Shell'!AQ50</f>
        <v>1204928</v>
      </c>
      <c r="F30" s="147">
        <f t="shared" si="0"/>
        <v>-61903</v>
      </c>
      <c r="G30" s="149">
        <f t="shared" si="1"/>
        <v>-4.8864449954255935E-2</v>
      </c>
      <c r="I30" s="147">
        <f>'FY 27 Shell'!AQ50-'FY 27 with Old Wealth'!AQ50</f>
        <v>4953</v>
      </c>
      <c r="J30" s="149">
        <f t="shared" si="2"/>
        <v>-8.0012277272506982E-2</v>
      </c>
      <c r="L30" s="147">
        <f>'FY 27 with Old Wealth'!AQ50-'FY 26 - Original Shell'!AQ50</f>
        <v>-66856</v>
      </c>
      <c r="M30" s="151">
        <f t="shared" si="3"/>
        <v>1.0800122772725069</v>
      </c>
    </row>
    <row r="31" spans="2:13" x14ac:dyDescent="0.15">
      <c r="B31" s="146" t="s">
        <v>211</v>
      </c>
      <c r="C31" s="147">
        <f>'FY 26 - Original Shell'!AQ51</f>
        <v>7678604</v>
      </c>
      <c r="D31" s="147">
        <f>'FY 27 Shell'!AQ51</f>
        <v>9061378</v>
      </c>
      <c r="F31" s="147">
        <f t="shared" si="0"/>
        <v>1382774</v>
      </c>
      <c r="G31" s="149">
        <f t="shared" si="1"/>
        <v>0.18008143146853256</v>
      </c>
      <c r="I31" s="147">
        <f>'FY 27 Shell'!AQ51-'FY 27 with Old Wealth'!AQ51</f>
        <v>1344563</v>
      </c>
      <c r="J31" s="149">
        <f t="shared" si="2"/>
        <v>0.97236641707177018</v>
      </c>
      <c r="L31" s="147">
        <f>'FY 27 with Old Wealth'!AQ51-'FY 26 - Original Shell'!AQ51</f>
        <v>38211</v>
      </c>
      <c r="M31" s="151">
        <f t="shared" si="3"/>
        <v>2.7633582928229775E-2</v>
      </c>
    </row>
    <row r="32" spans="2:13" x14ac:dyDescent="0.15">
      <c r="B32" s="146" t="s">
        <v>212</v>
      </c>
      <c r="C32" s="147">
        <f>'FY 26 - Original Shell'!AQ52</f>
        <v>991921</v>
      </c>
      <c r="D32" s="147">
        <f>'FY 27 Shell'!AQ52</f>
        <v>1020517</v>
      </c>
      <c r="F32" s="147">
        <f t="shared" si="0"/>
        <v>28596</v>
      </c>
      <c r="G32" s="149">
        <f t="shared" si="1"/>
        <v>2.882890875382213E-2</v>
      </c>
      <c r="I32" s="147">
        <f>'FY 27 Shell'!AQ52-'FY 27 with Old Wealth'!AQ52</f>
        <v>94652</v>
      </c>
      <c r="J32" s="149">
        <f t="shared" si="2"/>
        <v>3.3099734228563436</v>
      </c>
      <c r="L32" s="147">
        <f>'FY 27 with Old Wealth'!AQ52-'FY 26 - Original Shell'!AQ52</f>
        <v>-66056</v>
      </c>
      <c r="M32" s="151">
        <f t="shared" si="3"/>
        <v>-2.3099734228563436</v>
      </c>
    </row>
    <row r="33" spans="2:13" x14ac:dyDescent="0.15">
      <c r="B33" s="146" t="s">
        <v>213</v>
      </c>
      <c r="C33" s="147">
        <f>'FY 26 - Original Shell'!AQ53</f>
        <v>2550947</v>
      </c>
      <c r="D33" s="147">
        <f>'FY 27 Shell'!AQ53</f>
        <v>1594584</v>
      </c>
      <c r="F33" s="147">
        <f t="shared" si="0"/>
        <v>-956363</v>
      </c>
      <c r="G33" s="149">
        <f t="shared" si="1"/>
        <v>-0.37490508426870489</v>
      </c>
      <c r="I33" s="147">
        <f>'FY 27 Shell'!AQ53-'FY 27 with Old Wealth'!AQ53</f>
        <v>-870035</v>
      </c>
      <c r="J33" s="149">
        <f t="shared" si="2"/>
        <v>0.90973301978432874</v>
      </c>
      <c r="L33" s="147">
        <f>'FY 27 with Old Wealth'!AQ53-'FY 26 - Original Shell'!AQ53</f>
        <v>-86328</v>
      </c>
      <c r="M33" s="151">
        <f t="shared" si="3"/>
        <v>9.0266980215671241E-2</v>
      </c>
    </row>
    <row r="34" spans="2:13" x14ac:dyDescent="0.15">
      <c r="B34" s="146" t="s">
        <v>214</v>
      </c>
      <c r="C34" s="147">
        <f>'FY 26 - Original Shell'!AQ54</f>
        <v>8415300</v>
      </c>
      <c r="D34" s="147">
        <f>'FY 27 Shell'!AQ54</f>
        <v>8072301</v>
      </c>
      <c r="F34" s="147">
        <f t="shared" si="0"/>
        <v>-342999</v>
      </c>
      <c r="G34" s="149">
        <f t="shared" si="1"/>
        <v>-4.0758974724608751E-2</v>
      </c>
      <c r="I34" s="147">
        <f>'FY 27 Shell'!AQ54-'FY 27 with Old Wealth'!AQ54</f>
        <v>-203287</v>
      </c>
      <c r="J34" s="149">
        <f t="shared" si="2"/>
        <v>0.59267519730378226</v>
      </c>
      <c r="L34" s="147">
        <f>'FY 27 with Old Wealth'!AQ54-'FY 26 - Original Shell'!AQ54</f>
        <v>-139712</v>
      </c>
      <c r="M34" s="151">
        <f t="shared" si="3"/>
        <v>0.40732480269621779</v>
      </c>
    </row>
    <row r="35" spans="2:13" x14ac:dyDescent="0.15">
      <c r="B35" s="146" t="s">
        <v>215</v>
      </c>
      <c r="C35" s="147">
        <f>'FY 26 - Original Shell'!AQ55</f>
        <v>126007</v>
      </c>
      <c r="D35" s="147">
        <f>'FY 27 Shell'!AQ55</f>
        <v>200196</v>
      </c>
      <c r="F35" s="147">
        <f t="shared" si="0"/>
        <v>74189</v>
      </c>
      <c r="G35" s="149">
        <f t="shared" si="1"/>
        <v>0.58876887791948063</v>
      </c>
      <c r="I35" s="147">
        <f>'FY 27 Shell'!AQ55-'FY 27 with Old Wealth'!AQ55</f>
        <v>83837</v>
      </c>
      <c r="J35" s="149">
        <f t="shared" si="2"/>
        <v>1.130046233269083</v>
      </c>
      <c r="L35" s="147">
        <f>'FY 27 with Old Wealth'!AQ55-'FY 26 - Original Shell'!AQ55</f>
        <v>-9648</v>
      </c>
      <c r="M35" s="151">
        <f t="shared" si="3"/>
        <v>-0.13004623326908302</v>
      </c>
    </row>
    <row r="36" spans="2:13" x14ac:dyDescent="0.15">
      <c r="B36" s="146" t="s">
        <v>216</v>
      </c>
      <c r="C36" s="147">
        <f>'FY 26 - Original Shell'!AQ56</f>
        <v>1792109</v>
      </c>
      <c r="D36" s="147">
        <f>'FY 27 Shell'!AQ56</f>
        <v>1852711</v>
      </c>
      <c r="F36" s="147">
        <f t="shared" si="0"/>
        <v>60602</v>
      </c>
      <c r="G36" s="149">
        <f t="shared" si="1"/>
        <v>3.3816023467322577E-2</v>
      </c>
      <c r="I36" s="147">
        <f>'FY 27 Shell'!AQ56-'FY 27 with Old Wealth'!AQ56</f>
        <v>39224</v>
      </c>
      <c r="J36" s="149">
        <f t="shared" si="2"/>
        <v>0.64723936503745749</v>
      </c>
      <c r="L36" s="147">
        <f>'FY 27 with Old Wealth'!AQ56-'FY 26 - Original Shell'!AQ56</f>
        <v>21378</v>
      </c>
      <c r="M36" s="151">
        <f t="shared" si="3"/>
        <v>0.35276063496254251</v>
      </c>
    </row>
    <row r="37" spans="2:13" x14ac:dyDescent="0.15">
      <c r="B37" s="146" t="s">
        <v>217</v>
      </c>
      <c r="C37" s="147">
        <f>'FY 26 - Original Shell'!AQ57</f>
        <v>32190</v>
      </c>
      <c r="D37" s="147">
        <f>'FY 27 Shell'!AQ57</f>
        <v>29558</v>
      </c>
      <c r="F37" s="147">
        <f t="shared" si="0"/>
        <v>-2632</v>
      </c>
      <c r="G37" s="149">
        <f t="shared" si="1"/>
        <v>-8.1764523143833492E-2</v>
      </c>
      <c r="I37" s="147">
        <f>'FY 27 Shell'!AQ57-'FY 27 with Old Wealth'!AQ57</f>
        <v>0</v>
      </c>
      <c r="J37" s="149">
        <f t="shared" si="2"/>
        <v>0</v>
      </c>
      <c r="L37" s="147">
        <f>'FY 27 with Old Wealth'!AQ57-'FY 26 - Original Shell'!AQ57</f>
        <v>-2632</v>
      </c>
      <c r="M37" s="151">
        <f t="shared" si="3"/>
        <v>1</v>
      </c>
    </row>
    <row r="38" spans="2:13" x14ac:dyDescent="0.15">
      <c r="B38" s="146" t="s">
        <v>218</v>
      </c>
      <c r="C38" s="147">
        <f>'FY 26 - Original Shell'!AQ58</f>
        <v>6774138</v>
      </c>
      <c r="D38" s="147">
        <f>'FY 27 Shell'!AQ58</f>
        <v>6594461</v>
      </c>
      <c r="F38" s="147">
        <f t="shared" si="0"/>
        <v>-179677</v>
      </c>
      <c r="G38" s="149">
        <f t="shared" si="1"/>
        <v>-2.6523965115561567E-2</v>
      </c>
      <c r="I38" s="147">
        <f>'FY 27 Shell'!AQ58-'FY 27 with Old Wealth'!AQ58</f>
        <v>-151762</v>
      </c>
      <c r="J38" s="149">
        <f t="shared" si="2"/>
        <v>0.84463787796991263</v>
      </c>
      <c r="L38" s="147">
        <f>'FY 27 with Old Wealth'!AQ58-'FY 26 - Original Shell'!AQ58</f>
        <v>-27915</v>
      </c>
      <c r="M38" s="151">
        <f t="shared" si="3"/>
        <v>0.15536212203008731</v>
      </c>
    </row>
    <row r="39" spans="2:13" x14ac:dyDescent="0.15">
      <c r="B39" s="146" t="s">
        <v>219</v>
      </c>
      <c r="C39" s="147">
        <f>'FY 26 - Original Shell'!AQ59</f>
        <v>6177563</v>
      </c>
      <c r="D39" s="147">
        <f>'FY 27 Shell'!AQ59</f>
        <v>5898532</v>
      </c>
      <c r="F39" s="147">
        <f t="shared" si="0"/>
        <v>-279031</v>
      </c>
      <c r="G39" s="149">
        <f t="shared" si="1"/>
        <v>-4.5168458824296896E-2</v>
      </c>
      <c r="I39" s="147">
        <f>'FY 27 Shell'!AQ59-'FY 27 with Old Wealth'!AQ59</f>
        <v>1289</v>
      </c>
      <c r="J39" s="149">
        <f t="shared" si="2"/>
        <v>-4.6195584003211115E-3</v>
      </c>
      <c r="L39" s="147">
        <f>'FY 27 with Old Wealth'!AQ59-'FY 26 - Original Shell'!AQ59</f>
        <v>-280320</v>
      </c>
      <c r="M39" s="151">
        <f t="shared" si="3"/>
        <v>1.004619558400321</v>
      </c>
    </row>
    <row r="40" spans="2:13" x14ac:dyDescent="0.15">
      <c r="B40" s="146" t="s">
        <v>220</v>
      </c>
      <c r="C40" s="147">
        <f>'FY 26 - Original Shell'!AQ60</f>
        <v>62336919</v>
      </c>
      <c r="D40" s="147">
        <f>'FY 27 Shell'!AQ60</f>
        <v>57496445</v>
      </c>
      <c r="F40" s="147">
        <f t="shared" si="0"/>
        <v>-4840474</v>
      </c>
      <c r="G40" s="149">
        <f t="shared" si="1"/>
        <v>-7.7650196346726735E-2</v>
      </c>
      <c r="I40" s="147">
        <f>'FY 27 Shell'!AQ60-'FY 27 with Old Wealth'!AQ60</f>
        <v>-1782146</v>
      </c>
      <c r="J40" s="149">
        <f t="shared" si="2"/>
        <v>0.36817592657248027</v>
      </c>
      <c r="L40" s="147">
        <f>'FY 27 with Old Wealth'!AQ60-'FY 26 - Original Shell'!AQ60</f>
        <v>-3058328</v>
      </c>
      <c r="M40" s="151">
        <f t="shared" si="3"/>
        <v>0.63182407342751967</v>
      </c>
    </row>
    <row r="41" spans="2:13" x14ac:dyDescent="0.15">
      <c r="B41" s="146" t="s">
        <v>222</v>
      </c>
      <c r="C41" s="147">
        <f>'FY 26 - Original Shell'!AQ61</f>
        <v>540833</v>
      </c>
      <c r="D41" s="147">
        <f>'FY 27 Shell'!AQ61</f>
        <v>529989</v>
      </c>
      <c r="F41" s="147">
        <f t="shared" si="0"/>
        <v>-10844</v>
      </c>
      <c r="G41" s="149">
        <f t="shared" si="1"/>
        <v>-2.0050551649030291E-2</v>
      </c>
      <c r="I41" s="147">
        <f>'FY 27 Shell'!AQ61-'FY 27 with Old Wealth'!AQ61</f>
        <v>0</v>
      </c>
      <c r="J41" s="149">
        <f t="shared" si="2"/>
        <v>0</v>
      </c>
      <c r="L41" s="147">
        <f>'FY 27 with Old Wealth'!AQ61-'FY 26 - Original Shell'!AQ61</f>
        <v>-10844</v>
      </c>
      <c r="M41" s="151">
        <f t="shared" si="3"/>
        <v>1</v>
      </c>
    </row>
    <row r="42" spans="2:13" x14ac:dyDescent="0.15">
      <c r="B42" s="146" t="s">
        <v>223</v>
      </c>
      <c r="C42" s="147">
        <f>'FY 26 - Original Shell'!AQ62</f>
        <v>1524250</v>
      </c>
      <c r="D42" s="147">
        <f>'FY 27 Shell'!AQ62</f>
        <v>1240767</v>
      </c>
      <c r="F42" s="147">
        <f t="shared" si="0"/>
        <v>-283483</v>
      </c>
      <c r="G42" s="149">
        <f t="shared" si="1"/>
        <v>-0.18598195834016729</v>
      </c>
      <c r="I42" s="147">
        <f>'FY 27 Shell'!AQ62-'FY 27 with Old Wealth'!AQ62</f>
        <v>-155556</v>
      </c>
      <c r="J42" s="149">
        <f t="shared" si="2"/>
        <v>0.54873131722184398</v>
      </c>
      <c r="L42" s="147">
        <f>'FY 27 with Old Wealth'!AQ62-'FY 26 - Original Shell'!AQ62</f>
        <v>-127927</v>
      </c>
      <c r="M42" s="151">
        <f t="shared" si="3"/>
        <v>0.45126868277815602</v>
      </c>
    </row>
    <row r="43" spans="2:13" x14ac:dyDescent="0.15">
      <c r="B43" s="146" t="s">
        <v>224</v>
      </c>
      <c r="C43" s="147">
        <f>'FY 26 - Original Shell'!AQ63</f>
        <v>10990454</v>
      </c>
      <c r="D43" s="147">
        <f>'FY 27 Shell'!AQ63</f>
        <v>9128319</v>
      </c>
      <c r="F43" s="147">
        <f t="shared" si="0"/>
        <v>-1862135</v>
      </c>
      <c r="G43" s="149">
        <f t="shared" si="1"/>
        <v>-0.16943203620159822</v>
      </c>
      <c r="I43" s="147">
        <f>'FY 27 Shell'!AQ63-'FY 27 with Old Wealth'!AQ63</f>
        <v>-549266</v>
      </c>
      <c r="J43" s="149">
        <f t="shared" si="2"/>
        <v>0.29496572482661032</v>
      </c>
      <c r="L43" s="147">
        <f>'FY 27 with Old Wealth'!AQ63-'FY 26 - Original Shell'!AQ63</f>
        <v>-1312869</v>
      </c>
      <c r="M43" s="151">
        <f t="shared" si="3"/>
        <v>0.70503427517338968</v>
      </c>
    </row>
    <row r="44" spans="2:13" x14ac:dyDescent="0.15">
      <c r="B44" s="146" t="s">
        <v>225</v>
      </c>
      <c r="C44" s="147">
        <f>'FY 26 - Original Shell'!AQ64</f>
        <v>3132447</v>
      </c>
      <c r="D44" s="147">
        <f>'FY 27 Shell'!AQ64</f>
        <v>2869140</v>
      </c>
      <c r="F44" s="147">
        <f t="shared" si="0"/>
        <v>-263307</v>
      </c>
      <c r="G44" s="149">
        <f t="shared" si="1"/>
        <v>-8.4057926598598481E-2</v>
      </c>
      <c r="I44" s="147">
        <f>'FY 27 Shell'!AQ64-'FY 27 with Old Wealth'!AQ64</f>
        <v>-170594</v>
      </c>
      <c r="J44" s="149">
        <f t="shared" si="2"/>
        <v>0.64789010546624282</v>
      </c>
      <c r="L44" s="147">
        <f>'FY 27 with Old Wealth'!AQ64-'FY 26 - Original Shell'!AQ64</f>
        <v>-92713</v>
      </c>
      <c r="M44" s="151">
        <f t="shared" si="3"/>
        <v>0.35210989453375718</v>
      </c>
    </row>
    <row r="45" spans="2:13" x14ac:dyDescent="0.15">
      <c r="B45" s="146" t="s">
        <v>226</v>
      </c>
      <c r="C45" s="147">
        <f>'FY 26 - Original Shell'!AQ65</f>
        <v>722413</v>
      </c>
      <c r="D45" s="147">
        <f>'FY 27 Shell'!AQ65</f>
        <v>622592</v>
      </c>
      <c r="F45" s="147">
        <f t="shared" si="0"/>
        <v>-99821</v>
      </c>
      <c r="G45" s="149">
        <f t="shared" si="1"/>
        <v>-0.13817719227090322</v>
      </c>
      <c r="I45" s="147">
        <f>'FY 27 Shell'!AQ65-'FY 27 with Old Wealth'!AQ65</f>
        <v>-51515</v>
      </c>
      <c r="J45" s="149">
        <f t="shared" si="2"/>
        <v>0.51607377205197302</v>
      </c>
      <c r="L45" s="147">
        <f>'FY 27 with Old Wealth'!AQ65-'FY 26 - Original Shell'!AQ65</f>
        <v>-48306</v>
      </c>
      <c r="M45" s="151">
        <f t="shared" si="3"/>
        <v>0.48392622794802698</v>
      </c>
    </row>
    <row r="46" spans="2:13" x14ac:dyDescent="0.15">
      <c r="B46" s="146" t="s">
        <v>227</v>
      </c>
      <c r="C46" s="147">
        <f>'FY 26 - Original Shell'!AQ66</f>
        <v>2044159</v>
      </c>
      <c r="D46" s="147">
        <f>'FY 27 Shell'!AQ66</f>
        <v>2024829</v>
      </c>
      <c r="F46" s="147">
        <f t="shared" si="0"/>
        <v>-19330</v>
      </c>
      <c r="G46" s="149">
        <f t="shared" si="1"/>
        <v>-9.4562115764967401E-3</v>
      </c>
      <c r="I46" s="147">
        <f>'FY 27 Shell'!AQ66-'FY 27 with Old Wealth'!AQ66</f>
        <v>37560</v>
      </c>
      <c r="J46" s="149">
        <f t="shared" si="2"/>
        <v>-1.9430936368339369</v>
      </c>
      <c r="L46" s="147">
        <f>'FY 27 with Old Wealth'!AQ66-'FY 26 - Original Shell'!AQ66</f>
        <v>-56890</v>
      </c>
      <c r="M46" s="151">
        <f t="shared" si="3"/>
        <v>2.9430936368339369</v>
      </c>
    </row>
    <row r="47" spans="2:13" x14ac:dyDescent="0.15">
      <c r="B47" s="146" t="s">
        <v>228</v>
      </c>
      <c r="C47" s="147">
        <f>'FY 26 - Original Shell'!AQ67</f>
        <v>3038493</v>
      </c>
      <c r="D47" s="147">
        <f>'FY 27 Shell'!AQ67</f>
        <v>2999029</v>
      </c>
      <c r="F47" s="147">
        <f t="shared" si="0"/>
        <v>-39464</v>
      </c>
      <c r="G47" s="149">
        <f t="shared" si="1"/>
        <v>-1.2988017415212081E-2</v>
      </c>
      <c r="I47" s="147">
        <f>'FY 27 Shell'!AQ67-'FY 27 with Old Wealth'!AQ67</f>
        <v>7501</v>
      </c>
      <c r="J47" s="149">
        <f t="shared" si="2"/>
        <v>-0.19007196432191364</v>
      </c>
      <c r="L47" s="147">
        <f>'FY 27 with Old Wealth'!AQ67-'FY 26 - Original Shell'!AQ67</f>
        <v>-46965</v>
      </c>
      <c r="M47" s="151">
        <f t="shared" si="3"/>
        <v>1.1900719643219135</v>
      </c>
    </row>
    <row r="48" spans="2:13" x14ac:dyDescent="0.15">
      <c r="B48" s="146" t="s">
        <v>229</v>
      </c>
      <c r="C48" s="147">
        <f>'FY 26 - Original Shell'!AQ68</f>
        <v>6281557</v>
      </c>
      <c r="D48" s="147">
        <f>'FY 27 Shell'!AQ68</f>
        <v>5499642</v>
      </c>
      <c r="F48" s="147">
        <f t="shared" si="0"/>
        <v>-781915</v>
      </c>
      <c r="G48" s="149">
        <f t="shared" si="1"/>
        <v>-0.12447789616491579</v>
      </c>
      <c r="I48" s="147">
        <f>'FY 27 Shell'!AQ68-'FY 27 with Old Wealth'!AQ68</f>
        <v>-557018</v>
      </c>
      <c r="J48" s="149">
        <f t="shared" si="2"/>
        <v>0.71237666498276664</v>
      </c>
      <c r="L48" s="147">
        <f>'FY 27 with Old Wealth'!AQ68-'FY 26 - Original Shell'!AQ68</f>
        <v>-224897</v>
      </c>
      <c r="M48" s="151">
        <f t="shared" si="3"/>
        <v>0.28762333501723331</v>
      </c>
    </row>
    <row r="49" spans="2:13" x14ac:dyDescent="0.15">
      <c r="B49" s="146" t="s">
        <v>230</v>
      </c>
      <c r="C49" s="147">
        <f>'FY 26 - Original Shell'!AQ69</f>
        <v>70969366</v>
      </c>
      <c r="D49" s="147">
        <f>'FY 27 Shell'!AQ69</f>
        <v>68609193</v>
      </c>
      <c r="F49" s="147">
        <f t="shared" si="0"/>
        <v>-2360173</v>
      </c>
      <c r="G49" s="149">
        <f t="shared" si="1"/>
        <v>-3.3256222128291241E-2</v>
      </c>
      <c r="I49" s="147">
        <f>'FY 27 Shell'!AQ69-'FY 27 with Old Wealth'!AQ69</f>
        <v>643546</v>
      </c>
      <c r="J49" s="149">
        <f t="shared" si="2"/>
        <v>-0.27266899502705944</v>
      </c>
      <c r="L49" s="147">
        <f>'FY 27 with Old Wealth'!AQ69-'FY 26 - Original Shell'!AQ69</f>
        <v>-3003719</v>
      </c>
      <c r="M49" s="151">
        <f t="shared" si="3"/>
        <v>1.2726689950270595</v>
      </c>
    </row>
    <row r="50" spans="2:13" x14ac:dyDescent="0.15">
      <c r="B50" s="146" t="s">
        <v>231</v>
      </c>
      <c r="C50" s="147">
        <f>'FY 26 - Original Shell'!AQ70</f>
        <v>19074509</v>
      </c>
      <c r="D50" s="147">
        <f>'FY 27 Shell'!AQ70</f>
        <v>18094619</v>
      </c>
      <c r="F50" s="147">
        <f t="shared" si="0"/>
        <v>-979890</v>
      </c>
      <c r="G50" s="149">
        <f t="shared" si="1"/>
        <v>-5.1371702411841899E-2</v>
      </c>
      <c r="I50" s="147">
        <f>'FY 27 Shell'!AQ70-'FY 27 with Old Wealth'!AQ70</f>
        <v>-273704</v>
      </c>
      <c r="J50" s="149">
        <f t="shared" si="2"/>
        <v>0.27932114829215526</v>
      </c>
      <c r="L50" s="147">
        <f>'FY 27 with Old Wealth'!AQ70-'FY 26 - Original Shell'!AQ70</f>
        <v>-706186</v>
      </c>
      <c r="M50" s="151">
        <f t="shared" si="3"/>
        <v>0.72067885170784474</v>
      </c>
    </row>
    <row r="51" spans="2:13" x14ac:dyDescent="0.15">
      <c r="B51" s="146" t="s">
        <v>232</v>
      </c>
      <c r="C51" s="147">
        <f>'FY 26 - Original Shell'!AQ71</f>
        <v>4043502</v>
      </c>
      <c r="D51" s="147">
        <f>'FY 27 Shell'!AQ71</f>
        <v>3513116</v>
      </c>
      <c r="F51" s="147">
        <f t="shared" si="0"/>
        <v>-530386</v>
      </c>
      <c r="G51" s="149">
        <f t="shared" si="1"/>
        <v>-0.13116996108818543</v>
      </c>
      <c r="I51" s="147">
        <f>'FY 27 Shell'!AQ71-'FY 27 with Old Wealth'!AQ71</f>
        <v>-453931</v>
      </c>
      <c r="J51" s="149">
        <f t="shared" si="2"/>
        <v>0.85585026754099847</v>
      </c>
      <c r="L51" s="147">
        <f>'FY 27 with Old Wealth'!AQ71-'FY 26 - Original Shell'!AQ71</f>
        <v>-76455</v>
      </c>
      <c r="M51" s="151">
        <f t="shared" si="3"/>
        <v>0.14414973245900156</v>
      </c>
    </row>
    <row r="52" spans="2:13" x14ac:dyDescent="0.15">
      <c r="B52" s="146" t="s">
        <v>233</v>
      </c>
      <c r="C52" s="147">
        <f>'FY 26 - Original Shell'!AQ72</f>
        <v>302113</v>
      </c>
      <c r="D52" s="147">
        <f>'FY 27 Shell'!AQ72</f>
        <v>291047</v>
      </c>
      <c r="F52" s="147">
        <f t="shared" si="0"/>
        <v>-11066</v>
      </c>
      <c r="G52" s="149">
        <f t="shared" si="1"/>
        <v>-3.6628678673211679E-2</v>
      </c>
      <c r="I52" s="147">
        <f>'FY 27 Shell'!AQ72-'FY 27 with Old Wealth'!AQ72</f>
        <v>0</v>
      </c>
      <c r="J52" s="149">
        <f t="shared" si="2"/>
        <v>0</v>
      </c>
      <c r="L52" s="147">
        <f>'FY 27 with Old Wealth'!AQ72-'FY 26 - Original Shell'!AQ72</f>
        <v>-11066</v>
      </c>
      <c r="M52" s="151">
        <f t="shared" si="3"/>
        <v>1</v>
      </c>
    </row>
    <row r="53" spans="2:13" x14ac:dyDescent="0.15">
      <c r="B53" s="146" t="s">
        <v>234</v>
      </c>
      <c r="C53" s="147">
        <f>'FY 26 - Original Shell'!AQ73</f>
        <v>5000961</v>
      </c>
      <c r="D53" s="147">
        <f>'FY 27 Shell'!AQ73</f>
        <v>4787198</v>
      </c>
      <c r="F53" s="147">
        <f t="shared" si="0"/>
        <v>-213763</v>
      </c>
      <c r="G53" s="149">
        <f t="shared" si="1"/>
        <v>-4.2744384529293467E-2</v>
      </c>
      <c r="I53" s="147">
        <f>'FY 27 Shell'!AQ73-'FY 27 with Old Wealth'!AQ73</f>
        <v>-28802</v>
      </c>
      <c r="J53" s="149">
        <f t="shared" si="2"/>
        <v>0.13473800423833873</v>
      </c>
      <c r="L53" s="147">
        <f>'FY 27 with Old Wealth'!AQ73-'FY 26 - Original Shell'!AQ73</f>
        <v>-184961</v>
      </c>
      <c r="M53" s="151">
        <f t="shared" si="3"/>
        <v>0.8652619957616613</v>
      </c>
    </row>
    <row r="54" spans="2:13" x14ac:dyDescent="0.15">
      <c r="B54" s="146" t="s">
        <v>235</v>
      </c>
      <c r="C54" s="147">
        <f>'FY 26 - Original Shell'!AQ74</f>
        <v>9387788</v>
      </c>
      <c r="D54" s="147">
        <f>'FY 27 Shell'!AQ74</f>
        <v>8694762</v>
      </c>
      <c r="F54" s="147">
        <f t="shared" si="0"/>
        <v>-693026</v>
      </c>
      <c r="G54" s="149">
        <f t="shared" si="1"/>
        <v>-7.3822076084376853E-2</v>
      </c>
      <c r="I54" s="147">
        <f>'FY 27 Shell'!AQ74-'FY 27 with Old Wealth'!AQ74</f>
        <v>-556721</v>
      </c>
      <c r="J54" s="149">
        <f t="shared" si="2"/>
        <v>0.80331906739429693</v>
      </c>
      <c r="L54" s="147">
        <f>'FY 27 with Old Wealth'!AQ74-'FY 26 - Original Shell'!AQ74</f>
        <v>-136305</v>
      </c>
      <c r="M54" s="151">
        <f t="shared" si="3"/>
        <v>0.1966809326057031</v>
      </c>
    </row>
    <row r="55" spans="2:13" x14ac:dyDescent="0.15">
      <c r="B55" s="146" t="s">
        <v>236</v>
      </c>
      <c r="C55" s="147">
        <f>'FY 26 - Original Shell'!AQ75</f>
        <v>28230876</v>
      </c>
      <c r="D55" s="147">
        <f>'FY 27 Shell'!AQ75</f>
        <v>27162010</v>
      </c>
      <c r="F55" s="147">
        <f t="shared" si="0"/>
        <v>-1068866</v>
      </c>
      <c r="G55" s="149">
        <f t="shared" si="1"/>
        <v>-3.7861595226446394E-2</v>
      </c>
      <c r="I55" s="147">
        <f>'FY 27 Shell'!AQ75-'FY 27 with Old Wealth'!AQ75</f>
        <v>-349823</v>
      </c>
      <c r="J55" s="149">
        <f t="shared" si="2"/>
        <v>0.32728424330084405</v>
      </c>
      <c r="L55" s="147">
        <f>'FY 27 with Old Wealth'!AQ75-'FY 26 - Original Shell'!AQ75</f>
        <v>-719043</v>
      </c>
      <c r="M55" s="151">
        <f t="shared" si="3"/>
        <v>0.67271575669915595</v>
      </c>
    </row>
    <row r="56" spans="2:13" x14ac:dyDescent="0.15">
      <c r="B56" s="146" t="s">
        <v>237</v>
      </c>
      <c r="C56" s="147">
        <f>'FY 26 - Original Shell'!AQ76</f>
        <v>215553</v>
      </c>
      <c r="D56" s="147">
        <f>'FY 27 Shell'!AQ76</f>
        <v>211153</v>
      </c>
      <c r="F56" s="147">
        <f t="shared" si="0"/>
        <v>-4400</v>
      </c>
      <c r="G56" s="149">
        <f t="shared" si="1"/>
        <v>-2.0412613139227938E-2</v>
      </c>
      <c r="I56" s="147">
        <f>'FY 27 Shell'!AQ76-'FY 27 with Old Wealth'!AQ76</f>
        <v>0</v>
      </c>
      <c r="J56" s="149">
        <f t="shared" si="2"/>
        <v>0</v>
      </c>
      <c r="L56" s="147">
        <f>'FY 27 with Old Wealth'!AQ76-'FY 26 - Original Shell'!AQ76</f>
        <v>-4400</v>
      </c>
      <c r="M56" s="151">
        <f t="shared" si="3"/>
        <v>1</v>
      </c>
    </row>
    <row r="57" spans="2:13" x14ac:dyDescent="0.15">
      <c r="B57" s="146" t="s">
        <v>238</v>
      </c>
      <c r="C57" s="147">
        <f>'FY 26 - Original Shell'!AQ77</f>
        <v>1112708</v>
      </c>
      <c r="D57" s="147">
        <f>'FY 27 Shell'!AQ77</f>
        <v>1104075</v>
      </c>
      <c r="F57" s="147">
        <f t="shared" si="0"/>
        <v>-8633</v>
      </c>
      <c r="G57" s="149">
        <f t="shared" si="1"/>
        <v>-7.7585494127839468E-3</v>
      </c>
      <c r="I57" s="147">
        <f>'FY 27 Shell'!AQ77-'FY 27 with Old Wealth'!AQ77</f>
        <v>0</v>
      </c>
      <c r="J57" s="149">
        <f t="shared" si="2"/>
        <v>0</v>
      </c>
      <c r="L57" s="147">
        <f>'FY 27 with Old Wealth'!AQ77-'FY 26 - Original Shell'!AQ77</f>
        <v>-8633</v>
      </c>
      <c r="M57" s="151">
        <f t="shared" si="3"/>
        <v>1</v>
      </c>
    </row>
    <row r="58" spans="2:13" x14ac:dyDescent="0.15">
      <c r="B58" s="146" t="s">
        <v>239</v>
      </c>
      <c r="C58" s="147">
        <f>'FY 26 - Original Shell'!AQ78</f>
        <v>3707985</v>
      </c>
      <c r="D58" s="147">
        <f>'FY 27 Shell'!AQ78</f>
        <v>2340127</v>
      </c>
      <c r="F58" s="147">
        <f t="shared" si="0"/>
        <v>-1367858</v>
      </c>
      <c r="G58" s="149">
        <f t="shared" si="1"/>
        <v>-0.36889523555246312</v>
      </c>
      <c r="I58" s="147">
        <f>'FY 27 Shell'!AQ78-'FY 27 with Old Wealth'!AQ78</f>
        <v>-1269212</v>
      </c>
      <c r="J58" s="149">
        <f t="shared" si="2"/>
        <v>0.927882865034236</v>
      </c>
      <c r="L58" s="147">
        <f>'FY 27 with Old Wealth'!AQ78-'FY 26 - Original Shell'!AQ78</f>
        <v>-98646</v>
      </c>
      <c r="M58" s="151">
        <f t="shared" si="3"/>
        <v>7.2117134965763996E-2</v>
      </c>
    </row>
    <row r="59" spans="2:13" x14ac:dyDescent="0.15">
      <c r="B59" s="146" t="s">
        <v>240</v>
      </c>
      <c r="C59" s="147">
        <f>'FY 26 - Original Shell'!AQ79</f>
        <v>508818</v>
      </c>
      <c r="D59" s="147">
        <f>'FY 27 Shell'!AQ79</f>
        <v>605655</v>
      </c>
      <c r="F59" s="147">
        <f t="shared" si="0"/>
        <v>96837</v>
      </c>
      <c r="G59" s="149">
        <f t="shared" si="1"/>
        <v>0.19031755952029999</v>
      </c>
      <c r="I59" s="147">
        <f>'FY 27 Shell'!AQ79-'FY 27 with Old Wealth'!AQ79</f>
        <v>69798</v>
      </c>
      <c r="J59" s="149">
        <f t="shared" si="2"/>
        <v>0.72077821493850491</v>
      </c>
      <c r="L59" s="147">
        <f>'FY 27 with Old Wealth'!AQ79-'FY 26 - Original Shell'!AQ79</f>
        <v>27039</v>
      </c>
      <c r="M59" s="151">
        <f t="shared" si="3"/>
        <v>0.27922178506149509</v>
      </c>
    </row>
    <row r="60" spans="2:13" x14ac:dyDescent="0.15">
      <c r="B60" s="146" t="s">
        <v>241</v>
      </c>
      <c r="C60" s="147">
        <f>'FY 26 - Original Shell'!AQ80</f>
        <v>6717318</v>
      </c>
      <c r="D60" s="147">
        <f>'FY 27 Shell'!AQ80</f>
        <v>5129311</v>
      </c>
      <c r="F60" s="147">
        <f t="shared" si="0"/>
        <v>-1588007</v>
      </c>
      <c r="G60" s="149">
        <f t="shared" si="1"/>
        <v>-0.23640491636691907</v>
      </c>
      <c r="I60" s="147">
        <f>'FY 27 Shell'!AQ80-'FY 27 with Old Wealth'!AQ80</f>
        <v>-1466784</v>
      </c>
      <c r="J60" s="149">
        <f t="shared" si="2"/>
        <v>0.9236634347329703</v>
      </c>
      <c r="L60" s="147">
        <f>'FY 27 with Old Wealth'!AQ80-'FY 26 - Original Shell'!AQ80</f>
        <v>-121223</v>
      </c>
      <c r="M60" s="151">
        <f t="shared" si="3"/>
        <v>7.6336565267029685E-2</v>
      </c>
    </row>
    <row r="61" spans="2:13" x14ac:dyDescent="0.15">
      <c r="B61" s="146" t="s">
        <v>242</v>
      </c>
      <c r="C61" s="147">
        <f>'FY 26 - Original Shell'!AQ81</f>
        <v>400335</v>
      </c>
      <c r="D61" s="147">
        <f>'FY 27 Shell'!AQ81</f>
        <v>403249</v>
      </c>
      <c r="F61" s="147">
        <f t="shared" si="0"/>
        <v>2914</v>
      </c>
      <c r="G61" s="149">
        <f t="shared" si="1"/>
        <v>7.2789039179687008E-3</v>
      </c>
      <c r="I61" s="147">
        <f>'FY 27 Shell'!AQ81-'FY 27 with Old Wealth'!AQ81</f>
        <v>0</v>
      </c>
      <c r="J61" s="149">
        <f t="shared" si="2"/>
        <v>0</v>
      </c>
      <c r="L61" s="147">
        <f>'FY 27 with Old Wealth'!AQ81-'FY 26 - Original Shell'!AQ81</f>
        <v>2914</v>
      </c>
      <c r="M61" s="151">
        <f t="shared" si="3"/>
        <v>1</v>
      </c>
    </row>
    <row r="62" spans="2:13" x14ac:dyDescent="0.15">
      <c r="B62" s="146" t="s">
        <v>243</v>
      </c>
      <c r="C62" s="147">
        <f>'FY 26 - Original Shell'!AQ82</f>
        <v>5447238</v>
      </c>
      <c r="D62" s="147">
        <f>'FY 27 Shell'!AQ82</f>
        <v>5374380</v>
      </c>
      <c r="F62" s="147">
        <f t="shared" si="0"/>
        <v>-72858</v>
      </c>
      <c r="G62" s="149">
        <f t="shared" si="1"/>
        <v>-1.337521878060037E-2</v>
      </c>
      <c r="I62" s="147">
        <f>'FY 27 Shell'!AQ82-'FY 27 with Old Wealth'!AQ82</f>
        <v>-112260</v>
      </c>
      <c r="J62" s="149">
        <f t="shared" si="2"/>
        <v>1.5408054022893849</v>
      </c>
      <c r="L62" s="147">
        <f>'FY 27 with Old Wealth'!AQ82-'FY 26 - Original Shell'!AQ82</f>
        <v>39402</v>
      </c>
      <c r="M62" s="151">
        <f t="shared" si="3"/>
        <v>-0.54080540228938478</v>
      </c>
    </row>
    <row r="63" spans="2:13" x14ac:dyDescent="0.15">
      <c r="B63" s="146" t="s">
        <v>244</v>
      </c>
      <c r="C63" s="147">
        <f>'FY 26 - Original Shell'!AQ83</f>
        <v>1019227</v>
      </c>
      <c r="D63" s="147">
        <f>'FY 27 Shell'!AQ83</f>
        <v>994503</v>
      </c>
      <c r="F63" s="147">
        <f t="shared" si="0"/>
        <v>-24724</v>
      </c>
      <c r="G63" s="149">
        <f t="shared" si="1"/>
        <v>-2.4257599141310031E-2</v>
      </c>
      <c r="I63" s="147">
        <f>'FY 27 Shell'!AQ83-'FY 27 with Old Wealth'!AQ83</f>
        <v>0</v>
      </c>
      <c r="J63" s="149">
        <f t="shared" si="2"/>
        <v>0</v>
      </c>
      <c r="L63" s="147">
        <f>'FY 27 with Old Wealth'!AQ83-'FY 26 - Original Shell'!AQ83</f>
        <v>-24724</v>
      </c>
      <c r="M63" s="151">
        <f t="shared" si="3"/>
        <v>1</v>
      </c>
    </row>
    <row r="64" spans="2:13" x14ac:dyDescent="0.15">
      <c r="B64" s="146" t="s">
        <v>245</v>
      </c>
      <c r="C64" s="147">
        <f>'FY 26 - Original Shell'!AQ84</f>
        <v>10586802</v>
      </c>
      <c r="D64" s="147">
        <f>'FY 27 Shell'!AQ84</f>
        <v>10269098</v>
      </c>
      <c r="F64" s="147">
        <f t="shared" si="0"/>
        <v>-317704</v>
      </c>
      <c r="G64" s="149">
        <f t="shared" si="1"/>
        <v>-3.0009440055646645E-2</v>
      </c>
      <c r="I64" s="147">
        <f>'FY 27 Shell'!AQ84-'FY 27 with Old Wealth'!AQ84</f>
        <v>-250373</v>
      </c>
      <c r="J64" s="149">
        <f t="shared" si="2"/>
        <v>0.78807002744693178</v>
      </c>
      <c r="L64" s="147">
        <f>'FY 27 with Old Wealth'!AQ84-'FY 26 - Original Shell'!AQ84</f>
        <v>-67331</v>
      </c>
      <c r="M64" s="151">
        <f t="shared" si="3"/>
        <v>0.21192997255306825</v>
      </c>
    </row>
    <row r="65" spans="2:13" x14ac:dyDescent="0.15">
      <c r="B65" s="146" t="s">
        <v>246</v>
      </c>
      <c r="C65" s="147">
        <f>'FY 26 - Original Shell'!AQ85</f>
        <v>17844840</v>
      </c>
      <c r="D65" s="147">
        <f>'FY 27 Shell'!AQ85</f>
        <v>14685150</v>
      </c>
      <c r="F65" s="147">
        <f t="shared" si="0"/>
        <v>-3159690</v>
      </c>
      <c r="G65" s="149">
        <f t="shared" si="1"/>
        <v>-0.1770646304477933</v>
      </c>
      <c r="I65" s="147">
        <f>'FY 27 Shell'!AQ85-'FY 27 with Old Wealth'!AQ85</f>
        <v>-1512525</v>
      </c>
      <c r="J65" s="149">
        <f t="shared" si="2"/>
        <v>0.47869411239710224</v>
      </c>
      <c r="L65" s="147">
        <f>'FY 27 with Old Wealth'!AQ85-'FY 26 - Original Shell'!AQ85</f>
        <v>-1647165</v>
      </c>
      <c r="M65" s="151">
        <f t="shared" si="3"/>
        <v>0.52130588760289776</v>
      </c>
    </row>
    <row r="66" spans="2:13" x14ac:dyDescent="0.15">
      <c r="B66" s="146" t="s">
        <v>247</v>
      </c>
      <c r="C66" s="147">
        <f>'FY 26 - Original Shell'!AQ86</f>
        <v>370103</v>
      </c>
      <c r="D66" s="147">
        <f>'FY 27 Shell'!AQ86</f>
        <v>357061</v>
      </c>
      <c r="F66" s="147">
        <f t="shared" si="0"/>
        <v>-13042</v>
      </c>
      <c r="G66" s="149">
        <f t="shared" si="1"/>
        <v>-3.523883891781477E-2</v>
      </c>
      <c r="I66" s="147">
        <f>'FY 27 Shell'!AQ86-'FY 27 with Old Wealth'!AQ86</f>
        <v>0</v>
      </c>
      <c r="J66" s="149">
        <f t="shared" si="2"/>
        <v>0</v>
      </c>
      <c r="L66" s="147">
        <f>'FY 27 with Old Wealth'!AQ86-'FY 26 - Original Shell'!AQ86</f>
        <v>-13042</v>
      </c>
      <c r="M66" s="151">
        <f t="shared" si="3"/>
        <v>1</v>
      </c>
    </row>
    <row r="67" spans="2:13" x14ac:dyDescent="0.15">
      <c r="B67" s="146" t="s">
        <v>248</v>
      </c>
      <c r="C67" s="147">
        <f>'FY 26 - Original Shell'!AQ87</f>
        <v>3942058</v>
      </c>
      <c r="D67" s="147">
        <f>'FY 27 Shell'!AQ87</f>
        <v>3764302</v>
      </c>
      <c r="F67" s="147">
        <f t="shared" si="0"/>
        <v>-177756</v>
      </c>
      <c r="G67" s="149">
        <f t="shared" si="1"/>
        <v>-4.5092182814154433E-2</v>
      </c>
      <c r="I67" s="147">
        <f>'FY 27 Shell'!AQ87-'FY 27 with Old Wealth'!AQ87</f>
        <v>-166701</v>
      </c>
      <c r="J67" s="149">
        <f t="shared" si="2"/>
        <v>0.93780800648079388</v>
      </c>
      <c r="L67" s="147">
        <f>'FY 27 with Old Wealth'!AQ87-'FY 26 - Original Shell'!AQ87</f>
        <v>-11055</v>
      </c>
      <c r="M67" s="151">
        <f t="shared" si="3"/>
        <v>6.2191993519206103E-2</v>
      </c>
    </row>
    <row r="68" spans="2:13" x14ac:dyDescent="0.15">
      <c r="B68" s="146" t="s">
        <v>249</v>
      </c>
      <c r="C68" s="147">
        <f>'FY 26 - Original Shell'!AQ88</f>
        <v>42723021</v>
      </c>
      <c r="D68" s="147">
        <f>'FY 27 Shell'!AQ88</f>
        <v>39585327</v>
      </c>
      <c r="F68" s="147">
        <f t="shared" si="0"/>
        <v>-3137694</v>
      </c>
      <c r="G68" s="149">
        <f t="shared" si="1"/>
        <v>-7.3442699663022429E-2</v>
      </c>
      <c r="I68" s="147">
        <f>'FY 27 Shell'!AQ88-'FY 27 with Old Wealth'!AQ88</f>
        <v>-2722570</v>
      </c>
      <c r="J68" s="149">
        <f t="shared" si="2"/>
        <v>0.86769774235473562</v>
      </c>
      <c r="L68" s="147">
        <f>'FY 27 with Old Wealth'!AQ88-'FY 26 - Original Shell'!AQ88</f>
        <v>-415124</v>
      </c>
      <c r="M68" s="151">
        <f t="shared" si="3"/>
        <v>0.13230225764526432</v>
      </c>
    </row>
    <row r="69" spans="2:13" x14ac:dyDescent="0.15">
      <c r="B69" s="146" t="s">
        <v>250</v>
      </c>
      <c r="C69" s="147">
        <f>'FY 26 - Original Shell'!AQ89</f>
        <v>478985</v>
      </c>
      <c r="D69" s="147">
        <f>'FY 27 Shell'!AQ89</f>
        <v>417992</v>
      </c>
      <c r="F69" s="147">
        <f t="shared" si="0"/>
        <v>-60993</v>
      </c>
      <c r="G69" s="149">
        <f t="shared" si="1"/>
        <v>-0.12733801684812676</v>
      </c>
      <c r="I69" s="147">
        <f>'FY 27 Shell'!AQ89-'FY 27 with Old Wealth'!AQ89</f>
        <v>-110</v>
      </c>
      <c r="J69" s="149">
        <f t="shared" si="2"/>
        <v>1.803485645893791E-3</v>
      </c>
      <c r="L69" s="147">
        <f>'FY 27 with Old Wealth'!AQ89-'FY 26 - Original Shell'!AQ89</f>
        <v>-60883</v>
      </c>
      <c r="M69" s="151">
        <f t="shared" si="3"/>
        <v>0.99819651435410617</v>
      </c>
    </row>
    <row r="70" spans="2:13" x14ac:dyDescent="0.15">
      <c r="B70" s="146" t="s">
        <v>251</v>
      </c>
      <c r="C70" s="147">
        <f>'FY 26 - Original Shell'!AQ90</f>
        <v>226674245</v>
      </c>
      <c r="D70" s="147">
        <f>'FY 27 Shell'!AQ90</f>
        <v>217699334</v>
      </c>
      <c r="F70" s="147">
        <f t="shared" si="0"/>
        <v>-8974911</v>
      </c>
      <c r="G70" s="149">
        <f t="shared" si="1"/>
        <v>-3.9593871813712225E-2</v>
      </c>
      <c r="I70" s="147">
        <f>'FY 27 Shell'!AQ90-'FY 27 with Old Wealth'!AQ90</f>
        <v>-1870300</v>
      </c>
      <c r="J70" s="149">
        <f t="shared" si="2"/>
        <v>0.20839203865085681</v>
      </c>
      <c r="L70" s="147">
        <f>'FY 27 with Old Wealth'!AQ90-'FY 26 - Original Shell'!AQ90</f>
        <v>-7104611</v>
      </c>
      <c r="M70" s="151">
        <f t="shared" si="3"/>
        <v>0.79160796134914313</v>
      </c>
    </row>
    <row r="71" spans="2:13" x14ac:dyDescent="0.15">
      <c r="B71" s="146" t="s">
        <v>252</v>
      </c>
      <c r="C71" s="147">
        <f>'FY 26 - Original Shell'!AQ91</f>
        <v>481307</v>
      </c>
      <c r="D71" s="147">
        <f>'FY 27 Shell'!AQ91</f>
        <v>389316</v>
      </c>
      <c r="F71" s="147">
        <f t="shared" si="0"/>
        <v>-91991</v>
      </c>
      <c r="G71" s="149">
        <f t="shared" si="1"/>
        <v>-0.1911274924320652</v>
      </c>
      <c r="I71" s="147">
        <f>'FY 27 Shell'!AQ91-'FY 27 with Old Wealth'!AQ91</f>
        <v>-65727</v>
      </c>
      <c r="J71" s="149">
        <f t="shared" si="2"/>
        <v>0.71449380917698468</v>
      </c>
      <c r="L71" s="147">
        <f>'FY 27 with Old Wealth'!AQ91-'FY 26 - Original Shell'!AQ91</f>
        <v>-26264</v>
      </c>
      <c r="M71" s="151">
        <f t="shared" si="3"/>
        <v>0.28550619082301532</v>
      </c>
    </row>
    <row r="72" spans="2:13" x14ac:dyDescent="0.15">
      <c r="B72" s="146" t="s">
        <v>253</v>
      </c>
      <c r="C72" s="147">
        <f>'FY 26 - Original Shell'!AQ92</f>
        <v>2889920</v>
      </c>
      <c r="D72" s="147">
        <f>'FY 27 Shell'!AQ92</f>
        <v>2873163</v>
      </c>
      <c r="F72" s="147">
        <f t="shared" ref="F72:F135" si="4">D72-C72</f>
        <v>-16757</v>
      </c>
      <c r="G72" s="149">
        <f t="shared" ref="G72:G135" si="5">F72/C72</f>
        <v>-5.7984304063780313E-3</v>
      </c>
      <c r="I72" s="147">
        <f>'FY 27 Shell'!AQ92-'FY 27 with Old Wealth'!AQ92</f>
        <v>86270</v>
      </c>
      <c r="J72" s="149">
        <f t="shared" ref="J72:J135" si="6">I72/F72</f>
        <v>-5.1482962344095009</v>
      </c>
      <c r="L72" s="147">
        <f>'FY 27 with Old Wealth'!AQ92-'FY 26 - Original Shell'!AQ92</f>
        <v>-103027</v>
      </c>
      <c r="M72" s="151">
        <f t="shared" ref="M72:M135" si="7">L72/F72</f>
        <v>6.1482962344095009</v>
      </c>
    </row>
    <row r="73" spans="2:13" x14ac:dyDescent="0.15">
      <c r="B73" s="146" t="s">
        <v>254</v>
      </c>
      <c r="C73" s="147">
        <f>'FY 26 - Original Shell'!AQ93</f>
        <v>4180946</v>
      </c>
      <c r="D73" s="147">
        <f>'FY 27 Shell'!AQ93</f>
        <v>4055590</v>
      </c>
      <c r="F73" s="147">
        <f t="shared" si="4"/>
        <v>-125356</v>
      </c>
      <c r="G73" s="149">
        <f t="shared" si="5"/>
        <v>-2.9982688128476188E-2</v>
      </c>
      <c r="I73" s="147">
        <f>'FY 27 Shell'!AQ93-'FY 27 with Old Wealth'!AQ93</f>
        <v>-58455</v>
      </c>
      <c r="J73" s="149">
        <f t="shared" si="6"/>
        <v>0.46631194358467087</v>
      </c>
      <c r="L73" s="147">
        <f>'FY 27 with Old Wealth'!AQ93-'FY 26 - Original Shell'!AQ93</f>
        <v>-66901</v>
      </c>
      <c r="M73" s="151">
        <f t="shared" si="7"/>
        <v>0.53368805641532913</v>
      </c>
    </row>
    <row r="74" spans="2:13" x14ac:dyDescent="0.15">
      <c r="B74" s="146" t="s">
        <v>255</v>
      </c>
      <c r="C74" s="147">
        <f>'FY 26 - Original Shell'!AQ94</f>
        <v>41751</v>
      </c>
      <c r="D74" s="147">
        <f>'FY 27 Shell'!AQ94</f>
        <v>39931</v>
      </c>
      <c r="F74" s="147">
        <f t="shared" si="4"/>
        <v>-1820</v>
      </c>
      <c r="G74" s="149">
        <f t="shared" si="5"/>
        <v>-4.3591770256999833E-2</v>
      </c>
      <c r="I74" s="147">
        <f>'FY 27 Shell'!AQ94-'FY 27 with Old Wealth'!AQ94</f>
        <v>0</v>
      </c>
      <c r="J74" s="149">
        <f t="shared" si="6"/>
        <v>0</v>
      </c>
      <c r="L74" s="147">
        <f>'FY 27 with Old Wealth'!AQ94-'FY 26 - Original Shell'!AQ94</f>
        <v>-1820</v>
      </c>
      <c r="M74" s="151">
        <f t="shared" si="7"/>
        <v>1</v>
      </c>
    </row>
    <row r="75" spans="2:13" x14ac:dyDescent="0.15">
      <c r="B75" s="146" t="s">
        <v>256</v>
      </c>
      <c r="C75" s="147">
        <f>'FY 26 - Original Shell'!AQ95</f>
        <v>9970207</v>
      </c>
      <c r="D75" s="147">
        <f>'FY 27 Shell'!AQ95</f>
        <v>9588079</v>
      </c>
      <c r="F75" s="147">
        <f t="shared" si="4"/>
        <v>-382128</v>
      </c>
      <c r="G75" s="149">
        <f t="shared" si="5"/>
        <v>-3.8326987594139217E-2</v>
      </c>
      <c r="I75" s="147">
        <f>'FY 27 Shell'!AQ95-'FY 27 with Old Wealth'!AQ95</f>
        <v>-214306</v>
      </c>
      <c r="J75" s="149">
        <f t="shared" si="6"/>
        <v>0.56082255160574468</v>
      </c>
      <c r="L75" s="147">
        <f>'FY 27 with Old Wealth'!AQ95-'FY 26 - Original Shell'!AQ95</f>
        <v>-167822</v>
      </c>
      <c r="M75" s="151">
        <f t="shared" si="7"/>
        <v>0.43917744839425532</v>
      </c>
    </row>
    <row r="76" spans="2:13" x14ac:dyDescent="0.15">
      <c r="B76" s="146" t="s">
        <v>257</v>
      </c>
      <c r="C76" s="147">
        <f>'FY 26 - Original Shell'!AQ96</f>
        <v>2207225</v>
      </c>
      <c r="D76" s="147">
        <f>'FY 27 Shell'!AQ96</f>
        <v>1992529</v>
      </c>
      <c r="F76" s="147">
        <f t="shared" si="4"/>
        <v>-214696</v>
      </c>
      <c r="G76" s="149">
        <f t="shared" si="5"/>
        <v>-9.7269648540588297E-2</v>
      </c>
      <c r="I76" s="147">
        <f>'FY 27 Shell'!AQ96-'FY 27 with Old Wealth'!AQ96</f>
        <v>-98648</v>
      </c>
      <c r="J76" s="149">
        <f t="shared" si="6"/>
        <v>0.45947758691358942</v>
      </c>
      <c r="L76" s="147">
        <f>'FY 27 with Old Wealth'!AQ96-'FY 26 - Original Shell'!AQ96</f>
        <v>-116048</v>
      </c>
      <c r="M76" s="151">
        <f t="shared" si="7"/>
        <v>0.54052241308641058</v>
      </c>
    </row>
    <row r="77" spans="2:13" x14ac:dyDescent="0.15">
      <c r="B77" s="146" t="s">
        <v>258</v>
      </c>
      <c r="C77" s="147">
        <f>'FY 26 - Original Shell'!AQ97</f>
        <v>2603702</v>
      </c>
      <c r="D77" s="147">
        <f>'FY 27 Shell'!AQ97</f>
        <v>2631327</v>
      </c>
      <c r="F77" s="147">
        <f t="shared" si="4"/>
        <v>27625</v>
      </c>
      <c r="G77" s="149">
        <f t="shared" si="5"/>
        <v>1.0609893144453552E-2</v>
      </c>
      <c r="I77" s="147">
        <f>'FY 27 Shell'!AQ97-'FY 27 with Old Wealth'!AQ97</f>
        <v>176954</v>
      </c>
      <c r="J77" s="149">
        <f t="shared" si="6"/>
        <v>6.4055746606334845</v>
      </c>
      <c r="L77" s="147">
        <f>'FY 27 with Old Wealth'!AQ97-'FY 26 - Original Shell'!AQ97</f>
        <v>-149329</v>
      </c>
      <c r="M77" s="151">
        <f t="shared" si="7"/>
        <v>-5.4055746606334845</v>
      </c>
    </row>
    <row r="78" spans="2:13" x14ac:dyDescent="0.15">
      <c r="B78" s="146" t="s">
        <v>259</v>
      </c>
      <c r="C78" s="147">
        <f>'FY 26 - Original Shell'!AQ98</f>
        <v>11918269</v>
      </c>
      <c r="D78" s="147">
        <f>'FY 27 Shell'!AQ98</f>
        <v>10149344</v>
      </c>
      <c r="F78" s="147">
        <f t="shared" si="4"/>
        <v>-1768925</v>
      </c>
      <c r="G78" s="149">
        <f t="shared" si="5"/>
        <v>-0.1484213017846803</v>
      </c>
      <c r="I78" s="147">
        <f>'FY 27 Shell'!AQ98-'FY 27 with Old Wealth'!AQ98</f>
        <v>-1418982</v>
      </c>
      <c r="J78" s="149">
        <f t="shared" si="6"/>
        <v>0.80217194058538377</v>
      </c>
      <c r="L78" s="147">
        <f>'FY 27 with Old Wealth'!AQ98-'FY 26 - Original Shell'!AQ98</f>
        <v>-349943</v>
      </c>
      <c r="M78" s="151">
        <f t="shared" si="7"/>
        <v>0.19782805941461623</v>
      </c>
    </row>
    <row r="79" spans="2:13" x14ac:dyDescent="0.15">
      <c r="B79" s="146" t="s">
        <v>260</v>
      </c>
      <c r="C79" s="147">
        <f>'FY 26 - Original Shell'!AQ99</f>
        <v>2344341</v>
      </c>
      <c r="D79" s="147">
        <f>'FY 27 Shell'!AQ99</f>
        <v>2290008</v>
      </c>
      <c r="F79" s="147">
        <f t="shared" si="4"/>
        <v>-54333</v>
      </c>
      <c r="G79" s="149">
        <f t="shared" si="5"/>
        <v>-2.3176235880360409E-2</v>
      </c>
      <c r="I79" s="147">
        <f>'FY 27 Shell'!AQ99-'FY 27 with Old Wealth'!AQ99</f>
        <v>-9544</v>
      </c>
      <c r="J79" s="149">
        <f t="shared" si="6"/>
        <v>0.17565751937128449</v>
      </c>
      <c r="L79" s="147">
        <f>'FY 27 with Old Wealth'!AQ99-'FY 26 - Original Shell'!AQ99</f>
        <v>-44789</v>
      </c>
      <c r="M79" s="151">
        <f t="shared" si="7"/>
        <v>0.82434248062871551</v>
      </c>
    </row>
    <row r="80" spans="2:13" x14ac:dyDescent="0.15">
      <c r="B80" s="146" t="s">
        <v>261</v>
      </c>
      <c r="C80" s="147">
        <f>'FY 26 - Original Shell'!AQ100</f>
        <v>1557217</v>
      </c>
      <c r="D80" s="147">
        <f>'FY 27 Shell'!AQ100</f>
        <v>1931508</v>
      </c>
      <c r="F80" s="147">
        <f t="shared" si="4"/>
        <v>374291</v>
      </c>
      <c r="G80" s="149">
        <f t="shared" si="5"/>
        <v>0.24035892235956838</v>
      </c>
      <c r="I80" s="147">
        <f>'FY 27 Shell'!AQ100-'FY 27 with Old Wealth'!AQ100</f>
        <v>347109</v>
      </c>
      <c r="J80" s="149">
        <f t="shared" si="6"/>
        <v>0.9273773614647427</v>
      </c>
      <c r="L80" s="147">
        <f>'FY 27 with Old Wealth'!AQ100-'FY 26 - Original Shell'!AQ100</f>
        <v>27182</v>
      </c>
      <c r="M80" s="151">
        <f t="shared" si="7"/>
        <v>7.2622638535257328E-2</v>
      </c>
    </row>
    <row r="81" spans="2:13" x14ac:dyDescent="0.15">
      <c r="B81" s="146" t="s">
        <v>262</v>
      </c>
      <c r="C81" s="147">
        <f>'FY 26 - Original Shell'!AQ101</f>
        <v>321391</v>
      </c>
      <c r="D81" s="147">
        <f>'FY 27 Shell'!AQ101</f>
        <v>297360</v>
      </c>
      <c r="F81" s="147">
        <f t="shared" si="4"/>
        <v>-24031</v>
      </c>
      <c r="G81" s="149">
        <f t="shared" si="5"/>
        <v>-7.4771851109707493E-2</v>
      </c>
      <c r="I81" s="147">
        <f>'FY 27 Shell'!AQ101-'FY 27 with Old Wealth'!AQ101</f>
        <v>0</v>
      </c>
      <c r="J81" s="149">
        <f t="shared" si="6"/>
        <v>0</v>
      </c>
      <c r="L81" s="147">
        <f>'FY 27 with Old Wealth'!AQ101-'FY 26 - Original Shell'!AQ101</f>
        <v>-24031</v>
      </c>
      <c r="M81" s="151">
        <f t="shared" si="7"/>
        <v>1</v>
      </c>
    </row>
    <row r="82" spans="2:13" x14ac:dyDescent="0.15">
      <c r="B82" s="146" t="s">
        <v>263</v>
      </c>
      <c r="C82" s="147">
        <f>'FY 26 - Original Shell'!AQ102</f>
        <v>288926</v>
      </c>
      <c r="D82" s="147">
        <f>'FY 27 Shell'!AQ102</f>
        <v>287795</v>
      </c>
      <c r="F82" s="147">
        <f t="shared" si="4"/>
        <v>-1131</v>
      </c>
      <c r="G82" s="149">
        <f t="shared" si="5"/>
        <v>-3.9144971376753913E-3</v>
      </c>
      <c r="I82" s="147">
        <f>'FY 27 Shell'!AQ102-'FY 27 with Old Wealth'!AQ102</f>
        <v>0</v>
      </c>
      <c r="J82" s="149">
        <f t="shared" si="6"/>
        <v>0</v>
      </c>
      <c r="L82" s="147">
        <f>'FY 27 with Old Wealth'!AQ102-'FY 26 - Original Shell'!AQ102</f>
        <v>-1131</v>
      </c>
      <c r="M82" s="151">
        <f t="shared" si="7"/>
        <v>1</v>
      </c>
    </row>
    <row r="83" spans="2:13" x14ac:dyDescent="0.15">
      <c r="B83" s="146" t="s">
        <v>264</v>
      </c>
      <c r="C83" s="147">
        <f>'FY 26 - Original Shell'!AQ103</f>
        <v>51701477</v>
      </c>
      <c r="D83" s="147">
        <f>'FY 27 Shell'!AQ103</f>
        <v>50151796</v>
      </c>
      <c r="F83" s="147">
        <f t="shared" si="4"/>
        <v>-1549681</v>
      </c>
      <c r="G83" s="149">
        <f t="shared" si="5"/>
        <v>-2.9973631120828521E-2</v>
      </c>
      <c r="I83" s="147">
        <f>'FY 27 Shell'!AQ103-'FY 27 with Old Wealth'!AQ103</f>
        <v>103589</v>
      </c>
      <c r="J83" s="149">
        <f t="shared" si="6"/>
        <v>-6.6845370111655242E-2</v>
      </c>
      <c r="L83" s="147">
        <f>'FY 27 with Old Wealth'!AQ103-'FY 26 - Original Shell'!AQ103</f>
        <v>-1653270</v>
      </c>
      <c r="M83" s="151">
        <f t="shared" si="7"/>
        <v>1.0668453701116551</v>
      </c>
    </row>
    <row r="84" spans="2:13" x14ac:dyDescent="0.15">
      <c r="B84" s="146" t="s">
        <v>265</v>
      </c>
      <c r="C84" s="147">
        <f>'FY 26 - Original Shell'!AQ104</f>
        <v>13112190</v>
      </c>
      <c r="D84" s="147">
        <f>'FY 27 Shell'!AQ104</f>
        <v>5674240</v>
      </c>
      <c r="F84" s="147">
        <f t="shared" si="4"/>
        <v>-7437950</v>
      </c>
      <c r="G84" s="149">
        <f t="shared" si="5"/>
        <v>-0.56725459286358726</v>
      </c>
      <c r="I84" s="147">
        <f>'FY 27 Shell'!AQ104-'FY 27 with Old Wealth'!AQ104</f>
        <v>-6796344</v>
      </c>
      <c r="J84" s="149">
        <f t="shared" si="6"/>
        <v>0.913738866219859</v>
      </c>
      <c r="L84" s="147">
        <f>'FY 27 with Old Wealth'!AQ104-'FY 26 - Original Shell'!AQ104</f>
        <v>-641606</v>
      </c>
      <c r="M84" s="151">
        <f t="shared" si="7"/>
        <v>8.6261133780141039E-2</v>
      </c>
    </row>
    <row r="85" spans="2:13" x14ac:dyDescent="0.15">
      <c r="B85" s="146" t="s">
        <v>266</v>
      </c>
      <c r="C85" s="147">
        <f>'FY 26 - Original Shell'!AQ105</f>
        <v>2632928</v>
      </c>
      <c r="D85" s="147">
        <f>'FY 27 Shell'!AQ105</f>
        <v>2319532</v>
      </c>
      <c r="F85" s="147">
        <f t="shared" si="4"/>
        <v>-313396</v>
      </c>
      <c r="G85" s="149">
        <f t="shared" si="5"/>
        <v>-0.11902946073724766</v>
      </c>
      <c r="I85" s="147">
        <f>'FY 27 Shell'!AQ105-'FY 27 with Old Wealth'!AQ105</f>
        <v>-219565</v>
      </c>
      <c r="J85" s="149">
        <f t="shared" si="6"/>
        <v>0.70059924185375688</v>
      </c>
      <c r="L85" s="147">
        <f>'FY 27 with Old Wealth'!AQ105-'FY 26 - Original Shell'!AQ105</f>
        <v>-93831</v>
      </c>
      <c r="M85" s="151">
        <f t="shared" si="7"/>
        <v>0.29940075814624312</v>
      </c>
    </row>
    <row r="86" spans="2:13" x14ac:dyDescent="0.15">
      <c r="B86" s="146" t="s">
        <v>267</v>
      </c>
      <c r="C86" s="147">
        <f>'FY 26 - Original Shell'!AQ106</f>
        <v>83706615</v>
      </c>
      <c r="D86" s="147">
        <f>'FY 27 Shell'!AQ106</f>
        <v>80545488</v>
      </c>
      <c r="F86" s="147">
        <f t="shared" si="4"/>
        <v>-3161127</v>
      </c>
      <c r="G86" s="149">
        <f t="shared" si="5"/>
        <v>-3.7764363067363312E-2</v>
      </c>
      <c r="I86" s="147">
        <f>'FY 27 Shell'!AQ106-'FY 27 with Old Wealth'!AQ106</f>
        <v>-535877</v>
      </c>
      <c r="J86" s="149">
        <f t="shared" si="6"/>
        <v>0.16952087024659243</v>
      </c>
      <c r="L86" s="147">
        <f>'FY 27 with Old Wealth'!AQ106-'FY 26 - Original Shell'!AQ106</f>
        <v>-2625250</v>
      </c>
      <c r="M86" s="151">
        <f t="shared" si="7"/>
        <v>0.83047912975340754</v>
      </c>
    </row>
    <row r="87" spans="2:13" x14ac:dyDescent="0.15">
      <c r="B87" s="146" t="s">
        <v>268</v>
      </c>
      <c r="C87" s="147">
        <f>'FY 26 - Original Shell'!AQ107</f>
        <v>2744963</v>
      </c>
      <c r="D87" s="147">
        <f>'FY 27 Shell'!AQ107</f>
        <v>2440122</v>
      </c>
      <c r="F87" s="147">
        <f t="shared" si="4"/>
        <v>-304841</v>
      </c>
      <c r="G87" s="149">
        <f t="shared" si="5"/>
        <v>-0.11105468452580235</v>
      </c>
      <c r="I87" s="147">
        <f>'FY 27 Shell'!AQ107-'FY 27 with Old Wealth'!AQ107</f>
        <v>-166155</v>
      </c>
      <c r="J87" s="149">
        <f t="shared" si="6"/>
        <v>0.54505463503925</v>
      </c>
      <c r="L87" s="147">
        <f>'FY 27 with Old Wealth'!AQ107-'FY 26 - Original Shell'!AQ107</f>
        <v>-138686</v>
      </c>
      <c r="M87" s="151">
        <f t="shared" si="7"/>
        <v>0.45494536496075005</v>
      </c>
    </row>
    <row r="88" spans="2:13" x14ac:dyDescent="0.15">
      <c r="B88" s="146" t="s">
        <v>269</v>
      </c>
      <c r="C88" s="147">
        <f>'FY 26 - Original Shell'!AQ108</f>
        <v>2060201</v>
      </c>
      <c r="D88" s="147">
        <f>'FY 27 Shell'!AQ108</f>
        <v>1842347</v>
      </c>
      <c r="F88" s="147">
        <f t="shared" si="4"/>
        <v>-217854</v>
      </c>
      <c r="G88" s="149">
        <f t="shared" si="5"/>
        <v>-0.10574405118723852</v>
      </c>
      <c r="I88" s="147">
        <f>'FY 27 Shell'!AQ108-'FY 27 with Old Wealth'!AQ108</f>
        <v>-147287</v>
      </c>
      <c r="J88" s="149">
        <f t="shared" si="6"/>
        <v>0.67608122871280762</v>
      </c>
      <c r="L88" s="147">
        <f>'FY 27 with Old Wealth'!AQ108-'FY 26 - Original Shell'!AQ108</f>
        <v>-70567</v>
      </c>
      <c r="M88" s="151">
        <f t="shared" si="7"/>
        <v>0.32391877128719232</v>
      </c>
    </row>
    <row r="89" spans="2:13" x14ac:dyDescent="0.15">
      <c r="B89" s="146" t="s">
        <v>270</v>
      </c>
      <c r="C89" s="147">
        <f>'FY 26 - Original Shell'!AQ109</f>
        <v>28184338</v>
      </c>
      <c r="D89" s="147">
        <f>'FY 27 Shell'!AQ109</f>
        <v>27159420</v>
      </c>
      <c r="F89" s="147">
        <f t="shared" si="4"/>
        <v>-1024918</v>
      </c>
      <c r="G89" s="149">
        <f t="shared" si="5"/>
        <v>-3.6364806581584426E-2</v>
      </c>
      <c r="I89" s="147">
        <f>'FY 27 Shell'!AQ109-'FY 27 with Old Wealth'!AQ109</f>
        <v>-391579</v>
      </c>
      <c r="J89" s="149">
        <f t="shared" si="6"/>
        <v>0.38205885739151813</v>
      </c>
      <c r="L89" s="147">
        <f>'FY 27 with Old Wealth'!AQ109-'FY 26 - Original Shell'!AQ109</f>
        <v>-633339</v>
      </c>
      <c r="M89" s="151">
        <f t="shared" si="7"/>
        <v>0.61794114260848187</v>
      </c>
    </row>
    <row r="90" spans="2:13" x14ac:dyDescent="0.15">
      <c r="B90" s="146" t="s">
        <v>271</v>
      </c>
      <c r="C90" s="147">
        <f>'FY 26 - Original Shell'!AQ110</f>
        <v>8972567</v>
      </c>
      <c r="D90" s="147">
        <f>'FY 27 Shell'!AQ110</f>
        <v>7705146</v>
      </c>
      <c r="F90" s="147">
        <f t="shared" si="4"/>
        <v>-1267421</v>
      </c>
      <c r="G90" s="149">
        <f t="shared" si="5"/>
        <v>-0.14125511684671732</v>
      </c>
      <c r="I90" s="147">
        <f>'FY 27 Shell'!AQ110-'FY 27 with Old Wealth'!AQ110</f>
        <v>-1156306</v>
      </c>
      <c r="J90" s="149">
        <f t="shared" si="6"/>
        <v>0.91232984146546414</v>
      </c>
      <c r="L90" s="147">
        <f>'FY 27 with Old Wealth'!AQ110-'FY 26 - Original Shell'!AQ110</f>
        <v>-111115</v>
      </c>
      <c r="M90" s="151">
        <f t="shared" si="7"/>
        <v>8.7670158534535886E-2</v>
      </c>
    </row>
    <row r="91" spans="2:13" x14ac:dyDescent="0.15">
      <c r="B91" s="146" t="s">
        <v>272</v>
      </c>
      <c r="C91" s="147">
        <f>'FY 26 - Original Shell'!AQ111</f>
        <v>3172388</v>
      </c>
      <c r="D91" s="147">
        <f>'FY 27 Shell'!AQ111</f>
        <v>2159433</v>
      </c>
      <c r="F91" s="147">
        <f t="shared" si="4"/>
        <v>-1012955</v>
      </c>
      <c r="G91" s="149">
        <f t="shared" si="5"/>
        <v>-0.31930362868602452</v>
      </c>
      <c r="I91" s="147">
        <f>'FY 27 Shell'!AQ111-'FY 27 with Old Wealth'!AQ111</f>
        <v>-980935</v>
      </c>
      <c r="J91" s="149">
        <f t="shared" si="6"/>
        <v>0.9683895138480979</v>
      </c>
      <c r="L91" s="147">
        <f>'FY 27 with Old Wealth'!AQ111-'FY 26 - Original Shell'!AQ111</f>
        <v>-32020</v>
      </c>
      <c r="M91" s="151">
        <f t="shared" si="7"/>
        <v>3.1610486151902109E-2</v>
      </c>
    </row>
    <row r="92" spans="2:13" x14ac:dyDescent="0.15">
      <c r="B92" s="146" t="s">
        <v>273</v>
      </c>
      <c r="C92" s="147">
        <f>'FY 26 - Original Shell'!AQ112</f>
        <v>12500083</v>
      </c>
      <c r="D92" s="147">
        <f>'FY 27 Shell'!AQ112</f>
        <v>11452129</v>
      </c>
      <c r="F92" s="147">
        <f t="shared" si="4"/>
        <v>-1047954</v>
      </c>
      <c r="G92" s="149">
        <f t="shared" si="5"/>
        <v>-8.3835763330531485E-2</v>
      </c>
      <c r="I92" s="147">
        <f>'FY 27 Shell'!AQ112-'FY 27 with Old Wealth'!AQ112</f>
        <v>-495732</v>
      </c>
      <c r="J92" s="149">
        <f t="shared" si="6"/>
        <v>0.47304748109172728</v>
      </c>
      <c r="L92" s="147">
        <f>'FY 27 with Old Wealth'!AQ112-'FY 26 - Original Shell'!AQ112</f>
        <v>-552222</v>
      </c>
      <c r="M92" s="151">
        <f t="shared" si="7"/>
        <v>0.52695251890827266</v>
      </c>
    </row>
    <row r="93" spans="2:13" x14ac:dyDescent="0.15">
      <c r="B93" s="146" t="s">
        <v>274</v>
      </c>
      <c r="C93" s="147">
        <f>'FY 26 - Original Shell'!AQ113</f>
        <v>311169</v>
      </c>
      <c r="D93" s="147">
        <f>'FY 27 Shell'!AQ113</f>
        <v>311263</v>
      </c>
      <c r="F93" s="147">
        <f t="shared" si="4"/>
        <v>94</v>
      </c>
      <c r="G93" s="149">
        <f t="shared" si="5"/>
        <v>3.0208664744881398E-4</v>
      </c>
      <c r="I93" s="147">
        <f>'FY 27 Shell'!AQ113-'FY 27 with Old Wealth'!AQ113</f>
        <v>0</v>
      </c>
      <c r="J93" s="149">
        <f t="shared" si="6"/>
        <v>0</v>
      </c>
      <c r="L93" s="147">
        <f>'FY 27 with Old Wealth'!AQ113-'FY 26 - Original Shell'!AQ113</f>
        <v>94</v>
      </c>
      <c r="M93" s="151">
        <f t="shared" si="7"/>
        <v>1</v>
      </c>
    </row>
    <row r="94" spans="2:13" x14ac:dyDescent="0.15">
      <c r="B94" s="146" t="s">
        <v>275</v>
      </c>
      <c r="C94" s="147">
        <f>'FY 26 - Original Shell'!AQ114</f>
        <v>33853739</v>
      </c>
      <c r="D94" s="147">
        <f>'FY 27 Shell'!AQ114</f>
        <v>31293363</v>
      </c>
      <c r="F94" s="147">
        <f t="shared" si="4"/>
        <v>-2560376</v>
      </c>
      <c r="G94" s="149">
        <f t="shared" si="5"/>
        <v>-7.5630523411313585E-2</v>
      </c>
      <c r="I94" s="147">
        <f>'FY 27 Shell'!AQ114-'FY 27 with Old Wealth'!AQ114</f>
        <v>-1739156</v>
      </c>
      <c r="J94" s="149">
        <f t="shared" si="6"/>
        <v>0.67925804647442412</v>
      </c>
      <c r="L94" s="147">
        <f>'FY 27 with Old Wealth'!AQ114-'FY 26 - Original Shell'!AQ114</f>
        <v>-821220</v>
      </c>
      <c r="M94" s="151">
        <f t="shared" si="7"/>
        <v>0.32074195352557594</v>
      </c>
    </row>
    <row r="95" spans="2:13" x14ac:dyDescent="0.15">
      <c r="B95" s="146" t="s">
        <v>276</v>
      </c>
      <c r="C95" s="147">
        <f>'FY 26 - Original Shell'!AQ115</f>
        <v>124491915</v>
      </c>
      <c r="D95" s="147">
        <f>'FY 27 Shell'!AQ115</f>
        <v>121338810</v>
      </c>
      <c r="F95" s="147">
        <f t="shared" si="4"/>
        <v>-3153105</v>
      </c>
      <c r="G95" s="149">
        <f t="shared" si="5"/>
        <v>-2.5327789358851136E-2</v>
      </c>
      <c r="I95" s="147">
        <f>'FY 27 Shell'!AQ115-'FY 27 with Old Wealth'!AQ115</f>
        <v>-1553784</v>
      </c>
      <c r="J95" s="149">
        <f t="shared" si="6"/>
        <v>0.492779022582502</v>
      </c>
      <c r="L95" s="147">
        <f>'FY 27 with Old Wealth'!AQ115-'FY 26 - Original Shell'!AQ115</f>
        <v>-1599321</v>
      </c>
      <c r="M95" s="151">
        <f t="shared" si="7"/>
        <v>0.50722097741749794</v>
      </c>
    </row>
    <row r="96" spans="2:13" x14ac:dyDescent="0.15">
      <c r="B96" s="146" t="s">
        <v>277</v>
      </c>
      <c r="C96" s="147">
        <f>'FY 26 - Original Shell'!AQ116</f>
        <v>473399</v>
      </c>
      <c r="D96" s="147">
        <f>'FY 27 Shell'!AQ116</f>
        <v>469289</v>
      </c>
      <c r="F96" s="147">
        <f t="shared" si="4"/>
        <v>-4110</v>
      </c>
      <c r="G96" s="149">
        <f t="shared" si="5"/>
        <v>-8.6818941315887858E-3</v>
      </c>
      <c r="I96" s="147">
        <f>'FY 27 Shell'!AQ116-'FY 27 with Old Wealth'!AQ116</f>
        <v>0</v>
      </c>
      <c r="J96" s="149">
        <f t="shared" si="6"/>
        <v>0</v>
      </c>
      <c r="L96" s="147">
        <f>'FY 27 with Old Wealth'!AQ116-'FY 26 - Original Shell'!AQ116</f>
        <v>-4110</v>
      </c>
      <c r="M96" s="151">
        <f t="shared" si="7"/>
        <v>1</v>
      </c>
    </row>
    <row r="97" spans="2:13" x14ac:dyDescent="0.15">
      <c r="B97" s="146" t="s">
        <v>278</v>
      </c>
      <c r="C97" s="147">
        <f>'FY 26 - Original Shell'!AQ117</f>
        <v>254955</v>
      </c>
      <c r="D97" s="147">
        <f>'FY 27 Shell'!AQ117</f>
        <v>252021</v>
      </c>
      <c r="F97" s="147">
        <f t="shared" si="4"/>
        <v>-2934</v>
      </c>
      <c r="G97" s="149">
        <f t="shared" si="5"/>
        <v>-1.1507913161146084E-2</v>
      </c>
      <c r="I97" s="147">
        <f>'FY 27 Shell'!AQ117-'FY 27 with Old Wealth'!AQ117</f>
        <v>0</v>
      </c>
      <c r="J97" s="149">
        <f t="shared" si="6"/>
        <v>0</v>
      </c>
      <c r="L97" s="147">
        <f>'FY 27 with Old Wealth'!AQ117-'FY 26 - Original Shell'!AQ117</f>
        <v>-2934</v>
      </c>
      <c r="M97" s="151">
        <f t="shared" si="7"/>
        <v>1</v>
      </c>
    </row>
    <row r="98" spans="2:13" x14ac:dyDescent="0.15">
      <c r="B98" s="146" t="s">
        <v>279</v>
      </c>
      <c r="C98" s="147">
        <f>'FY 26 - Original Shell'!AQ118</f>
        <v>3011733</v>
      </c>
      <c r="D98" s="147">
        <f>'FY 27 Shell'!AQ118</f>
        <v>2830761</v>
      </c>
      <c r="F98" s="147">
        <f t="shared" si="4"/>
        <v>-180972</v>
      </c>
      <c r="G98" s="149">
        <f t="shared" si="5"/>
        <v>-6.0088991952473872E-2</v>
      </c>
      <c r="I98" s="147">
        <f>'FY 27 Shell'!AQ118-'FY 27 with Old Wealth'!AQ118</f>
        <v>-27203</v>
      </c>
      <c r="J98" s="149">
        <f t="shared" si="6"/>
        <v>0.15031607099440797</v>
      </c>
      <c r="L98" s="147">
        <f>'FY 27 with Old Wealth'!AQ118-'FY 26 - Original Shell'!AQ118</f>
        <v>-153769</v>
      </c>
      <c r="M98" s="151">
        <f t="shared" si="7"/>
        <v>0.84968392900559198</v>
      </c>
    </row>
    <row r="99" spans="2:13" x14ac:dyDescent="0.15">
      <c r="B99" s="146" t="s">
        <v>280</v>
      </c>
      <c r="C99" s="147">
        <f>'FY 26 - Original Shell'!AQ119</f>
        <v>170824330</v>
      </c>
      <c r="D99" s="147">
        <f>'FY 27 Shell'!AQ119</f>
        <v>157174928</v>
      </c>
      <c r="F99" s="147">
        <f t="shared" si="4"/>
        <v>-13649402</v>
      </c>
      <c r="G99" s="149">
        <f t="shared" si="5"/>
        <v>-7.9903149627456468E-2</v>
      </c>
      <c r="I99" s="147">
        <f>'FY 27 Shell'!AQ119-'FY 27 with Old Wealth'!AQ119</f>
        <v>-5021432</v>
      </c>
      <c r="J99" s="149">
        <f t="shared" si="6"/>
        <v>0.367886593126937</v>
      </c>
      <c r="L99" s="147">
        <f>'FY 27 with Old Wealth'!AQ119-'FY 26 - Original Shell'!AQ119</f>
        <v>-8627970</v>
      </c>
      <c r="M99" s="151">
        <f t="shared" si="7"/>
        <v>0.63211340687306306</v>
      </c>
    </row>
    <row r="100" spans="2:13" x14ac:dyDescent="0.15">
      <c r="B100" s="146" t="s">
        <v>281</v>
      </c>
      <c r="C100" s="147">
        <f>'FY 26 - Original Shell'!AQ120</f>
        <v>16889688</v>
      </c>
      <c r="D100" s="147">
        <f>'FY 27 Shell'!AQ120</f>
        <v>15691259</v>
      </c>
      <c r="F100" s="147">
        <f t="shared" si="4"/>
        <v>-1198429</v>
      </c>
      <c r="G100" s="149">
        <f t="shared" si="5"/>
        <v>-7.0956254490905923E-2</v>
      </c>
      <c r="I100" s="147">
        <f>'FY 27 Shell'!AQ120-'FY 27 with Old Wealth'!AQ120</f>
        <v>-986283</v>
      </c>
      <c r="J100" s="149">
        <f t="shared" si="6"/>
        <v>0.82297991787581914</v>
      </c>
      <c r="L100" s="147">
        <f>'FY 27 with Old Wealth'!AQ120-'FY 26 - Original Shell'!AQ120</f>
        <v>-212146</v>
      </c>
      <c r="M100" s="151">
        <f t="shared" si="7"/>
        <v>0.17702008212418091</v>
      </c>
    </row>
    <row r="101" spans="2:13" x14ac:dyDescent="0.15">
      <c r="B101" s="146" t="s">
        <v>282</v>
      </c>
      <c r="C101" s="147">
        <f>'FY 26 - Original Shell'!AQ121</f>
        <v>29865392</v>
      </c>
      <c r="D101" s="147">
        <f>'FY 27 Shell'!AQ121</f>
        <v>29128885</v>
      </c>
      <c r="F101" s="147">
        <f t="shared" si="4"/>
        <v>-736507</v>
      </c>
      <c r="G101" s="149">
        <f t="shared" si="5"/>
        <v>-2.466088508063112E-2</v>
      </c>
      <c r="I101" s="147">
        <f>'FY 27 Shell'!AQ121-'FY 27 with Old Wealth'!AQ121</f>
        <v>-64428</v>
      </c>
      <c r="J101" s="149">
        <f t="shared" si="6"/>
        <v>8.7477783646319723E-2</v>
      </c>
      <c r="L101" s="147">
        <f>'FY 27 with Old Wealth'!AQ121-'FY 26 - Original Shell'!AQ121</f>
        <v>-672079</v>
      </c>
      <c r="M101" s="151">
        <f t="shared" si="7"/>
        <v>0.91252221635368025</v>
      </c>
    </row>
    <row r="102" spans="2:13" x14ac:dyDescent="0.15">
      <c r="B102" s="146" t="s">
        <v>283</v>
      </c>
      <c r="C102" s="147">
        <f>'FY 26 - Original Shell'!AQ122</f>
        <v>11645304</v>
      </c>
      <c r="D102" s="147">
        <f>'FY 27 Shell'!AQ122</f>
        <v>10019992</v>
      </c>
      <c r="F102" s="147">
        <f t="shared" si="4"/>
        <v>-1625312</v>
      </c>
      <c r="G102" s="149">
        <f t="shared" si="5"/>
        <v>-0.13956801814705738</v>
      </c>
      <c r="I102" s="147">
        <f>'FY 27 Shell'!AQ122-'FY 27 with Old Wealth'!AQ122</f>
        <v>-1488960</v>
      </c>
      <c r="J102" s="149">
        <f t="shared" si="6"/>
        <v>0.91610718434368299</v>
      </c>
      <c r="L102" s="147">
        <f>'FY 27 with Old Wealth'!AQ122-'FY 26 - Original Shell'!AQ122</f>
        <v>-136352</v>
      </c>
      <c r="M102" s="151">
        <f t="shared" si="7"/>
        <v>8.3892815656317066E-2</v>
      </c>
    </row>
    <row r="103" spans="2:13" x14ac:dyDescent="0.15">
      <c r="B103" s="146" t="s">
        <v>284</v>
      </c>
      <c r="C103" s="147">
        <f>'FY 26 - Original Shell'!AQ123</f>
        <v>3302475</v>
      </c>
      <c r="D103" s="147">
        <f>'FY 27 Shell'!AQ123</f>
        <v>2242955</v>
      </c>
      <c r="F103" s="147">
        <f t="shared" si="4"/>
        <v>-1059520</v>
      </c>
      <c r="G103" s="149">
        <f t="shared" si="5"/>
        <v>-0.32082604713131818</v>
      </c>
      <c r="I103" s="147">
        <f>'FY 27 Shell'!AQ123-'FY 27 with Old Wealth'!AQ123</f>
        <v>-999643</v>
      </c>
      <c r="J103" s="149">
        <f t="shared" si="6"/>
        <v>0.94348667321051038</v>
      </c>
      <c r="L103" s="147">
        <f>'FY 27 with Old Wealth'!AQ123-'FY 26 - Original Shell'!AQ123</f>
        <v>-59877</v>
      </c>
      <c r="M103" s="151">
        <f t="shared" si="7"/>
        <v>5.651332678948958E-2</v>
      </c>
    </row>
    <row r="104" spans="2:13" x14ac:dyDescent="0.15">
      <c r="B104" s="146" t="s">
        <v>285</v>
      </c>
      <c r="C104" s="147">
        <f>'FY 26 - Original Shell'!AQ124</f>
        <v>55415</v>
      </c>
      <c r="D104" s="147">
        <f>'FY 27 Shell'!AQ124</f>
        <v>52341</v>
      </c>
      <c r="F104" s="147">
        <f t="shared" si="4"/>
        <v>-3074</v>
      </c>
      <c r="G104" s="149">
        <f t="shared" si="5"/>
        <v>-5.5472345032933322E-2</v>
      </c>
      <c r="I104" s="147">
        <f>'FY 27 Shell'!AQ124-'FY 27 with Old Wealth'!AQ124</f>
        <v>0</v>
      </c>
      <c r="J104" s="149">
        <f t="shared" si="6"/>
        <v>0</v>
      </c>
      <c r="L104" s="147">
        <f>'FY 27 with Old Wealth'!AQ124-'FY 26 - Original Shell'!AQ124</f>
        <v>-3074</v>
      </c>
      <c r="M104" s="151">
        <f t="shared" si="7"/>
        <v>1</v>
      </c>
    </row>
    <row r="105" spans="2:13" x14ac:dyDescent="0.15">
      <c r="B105" s="146" t="s">
        <v>286</v>
      </c>
      <c r="C105" s="147">
        <f>'FY 26 - Original Shell'!AQ125</f>
        <v>5634070</v>
      </c>
      <c r="D105" s="147">
        <f>'FY 27 Shell'!AQ125</f>
        <v>5283806</v>
      </c>
      <c r="F105" s="147">
        <f t="shared" si="4"/>
        <v>-350264</v>
      </c>
      <c r="G105" s="149">
        <f t="shared" si="5"/>
        <v>-6.2168911639365505E-2</v>
      </c>
      <c r="I105" s="147">
        <f>'FY 27 Shell'!AQ125-'FY 27 with Old Wealth'!AQ125</f>
        <v>-295424</v>
      </c>
      <c r="J105" s="149">
        <f t="shared" si="6"/>
        <v>0.8434323824315374</v>
      </c>
      <c r="L105" s="147">
        <f>'FY 27 with Old Wealth'!AQ125-'FY 26 - Original Shell'!AQ125</f>
        <v>-54840</v>
      </c>
      <c r="M105" s="151">
        <f t="shared" si="7"/>
        <v>0.15656761756846266</v>
      </c>
    </row>
    <row r="106" spans="2:13" x14ac:dyDescent="0.15">
      <c r="B106" s="146" t="s">
        <v>287</v>
      </c>
      <c r="C106" s="147">
        <f>'FY 26 - Original Shell'!AQ126</f>
        <v>1797318</v>
      </c>
      <c r="D106" s="147">
        <f>'FY 27 Shell'!AQ126</f>
        <v>1709669</v>
      </c>
      <c r="F106" s="147">
        <f t="shared" si="4"/>
        <v>-87649</v>
      </c>
      <c r="G106" s="149">
        <f t="shared" si="5"/>
        <v>-4.8766551049953318E-2</v>
      </c>
      <c r="I106" s="147">
        <f>'FY 27 Shell'!AQ126-'FY 27 with Old Wealth'!AQ126</f>
        <v>-27496</v>
      </c>
      <c r="J106" s="149">
        <f t="shared" si="6"/>
        <v>0.31370580383119029</v>
      </c>
      <c r="L106" s="147">
        <f>'FY 27 with Old Wealth'!AQ126-'FY 26 - Original Shell'!AQ126</f>
        <v>-60153</v>
      </c>
      <c r="M106" s="151">
        <f t="shared" si="7"/>
        <v>0.68629419616880971</v>
      </c>
    </row>
    <row r="107" spans="2:13" x14ac:dyDescent="0.15">
      <c r="B107" s="146" t="s">
        <v>288</v>
      </c>
      <c r="C107" s="147">
        <f>'FY 26 - Original Shell'!AQ127</f>
        <v>3994756</v>
      </c>
      <c r="D107" s="147">
        <f>'FY 27 Shell'!AQ127</f>
        <v>3255878</v>
      </c>
      <c r="F107" s="147">
        <f t="shared" si="4"/>
        <v>-738878</v>
      </c>
      <c r="G107" s="149">
        <f t="shared" si="5"/>
        <v>-0.18496198516254811</v>
      </c>
      <c r="I107" s="147">
        <f>'FY 27 Shell'!AQ127-'FY 27 with Old Wealth'!AQ127</f>
        <v>-669884</v>
      </c>
      <c r="J107" s="149">
        <f t="shared" si="6"/>
        <v>0.90662328557623861</v>
      </c>
      <c r="L107" s="147">
        <f>'FY 27 with Old Wealth'!AQ127-'FY 26 - Original Shell'!AQ127</f>
        <v>-68994</v>
      </c>
      <c r="M107" s="151">
        <f t="shared" si="7"/>
        <v>9.3376714423761428E-2</v>
      </c>
    </row>
    <row r="108" spans="2:13" x14ac:dyDescent="0.15">
      <c r="B108" s="146" t="s">
        <v>289</v>
      </c>
      <c r="C108" s="147">
        <f>'FY 26 - Original Shell'!AQ128</f>
        <v>1989376</v>
      </c>
      <c r="D108" s="147">
        <f>'FY 27 Shell'!AQ128</f>
        <v>1155219</v>
      </c>
      <c r="F108" s="147">
        <f t="shared" si="4"/>
        <v>-834157</v>
      </c>
      <c r="G108" s="149">
        <f t="shared" si="5"/>
        <v>-0.41930585268948656</v>
      </c>
      <c r="I108" s="147">
        <f>'FY 27 Shell'!AQ128-'FY 27 with Old Wealth'!AQ128</f>
        <v>-843283</v>
      </c>
      <c r="J108" s="149">
        <f t="shared" si="6"/>
        <v>1.0109403865219617</v>
      </c>
      <c r="L108" s="147">
        <f>'FY 27 with Old Wealth'!AQ128-'FY 26 - Original Shell'!AQ128</f>
        <v>9126</v>
      </c>
      <c r="M108" s="151">
        <f t="shared" si="7"/>
        <v>-1.0940386521961692E-2</v>
      </c>
    </row>
    <row r="109" spans="2:13" x14ac:dyDescent="0.15">
      <c r="B109" s="146" t="s">
        <v>290</v>
      </c>
      <c r="C109" s="147">
        <f>'FY 26 - Original Shell'!AQ129</f>
        <v>16447293</v>
      </c>
      <c r="D109" s="147">
        <f>'FY 27 Shell'!AQ129</f>
        <v>16209751</v>
      </c>
      <c r="F109" s="147">
        <f t="shared" si="4"/>
        <v>-237542</v>
      </c>
      <c r="G109" s="149">
        <f t="shared" si="5"/>
        <v>-1.4442619828077484E-2</v>
      </c>
      <c r="I109" s="147">
        <f>'FY 27 Shell'!AQ129-'FY 27 with Old Wealth'!AQ129</f>
        <v>0</v>
      </c>
      <c r="J109" s="149">
        <f t="shared" si="6"/>
        <v>0</v>
      </c>
      <c r="L109" s="147">
        <f>'FY 27 with Old Wealth'!AQ129-'FY 26 - Original Shell'!AQ129</f>
        <v>-237542</v>
      </c>
      <c r="M109" s="151">
        <f t="shared" si="7"/>
        <v>1</v>
      </c>
    </row>
    <row r="110" spans="2:13" x14ac:dyDescent="0.15">
      <c r="B110" s="146" t="s">
        <v>291</v>
      </c>
      <c r="C110" s="147">
        <f>'FY 26 - Original Shell'!AQ130</f>
        <v>49231266</v>
      </c>
      <c r="D110" s="147">
        <f>'FY 27 Shell'!AQ130</f>
        <v>48599403</v>
      </c>
      <c r="F110" s="147">
        <f t="shared" si="4"/>
        <v>-631863</v>
      </c>
      <c r="G110" s="149">
        <f t="shared" si="5"/>
        <v>-1.2834587678488706E-2</v>
      </c>
      <c r="I110" s="147">
        <f>'FY 27 Shell'!AQ130-'FY 27 with Old Wealth'!AQ130</f>
        <v>243093</v>
      </c>
      <c r="J110" s="149">
        <f t="shared" si="6"/>
        <v>-0.38472422028192821</v>
      </c>
      <c r="L110" s="147">
        <f>'FY 27 with Old Wealth'!AQ130-'FY 26 - Original Shell'!AQ130</f>
        <v>-874956</v>
      </c>
      <c r="M110" s="151">
        <f t="shared" si="7"/>
        <v>1.3847242202819281</v>
      </c>
    </row>
    <row r="111" spans="2:13" x14ac:dyDescent="0.15">
      <c r="B111" s="146" t="s">
        <v>292</v>
      </c>
      <c r="C111" s="147">
        <f>'FY 26 - Original Shell'!AQ131</f>
        <v>1494874</v>
      </c>
      <c r="D111" s="147">
        <f>'FY 27 Shell'!AQ131</f>
        <v>1468038</v>
      </c>
      <c r="F111" s="147">
        <f t="shared" si="4"/>
        <v>-26836</v>
      </c>
      <c r="G111" s="149">
        <f t="shared" si="5"/>
        <v>-1.7952014684849693E-2</v>
      </c>
      <c r="I111" s="147">
        <f>'FY 27 Shell'!AQ131-'FY 27 with Old Wealth'!AQ131</f>
        <v>0</v>
      </c>
      <c r="J111" s="149">
        <f t="shared" si="6"/>
        <v>0</v>
      </c>
      <c r="L111" s="147">
        <f>'FY 27 with Old Wealth'!AQ131-'FY 26 - Original Shell'!AQ131</f>
        <v>-26836</v>
      </c>
      <c r="M111" s="151">
        <f t="shared" si="7"/>
        <v>1</v>
      </c>
    </row>
    <row r="112" spans="2:13" x14ac:dyDescent="0.15">
      <c r="B112" s="146" t="s">
        <v>293</v>
      </c>
      <c r="C112" s="147">
        <f>'FY 26 - Original Shell'!AQ132</f>
        <v>132244</v>
      </c>
      <c r="D112" s="147">
        <f>'FY 27 Shell'!AQ132</f>
        <v>127144</v>
      </c>
      <c r="F112" s="147">
        <f t="shared" si="4"/>
        <v>-5100</v>
      </c>
      <c r="G112" s="149">
        <f t="shared" si="5"/>
        <v>-3.8565076676446569E-2</v>
      </c>
      <c r="I112" s="147">
        <f>'FY 27 Shell'!AQ132-'FY 27 with Old Wealth'!AQ132</f>
        <v>0</v>
      </c>
      <c r="J112" s="149">
        <f t="shared" si="6"/>
        <v>0</v>
      </c>
      <c r="L112" s="147">
        <f>'FY 27 with Old Wealth'!AQ132-'FY 26 - Original Shell'!AQ132</f>
        <v>-5100</v>
      </c>
      <c r="M112" s="151">
        <f t="shared" si="7"/>
        <v>1</v>
      </c>
    </row>
    <row r="113" spans="2:13" x14ac:dyDescent="0.15">
      <c r="B113" s="146" t="s">
        <v>294</v>
      </c>
      <c r="C113" s="147">
        <f>'FY 26 - Original Shell'!AQ133</f>
        <v>891924</v>
      </c>
      <c r="D113" s="147">
        <f>'FY 27 Shell'!AQ133</f>
        <v>876585</v>
      </c>
      <c r="F113" s="147">
        <f t="shared" si="4"/>
        <v>-15339</v>
      </c>
      <c r="G113" s="149">
        <f t="shared" si="5"/>
        <v>-1.7197653611742705E-2</v>
      </c>
      <c r="I113" s="147">
        <f>'FY 27 Shell'!AQ133-'FY 27 with Old Wealth'!AQ133</f>
        <v>0</v>
      </c>
      <c r="J113" s="149">
        <f t="shared" si="6"/>
        <v>0</v>
      </c>
      <c r="L113" s="147">
        <f>'FY 27 with Old Wealth'!AQ133-'FY 26 - Original Shell'!AQ133</f>
        <v>-15339</v>
      </c>
      <c r="M113" s="151">
        <f t="shared" si="7"/>
        <v>1</v>
      </c>
    </row>
    <row r="114" spans="2:13" x14ac:dyDescent="0.15">
      <c r="B114" s="146" t="s">
        <v>295</v>
      </c>
      <c r="C114" s="147">
        <f>'FY 26 - Original Shell'!AQ134</f>
        <v>2181410</v>
      </c>
      <c r="D114" s="147">
        <f>'FY 27 Shell'!AQ134</f>
        <v>1561211</v>
      </c>
      <c r="F114" s="147">
        <f t="shared" si="4"/>
        <v>-620199</v>
      </c>
      <c r="G114" s="149">
        <f t="shared" si="5"/>
        <v>-0.28431106486171787</v>
      </c>
      <c r="I114" s="147">
        <f>'FY 27 Shell'!AQ134-'FY 27 with Old Wealth'!AQ134</f>
        <v>-584079</v>
      </c>
      <c r="J114" s="149">
        <f t="shared" si="6"/>
        <v>0.94176062844345121</v>
      </c>
      <c r="L114" s="147">
        <f>'FY 27 with Old Wealth'!AQ134-'FY 26 - Original Shell'!AQ134</f>
        <v>-36120</v>
      </c>
      <c r="M114" s="151">
        <f t="shared" si="7"/>
        <v>5.8239371556548784E-2</v>
      </c>
    </row>
    <row r="115" spans="2:13" x14ac:dyDescent="0.15">
      <c r="B115" s="146" t="s">
        <v>296</v>
      </c>
      <c r="C115" s="147">
        <f>'FY 26 - Original Shell'!AQ135</f>
        <v>11959813</v>
      </c>
      <c r="D115" s="147">
        <f>'FY 27 Shell'!AQ135</f>
        <v>10981050</v>
      </c>
      <c r="F115" s="147">
        <f t="shared" si="4"/>
        <v>-978763</v>
      </c>
      <c r="G115" s="149">
        <f t="shared" si="5"/>
        <v>-8.183765080607866E-2</v>
      </c>
      <c r="I115" s="147">
        <f>'FY 27 Shell'!AQ135-'FY 27 with Old Wealth'!AQ135</f>
        <v>-459693</v>
      </c>
      <c r="J115" s="149">
        <f t="shared" si="6"/>
        <v>0.46966732498061331</v>
      </c>
      <c r="L115" s="147">
        <f>'FY 27 with Old Wealth'!AQ135-'FY 26 - Original Shell'!AQ135</f>
        <v>-519070</v>
      </c>
      <c r="M115" s="151">
        <f t="shared" si="7"/>
        <v>0.53033267501938675</v>
      </c>
    </row>
    <row r="116" spans="2:13" x14ac:dyDescent="0.15">
      <c r="B116" s="146" t="s">
        <v>297</v>
      </c>
      <c r="C116" s="147">
        <f>'FY 26 - Original Shell'!AQ136</f>
        <v>12740359</v>
      </c>
      <c r="D116" s="147">
        <f>'FY 27 Shell'!AQ136</f>
        <v>11876195</v>
      </c>
      <c r="F116" s="147">
        <f t="shared" si="4"/>
        <v>-864164</v>
      </c>
      <c r="G116" s="149">
        <f t="shared" si="5"/>
        <v>-6.7828857883832E-2</v>
      </c>
      <c r="I116" s="147">
        <f>'FY 27 Shell'!AQ136-'FY 27 with Old Wealth'!AQ136</f>
        <v>-382730</v>
      </c>
      <c r="J116" s="149">
        <f t="shared" si="6"/>
        <v>0.44289046986451647</v>
      </c>
      <c r="L116" s="147">
        <f>'FY 27 with Old Wealth'!AQ136-'FY 26 - Original Shell'!AQ136</f>
        <v>-481434</v>
      </c>
      <c r="M116" s="151">
        <f t="shared" si="7"/>
        <v>0.55710953013548359</v>
      </c>
    </row>
    <row r="117" spans="2:13" x14ac:dyDescent="0.15">
      <c r="B117" s="146" t="s">
        <v>298</v>
      </c>
      <c r="C117" s="147">
        <f>'FY 26 - Original Shell'!AQ137</f>
        <v>9041301</v>
      </c>
      <c r="D117" s="147">
        <f>'FY 27 Shell'!AQ137</f>
        <v>8566840</v>
      </c>
      <c r="F117" s="147">
        <f t="shared" si="4"/>
        <v>-474461</v>
      </c>
      <c r="G117" s="149">
        <f t="shared" si="5"/>
        <v>-5.2477071607283064E-2</v>
      </c>
      <c r="I117" s="147">
        <f>'FY 27 Shell'!AQ137-'FY 27 with Old Wealth'!AQ137</f>
        <v>-292727</v>
      </c>
      <c r="J117" s="149">
        <f t="shared" si="6"/>
        <v>0.61696746413298453</v>
      </c>
      <c r="L117" s="147">
        <f>'FY 27 with Old Wealth'!AQ137-'FY 26 - Original Shell'!AQ137</f>
        <v>-181734</v>
      </c>
      <c r="M117" s="151">
        <f t="shared" si="7"/>
        <v>0.38303253586701541</v>
      </c>
    </row>
    <row r="118" spans="2:13" x14ac:dyDescent="0.15">
      <c r="B118" s="146" t="s">
        <v>299</v>
      </c>
      <c r="C118" s="147">
        <f>'FY 26 - Original Shell'!AQ138</f>
        <v>2042988</v>
      </c>
      <c r="D118" s="147">
        <f>'FY 27 Shell'!AQ138</f>
        <v>1723740</v>
      </c>
      <c r="F118" s="147">
        <f t="shared" si="4"/>
        <v>-319248</v>
      </c>
      <c r="G118" s="149">
        <f t="shared" si="5"/>
        <v>-0.15626523503809125</v>
      </c>
      <c r="I118" s="147">
        <f>'FY 27 Shell'!AQ138-'FY 27 with Old Wealth'!AQ138</f>
        <v>-286749</v>
      </c>
      <c r="J118" s="149">
        <f t="shared" si="6"/>
        <v>0.89820139828597201</v>
      </c>
      <c r="L118" s="147">
        <f>'FY 27 with Old Wealth'!AQ138-'FY 26 - Original Shell'!AQ138</f>
        <v>-32499</v>
      </c>
      <c r="M118" s="151">
        <f t="shared" si="7"/>
        <v>0.10179860171402796</v>
      </c>
    </row>
    <row r="119" spans="2:13" x14ac:dyDescent="0.15">
      <c r="B119" s="146" t="s">
        <v>300</v>
      </c>
      <c r="C119" s="147">
        <f>'FY 26 - Original Shell'!AQ139</f>
        <v>4979852</v>
      </c>
      <c r="D119" s="147">
        <f>'FY 27 Shell'!AQ139</f>
        <v>4850406</v>
      </c>
      <c r="F119" s="147">
        <f t="shared" si="4"/>
        <v>-129446</v>
      </c>
      <c r="G119" s="149">
        <f t="shared" si="5"/>
        <v>-2.5993945201584306E-2</v>
      </c>
      <c r="I119" s="147">
        <f>'FY 27 Shell'!AQ139-'FY 27 with Old Wealth'!AQ139</f>
        <v>-119189</v>
      </c>
      <c r="J119" s="149">
        <f t="shared" si="6"/>
        <v>0.92076232560295412</v>
      </c>
      <c r="L119" s="147">
        <f>'FY 27 with Old Wealth'!AQ139-'FY 26 - Original Shell'!AQ139</f>
        <v>-10257</v>
      </c>
      <c r="M119" s="151">
        <f t="shared" si="7"/>
        <v>7.9237674397045876E-2</v>
      </c>
    </row>
    <row r="120" spans="2:13" x14ac:dyDescent="0.15">
      <c r="B120" s="146" t="s">
        <v>301</v>
      </c>
      <c r="C120" s="147">
        <f>'FY 26 - Original Shell'!AQ140</f>
        <v>2326921</v>
      </c>
      <c r="D120" s="147">
        <f>'FY 27 Shell'!AQ140</f>
        <v>2032214</v>
      </c>
      <c r="F120" s="147">
        <f t="shared" si="4"/>
        <v>-294707</v>
      </c>
      <c r="G120" s="149">
        <f t="shared" si="5"/>
        <v>-0.12665105519267736</v>
      </c>
      <c r="I120" s="147">
        <f>'FY 27 Shell'!AQ140-'FY 27 with Old Wealth'!AQ140</f>
        <v>-176143</v>
      </c>
      <c r="J120" s="149">
        <f t="shared" si="6"/>
        <v>0.59768855168014334</v>
      </c>
      <c r="L120" s="147">
        <f>'FY 27 with Old Wealth'!AQ140-'FY 26 - Original Shell'!AQ140</f>
        <v>-118564</v>
      </c>
      <c r="M120" s="151">
        <f t="shared" si="7"/>
        <v>0.40231144831985666</v>
      </c>
    </row>
    <row r="121" spans="2:13" x14ac:dyDescent="0.15">
      <c r="B121" s="146" t="s">
        <v>302</v>
      </c>
      <c r="C121" s="147">
        <f>'FY 26 - Original Shell'!AQ141</f>
        <v>5804790</v>
      </c>
      <c r="D121" s="147">
        <f>'FY 27 Shell'!AQ141</f>
        <v>5419027</v>
      </c>
      <c r="F121" s="147">
        <f t="shared" si="4"/>
        <v>-385763</v>
      </c>
      <c r="G121" s="149">
        <f t="shared" si="5"/>
        <v>-6.6455978596986279E-2</v>
      </c>
      <c r="I121" s="147">
        <f>'FY 27 Shell'!AQ141-'FY 27 with Old Wealth'!AQ141</f>
        <v>-313974</v>
      </c>
      <c r="J121" s="149">
        <f t="shared" si="6"/>
        <v>0.81390387362188699</v>
      </c>
      <c r="L121" s="147">
        <f>'FY 27 with Old Wealth'!AQ141-'FY 26 - Original Shell'!AQ141</f>
        <v>-71789</v>
      </c>
      <c r="M121" s="151">
        <f t="shared" si="7"/>
        <v>0.18609612637811299</v>
      </c>
    </row>
    <row r="122" spans="2:13" x14ac:dyDescent="0.15">
      <c r="B122" s="146" t="s">
        <v>303</v>
      </c>
      <c r="C122" s="147">
        <f>'FY 26 - Original Shell'!AQ142</f>
        <v>6729264</v>
      </c>
      <c r="D122" s="147">
        <f>'FY 27 Shell'!AQ142</f>
        <v>6518178</v>
      </c>
      <c r="F122" s="147">
        <f t="shared" si="4"/>
        <v>-211086</v>
      </c>
      <c r="G122" s="149">
        <f t="shared" si="5"/>
        <v>-3.1368363613019194E-2</v>
      </c>
      <c r="I122" s="147">
        <f>'FY 27 Shell'!AQ142-'FY 27 with Old Wealth'!AQ142</f>
        <v>-102868</v>
      </c>
      <c r="J122" s="149">
        <f t="shared" si="6"/>
        <v>0.48732744000075801</v>
      </c>
      <c r="L122" s="147">
        <f>'FY 27 with Old Wealth'!AQ142-'FY 26 - Original Shell'!AQ142</f>
        <v>-108218</v>
      </c>
      <c r="M122" s="151">
        <f t="shared" si="7"/>
        <v>0.51267255999924199</v>
      </c>
    </row>
    <row r="123" spans="2:13" x14ac:dyDescent="0.15">
      <c r="B123" s="146" t="s">
        <v>304</v>
      </c>
      <c r="C123" s="147">
        <f>'FY 26 - Original Shell'!AQ143</f>
        <v>280477</v>
      </c>
      <c r="D123" s="147">
        <f>'FY 27 Shell'!AQ143</f>
        <v>284705</v>
      </c>
      <c r="F123" s="147">
        <f t="shared" si="4"/>
        <v>4228</v>
      </c>
      <c r="G123" s="149">
        <f t="shared" si="5"/>
        <v>1.5074319819450436E-2</v>
      </c>
      <c r="I123" s="147">
        <f>'FY 27 Shell'!AQ143-'FY 27 with Old Wealth'!AQ143</f>
        <v>0</v>
      </c>
      <c r="J123" s="149">
        <f t="shared" si="6"/>
        <v>0</v>
      </c>
      <c r="L123" s="147">
        <f>'FY 27 with Old Wealth'!AQ143-'FY 26 - Original Shell'!AQ143</f>
        <v>4228</v>
      </c>
      <c r="M123" s="151">
        <f t="shared" si="7"/>
        <v>1</v>
      </c>
    </row>
    <row r="124" spans="2:13" x14ac:dyDescent="0.15">
      <c r="B124" s="146" t="s">
        <v>305</v>
      </c>
      <c r="C124" s="147">
        <f>'FY 26 - Original Shell'!AQ144</f>
        <v>530442</v>
      </c>
      <c r="D124" s="147">
        <f>'FY 27 Shell'!AQ144</f>
        <v>518133</v>
      </c>
      <c r="F124" s="147">
        <f t="shared" si="4"/>
        <v>-12309</v>
      </c>
      <c r="G124" s="149">
        <f t="shared" si="5"/>
        <v>-2.3205176060719174E-2</v>
      </c>
      <c r="I124" s="147">
        <f>'FY 27 Shell'!AQ144-'FY 27 with Old Wealth'!AQ144</f>
        <v>0</v>
      </c>
      <c r="J124" s="149">
        <f t="shared" si="6"/>
        <v>0</v>
      </c>
      <c r="L124" s="147">
        <f>'FY 27 with Old Wealth'!AQ144-'FY 26 - Original Shell'!AQ144</f>
        <v>-12309</v>
      </c>
      <c r="M124" s="151">
        <f t="shared" si="7"/>
        <v>1</v>
      </c>
    </row>
    <row r="125" spans="2:13" x14ac:dyDescent="0.15">
      <c r="B125" s="146" t="s">
        <v>306</v>
      </c>
      <c r="C125" s="147">
        <f>'FY 26 - Original Shell'!AQ145</f>
        <v>8574212</v>
      </c>
      <c r="D125" s="147">
        <f>'FY 27 Shell'!AQ145</f>
        <v>9290409</v>
      </c>
      <c r="F125" s="147">
        <f t="shared" si="4"/>
        <v>716197</v>
      </c>
      <c r="G125" s="149">
        <f t="shared" si="5"/>
        <v>8.3529191953732887E-2</v>
      </c>
      <c r="I125" s="147">
        <f>'FY 27 Shell'!AQ145-'FY 27 with Old Wealth'!AQ145</f>
        <v>812422</v>
      </c>
      <c r="J125" s="149">
        <f t="shared" si="6"/>
        <v>1.134355491575642</v>
      </c>
      <c r="L125" s="147">
        <f>'FY 27 with Old Wealth'!AQ145-'FY 26 - Original Shell'!AQ145</f>
        <v>-96225</v>
      </c>
      <c r="M125" s="151">
        <f t="shared" si="7"/>
        <v>-0.13435549157564189</v>
      </c>
    </row>
    <row r="126" spans="2:13" x14ac:dyDescent="0.15">
      <c r="B126" s="146" t="s">
        <v>307</v>
      </c>
      <c r="C126" s="147">
        <f>'FY 26 - Original Shell'!AQ146</f>
        <v>219447</v>
      </c>
      <c r="D126" s="147">
        <f>'FY 27 Shell'!AQ146</f>
        <v>247549</v>
      </c>
      <c r="F126" s="147">
        <f t="shared" si="4"/>
        <v>28102</v>
      </c>
      <c r="G126" s="149">
        <f t="shared" si="5"/>
        <v>0.12805825552411287</v>
      </c>
      <c r="I126" s="147">
        <f>'FY 27 Shell'!AQ146-'FY 27 with Old Wealth'!AQ146</f>
        <v>0</v>
      </c>
      <c r="J126" s="149">
        <f t="shared" si="6"/>
        <v>0</v>
      </c>
      <c r="L126" s="147">
        <f>'FY 27 with Old Wealth'!AQ146-'FY 26 - Original Shell'!AQ146</f>
        <v>28102</v>
      </c>
      <c r="M126" s="151">
        <f t="shared" si="7"/>
        <v>1</v>
      </c>
    </row>
    <row r="127" spans="2:13" x14ac:dyDescent="0.15">
      <c r="B127" s="146" t="s">
        <v>308</v>
      </c>
      <c r="C127" s="147">
        <f>'FY 26 - Original Shell'!AQ147</f>
        <v>2052671</v>
      </c>
      <c r="D127" s="147">
        <f>'FY 27 Shell'!AQ147</f>
        <v>2029876</v>
      </c>
      <c r="F127" s="147">
        <f t="shared" si="4"/>
        <v>-22795</v>
      </c>
      <c r="G127" s="149">
        <f t="shared" si="5"/>
        <v>-1.110504313647925E-2</v>
      </c>
      <c r="I127" s="147">
        <f>'FY 27 Shell'!AQ147-'FY 27 with Old Wealth'!AQ147</f>
        <v>-84205</v>
      </c>
      <c r="J127" s="149">
        <f t="shared" si="6"/>
        <v>3.6940118447027857</v>
      </c>
      <c r="L127" s="147">
        <f>'FY 27 with Old Wealth'!AQ147-'FY 26 - Original Shell'!AQ147</f>
        <v>61410</v>
      </c>
      <c r="M127" s="151">
        <f t="shared" si="7"/>
        <v>-2.6940118447027857</v>
      </c>
    </row>
    <row r="128" spans="2:13" x14ac:dyDescent="0.15">
      <c r="B128" s="146" t="s">
        <v>309</v>
      </c>
      <c r="C128" s="147">
        <f>'FY 26 - Original Shell'!AQ148</f>
        <v>72338</v>
      </c>
      <c r="D128" s="147">
        <f>'FY 27 Shell'!AQ148</f>
        <v>66270</v>
      </c>
      <c r="F128" s="147">
        <f t="shared" si="4"/>
        <v>-6068</v>
      </c>
      <c r="G128" s="149">
        <f t="shared" si="5"/>
        <v>-8.3883989051397601E-2</v>
      </c>
      <c r="I128" s="147">
        <f>'FY 27 Shell'!AQ148-'FY 27 with Old Wealth'!AQ148</f>
        <v>0</v>
      </c>
      <c r="J128" s="149">
        <f t="shared" si="6"/>
        <v>0</v>
      </c>
      <c r="L128" s="147">
        <f>'FY 27 with Old Wealth'!AQ148-'FY 26 - Original Shell'!AQ148</f>
        <v>-6068</v>
      </c>
      <c r="M128" s="151">
        <f t="shared" si="7"/>
        <v>1</v>
      </c>
    </row>
    <row r="129" spans="2:13" x14ac:dyDescent="0.15">
      <c r="B129" s="146" t="s">
        <v>310</v>
      </c>
      <c r="C129" s="147">
        <f>'FY 26 - Original Shell'!AQ149</f>
        <v>746012</v>
      </c>
      <c r="D129" s="147">
        <f>'FY 27 Shell'!AQ149</f>
        <v>740325</v>
      </c>
      <c r="F129" s="147">
        <f t="shared" si="4"/>
        <v>-5687</v>
      </c>
      <c r="G129" s="149">
        <f t="shared" si="5"/>
        <v>-7.6232017715532722E-3</v>
      </c>
      <c r="I129" s="147">
        <f>'FY 27 Shell'!AQ149-'FY 27 with Old Wealth'!AQ149</f>
        <v>14464</v>
      </c>
      <c r="J129" s="149">
        <f t="shared" si="6"/>
        <v>-2.5433444698435026</v>
      </c>
      <c r="L129" s="147">
        <f>'FY 27 with Old Wealth'!AQ149-'FY 26 - Original Shell'!AQ149</f>
        <v>-20151</v>
      </c>
      <c r="M129" s="151">
        <f t="shared" si="7"/>
        <v>3.5433444698435026</v>
      </c>
    </row>
    <row r="130" spans="2:13" x14ac:dyDescent="0.15">
      <c r="B130" s="146" t="s">
        <v>311</v>
      </c>
      <c r="C130" s="147">
        <f>'FY 26 - Original Shell'!AQ150</f>
        <v>11911359</v>
      </c>
      <c r="D130" s="147">
        <f>'FY 27 Shell'!AQ150</f>
        <v>10527229</v>
      </c>
      <c r="F130" s="147">
        <f t="shared" si="4"/>
        <v>-1384130</v>
      </c>
      <c r="G130" s="149">
        <f t="shared" si="5"/>
        <v>-0.11620252567318305</v>
      </c>
      <c r="I130" s="147">
        <f>'FY 27 Shell'!AQ150-'FY 27 with Old Wealth'!AQ150</f>
        <v>-950003</v>
      </c>
      <c r="J130" s="149">
        <f t="shared" si="6"/>
        <v>0.68635388294452115</v>
      </c>
      <c r="L130" s="147">
        <f>'FY 27 with Old Wealth'!AQ150-'FY 26 - Original Shell'!AQ150</f>
        <v>-434127</v>
      </c>
      <c r="M130" s="151">
        <f t="shared" si="7"/>
        <v>0.3136461170554789</v>
      </c>
    </row>
    <row r="131" spans="2:13" x14ac:dyDescent="0.15">
      <c r="B131" s="146" t="s">
        <v>312</v>
      </c>
      <c r="C131" s="147">
        <f>'FY 26 - Original Shell'!AQ151</f>
        <v>29987</v>
      </c>
      <c r="D131" s="147">
        <f>'FY 27 Shell'!AQ151</f>
        <v>26935</v>
      </c>
      <c r="F131" s="147">
        <f t="shared" si="4"/>
        <v>-3052</v>
      </c>
      <c r="G131" s="149">
        <f t="shared" si="5"/>
        <v>-0.1017774368893187</v>
      </c>
      <c r="I131" s="147">
        <f>'FY 27 Shell'!AQ151-'FY 27 with Old Wealth'!AQ151</f>
        <v>0</v>
      </c>
      <c r="J131" s="149">
        <f t="shared" si="6"/>
        <v>0</v>
      </c>
      <c r="L131" s="147">
        <f>'FY 27 with Old Wealth'!AQ151-'FY 26 - Original Shell'!AQ151</f>
        <v>-3052</v>
      </c>
      <c r="M131" s="151">
        <f t="shared" si="7"/>
        <v>1</v>
      </c>
    </row>
    <row r="132" spans="2:13" x14ac:dyDescent="0.15">
      <c r="B132" s="146" t="s">
        <v>313</v>
      </c>
      <c r="C132" s="147">
        <f>'FY 26 - Original Shell'!AQ152</f>
        <v>9087506</v>
      </c>
      <c r="D132" s="147">
        <f>'FY 27 Shell'!AQ152</f>
        <v>8282303</v>
      </c>
      <c r="F132" s="147">
        <f t="shared" si="4"/>
        <v>-805203</v>
      </c>
      <c r="G132" s="149">
        <f t="shared" si="5"/>
        <v>-8.8605498582339307E-2</v>
      </c>
      <c r="I132" s="147">
        <f>'FY 27 Shell'!AQ152-'FY 27 with Old Wealth'!AQ152</f>
        <v>-673744</v>
      </c>
      <c r="J132" s="149">
        <f t="shared" si="6"/>
        <v>0.83673806481098556</v>
      </c>
      <c r="L132" s="147">
        <f>'FY 27 with Old Wealth'!AQ152-'FY 26 - Original Shell'!AQ152</f>
        <v>-131459</v>
      </c>
      <c r="M132" s="151">
        <f t="shared" si="7"/>
        <v>0.16326193518901444</v>
      </c>
    </row>
    <row r="133" spans="2:13" x14ac:dyDescent="0.15">
      <c r="B133" s="146" t="s">
        <v>314</v>
      </c>
      <c r="C133" s="147">
        <f>'FY 26 - Original Shell'!AQ153</f>
        <v>39454</v>
      </c>
      <c r="D133" s="147">
        <f>'FY 27 Shell'!AQ153</f>
        <v>38979</v>
      </c>
      <c r="F133" s="147">
        <f t="shared" si="4"/>
        <v>-475</v>
      </c>
      <c r="G133" s="149">
        <f t="shared" si="5"/>
        <v>-1.2039336949358747E-2</v>
      </c>
      <c r="I133" s="147">
        <f>'FY 27 Shell'!AQ153-'FY 27 with Old Wealth'!AQ153</f>
        <v>0</v>
      </c>
      <c r="J133" s="149">
        <f t="shared" si="6"/>
        <v>0</v>
      </c>
      <c r="L133" s="147">
        <f>'FY 27 with Old Wealth'!AQ153-'FY 26 - Original Shell'!AQ153</f>
        <v>-475</v>
      </c>
      <c r="M133" s="151">
        <f t="shared" si="7"/>
        <v>1</v>
      </c>
    </row>
    <row r="134" spans="2:13" x14ac:dyDescent="0.15">
      <c r="B134" s="146" t="s">
        <v>315</v>
      </c>
      <c r="C134" s="147">
        <f>'FY 26 - Original Shell'!AQ154</f>
        <v>8273772</v>
      </c>
      <c r="D134" s="147">
        <f>'FY 27 Shell'!AQ154</f>
        <v>6794201</v>
      </c>
      <c r="F134" s="147">
        <f t="shared" si="4"/>
        <v>-1479571</v>
      </c>
      <c r="G134" s="149">
        <f t="shared" si="5"/>
        <v>-0.17882665850593901</v>
      </c>
      <c r="I134" s="147">
        <f>'FY 27 Shell'!AQ154-'FY 27 with Old Wealth'!AQ154</f>
        <v>-1276867</v>
      </c>
      <c r="J134" s="149">
        <f t="shared" si="6"/>
        <v>0.86299812580808899</v>
      </c>
      <c r="L134" s="147">
        <f>'FY 27 with Old Wealth'!AQ154-'FY 26 - Original Shell'!AQ154</f>
        <v>-202704</v>
      </c>
      <c r="M134" s="151">
        <f t="shared" si="7"/>
        <v>0.13700187419191104</v>
      </c>
    </row>
    <row r="135" spans="2:13" x14ac:dyDescent="0.15">
      <c r="B135" s="146" t="s">
        <v>316</v>
      </c>
      <c r="C135" s="147">
        <f>'FY 26 - Original Shell'!AQ155</f>
        <v>5069683</v>
      </c>
      <c r="D135" s="147">
        <f>'FY 27 Shell'!AQ155</f>
        <v>4771300</v>
      </c>
      <c r="F135" s="147">
        <f t="shared" si="4"/>
        <v>-298383</v>
      </c>
      <c r="G135" s="149">
        <f t="shared" si="5"/>
        <v>-5.885634269440515E-2</v>
      </c>
      <c r="I135" s="147">
        <f>'FY 27 Shell'!AQ155-'FY 27 with Old Wealth'!AQ155</f>
        <v>-184780</v>
      </c>
      <c r="J135" s="149">
        <f t="shared" si="6"/>
        <v>0.61927120512897849</v>
      </c>
      <c r="L135" s="147">
        <f>'FY 27 with Old Wealth'!AQ155-'FY 26 - Original Shell'!AQ155</f>
        <v>-113603</v>
      </c>
      <c r="M135" s="151">
        <f t="shared" si="7"/>
        <v>0.38072879487102146</v>
      </c>
    </row>
    <row r="136" spans="2:13" x14ac:dyDescent="0.15">
      <c r="B136" s="146" t="s">
        <v>317</v>
      </c>
      <c r="C136" s="147">
        <f>'FY 26 - Original Shell'!AQ156</f>
        <v>8158182</v>
      </c>
      <c r="D136" s="147">
        <f>'FY 27 Shell'!AQ156</f>
        <v>8380512</v>
      </c>
      <c r="F136" s="147">
        <f t="shared" ref="F136:F175" si="8">D136-C136</f>
        <v>222330</v>
      </c>
      <c r="G136" s="149">
        <f t="shared" ref="G136:G175" si="9">F136/C136</f>
        <v>2.7252395202754732E-2</v>
      </c>
      <c r="I136" s="147">
        <f>'FY 27 Shell'!AQ156-'FY 27 with Old Wealth'!AQ156</f>
        <v>74624</v>
      </c>
      <c r="J136" s="149">
        <f t="shared" ref="J136:J175" si="10">I136/F136</f>
        <v>0.33564521207214498</v>
      </c>
      <c r="L136" s="147">
        <f>'FY 27 with Old Wealth'!AQ156-'FY 26 - Original Shell'!AQ156</f>
        <v>147706</v>
      </c>
      <c r="M136" s="151">
        <f t="shared" ref="M136:M175" si="11">L136/F136</f>
        <v>0.66435478792785496</v>
      </c>
    </row>
    <row r="137" spans="2:13" x14ac:dyDescent="0.15">
      <c r="B137" s="146" t="s">
        <v>318</v>
      </c>
      <c r="C137" s="147">
        <f>'FY 26 - Original Shell'!AQ157</f>
        <v>19048837</v>
      </c>
      <c r="D137" s="147">
        <f>'FY 27 Shell'!AQ157</f>
        <v>17327502</v>
      </c>
      <c r="F137" s="147">
        <f t="shared" si="8"/>
        <v>-1721335</v>
      </c>
      <c r="G137" s="149">
        <f t="shared" si="9"/>
        <v>-9.0364309380147459E-2</v>
      </c>
      <c r="I137" s="147">
        <f>'FY 27 Shell'!AQ157-'FY 27 with Old Wealth'!AQ157</f>
        <v>-1617715</v>
      </c>
      <c r="J137" s="149">
        <f t="shared" si="10"/>
        <v>0.93980253698437555</v>
      </c>
      <c r="L137" s="147">
        <f>'FY 27 with Old Wealth'!AQ157-'FY 26 - Original Shell'!AQ157</f>
        <v>-103620</v>
      </c>
      <c r="M137" s="151">
        <f t="shared" si="11"/>
        <v>6.0197463015624501E-2</v>
      </c>
    </row>
    <row r="138" spans="2:13" x14ac:dyDescent="0.15">
      <c r="B138" s="146" t="s">
        <v>319</v>
      </c>
      <c r="C138" s="147">
        <f>'FY 26 - Original Shell'!AQ158</f>
        <v>10408310</v>
      </c>
      <c r="D138" s="147">
        <f>'FY 27 Shell'!AQ158</f>
        <v>9969287</v>
      </c>
      <c r="F138" s="147">
        <f t="shared" si="8"/>
        <v>-439023</v>
      </c>
      <c r="G138" s="149">
        <f t="shared" si="9"/>
        <v>-4.2180046520520625E-2</v>
      </c>
      <c r="I138" s="147">
        <f>'FY 27 Shell'!AQ158-'FY 27 with Old Wealth'!AQ158</f>
        <v>-502369</v>
      </c>
      <c r="J138" s="149">
        <f t="shared" si="10"/>
        <v>1.1442885680249097</v>
      </c>
      <c r="L138" s="147">
        <f>'FY 27 with Old Wealth'!AQ158-'FY 26 - Original Shell'!AQ158</f>
        <v>63346</v>
      </c>
      <c r="M138" s="151">
        <f t="shared" si="11"/>
        <v>-0.14428856802490986</v>
      </c>
    </row>
    <row r="139" spans="2:13" x14ac:dyDescent="0.15">
      <c r="B139" s="146" t="s">
        <v>320</v>
      </c>
      <c r="C139" s="147">
        <f>'FY 26 - Original Shell'!AQ159</f>
        <v>2328567</v>
      </c>
      <c r="D139" s="147">
        <f>'FY 27 Shell'!AQ159</f>
        <v>2433579</v>
      </c>
      <c r="F139" s="147">
        <f t="shared" si="8"/>
        <v>105012</v>
      </c>
      <c r="G139" s="149">
        <f t="shared" si="9"/>
        <v>4.5097263681912525E-2</v>
      </c>
      <c r="I139" s="147">
        <f>'FY 27 Shell'!AQ159-'FY 27 with Old Wealth'!AQ159</f>
        <v>85383</v>
      </c>
      <c r="J139" s="149">
        <f t="shared" si="10"/>
        <v>0.81307850531367842</v>
      </c>
      <c r="L139" s="147">
        <f>'FY 27 with Old Wealth'!AQ159-'FY 26 - Original Shell'!AQ159</f>
        <v>19629</v>
      </c>
      <c r="M139" s="151">
        <f t="shared" si="11"/>
        <v>0.18692149468632158</v>
      </c>
    </row>
    <row r="140" spans="2:13" x14ac:dyDescent="0.15">
      <c r="B140" s="146" t="s">
        <v>321</v>
      </c>
      <c r="C140" s="147">
        <f>'FY 26 - Original Shell'!AQ160</f>
        <v>7491815</v>
      </c>
      <c r="D140" s="147">
        <f>'FY 27 Shell'!AQ160</f>
        <v>6847903</v>
      </c>
      <c r="F140" s="147">
        <f t="shared" si="8"/>
        <v>-643912</v>
      </c>
      <c r="G140" s="149">
        <f t="shared" si="9"/>
        <v>-8.5948732049576773E-2</v>
      </c>
      <c r="I140" s="147">
        <f>'FY 27 Shell'!AQ160-'FY 27 with Old Wealth'!AQ160</f>
        <v>-426275</v>
      </c>
      <c r="J140" s="149">
        <f t="shared" si="10"/>
        <v>0.66200816260607043</v>
      </c>
      <c r="L140" s="147">
        <f>'FY 27 with Old Wealth'!AQ160-'FY 26 - Original Shell'!AQ160</f>
        <v>-217637</v>
      </c>
      <c r="M140" s="151">
        <f t="shared" si="11"/>
        <v>0.33799183739392963</v>
      </c>
    </row>
    <row r="141" spans="2:13" x14ac:dyDescent="0.15">
      <c r="B141" s="146" t="s">
        <v>322</v>
      </c>
      <c r="C141" s="147">
        <f>'FY 26 - Original Shell'!AQ161</f>
        <v>22003161</v>
      </c>
      <c r="D141" s="147">
        <f>'FY 27 Shell'!AQ161</f>
        <v>20646542</v>
      </c>
      <c r="F141" s="147">
        <f t="shared" si="8"/>
        <v>-1356619</v>
      </c>
      <c r="G141" s="149">
        <f t="shared" si="9"/>
        <v>-6.1655641205370447E-2</v>
      </c>
      <c r="I141" s="147">
        <f>'FY 27 Shell'!AQ161-'FY 27 with Old Wealth'!AQ161</f>
        <v>0</v>
      </c>
      <c r="J141" s="149">
        <f t="shared" si="10"/>
        <v>0</v>
      </c>
      <c r="L141" s="147">
        <f>'FY 27 with Old Wealth'!AQ161-'FY 26 - Original Shell'!AQ161</f>
        <v>-1356619</v>
      </c>
      <c r="M141" s="151">
        <f t="shared" si="11"/>
        <v>1</v>
      </c>
    </row>
    <row r="142" spans="2:13" x14ac:dyDescent="0.15">
      <c r="B142" s="146" t="s">
        <v>323</v>
      </c>
      <c r="C142" s="147">
        <f>'FY 26 - Original Shell'!AQ162</f>
        <v>2431103</v>
      </c>
      <c r="D142" s="147">
        <f>'FY 27 Shell'!AQ162</f>
        <v>2160643</v>
      </c>
      <c r="F142" s="147">
        <f t="shared" si="8"/>
        <v>-270460</v>
      </c>
      <c r="G142" s="149">
        <f t="shared" si="9"/>
        <v>-0.11124991413362577</v>
      </c>
      <c r="I142" s="147">
        <f>'FY 27 Shell'!AQ162-'FY 27 with Old Wealth'!AQ162</f>
        <v>-117182</v>
      </c>
      <c r="J142" s="149">
        <f t="shared" si="10"/>
        <v>0.43326924499001701</v>
      </c>
      <c r="L142" s="147">
        <f>'FY 27 with Old Wealth'!AQ162-'FY 26 - Original Shell'!AQ162</f>
        <v>-153278</v>
      </c>
      <c r="M142" s="151">
        <f t="shared" si="11"/>
        <v>0.56673075500998304</v>
      </c>
    </row>
    <row r="143" spans="2:13" x14ac:dyDescent="0.15">
      <c r="B143" s="146" t="s">
        <v>324</v>
      </c>
      <c r="C143" s="147">
        <f>'FY 26 - Original Shell'!AQ163</f>
        <v>217365</v>
      </c>
      <c r="D143" s="147">
        <f>'FY 27 Shell'!AQ163</f>
        <v>208612</v>
      </c>
      <c r="F143" s="147">
        <f t="shared" si="8"/>
        <v>-8753</v>
      </c>
      <c r="G143" s="149">
        <f t="shared" si="9"/>
        <v>-4.0268672509373632E-2</v>
      </c>
      <c r="I143" s="147">
        <f>'FY 27 Shell'!AQ163-'FY 27 with Old Wealth'!AQ163</f>
        <v>0</v>
      </c>
      <c r="J143" s="149">
        <f t="shared" si="10"/>
        <v>0</v>
      </c>
      <c r="L143" s="147">
        <f>'FY 27 with Old Wealth'!AQ163-'FY 26 - Original Shell'!AQ163</f>
        <v>-8753</v>
      </c>
      <c r="M143" s="151">
        <f t="shared" si="11"/>
        <v>1</v>
      </c>
    </row>
    <row r="144" spans="2:13" x14ac:dyDescent="0.15">
      <c r="B144" s="146" t="s">
        <v>325</v>
      </c>
      <c r="C144" s="147">
        <f>'FY 26 - Original Shell'!AQ164</f>
        <v>28316492</v>
      </c>
      <c r="D144" s="147">
        <f>'FY 27 Shell'!AQ164</f>
        <v>27673640</v>
      </c>
      <c r="F144" s="147">
        <f t="shared" si="8"/>
        <v>-642852</v>
      </c>
      <c r="G144" s="149">
        <f t="shared" si="9"/>
        <v>-2.2702388417322316E-2</v>
      </c>
      <c r="I144" s="147">
        <f>'FY 27 Shell'!AQ164-'FY 27 with Old Wealth'!AQ164</f>
        <v>-175886</v>
      </c>
      <c r="J144" s="149">
        <f t="shared" si="10"/>
        <v>0.27360263326551054</v>
      </c>
      <c r="L144" s="147">
        <f>'FY 27 with Old Wealth'!AQ164-'FY 26 - Original Shell'!AQ164</f>
        <v>-466966</v>
      </c>
      <c r="M144" s="151">
        <f t="shared" si="11"/>
        <v>0.7263973667344894</v>
      </c>
    </row>
    <row r="145" spans="2:13" x14ac:dyDescent="0.15">
      <c r="B145" s="146" t="s">
        <v>326</v>
      </c>
      <c r="C145" s="147">
        <f>'FY 26 - Original Shell'!AQ165</f>
        <v>5784150</v>
      </c>
      <c r="D145" s="147">
        <f>'FY 27 Shell'!AQ165</f>
        <v>6043828</v>
      </c>
      <c r="F145" s="147">
        <f t="shared" si="8"/>
        <v>259678</v>
      </c>
      <c r="G145" s="149">
        <f t="shared" si="9"/>
        <v>4.4894755495621656E-2</v>
      </c>
      <c r="I145" s="147">
        <f>'FY 27 Shell'!AQ165-'FY 27 with Old Wealth'!AQ165</f>
        <v>271859</v>
      </c>
      <c r="J145" s="149">
        <f t="shared" si="10"/>
        <v>1.0469080938701008</v>
      </c>
      <c r="L145" s="147">
        <f>'FY 27 with Old Wealth'!AQ165-'FY 26 - Original Shell'!AQ165</f>
        <v>-12181</v>
      </c>
      <c r="M145" s="151">
        <f t="shared" si="11"/>
        <v>-4.6908093870100663E-2</v>
      </c>
    </row>
    <row r="146" spans="2:13" x14ac:dyDescent="0.15">
      <c r="B146" s="146" t="s">
        <v>327</v>
      </c>
      <c r="C146" s="147">
        <f>'FY 26 - Original Shell'!AQ166</f>
        <v>4546072</v>
      </c>
      <c r="D146" s="147">
        <f>'FY 27 Shell'!AQ166</f>
        <v>4037026</v>
      </c>
      <c r="F146" s="147">
        <f t="shared" si="8"/>
        <v>-509046</v>
      </c>
      <c r="G146" s="149">
        <f t="shared" si="9"/>
        <v>-0.11197490932831684</v>
      </c>
      <c r="I146" s="147">
        <f>'FY 27 Shell'!AQ166-'FY 27 with Old Wealth'!AQ166</f>
        <v>-346757</v>
      </c>
      <c r="J146" s="149">
        <f t="shared" si="10"/>
        <v>0.68118991211010405</v>
      </c>
      <c r="L146" s="147">
        <f>'FY 27 with Old Wealth'!AQ166-'FY 26 - Original Shell'!AQ166</f>
        <v>-162289</v>
      </c>
      <c r="M146" s="151">
        <f t="shared" si="11"/>
        <v>0.31881008788989601</v>
      </c>
    </row>
    <row r="147" spans="2:13" x14ac:dyDescent="0.15">
      <c r="B147" s="146" t="s">
        <v>328</v>
      </c>
      <c r="C147" s="147">
        <f>'FY 26 - Original Shell'!AQ167</f>
        <v>3984765</v>
      </c>
      <c r="D147" s="147">
        <f>'FY 27 Shell'!AQ167</f>
        <v>4036902</v>
      </c>
      <c r="F147" s="147">
        <f t="shared" si="8"/>
        <v>52137</v>
      </c>
      <c r="G147" s="149">
        <f t="shared" si="9"/>
        <v>1.3084084004953868E-2</v>
      </c>
      <c r="I147" s="147">
        <f>'FY 27 Shell'!AQ167-'FY 27 with Old Wealth'!AQ167</f>
        <v>160257</v>
      </c>
      <c r="J147" s="149">
        <f t="shared" si="10"/>
        <v>3.073767190287128</v>
      </c>
      <c r="L147" s="147">
        <f>'FY 27 with Old Wealth'!AQ167-'FY 26 - Original Shell'!AQ167</f>
        <v>-108120</v>
      </c>
      <c r="M147" s="151">
        <f t="shared" si="11"/>
        <v>-2.073767190287128</v>
      </c>
    </row>
    <row r="148" spans="2:13" x14ac:dyDescent="0.15">
      <c r="B148" s="146" t="s">
        <v>329</v>
      </c>
      <c r="C148" s="147">
        <f>'FY 26 - Original Shell'!AQ168</f>
        <v>7012896</v>
      </c>
      <c r="D148" s="147">
        <f>'FY 27 Shell'!AQ168</f>
        <v>7073243</v>
      </c>
      <c r="F148" s="147">
        <f t="shared" si="8"/>
        <v>60347</v>
      </c>
      <c r="G148" s="149">
        <f t="shared" si="9"/>
        <v>8.6051468608688911E-3</v>
      </c>
      <c r="I148" s="147">
        <f>'FY 27 Shell'!AQ168-'FY 27 with Old Wealth'!AQ168</f>
        <v>193182</v>
      </c>
      <c r="J148" s="149">
        <f t="shared" si="10"/>
        <v>3.2011864715727376</v>
      </c>
      <c r="L148" s="147">
        <f>'FY 27 with Old Wealth'!AQ168-'FY 26 - Original Shell'!AQ168</f>
        <v>-132835</v>
      </c>
      <c r="M148" s="151">
        <f t="shared" si="11"/>
        <v>-2.2011864715727376</v>
      </c>
    </row>
    <row r="149" spans="2:13" x14ac:dyDescent="0.15">
      <c r="B149" s="146" t="s">
        <v>330</v>
      </c>
      <c r="C149" s="147">
        <f>'FY 26 - Original Shell'!AQ169</f>
        <v>34701422</v>
      </c>
      <c r="D149" s="147">
        <f>'FY 27 Shell'!AQ169</f>
        <v>32983918</v>
      </c>
      <c r="F149" s="147">
        <f t="shared" si="8"/>
        <v>-1717504</v>
      </c>
      <c r="G149" s="149">
        <f t="shared" si="9"/>
        <v>-4.9493764261303183E-2</v>
      </c>
      <c r="I149" s="147">
        <f>'FY 27 Shell'!AQ169-'FY 27 with Old Wealth'!AQ169</f>
        <v>-865151</v>
      </c>
      <c r="J149" s="149">
        <f t="shared" si="10"/>
        <v>0.50372575551497989</v>
      </c>
      <c r="L149" s="147">
        <f>'FY 27 with Old Wealth'!AQ169-'FY 26 - Original Shell'!AQ169</f>
        <v>-852353</v>
      </c>
      <c r="M149" s="151">
        <f t="shared" si="11"/>
        <v>0.49627424448502011</v>
      </c>
    </row>
    <row r="150" spans="2:13" x14ac:dyDescent="0.15">
      <c r="B150" s="146" t="s">
        <v>331</v>
      </c>
      <c r="C150" s="147">
        <f>'FY 26 - Original Shell'!AQ170</f>
        <v>3339195</v>
      </c>
      <c r="D150" s="147">
        <f>'FY 27 Shell'!AQ170</f>
        <v>2955848</v>
      </c>
      <c r="F150" s="147">
        <f t="shared" si="8"/>
        <v>-383347</v>
      </c>
      <c r="G150" s="149">
        <f t="shared" si="9"/>
        <v>-0.11480222029561017</v>
      </c>
      <c r="I150" s="147">
        <f>'FY 27 Shell'!AQ170-'FY 27 with Old Wealth'!AQ170</f>
        <v>-361842</v>
      </c>
      <c r="J150" s="149">
        <f t="shared" si="10"/>
        <v>0.94390200001565161</v>
      </c>
      <c r="L150" s="147">
        <f>'FY 27 with Old Wealth'!AQ170-'FY 26 - Original Shell'!AQ170</f>
        <v>-21505</v>
      </c>
      <c r="M150" s="151">
        <f t="shared" si="11"/>
        <v>5.6097999984348383E-2</v>
      </c>
    </row>
    <row r="151" spans="2:13" x14ac:dyDescent="0.15">
      <c r="B151" s="146" t="s">
        <v>332</v>
      </c>
      <c r="C151" s="147">
        <f>'FY 26 - Original Shell'!AQ171</f>
        <v>141114</v>
      </c>
      <c r="D151" s="147">
        <f>'FY 27 Shell'!AQ171</f>
        <v>272335</v>
      </c>
      <c r="F151" s="147">
        <f t="shared" si="8"/>
        <v>131221</v>
      </c>
      <c r="G151" s="149">
        <f t="shared" si="9"/>
        <v>0.92989356123417943</v>
      </c>
      <c r="I151" s="147">
        <f>'FY 27 Shell'!AQ171-'FY 27 with Old Wealth'!AQ171</f>
        <v>138258</v>
      </c>
      <c r="J151" s="149">
        <f t="shared" si="10"/>
        <v>1.0536270871278226</v>
      </c>
      <c r="L151" s="147">
        <f>'FY 27 with Old Wealth'!AQ171-'FY 26 - Original Shell'!AQ171</f>
        <v>-7037</v>
      </c>
      <c r="M151" s="151">
        <f t="shared" si="11"/>
        <v>-5.3627087127822527E-2</v>
      </c>
    </row>
    <row r="152" spans="2:13" x14ac:dyDescent="0.15">
      <c r="B152" s="146" t="s">
        <v>333</v>
      </c>
      <c r="C152" s="147">
        <f>'FY 26 - Original Shell'!AQ172</f>
        <v>23512721</v>
      </c>
      <c r="D152" s="147">
        <f>'FY 27 Shell'!AQ172</f>
        <v>24175996</v>
      </c>
      <c r="F152" s="147">
        <f t="shared" si="8"/>
        <v>663275</v>
      </c>
      <c r="G152" s="149">
        <f t="shared" si="9"/>
        <v>2.820919790610368E-2</v>
      </c>
      <c r="I152" s="147">
        <f>'FY 27 Shell'!AQ172-'FY 27 with Old Wealth'!AQ172</f>
        <v>949020</v>
      </c>
      <c r="J152" s="149">
        <f t="shared" si="10"/>
        <v>1.4308092420187706</v>
      </c>
      <c r="L152" s="147">
        <f>'FY 27 with Old Wealth'!AQ172-'FY 26 - Original Shell'!AQ172</f>
        <v>-285745</v>
      </c>
      <c r="M152" s="151">
        <f t="shared" si="11"/>
        <v>-0.43080924201877052</v>
      </c>
    </row>
    <row r="153" spans="2:13" x14ac:dyDescent="0.15">
      <c r="B153" s="146" t="s">
        <v>334</v>
      </c>
      <c r="C153" s="147">
        <f>'FY 26 - Original Shell'!AQ173</f>
        <v>1318028</v>
      </c>
      <c r="D153" s="147">
        <f>'FY 27 Shell'!AQ173</f>
        <v>1111512</v>
      </c>
      <c r="F153" s="147">
        <f t="shared" si="8"/>
        <v>-206516</v>
      </c>
      <c r="G153" s="149">
        <f t="shared" si="9"/>
        <v>-0.15668559393275408</v>
      </c>
      <c r="I153" s="147">
        <f>'FY 27 Shell'!AQ173-'FY 27 with Old Wealth'!AQ173</f>
        <v>-174051</v>
      </c>
      <c r="J153" s="149">
        <f t="shared" si="10"/>
        <v>0.84279668403416685</v>
      </c>
      <c r="L153" s="147">
        <f>'FY 27 with Old Wealth'!AQ173-'FY 26 - Original Shell'!AQ173</f>
        <v>-32465</v>
      </c>
      <c r="M153" s="151">
        <f t="shared" si="11"/>
        <v>0.15720331596583315</v>
      </c>
    </row>
    <row r="154" spans="2:13" x14ac:dyDescent="0.15">
      <c r="B154" s="146" t="s">
        <v>335</v>
      </c>
      <c r="C154" s="147">
        <f>'FY 26 - Original Shell'!AQ174</f>
        <v>20977547</v>
      </c>
      <c r="D154" s="147">
        <f>'FY 27 Shell'!AQ174</f>
        <v>18465315</v>
      </c>
      <c r="F154" s="147">
        <f t="shared" si="8"/>
        <v>-2512232</v>
      </c>
      <c r="G154" s="149">
        <f t="shared" si="9"/>
        <v>-0.11975813950029525</v>
      </c>
      <c r="I154" s="147">
        <f>'FY 27 Shell'!AQ174-'FY 27 with Old Wealth'!AQ174</f>
        <v>-971138</v>
      </c>
      <c r="J154" s="149">
        <f t="shared" si="10"/>
        <v>0.38656382053886745</v>
      </c>
      <c r="L154" s="147">
        <f>'FY 27 with Old Wealth'!AQ174-'FY 26 - Original Shell'!AQ174</f>
        <v>-1541094</v>
      </c>
      <c r="M154" s="151">
        <f t="shared" si="11"/>
        <v>0.6134361794611326</v>
      </c>
    </row>
    <row r="155" spans="2:13" x14ac:dyDescent="0.15">
      <c r="B155" s="146" t="s">
        <v>336</v>
      </c>
      <c r="C155" s="147">
        <f>'FY 26 - Original Shell'!AQ175</f>
        <v>173740</v>
      </c>
      <c r="D155" s="147">
        <f>'FY 27 Shell'!AQ175</f>
        <v>173650</v>
      </c>
      <c r="F155" s="147">
        <f t="shared" si="8"/>
        <v>-90</v>
      </c>
      <c r="G155" s="149">
        <f t="shared" si="9"/>
        <v>-5.1801542534822152E-4</v>
      </c>
      <c r="I155" s="147">
        <f>'FY 27 Shell'!AQ175-'FY 27 with Old Wealth'!AQ175</f>
        <v>0</v>
      </c>
      <c r="J155" s="149">
        <f t="shared" si="10"/>
        <v>0</v>
      </c>
      <c r="L155" s="147">
        <f>'FY 27 with Old Wealth'!AQ175-'FY 26 - Original Shell'!AQ175</f>
        <v>-90</v>
      </c>
      <c r="M155" s="151">
        <f t="shared" si="11"/>
        <v>1</v>
      </c>
    </row>
    <row r="156" spans="2:13" x14ac:dyDescent="0.15">
      <c r="B156" s="146" t="s">
        <v>337</v>
      </c>
      <c r="C156" s="147">
        <f>'FY 26 - Original Shell'!AQ176</f>
        <v>337108</v>
      </c>
      <c r="D156" s="147">
        <f>'FY 27 Shell'!AQ176</f>
        <v>370058</v>
      </c>
      <c r="F156" s="147">
        <f t="shared" si="8"/>
        <v>32950</v>
      </c>
      <c r="G156" s="149">
        <f t="shared" si="9"/>
        <v>9.7743156495841102E-2</v>
      </c>
      <c r="I156" s="147">
        <f>'FY 27 Shell'!AQ176-'FY 27 with Old Wealth'!AQ176</f>
        <v>0</v>
      </c>
      <c r="J156" s="149">
        <f t="shared" si="10"/>
        <v>0</v>
      </c>
      <c r="L156" s="147">
        <f>'FY 27 with Old Wealth'!AQ176-'FY 26 - Original Shell'!AQ176</f>
        <v>32950</v>
      </c>
      <c r="M156" s="151">
        <f t="shared" si="11"/>
        <v>1</v>
      </c>
    </row>
    <row r="157" spans="2:13" x14ac:dyDescent="0.15">
      <c r="B157" s="146" t="s">
        <v>338</v>
      </c>
      <c r="C157" s="147">
        <f>'FY 26 - Original Shell'!AQ177</f>
        <v>201118542</v>
      </c>
      <c r="D157" s="147">
        <f>'FY 27 Shell'!AQ177</f>
        <v>190126287</v>
      </c>
      <c r="F157" s="147">
        <f t="shared" si="8"/>
        <v>-10992255</v>
      </c>
      <c r="G157" s="149">
        <f t="shared" si="9"/>
        <v>-5.4655602067759622E-2</v>
      </c>
      <c r="I157" s="147">
        <f>'FY 27 Shell'!AQ177-'FY 27 with Old Wealth'!AQ177</f>
        <v>-3486482</v>
      </c>
      <c r="J157" s="149">
        <f t="shared" si="10"/>
        <v>0.31717622999102552</v>
      </c>
      <c r="L157" s="147">
        <f>'FY 27 with Old Wealth'!AQ177-'FY 26 - Original Shell'!AQ177</f>
        <v>-7505773</v>
      </c>
      <c r="M157" s="151">
        <f t="shared" si="11"/>
        <v>0.68282377000897454</v>
      </c>
    </row>
    <row r="158" spans="2:13" x14ac:dyDescent="0.15">
      <c r="B158" s="146" t="s">
        <v>339</v>
      </c>
      <c r="C158" s="147">
        <f>'FY 26 - Original Shell'!AQ178</f>
        <v>313662</v>
      </c>
      <c r="D158" s="147">
        <f>'FY 27 Shell'!AQ178</f>
        <v>301204</v>
      </c>
      <c r="F158" s="147">
        <f t="shared" si="8"/>
        <v>-12458</v>
      </c>
      <c r="G158" s="149">
        <f t="shared" si="9"/>
        <v>-3.9717912912625691E-2</v>
      </c>
      <c r="I158" s="147">
        <f>'FY 27 Shell'!AQ178-'FY 27 with Old Wealth'!AQ178</f>
        <v>0</v>
      </c>
      <c r="J158" s="149">
        <f t="shared" si="10"/>
        <v>0</v>
      </c>
      <c r="L158" s="147">
        <f>'FY 27 with Old Wealth'!AQ178-'FY 26 - Original Shell'!AQ178</f>
        <v>-12458</v>
      </c>
      <c r="M158" s="151">
        <f t="shared" si="11"/>
        <v>1</v>
      </c>
    </row>
    <row r="159" spans="2:13" x14ac:dyDescent="0.15">
      <c r="B159" s="146" t="s">
        <v>340</v>
      </c>
      <c r="C159" s="147">
        <f>'FY 26 - Original Shell'!AQ179</f>
        <v>12991496</v>
      </c>
      <c r="D159" s="147">
        <f>'FY 27 Shell'!AQ179</f>
        <v>12722036</v>
      </c>
      <c r="F159" s="147">
        <f t="shared" si="8"/>
        <v>-269460</v>
      </c>
      <c r="G159" s="149">
        <f t="shared" si="9"/>
        <v>-2.0741260282880432E-2</v>
      </c>
      <c r="I159" s="147">
        <f>'FY 27 Shell'!AQ179-'FY 27 with Old Wealth'!AQ179</f>
        <v>-210200</v>
      </c>
      <c r="J159" s="149">
        <f t="shared" si="10"/>
        <v>0.78007867587025903</v>
      </c>
      <c r="L159" s="147">
        <f>'FY 27 with Old Wealth'!AQ179-'FY 26 - Original Shell'!AQ179</f>
        <v>-59260</v>
      </c>
      <c r="M159" s="151">
        <f t="shared" si="11"/>
        <v>0.21992132412974097</v>
      </c>
    </row>
    <row r="160" spans="2:13" x14ac:dyDescent="0.15">
      <c r="B160" s="146" t="s">
        <v>341</v>
      </c>
      <c r="C160" s="147">
        <f>'FY 26 - Original Shell'!AQ180</f>
        <v>80365</v>
      </c>
      <c r="D160" s="147">
        <f>'FY 27 Shell'!AQ180</f>
        <v>74160</v>
      </c>
      <c r="F160" s="147">
        <f t="shared" si="8"/>
        <v>-6205</v>
      </c>
      <c r="G160" s="149">
        <f t="shared" si="9"/>
        <v>-7.7210228333229644E-2</v>
      </c>
      <c r="I160" s="147">
        <f>'FY 27 Shell'!AQ180-'FY 27 with Old Wealth'!AQ180</f>
        <v>0</v>
      </c>
      <c r="J160" s="149">
        <f t="shared" si="10"/>
        <v>0</v>
      </c>
      <c r="L160" s="147">
        <f>'FY 27 with Old Wealth'!AQ180-'FY 26 - Original Shell'!AQ180</f>
        <v>-6205</v>
      </c>
      <c r="M160" s="151">
        <f t="shared" si="11"/>
        <v>1</v>
      </c>
    </row>
    <row r="161" spans="2:13" x14ac:dyDescent="0.15">
      <c r="B161" s="146" t="s">
        <v>342</v>
      </c>
      <c r="C161" s="147">
        <f>'FY 26 - Original Shell'!AQ181</f>
        <v>25567128</v>
      </c>
      <c r="D161" s="147">
        <f>'FY 27 Shell'!AQ181</f>
        <v>25002919</v>
      </c>
      <c r="F161" s="147">
        <f t="shared" si="8"/>
        <v>-564209</v>
      </c>
      <c r="G161" s="149">
        <f t="shared" si="9"/>
        <v>-2.2067750433290748E-2</v>
      </c>
      <c r="I161" s="147">
        <f>'FY 27 Shell'!AQ181-'FY 27 with Old Wealth'!AQ181</f>
        <v>-276540</v>
      </c>
      <c r="J161" s="149">
        <f t="shared" si="10"/>
        <v>0.49013751996157451</v>
      </c>
      <c r="L161" s="147">
        <f>'FY 27 with Old Wealth'!AQ181-'FY 26 - Original Shell'!AQ181</f>
        <v>-287669</v>
      </c>
      <c r="M161" s="151">
        <f t="shared" si="11"/>
        <v>0.50986248003842549</v>
      </c>
    </row>
    <row r="162" spans="2:13" x14ac:dyDescent="0.15">
      <c r="B162" s="146" t="s">
        <v>343</v>
      </c>
      <c r="C162" s="147">
        <f>'FY 26 - Original Shell'!AQ182</f>
        <v>59004684</v>
      </c>
      <c r="D162" s="147">
        <f>'FY 27 Shell'!AQ182</f>
        <v>56317980</v>
      </c>
      <c r="F162" s="147">
        <f t="shared" si="8"/>
        <v>-2686704</v>
      </c>
      <c r="G162" s="149">
        <f t="shared" si="9"/>
        <v>-4.5533741016221693E-2</v>
      </c>
      <c r="I162" s="147">
        <f>'FY 27 Shell'!AQ182-'FY 27 with Old Wealth'!AQ182</f>
        <v>-1511913</v>
      </c>
      <c r="J162" s="149">
        <f t="shared" si="10"/>
        <v>0.56273895449591771</v>
      </c>
      <c r="L162" s="147">
        <f>'FY 27 with Old Wealth'!AQ182-'FY 26 - Original Shell'!AQ182</f>
        <v>-1174791</v>
      </c>
      <c r="M162" s="151">
        <f t="shared" si="11"/>
        <v>0.43726104550408235</v>
      </c>
    </row>
    <row r="163" spans="2:13" x14ac:dyDescent="0.15">
      <c r="B163" s="146" t="s">
        <v>344</v>
      </c>
      <c r="C163" s="147">
        <f>'FY 26 - Original Shell'!AQ183</f>
        <v>238573</v>
      </c>
      <c r="D163" s="147">
        <f>'FY 27 Shell'!AQ183</f>
        <v>229978</v>
      </c>
      <c r="F163" s="147">
        <f t="shared" si="8"/>
        <v>-8595</v>
      </c>
      <c r="G163" s="149">
        <f t="shared" si="9"/>
        <v>-3.6026708806109663E-2</v>
      </c>
      <c r="I163" s="147">
        <f>'FY 27 Shell'!AQ183-'FY 27 with Old Wealth'!AQ183</f>
        <v>0</v>
      </c>
      <c r="J163" s="149">
        <f t="shared" si="10"/>
        <v>0</v>
      </c>
      <c r="L163" s="147">
        <f>'FY 27 with Old Wealth'!AQ183-'FY 26 - Original Shell'!AQ183</f>
        <v>-8595</v>
      </c>
      <c r="M163" s="151">
        <f t="shared" si="11"/>
        <v>1</v>
      </c>
    </row>
    <row r="164" spans="2:13" x14ac:dyDescent="0.15">
      <c r="B164" s="146" t="s">
        <v>345</v>
      </c>
      <c r="C164" s="147">
        <f>'FY 26 - Original Shell'!AQ184</f>
        <v>610400</v>
      </c>
      <c r="D164" s="147">
        <f>'FY 27 Shell'!AQ184</f>
        <v>609296</v>
      </c>
      <c r="F164" s="147">
        <f t="shared" si="8"/>
        <v>-1104</v>
      </c>
      <c r="G164" s="149">
        <f t="shared" si="9"/>
        <v>-1.8086500655307995E-3</v>
      </c>
      <c r="I164" s="147">
        <f>'FY 27 Shell'!AQ184-'FY 27 with Old Wealth'!AQ184</f>
        <v>0</v>
      </c>
      <c r="J164" s="149">
        <f t="shared" si="10"/>
        <v>0</v>
      </c>
      <c r="L164" s="147">
        <f>'FY 27 with Old Wealth'!AQ184-'FY 26 - Original Shell'!AQ184</f>
        <v>-1104</v>
      </c>
      <c r="M164" s="151">
        <f t="shared" si="11"/>
        <v>1</v>
      </c>
    </row>
    <row r="165" spans="2:13" x14ac:dyDescent="0.15">
      <c r="B165" s="146" t="s">
        <v>346</v>
      </c>
      <c r="C165" s="147">
        <f>'FY 26 - Original Shell'!AQ185</f>
        <v>14726408</v>
      </c>
      <c r="D165" s="147">
        <f>'FY 27 Shell'!AQ185</f>
        <v>13857868</v>
      </c>
      <c r="F165" s="147">
        <f t="shared" si="8"/>
        <v>-868540</v>
      </c>
      <c r="G165" s="149">
        <f t="shared" si="9"/>
        <v>-5.8978401250325267E-2</v>
      </c>
      <c r="I165" s="147">
        <f>'FY 27 Shell'!AQ185-'FY 27 with Old Wealth'!AQ185</f>
        <v>-684728</v>
      </c>
      <c r="J165" s="149">
        <f t="shared" si="10"/>
        <v>0.78836668432081425</v>
      </c>
      <c r="L165" s="147">
        <f>'FY 27 with Old Wealth'!AQ185-'FY 26 - Original Shell'!AQ185</f>
        <v>-183812</v>
      </c>
      <c r="M165" s="151">
        <f t="shared" si="11"/>
        <v>0.21163331567918575</v>
      </c>
    </row>
    <row r="166" spans="2:13" x14ac:dyDescent="0.15">
      <c r="B166" s="146" t="s">
        <v>347</v>
      </c>
      <c r="C166" s="147">
        <f>'FY 26 - Original Shell'!AQ186</f>
        <v>2952273</v>
      </c>
      <c r="D166" s="147">
        <f>'FY 27 Shell'!AQ186</f>
        <v>2824451</v>
      </c>
      <c r="F166" s="147">
        <f t="shared" si="8"/>
        <v>-127822</v>
      </c>
      <c r="G166" s="149">
        <f t="shared" si="9"/>
        <v>-4.3296131489194936E-2</v>
      </c>
      <c r="I166" s="147">
        <f>'FY 27 Shell'!AQ186-'FY 27 with Old Wealth'!AQ186</f>
        <v>-54964</v>
      </c>
      <c r="J166" s="149">
        <f t="shared" si="10"/>
        <v>0.43000422462486898</v>
      </c>
      <c r="L166" s="147">
        <f>'FY 27 with Old Wealth'!AQ186-'FY 26 - Original Shell'!AQ186</f>
        <v>-72858</v>
      </c>
      <c r="M166" s="151">
        <f t="shared" si="11"/>
        <v>0.56999577537513102</v>
      </c>
    </row>
    <row r="167" spans="2:13" x14ac:dyDescent="0.15">
      <c r="B167" s="146" t="s">
        <v>348</v>
      </c>
      <c r="C167" s="147">
        <f>'FY 26 - Original Shell'!AQ187</f>
        <v>440261</v>
      </c>
      <c r="D167" s="147">
        <f>'FY 27 Shell'!AQ187</f>
        <v>429343</v>
      </c>
      <c r="F167" s="147">
        <f t="shared" si="8"/>
        <v>-10918</v>
      </c>
      <c r="G167" s="149">
        <f t="shared" si="9"/>
        <v>-2.4798926091568411E-2</v>
      </c>
      <c r="I167" s="147">
        <f>'FY 27 Shell'!AQ187-'FY 27 with Old Wealth'!AQ187</f>
        <v>0</v>
      </c>
      <c r="J167" s="149">
        <f t="shared" si="10"/>
        <v>0</v>
      </c>
      <c r="L167" s="147">
        <f>'FY 27 with Old Wealth'!AQ187-'FY 26 - Original Shell'!AQ187</f>
        <v>-10918</v>
      </c>
      <c r="M167" s="151">
        <f t="shared" si="11"/>
        <v>1</v>
      </c>
    </row>
    <row r="168" spans="2:13" x14ac:dyDescent="0.15">
      <c r="B168" s="146" t="s">
        <v>349</v>
      </c>
      <c r="C168" s="147">
        <f>'FY 26 - Original Shell'!AQ188</f>
        <v>7100853</v>
      </c>
      <c r="D168" s="147">
        <f>'FY 27 Shell'!AQ188</f>
        <v>7090200</v>
      </c>
      <c r="F168" s="147">
        <f t="shared" si="8"/>
        <v>-10653</v>
      </c>
      <c r="G168" s="149">
        <f t="shared" si="9"/>
        <v>-1.5002422948341559E-3</v>
      </c>
      <c r="I168" s="147">
        <f>'FY 27 Shell'!AQ188-'FY 27 with Old Wealth'!AQ188</f>
        <v>101548</v>
      </c>
      <c r="J168" s="149">
        <f t="shared" si="10"/>
        <v>-9.532338308457712</v>
      </c>
      <c r="L168" s="147">
        <f>'FY 27 with Old Wealth'!AQ188-'FY 26 - Original Shell'!AQ188</f>
        <v>-112201</v>
      </c>
      <c r="M168" s="151">
        <f t="shared" si="11"/>
        <v>10.532338308457712</v>
      </c>
    </row>
    <row r="169" spans="2:13" x14ac:dyDescent="0.15">
      <c r="B169" s="146" t="s">
        <v>350</v>
      </c>
      <c r="C169" s="147">
        <f>'FY 26 - Original Shell'!AQ189</f>
        <v>33731591</v>
      </c>
      <c r="D169" s="147">
        <f>'FY 27 Shell'!AQ189</f>
        <v>33102152</v>
      </c>
      <c r="F169" s="147">
        <f t="shared" si="8"/>
        <v>-629439</v>
      </c>
      <c r="G169" s="149">
        <f t="shared" si="9"/>
        <v>-1.8660222697470748E-2</v>
      </c>
      <c r="I169" s="147">
        <f>'FY 27 Shell'!AQ189-'FY 27 with Old Wealth'!AQ189</f>
        <v>191062</v>
      </c>
      <c r="J169" s="149">
        <f t="shared" si="10"/>
        <v>-0.30354331396688161</v>
      </c>
      <c r="L169" s="147">
        <f>'FY 27 with Old Wealth'!AQ189-'FY 26 - Original Shell'!AQ189</f>
        <v>-820501</v>
      </c>
      <c r="M169" s="151">
        <f t="shared" si="11"/>
        <v>1.3035433139668817</v>
      </c>
    </row>
    <row r="170" spans="2:13" x14ac:dyDescent="0.15">
      <c r="B170" s="146" t="s">
        <v>351</v>
      </c>
      <c r="C170" s="147">
        <f>'FY 26 - Original Shell'!AQ190</f>
        <v>10977895</v>
      </c>
      <c r="D170" s="147">
        <f>'FY 27 Shell'!AQ190</f>
        <v>10279136</v>
      </c>
      <c r="F170" s="147">
        <f t="shared" si="8"/>
        <v>-698759</v>
      </c>
      <c r="G170" s="149">
        <f t="shared" si="9"/>
        <v>-6.3651455948522007E-2</v>
      </c>
      <c r="I170" s="147">
        <f>'FY 27 Shell'!AQ190-'FY 27 with Old Wealth'!AQ190</f>
        <v>-507971</v>
      </c>
      <c r="J170" s="149">
        <f t="shared" si="10"/>
        <v>0.72696165630782572</v>
      </c>
      <c r="L170" s="147">
        <f>'FY 27 with Old Wealth'!AQ190-'FY 26 - Original Shell'!AQ190</f>
        <v>-190788</v>
      </c>
      <c r="M170" s="151">
        <f t="shared" si="11"/>
        <v>0.27303834369217428</v>
      </c>
    </row>
    <row r="171" spans="2:13" x14ac:dyDescent="0.15">
      <c r="B171" s="146" t="s">
        <v>352</v>
      </c>
      <c r="C171" s="147">
        <f>'FY 26 - Original Shell'!AQ191</f>
        <v>4999091</v>
      </c>
      <c r="D171" s="147">
        <f>'FY 27 Shell'!AQ191</f>
        <v>4790909</v>
      </c>
      <c r="F171" s="147">
        <f t="shared" si="8"/>
        <v>-208182</v>
      </c>
      <c r="G171" s="149">
        <f t="shared" si="9"/>
        <v>-4.1643970873904874E-2</v>
      </c>
      <c r="I171" s="147">
        <f>'FY 27 Shell'!AQ191-'FY 27 with Old Wealth'!AQ191</f>
        <v>-179664</v>
      </c>
      <c r="J171" s="149">
        <f t="shared" si="10"/>
        <v>0.86301409343747293</v>
      </c>
      <c r="L171" s="147">
        <f>'FY 27 with Old Wealth'!AQ191-'FY 26 - Original Shell'!AQ191</f>
        <v>-28518</v>
      </c>
      <c r="M171" s="151">
        <f t="shared" si="11"/>
        <v>0.13698590656252702</v>
      </c>
    </row>
    <row r="172" spans="2:13" x14ac:dyDescent="0.15">
      <c r="B172" s="146" t="s">
        <v>353</v>
      </c>
      <c r="C172" s="147">
        <f>'FY 26 - Original Shell'!AQ192</f>
        <v>10772394</v>
      </c>
      <c r="D172" s="147">
        <f>'FY 27 Shell'!AQ192</f>
        <v>10298557</v>
      </c>
      <c r="F172" s="147">
        <f t="shared" si="8"/>
        <v>-473837</v>
      </c>
      <c r="G172" s="149">
        <f t="shared" si="9"/>
        <v>-4.3986229987503241E-2</v>
      </c>
      <c r="I172" s="147">
        <f>'FY 27 Shell'!AQ192-'FY 27 with Old Wealth'!AQ192</f>
        <v>-41743</v>
      </c>
      <c r="J172" s="149">
        <f t="shared" si="10"/>
        <v>8.8095695355153783E-2</v>
      </c>
      <c r="L172" s="147">
        <f>'FY 27 with Old Wealth'!AQ192-'FY 26 - Original Shell'!AQ192</f>
        <v>-432094</v>
      </c>
      <c r="M172" s="151">
        <f t="shared" si="11"/>
        <v>0.91190430464484618</v>
      </c>
    </row>
    <row r="173" spans="2:13" x14ac:dyDescent="0.15">
      <c r="B173" s="146" t="s">
        <v>354</v>
      </c>
      <c r="C173" s="147">
        <f>'FY 26 - Original Shell'!AQ193</f>
        <v>653255</v>
      </c>
      <c r="D173" s="147">
        <f>'FY 27 Shell'!AQ193</f>
        <v>656633</v>
      </c>
      <c r="F173" s="147">
        <f t="shared" si="8"/>
        <v>3378</v>
      </c>
      <c r="G173" s="149">
        <f t="shared" si="9"/>
        <v>5.1710281589884503E-3</v>
      </c>
      <c r="I173" s="147">
        <f>'FY 27 Shell'!AQ193-'FY 27 with Old Wealth'!AQ193</f>
        <v>0</v>
      </c>
      <c r="J173" s="149">
        <f t="shared" si="10"/>
        <v>0</v>
      </c>
      <c r="L173" s="147">
        <f>'FY 27 with Old Wealth'!AQ193-'FY 26 - Original Shell'!AQ193</f>
        <v>3378</v>
      </c>
      <c r="M173" s="151">
        <f t="shared" si="11"/>
        <v>1</v>
      </c>
    </row>
    <row r="174" spans="2:13" x14ac:dyDescent="0.15">
      <c r="B174" s="146" t="s">
        <v>355</v>
      </c>
      <c r="C174" s="147">
        <f>'FY 26 - Original Shell'!AQ194</f>
        <v>2901708</v>
      </c>
      <c r="D174" s="147">
        <f>'FY 27 Shell'!AQ194</f>
        <v>3041129</v>
      </c>
      <c r="F174" s="147">
        <f t="shared" si="8"/>
        <v>139421</v>
      </c>
      <c r="G174" s="149">
        <f t="shared" si="9"/>
        <v>4.8047908335366617E-2</v>
      </c>
      <c r="I174" s="147">
        <f>'FY 27 Shell'!AQ194-'FY 27 with Old Wealth'!AQ194</f>
        <v>220539</v>
      </c>
      <c r="J174" s="149">
        <f t="shared" si="10"/>
        <v>1.5818205291885727</v>
      </c>
      <c r="L174" s="147">
        <f>'FY 27 with Old Wealth'!AQ194-'FY 26 - Original Shell'!AQ194</f>
        <v>-81118</v>
      </c>
      <c r="M174" s="151">
        <f t="shared" si="11"/>
        <v>-0.58182052918857274</v>
      </c>
    </row>
    <row r="175" spans="2:13" x14ac:dyDescent="0.15">
      <c r="B175" s="146" t="s">
        <v>356</v>
      </c>
      <c r="C175" s="147">
        <f>'FY 26 - Original Shell'!AQ195</f>
        <v>4077902</v>
      </c>
      <c r="D175" s="147">
        <f>'FY 27 Shell'!AQ195</f>
        <v>3957445</v>
      </c>
      <c r="F175" s="147">
        <f t="shared" si="8"/>
        <v>-120457</v>
      </c>
      <c r="G175" s="149">
        <f t="shared" si="9"/>
        <v>-2.9538963908401918E-2</v>
      </c>
      <c r="I175" s="147">
        <f>'FY 27 Shell'!AQ195-'FY 27 with Old Wealth'!AQ195</f>
        <v>-19164</v>
      </c>
      <c r="J175" s="149">
        <f t="shared" si="10"/>
        <v>0.15909411657271891</v>
      </c>
      <c r="L175" s="147">
        <f>'FY 27 with Old Wealth'!AQ195-'FY 26 - Original Shell'!AQ195</f>
        <v>-101293</v>
      </c>
      <c r="M175" s="151">
        <f t="shared" si="11"/>
        <v>0.84090588342728112</v>
      </c>
    </row>
  </sheetData>
  <sheetProtection algorithmName="SHA-512" hashValue="wDt8nI/Lc1HtR/mvErhojtZH4juChWE5FQx6fwDDVLwr09+NfjvOHeecjRcoGiZ3m0eJg3oh/970atOG+Xt90w==" saltValue="Td5YAWY6luPIFbVH8HEJPg==" spinCount="100000" sheet="1" objects="1" scenarios="1" sort="0"/>
  <mergeCells count="6">
    <mergeCell ref="B5:B6"/>
    <mergeCell ref="O5:P5"/>
    <mergeCell ref="C5:D5"/>
    <mergeCell ref="F5:G5"/>
    <mergeCell ref="I5:J5"/>
    <mergeCell ref="L5:M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86A8-B933-49EC-8CEC-13DBD5F0E7C1}">
  <dimension ref="A1:CN363"/>
  <sheetViews>
    <sheetView topLeftCell="AA6" zoomScale="80" zoomScaleNormal="80" workbookViewId="0">
      <selection activeCell="AM27" sqref="AM27:AN195"/>
    </sheetView>
  </sheetViews>
  <sheetFormatPr baseColWidth="10" defaultColWidth="6.19921875" defaultRowHeight="15" x14ac:dyDescent="0.2"/>
  <cols>
    <col min="1" max="5" width="0" style="2" hidden="1" customWidth="1"/>
    <col min="6" max="8" width="6.3984375" style="2" bestFit="1" customWidth="1"/>
    <col min="9" max="9" width="12.796875" style="2" customWidth="1"/>
    <col min="10" max="10" width="6.19921875" style="2"/>
    <col min="11" max="11" width="10.59765625" style="2" bestFit="1" customWidth="1"/>
    <col min="12" max="12" width="8" style="2" bestFit="1" customWidth="1"/>
    <col min="13" max="13" width="11" style="2" customWidth="1"/>
    <col min="14" max="14" width="9.59765625" style="2" bestFit="1" customWidth="1"/>
    <col min="15" max="15" width="10.59765625" style="2" bestFit="1" customWidth="1"/>
    <col min="16" max="16" width="13.59765625" style="2" customWidth="1"/>
    <col min="17" max="17" width="11.3984375" style="2" customWidth="1"/>
    <col min="18" max="18" width="8.796875" style="2" customWidth="1"/>
    <col min="19" max="19" width="11.796875" style="2" customWidth="1"/>
    <col min="20" max="20" width="14.3984375" style="2" customWidth="1"/>
    <col min="21" max="21" width="8.59765625" style="2" bestFit="1" customWidth="1"/>
    <col min="22" max="22" width="9.796875" style="2" customWidth="1"/>
    <col min="23" max="23" width="12.796875" style="2" customWidth="1"/>
    <col min="24" max="24" width="15" style="2" customWidth="1"/>
    <col min="25" max="25" width="12.59765625" style="2" customWidth="1"/>
    <col min="26" max="26" width="19.796875" style="2" customWidth="1"/>
    <col min="27" max="27" width="9.59765625" style="2" bestFit="1" customWidth="1"/>
    <col min="28" max="28" width="14.796875" style="2" customWidth="1"/>
    <col min="29" max="29" width="15.59765625" style="2" customWidth="1"/>
    <col min="30" max="30" width="10.59765625" style="2" bestFit="1" customWidth="1"/>
    <col min="31" max="31" width="16" style="2" customWidth="1"/>
    <col min="32" max="32" width="10" style="2" bestFit="1" customWidth="1"/>
    <col min="33" max="33" width="16" style="2" customWidth="1"/>
    <col min="34" max="34" width="12.59765625" style="2" customWidth="1"/>
    <col min="35" max="35" width="15.19921875" style="2" bestFit="1" customWidth="1"/>
    <col min="36" max="36" width="9.3984375" style="2" customWidth="1"/>
    <col min="37" max="37" width="10" style="2" customWidth="1"/>
    <col min="38" max="38" width="10.59765625" style="2" bestFit="1" customWidth="1"/>
    <col min="39" max="39" width="9" style="2" customWidth="1"/>
    <col min="40" max="40" width="10.19921875" style="2" customWidth="1"/>
    <col min="41" max="41" width="11.59765625" style="2" customWidth="1"/>
    <col min="42" max="46" width="13.59765625" style="2" bestFit="1" customWidth="1"/>
    <col min="47" max="47" width="14.59765625" style="2" customWidth="1"/>
    <col min="48" max="48" width="17.59765625" style="2" customWidth="1"/>
    <col min="49" max="49" width="15" style="2" customWidth="1"/>
    <col min="50" max="50" width="13.59765625" style="3" bestFit="1" customWidth="1"/>
    <col min="51" max="51" width="13.59765625" style="4" bestFit="1" customWidth="1"/>
    <col min="52" max="52" width="11.3984375" style="2" customWidth="1"/>
    <col min="53" max="53" width="6.19921875" style="2"/>
    <col min="54" max="54" width="10.796875" style="2" customWidth="1"/>
    <col min="55" max="56" width="6.19921875" style="2"/>
    <col min="57" max="58" width="11" style="2" bestFit="1" customWidth="1"/>
    <col min="59" max="64" width="11.19921875" style="2" bestFit="1" customWidth="1"/>
    <col min="65" max="65" width="8.19921875" style="2" customWidth="1"/>
    <col min="66" max="66" width="11.59765625" style="2" customWidth="1"/>
    <col min="67" max="67" width="8.19921875" style="2" bestFit="1" customWidth="1"/>
    <col min="68" max="68" width="14" style="2" bestFit="1" customWidth="1"/>
    <col min="69" max="72" width="14.3984375" style="2" bestFit="1" customWidth="1"/>
    <col min="73" max="74" width="15.3984375" style="2" bestFit="1" customWidth="1"/>
    <col min="75" max="75" width="6.19921875" style="2"/>
    <col min="76" max="78" width="13.59765625" style="2" bestFit="1" customWidth="1"/>
    <col min="79" max="79" width="12.19921875" style="2" bestFit="1" customWidth="1"/>
    <col min="80" max="82" width="13.3984375" style="2" bestFit="1" customWidth="1"/>
    <col min="83" max="83" width="13.59765625" style="2" bestFit="1" customWidth="1"/>
    <col min="84" max="84" width="6.19921875" style="2"/>
    <col min="85" max="87" width="13.59765625" style="2" bestFit="1" customWidth="1"/>
    <col min="88" max="88" width="13" style="2" bestFit="1" customWidth="1"/>
    <col min="89" max="90" width="13.3984375" style="2" bestFit="1" customWidth="1"/>
    <col min="91" max="92" width="13.59765625" style="2" bestFit="1" customWidth="1"/>
    <col min="93" max="16384" width="6.1992187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  <c r="AN7" s="41"/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  <c r="AN8" s="41"/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9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82" t="s">
        <v>22</v>
      </c>
      <c r="BP14" s="83" t="s">
        <v>23</v>
      </c>
      <c r="BQ14" s="83" t="s">
        <v>24</v>
      </c>
      <c r="BR14" s="83" t="s">
        <v>25</v>
      </c>
      <c r="BS14" s="83" t="s">
        <v>26</v>
      </c>
      <c r="BT14" s="83" t="s">
        <v>27</v>
      </c>
      <c r="BU14" s="83" t="s">
        <v>28</v>
      </c>
      <c r="BV14" s="83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N15" s="18" t="s">
        <v>30</v>
      </c>
      <c r="BO15" s="9">
        <v>1</v>
      </c>
      <c r="BP15" s="9">
        <v>1</v>
      </c>
      <c r="BQ15" s="9">
        <v>1</v>
      </c>
      <c r="BR15" s="9">
        <v>1</v>
      </c>
      <c r="BS15" s="9">
        <v>1</v>
      </c>
      <c r="BT15" s="9">
        <v>1</v>
      </c>
      <c r="BU15" s="9">
        <v>1</v>
      </c>
      <c r="BV15" s="9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24292400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9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Q17" si="0">SUM(K27:K195)</f>
        <v>467942.07999999996</v>
      </c>
      <c r="L17" s="11">
        <f t="shared" si="0"/>
        <v>0</v>
      </c>
      <c r="M17" s="26">
        <f t="shared" si="0"/>
        <v>203179</v>
      </c>
      <c r="N17" s="33">
        <f t="shared" si="0"/>
        <v>60953.69999999999</v>
      </c>
      <c r="O17" s="33">
        <f t="shared" si="0"/>
        <v>280765.28000000003</v>
      </c>
      <c r="P17" s="33">
        <f t="shared" si="0"/>
        <v>21509.13</v>
      </c>
      <c r="Q17" s="33">
        <f t="shared" si="0"/>
        <v>3226.3700000000003</v>
      </c>
      <c r="R17" s="24"/>
      <c r="S17" s="24"/>
      <c r="T17" s="24"/>
      <c r="U17" s="33">
        <f t="shared" ref="U17:AD17" si="1">SUM(U27:U195)</f>
        <v>3218.01</v>
      </c>
      <c r="V17" s="24">
        <f t="shared" si="1"/>
        <v>53358</v>
      </c>
      <c r="W17" s="24">
        <f t="shared" si="1"/>
        <v>13339.5</v>
      </c>
      <c r="X17" s="11">
        <f t="shared" si="1"/>
        <v>60953.69999999999</v>
      </c>
      <c r="Y17" s="11">
        <f t="shared" si="1"/>
        <v>545461.64999999979</v>
      </c>
      <c r="Z17" s="11">
        <f t="shared" si="1"/>
        <v>720877625728.35034</v>
      </c>
      <c r="AA17" s="26">
        <f t="shared" si="1"/>
        <v>3626205</v>
      </c>
      <c r="AB17" s="11">
        <f t="shared" si="1"/>
        <v>37959868.840000011</v>
      </c>
      <c r="AC17" s="34">
        <f t="shared" si="1"/>
        <v>147.98468099999991</v>
      </c>
      <c r="AD17" s="26">
        <f t="shared" si="1"/>
        <v>18402438</v>
      </c>
      <c r="AE17" s="26"/>
      <c r="AF17" s="34">
        <f>SUM(AF27:AF195)</f>
        <v>25.386548999999992</v>
      </c>
      <c r="AG17" s="34">
        <f>SUM(AG27:AG195)</f>
        <v>42.097054999999997</v>
      </c>
      <c r="AH17" s="34"/>
      <c r="AI17" s="34"/>
      <c r="AJ17" s="26">
        <f t="shared" ref="AJ17:AU17" si="2">SUM(AJ27:AJ195)</f>
        <v>21432</v>
      </c>
      <c r="AK17" s="26">
        <f t="shared" si="2"/>
        <v>413</v>
      </c>
      <c r="AL17" s="26">
        <f t="shared" si="2"/>
        <v>22967000</v>
      </c>
      <c r="AM17" s="26">
        <f t="shared" si="2"/>
        <v>3112</v>
      </c>
      <c r="AN17" s="26">
        <f t="shared" si="2"/>
        <v>66</v>
      </c>
      <c r="AO17" s="26">
        <f t="shared" si="2"/>
        <v>1325400</v>
      </c>
      <c r="AP17" s="26">
        <f t="shared" si="2"/>
        <v>2271481074</v>
      </c>
      <c r="AQ17" s="26">
        <f t="shared" si="2"/>
        <v>2295773474</v>
      </c>
      <c r="AR17" s="26">
        <f t="shared" si="2"/>
        <v>2017587098</v>
      </c>
      <c r="AS17" s="26">
        <f t="shared" si="2"/>
        <v>2384647523</v>
      </c>
      <c r="AT17" s="26">
        <f t="shared" si="2"/>
        <v>2456045858</v>
      </c>
      <c r="AU17" s="26">
        <f t="shared" si="2"/>
        <v>160910350</v>
      </c>
      <c r="AV17" s="26"/>
      <c r="AW17" s="26">
        <f>SUM(AW27:AW195)</f>
        <v>318983</v>
      </c>
      <c r="AX17" s="30">
        <f>SUM(AX27:AX195)</f>
        <v>2456364841</v>
      </c>
      <c r="AY17" s="31">
        <f>SUM(AY27:AY195)</f>
        <v>2456364841</v>
      </c>
      <c r="AZ17" s="26"/>
      <c r="BA17" s="26"/>
      <c r="BB17" s="26"/>
      <c r="BC17" s="26"/>
      <c r="BD17" s="26"/>
      <c r="BE17" s="26"/>
      <c r="BF17" s="26"/>
      <c r="BP17" s="9"/>
      <c r="BX17" s="84">
        <f t="shared" ref="BX17:CE17" si="3">SUM(BX27:BX195)</f>
        <v>2456364841</v>
      </c>
      <c r="BY17" s="84">
        <f t="shared" si="3"/>
        <v>2433416334.6557007</v>
      </c>
      <c r="BZ17" s="84">
        <f t="shared" si="3"/>
        <v>2421060872.5955892</v>
      </c>
      <c r="CA17" s="84">
        <f t="shared" si="3"/>
        <v>2407863036.7309527</v>
      </c>
      <c r="CB17" s="84">
        <f t="shared" si="3"/>
        <v>2393180077.4982128</v>
      </c>
      <c r="CC17" s="84">
        <f t="shared" si="3"/>
        <v>2375536788.1317835</v>
      </c>
      <c r="CD17" s="84">
        <f t="shared" si="3"/>
        <v>2350475239.4068427</v>
      </c>
      <c r="CE17" s="84">
        <f t="shared" si="3"/>
        <v>2295773474</v>
      </c>
      <c r="CF17" s="74"/>
      <c r="CG17" s="84">
        <f t="shared" ref="CG17:CN17" si="4">SUM(CG27:CG195)</f>
        <v>2456364841</v>
      </c>
      <c r="CH17" s="84">
        <f t="shared" si="4"/>
        <v>2446124366.3504004</v>
      </c>
      <c r="CI17" s="84">
        <f t="shared" si="4"/>
        <v>2435885427.4136896</v>
      </c>
      <c r="CJ17" s="84">
        <f t="shared" si="4"/>
        <v>2425648945.3309522</v>
      </c>
      <c r="CK17" s="84">
        <f t="shared" si="4"/>
        <v>2415412463.2482128</v>
      </c>
      <c r="CL17" s="84">
        <f t="shared" si="4"/>
        <v>2405177004.813683</v>
      </c>
      <c r="CM17" s="84">
        <f t="shared" si="4"/>
        <v>2394940010.9068427</v>
      </c>
      <c r="CN17" s="84">
        <f t="shared" si="4"/>
        <v>2384703017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>N18+1</f>
        <v>4</v>
      </c>
      <c r="P18" s="36">
        <f>O18+1</f>
        <v>5</v>
      </c>
      <c r="Q18" s="36">
        <f>P18+1</f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5">Z18+1</f>
        <v>11</v>
      </c>
      <c r="AB18" s="35">
        <f t="shared" si="5"/>
        <v>12</v>
      </c>
      <c r="AC18" s="35">
        <f t="shared" si="5"/>
        <v>13</v>
      </c>
      <c r="AD18" s="35">
        <f t="shared" si="5"/>
        <v>14</v>
      </c>
      <c r="AE18" s="35">
        <f t="shared" si="5"/>
        <v>15</v>
      </c>
      <c r="AF18" s="35">
        <f t="shared" si="5"/>
        <v>16</v>
      </c>
      <c r="AG18" s="35">
        <f t="shared" si="5"/>
        <v>17</v>
      </c>
      <c r="AH18" s="35">
        <f t="shared" si="5"/>
        <v>18</v>
      </c>
      <c r="AI18" s="35">
        <f t="shared" si="5"/>
        <v>19</v>
      </c>
      <c r="AJ18" s="35">
        <f t="shared" si="5"/>
        <v>20</v>
      </c>
      <c r="AK18" s="35">
        <f t="shared" si="5"/>
        <v>21</v>
      </c>
      <c r="AL18" s="35">
        <f t="shared" si="5"/>
        <v>22</v>
      </c>
      <c r="AM18" s="35">
        <f t="shared" si="5"/>
        <v>23</v>
      </c>
      <c r="AN18" s="35">
        <f t="shared" si="5"/>
        <v>24</v>
      </c>
      <c r="AO18" s="35">
        <f t="shared" si="5"/>
        <v>25</v>
      </c>
      <c r="AP18" s="35">
        <f t="shared" si="5"/>
        <v>26</v>
      </c>
      <c r="AQ18" s="35">
        <f t="shared" si="5"/>
        <v>27</v>
      </c>
      <c r="AR18" s="35">
        <f t="shared" si="5"/>
        <v>28</v>
      </c>
      <c r="AS18" s="35">
        <f t="shared" si="5"/>
        <v>29</v>
      </c>
      <c r="AT18" s="35">
        <f t="shared" si="5"/>
        <v>30</v>
      </c>
      <c r="AU18" s="35">
        <f t="shared" si="5"/>
        <v>31</v>
      </c>
      <c r="AV18" s="35">
        <f t="shared" si="5"/>
        <v>32</v>
      </c>
      <c r="AW18" s="35">
        <f t="shared" si="5"/>
        <v>33</v>
      </c>
      <c r="AX18" s="37">
        <f t="shared" si="5"/>
        <v>34</v>
      </c>
      <c r="AY18" s="38"/>
      <c r="BB18" s="26"/>
      <c r="BC18" s="26"/>
      <c r="BD18" s="26"/>
      <c r="BE18" s="26"/>
      <c r="B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/>
    </row>
    <row r="20" spans="1:92" s="85" customFormat="1" ht="14.5" customHeight="1" x14ac:dyDescent="0.2">
      <c r="I20" s="86"/>
      <c r="J20" s="86"/>
      <c r="M20" s="42" t="s">
        <v>40</v>
      </c>
      <c r="N20" s="42"/>
      <c r="O20" s="42"/>
      <c r="P20" s="42" t="s">
        <v>41</v>
      </c>
      <c r="Q20" s="42" t="s">
        <v>42</v>
      </c>
      <c r="R20" s="42"/>
      <c r="S20" s="42"/>
      <c r="T20" s="42"/>
      <c r="U20" s="42"/>
      <c r="V20" s="42"/>
      <c r="W20" s="42"/>
      <c r="AB20" s="87">
        <f>MEDIAN(AB27:AB195)</f>
        <v>190009.01</v>
      </c>
      <c r="AC20" s="88" t="s">
        <v>43</v>
      </c>
      <c r="AD20" s="89">
        <f>MEDIAN(AD27:AD195)</f>
        <v>102174</v>
      </c>
      <c r="AE20" s="88" t="s">
        <v>43</v>
      </c>
      <c r="AF20" s="42" t="s">
        <v>44</v>
      </c>
      <c r="AG20" s="42" t="s">
        <v>45</v>
      </c>
      <c r="AH20" s="42"/>
      <c r="AI20" s="42"/>
      <c r="AL20" s="57"/>
      <c r="AM20" s="57"/>
      <c r="AN20" s="57"/>
      <c r="AO20" s="57"/>
      <c r="AP20" s="90" t="s">
        <v>46</v>
      </c>
      <c r="AQ20" s="91"/>
      <c r="AR20" s="91"/>
      <c r="AS20" s="91"/>
      <c r="AT20" s="91"/>
      <c r="AU20" s="91"/>
      <c r="AV20" s="91"/>
      <c r="AW20" s="91"/>
      <c r="AX20" s="92"/>
      <c r="AY20" s="93"/>
    </row>
    <row r="21" spans="1:92" s="85" customFormat="1" ht="14.5" customHeight="1" x14ac:dyDescent="0.2">
      <c r="K21" s="91"/>
      <c r="L21" s="91"/>
      <c r="M21" s="42" t="s">
        <v>47</v>
      </c>
      <c r="N21" s="42" t="s">
        <v>48</v>
      </c>
      <c r="O21" s="42" t="s">
        <v>49</v>
      </c>
      <c r="P21" s="42" t="s">
        <v>42</v>
      </c>
      <c r="Q21" s="42" t="s">
        <v>50</v>
      </c>
      <c r="R21" s="42"/>
      <c r="S21" s="42"/>
      <c r="T21" s="42"/>
      <c r="U21" s="42"/>
      <c r="V21" s="42"/>
      <c r="W21" s="42" t="s">
        <v>51</v>
      </c>
      <c r="Z21" s="91" t="s">
        <v>52</v>
      </c>
      <c r="AB21" s="42"/>
      <c r="AC21" s="94">
        <f>ROUND(AB20*$X$3,2)</f>
        <v>256512.16</v>
      </c>
      <c r="AD21" s="42" t="s">
        <v>53</v>
      </c>
      <c r="AE21" s="94">
        <f>ROUND(AD20*$X$3,2)</f>
        <v>137934.9</v>
      </c>
      <c r="AF21" s="42" t="s">
        <v>54</v>
      </c>
      <c r="AG21" s="42" t="s">
        <v>55</v>
      </c>
      <c r="AH21" s="42" t="s">
        <v>56</v>
      </c>
      <c r="AI21" s="42" t="s">
        <v>57</v>
      </c>
      <c r="AJ21" s="91" t="s">
        <v>58</v>
      </c>
      <c r="AK21" s="91" t="s">
        <v>59</v>
      </c>
      <c r="AL21" s="42" t="s">
        <v>60</v>
      </c>
      <c r="AM21" s="42" t="s">
        <v>58</v>
      </c>
      <c r="AN21" s="42" t="s">
        <v>59</v>
      </c>
      <c r="AO21" s="42" t="s">
        <v>61</v>
      </c>
      <c r="AP21" s="95">
        <f>X8</f>
        <v>11525</v>
      </c>
      <c r="AT21" s="96"/>
      <c r="AU21" s="91" t="s">
        <v>62</v>
      </c>
      <c r="AX21" s="97" t="s">
        <v>22</v>
      </c>
      <c r="AY21" s="98" t="s">
        <v>22</v>
      </c>
      <c r="BE21" s="99" t="s">
        <v>22</v>
      </c>
      <c r="BF21" s="88" t="s">
        <v>23</v>
      </c>
      <c r="BG21" s="88" t="s">
        <v>24</v>
      </c>
      <c r="BH21" s="88" t="s">
        <v>25</v>
      </c>
      <c r="BI21" s="88" t="s">
        <v>26</v>
      </c>
      <c r="BJ21" s="88" t="s">
        <v>27</v>
      </c>
      <c r="BK21" s="88" t="s">
        <v>28</v>
      </c>
      <c r="BL21" s="88" t="s">
        <v>29</v>
      </c>
      <c r="BM21" s="91"/>
      <c r="BN21" s="91"/>
      <c r="BO21" s="99" t="s">
        <v>22</v>
      </c>
      <c r="BP21" s="88" t="s">
        <v>23</v>
      </c>
      <c r="BQ21" s="88" t="s">
        <v>24</v>
      </c>
      <c r="BR21" s="88" t="s">
        <v>25</v>
      </c>
      <c r="BS21" s="88" t="s">
        <v>26</v>
      </c>
      <c r="BT21" s="88" t="s">
        <v>27</v>
      </c>
      <c r="BU21" s="88" t="s">
        <v>28</v>
      </c>
      <c r="BV21" s="88" t="s">
        <v>29</v>
      </c>
      <c r="BW21" s="91"/>
      <c r="BX21" s="100" t="s">
        <v>22</v>
      </c>
      <c r="BY21" s="101" t="s">
        <v>23</v>
      </c>
      <c r="BZ21" s="101" t="s">
        <v>24</v>
      </c>
      <c r="CA21" s="101" t="s">
        <v>25</v>
      </c>
      <c r="CB21" s="101" t="s">
        <v>26</v>
      </c>
      <c r="CC21" s="101" t="s">
        <v>27</v>
      </c>
      <c r="CD21" s="101" t="s">
        <v>28</v>
      </c>
      <c r="CE21" s="101" t="s">
        <v>29</v>
      </c>
      <c r="CF21" s="91"/>
      <c r="CG21" s="100" t="s">
        <v>22</v>
      </c>
      <c r="CH21" s="101" t="s">
        <v>23</v>
      </c>
      <c r="CI21" s="101" t="s">
        <v>24</v>
      </c>
      <c r="CJ21" s="101" t="s">
        <v>25</v>
      </c>
      <c r="CK21" s="101" t="s">
        <v>26</v>
      </c>
      <c r="CL21" s="101" t="s">
        <v>27</v>
      </c>
      <c r="CM21" s="101" t="s">
        <v>28</v>
      </c>
      <c r="CN21" s="101" t="s">
        <v>29</v>
      </c>
    </row>
    <row r="22" spans="1:92" s="85" customFormat="1" ht="14.5" customHeight="1" x14ac:dyDescent="0.2">
      <c r="K22" s="42" t="s">
        <v>40</v>
      </c>
      <c r="L22" s="42"/>
      <c r="M22" s="42" t="s">
        <v>64</v>
      </c>
      <c r="N22" s="42" t="s">
        <v>65</v>
      </c>
      <c r="O22" s="42" t="s">
        <v>66</v>
      </c>
      <c r="P22" s="42" t="s">
        <v>50</v>
      </c>
      <c r="Q22" s="42" t="s">
        <v>58</v>
      </c>
      <c r="R22" s="42"/>
      <c r="S22" s="42" t="s">
        <v>67</v>
      </c>
      <c r="T22" s="42"/>
      <c r="U22" s="42"/>
      <c r="V22" s="42"/>
      <c r="W22" s="42" t="s">
        <v>68</v>
      </c>
      <c r="X22" s="91" t="s">
        <v>69</v>
      </c>
      <c r="Y22" s="91" t="s">
        <v>70</v>
      </c>
      <c r="Z22" s="91" t="s">
        <v>71</v>
      </c>
      <c r="AB22" s="42" t="s">
        <v>72</v>
      </c>
      <c r="AC22" s="88" t="s">
        <v>73</v>
      </c>
      <c r="AD22" s="42" t="s">
        <v>74</v>
      </c>
      <c r="AE22" s="88" t="s">
        <v>73</v>
      </c>
      <c r="AF22" s="42" t="s">
        <v>75</v>
      </c>
      <c r="AG22" s="42" t="s">
        <v>76</v>
      </c>
      <c r="AH22" s="42" t="s">
        <v>77</v>
      </c>
      <c r="AI22" s="42" t="s">
        <v>77</v>
      </c>
      <c r="AJ22" s="91" t="s">
        <v>78</v>
      </c>
      <c r="AK22" s="91" t="s">
        <v>60</v>
      </c>
      <c r="AL22" s="42" t="s">
        <v>79</v>
      </c>
      <c r="AM22" s="42" t="s">
        <v>78</v>
      </c>
      <c r="AN22" s="42" t="s">
        <v>61</v>
      </c>
      <c r="AO22" s="42" t="s">
        <v>80</v>
      </c>
      <c r="AP22" s="42" t="s">
        <v>81</v>
      </c>
      <c r="AQ22" s="42" t="s">
        <v>82</v>
      </c>
      <c r="AR22" s="91"/>
      <c r="AS22" s="91" t="s">
        <v>82</v>
      </c>
      <c r="AT22" s="96"/>
      <c r="AU22" s="42" t="s">
        <v>54</v>
      </c>
      <c r="AV22" s="91" t="s">
        <v>82</v>
      </c>
      <c r="AX22" s="102" t="s">
        <v>83</v>
      </c>
      <c r="AY22" s="103" t="s">
        <v>84</v>
      </c>
      <c r="BX22" s="104" t="s">
        <v>84</v>
      </c>
      <c r="CG22" s="104" t="s">
        <v>84</v>
      </c>
    </row>
    <row r="23" spans="1:92" s="85" customFormat="1" ht="14.5" customHeight="1" x14ac:dyDescent="0.2">
      <c r="B23" s="91"/>
      <c r="C23" s="91"/>
      <c r="D23" s="91" t="s">
        <v>85</v>
      </c>
      <c r="E23" s="91"/>
      <c r="F23" s="91" t="s">
        <v>86</v>
      </c>
      <c r="G23" s="91"/>
      <c r="K23" s="91" t="s">
        <v>50</v>
      </c>
      <c r="L23" s="91"/>
      <c r="M23" s="42" t="s">
        <v>87</v>
      </c>
      <c r="N23" s="42" t="s">
        <v>88</v>
      </c>
      <c r="O23" s="42" t="s">
        <v>50</v>
      </c>
      <c r="P23" s="42" t="s">
        <v>58</v>
      </c>
      <c r="Q23" s="42" t="s">
        <v>68</v>
      </c>
      <c r="R23" s="42"/>
      <c r="S23" s="42" t="s">
        <v>89</v>
      </c>
      <c r="T23" s="42" t="s">
        <v>90</v>
      </c>
      <c r="U23" s="42"/>
      <c r="V23" s="42" t="s">
        <v>51</v>
      </c>
      <c r="W23" s="42" t="s">
        <v>91</v>
      </c>
      <c r="X23" s="91" t="s">
        <v>92</v>
      </c>
      <c r="Y23" s="91" t="s">
        <v>58</v>
      </c>
      <c r="Z23" s="91" t="s">
        <v>93</v>
      </c>
      <c r="AA23" s="91" t="s">
        <v>91</v>
      </c>
      <c r="AB23" s="42" t="s">
        <v>94</v>
      </c>
      <c r="AC23" s="42" t="s">
        <v>95</v>
      </c>
      <c r="AD23" s="42" t="s">
        <v>96</v>
      </c>
      <c r="AE23" s="42" t="s">
        <v>97</v>
      </c>
      <c r="AF23" s="105" t="s">
        <v>98</v>
      </c>
      <c r="AG23" s="42" t="s">
        <v>99</v>
      </c>
      <c r="AH23" s="42" t="s">
        <v>100</v>
      </c>
      <c r="AI23" s="42" t="s">
        <v>101</v>
      </c>
      <c r="AJ23" s="91" t="s">
        <v>60</v>
      </c>
      <c r="AK23" s="91" t="s">
        <v>79</v>
      </c>
      <c r="AL23" s="42" t="s">
        <v>102</v>
      </c>
      <c r="AM23" s="42" t="s">
        <v>61</v>
      </c>
      <c r="AN23" s="42" t="s">
        <v>80</v>
      </c>
      <c r="AO23" s="42" t="s">
        <v>102</v>
      </c>
      <c r="AP23" s="42" t="s">
        <v>103</v>
      </c>
      <c r="AQ23" s="42" t="s">
        <v>104</v>
      </c>
      <c r="AR23" s="42" t="s">
        <v>105</v>
      </c>
      <c r="AS23" s="42" t="s">
        <v>106</v>
      </c>
      <c r="AT23" s="42" t="s">
        <v>107</v>
      </c>
      <c r="AU23" s="106" t="s">
        <v>55</v>
      </c>
      <c r="AV23" s="42" t="s">
        <v>108</v>
      </c>
      <c r="AW23" s="42"/>
      <c r="AX23" s="107" t="s">
        <v>109</v>
      </c>
      <c r="AY23" s="108" t="s">
        <v>110</v>
      </c>
      <c r="BE23" s="109"/>
      <c r="BX23" s="110" t="s">
        <v>110</v>
      </c>
      <c r="CG23" s="110" t="s">
        <v>110</v>
      </c>
    </row>
    <row r="24" spans="1:92" ht="14.5" customHeight="1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2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111" t="s">
        <v>138</v>
      </c>
      <c r="CG24" s="111" t="s">
        <v>139</v>
      </c>
    </row>
    <row r="25" spans="1:92" ht="14.5" customHeight="1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125" t="s">
        <v>143</v>
      </c>
      <c r="H25" s="6" t="s">
        <v>144</v>
      </c>
      <c r="I25" s="2" t="s">
        <v>145</v>
      </c>
      <c r="K25" s="40" t="s">
        <v>359</v>
      </c>
      <c r="L25" s="40"/>
      <c r="M25" s="42" t="s">
        <v>359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40" t="s">
        <v>359</v>
      </c>
      <c r="W25" s="35" t="s">
        <v>151</v>
      </c>
      <c r="X25" s="6" t="s">
        <v>152</v>
      </c>
      <c r="Y25" s="35" t="s">
        <v>153</v>
      </c>
      <c r="Z25" s="122" t="s">
        <v>154</v>
      </c>
      <c r="AA25" s="125">
        <v>2022</v>
      </c>
      <c r="AB25" s="40" t="s">
        <v>155</v>
      </c>
      <c r="AC25" s="40" t="s">
        <v>156</v>
      </c>
      <c r="AD25" s="125">
        <v>2022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359</v>
      </c>
      <c r="AK25" s="40" t="s">
        <v>359</v>
      </c>
      <c r="AL25" s="40" t="s">
        <v>159</v>
      </c>
      <c r="AM25" s="40" t="s">
        <v>359</v>
      </c>
      <c r="AN25" s="40" t="s">
        <v>359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112" t="s">
        <v>168</v>
      </c>
      <c r="CG25" s="112" t="s">
        <v>168</v>
      </c>
    </row>
    <row r="26" spans="1:92" ht="75" customHeight="1" x14ac:dyDescent="0.2">
      <c r="C26" s="8"/>
      <c r="D26" s="8"/>
      <c r="E26" s="8"/>
      <c r="F26" s="8"/>
      <c r="G26" s="126"/>
      <c r="P26" s="6" t="s">
        <v>170</v>
      </c>
      <c r="Q26" s="35" t="s">
        <v>171</v>
      </c>
      <c r="T26" s="2" t="s">
        <v>172</v>
      </c>
      <c r="Z26" s="120"/>
      <c r="AA26" s="120"/>
      <c r="AD26" s="120"/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113" t="s">
        <v>361</v>
      </c>
      <c r="BA26" s="114"/>
      <c r="BB26" s="113" t="s">
        <v>169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 s="124">
        <v>0</v>
      </c>
      <c r="H27" s="6">
        <v>1</v>
      </c>
      <c r="I27" s="2" t="s">
        <v>180</v>
      </c>
      <c r="J27" s="60"/>
      <c r="K27" s="61">
        <v>328.05</v>
      </c>
      <c r="L27"/>
      <c r="M27" s="63">
        <v>97</v>
      </c>
      <c r="N27" s="64">
        <f t="shared" ref="N27:N90" si="6">ROUND(M27*0.3,2)</f>
        <v>29.1</v>
      </c>
      <c r="O27" s="64">
        <f t="shared" ref="O27:O90" si="7">ROUND(K27*0.6,2)</f>
        <v>196.83</v>
      </c>
      <c r="P27" s="64">
        <f t="shared" ref="P27:P90" si="8">MAX(M27-O27,0)</f>
        <v>0</v>
      </c>
      <c r="Q27" s="64">
        <f t="shared" ref="Q27:Q90" si="9">ROUND(P27*0.15,2)</f>
        <v>0</v>
      </c>
      <c r="R27" s="65">
        <f t="shared" ref="R27:R90" si="10">ROUND(M27/K27,2)</f>
        <v>0.3</v>
      </c>
      <c r="S27" s="65">
        <f t="shared" ref="S27:S90" si="11">IF(R27&gt;0.6,+R27-0.6,0)</f>
        <v>0</v>
      </c>
      <c r="T27" s="64">
        <f t="shared" ref="T27:T90" si="12">ROUND(S27*K27,2)</f>
        <v>0</v>
      </c>
      <c r="U27" s="64">
        <f t="shared" ref="U27:U90" si="13">ROUND(T27*0.15,2)</f>
        <v>0</v>
      </c>
      <c r="V27">
        <v>9</v>
      </c>
      <c r="W27" s="64">
        <f t="shared" ref="W27:W90" si="14">ROUND(V27*0.25,2)</f>
        <v>2.25</v>
      </c>
      <c r="X27" s="27">
        <f t="shared" ref="X27:X90" si="15">ROUND(M27*$X$2,2)</f>
        <v>29.1</v>
      </c>
      <c r="Y27" s="11">
        <f t="shared" ref="Y27:Y90" si="16">+K27+N27+Q27+W27</f>
        <v>359.40000000000003</v>
      </c>
      <c r="Z27" s="123">
        <v>484661416.67000002</v>
      </c>
      <c r="AA27" s="121">
        <v>3150</v>
      </c>
      <c r="AB27" s="27">
        <f t="shared" ref="AB27:AB90" si="17">ROUND(Z27/AA27,2)</f>
        <v>153860.76999999999</v>
      </c>
      <c r="AC27" s="10">
        <f t="shared" ref="AC27:AC90" si="18">(ROUND(AB27/$AC$21,6))</f>
        <v>0.59981899999999999</v>
      </c>
      <c r="AD27" s="121">
        <v>124167</v>
      </c>
      <c r="AE27" s="10">
        <f t="shared" ref="AE27:AE90" si="19">(ROUND(AD27/$AE$21,6))</f>
        <v>0.90018600000000004</v>
      </c>
      <c r="AF27" s="10">
        <f t="shared" ref="AF27:AF90" si="20">ROUND(1-((AC27*$L$4)+(AE27*$L$5)),6)</f>
        <v>0.31007099999999999</v>
      </c>
      <c r="AG27" s="66">
        <f t="shared" ref="AG27:AG90" si="21">IF(OR(B27=1,C27=1),MAX($L$7,AF27),MAX($L$6,AF27))</f>
        <v>0.31007099999999999</v>
      </c>
      <c r="AH27" s="67">
        <f t="shared" ref="AH27:AH90" si="22">IF(G27&gt;=1,IF(G27&lt;=5,0.06,IF(G27&lt;=10,0.05,IF(G27&lt;=15,0.04,IF(G27&lt;=19,0.03,0)))),0)</f>
        <v>0</v>
      </c>
      <c r="AI27" s="68">
        <f t="shared" ref="AI27:AI90" si="23">+AH27+AG27</f>
        <v>0.31007099999999999</v>
      </c>
      <c r="AJ27">
        <v>139</v>
      </c>
      <c r="AK27">
        <v>6</v>
      </c>
      <c r="AL27" s="26">
        <f t="shared" ref="AL27:AL90" si="24">ROUND(AJ27*AK27*100,0)</f>
        <v>83400</v>
      </c>
      <c r="AM27">
        <v>0</v>
      </c>
      <c r="AN27">
        <v>0</v>
      </c>
      <c r="AO27" s="26">
        <f t="shared" ref="AO27:AO90" si="25">ROUND(AM27*AN27*100,0)</f>
        <v>0</v>
      </c>
      <c r="AP27" s="26">
        <f t="shared" ref="AP27:AP90" si="26">ROUND(Y27*AI27*$AP$21,0)</f>
        <v>1284340</v>
      </c>
      <c r="AQ27" s="26">
        <f t="shared" ref="AQ27:AQ90" si="27">SUM(AL27+AO27+AP27)</f>
        <v>1367740</v>
      </c>
      <c r="AR27" s="69">
        <v>2331185</v>
      </c>
      <c r="AS27" s="69">
        <f>IF(C27=1, MAX(AR27, AQ27,#REF!), AQ27)</f>
        <v>1367740</v>
      </c>
      <c r="AT27" s="63">
        <v>2004782</v>
      </c>
      <c r="AU27" s="26">
        <f t="shared" ref="AU27:AU90" si="28">ABS(AQ27-AT27)</f>
        <v>637042</v>
      </c>
      <c r="AV27" s="70" t="str">
        <f t="shared" ref="AV27:AV90" si="29">IF(AQ27&gt;AT27,"Yes","No")</f>
        <v>No</v>
      </c>
      <c r="AW27" s="69">
        <f t="shared" ref="AW27:AW90" si="30">IF(AV27="Yes",+AU27*$L$9,+AU27*$L$10)</f>
        <v>0</v>
      </c>
      <c r="AX27" s="71">
        <f t="shared" ref="AX27:AX90" si="31">IF(AV27="Yes",AT27+AW27,AT27- AW27)</f>
        <v>2004782</v>
      </c>
      <c r="AY27" s="72">
        <f t="shared" ref="AY27:AY90" si="32">IF(C27=1,MAX(AX27,AR27,AT27),AX27)</f>
        <v>2004782</v>
      </c>
      <c r="AZ27" s="115">
        <f t="shared" ref="AZ27:AZ90" si="33">AY27-AT27</f>
        <v>0</v>
      </c>
      <c r="BA27" s="115"/>
      <c r="BB27" s="115">
        <f t="shared" ref="BB27:BB90" si="34">$L$8*Y27/K27</f>
        <v>12626.383173296754</v>
      </c>
      <c r="BC27" s="74"/>
      <c r="BD27" s="74"/>
      <c r="BE27" s="74">
        <f t="shared" ref="BE27:BE90" si="35">$AQ27-AY27</f>
        <v>-637042</v>
      </c>
      <c r="BF27" s="74">
        <f t="shared" ref="BF27:BL58" si="36">$AQ27-CG27</f>
        <v>-637042</v>
      </c>
      <c r="BG27" s="74">
        <f t="shared" si="36"/>
        <v>-546008.69819999998</v>
      </c>
      <c r="BH27" s="74">
        <f t="shared" si="36"/>
        <v>-454989.04821005999</v>
      </c>
      <c r="BI27" s="74">
        <f t="shared" si="36"/>
        <v>-363991.23856804799</v>
      </c>
      <c r="BJ27" s="74">
        <f t="shared" si="36"/>
        <v>-272993.42892603599</v>
      </c>
      <c r="BK27" s="74">
        <f t="shared" si="36"/>
        <v>-182004.7190649882</v>
      </c>
      <c r="BL27" s="74">
        <f t="shared" si="36"/>
        <v>-91002.359532494098</v>
      </c>
      <c r="BO27" s="116">
        <f t="shared" ref="BO27:BV58" si="37">BE27*BO$16</f>
        <v>0</v>
      </c>
      <c r="BP27" s="116">
        <f t="shared" si="37"/>
        <v>-91033.301800000001</v>
      </c>
      <c r="BQ27" s="116">
        <f t="shared" si="37"/>
        <v>-91019.649989939993</v>
      </c>
      <c r="BR27" s="116">
        <f t="shared" si="37"/>
        <v>-90997.809642011998</v>
      </c>
      <c r="BS27" s="116">
        <f t="shared" si="37"/>
        <v>-90997.809642011998</v>
      </c>
      <c r="BT27" s="116">
        <f t="shared" si="37"/>
        <v>-90988.709861047799</v>
      </c>
      <c r="BU27" s="116">
        <f t="shared" si="37"/>
        <v>-91002.359532494098</v>
      </c>
      <c r="BV27" s="116">
        <f t="shared" si="37"/>
        <v>-91002.359532494098</v>
      </c>
      <c r="BX27" s="74">
        <f t="shared" ref="BX27:BX90" si="38">AY27+BO27</f>
        <v>2004782</v>
      </c>
      <c r="BY27" s="74">
        <f t="shared" ref="BY27:CE58" si="39">CG27+BP27</f>
        <v>1913748.6982</v>
      </c>
      <c r="BZ27" s="74">
        <f t="shared" si="39"/>
        <v>1822729.04821006</v>
      </c>
      <c r="CA27" s="74">
        <f t="shared" si="39"/>
        <v>1731731.238568048</v>
      </c>
      <c r="CB27" s="74">
        <f t="shared" si="39"/>
        <v>1640733.428926036</v>
      </c>
      <c r="CC27" s="74">
        <f t="shared" si="39"/>
        <v>1549744.7190649882</v>
      </c>
      <c r="CD27" s="74">
        <f t="shared" si="39"/>
        <v>1458742.3595324941</v>
      </c>
      <c r="CE27" s="74">
        <f t="shared" si="39"/>
        <v>1367740</v>
      </c>
      <c r="CG27" s="117">
        <f t="shared" ref="CG27:CG90" si="40">IF(OR($C27=1,$B27=1),MAX(BX27,AY27,$AR27),BX27)</f>
        <v>2004782</v>
      </c>
      <c r="CH27" s="117">
        <f t="shared" ref="CH27:CN58" si="41">IF(OR($C27=1,$B27=1),MAX(BY27,CG27,$AR27),BY27)</f>
        <v>1913748.6982</v>
      </c>
      <c r="CI27" s="117">
        <f t="shared" si="41"/>
        <v>1822729.04821006</v>
      </c>
      <c r="CJ27" s="117">
        <f t="shared" si="41"/>
        <v>1731731.238568048</v>
      </c>
      <c r="CK27" s="117">
        <f t="shared" si="41"/>
        <v>1640733.428926036</v>
      </c>
      <c r="CL27" s="117">
        <f t="shared" si="41"/>
        <v>1549744.7190649882</v>
      </c>
      <c r="CM27" s="117">
        <f t="shared" si="41"/>
        <v>1458742.3595324941</v>
      </c>
      <c r="CN27" s="117">
        <f t="shared" si="41"/>
        <v>1367740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 s="124">
        <v>10</v>
      </c>
      <c r="H28" s="6">
        <v>2</v>
      </c>
      <c r="I28" s="2" t="s">
        <v>182</v>
      </c>
      <c r="J28" s="60"/>
      <c r="K28" s="61">
        <v>2479.2800000000002</v>
      </c>
      <c r="L28"/>
      <c r="M28" s="63">
        <v>1581</v>
      </c>
      <c r="N28" s="64">
        <f t="shared" si="6"/>
        <v>474.3</v>
      </c>
      <c r="O28" s="64">
        <f t="shared" si="7"/>
        <v>1487.57</v>
      </c>
      <c r="P28" s="64">
        <f t="shared" si="8"/>
        <v>93.430000000000064</v>
      </c>
      <c r="Q28" s="64">
        <f t="shared" si="9"/>
        <v>14.01</v>
      </c>
      <c r="R28" s="65">
        <f t="shared" si="10"/>
        <v>0.64</v>
      </c>
      <c r="S28" s="65">
        <f t="shared" si="11"/>
        <v>4.0000000000000036E-2</v>
      </c>
      <c r="T28" s="64">
        <f t="shared" si="12"/>
        <v>99.17</v>
      </c>
      <c r="U28" s="64">
        <f t="shared" si="13"/>
        <v>14.88</v>
      </c>
      <c r="V28">
        <v>207</v>
      </c>
      <c r="W28" s="64">
        <f t="shared" si="14"/>
        <v>51.75</v>
      </c>
      <c r="X28" s="27">
        <f t="shared" si="15"/>
        <v>474.3</v>
      </c>
      <c r="Y28" s="11">
        <f t="shared" si="16"/>
        <v>3019.3400000000006</v>
      </c>
      <c r="Z28" s="123">
        <v>2023466985.6700001</v>
      </c>
      <c r="AA28" s="121">
        <v>18923</v>
      </c>
      <c r="AB28" s="27">
        <f t="shared" si="17"/>
        <v>106931.62</v>
      </c>
      <c r="AC28" s="10">
        <f t="shared" si="18"/>
        <v>0.41686800000000002</v>
      </c>
      <c r="AD28" s="121">
        <v>67474</v>
      </c>
      <c r="AE28" s="10">
        <f t="shared" si="19"/>
        <v>0.48917300000000002</v>
      </c>
      <c r="AF28" s="10">
        <f t="shared" si="20"/>
        <v>0.56144099999999997</v>
      </c>
      <c r="AG28" s="66">
        <f t="shared" si="21"/>
        <v>0.56144099999999997</v>
      </c>
      <c r="AH28" s="67">
        <f t="shared" si="22"/>
        <v>0.05</v>
      </c>
      <c r="AI28" s="68">
        <f t="shared" si="23"/>
        <v>0.61144100000000001</v>
      </c>
      <c r="AJ28">
        <v>0</v>
      </c>
      <c r="AK28">
        <v>0</v>
      </c>
      <c r="AL28" s="26">
        <f t="shared" si="24"/>
        <v>0</v>
      </c>
      <c r="AM28">
        <v>0</v>
      </c>
      <c r="AN28">
        <v>0</v>
      </c>
      <c r="AO28" s="26">
        <f t="shared" si="25"/>
        <v>0</v>
      </c>
      <c r="AP28" s="26">
        <f t="shared" si="26"/>
        <v>21276859</v>
      </c>
      <c r="AQ28" s="26">
        <f t="shared" si="27"/>
        <v>21276859</v>
      </c>
      <c r="AR28" s="69">
        <v>16473543</v>
      </c>
      <c r="AS28" s="69">
        <f>IF(C28=1, MAX(AR28, AQ28, AT27), AQ28)</f>
        <v>21276859</v>
      </c>
      <c r="AT28" s="63">
        <v>21332353</v>
      </c>
      <c r="AU28" s="26">
        <f t="shared" si="28"/>
        <v>55494</v>
      </c>
      <c r="AV28" s="70" t="str">
        <f t="shared" si="29"/>
        <v>No</v>
      </c>
      <c r="AW28" s="69">
        <f t="shared" si="30"/>
        <v>0</v>
      </c>
      <c r="AX28" s="71">
        <f t="shared" si="31"/>
        <v>21332353</v>
      </c>
      <c r="AY28" s="72">
        <f t="shared" si="32"/>
        <v>21332353</v>
      </c>
      <c r="AZ28" s="115">
        <f t="shared" si="33"/>
        <v>0</v>
      </c>
      <c r="BA28" s="115"/>
      <c r="BB28" s="115">
        <f t="shared" si="34"/>
        <v>14035.48348714143</v>
      </c>
      <c r="BC28" s="74"/>
      <c r="BD28" s="74"/>
      <c r="BE28" s="74">
        <f t="shared" si="35"/>
        <v>-55494</v>
      </c>
      <c r="BF28" s="74">
        <f t="shared" si="36"/>
        <v>-55494</v>
      </c>
      <c r="BG28" s="74">
        <f t="shared" si="36"/>
        <v>-55494</v>
      </c>
      <c r="BH28" s="74">
        <f t="shared" si="36"/>
        <v>-55494</v>
      </c>
      <c r="BI28" s="74">
        <f t="shared" si="36"/>
        <v>-55494</v>
      </c>
      <c r="BJ28" s="74">
        <f t="shared" si="36"/>
        <v>-55494</v>
      </c>
      <c r="BK28" s="74">
        <f t="shared" si="36"/>
        <v>-55494</v>
      </c>
      <c r="BL28" s="74">
        <f t="shared" si="36"/>
        <v>-55494</v>
      </c>
      <c r="BO28" s="116">
        <f t="shared" si="37"/>
        <v>0</v>
      </c>
      <c r="BP28" s="116">
        <f t="shared" si="37"/>
        <v>-7930.0925999999999</v>
      </c>
      <c r="BQ28" s="116">
        <f t="shared" si="37"/>
        <v>-9250.8498</v>
      </c>
      <c r="BR28" s="116">
        <f t="shared" si="37"/>
        <v>-11098.800000000001</v>
      </c>
      <c r="BS28" s="116">
        <f t="shared" si="37"/>
        <v>-13873.5</v>
      </c>
      <c r="BT28" s="116">
        <f t="shared" si="37"/>
        <v>-18496.1502</v>
      </c>
      <c r="BU28" s="116">
        <f t="shared" si="37"/>
        <v>-27747</v>
      </c>
      <c r="BV28" s="116">
        <f t="shared" si="37"/>
        <v>-55494</v>
      </c>
      <c r="BX28" s="74">
        <f t="shared" si="38"/>
        <v>21332353</v>
      </c>
      <c r="BY28" s="74">
        <f t="shared" si="39"/>
        <v>21324422.907400001</v>
      </c>
      <c r="BZ28" s="74">
        <f t="shared" si="39"/>
        <v>21323102.150199998</v>
      </c>
      <c r="CA28" s="74">
        <f t="shared" si="39"/>
        <v>21321254.199999999</v>
      </c>
      <c r="CB28" s="74">
        <f t="shared" si="39"/>
        <v>21318479.5</v>
      </c>
      <c r="CC28" s="74">
        <f t="shared" si="39"/>
        <v>21313856.849800002</v>
      </c>
      <c r="CD28" s="74">
        <f t="shared" si="39"/>
        <v>21304606</v>
      </c>
      <c r="CE28" s="74">
        <f t="shared" si="39"/>
        <v>21276859</v>
      </c>
      <c r="CG28" s="117">
        <f t="shared" si="40"/>
        <v>21332353</v>
      </c>
      <c r="CH28" s="117">
        <f t="shared" si="41"/>
        <v>21332353</v>
      </c>
      <c r="CI28" s="117">
        <f t="shared" si="41"/>
        <v>21332353</v>
      </c>
      <c r="CJ28" s="117">
        <f t="shared" si="41"/>
        <v>21332353</v>
      </c>
      <c r="CK28" s="117">
        <f t="shared" si="41"/>
        <v>21332353</v>
      </c>
      <c r="CL28" s="117">
        <f t="shared" si="41"/>
        <v>21332353</v>
      </c>
      <c r="CM28" s="117">
        <f t="shared" si="41"/>
        <v>21332353</v>
      </c>
      <c r="CN28" s="117">
        <f t="shared" si="41"/>
        <v>21332353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 s="124">
        <v>0</v>
      </c>
      <c r="H29" s="6">
        <v>3</v>
      </c>
      <c r="I29" s="2" t="s">
        <v>184</v>
      </c>
      <c r="J29" s="60"/>
      <c r="K29" s="61">
        <v>498.74</v>
      </c>
      <c r="L29"/>
      <c r="M29" s="63">
        <v>192</v>
      </c>
      <c r="N29" s="64">
        <f t="shared" si="6"/>
        <v>57.6</v>
      </c>
      <c r="O29" s="64">
        <f t="shared" si="7"/>
        <v>299.24</v>
      </c>
      <c r="P29" s="64">
        <f t="shared" si="8"/>
        <v>0</v>
      </c>
      <c r="Q29" s="64">
        <f t="shared" si="9"/>
        <v>0</v>
      </c>
      <c r="R29" s="65">
        <f t="shared" si="10"/>
        <v>0.38</v>
      </c>
      <c r="S29" s="65">
        <f t="shared" si="11"/>
        <v>0</v>
      </c>
      <c r="T29" s="64">
        <f t="shared" si="12"/>
        <v>0</v>
      </c>
      <c r="U29" s="64">
        <f t="shared" si="13"/>
        <v>0</v>
      </c>
      <c r="V29">
        <v>5</v>
      </c>
      <c r="W29" s="64">
        <f t="shared" si="14"/>
        <v>1.25</v>
      </c>
      <c r="X29" s="27">
        <f t="shared" si="15"/>
        <v>57.6</v>
      </c>
      <c r="Y29" s="11">
        <f t="shared" si="16"/>
        <v>557.59</v>
      </c>
      <c r="Z29" s="123">
        <v>576586459</v>
      </c>
      <c r="AA29" s="121">
        <v>4222</v>
      </c>
      <c r="AB29" s="27">
        <f t="shared" si="17"/>
        <v>136567.14000000001</v>
      </c>
      <c r="AC29" s="10">
        <f t="shared" si="18"/>
        <v>0.53239999999999998</v>
      </c>
      <c r="AD29" s="121">
        <v>94778</v>
      </c>
      <c r="AE29" s="10">
        <f t="shared" si="19"/>
        <v>0.68712099999999998</v>
      </c>
      <c r="AF29" s="10">
        <f t="shared" si="20"/>
        <v>0.421184</v>
      </c>
      <c r="AG29" s="66">
        <f t="shared" si="21"/>
        <v>0.421184</v>
      </c>
      <c r="AH29" s="67">
        <f t="shared" si="22"/>
        <v>0</v>
      </c>
      <c r="AI29" s="68">
        <f t="shared" si="23"/>
        <v>0.421184</v>
      </c>
      <c r="AJ29">
        <v>141</v>
      </c>
      <c r="AK29">
        <v>4</v>
      </c>
      <c r="AL29" s="26">
        <f t="shared" si="24"/>
        <v>56400</v>
      </c>
      <c r="AM29">
        <v>0</v>
      </c>
      <c r="AN29">
        <v>0</v>
      </c>
      <c r="AO29" s="26">
        <f t="shared" si="25"/>
        <v>0</v>
      </c>
      <c r="AP29" s="26">
        <f t="shared" si="26"/>
        <v>2706623</v>
      </c>
      <c r="AQ29" s="26">
        <f t="shared" si="27"/>
        <v>2763023</v>
      </c>
      <c r="AR29" s="69">
        <v>3859564</v>
      </c>
      <c r="AS29" s="69">
        <f t="shared" ref="AS29:AS92" si="42">IF(C29=1, MAX(AR29, AQ29, AT29), AQ29)</f>
        <v>2763023</v>
      </c>
      <c r="AT29" s="63">
        <v>3459062</v>
      </c>
      <c r="AU29" s="26">
        <f t="shared" si="28"/>
        <v>696039</v>
      </c>
      <c r="AV29" s="70" t="str">
        <f t="shared" si="29"/>
        <v>No</v>
      </c>
      <c r="AW29" s="69">
        <f t="shared" si="30"/>
        <v>0</v>
      </c>
      <c r="AX29" s="71">
        <f t="shared" si="31"/>
        <v>3459062</v>
      </c>
      <c r="AY29" s="72">
        <f t="shared" si="32"/>
        <v>3459062</v>
      </c>
      <c r="AZ29" s="115">
        <f t="shared" si="33"/>
        <v>0</v>
      </c>
      <c r="BA29" s="115"/>
      <c r="BB29" s="115">
        <f t="shared" si="34"/>
        <v>12884.919497132774</v>
      </c>
      <c r="BC29" s="74"/>
      <c r="BD29" s="74"/>
      <c r="BE29" s="74">
        <f t="shared" si="35"/>
        <v>-696039</v>
      </c>
      <c r="BF29" s="74">
        <f t="shared" si="36"/>
        <v>-696039</v>
      </c>
      <c r="BG29" s="74">
        <f t="shared" si="36"/>
        <v>-596575.02689999994</v>
      </c>
      <c r="BH29" s="74">
        <f t="shared" si="36"/>
        <v>-497125.96991576999</v>
      </c>
      <c r="BI29" s="74">
        <f t="shared" si="36"/>
        <v>-397700.77593261609</v>
      </c>
      <c r="BJ29" s="74">
        <f t="shared" si="36"/>
        <v>-298275.58194946218</v>
      </c>
      <c r="BK29" s="74">
        <f t="shared" si="36"/>
        <v>-198860.33048570622</v>
      </c>
      <c r="BL29" s="74">
        <f t="shared" si="36"/>
        <v>-99430.165242853109</v>
      </c>
      <c r="BO29" s="116">
        <f t="shared" si="37"/>
        <v>0</v>
      </c>
      <c r="BP29" s="116">
        <f t="shared" si="37"/>
        <v>-99463.973100000003</v>
      </c>
      <c r="BQ29" s="116">
        <f t="shared" si="37"/>
        <v>-99449.056984229988</v>
      </c>
      <c r="BR29" s="116">
        <f t="shared" si="37"/>
        <v>-99425.193983154008</v>
      </c>
      <c r="BS29" s="116">
        <f t="shared" si="37"/>
        <v>-99425.193983154022</v>
      </c>
      <c r="BT29" s="116">
        <f t="shared" si="37"/>
        <v>-99415.251463755747</v>
      </c>
      <c r="BU29" s="116">
        <f t="shared" si="37"/>
        <v>-99430.165242853109</v>
      </c>
      <c r="BV29" s="116">
        <f t="shared" si="37"/>
        <v>-99430.165242853109</v>
      </c>
      <c r="BX29" s="74">
        <f t="shared" si="38"/>
        <v>3459062</v>
      </c>
      <c r="BY29" s="74">
        <f t="shared" si="39"/>
        <v>3359598.0268999999</v>
      </c>
      <c r="BZ29" s="74">
        <f t="shared" si="39"/>
        <v>3260148.96991577</v>
      </c>
      <c r="CA29" s="74">
        <f t="shared" si="39"/>
        <v>3160723.7759326161</v>
      </c>
      <c r="CB29" s="74">
        <f t="shared" si="39"/>
        <v>3061298.5819494622</v>
      </c>
      <c r="CC29" s="74">
        <f t="shared" si="39"/>
        <v>2961883.3304857062</v>
      </c>
      <c r="CD29" s="74">
        <f t="shared" si="39"/>
        <v>2862453.1652428531</v>
      </c>
      <c r="CE29" s="74">
        <f t="shared" si="39"/>
        <v>2763023</v>
      </c>
      <c r="CG29" s="117">
        <f t="shared" si="40"/>
        <v>3459062</v>
      </c>
      <c r="CH29" s="117">
        <f t="shared" si="41"/>
        <v>3359598.0268999999</v>
      </c>
      <c r="CI29" s="117">
        <f t="shared" si="41"/>
        <v>3260148.96991577</v>
      </c>
      <c r="CJ29" s="117">
        <f t="shared" si="41"/>
        <v>3160723.7759326161</v>
      </c>
      <c r="CK29" s="117">
        <f t="shared" si="41"/>
        <v>3061298.5819494622</v>
      </c>
      <c r="CL29" s="117">
        <f t="shared" si="41"/>
        <v>2961883.3304857062</v>
      </c>
      <c r="CM29" s="117">
        <f t="shared" si="41"/>
        <v>2862453.1652428531</v>
      </c>
      <c r="CN29" s="117">
        <f t="shared" si="41"/>
        <v>2763023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 s="124">
        <v>0</v>
      </c>
      <c r="H30" s="6">
        <v>4</v>
      </c>
      <c r="I30" s="2" t="s">
        <v>186</v>
      </c>
      <c r="J30" s="60"/>
      <c r="K30" s="61">
        <v>2963.16</v>
      </c>
      <c r="L30"/>
      <c r="M30" s="63">
        <v>305</v>
      </c>
      <c r="N30" s="64">
        <f t="shared" si="6"/>
        <v>91.5</v>
      </c>
      <c r="O30" s="64">
        <f t="shared" si="7"/>
        <v>1777.9</v>
      </c>
      <c r="P30" s="64">
        <f t="shared" si="8"/>
        <v>0</v>
      </c>
      <c r="Q30" s="64">
        <f t="shared" si="9"/>
        <v>0</v>
      </c>
      <c r="R30" s="65">
        <f t="shared" si="10"/>
        <v>0.1</v>
      </c>
      <c r="S30" s="65">
        <f t="shared" si="11"/>
        <v>0</v>
      </c>
      <c r="T30" s="64">
        <f t="shared" si="12"/>
        <v>0</v>
      </c>
      <c r="U30" s="64">
        <f t="shared" si="13"/>
        <v>0</v>
      </c>
      <c r="V30">
        <v>82</v>
      </c>
      <c r="W30" s="64">
        <f t="shared" si="14"/>
        <v>20.5</v>
      </c>
      <c r="X30" s="27">
        <f t="shared" si="15"/>
        <v>91.5</v>
      </c>
      <c r="Y30" s="11">
        <f t="shared" si="16"/>
        <v>3075.16</v>
      </c>
      <c r="Z30" s="123">
        <v>4682064723</v>
      </c>
      <c r="AA30" s="121">
        <v>18871</v>
      </c>
      <c r="AB30" s="27">
        <f t="shared" si="17"/>
        <v>248108.99</v>
      </c>
      <c r="AC30" s="10">
        <f t="shared" si="18"/>
        <v>0.96724100000000002</v>
      </c>
      <c r="AD30" s="121">
        <v>146153</v>
      </c>
      <c r="AE30" s="10">
        <f t="shared" si="19"/>
        <v>1.05958</v>
      </c>
      <c r="AF30" s="10">
        <f t="shared" si="20"/>
        <v>5.0569999999999999E-3</v>
      </c>
      <c r="AG30" s="66">
        <f t="shared" si="21"/>
        <v>0.01</v>
      </c>
      <c r="AH30" s="67">
        <f t="shared" si="22"/>
        <v>0</v>
      </c>
      <c r="AI30" s="68">
        <f t="shared" si="23"/>
        <v>0.01</v>
      </c>
      <c r="AJ30">
        <v>0</v>
      </c>
      <c r="AK30">
        <v>0</v>
      </c>
      <c r="AL30" s="26">
        <f t="shared" si="24"/>
        <v>0</v>
      </c>
      <c r="AM30">
        <v>0</v>
      </c>
      <c r="AN30">
        <v>0</v>
      </c>
      <c r="AO30" s="26">
        <f t="shared" si="25"/>
        <v>0</v>
      </c>
      <c r="AP30" s="26">
        <f t="shared" si="26"/>
        <v>354412</v>
      </c>
      <c r="AQ30" s="26">
        <f t="shared" si="27"/>
        <v>354412</v>
      </c>
      <c r="AR30" s="69">
        <v>731456</v>
      </c>
      <c r="AS30" s="69">
        <f t="shared" si="42"/>
        <v>354412</v>
      </c>
      <c r="AT30" s="63">
        <v>909358</v>
      </c>
      <c r="AU30" s="26">
        <f t="shared" si="28"/>
        <v>554946</v>
      </c>
      <c r="AV30" s="70" t="str">
        <f t="shared" si="29"/>
        <v>No</v>
      </c>
      <c r="AW30" s="69">
        <f t="shared" si="30"/>
        <v>0</v>
      </c>
      <c r="AX30" s="71">
        <f t="shared" si="31"/>
        <v>909358</v>
      </c>
      <c r="AY30" s="72">
        <f t="shared" si="32"/>
        <v>909358</v>
      </c>
      <c r="AZ30" s="115">
        <f t="shared" si="33"/>
        <v>0</v>
      </c>
      <c r="BA30" s="115"/>
      <c r="BB30" s="115">
        <f t="shared" si="34"/>
        <v>11960.616031533904</v>
      </c>
      <c r="BC30" s="74"/>
      <c r="BD30" s="74"/>
      <c r="BE30" s="74">
        <f t="shared" si="35"/>
        <v>-554946</v>
      </c>
      <c r="BF30" s="74">
        <f t="shared" si="36"/>
        <v>-554946</v>
      </c>
      <c r="BG30" s="74">
        <f t="shared" si="36"/>
        <v>-475644.21660000004</v>
      </c>
      <c r="BH30" s="74">
        <f t="shared" si="36"/>
        <v>-396354.32569278008</v>
      </c>
      <c r="BI30" s="74">
        <f t="shared" si="36"/>
        <v>-317083.46055422409</v>
      </c>
      <c r="BJ30" s="74">
        <f t="shared" si="36"/>
        <v>-237812.5954156681</v>
      </c>
      <c r="BK30" s="74">
        <f t="shared" si="36"/>
        <v>-158549.65736362594</v>
      </c>
      <c r="BL30" s="74">
        <f t="shared" si="36"/>
        <v>-79274.828681812971</v>
      </c>
      <c r="BO30" s="116">
        <f t="shared" si="37"/>
        <v>0</v>
      </c>
      <c r="BP30" s="116">
        <f t="shared" si="37"/>
        <v>-79301.7834</v>
      </c>
      <c r="BQ30" s="116">
        <f t="shared" si="37"/>
        <v>-79289.890907220004</v>
      </c>
      <c r="BR30" s="116">
        <f t="shared" si="37"/>
        <v>-79270.865138556022</v>
      </c>
      <c r="BS30" s="116">
        <f t="shared" si="37"/>
        <v>-79270.865138556022</v>
      </c>
      <c r="BT30" s="116">
        <f t="shared" si="37"/>
        <v>-79262.938052042169</v>
      </c>
      <c r="BU30" s="116">
        <f t="shared" si="37"/>
        <v>-79274.828681812971</v>
      </c>
      <c r="BV30" s="116">
        <f t="shared" si="37"/>
        <v>-79274.828681812971</v>
      </c>
      <c r="BX30" s="74">
        <f t="shared" si="38"/>
        <v>909358</v>
      </c>
      <c r="BY30" s="74">
        <f t="shared" si="39"/>
        <v>830056.21660000004</v>
      </c>
      <c r="BZ30" s="74">
        <f t="shared" si="39"/>
        <v>750766.32569278008</v>
      </c>
      <c r="CA30" s="74">
        <f t="shared" si="39"/>
        <v>671495.46055422409</v>
      </c>
      <c r="CB30" s="74">
        <f t="shared" si="39"/>
        <v>592224.5954156681</v>
      </c>
      <c r="CC30" s="74">
        <f t="shared" si="39"/>
        <v>512961.65736362594</v>
      </c>
      <c r="CD30" s="74">
        <f t="shared" si="39"/>
        <v>433686.82868181297</v>
      </c>
      <c r="CE30" s="74">
        <f t="shared" si="39"/>
        <v>354412</v>
      </c>
      <c r="CG30" s="117">
        <f t="shared" si="40"/>
        <v>909358</v>
      </c>
      <c r="CH30" s="117">
        <f t="shared" si="41"/>
        <v>830056.21660000004</v>
      </c>
      <c r="CI30" s="117">
        <f t="shared" si="41"/>
        <v>750766.32569278008</v>
      </c>
      <c r="CJ30" s="117">
        <f t="shared" si="41"/>
        <v>671495.46055422409</v>
      </c>
      <c r="CK30" s="117">
        <f t="shared" si="41"/>
        <v>592224.5954156681</v>
      </c>
      <c r="CL30" s="117">
        <f t="shared" si="41"/>
        <v>512961.65736362594</v>
      </c>
      <c r="CM30" s="117">
        <f t="shared" si="41"/>
        <v>433686.82868181297</v>
      </c>
      <c r="CN30" s="117">
        <f t="shared" si="41"/>
        <v>354412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 s="124">
        <v>0</v>
      </c>
      <c r="H31" s="6">
        <v>5</v>
      </c>
      <c r="I31" s="2" t="s">
        <v>187</v>
      </c>
      <c r="J31" s="60"/>
      <c r="K31" s="61">
        <v>410.86</v>
      </c>
      <c r="L31"/>
      <c r="M31" s="63">
        <v>99</v>
      </c>
      <c r="N31" s="64">
        <f t="shared" si="6"/>
        <v>29.7</v>
      </c>
      <c r="O31" s="64">
        <f t="shared" si="7"/>
        <v>246.52</v>
      </c>
      <c r="P31" s="64">
        <f t="shared" si="8"/>
        <v>0</v>
      </c>
      <c r="Q31" s="64">
        <f t="shared" si="9"/>
        <v>0</v>
      </c>
      <c r="R31" s="65">
        <f t="shared" si="10"/>
        <v>0.24</v>
      </c>
      <c r="S31" s="65">
        <f t="shared" si="11"/>
        <v>0</v>
      </c>
      <c r="T31" s="64">
        <f t="shared" si="12"/>
        <v>0</v>
      </c>
      <c r="U31" s="64">
        <f t="shared" si="13"/>
        <v>0</v>
      </c>
      <c r="V31">
        <v>6</v>
      </c>
      <c r="W31" s="64">
        <f t="shared" si="14"/>
        <v>1.5</v>
      </c>
      <c r="X31" s="27">
        <f t="shared" si="15"/>
        <v>29.7</v>
      </c>
      <c r="Y31" s="11">
        <f t="shared" si="16"/>
        <v>442.06</v>
      </c>
      <c r="Z31" s="123">
        <v>698475938.33000004</v>
      </c>
      <c r="AA31" s="121">
        <v>3667</v>
      </c>
      <c r="AB31" s="27">
        <f t="shared" si="17"/>
        <v>190476.12</v>
      </c>
      <c r="AC31" s="10">
        <f t="shared" si="18"/>
        <v>0.74256200000000006</v>
      </c>
      <c r="AD31" s="121">
        <v>120125</v>
      </c>
      <c r="AE31" s="10">
        <f t="shared" si="19"/>
        <v>0.87088200000000004</v>
      </c>
      <c r="AF31" s="10">
        <f t="shared" si="20"/>
        <v>0.218942</v>
      </c>
      <c r="AG31" s="66">
        <f t="shared" si="21"/>
        <v>0.218942</v>
      </c>
      <c r="AH31" s="67">
        <f t="shared" si="22"/>
        <v>0</v>
      </c>
      <c r="AI31" s="68">
        <f t="shared" si="23"/>
        <v>0.218942</v>
      </c>
      <c r="AJ31">
        <v>182</v>
      </c>
      <c r="AK31">
        <v>6</v>
      </c>
      <c r="AL31" s="26">
        <f t="shared" si="24"/>
        <v>109200</v>
      </c>
      <c r="AM31">
        <v>0</v>
      </c>
      <c r="AN31">
        <v>0</v>
      </c>
      <c r="AO31" s="26">
        <f t="shared" si="25"/>
        <v>0</v>
      </c>
      <c r="AP31" s="26">
        <f t="shared" si="26"/>
        <v>1115453</v>
      </c>
      <c r="AQ31" s="26">
        <f t="shared" si="27"/>
        <v>1224653</v>
      </c>
      <c r="AR31" s="69">
        <v>1633686</v>
      </c>
      <c r="AS31" s="69">
        <f t="shared" si="42"/>
        <v>1224653</v>
      </c>
      <c r="AT31" s="63">
        <v>1494242</v>
      </c>
      <c r="AU31" s="26">
        <f t="shared" si="28"/>
        <v>269589</v>
      </c>
      <c r="AV31" s="70" t="str">
        <f t="shared" si="29"/>
        <v>No</v>
      </c>
      <c r="AW31" s="69">
        <f t="shared" si="30"/>
        <v>0</v>
      </c>
      <c r="AX31" s="71">
        <f t="shared" si="31"/>
        <v>1494242</v>
      </c>
      <c r="AY31" s="72">
        <f t="shared" si="32"/>
        <v>1494242</v>
      </c>
      <c r="AZ31" s="115">
        <f t="shared" si="33"/>
        <v>0</v>
      </c>
      <c r="BA31" s="115"/>
      <c r="BB31" s="115">
        <f t="shared" si="34"/>
        <v>12400.18862872998</v>
      </c>
      <c r="BC31" s="74"/>
      <c r="BD31" s="74"/>
      <c r="BE31" s="74">
        <f t="shared" si="35"/>
        <v>-269589</v>
      </c>
      <c r="BF31" s="74">
        <f t="shared" si="36"/>
        <v>-269589</v>
      </c>
      <c r="BG31" s="74">
        <f t="shared" si="36"/>
        <v>-231064.73190000001</v>
      </c>
      <c r="BH31" s="74">
        <f t="shared" si="36"/>
        <v>-192546.24109227001</v>
      </c>
      <c r="BI31" s="74">
        <f t="shared" si="36"/>
        <v>-154036.99287381605</v>
      </c>
      <c r="BJ31" s="74">
        <f t="shared" si="36"/>
        <v>-115527.7446553621</v>
      </c>
      <c r="BK31" s="74">
        <f t="shared" si="36"/>
        <v>-77022.347361729946</v>
      </c>
      <c r="BL31" s="74">
        <f t="shared" si="36"/>
        <v>-38511.173680864973</v>
      </c>
      <c r="BO31" s="116">
        <f t="shared" si="37"/>
        <v>0</v>
      </c>
      <c r="BP31" s="116">
        <f t="shared" si="37"/>
        <v>-38524.268100000001</v>
      </c>
      <c r="BQ31" s="116">
        <f t="shared" si="37"/>
        <v>-38518.490807729999</v>
      </c>
      <c r="BR31" s="116">
        <f t="shared" si="37"/>
        <v>-38509.248218454006</v>
      </c>
      <c r="BS31" s="116">
        <f t="shared" si="37"/>
        <v>-38509.248218454013</v>
      </c>
      <c r="BT31" s="116">
        <f t="shared" si="37"/>
        <v>-38505.397293632188</v>
      </c>
      <c r="BU31" s="116">
        <f t="shared" si="37"/>
        <v>-38511.173680864973</v>
      </c>
      <c r="BV31" s="116">
        <f t="shared" si="37"/>
        <v>-38511.173680864973</v>
      </c>
      <c r="BX31" s="74">
        <f t="shared" si="38"/>
        <v>1494242</v>
      </c>
      <c r="BY31" s="74">
        <f t="shared" si="39"/>
        <v>1455717.7319</v>
      </c>
      <c r="BZ31" s="74">
        <f t="shared" si="39"/>
        <v>1417199.24109227</v>
      </c>
      <c r="CA31" s="74">
        <f t="shared" si="39"/>
        <v>1378689.9928738161</v>
      </c>
      <c r="CB31" s="74">
        <f t="shared" si="39"/>
        <v>1340180.7446553621</v>
      </c>
      <c r="CC31" s="74">
        <f t="shared" si="39"/>
        <v>1301675.3473617299</v>
      </c>
      <c r="CD31" s="74">
        <f t="shared" si="39"/>
        <v>1263164.173680865</v>
      </c>
      <c r="CE31" s="74">
        <f t="shared" si="39"/>
        <v>1224653</v>
      </c>
      <c r="CG31" s="117">
        <f t="shared" si="40"/>
        <v>1494242</v>
      </c>
      <c r="CH31" s="117">
        <f t="shared" si="41"/>
        <v>1455717.7319</v>
      </c>
      <c r="CI31" s="117">
        <f t="shared" si="41"/>
        <v>1417199.24109227</v>
      </c>
      <c r="CJ31" s="117">
        <f t="shared" si="41"/>
        <v>1378689.9928738161</v>
      </c>
      <c r="CK31" s="117">
        <f t="shared" si="41"/>
        <v>1340180.7446553621</v>
      </c>
      <c r="CL31" s="117">
        <f t="shared" si="41"/>
        <v>1301675.3473617299</v>
      </c>
      <c r="CM31" s="117">
        <f t="shared" si="41"/>
        <v>1263164.173680865</v>
      </c>
      <c r="CN31" s="117">
        <f t="shared" si="41"/>
        <v>1224653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 s="124">
        <v>0</v>
      </c>
      <c r="H32" s="6">
        <v>6</v>
      </c>
      <c r="I32" s="2" t="s">
        <v>188</v>
      </c>
      <c r="J32" s="60"/>
      <c r="K32" s="61">
        <v>690.15</v>
      </c>
      <c r="L32"/>
      <c r="M32" s="63">
        <v>220</v>
      </c>
      <c r="N32" s="64">
        <f t="shared" si="6"/>
        <v>66</v>
      </c>
      <c r="O32" s="64">
        <f t="shared" si="7"/>
        <v>414.09</v>
      </c>
      <c r="P32" s="64">
        <f t="shared" si="8"/>
        <v>0</v>
      </c>
      <c r="Q32" s="64">
        <f t="shared" si="9"/>
        <v>0</v>
      </c>
      <c r="R32" s="65">
        <f t="shared" si="10"/>
        <v>0.32</v>
      </c>
      <c r="S32" s="65">
        <f t="shared" si="11"/>
        <v>0</v>
      </c>
      <c r="T32" s="64">
        <f t="shared" si="12"/>
        <v>0</v>
      </c>
      <c r="U32" s="64">
        <f t="shared" si="13"/>
        <v>0</v>
      </c>
      <c r="V32">
        <v>14</v>
      </c>
      <c r="W32" s="64">
        <f t="shared" si="14"/>
        <v>3.5</v>
      </c>
      <c r="X32" s="27">
        <f t="shared" si="15"/>
        <v>66</v>
      </c>
      <c r="Y32" s="11">
        <f t="shared" si="16"/>
        <v>759.65</v>
      </c>
      <c r="Z32" s="123">
        <v>994097731.33000004</v>
      </c>
      <c r="AA32" s="121">
        <v>6126</v>
      </c>
      <c r="AB32" s="27">
        <f t="shared" si="17"/>
        <v>162275.18</v>
      </c>
      <c r="AC32" s="10">
        <f t="shared" si="18"/>
        <v>0.63262200000000002</v>
      </c>
      <c r="AD32" s="121">
        <v>98042</v>
      </c>
      <c r="AE32" s="10">
        <f t="shared" si="19"/>
        <v>0.710785</v>
      </c>
      <c r="AF32" s="10">
        <f t="shared" si="20"/>
        <v>0.34392899999999998</v>
      </c>
      <c r="AG32" s="66">
        <f t="shared" si="21"/>
        <v>0.34392899999999998</v>
      </c>
      <c r="AH32" s="67">
        <f t="shared" si="22"/>
        <v>0</v>
      </c>
      <c r="AI32" s="68">
        <f t="shared" si="23"/>
        <v>0.34392899999999998</v>
      </c>
      <c r="AJ32">
        <v>690</v>
      </c>
      <c r="AK32">
        <v>13</v>
      </c>
      <c r="AL32" s="26">
        <f t="shared" si="24"/>
        <v>897000</v>
      </c>
      <c r="AM32">
        <v>0</v>
      </c>
      <c r="AN32">
        <v>0</v>
      </c>
      <c r="AO32" s="26">
        <f t="shared" si="25"/>
        <v>0</v>
      </c>
      <c r="AP32" s="26">
        <f t="shared" si="26"/>
        <v>3011087</v>
      </c>
      <c r="AQ32" s="26">
        <f t="shared" si="27"/>
        <v>3908087</v>
      </c>
      <c r="AR32" s="69">
        <v>4067920</v>
      </c>
      <c r="AS32" s="69">
        <f t="shared" si="42"/>
        <v>3908087</v>
      </c>
      <c r="AT32" s="63">
        <v>4080374</v>
      </c>
      <c r="AU32" s="26">
        <f t="shared" si="28"/>
        <v>172287</v>
      </c>
      <c r="AV32" s="70" t="str">
        <f t="shared" si="29"/>
        <v>No</v>
      </c>
      <c r="AW32" s="69">
        <f t="shared" si="30"/>
        <v>0</v>
      </c>
      <c r="AX32" s="71">
        <f t="shared" si="31"/>
        <v>4080374</v>
      </c>
      <c r="AY32" s="72">
        <f t="shared" si="32"/>
        <v>4080374</v>
      </c>
      <c r="AZ32" s="115">
        <f t="shared" si="33"/>
        <v>0</v>
      </c>
      <c r="BA32" s="115"/>
      <c r="BB32" s="115">
        <f t="shared" si="34"/>
        <v>12685.599145113381</v>
      </c>
      <c r="BC32" s="74"/>
      <c r="BD32" s="74"/>
      <c r="BE32" s="74">
        <f t="shared" si="35"/>
        <v>-172287</v>
      </c>
      <c r="BF32" s="74">
        <f t="shared" si="36"/>
        <v>-172287</v>
      </c>
      <c r="BG32" s="74">
        <f t="shared" si="36"/>
        <v>-147667.18770000013</v>
      </c>
      <c r="BH32" s="74">
        <f t="shared" si="36"/>
        <v>-123051.06751041021</v>
      </c>
      <c r="BI32" s="74">
        <f t="shared" si="36"/>
        <v>-98440.85400832817</v>
      </c>
      <c r="BJ32" s="74">
        <f t="shared" si="36"/>
        <v>-73830.640506246127</v>
      </c>
      <c r="BK32" s="74">
        <f t="shared" si="36"/>
        <v>-49222.888025514316</v>
      </c>
      <c r="BL32" s="74">
        <f t="shared" si="36"/>
        <v>-24611.444012757391</v>
      </c>
      <c r="BO32" s="116">
        <f t="shared" si="37"/>
        <v>0</v>
      </c>
      <c r="BP32" s="116">
        <f t="shared" si="37"/>
        <v>-24619.812300000001</v>
      </c>
      <c r="BQ32" s="116">
        <f t="shared" si="37"/>
        <v>-24616.120189590019</v>
      </c>
      <c r="BR32" s="116">
        <f t="shared" si="37"/>
        <v>-24610.213502082042</v>
      </c>
      <c r="BS32" s="116">
        <f t="shared" si="37"/>
        <v>-24610.213502082042</v>
      </c>
      <c r="BT32" s="116">
        <f t="shared" si="37"/>
        <v>-24607.752480731833</v>
      </c>
      <c r="BU32" s="116">
        <f t="shared" si="37"/>
        <v>-24611.444012757158</v>
      </c>
      <c r="BV32" s="116">
        <f t="shared" si="37"/>
        <v>-24611.444012757391</v>
      </c>
      <c r="BX32" s="74">
        <f t="shared" si="38"/>
        <v>4080374</v>
      </c>
      <c r="BY32" s="74">
        <f t="shared" si="39"/>
        <v>4055754.1877000001</v>
      </c>
      <c r="BZ32" s="74">
        <f t="shared" si="39"/>
        <v>4031138.0675104102</v>
      </c>
      <c r="CA32" s="74">
        <f t="shared" si="39"/>
        <v>4006527.8540083282</v>
      </c>
      <c r="CB32" s="74">
        <f t="shared" si="39"/>
        <v>3981917.6405062461</v>
      </c>
      <c r="CC32" s="74">
        <f t="shared" si="39"/>
        <v>3957309.8880255143</v>
      </c>
      <c r="CD32" s="74">
        <f t="shared" si="39"/>
        <v>3932698.4440127574</v>
      </c>
      <c r="CE32" s="74">
        <f t="shared" si="39"/>
        <v>3908087</v>
      </c>
      <c r="CG32" s="117">
        <f t="shared" si="40"/>
        <v>4080374</v>
      </c>
      <c r="CH32" s="117">
        <f t="shared" si="41"/>
        <v>4055754.1877000001</v>
      </c>
      <c r="CI32" s="117">
        <f t="shared" si="41"/>
        <v>4031138.0675104102</v>
      </c>
      <c r="CJ32" s="117">
        <f t="shared" si="41"/>
        <v>4006527.8540083282</v>
      </c>
      <c r="CK32" s="117">
        <f t="shared" si="41"/>
        <v>3981917.6405062461</v>
      </c>
      <c r="CL32" s="117">
        <f t="shared" si="41"/>
        <v>3957309.8880255143</v>
      </c>
      <c r="CM32" s="117">
        <f t="shared" si="41"/>
        <v>3932698.4440127574</v>
      </c>
      <c r="CN32" s="117">
        <f t="shared" si="41"/>
        <v>3908087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 s="124">
        <v>0</v>
      </c>
      <c r="H33" s="6">
        <v>7</v>
      </c>
      <c r="I33" s="2" t="s">
        <v>190</v>
      </c>
      <c r="J33" s="60"/>
      <c r="K33" s="61">
        <v>2577.35</v>
      </c>
      <c r="L33"/>
      <c r="M33" s="63">
        <v>651</v>
      </c>
      <c r="N33" s="64">
        <f t="shared" si="6"/>
        <v>195.3</v>
      </c>
      <c r="O33" s="64">
        <f t="shared" si="7"/>
        <v>1546.41</v>
      </c>
      <c r="P33" s="64">
        <f t="shared" si="8"/>
        <v>0</v>
      </c>
      <c r="Q33" s="64">
        <f t="shared" si="9"/>
        <v>0</v>
      </c>
      <c r="R33" s="65">
        <f t="shared" si="10"/>
        <v>0.25</v>
      </c>
      <c r="S33" s="65">
        <f t="shared" si="11"/>
        <v>0</v>
      </c>
      <c r="T33" s="64">
        <f t="shared" si="12"/>
        <v>0</v>
      </c>
      <c r="U33" s="64">
        <f t="shared" si="13"/>
        <v>0</v>
      </c>
      <c r="V33">
        <v>99</v>
      </c>
      <c r="W33" s="64">
        <f t="shared" si="14"/>
        <v>24.75</v>
      </c>
      <c r="X33" s="27">
        <f t="shared" si="15"/>
        <v>195.3</v>
      </c>
      <c r="Y33" s="11">
        <f t="shared" si="16"/>
        <v>2797.4</v>
      </c>
      <c r="Z33" s="123">
        <v>4044593634.6700001</v>
      </c>
      <c r="AA33" s="121">
        <v>20197</v>
      </c>
      <c r="AB33" s="27">
        <f t="shared" si="17"/>
        <v>200257.15</v>
      </c>
      <c r="AC33" s="10">
        <f t="shared" si="18"/>
        <v>0.78069299999999997</v>
      </c>
      <c r="AD33" s="121">
        <v>106272</v>
      </c>
      <c r="AE33" s="10">
        <f t="shared" si="19"/>
        <v>0.77044999999999997</v>
      </c>
      <c r="AF33" s="10">
        <f t="shared" si="20"/>
        <v>0.22237999999999999</v>
      </c>
      <c r="AG33" s="66">
        <f t="shared" si="21"/>
        <v>0.22237999999999999</v>
      </c>
      <c r="AH33" s="67">
        <f t="shared" si="22"/>
        <v>0</v>
      </c>
      <c r="AI33" s="68">
        <f t="shared" si="23"/>
        <v>0.22237999999999999</v>
      </c>
      <c r="AJ33">
        <v>0</v>
      </c>
      <c r="AK33">
        <v>0</v>
      </c>
      <c r="AL33" s="26">
        <f t="shared" si="24"/>
        <v>0</v>
      </c>
      <c r="AM33">
        <v>0</v>
      </c>
      <c r="AN33">
        <v>0</v>
      </c>
      <c r="AO33" s="26">
        <f t="shared" si="25"/>
        <v>0</v>
      </c>
      <c r="AP33" s="26">
        <f t="shared" si="26"/>
        <v>7169539</v>
      </c>
      <c r="AQ33" s="26">
        <f t="shared" si="27"/>
        <v>7169539</v>
      </c>
      <c r="AR33" s="69">
        <v>6215712</v>
      </c>
      <c r="AS33" s="69">
        <f t="shared" si="42"/>
        <v>7169539</v>
      </c>
      <c r="AT33" s="63">
        <v>7237662</v>
      </c>
      <c r="AU33" s="26">
        <f t="shared" si="28"/>
        <v>68123</v>
      </c>
      <c r="AV33" s="70" t="str">
        <f t="shared" si="29"/>
        <v>No</v>
      </c>
      <c r="AW33" s="69">
        <f t="shared" si="30"/>
        <v>0</v>
      </c>
      <c r="AX33" s="71">
        <f t="shared" si="31"/>
        <v>7237662</v>
      </c>
      <c r="AY33" s="72">
        <f t="shared" si="32"/>
        <v>7237662</v>
      </c>
      <c r="AZ33" s="115">
        <f t="shared" si="33"/>
        <v>0</v>
      </c>
      <c r="BA33" s="115"/>
      <c r="BB33" s="115">
        <f t="shared" si="34"/>
        <v>12508.985973965508</v>
      </c>
      <c r="BC33" s="74"/>
      <c r="BD33" s="74"/>
      <c r="BE33" s="74">
        <f t="shared" si="35"/>
        <v>-68123</v>
      </c>
      <c r="BF33" s="74">
        <f t="shared" si="36"/>
        <v>-68123</v>
      </c>
      <c r="BG33" s="74">
        <f t="shared" si="36"/>
        <v>-58388.223299999721</v>
      </c>
      <c r="BH33" s="74">
        <f t="shared" si="36"/>
        <v>-48654.906475889497</v>
      </c>
      <c r="BI33" s="74">
        <f t="shared" si="36"/>
        <v>-38923.925180711783</v>
      </c>
      <c r="BJ33" s="74">
        <f t="shared" si="36"/>
        <v>-29192.94388553407</v>
      </c>
      <c r="BK33" s="74">
        <f t="shared" si="36"/>
        <v>-19462.935688485391</v>
      </c>
      <c r="BL33" s="74">
        <f t="shared" si="36"/>
        <v>-9731.4678442422301</v>
      </c>
      <c r="BO33" s="116">
        <f t="shared" si="37"/>
        <v>0</v>
      </c>
      <c r="BP33" s="116">
        <f t="shared" si="37"/>
        <v>-9734.7767000000003</v>
      </c>
      <c r="BQ33" s="116">
        <f t="shared" si="37"/>
        <v>-9733.316824109952</v>
      </c>
      <c r="BR33" s="116">
        <f t="shared" si="37"/>
        <v>-9730.9812951779004</v>
      </c>
      <c r="BS33" s="116">
        <f t="shared" si="37"/>
        <v>-9730.9812951779459</v>
      </c>
      <c r="BT33" s="116">
        <f t="shared" si="37"/>
        <v>-9730.0081970485044</v>
      </c>
      <c r="BU33" s="116">
        <f t="shared" si="37"/>
        <v>-9731.4678442426957</v>
      </c>
      <c r="BV33" s="116">
        <f t="shared" si="37"/>
        <v>-9731.4678442422301</v>
      </c>
      <c r="BX33" s="74">
        <f t="shared" si="38"/>
        <v>7237662</v>
      </c>
      <c r="BY33" s="74">
        <f t="shared" si="39"/>
        <v>7227927.2232999997</v>
      </c>
      <c r="BZ33" s="74">
        <f t="shared" si="39"/>
        <v>7218193.9064758895</v>
      </c>
      <c r="CA33" s="74">
        <f t="shared" si="39"/>
        <v>7208462.9251807118</v>
      </c>
      <c r="CB33" s="74">
        <f t="shared" si="39"/>
        <v>7198731.9438855341</v>
      </c>
      <c r="CC33" s="74">
        <f t="shared" si="39"/>
        <v>7189001.9356884854</v>
      </c>
      <c r="CD33" s="74">
        <f t="shared" si="39"/>
        <v>7179270.4678442422</v>
      </c>
      <c r="CE33" s="74">
        <f t="shared" si="39"/>
        <v>7169539</v>
      </c>
      <c r="CG33" s="117">
        <f t="shared" si="40"/>
        <v>7237662</v>
      </c>
      <c r="CH33" s="117">
        <f t="shared" si="41"/>
        <v>7227927.2232999997</v>
      </c>
      <c r="CI33" s="117">
        <f t="shared" si="41"/>
        <v>7218193.9064758895</v>
      </c>
      <c r="CJ33" s="117">
        <f t="shared" si="41"/>
        <v>7208462.9251807118</v>
      </c>
      <c r="CK33" s="117">
        <f t="shared" si="41"/>
        <v>7198731.9438855341</v>
      </c>
      <c r="CL33" s="117">
        <f t="shared" si="41"/>
        <v>7189001.9356884854</v>
      </c>
      <c r="CM33" s="117">
        <f t="shared" si="41"/>
        <v>7179270.4678442422</v>
      </c>
      <c r="CN33" s="117">
        <f t="shared" si="41"/>
        <v>7169539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 s="124">
        <v>0</v>
      </c>
      <c r="H34" s="6">
        <v>8</v>
      </c>
      <c r="I34" s="2" t="s">
        <v>191</v>
      </c>
      <c r="J34" s="60"/>
      <c r="K34" s="61">
        <v>788.36</v>
      </c>
      <c r="L34"/>
      <c r="M34" s="63">
        <v>111</v>
      </c>
      <c r="N34" s="64">
        <f t="shared" si="6"/>
        <v>33.299999999999997</v>
      </c>
      <c r="O34" s="64">
        <f t="shared" si="7"/>
        <v>473.02</v>
      </c>
      <c r="P34" s="64">
        <f t="shared" si="8"/>
        <v>0</v>
      </c>
      <c r="Q34" s="64">
        <f t="shared" si="9"/>
        <v>0</v>
      </c>
      <c r="R34" s="65">
        <f t="shared" si="10"/>
        <v>0.14000000000000001</v>
      </c>
      <c r="S34" s="65">
        <f t="shared" si="11"/>
        <v>0</v>
      </c>
      <c r="T34" s="64">
        <f t="shared" si="12"/>
        <v>0</v>
      </c>
      <c r="U34" s="64">
        <f t="shared" si="13"/>
        <v>0</v>
      </c>
      <c r="V34">
        <v>21</v>
      </c>
      <c r="W34" s="64">
        <f t="shared" si="14"/>
        <v>5.25</v>
      </c>
      <c r="X34" s="27">
        <f t="shared" si="15"/>
        <v>33.299999999999997</v>
      </c>
      <c r="Y34" s="11">
        <f t="shared" si="16"/>
        <v>826.91</v>
      </c>
      <c r="Z34" s="123">
        <v>1158134622.3299999</v>
      </c>
      <c r="AA34" s="121">
        <v>5277</v>
      </c>
      <c r="AB34" s="27">
        <f t="shared" si="17"/>
        <v>219468.38</v>
      </c>
      <c r="AC34" s="10">
        <f t="shared" si="18"/>
        <v>0.85558699999999999</v>
      </c>
      <c r="AD34" s="121">
        <v>141000</v>
      </c>
      <c r="AE34" s="10">
        <f t="shared" si="19"/>
        <v>1.022221</v>
      </c>
      <c r="AF34" s="10">
        <f t="shared" si="20"/>
        <v>9.4423000000000007E-2</v>
      </c>
      <c r="AG34" s="66">
        <f t="shared" si="21"/>
        <v>9.4423000000000007E-2</v>
      </c>
      <c r="AH34" s="67">
        <f t="shared" si="22"/>
        <v>0</v>
      </c>
      <c r="AI34" s="68">
        <f t="shared" si="23"/>
        <v>9.4423000000000007E-2</v>
      </c>
      <c r="AJ34">
        <v>349</v>
      </c>
      <c r="AK34">
        <v>6</v>
      </c>
      <c r="AL34" s="26">
        <f t="shared" si="24"/>
        <v>209400</v>
      </c>
      <c r="AM34">
        <v>0</v>
      </c>
      <c r="AN34">
        <v>0</v>
      </c>
      <c r="AO34" s="26">
        <f t="shared" si="25"/>
        <v>0</v>
      </c>
      <c r="AP34" s="26">
        <f t="shared" si="26"/>
        <v>899864</v>
      </c>
      <c r="AQ34" s="26">
        <f t="shared" si="27"/>
        <v>1109264</v>
      </c>
      <c r="AR34" s="69">
        <v>2000209</v>
      </c>
      <c r="AS34" s="69">
        <f t="shared" si="42"/>
        <v>1109264</v>
      </c>
      <c r="AT34" s="63">
        <v>1764574</v>
      </c>
      <c r="AU34" s="26">
        <f t="shared" si="28"/>
        <v>655310</v>
      </c>
      <c r="AV34" s="70" t="str">
        <f t="shared" si="29"/>
        <v>No</v>
      </c>
      <c r="AW34" s="69">
        <f t="shared" si="30"/>
        <v>0</v>
      </c>
      <c r="AX34" s="71">
        <f t="shared" si="31"/>
        <v>1764574</v>
      </c>
      <c r="AY34" s="72">
        <f t="shared" si="32"/>
        <v>1764574</v>
      </c>
      <c r="AZ34" s="115">
        <f t="shared" si="33"/>
        <v>0</v>
      </c>
      <c r="BA34" s="115"/>
      <c r="BB34" s="115">
        <f t="shared" si="34"/>
        <v>12088.560746359532</v>
      </c>
      <c r="BC34" s="74"/>
      <c r="BD34" s="74"/>
      <c r="BE34" s="74">
        <f t="shared" si="35"/>
        <v>-655310</v>
      </c>
      <c r="BF34" s="74">
        <f t="shared" si="36"/>
        <v>-655310</v>
      </c>
      <c r="BG34" s="74">
        <f t="shared" si="36"/>
        <v>-561666.20099999988</v>
      </c>
      <c r="BH34" s="74">
        <f t="shared" si="36"/>
        <v>-468036.44529329985</v>
      </c>
      <c r="BI34" s="74">
        <f t="shared" si="36"/>
        <v>-374429.15623463993</v>
      </c>
      <c r="BJ34" s="74">
        <f t="shared" si="36"/>
        <v>-280821.86717598001</v>
      </c>
      <c r="BK34" s="74">
        <f t="shared" si="36"/>
        <v>-187223.93884622585</v>
      </c>
      <c r="BL34" s="74">
        <f t="shared" si="36"/>
        <v>-93611.969423112925</v>
      </c>
      <c r="BO34" s="116">
        <f t="shared" si="37"/>
        <v>0</v>
      </c>
      <c r="BP34" s="116">
        <f t="shared" si="37"/>
        <v>-93643.798999999999</v>
      </c>
      <c r="BQ34" s="116">
        <f t="shared" si="37"/>
        <v>-93629.755706699973</v>
      </c>
      <c r="BR34" s="116">
        <f t="shared" si="37"/>
        <v>-93607.289058659982</v>
      </c>
      <c r="BS34" s="116">
        <f t="shared" si="37"/>
        <v>-93607.289058659982</v>
      </c>
      <c r="BT34" s="116">
        <f t="shared" si="37"/>
        <v>-93597.928329754126</v>
      </c>
      <c r="BU34" s="116">
        <f t="shared" si="37"/>
        <v>-93611.969423112925</v>
      </c>
      <c r="BV34" s="116">
        <f t="shared" si="37"/>
        <v>-93611.969423112925</v>
      </c>
      <c r="BX34" s="74">
        <f t="shared" si="38"/>
        <v>1764574</v>
      </c>
      <c r="BY34" s="74">
        <f t="shared" si="39"/>
        <v>1670930.2009999999</v>
      </c>
      <c r="BZ34" s="74">
        <f t="shared" si="39"/>
        <v>1577300.4452932999</v>
      </c>
      <c r="CA34" s="74">
        <f t="shared" si="39"/>
        <v>1483693.1562346399</v>
      </c>
      <c r="CB34" s="74">
        <f t="shared" si="39"/>
        <v>1390085.86717598</v>
      </c>
      <c r="CC34" s="74">
        <f t="shared" si="39"/>
        <v>1296487.9388462259</v>
      </c>
      <c r="CD34" s="74">
        <f t="shared" si="39"/>
        <v>1202875.9694231129</v>
      </c>
      <c r="CE34" s="74">
        <f t="shared" si="39"/>
        <v>1109264</v>
      </c>
      <c r="CG34" s="117">
        <f t="shared" si="40"/>
        <v>1764574</v>
      </c>
      <c r="CH34" s="117">
        <f t="shared" si="41"/>
        <v>1670930.2009999999</v>
      </c>
      <c r="CI34" s="117">
        <f t="shared" si="41"/>
        <v>1577300.4452932999</v>
      </c>
      <c r="CJ34" s="117">
        <f t="shared" si="41"/>
        <v>1483693.1562346399</v>
      </c>
      <c r="CK34" s="117">
        <f t="shared" si="41"/>
        <v>1390085.86717598</v>
      </c>
      <c r="CL34" s="117">
        <f t="shared" si="41"/>
        <v>1296487.9388462259</v>
      </c>
      <c r="CM34" s="117">
        <f t="shared" si="41"/>
        <v>1202875.9694231129</v>
      </c>
      <c r="CN34" s="117">
        <f t="shared" si="41"/>
        <v>1109264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 s="124">
        <v>0</v>
      </c>
      <c r="H35" s="6">
        <v>9</v>
      </c>
      <c r="I35" s="2" t="s">
        <v>192</v>
      </c>
      <c r="J35" s="60"/>
      <c r="K35" s="61">
        <v>3086.48</v>
      </c>
      <c r="L35"/>
      <c r="M35" s="63">
        <v>1146</v>
      </c>
      <c r="N35" s="64">
        <f t="shared" si="6"/>
        <v>343.8</v>
      </c>
      <c r="O35" s="64">
        <f t="shared" si="7"/>
        <v>1851.89</v>
      </c>
      <c r="P35" s="64">
        <f t="shared" si="8"/>
        <v>0</v>
      </c>
      <c r="Q35" s="64">
        <f t="shared" si="9"/>
        <v>0</v>
      </c>
      <c r="R35" s="65">
        <f t="shared" si="10"/>
        <v>0.37</v>
      </c>
      <c r="S35" s="65">
        <f t="shared" si="11"/>
        <v>0</v>
      </c>
      <c r="T35" s="64">
        <f t="shared" si="12"/>
        <v>0</v>
      </c>
      <c r="U35" s="64">
        <f t="shared" si="13"/>
        <v>0</v>
      </c>
      <c r="V35">
        <v>280</v>
      </c>
      <c r="W35" s="64">
        <f t="shared" si="14"/>
        <v>70</v>
      </c>
      <c r="X35" s="27">
        <f t="shared" si="15"/>
        <v>343.8</v>
      </c>
      <c r="Y35" s="11">
        <f t="shared" si="16"/>
        <v>3500.28</v>
      </c>
      <c r="Z35" s="123">
        <v>3946565046</v>
      </c>
      <c r="AA35" s="121">
        <v>20684</v>
      </c>
      <c r="AB35" s="27">
        <f t="shared" si="17"/>
        <v>190802.8</v>
      </c>
      <c r="AC35" s="10">
        <f t="shared" si="18"/>
        <v>0.74383500000000002</v>
      </c>
      <c r="AD35" s="121">
        <v>108382</v>
      </c>
      <c r="AE35" s="10">
        <f t="shared" si="19"/>
        <v>0.78574699999999997</v>
      </c>
      <c r="AF35" s="10">
        <f t="shared" si="20"/>
        <v>0.243591</v>
      </c>
      <c r="AG35" s="66">
        <f t="shared" si="21"/>
        <v>0.243591</v>
      </c>
      <c r="AH35" s="67">
        <f t="shared" si="22"/>
        <v>0</v>
      </c>
      <c r="AI35" s="68">
        <f t="shared" si="23"/>
        <v>0.243591</v>
      </c>
      <c r="AJ35">
        <v>0</v>
      </c>
      <c r="AK35">
        <v>0</v>
      </c>
      <c r="AL35" s="26">
        <f t="shared" si="24"/>
        <v>0</v>
      </c>
      <c r="AM35">
        <v>0</v>
      </c>
      <c r="AN35">
        <v>0</v>
      </c>
      <c r="AO35" s="26">
        <f t="shared" si="25"/>
        <v>0</v>
      </c>
      <c r="AP35" s="26">
        <f t="shared" si="26"/>
        <v>9826638</v>
      </c>
      <c r="AQ35" s="26">
        <f t="shared" si="27"/>
        <v>9826638</v>
      </c>
      <c r="AR35" s="69">
        <v>8087732</v>
      </c>
      <c r="AS35" s="69">
        <f t="shared" si="42"/>
        <v>9826638</v>
      </c>
      <c r="AT35" s="63">
        <v>10047664</v>
      </c>
      <c r="AU35" s="26">
        <f t="shared" si="28"/>
        <v>221026</v>
      </c>
      <c r="AV35" s="70" t="str">
        <f t="shared" si="29"/>
        <v>No</v>
      </c>
      <c r="AW35" s="69">
        <f t="shared" si="30"/>
        <v>0</v>
      </c>
      <c r="AX35" s="71">
        <f t="shared" si="31"/>
        <v>10047664</v>
      </c>
      <c r="AY35" s="72">
        <f t="shared" si="32"/>
        <v>10047664</v>
      </c>
      <c r="AZ35" s="115">
        <f t="shared" si="33"/>
        <v>0</v>
      </c>
      <c r="BA35" s="115"/>
      <c r="BB35" s="115">
        <f t="shared" si="34"/>
        <v>13070.140418859024</v>
      </c>
      <c r="BC35" s="74"/>
      <c r="BD35" s="74"/>
      <c r="BE35" s="74">
        <f t="shared" si="35"/>
        <v>-221026</v>
      </c>
      <c r="BF35" s="74">
        <f t="shared" si="36"/>
        <v>-221026</v>
      </c>
      <c r="BG35" s="74">
        <f t="shared" si="36"/>
        <v>-189441.38460000046</v>
      </c>
      <c r="BH35" s="74">
        <f t="shared" si="36"/>
        <v>-157861.50578718074</v>
      </c>
      <c r="BI35" s="74">
        <f t="shared" si="36"/>
        <v>-126289.20462974533</v>
      </c>
      <c r="BJ35" s="74">
        <f t="shared" si="36"/>
        <v>-94716.903472308069</v>
      </c>
      <c r="BK35" s="74">
        <f t="shared" si="36"/>
        <v>-63147.759544987231</v>
      </c>
      <c r="BL35" s="74">
        <f t="shared" si="36"/>
        <v>-31573.879772493616</v>
      </c>
      <c r="BO35" s="116">
        <f t="shared" si="37"/>
        <v>0</v>
      </c>
      <c r="BP35" s="116">
        <f t="shared" si="37"/>
        <v>-31584.615399999999</v>
      </c>
      <c r="BQ35" s="116">
        <f t="shared" si="37"/>
        <v>-31579.878812820072</v>
      </c>
      <c r="BR35" s="116">
        <f t="shared" si="37"/>
        <v>-31572.301157436148</v>
      </c>
      <c r="BS35" s="116">
        <f t="shared" si="37"/>
        <v>-31572.301157436334</v>
      </c>
      <c r="BT35" s="116">
        <f t="shared" si="37"/>
        <v>-31569.143927320278</v>
      </c>
      <c r="BU35" s="116">
        <f t="shared" si="37"/>
        <v>-31573.879772493616</v>
      </c>
      <c r="BV35" s="116">
        <f t="shared" si="37"/>
        <v>-31573.879772493616</v>
      </c>
      <c r="BX35" s="74">
        <f t="shared" si="38"/>
        <v>10047664</v>
      </c>
      <c r="BY35" s="74">
        <f t="shared" si="39"/>
        <v>10016079.3846</v>
      </c>
      <c r="BZ35" s="74">
        <f t="shared" si="39"/>
        <v>9984499.5057871807</v>
      </c>
      <c r="CA35" s="74">
        <f t="shared" si="39"/>
        <v>9952927.2046297453</v>
      </c>
      <c r="CB35" s="74">
        <f t="shared" si="39"/>
        <v>9921354.9034723081</v>
      </c>
      <c r="CC35" s="74">
        <f t="shared" si="39"/>
        <v>9889785.7595449872</v>
      </c>
      <c r="CD35" s="74">
        <f t="shared" si="39"/>
        <v>9858211.8797724936</v>
      </c>
      <c r="CE35" s="74">
        <f t="shared" si="39"/>
        <v>9826638</v>
      </c>
      <c r="CG35" s="117">
        <f t="shared" si="40"/>
        <v>10047664</v>
      </c>
      <c r="CH35" s="117">
        <f t="shared" si="41"/>
        <v>10016079.3846</v>
      </c>
      <c r="CI35" s="117">
        <f t="shared" si="41"/>
        <v>9984499.5057871807</v>
      </c>
      <c r="CJ35" s="117">
        <f t="shared" si="41"/>
        <v>9952927.2046297453</v>
      </c>
      <c r="CK35" s="117">
        <f t="shared" si="41"/>
        <v>9921354.9034723081</v>
      </c>
      <c r="CL35" s="117">
        <f t="shared" si="41"/>
        <v>9889785.7595449872</v>
      </c>
      <c r="CM35" s="117">
        <f t="shared" si="41"/>
        <v>9858211.8797724936</v>
      </c>
      <c r="CN35" s="117">
        <f t="shared" si="41"/>
        <v>9826638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 s="124">
        <v>0</v>
      </c>
      <c r="H36" s="6">
        <v>10</v>
      </c>
      <c r="I36" s="2" t="s">
        <v>193</v>
      </c>
      <c r="J36" s="60"/>
      <c r="K36" s="61">
        <v>340.43</v>
      </c>
      <c r="L36"/>
      <c r="M36" s="63">
        <v>86</v>
      </c>
      <c r="N36" s="64">
        <f t="shared" si="6"/>
        <v>25.8</v>
      </c>
      <c r="O36" s="64">
        <f t="shared" si="7"/>
        <v>204.26</v>
      </c>
      <c r="P36" s="64">
        <f t="shared" si="8"/>
        <v>0</v>
      </c>
      <c r="Q36" s="64">
        <f t="shared" si="9"/>
        <v>0</v>
      </c>
      <c r="R36" s="65">
        <f t="shared" si="10"/>
        <v>0.25</v>
      </c>
      <c r="S36" s="65">
        <f t="shared" si="11"/>
        <v>0</v>
      </c>
      <c r="T36" s="64">
        <f t="shared" si="12"/>
        <v>0</v>
      </c>
      <c r="U36" s="64">
        <f t="shared" si="13"/>
        <v>0</v>
      </c>
      <c r="V36">
        <v>1</v>
      </c>
      <c r="W36" s="64">
        <f t="shared" si="14"/>
        <v>0.25</v>
      </c>
      <c r="X36" s="27">
        <f t="shared" si="15"/>
        <v>25.8</v>
      </c>
      <c r="Y36" s="11">
        <f t="shared" si="16"/>
        <v>366.48</v>
      </c>
      <c r="Z36" s="123">
        <v>773924778</v>
      </c>
      <c r="AA36" s="121">
        <v>3409</v>
      </c>
      <c r="AB36" s="27">
        <f t="shared" si="17"/>
        <v>227023.99</v>
      </c>
      <c r="AC36" s="10">
        <f t="shared" si="18"/>
        <v>0.885042</v>
      </c>
      <c r="AD36" s="121">
        <v>113650</v>
      </c>
      <c r="AE36" s="10">
        <f t="shared" si="19"/>
        <v>0.82393899999999998</v>
      </c>
      <c r="AF36" s="10">
        <f t="shared" si="20"/>
        <v>0.13328899999999999</v>
      </c>
      <c r="AG36" s="66">
        <f t="shared" si="21"/>
        <v>0.13328899999999999</v>
      </c>
      <c r="AH36" s="67">
        <f t="shared" si="22"/>
        <v>0</v>
      </c>
      <c r="AI36" s="68">
        <f t="shared" si="23"/>
        <v>0.13328899999999999</v>
      </c>
      <c r="AJ36">
        <v>341</v>
      </c>
      <c r="AK36">
        <v>13</v>
      </c>
      <c r="AL36" s="26">
        <f t="shared" si="24"/>
        <v>443300</v>
      </c>
      <c r="AM36">
        <v>0</v>
      </c>
      <c r="AN36">
        <v>0</v>
      </c>
      <c r="AO36" s="26">
        <f t="shared" si="25"/>
        <v>0</v>
      </c>
      <c r="AP36" s="26">
        <f t="shared" si="26"/>
        <v>562970</v>
      </c>
      <c r="AQ36" s="26">
        <f t="shared" si="27"/>
        <v>1006270</v>
      </c>
      <c r="AR36" s="69">
        <v>1278838</v>
      </c>
      <c r="AS36" s="69">
        <f t="shared" si="42"/>
        <v>1006270</v>
      </c>
      <c r="AT36" s="63">
        <v>1218610</v>
      </c>
      <c r="AU36" s="26">
        <f t="shared" si="28"/>
        <v>212340</v>
      </c>
      <c r="AV36" s="70" t="str">
        <f t="shared" si="29"/>
        <v>No</v>
      </c>
      <c r="AW36" s="69">
        <f t="shared" si="30"/>
        <v>0</v>
      </c>
      <c r="AX36" s="71">
        <f t="shared" si="31"/>
        <v>1218610</v>
      </c>
      <c r="AY36" s="72">
        <f t="shared" si="32"/>
        <v>1218610</v>
      </c>
      <c r="AZ36" s="115">
        <f t="shared" si="33"/>
        <v>0</v>
      </c>
      <c r="BA36" s="115"/>
      <c r="BB36" s="115">
        <f t="shared" si="34"/>
        <v>12406.903034397674</v>
      </c>
      <c r="BC36" s="74"/>
      <c r="BD36" s="74"/>
      <c r="BE36" s="74">
        <f t="shared" si="35"/>
        <v>-212340</v>
      </c>
      <c r="BF36" s="74">
        <f t="shared" si="36"/>
        <v>-212340</v>
      </c>
      <c r="BG36" s="74">
        <f t="shared" si="36"/>
        <v>-181996.61400000006</v>
      </c>
      <c r="BH36" s="74">
        <f t="shared" si="36"/>
        <v>-151657.77844620007</v>
      </c>
      <c r="BI36" s="74">
        <f t="shared" si="36"/>
        <v>-121326.22275695996</v>
      </c>
      <c r="BJ36" s="74">
        <f t="shared" si="36"/>
        <v>-90994.667067720089</v>
      </c>
      <c r="BK36" s="74">
        <f t="shared" si="36"/>
        <v>-60666.14453404909</v>
      </c>
      <c r="BL36" s="74">
        <f t="shared" si="36"/>
        <v>-30333.072267024545</v>
      </c>
      <c r="BO36" s="116">
        <f t="shared" si="37"/>
        <v>0</v>
      </c>
      <c r="BP36" s="116">
        <f t="shared" si="37"/>
        <v>-30343.385999999999</v>
      </c>
      <c r="BQ36" s="116">
        <f t="shared" si="37"/>
        <v>-30338.835553800007</v>
      </c>
      <c r="BR36" s="116">
        <f t="shared" si="37"/>
        <v>-30331.555689240016</v>
      </c>
      <c r="BS36" s="116">
        <f t="shared" si="37"/>
        <v>-30331.555689239991</v>
      </c>
      <c r="BT36" s="116">
        <f t="shared" si="37"/>
        <v>-30328.522533671105</v>
      </c>
      <c r="BU36" s="116">
        <f t="shared" si="37"/>
        <v>-30333.072267024545</v>
      </c>
      <c r="BV36" s="116">
        <f t="shared" si="37"/>
        <v>-30333.072267024545</v>
      </c>
      <c r="BX36" s="74">
        <f t="shared" si="38"/>
        <v>1218610</v>
      </c>
      <c r="BY36" s="74">
        <f t="shared" si="39"/>
        <v>1188266.6140000001</v>
      </c>
      <c r="BZ36" s="74">
        <f t="shared" si="39"/>
        <v>1157927.7784462001</v>
      </c>
      <c r="CA36" s="74">
        <f t="shared" si="39"/>
        <v>1127596.22275696</v>
      </c>
      <c r="CB36" s="74">
        <f t="shared" si="39"/>
        <v>1097264.6670677201</v>
      </c>
      <c r="CC36" s="74">
        <f t="shared" si="39"/>
        <v>1066936.1445340491</v>
      </c>
      <c r="CD36" s="74">
        <f t="shared" si="39"/>
        <v>1036603.0722670245</v>
      </c>
      <c r="CE36" s="74">
        <f t="shared" si="39"/>
        <v>1006270</v>
      </c>
      <c r="CG36" s="117">
        <f t="shared" si="40"/>
        <v>1218610</v>
      </c>
      <c r="CH36" s="117">
        <f t="shared" si="41"/>
        <v>1188266.6140000001</v>
      </c>
      <c r="CI36" s="117">
        <f t="shared" si="41"/>
        <v>1157927.7784462001</v>
      </c>
      <c r="CJ36" s="117">
        <f t="shared" si="41"/>
        <v>1127596.22275696</v>
      </c>
      <c r="CK36" s="117">
        <f t="shared" si="41"/>
        <v>1097264.6670677201</v>
      </c>
      <c r="CL36" s="117">
        <f t="shared" si="41"/>
        <v>1066936.1445340491</v>
      </c>
      <c r="CM36" s="117">
        <f t="shared" si="41"/>
        <v>1036603.0722670245</v>
      </c>
      <c r="CN36" s="117">
        <f t="shared" si="41"/>
        <v>1006270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 s="124">
        <v>27</v>
      </c>
      <c r="H37" s="6">
        <v>11</v>
      </c>
      <c r="I37" s="2" t="s">
        <v>195</v>
      </c>
      <c r="J37" s="60"/>
      <c r="K37" s="61">
        <v>2215.89</v>
      </c>
      <c r="L37"/>
      <c r="M37" s="63">
        <v>1107</v>
      </c>
      <c r="N37" s="64">
        <f t="shared" si="6"/>
        <v>332.1</v>
      </c>
      <c r="O37" s="64">
        <f t="shared" si="7"/>
        <v>1329.53</v>
      </c>
      <c r="P37" s="64">
        <f t="shared" si="8"/>
        <v>0</v>
      </c>
      <c r="Q37" s="64">
        <f t="shared" si="9"/>
        <v>0</v>
      </c>
      <c r="R37" s="65">
        <f t="shared" si="10"/>
        <v>0.5</v>
      </c>
      <c r="S37" s="65">
        <f t="shared" si="11"/>
        <v>0</v>
      </c>
      <c r="T37" s="64">
        <f t="shared" si="12"/>
        <v>0</v>
      </c>
      <c r="U37" s="64">
        <f t="shared" si="13"/>
        <v>0</v>
      </c>
      <c r="V37">
        <v>96</v>
      </c>
      <c r="W37" s="64">
        <f t="shared" si="14"/>
        <v>24</v>
      </c>
      <c r="X37" s="27">
        <f t="shared" si="15"/>
        <v>332.1</v>
      </c>
      <c r="Y37" s="11">
        <f t="shared" si="16"/>
        <v>2571.9899999999998</v>
      </c>
      <c r="Z37" s="123">
        <v>4359819492.6700001</v>
      </c>
      <c r="AA37" s="121">
        <v>21560</v>
      </c>
      <c r="AB37" s="27">
        <f t="shared" si="17"/>
        <v>202217.97</v>
      </c>
      <c r="AC37" s="10">
        <f t="shared" si="18"/>
        <v>0.78833699999999995</v>
      </c>
      <c r="AD37" s="121">
        <v>90061</v>
      </c>
      <c r="AE37" s="10">
        <f t="shared" si="19"/>
        <v>0.65292399999999995</v>
      </c>
      <c r="AF37" s="10">
        <f t="shared" si="20"/>
        <v>0.25228699999999998</v>
      </c>
      <c r="AG37" s="66">
        <f t="shared" si="21"/>
        <v>0.25228699999999998</v>
      </c>
      <c r="AH37" s="67">
        <f t="shared" si="22"/>
        <v>0</v>
      </c>
      <c r="AI37" s="68">
        <f t="shared" si="23"/>
        <v>0.25228699999999998</v>
      </c>
      <c r="AJ37">
        <v>0</v>
      </c>
      <c r="AK37">
        <v>0</v>
      </c>
      <c r="AL37" s="26">
        <f t="shared" si="24"/>
        <v>0</v>
      </c>
      <c r="AM37">
        <v>0</v>
      </c>
      <c r="AN37">
        <v>0</v>
      </c>
      <c r="AO37" s="26">
        <f t="shared" si="25"/>
        <v>0</v>
      </c>
      <c r="AP37" s="26">
        <f t="shared" si="26"/>
        <v>7478338</v>
      </c>
      <c r="AQ37" s="26">
        <f t="shared" si="27"/>
        <v>7478338</v>
      </c>
      <c r="AR37" s="69">
        <v>6160837</v>
      </c>
      <c r="AS37" s="69">
        <f t="shared" si="42"/>
        <v>8047852</v>
      </c>
      <c r="AT37" s="63">
        <v>8047852</v>
      </c>
      <c r="AU37" s="26">
        <f t="shared" si="28"/>
        <v>569514</v>
      </c>
      <c r="AV37" s="70" t="str">
        <f t="shared" si="29"/>
        <v>No</v>
      </c>
      <c r="AW37" s="69">
        <f t="shared" si="30"/>
        <v>0</v>
      </c>
      <c r="AX37" s="71">
        <f t="shared" si="31"/>
        <v>8047852</v>
      </c>
      <c r="AY37" s="72">
        <f t="shared" si="32"/>
        <v>8047852</v>
      </c>
      <c r="AZ37" s="115">
        <f t="shared" si="33"/>
        <v>0</v>
      </c>
      <c r="BA37" s="115"/>
      <c r="BB37" s="115">
        <f t="shared" si="34"/>
        <v>13377.101187333305</v>
      </c>
      <c r="BC37" s="74"/>
      <c r="BD37" s="74"/>
      <c r="BE37" s="74">
        <f t="shared" si="35"/>
        <v>-569514</v>
      </c>
      <c r="BF37" s="74">
        <f t="shared" si="36"/>
        <v>-569514</v>
      </c>
      <c r="BG37" s="74">
        <f t="shared" si="36"/>
        <v>-569514</v>
      </c>
      <c r="BH37" s="74">
        <f t="shared" si="36"/>
        <v>-569514</v>
      </c>
      <c r="BI37" s="74">
        <f t="shared" si="36"/>
        <v>-569514</v>
      </c>
      <c r="BJ37" s="74">
        <f t="shared" si="36"/>
        <v>-569514</v>
      </c>
      <c r="BK37" s="74">
        <f t="shared" si="36"/>
        <v>-569514</v>
      </c>
      <c r="BL37" s="74">
        <f t="shared" si="36"/>
        <v>-569514</v>
      </c>
      <c r="BO37" s="116">
        <f t="shared" si="37"/>
        <v>0</v>
      </c>
      <c r="BP37" s="116">
        <f t="shared" si="37"/>
        <v>-81383.550600000002</v>
      </c>
      <c r="BQ37" s="116">
        <f t="shared" si="37"/>
        <v>-94937.983799999987</v>
      </c>
      <c r="BR37" s="116">
        <f t="shared" si="37"/>
        <v>-113902.8</v>
      </c>
      <c r="BS37" s="116">
        <f t="shared" si="37"/>
        <v>-142378.5</v>
      </c>
      <c r="BT37" s="116">
        <f t="shared" si="37"/>
        <v>-189819.01619999998</v>
      </c>
      <c r="BU37" s="116">
        <f t="shared" si="37"/>
        <v>-284757</v>
      </c>
      <c r="BV37" s="116">
        <f t="shared" si="37"/>
        <v>-569514</v>
      </c>
      <c r="BX37" s="74">
        <f t="shared" si="38"/>
        <v>8047852</v>
      </c>
      <c r="BY37" s="74">
        <f t="shared" si="39"/>
        <v>7966468.4494000003</v>
      </c>
      <c r="BZ37" s="74">
        <f t="shared" si="39"/>
        <v>7952914.0162000004</v>
      </c>
      <c r="CA37" s="74">
        <f t="shared" si="39"/>
        <v>7933949.2000000002</v>
      </c>
      <c r="CB37" s="74">
        <f t="shared" si="39"/>
        <v>7905473.5</v>
      </c>
      <c r="CC37" s="74">
        <f t="shared" si="39"/>
        <v>7858032.9837999996</v>
      </c>
      <c r="CD37" s="74">
        <f t="shared" si="39"/>
        <v>7763095</v>
      </c>
      <c r="CE37" s="74">
        <f t="shared" si="39"/>
        <v>7478338</v>
      </c>
      <c r="CG37" s="117">
        <f t="shared" si="40"/>
        <v>8047852</v>
      </c>
      <c r="CH37" s="117">
        <f t="shared" si="41"/>
        <v>8047852</v>
      </c>
      <c r="CI37" s="117">
        <f t="shared" si="41"/>
        <v>8047852</v>
      </c>
      <c r="CJ37" s="117">
        <f t="shared" si="41"/>
        <v>8047852</v>
      </c>
      <c r="CK37" s="117">
        <f t="shared" si="41"/>
        <v>8047852</v>
      </c>
      <c r="CL37" s="117">
        <f t="shared" si="41"/>
        <v>8047852</v>
      </c>
      <c r="CM37" s="117">
        <f t="shared" si="41"/>
        <v>8047852</v>
      </c>
      <c r="CN37" s="117">
        <f t="shared" si="41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 s="124">
        <v>0</v>
      </c>
      <c r="H38" s="6">
        <v>12</v>
      </c>
      <c r="I38" s="2" t="s">
        <v>196</v>
      </c>
      <c r="J38" s="60"/>
      <c r="K38" s="61">
        <v>649.38</v>
      </c>
      <c r="L38"/>
      <c r="M38" s="63">
        <v>109</v>
      </c>
      <c r="N38" s="64">
        <f t="shared" si="6"/>
        <v>32.700000000000003</v>
      </c>
      <c r="O38" s="64">
        <f t="shared" si="7"/>
        <v>389.63</v>
      </c>
      <c r="P38" s="64">
        <f t="shared" si="8"/>
        <v>0</v>
      </c>
      <c r="Q38" s="64">
        <f t="shared" si="9"/>
        <v>0</v>
      </c>
      <c r="R38" s="65">
        <f t="shared" si="10"/>
        <v>0.17</v>
      </c>
      <c r="S38" s="65">
        <f t="shared" si="11"/>
        <v>0</v>
      </c>
      <c r="T38" s="64">
        <f t="shared" si="12"/>
        <v>0</v>
      </c>
      <c r="U38" s="64">
        <f t="shared" si="13"/>
        <v>0</v>
      </c>
      <c r="V38">
        <v>3</v>
      </c>
      <c r="W38" s="64">
        <f t="shared" si="14"/>
        <v>0.75</v>
      </c>
      <c r="X38" s="27">
        <f t="shared" si="15"/>
        <v>32.700000000000003</v>
      </c>
      <c r="Y38" s="11">
        <f t="shared" si="16"/>
        <v>682.83</v>
      </c>
      <c r="Z38" s="123">
        <v>823575866.66999996</v>
      </c>
      <c r="AA38" s="121">
        <v>4834</v>
      </c>
      <c r="AB38" s="27">
        <f t="shared" si="17"/>
        <v>170371.51</v>
      </c>
      <c r="AC38" s="10">
        <f t="shared" si="18"/>
        <v>0.66418500000000003</v>
      </c>
      <c r="AD38" s="121">
        <v>114948</v>
      </c>
      <c r="AE38" s="10">
        <f t="shared" si="19"/>
        <v>0.83335000000000004</v>
      </c>
      <c r="AF38" s="10">
        <f t="shared" si="20"/>
        <v>0.28506599999999999</v>
      </c>
      <c r="AG38" s="66">
        <f t="shared" si="21"/>
        <v>0.28506599999999999</v>
      </c>
      <c r="AH38" s="67">
        <f t="shared" si="22"/>
        <v>0</v>
      </c>
      <c r="AI38" s="68">
        <f t="shared" si="23"/>
        <v>0.28506599999999999</v>
      </c>
      <c r="AJ38">
        <v>0</v>
      </c>
      <c r="AK38">
        <v>0</v>
      </c>
      <c r="AL38" s="26">
        <f t="shared" si="24"/>
        <v>0</v>
      </c>
      <c r="AM38">
        <v>0</v>
      </c>
      <c r="AN38">
        <v>0</v>
      </c>
      <c r="AO38" s="26">
        <f t="shared" si="25"/>
        <v>0</v>
      </c>
      <c r="AP38" s="26">
        <f t="shared" si="26"/>
        <v>2243360</v>
      </c>
      <c r="AQ38" s="26">
        <f t="shared" si="27"/>
        <v>2243360</v>
      </c>
      <c r="AR38" s="69">
        <v>2983350</v>
      </c>
      <c r="AS38" s="69">
        <f t="shared" si="42"/>
        <v>2243360</v>
      </c>
      <c r="AT38" s="63">
        <v>2683216</v>
      </c>
      <c r="AU38" s="26">
        <f t="shared" si="28"/>
        <v>439856</v>
      </c>
      <c r="AV38" s="70" t="str">
        <f t="shared" si="29"/>
        <v>No</v>
      </c>
      <c r="AW38" s="69">
        <f t="shared" si="30"/>
        <v>0</v>
      </c>
      <c r="AX38" s="71">
        <f t="shared" si="31"/>
        <v>2683216</v>
      </c>
      <c r="AY38" s="72">
        <f t="shared" si="32"/>
        <v>2683216</v>
      </c>
      <c r="AZ38" s="115">
        <f t="shared" si="33"/>
        <v>0</v>
      </c>
      <c r="BA38" s="115"/>
      <c r="BB38" s="115">
        <f t="shared" si="34"/>
        <v>12118.660491545783</v>
      </c>
      <c r="BC38" s="74"/>
      <c r="BD38" s="74"/>
      <c r="BE38" s="74">
        <f t="shared" si="35"/>
        <v>-439856</v>
      </c>
      <c r="BF38" s="74">
        <f t="shared" si="36"/>
        <v>-439856</v>
      </c>
      <c r="BG38" s="74">
        <f t="shared" si="36"/>
        <v>-377000.57759999996</v>
      </c>
      <c r="BH38" s="74">
        <f t="shared" si="36"/>
        <v>-314154.58131407993</v>
      </c>
      <c r="BI38" s="74">
        <f t="shared" si="36"/>
        <v>-251323.66505126376</v>
      </c>
      <c r="BJ38" s="74">
        <f t="shared" si="36"/>
        <v>-188492.74878844805</v>
      </c>
      <c r="BK38" s="74">
        <f t="shared" si="36"/>
        <v>-125668.11561725847</v>
      </c>
      <c r="BL38" s="74">
        <f t="shared" si="36"/>
        <v>-62834.057808629237</v>
      </c>
      <c r="BO38" s="116">
        <f t="shared" si="37"/>
        <v>0</v>
      </c>
      <c r="BP38" s="116">
        <f t="shared" si="37"/>
        <v>-62855.422400000003</v>
      </c>
      <c r="BQ38" s="116">
        <f t="shared" si="37"/>
        <v>-62845.996285919988</v>
      </c>
      <c r="BR38" s="116">
        <f t="shared" si="37"/>
        <v>-62830.91626281599</v>
      </c>
      <c r="BS38" s="116">
        <f t="shared" si="37"/>
        <v>-62830.916262815939</v>
      </c>
      <c r="BT38" s="116">
        <f t="shared" si="37"/>
        <v>-62824.633171189729</v>
      </c>
      <c r="BU38" s="116">
        <f t="shared" si="37"/>
        <v>-62834.057808629237</v>
      </c>
      <c r="BV38" s="116">
        <f t="shared" si="37"/>
        <v>-62834.057808629237</v>
      </c>
      <c r="BX38" s="74">
        <f t="shared" si="38"/>
        <v>2683216</v>
      </c>
      <c r="BY38" s="74">
        <f t="shared" si="39"/>
        <v>2620360.5776</v>
      </c>
      <c r="BZ38" s="74">
        <f t="shared" si="39"/>
        <v>2557514.5813140799</v>
      </c>
      <c r="CA38" s="74">
        <f t="shared" si="39"/>
        <v>2494683.6650512638</v>
      </c>
      <c r="CB38" s="74">
        <f t="shared" si="39"/>
        <v>2431852.7487884481</v>
      </c>
      <c r="CC38" s="74">
        <f t="shared" si="39"/>
        <v>2369028.1156172585</v>
      </c>
      <c r="CD38" s="74">
        <f t="shared" si="39"/>
        <v>2306194.0578086292</v>
      </c>
      <c r="CE38" s="74">
        <f t="shared" si="39"/>
        <v>2243360</v>
      </c>
      <c r="CG38" s="117">
        <f t="shared" si="40"/>
        <v>2683216</v>
      </c>
      <c r="CH38" s="117">
        <f t="shared" si="41"/>
        <v>2620360.5776</v>
      </c>
      <c r="CI38" s="117">
        <f t="shared" si="41"/>
        <v>2557514.5813140799</v>
      </c>
      <c r="CJ38" s="117">
        <f t="shared" si="41"/>
        <v>2494683.6650512638</v>
      </c>
      <c r="CK38" s="117">
        <f t="shared" si="41"/>
        <v>2431852.7487884481</v>
      </c>
      <c r="CL38" s="117">
        <f t="shared" si="41"/>
        <v>2369028.1156172585</v>
      </c>
      <c r="CM38" s="117">
        <f t="shared" si="41"/>
        <v>2306194.0578086292</v>
      </c>
      <c r="CN38" s="117">
        <f t="shared" si="41"/>
        <v>2243360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 s="124">
        <v>0</v>
      </c>
      <c r="H39" s="6">
        <v>13</v>
      </c>
      <c r="I39" s="2" t="s">
        <v>197</v>
      </c>
      <c r="J39" s="60"/>
      <c r="K39" s="61">
        <v>248.81</v>
      </c>
      <c r="L39"/>
      <c r="M39" s="63">
        <v>95</v>
      </c>
      <c r="N39" s="64">
        <f t="shared" si="6"/>
        <v>28.5</v>
      </c>
      <c r="O39" s="64">
        <f t="shared" si="7"/>
        <v>149.29</v>
      </c>
      <c r="P39" s="64">
        <f t="shared" si="8"/>
        <v>0</v>
      </c>
      <c r="Q39" s="64">
        <f t="shared" si="9"/>
        <v>0</v>
      </c>
      <c r="R39" s="65">
        <f t="shared" si="10"/>
        <v>0.38</v>
      </c>
      <c r="S39" s="65">
        <f t="shared" si="11"/>
        <v>0</v>
      </c>
      <c r="T39" s="64">
        <f t="shared" si="12"/>
        <v>0</v>
      </c>
      <c r="U39" s="64">
        <f t="shared" si="13"/>
        <v>0</v>
      </c>
      <c r="V39">
        <v>6</v>
      </c>
      <c r="W39" s="64">
        <f t="shared" si="14"/>
        <v>1.5</v>
      </c>
      <c r="X39" s="27">
        <f t="shared" si="15"/>
        <v>28.5</v>
      </c>
      <c r="Y39" s="11">
        <f t="shared" si="16"/>
        <v>278.81</v>
      </c>
      <c r="Z39" s="123">
        <v>484392984.32999998</v>
      </c>
      <c r="AA39" s="121">
        <v>2420</v>
      </c>
      <c r="AB39" s="27">
        <f t="shared" si="17"/>
        <v>200162.39</v>
      </c>
      <c r="AC39" s="10">
        <f t="shared" si="18"/>
        <v>0.78032299999999999</v>
      </c>
      <c r="AD39" s="121">
        <v>102440</v>
      </c>
      <c r="AE39" s="10">
        <f t="shared" si="19"/>
        <v>0.74266900000000002</v>
      </c>
      <c r="AF39" s="10">
        <f t="shared" si="20"/>
        <v>0.23097300000000001</v>
      </c>
      <c r="AG39" s="66">
        <f t="shared" si="21"/>
        <v>0.23097300000000001</v>
      </c>
      <c r="AH39" s="67">
        <f t="shared" si="22"/>
        <v>0</v>
      </c>
      <c r="AI39" s="68">
        <f t="shared" si="23"/>
        <v>0.23097300000000001</v>
      </c>
      <c r="AJ39">
        <v>0</v>
      </c>
      <c r="AK39">
        <v>0</v>
      </c>
      <c r="AL39" s="26">
        <f t="shared" si="24"/>
        <v>0</v>
      </c>
      <c r="AM39">
        <v>33</v>
      </c>
      <c r="AN39">
        <v>4</v>
      </c>
      <c r="AO39" s="26">
        <f t="shared" si="25"/>
        <v>13200</v>
      </c>
      <c r="AP39" s="26">
        <f t="shared" si="26"/>
        <v>742182</v>
      </c>
      <c r="AQ39" s="26">
        <f t="shared" si="27"/>
        <v>755382</v>
      </c>
      <c r="AR39" s="69">
        <v>1223830</v>
      </c>
      <c r="AS39" s="69">
        <f t="shared" si="42"/>
        <v>755382</v>
      </c>
      <c r="AT39" s="63">
        <v>1190095</v>
      </c>
      <c r="AU39" s="26">
        <f t="shared" si="28"/>
        <v>434713</v>
      </c>
      <c r="AV39" s="70" t="str">
        <f t="shared" si="29"/>
        <v>No</v>
      </c>
      <c r="AW39" s="69">
        <f t="shared" si="30"/>
        <v>0</v>
      </c>
      <c r="AX39" s="71">
        <f t="shared" si="31"/>
        <v>1190095</v>
      </c>
      <c r="AY39" s="72">
        <f t="shared" si="32"/>
        <v>1190095</v>
      </c>
      <c r="AZ39" s="115">
        <f t="shared" si="33"/>
        <v>0</v>
      </c>
      <c r="BA39" s="115"/>
      <c r="BB39" s="115">
        <f t="shared" si="34"/>
        <v>12914.614565330976</v>
      </c>
      <c r="BC39" s="74"/>
      <c r="BD39" s="74"/>
      <c r="BE39" s="74">
        <f t="shared" si="35"/>
        <v>-434713</v>
      </c>
      <c r="BF39" s="74">
        <f t="shared" si="36"/>
        <v>-434713</v>
      </c>
      <c r="BG39" s="74">
        <f t="shared" si="36"/>
        <v>-372592.51230000006</v>
      </c>
      <c r="BH39" s="74">
        <f t="shared" si="36"/>
        <v>-310481.34049959015</v>
      </c>
      <c r="BI39" s="74">
        <f t="shared" si="36"/>
        <v>-248385.07239967212</v>
      </c>
      <c r="BJ39" s="74">
        <f t="shared" si="36"/>
        <v>-186288.80429975409</v>
      </c>
      <c r="BK39" s="74">
        <f t="shared" si="36"/>
        <v>-124198.7458266461</v>
      </c>
      <c r="BL39" s="74">
        <f t="shared" si="36"/>
        <v>-62099.37291332311</v>
      </c>
      <c r="BO39" s="116">
        <f t="shared" si="37"/>
        <v>0</v>
      </c>
      <c r="BP39" s="116">
        <f t="shared" si="37"/>
        <v>-62120.487699999998</v>
      </c>
      <c r="BQ39" s="116">
        <f t="shared" si="37"/>
        <v>-62111.171800410004</v>
      </c>
      <c r="BR39" s="116">
        <f t="shared" si="37"/>
        <v>-62096.26809991803</v>
      </c>
      <c r="BS39" s="116">
        <f t="shared" si="37"/>
        <v>-62096.26809991803</v>
      </c>
      <c r="BT39" s="116">
        <f t="shared" si="37"/>
        <v>-62090.058473108038</v>
      </c>
      <c r="BU39" s="116">
        <f t="shared" si="37"/>
        <v>-62099.372913323052</v>
      </c>
      <c r="BV39" s="116">
        <f t="shared" si="37"/>
        <v>-62099.37291332311</v>
      </c>
      <c r="BX39" s="74">
        <f t="shared" si="38"/>
        <v>1190095</v>
      </c>
      <c r="BY39" s="74">
        <f t="shared" si="39"/>
        <v>1127974.5123000001</v>
      </c>
      <c r="BZ39" s="74">
        <f t="shared" si="39"/>
        <v>1065863.3404995902</v>
      </c>
      <c r="CA39" s="74">
        <f t="shared" si="39"/>
        <v>1003767.0723996721</v>
      </c>
      <c r="CB39" s="74">
        <f t="shared" si="39"/>
        <v>941670.80429975409</v>
      </c>
      <c r="CC39" s="74">
        <f t="shared" si="39"/>
        <v>879580.7458266461</v>
      </c>
      <c r="CD39" s="74">
        <f t="shared" si="39"/>
        <v>817481.37291332311</v>
      </c>
      <c r="CE39" s="74">
        <f t="shared" si="39"/>
        <v>755382</v>
      </c>
      <c r="CG39" s="117">
        <f t="shared" si="40"/>
        <v>1190095</v>
      </c>
      <c r="CH39" s="117">
        <f t="shared" si="41"/>
        <v>1127974.5123000001</v>
      </c>
      <c r="CI39" s="117">
        <f t="shared" si="41"/>
        <v>1065863.3404995902</v>
      </c>
      <c r="CJ39" s="117">
        <f t="shared" si="41"/>
        <v>1003767.0723996721</v>
      </c>
      <c r="CK39" s="117">
        <f t="shared" si="41"/>
        <v>941670.80429975409</v>
      </c>
      <c r="CL39" s="117">
        <f t="shared" si="41"/>
        <v>879580.7458266461</v>
      </c>
      <c r="CM39" s="117">
        <f t="shared" si="41"/>
        <v>817481.37291332311</v>
      </c>
      <c r="CN39" s="117">
        <f t="shared" si="41"/>
        <v>755382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 s="124">
        <v>0</v>
      </c>
      <c r="H40" s="6">
        <v>14</v>
      </c>
      <c r="I40" s="2" t="s">
        <v>198</v>
      </c>
      <c r="J40" s="60"/>
      <c r="K40" s="61">
        <v>2494.31</v>
      </c>
      <c r="L40"/>
      <c r="M40" s="63">
        <v>886</v>
      </c>
      <c r="N40" s="64">
        <f t="shared" si="6"/>
        <v>265.8</v>
      </c>
      <c r="O40" s="64">
        <f t="shared" si="7"/>
        <v>1496.59</v>
      </c>
      <c r="P40" s="64">
        <f t="shared" si="8"/>
        <v>0</v>
      </c>
      <c r="Q40" s="64">
        <f t="shared" si="9"/>
        <v>0</v>
      </c>
      <c r="R40" s="65">
        <f t="shared" si="10"/>
        <v>0.36</v>
      </c>
      <c r="S40" s="65">
        <f t="shared" si="11"/>
        <v>0</v>
      </c>
      <c r="T40" s="64">
        <f t="shared" si="12"/>
        <v>0</v>
      </c>
      <c r="U40" s="64">
        <f t="shared" si="13"/>
        <v>0</v>
      </c>
      <c r="V40">
        <v>207</v>
      </c>
      <c r="W40" s="64">
        <f t="shared" si="14"/>
        <v>51.75</v>
      </c>
      <c r="X40" s="27">
        <f t="shared" si="15"/>
        <v>265.8</v>
      </c>
      <c r="Y40" s="11">
        <f t="shared" si="16"/>
        <v>2811.86</v>
      </c>
      <c r="Z40" s="123">
        <v>7314429914.6700001</v>
      </c>
      <c r="AA40" s="121">
        <v>28148</v>
      </c>
      <c r="AB40" s="27">
        <f t="shared" si="17"/>
        <v>259856.11</v>
      </c>
      <c r="AC40" s="10">
        <f t="shared" si="18"/>
        <v>1.013036</v>
      </c>
      <c r="AD40" s="121">
        <v>94750</v>
      </c>
      <c r="AE40" s="10">
        <f t="shared" si="19"/>
        <v>0.68691800000000003</v>
      </c>
      <c r="AF40" s="10">
        <f t="shared" si="20"/>
        <v>8.4798999999999999E-2</v>
      </c>
      <c r="AG40" s="66">
        <f t="shared" si="21"/>
        <v>8.4798999999999999E-2</v>
      </c>
      <c r="AH40" s="67">
        <f t="shared" si="22"/>
        <v>0</v>
      </c>
      <c r="AI40" s="68">
        <f t="shared" si="23"/>
        <v>8.4798999999999999E-2</v>
      </c>
      <c r="AJ40">
        <v>0</v>
      </c>
      <c r="AK40">
        <v>0</v>
      </c>
      <c r="AL40" s="26">
        <f t="shared" si="24"/>
        <v>0</v>
      </c>
      <c r="AM40">
        <v>0</v>
      </c>
      <c r="AN40">
        <v>0</v>
      </c>
      <c r="AO40" s="26">
        <f t="shared" si="25"/>
        <v>0</v>
      </c>
      <c r="AP40" s="26">
        <f t="shared" si="26"/>
        <v>2748055</v>
      </c>
      <c r="AQ40" s="26">
        <f t="shared" si="27"/>
        <v>2748055</v>
      </c>
      <c r="AR40" s="69">
        <v>2211848</v>
      </c>
      <c r="AS40" s="69">
        <f t="shared" si="42"/>
        <v>2748055</v>
      </c>
      <c r="AT40" s="63">
        <v>3772866</v>
      </c>
      <c r="AU40" s="26">
        <f t="shared" si="28"/>
        <v>1024811</v>
      </c>
      <c r="AV40" s="70" t="str">
        <f t="shared" si="29"/>
        <v>No</v>
      </c>
      <c r="AW40" s="69">
        <f t="shared" si="30"/>
        <v>0</v>
      </c>
      <c r="AX40" s="71">
        <f t="shared" si="31"/>
        <v>3772866</v>
      </c>
      <c r="AY40" s="72">
        <f t="shared" si="32"/>
        <v>3772866</v>
      </c>
      <c r="AZ40" s="115">
        <f t="shared" si="33"/>
        <v>0</v>
      </c>
      <c r="BA40" s="115"/>
      <c r="BB40" s="115">
        <f t="shared" si="34"/>
        <v>12992.244949505073</v>
      </c>
      <c r="BC40" s="74"/>
      <c r="BD40" s="74"/>
      <c r="BE40" s="74">
        <f t="shared" si="35"/>
        <v>-1024811</v>
      </c>
      <c r="BF40" s="74">
        <f t="shared" si="36"/>
        <v>-1024811</v>
      </c>
      <c r="BG40" s="74">
        <f t="shared" si="36"/>
        <v>-878365.50810000021</v>
      </c>
      <c r="BH40" s="74">
        <f t="shared" si="36"/>
        <v>-731941.97789973021</v>
      </c>
      <c r="BI40" s="74">
        <f t="shared" si="36"/>
        <v>-585553.58231978398</v>
      </c>
      <c r="BJ40" s="74">
        <f t="shared" si="36"/>
        <v>-439165.18673983775</v>
      </c>
      <c r="BK40" s="74">
        <f t="shared" si="36"/>
        <v>-292791.42999944976</v>
      </c>
      <c r="BL40" s="74">
        <f t="shared" si="36"/>
        <v>-146395.71499972511</v>
      </c>
      <c r="BO40" s="116">
        <f t="shared" si="37"/>
        <v>0</v>
      </c>
      <c r="BP40" s="116">
        <f t="shared" si="37"/>
        <v>-146445.49189999999</v>
      </c>
      <c r="BQ40" s="116">
        <f t="shared" si="37"/>
        <v>-146423.53020027003</v>
      </c>
      <c r="BR40" s="116">
        <f t="shared" si="37"/>
        <v>-146388.39557994605</v>
      </c>
      <c r="BS40" s="116">
        <f t="shared" si="37"/>
        <v>-146388.39557994599</v>
      </c>
      <c r="BT40" s="116">
        <f t="shared" si="37"/>
        <v>-146373.75674038791</v>
      </c>
      <c r="BU40" s="116">
        <f t="shared" si="37"/>
        <v>-146395.71499972488</v>
      </c>
      <c r="BV40" s="116">
        <f t="shared" si="37"/>
        <v>-146395.71499972511</v>
      </c>
      <c r="BX40" s="74">
        <f t="shared" si="38"/>
        <v>3772866</v>
      </c>
      <c r="BY40" s="74">
        <f t="shared" si="39"/>
        <v>3626420.5081000002</v>
      </c>
      <c r="BZ40" s="74">
        <f t="shared" si="39"/>
        <v>3479996.9778997302</v>
      </c>
      <c r="CA40" s="74">
        <f t="shared" si="39"/>
        <v>3333608.582319784</v>
      </c>
      <c r="CB40" s="74">
        <f t="shared" si="39"/>
        <v>3187220.1867398378</v>
      </c>
      <c r="CC40" s="74">
        <f t="shared" si="39"/>
        <v>3040846.4299994498</v>
      </c>
      <c r="CD40" s="74">
        <f t="shared" si="39"/>
        <v>2894450.7149997251</v>
      </c>
      <c r="CE40" s="74">
        <f t="shared" si="39"/>
        <v>2748055</v>
      </c>
      <c r="CG40" s="117">
        <f t="shared" si="40"/>
        <v>3772866</v>
      </c>
      <c r="CH40" s="117">
        <f t="shared" si="41"/>
        <v>3626420.5081000002</v>
      </c>
      <c r="CI40" s="117">
        <f t="shared" si="41"/>
        <v>3479996.9778997302</v>
      </c>
      <c r="CJ40" s="117">
        <f t="shared" si="41"/>
        <v>3333608.582319784</v>
      </c>
      <c r="CK40" s="117">
        <f t="shared" si="41"/>
        <v>3187220.1867398378</v>
      </c>
      <c r="CL40" s="117">
        <f t="shared" si="41"/>
        <v>3040846.4299994498</v>
      </c>
      <c r="CM40" s="117">
        <f t="shared" si="41"/>
        <v>2894450.7149997251</v>
      </c>
      <c r="CN40" s="117">
        <f t="shared" si="41"/>
        <v>2748055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 s="124">
        <v>4</v>
      </c>
      <c r="H41" s="6">
        <v>15</v>
      </c>
      <c r="I41" s="2" t="s">
        <v>200</v>
      </c>
      <c r="J41" s="60"/>
      <c r="K41" s="61">
        <v>19026.689999999999</v>
      </c>
      <c r="L41"/>
      <c r="M41" s="63">
        <v>16943</v>
      </c>
      <c r="N41" s="64">
        <f t="shared" si="6"/>
        <v>5082.8999999999996</v>
      </c>
      <c r="O41" s="64">
        <f t="shared" si="7"/>
        <v>11416.01</v>
      </c>
      <c r="P41" s="64">
        <f t="shared" si="8"/>
        <v>5526.99</v>
      </c>
      <c r="Q41" s="64">
        <f t="shared" si="9"/>
        <v>829.05</v>
      </c>
      <c r="R41" s="65">
        <f t="shared" si="10"/>
        <v>0.89</v>
      </c>
      <c r="S41" s="65">
        <f t="shared" si="11"/>
        <v>0.29000000000000004</v>
      </c>
      <c r="T41" s="64">
        <f t="shared" si="12"/>
        <v>5517.74</v>
      </c>
      <c r="U41" s="64">
        <f t="shared" si="13"/>
        <v>827.66</v>
      </c>
      <c r="V41">
        <v>5957</v>
      </c>
      <c r="W41" s="64">
        <f t="shared" si="14"/>
        <v>1489.25</v>
      </c>
      <c r="X41" s="27">
        <f t="shared" si="15"/>
        <v>5082.8999999999996</v>
      </c>
      <c r="Y41" s="11">
        <f t="shared" si="16"/>
        <v>26427.889999999996</v>
      </c>
      <c r="Z41" s="123">
        <v>14428521408.33</v>
      </c>
      <c r="AA41" s="121">
        <v>148377</v>
      </c>
      <c r="AB41" s="27">
        <f t="shared" si="17"/>
        <v>97242.3</v>
      </c>
      <c r="AC41" s="10">
        <f t="shared" si="18"/>
        <v>0.37909399999999999</v>
      </c>
      <c r="AD41" s="121">
        <v>54440</v>
      </c>
      <c r="AE41" s="10">
        <f t="shared" si="19"/>
        <v>0.394679</v>
      </c>
      <c r="AF41" s="10">
        <f t="shared" si="20"/>
        <v>0.61623099999999997</v>
      </c>
      <c r="AG41" s="66">
        <f t="shared" si="21"/>
        <v>0.61623099999999997</v>
      </c>
      <c r="AH41" s="67">
        <f t="shared" si="22"/>
        <v>0.06</v>
      </c>
      <c r="AI41" s="68">
        <f t="shared" si="23"/>
        <v>0.67623100000000003</v>
      </c>
      <c r="AJ41">
        <v>0</v>
      </c>
      <c r="AK41">
        <v>0</v>
      </c>
      <c r="AL41" s="26">
        <f t="shared" si="24"/>
        <v>0</v>
      </c>
      <c r="AM41">
        <v>0</v>
      </c>
      <c r="AN41">
        <v>0</v>
      </c>
      <c r="AO41" s="26">
        <f t="shared" si="25"/>
        <v>0</v>
      </c>
      <c r="AP41" s="26">
        <f t="shared" si="26"/>
        <v>205967407</v>
      </c>
      <c r="AQ41" s="26">
        <f t="shared" si="27"/>
        <v>205967407</v>
      </c>
      <c r="AR41" s="69">
        <v>181105390</v>
      </c>
      <c r="AS41" s="69">
        <f t="shared" si="42"/>
        <v>212796357</v>
      </c>
      <c r="AT41" s="63">
        <v>212796357</v>
      </c>
      <c r="AU41" s="26">
        <f t="shared" si="28"/>
        <v>6828950</v>
      </c>
      <c r="AV41" s="70" t="str">
        <f t="shared" si="29"/>
        <v>No</v>
      </c>
      <c r="AW41" s="69">
        <f t="shared" si="30"/>
        <v>0</v>
      </c>
      <c r="AX41" s="71">
        <f t="shared" si="31"/>
        <v>212796357</v>
      </c>
      <c r="AY41" s="72">
        <f t="shared" si="32"/>
        <v>212796357</v>
      </c>
      <c r="AZ41" s="115">
        <f t="shared" si="33"/>
        <v>0</v>
      </c>
      <c r="BA41" s="115"/>
      <c r="BB41" s="115">
        <f t="shared" si="34"/>
        <v>16008.114509144783</v>
      </c>
      <c r="BC41" s="74"/>
      <c r="BD41" s="74"/>
      <c r="BE41" s="74">
        <f t="shared" si="35"/>
        <v>-6828950</v>
      </c>
      <c r="BF41" s="74">
        <f t="shared" si="36"/>
        <v>-6828950</v>
      </c>
      <c r="BG41" s="74">
        <f t="shared" si="36"/>
        <v>-6828950</v>
      </c>
      <c r="BH41" s="74">
        <f t="shared" si="36"/>
        <v>-6828950</v>
      </c>
      <c r="BI41" s="74">
        <f t="shared" si="36"/>
        <v>-6828950</v>
      </c>
      <c r="BJ41" s="74">
        <f t="shared" si="36"/>
        <v>-6828950</v>
      </c>
      <c r="BK41" s="74">
        <f t="shared" si="36"/>
        <v>-6828950</v>
      </c>
      <c r="BL41" s="74">
        <f t="shared" si="36"/>
        <v>-6828950</v>
      </c>
      <c r="BO41" s="116">
        <f t="shared" si="37"/>
        <v>0</v>
      </c>
      <c r="BP41" s="116">
        <f t="shared" si="37"/>
        <v>-975856.95499999996</v>
      </c>
      <c r="BQ41" s="116">
        <f t="shared" si="37"/>
        <v>-1138385.9649999999</v>
      </c>
      <c r="BR41" s="116">
        <f t="shared" si="37"/>
        <v>-1365790</v>
      </c>
      <c r="BS41" s="116">
        <f t="shared" si="37"/>
        <v>-1707237.5</v>
      </c>
      <c r="BT41" s="116">
        <f t="shared" si="37"/>
        <v>-2276089.0349999997</v>
      </c>
      <c r="BU41" s="116">
        <f t="shared" si="37"/>
        <v>-3414475</v>
      </c>
      <c r="BV41" s="116">
        <f t="shared" si="37"/>
        <v>-6828950</v>
      </c>
      <c r="BX41" s="74">
        <f t="shared" si="38"/>
        <v>212796357</v>
      </c>
      <c r="BY41" s="74">
        <f t="shared" si="39"/>
        <v>211820500.04499999</v>
      </c>
      <c r="BZ41" s="74">
        <f t="shared" si="39"/>
        <v>211657971.035</v>
      </c>
      <c r="CA41" s="74">
        <f t="shared" si="39"/>
        <v>211430567</v>
      </c>
      <c r="CB41" s="74">
        <f t="shared" si="39"/>
        <v>211089119.5</v>
      </c>
      <c r="CC41" s="74">
        <f t="shared" si="39"/>
        <v>210520267.965</v>
      </c>
      <c r="CD41" s="74">
        <f t="shared" si="39"/>
        <v>209381882</v>
      </c>
      <c r="CE41" s="74">
        <f t="shared" si="39"/>
        <v>205967407</v>
      </c>
      <c r="CG41" s="117">
        <f t="shared" si="40"/>
        <v>212796357</v>
      </c>
      <c r="CH41" s="117">
        <f t="shared" si="41"/>
        <v>212796357</v>
      </c>
      <c r="CI41" s="117">
        <f t="shared" si="41"/>
        <v>212796357</v>
      </c>
      <c r="CJ41" s="117">
        <f t="shared" si="41"/>
        <v>212796357</v>
      </c>
      <c r="CK41" s="117">
        <f t="shared" si="41"/>
        <v>212796357</v>
      </c>
      <c r="CL41" s="117">
        <f t="shared" si="41"/>
        <v>212796357</v>
      </c>
      <c r="CM41" s="117">
        <f t="shared" si="41"/>
        <v>212796357</v>
      </c>
      <c r="CN41" s="117">
        <f t="shared" si="41"/>
        <v>212796357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 s="124">
        <v>0</v>
      </c>
      <c r="H42" s="6">
        <v>16</v>
      </c>
      <c r="I42" s="2" t="s">
        <v>201</v>
      </c>
      <c r="J42" s="60"/>
      <c r="K42" s="61">
        <v>157.11000000000001</v>
      </c>
      <c r="L42"/>
      <c r="M42" s="63">
        <v>32</v>
      </c>
      <c r="N42" s="64">
        <f t="shared" si="6"/>
        <v>9.6</v>
      </c>
      <c r="O42" s="64">
        <f t="shared" si="7"/>
        <v>94.27</v>
      </c>
      <c r="P42" s="64">
        <f t="shared" si="8"/>
        <v>0</v>
      </c>
      <c r="Q42" s="64">
        <f t="shared" si="9"/>
        <v>0</v>
      </c>
      <c r="R42" s="65">
        <f t="shared" si="10"/>
        <v>0.2</v>
      </c>
      <c r="S42" s="65">
        <f t="shared" si="11"/>
        <v>0</v>
      </c>
      <c r="T42" s="64">
        <f t="shared" si="12"/>
        <v>0</v>
      </c>
      <c r="U42" s="64">
        <f t="shared" si="13"/>
        <v>0</v>
      </c>
      <c r="V42">
        <v>1</v>
      </c>
      <c r="W42" s="64">
        <f t="shared" si="14"/>
        <v>0.25</v>
      </c>
      <c r="X42" s="27">
        <f t="shared" si="15"/>
        <v>9.6</v>
      </c>
      <c r="Y42" s="11">
        <f t="shared" si="16"/>
        <v>166.96</v>
      </c>
      <c r="Z42" s="123">
        <v>694446783</v>
      </c>
      <c r="AA42" s="121">
        <v>1652</v>
      </c>
      <c r="AB42" s="27">
        <f t="shared" si="17"/>
        <v>420367.3</v>
      </c>
      <c r="AC42" s="10">
        <f t="shared" si="18"/>
        <v>1.638781</v>
      </c>
      <c r="AD42" s="121">
        <v>149643</v>
      </c>
      <c r="AE42" s="10">
        <f t="shared" si="19"/>
        <v>1.084881</v>
      </c>
      <c r="AF42" s="10">
        <f t="shared" si="20"/>
        <v>-0.472611</v>
      </c>
      <c r="AG42" s="66">
        <f t="shared" si="21"/>
        <v>0.01</v>
      </c>
      <c r="AH42" s="67">
        <f t="shared" si="22"/>
        <v>0</v>
      </c>
      <c r="AI42" s="68">
        <f t="shared" si="23"/>
        <v>0.01</v>
      </c>
      <c r="AJ42">
        <v>155</v>
      </c>
      <c r="AK42">
        <v>13</v>
      </c>
      <c r="AL42" s="26">
        <f t="shared" si="24"/>
        <v>201500</v>
      </c>
      <c r="AM42">
        <v>0</v>
      </c>
      <c r="AN42">
        <v>0</v>
      </c>
      <c r="AO42" s="26">
        <f t="shared" si="25"/>
        <v>0</v>
      </c>
      <c r="AP42" s="26">
        <f t="shared" si="26"/>
        <v>19242</v>
      </c>
      <c r="AQ42" s="26">
        <f t="shared" si="27"/>
        <v>220742</v>
      </c>
      <c r="AR42" s="69">
        <v>23014</v>
      </c>
      <c r="AS42" s="69">
        <f t="shared" si="42"/>
        <v>220742</v>
      </c>
      <c r="AT42" s="63">
        <v>187715</v>
      </c>
      <c r="AU42" s="26">
        <f t="shared" si="28"/>
        <v>33027</v>
      </c>
      <c r="AV42" s="70" t="str">
        <f t="shared" si="29"/>
        <v>Yes</v>
      </c>
      <c r="AW42" s="69">
        <f t="shared" si="30"/>
        <v>33027</v>
      </c>
      <c r="AX42" s="71">
        <f t="shared" si="31"/>
        <v>220742</v>
      </c>
      <c r="AY42" s="72">
        <f t="shared" si="32"/>
        <v>220742</v>
      </c>
      <c r="AZ42" s="115">
        <f t="shared" si="33"/>
        <v>33027</v>
      </c>
      <c r="BA42" s="115"/>
      <c r="BB42" s="115">
        <f t="shared" si="34"/>
        <v>12247.559035070968</v>
      </c>
      <c r="BC42" s="74"/>
      <c r="BD42" s="74"/>
      <c r="BE42" s="74">
        <f t="shared" si="35"/>
        <v>0</v>
      </c>
      <c r="BF42" s="74">
        <f t="shared" si="36"/>
        <v>0</v>
      </c>
      <c r="BG42" s="74">
        <f t="shared" si="36"/>
        <v>0</v>
      </c>
      <c r="BH42" s="74">
        <f t="shared" si="36"/>
        <v>0</v>
      </c>
      <c r="BI42" s="74">
        <f t="shared" si="36"/>
        <v>0</v>
      </c>
      <c r="BJ42" s="74">
        <f t="shared" si="36"/>
        <v>0</v>
      </c>
      <c r="BK42" s="74">
        <f t="shared" si="36"/>
        <v>0</v>
      </c>
      <c r="BL42" s="74">
        <f t="shared" si="36"/>
        <v>0</v>
      </c>
      <c r="BO42" s="116">
        <f t="shared" si="37"/>
        <v>0</v>
      </c>
      <c r="BP42" s="116">
        <f t="shared" si="37"/>
        <v>0</v>
      </c>
      <c r="BQ42" s="116">
        <f t="shared" si="37"/>
        <v>0</v>
      </c>
      <c r="BR42" s="116">
        <f t="shared" si="37"/>
        <v>0</v>
      </c>
      <c r="BS42" s="116">
        <f t="shared" si="37"/>
        <v>0</v>
      </c>
      <c r="BT42" s="116">
        <f t="shared" si="37"/>
        <v>0</v>
      </c>
      <c r="BU42" s="116">
        <f t="shared" si="37"/>
        <v>0</v>
      </c>
      <c r="BV42" s="116">
        <f t="shared" si="37"/>
        <v>0</v>
      </c>
      <c r="BX42" s="74">
        <f t="shared" si="38"/>
        <v>220742</v>
      </c>
      <c r="BY42" s="74">
        <f t="shared" si="39"/>
        <v>220742</v>
      </c>
      <c r="BZ42" s="74">
        <f t="shared" si="39"/>
        <v>220742</v>
      </c>
      <c r="CA42" s="74">
        <f t="shared" si="39"/>
        <v>220742</v>
      </c>
      <c r="CB42" s="74">
        <f t="shared" si="39"/>
        <v>220742</v>
      </c>
      <c r="CC42" s="74">
        <f t="shared" si="39"/>
        <v>220742</v>
      </c>
      <c r="CD42" s="74">
        <f t="shared" si="39"/>
        <v>220742</v>
      </c>
      <c r="CE42" s="74">
        <f t="shared" si="39"/>
        <v>220742</v>
      </c>
      <c r="CG42" s="117">
        <f t="shared" si="40"/>
        <v>220742</v>
      </c>
      <c r="CH42" s="117">
        <f t="shared" si="41"/>
        <v>220742</v>
      </c>
      <c r="CI42" s="117">
        <f t="shared" si="41"/>
        <v>220742</v>
      </c>
      <c r="CJ42" s="117">
        <f t="shared" si="41"/>
        <v>220742</v>
      </c>
      <c r="CK42" s="117">
        <f t="shared" si="41"/>
        <v>220742</v>
      </c>
      <c r="CL42" s="117">
        <f t="shared" si="41"/>
        <v>220742</v>
      </c>
      <c r="CM42" s="117">
        <f t="shared" si="41"/>
        <v>220742</v>
      </c>
      <c r="CN42" s="117">
        <f t="shared" si="41"/>
        <v>220742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 s="124">
        <v>17</v>
      </c>
      <c r="H43" s="6">
        <v>17</v>
      </c>
      <c r="I43" s="2" t="s">
        <v>202</v>
      </c>
      <c r="J43" s="60"/>
      <c r="K43" s="61">
        <v>7774.25</v>
      </c>
      <c r="L43"/>
      <c r="M43" s="63">
        <v>4037</v>
      </c>
      <c r="N43" s="64">
        <f t="shared" si="6"/>
        <v>1211.0999999999999</v>
      </c>
      <c r="O43" s="64">
        <f t="shared" si="7"/>
        <v>4664.55</v>
      </c>
      <c r="P43" s="64">
        <f t="shared" si="8"/>
        <v>0</v>
      </c>
      <c r="Q43" s="64">
        <f t="shared" si="9"/>
        <v>0</v>
      </c>
      <c r="R43" s="65">
        <f t="shared" si="10"/>
        <v>0.52</v>
      </c>
      <c r="S43" s="65">
        <f t="shared" si="11"/>
        <v>0</v>
      </c>
      <c r="T43" s="64">
        <f t="shared" si="12"/>
        <v>0</v>
      </c>
      <c r="U43" s="64">
        <f t="shared" si="13"/>
        <v>0</v>
      </c>
      <c r="V43">
        <v>562</v>
      </c>
      <c r="W43" s="64">
        <f t="shared" si="14"/>
        <v>140.5</v>
      </c>
      <c r="X43" s="27">
        <f t="shared" si="15"/>
        <v>1211.0999999999999</v>
      </c>
      <c r="Y43" s="11">
        <f t="shared" si="16"/>
        <v>9125.85</v>
      </c>
      <c r="Z43" s="123">
        <v>7661802339.3299999</v>
      </c>
      <c r="AA43" s="121">
        <v>61330</v>
      </c>
      <c r="AB43" s="27">
        <f t="shared" si="17"/>
        <v>124927.48</v>
      </c>
      <c r="AC43" s="10">
        <f t="shared" si="18"/>
        <v>0.48702400000000001</v>
      </c>
      <c r="AD43" s="121">
        <v>82094</v>
      </c>
      <c r="AE43" s="10">
        <f t="shared" si="19"/>
        <v>0.59516500000000006</v>
      </c>
      <c r="AF43" s="10">
        <f t="shared" si="20"/>
        <v>0.48053400000000002</v>
      </c>
      <c r="AG43" s="66">
        <f t="shared" si="21"/>
        <v>0.48053400000000002</v>
      </c>
      <c r="AH43" s="67">
        <f t="shared" si="22"/>
        <v>0.03</v>
      </c>
      <c r="AI43" s="68">
        <f t="shared" si="23"/>
        <v>0.51053400000000004</v>
      </c>
      <c r="AJ43">
        <v>0</v>
      </c>
      <c r="AK43">
        <v>0</v>
      </c>
      <c r="AL43" s="26">
        <f t="shared" si="24"/>
        <v>0</v>
      </c>
      <c r="AM43">
        <v>0</v>
      </c>
      <c r="AN43">
        <v>0</v>
      </c>
      <c r="AO43" s="26">
        <f t="shared" si="25"/>
        <v>0</v>
      </c>
      <c r="AP43" s="26">
        <f t="shared" si="26"/>
        <v>53695629</v>
      </c>
      <c r="AQ43" s="26">
        <f t="shared" si="27"/>
        <v>53695629</v>
      </c>
      <c r="AR43" s="69">
        <v>44853676</v>
      </c>
      <c r="AS43" s="69">
        <f t="shared" si="42"/>
        <v>55102941</v>
      </c>
      <c r="AT43" s="63">
        <v>55102941</v>
      </c>
      <c r="AU43" s="26">
        <f t="shared" si="28"/>
        <v>1407312</v>
      </c>
      <c r="AV43" s="70" t="str">
        <f t="shared" si="29"/>
        <v>No</v>
      </c>
      <c r="AW43" s="69">
        <f t="shared" si="30"/>
        <v>0</v>
      </c>
      <c r="AX43" s="71">
        <f t="shared" si="31"/>
        <v>55102941</v>
      </c>
      <c r="AY43" s="72">
        <f t="shared" si="32"/>
        <v>55102941</v>
      </c>
      <c r="AZ43" s="115">
        <f t="shared" si="33"/>
        <v>0</v>
      </c>
      <c r="BA43" s="115"/>
      <c r="BB43" s="115">
        <f t="shared" si="34"/>
        <v>13528.690388140336</v>
      </c>
      <c r="BC43" s="74"/>
      <c r="BD43" s="74"/>
      <c r="BE43" s="74">
        <f t="shared" si="35"/>
        <v>-1407312</v>
      </c>
      <c r="BF43" s="74">
        <f t="shared" si="36"/>
        <v>-1407312</v>
      </c>
      <c r="BG43" s="74">
        <f t="shared" si="36"/>
        <v>-1407312</v>
      </c>
      <c r="BH43" s="74">
        <f t="shared" si="36"/>
        <v>-1407312</v>
      </c>
      <c r="BI43" s="74">
        <f t="shared" si="36"/>
        <v>-1407312</v>
      </c>
      <c r="BJ43" s="74">
        <f t="shared" si="36"/>
        <v>-1407312</v>
      </c>
      <c r="BK43" s="74">
        <f t="shared" si="36"/>
        <v>-1407312</v>
      </c>
      <c r="BL43" s="74">
        <f t="shared" si="36"/>
        <v>-1407312</v>
      </c>
      <c r="BO43" s="116">
        <f t="shared" si="37"/>
        <v>0</v>
      </c>
      <c r="BP43" s="116">
        <f t="shared" si="37"/>
        <v>-201104.8848</v>
      </c>
      <c r="BQ43" s="116">
        <f t="shared" si="37"/>
        <v>-234598.91039999999</v>
      </c>
      <c r="BR43" s="116">
        <f t="shared" si="37"/>
        <v>-281462.40000000002</v>
      </c>
      <c r="BS43" s="116">
        <f t="shared" si="37"/>
        <v>-351828</v>
      </c>
      <c r="BT43" s="116">
        <f t="shared" si="37"/>
        <v>-469057.08960000001</v>
      </c>
      <c r="BU43" s="116">
        <f t="shared" si="37"/>
        <v>-703656</v>
      </c>
      <c r="BV43" s="116">
        <f t="shared" si="37"/>
        <v>-1407312</v>
      </c>
      <c r="BX43" s="74">
        <f t="shared" si="38"/>
        <v>55102941</v>
      </c>
      <c r="BY43" s="74">
        <f t="shared" si="39"/>
        <v>54901836.115199998</v>
      </c>
      <c r="BZ43" s="74">
        <f t="shared" si="39"/>
        <v>54868342.089599997</v>
      </c>
      <c r="CA43" s="74">
        <f t="shared" si="39"/>
        <v>54821478.600000001</v>
      </c>
      <c r="CB43" s="74">
        <f t="shared" si="39"/>
        <v>54751113</v>
      </c>
      <c r="CC43" s="74">
        <f t="shared" si="39"/>
        <v>54633883.910400003</v>
      </c>
      <c r="CD43" s="74">
        <f t="shared" si="39"/>
        <v>54399285</v>
      </c>
      <c r="CE43" s="74">
        <f t="shared" si="39"/>
        <v>53695629</v>
      </c>
      <c r="CG43" s="117">
        <f t="shared" si="40"/>
        <v>55102941</v>
      </c>
      <c r="CH43" s="117">
        <f t="shared" si="41"/>
        <v>55102941</v>
      </c>
      <c r="CI43" s="117">
        <f t="shared" si="41"/>
        <v>55102941</v>
      </c>
      <c r="CJ43" s="117">
        <f t="shared" si="41"/>
        <v>55102941</v>
      </c>
      <c r="CK43" s="117">
        <f t="shared" si="41"/>
        <v>55102941</v>
      </c>
      <c r="CL43" s="117">
        <f t="shared" si="41"/>
        <v>55102941</v>
      </c>
      <c r="CM43" s="117">
        <f t="shared" si="41"/>
        <v>55102941</v>
      </c>
      <c r="CN43" s="117">
        <f t="shared" si="41"/>
        <v>55102941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 s="124">
        <v>0</v>
      </c>
      <c r="H44" s="6">
        <v>18</v>
      </c>
      <c r="I44" s="2" t="s">
        <v>203</v>
      </c>
      <c r="J44" s="60"/>
      <c r="K44" s="61">
        <v>2521.6999999999998</v>
      </c>
      <c r="L44"/>
      <c r="M44" s="63">
        <v>603</v>
      </c>
      <c r="N44" s="64">
        <f t="shared" si="6"/>
        <v>180.9</v>
      </c>
      <c r="O44" s="64">
        <f t="shared" si="7"/>
        <v>1513.02</v>
      </c>
      <c r="P44" s="64">
        <f t="shared" si="8"/>
        <v>0</v>
      </c>
      <c r="Q44" s="64">
        <f t="shared" si="9"/>
        <v>0</v>
      </c>
      <c r="R44" s="65">
        <f t="shared" si="10"/>
        <v>0.24</v>
      </c>
      <c r="S44" s="65">
        <f t="shared" si="11"/>
        <v>0</v>
      </c>
      <c r="T44" s="64">
        <f t="shared" si="12"/>
        <v>0</v>
      </c>
      <c r="U44" s="64">
        <f t="shared" si="13"/>
        <v>0</v>
      </c>
      <c r="V44">
        <v>131</v>
      </c>
      <c r="W44" s="64">
        <f t="shared" si="14"/>
        <v>32.75</v>
      </c>
      <c r="X44" s="27">
        <f t="shared" si="15"/>
        <v>180.9</v>
      </c>
      <c r="Y44" s="11">
        <f t="shared" si="16"/>
        <v>2735.35</v>
      </c>
      <c r="Z44" s="123">
        <v>4295207887</v>
      </c>
      <c r="AA44" s="121">
        <v>17543</v>
      </c>
      <c r="AB44" s="27">
        <f t="shared" si="17"/>
        <v>244838.85</v>
      </c>
      <c r="AC44" s="10">
        <f t="shared" si="18"/>
        <v>0.95449200000000001</v>
      </c>
      <c r="AD44" s="121">
        <v>132950</v>
      </c>
      <c r="AE44" s="10">
        <f t="shared" si="19"/>
        <v>0.96386000000000005</v>
      </c>
      <c r="AF44" s="10">
        <f t="shared" si="20"/>
        <v>4.2698E-2</v>
      </c>
      <c r="AG44" s="66">
        <f t="shared" si="21"/>
        <v>4.2698E-2</v>
      </c>
      <c r="AH44" s="67">
        <f t="shared" si="22"/>
        <v>0</v>
      </c>
      <c r="AI44" s="68">
        <f t="shared" si="23"/>
        <v>4.2698E-2</v>
      </c>
      <c r="AJ44">
        <v>0</v>
      </c>
      <c r="AK44">
        <v>0</v>
      </c>
      <c r="AL44" s="26">
        <f t="shared" si="24"/>
        <v>0</v>
      </c>
      <c r="AM44">
        <v>0</v>
      </c>
      <c r="AN44">
        <v>0</v>
      </c>
      <c r="AO44" s="26">
        <f t="shared" si="25"/>
        <v>0</v>
      </c>
      <c r="AP44" s="26">
        <f t="shared" si="26"/>
        <v>1346051</v>
      </c>
      <c r="AQ44" s="26">
        <f t="shared" si="27"/>
        <v>1346051</v>
      </c>
      <c r="AR44" s="69">
        <v>1417583</v>
      </c>
      <c r="AS44" s="69">
        <f t="shared" si="42"/>
        <v>1346051</v>
      </c>
      <c r="AT44" s="63">
        <v>1379178</v>
      </c>
      <c r="AU44" s="26">
        <f t="shared" si="28"/>
        <v>33127</v>
      </c>
      <c r="AV44" s="70" t="str">
        <f t="shared" si="29"/>
        <v>No</v>
      </c>
      <c r="AW44" s="69">
        <f t="shared" si="30"/>
        <v>0</v>
      </c>
      <c r="AX44" s="71">
        <f t="shared" si="31"/>
        <v>1379178</v>
      </c>
      <c r="AY44" s="72">
        <f t="shared" si="32"/>
        <v>1379178</v>
      </c>
      <c r="AZ44" s="115">
        <f t="shared" si="33"/>
        <v>0</v>
      </c>
      <c r="BA44" s="115"/>
      <c r="BB44" s="115">
        <f t="shared" si="34"/>
        <v>12501.450906134751</v>
      </c>
      <c r="BC44" s="74"/>
      <c r="BD44" s="74"/>
      <c r="BE44" s="74">
        <f t="shared" si="35"/>
        <v>-33127</v>
      </c>
      <c r="BF44" s="74">
        <f t="shared" si="36"/>
        <v>-33127</v>
      </c>
      <c r="BG44" s="74">
        <f t="shared" si="36"/>
        <v>-28393.151700000046</v>
      </c>
      <c r="BH44" s="74">
        <f t="shared" si="36"/>
        <v>-23660.013311610091</v>
      </c>
      <c r="BI44" s="74">
        <f t="shared" si="36"/>
        <v>-18928.010649288073</v>
      </c>
      <c r="BJ44" s="74">
        <f t="shared" si="36"/>
        <v>-14196.007986966055</v>
      </c>
      <c r="BK44" s="74">
        <f t="shared" si="36"/>
        <v>-9464.4785249102861</v>
      </c>
      <c r="BL44" s="74">
        <f t="shared" si="36"/>
        <v>-4732.239262455143</v>
      </c>
      <c r="BO44" s="116">
        <f t="shared" si="37"/>
        <v>0</v>
      </c>
      <c r="BP44" s="116">
        <f t="shared" si="37"/>
        <v>-4733.8482999999997</v>
      </c>
      <c r="BQ44" s="116">
        <f t="shared" si="37"/>
        <v>-4733.1383883900071</v>
      </c>
      <c r="BR44" s="116">
        <f t="shared" si="37"/>
        <v>-4732.0026623220183</v>
      </c>
      <c r="BS44" s="116">
        <f t="shared" si="37"/>
        <v>-4732.0026623220183</v>
      </c>
      <c r="BT44" s="116">
        <f t="shared" si="37"/>
        <v>-4731.5294620557861</v>
      </c>
      <c r="BU44" s="116">
        <f t="shared" si="37"/>
        <v>-4732.239262455143</v>
      </c>
      <c r="BV44" s="116">
        <f t="shared" si="37"/>
        <v>-4732.239262455143</v>
      </c>
      <c r="BX44" s="74">
        <f t="shared" si="38"/>
        <v>1379178</v>
      </c>
      <c r="BY44" s="74">
        <f t="shared" si="39"/>
        <v>1374444.1517</v>
      </c>
      <c r="BZ44" s="74">
        <f t="shared" si="39"/>
        <v>1369711.0133116101</v>
      </c>
      <c r="CA44" s="74">
        <f t="shared" si="39"/>
        <v>1364979.0106492881</v>
      </c>
      <c r="CB44" s="74">
        <f t="shared" si="39"/>
        <v>1360247.0079869661</v>
      </c>
      <c r="CC44" s="74">
        <f t="shared" si="39"/>
        <v>1355515.4785249103</v>
      </c>
      <c r="CD44" s="74">
        <f t="shared" si="39"/>
        <v>1350783.2392624551</v>
      </c>
      <c r="CE44" s="74">
        <f t="shared" si="39"/>
        <v>1346051</v>
      </c>
      <c r="CG44" s="117">
        <f t="shared" si="40"/>
        <v>1379178</v>
      </c>
      <c r="CH44" s="117">
        <f t="shared" si="41"/>
        <v>1374444.1517</v>
      </c>
      <c r="CI44" s="117">
        <f t="shared" si="41"/>
        <v>1369711.0133116101</v>
      </c>
      <c r="CJ44" s="117">
        <f t="shared" si="41"/>
        <v>1364979.0106492881</v>
      </c>
      <c r="CK44" s="117">
        <f t="shared" si="41"/>
        <v>1360247.0079869661</v>
      </c>
      <c r="CL44" s="117">
        <f t="shared" si="41"/>
        <v>1355515.4785249103</v>
      </c>
      <c r="CM44" s="117">
        <f t="shared" si="41"/>
        <v>1350783.2392624551</v>
      </c>
      <c r="CN44" s="117">
        <f t="shared" si="41"/>
        <v>1346051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 s="124">
        <v>37</v>
      </c>
      <c r="H45" s="6">
        <v>19</v>
      </c>
      <c r="I45" s="2" t="s">
        <v>204</v>
      </c>
      <c r="J45" s="60"/>
      <c r="K45" s="61">
        <v>1110.03</v>
      </c>
      <c r="L45"/>
      <c r="M45" s="63">
        <v>328</v>
      </c>
      <c r="N45" s="64">
        <f t="shared" si="6"/>
        <v>98.4</v>
      </c>
      <c r="O45" s="64">
        <f t="shared" si="7"/>
        <v>666.02</v>
      </c>
      <c r="P45" s="64">
        <f t="shared" si="8"/>
        <v>0</v>
      </c>
      <c r="Q45" s="64">
        <f t="shared" si="9"/>
        <v>0</v>
      </c>
      <c r="R45" s="65">
        <f t="shared" si="10"/>
        <v>0.3</v>
      </c>
      <c r="S45" s="65">
        <f t="shared" si="11"/>
        <v>0</v>
      </c>
      <c r="T45" s="64">
        <f t="shared" si="12"/>
        <v>0</v>
      </c>
      <c r="U45" s="64">
        <f t="shared" si="13"/>
        <v>0</v>
      </c>
      <c r="V45">
        <v>13</v>
      </c>
      <c r="W45" s="64">
        <f t="shared" si="14"/>
        <v>3.25</v>
      </c>
      <c r="X45" s="27">
        <f t="shared" si="15"/>
        <v>98.4</v>
      </c>
      <c r="Y45" s="11">
        <f t="shared" si="16"/>
        <v>1211.68</v>
      </c>
      <c r="Z45" s="123">
        <v>1170730658.3299999</v>
      </c>
      <c r="AA45" s="121">
        <v>8502</v>
      </c>
      <c r="AB45" s="27">
        <f t="shared" si="17"/>
        <v>137700.62</v>
      </c>
      <c r="AC45" s="10">
        <f t="shared" si="18"/>
        <v>0.53681900000000005</v>
      </c>
      <c r="AD45" s="121">
        <v>84816</v>
      </c>
      <c r="AE45" s="10">
        <f t="shared" si="19"/>
        <v>0.61489899999999997</v>
      </c>
      <c r="AF45" s="10">
        <f t="shared" si="20"/>
        <v>0.43975700000000001</v>
      </c>
      <c r="AG45" s="66">
        <f t="shared" si="21"/>
        <v>0.43975700000000001</v>
      </c>
      <c r="AH45" s="67">
        <f t="shared" si="22"/>
        <v>0</v>
      </c>
      <c r="AI45" s="68">
        <f t="shared" si="23"/>
        <v>0.43975700000000001</v>
      </c>
      <c r="AJ45">
        <v>0</v>
      </c>
      <c r="AK45">
        <v>0</v>
      </c>
      <c r="AL45" s="26">
        <f t="shared" si="24"/>
        <v>0</v>
      </c>
      <c r="AM45">
        <v>236</v>
      </c>
      <c r="AN45" s="181">
        <v>4</v>
      </c>
      <c r="AO45" s="26">
        <f t="shared" si="25"/>
        <v>94400</v>
      </c>
      <c r="AP45" s="26">
        <f t="shared" si="26"/>
        <v>6141036</v>
      </c>
      <c r="AQ45" s="26">
        <f t="shared" si="27"/>
        <v>6235436</v>
      </c>
      <c r="AR45" s="69">
        <v>6975373</v>
      </c>
      <c r="AS45" s="69">
        <f t="shared" si="42"/>
        <v>6235436</v>
      </c>
      <c r="AT45" s="63">
        <v>6969690</v>
      </c>
      <c r="AU45" s="26">
        <f t="shared" si="28"/>
        <v>734254</v>
      </c>
      <c r="AV45" s="70" t="str">
        <f t="shared" si="29"/>
        <v>No</v>
      </c>
      <c r="AW45" s="69">
        <f t="shared" si="30"/>
        <v>0</v>
      </c>
      <c r="AX45" s="71">
        <f t="shared" si="31"/>
        <v>6969690</v>
      </c>
      <c r="AY45" s="72">
        <f t="shared" si="32"/>
        <v>6969690</v>
      </c>
      <c r="AZ45" s="115">
        <f t="shared" si="33"/>
        <v>0</v>
      </c>
      <c r="BA45" s="115"/>
      <c r="BB45" s="115">
        <f t="shared" si="34"/>
        <v>12580.391520949885</v>
      </c>
      <c r="BC45" s="74"/>
      <c r="BD45" s="74"/>
      <c r="BE45" s="74">
        <f t="shared" si="35"/>
        <v>-734254</v>
      </c>
      <c r="BF45" s="74">
        <f t="shared" si="36"/>
        <v>-734254</v>
      </c>
      <c r="BG45" s="74">
        <f t="shared" si="36"/>
        <v>-629329.10340000037</v>
      </c>
      <c r="BH45" s="74">
        <f t="shared" si="36"/>
        <v>-524419.94186322019</v>
      </c>
      <c r="BI45" s="74">
        <f t="shared" si="36"/>
        <v>-419535.95349057578</v>
      </c>
      <c r="BJ45" s="74">
        <f t="shared" si="36"/>
        <v>-314651.96511793137</v>
      </c>
      <c r="BK45" s="74">
        <f t="shared" si="36"/>
        <v>-209778.46514412481</v>
      </c>
      <c r="BL45" s="74">
        <f t="shared" si="36"/>
        <v>-104889.23257206194</v>
      </c>
      <c r="BO45" s="116">
        <f t="shared" si="37"/>
        <v>0</v>
      </c>
      <c r="BP45" s="116">
        <f t="shared" si="37"/>
        <v>-104924.89659999999</v>
      </c>
      <c r="BQ45" s="116">
        <f t="shared" si="37"/>
        <v>-104909.16153678006</v>
      </c>
      <c r="BR45" s="116">
        <f t="shared" si="37"/>
        <v>-104883.98837264405</v>
      </c>
      <c r="BS45" s="116">
        <f t="shared" si="37"/>
        <v>-104883.98837264394</v>
      </c>
      <c r="BT45" s="116">
        <f t="shared" si="37"/>
        <v>-104873.49997380652</v>
      </c>
      <c r="BU45" s="116">
        <f t="shared" si="37"/>
        <v>-104889.23257206241</v>
      </c>
      <c r="BV45" s="116">
        <f t="shared" si="37"/>
        <v>-104889.23257206194</v>
      </c>
      <c r="BX45" s="74">
        <f t="shared" si="38"/>
        <v>6969690</v>
      </c>
      <c r="BY45" s="74">
        <f t="shared" si="39"/>
        <v>6864765.1034000004</v>
      </c>
      <c r="BZ45" s="74">
        <f t="shared" si="39"/>
        <v>6759855.9418632202</v>
      </c>
      <c r="CA45" s="74">
        <f t="shared" si="39"/>
        <v>6654971.9534905758</v>
      </c>
      <c r="CB45" s="74">
        <f t="shared" si="39"/>
        <v>6550087.9651179314</v>
      </c>
      <c r="CC45" s="74">
        <f t="shared" si="39"/>
        <v>6445214.4651441248</v>
      </c>
      <c r="CD45" s="74">
        <f t="shared" si="39"/>
        <v>6340325.2325720619</v>
      </c>
      <c r="CE45" s="74">
        <f t="shared" si="39"/>
        <v>6235436</v>
      </c>
      <c r="CG45" s="117">
        <f t="shared" si="40"/>
        <v>6969690</v>
      </c>
      <c r="CH45" s="117">
        <f t="shared" si="41"/>
        <v>6864765.1034000004</v>
      </c>
      <c r="CI45" s="117">
        <f t="shared" si="41"/>
        <v>6759855.9418632202</v>
      </c>
      <c r="CJ45" s="117">
        <f t="shared" si="41"/>
        <v>6654971.9534905758</v>
      </c>
      <c r="CK45" s="117">
        <f t="shared" si="41"/>
        <v>6550087.9651179314</v>
      </c>
      <c r="CL45" s="117">
        <f t="shared" si="41"/>
        <v>6445214.4651441248</v>
      </c>
      <c r="CM45" s="117">
        <f t="shared" si="41"/>
        <v>6340325.2325720619</v>
      </c>
      <c r="CN45" s="117">
        <f t="shared" si="41"/>
        <v>6235436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 s="124">
        <v>0</v>
      </c>
      <c r="H46" s="6">
        <v>20</v>
      </c>
      <c r="I46" s="2" t="s">
        <v>205</v>
      </c>
      <c r="J46" s="60"/>
      <c r="K46" s="61">
        <v>1415.87</v>
      </c>
      <c r="L46"/>
      <c r="M46" s="63">
        <v>182</v>
      </c>
      <c r="N46" s="64">
        <f t="shared" si="6"/>
        <v>54.6</v>
      </c>
      <c r="O46" s="64">
        <f t="shared" si="7"/>
        <v>849.52</v>
      </c>
      <c r="P46" s="64">
        <f t="shared" si="8"/>
        <v>0</v>
      </c>
      <c r="Q46" s="64">
        <f t="shared" si="9"/>
        <v>0</v>
      </c>
      <c r="R46" s="65">
        <f t="shared" si="10"/>
        <v>0.13</v>
      </c>
      <c r="S46" s="65">
        <f t="shared" si="11"/>
        <v>0</v>
      </c>
      <c r="T46" s="64">
        <f t="shared" si="12"/>
        <v>0</v>
      </c>
      <c r="U46" s="64">
        <f t="shared" si="13"/>
        <v>0</v>
      </c>
      <c r="V46">
        <v>23</v>
      </c>
      <c r="W46" s="64">
        <f t="shared" si="14"/>
        <v>5.75</v>
      </c>
      <c r="X46" s="27">
        <f t="shared" si="15"/>
        <v>54.6</v>
      </c>
      <c r="Y46" s="11">
        <f t="shared" si="16"/>
        <v>1476.2199999999998</v>
      </c>
      <c r="Z46" s="123">
        <v>1838927079</v>
      </c>
      <c r="AA46" s="121">
        <v>9710</v>
      </c>
      <c r="AB46" s="27">
        <f t="shared" si="17"/>
        <v>189384.87</v>
      </c>
      <c r="AC46" s="10">
        <f t="shared" si="18"/>
        <v>0.73830799999999996</v>
      </c>
      <c r="AD46" s="121">
        <v>148696</v>
      </c>
      <c r="AE46" s="10">
        <f t="shared" si="19"/>
        <v>1.0780160000000001</v>
      </c>
      <c r="AF46" s="10">
        <f t="shared" si="20"/>
        <v>0.15978000000000001</v>
      </c>
      <c r="AG46" s="66">
        <f t="shared" si="21"/>
        <v>0.15978000000000001</v>
      </c>
      <c r="AH46" s="67">
        <f t="shared" si="22"/>
        <v>0</v>
      </c>
      <c r="AI46" s="68">
        <f t="shared" si="23"/>
        <v>0.15978000000000001</v>
      </c>
      <c r="AJ46">
        <v>1417</v>
      </c>
      <c r="AK46">
        <v>13</v>
      </c>
      <c r="AL46" s="26">
        <f t="shared" si="24"/>
        <v>1842100</v>
      </c>
      <c r="AM46">
        <v>0</v>
      </c>
      <c r="AN46">
        <v>0</v>
      </c>
      <c r="AO46" s="26">
        <f t="shared" si="25"/>
        <v>0</v>
      </c>
      <c r="AP46" s="26">
        <f t="shared" si="26"/>
        <v>2718407</v>
      </c>
      <c r="AQ46" s="26">
        <f t="shared" si="27"/>
        <v>4560507</v>
      </c>
      <c r="AR46" s="69">
        <v>4359350</v>
      </c>
      <c r="AS46" s="69">
        <f t="shared" si="42"/>
        <v>4560507</v>
      </c>
      <c r="AT46" s="63">
        <v>4699203</v>
      </c>
      <c r="AU46" s="26">
        <f t="shared" si="28"/>
        <v>138696</v>
      </c>
      <c r="AV46" s="70" t="str">
        <f t="shared" si="29"/>
        <v>No</v>
      </c>
      <c r="AW46" s="69">
        <f t="shared" si="30"/>
        <v>0</v>
      </c>
      <c r="AX46" s="71">
        <f t="shared" si="31"/>
        <v>4699203</v>
      </c>
      <c r="AY46" s="72">
        <f t="shared" si="32"/>
        <v>4699203</v>
      </c>
      <c r="AZ46" s="115">
        <f t="shared" si="33"/>
        <v>0</v>
      </c>
      <c r="BA46" s="115"/>
      <c r="BB46" s="115">
        <f t="shared" si="34"/>
        <v>12016.241250962305</v>
      </c>
      <c r="BC46" s="74"/>
      <c r="BD46" s="74"/>
      <c r="BE46" s="74">
        <f t="shared" si="35"/>
        <v>-138696</v>
      </c>
      <c r="BF46" s="74">
        <f t="shared" si="36"/>
        <v>-138696</v>
      </c>
      <c r="BG46" s="74">
        <f t="shared" si="36"/>
        <v>-118876.34159999993</v>
      </c>
      <c r="BH46" s="74">
        <f t="shared" si="36"/>
        <v>-99059.655455280095</v>
      </c>
      <c r="BI46" s="74">
        <f t="shared" si="36"/>
        <v>-79247.72436422389</v>
      </c>
      <c r="BJ46" s="74">
        <f t="shared" si="36"/>
        <v>-59435.793273167685</v>
      </c>
      <c r="BK46" s="74">
        <f t="shared" si="36"/>
        <v>-39625.843375220895</v>
      </c>
      <c r="BL46" s="74">
        <f t="shared" si="36"/>
        <v>-19812.921687610447</v>
      </c>
      <c r="BO46" s="116">
        <f t="shared" si="37"/>
        <v>0</v>
      </c>
      <c r="BP46" s="116">
        <f t="shared" si="37"/>
        <v>-19819.6584</v>
      </c>
      <c r="BQ46" s="116">
        <f t="shared" si="37"/>
        <v>-19816.686144719988</v>
      </c>
      <c r="BR46" s="116">
        <f t="shared" si="37"/>
        <v>-19811.93109105602</v>
      </c>
      <c r="BS46" s="116">
        <f t="shared" si="37"/>
        <v>-19811.931091055973</v>
      </c>
      <c r="BT46" s="116">
        <f t="shared" si="37"/>
        <v>-19809.94989794679</v>
      </c>
      <c r="BU46" s="116">
        <f t="shared" si="37"/>
        <v>-19812.921687610447</v>
      </c>
      <c r="BV46" s="116">
        <f t="shared" si="37"/>
        <v>-19812.921687610447</v>
      </c>
      <c r="BX46" s="74">
        <f t="shared" si="38"/>
        <v>4699203</v>
      </c>
      <c r="BY46" s="74">
        <f t="shared" si="39"/>
        <v>4679383.3415999999</v>
      </c>
      <c r="BZ46" s="74">
        <f t="shared" si="39"/>
        <v>4659566.6554552801</v>
      </c>
      <c r="CA46" s="74">
        <f t="shared" si="39"/>
        <v>4639754.7243642239</v>
      </c>
      <c r="CB46" s="74">
        <f t="shared" si="39"/>
        <v>4619942.7932731677</v>
      </c>
      <c r="CC46" s="74">
        <f t="shared" si="39"/>
        <v>4600132.8433752209</v>
      </c>
      <c r="CD46" s="74">
        <f t="shared" si="39"/>
        <v>4580319.9216876104</v>
      </c>
      <c r="CE46" s="74">
        <f t="shared" si="39"/>
        <v>4560507</v>
      </c>
      <c r="CG46" s="117">
        <f t="shared" si="40"/>
        <v>4699203</v>
      </c>
      <c r="CH46" s="117">
        <f t="shared" si="41"/>
        <v>4679383.3415999999</v>
      </c>
      <c r="CI46" s="117">
        <f t="shared" si="41"/>
        <v>4659566.6554552801</v>
      </c>
      <c r="CJ46" s="117">
        <f t="shared" si="41"/>
        <v>4639754.7243642239</v>
      </c>
      <c r="CK46" s="117">
        <f t="shared" si="41"/>
        <v>4619942.7932731677</v>
      </c>
      <c r="CL46" s="117">
        <f t="shared" si="41"/>
        <v>4600132.8433752209</v>
      </c>
      <c r="CM46" s="117">
        <f t="shared" si="41"/>
        <v>4580319.9216876104</v>
      </c>
      <c r="CN46" s="117">
        <f t="shared" si="41"/>
        <v>4560507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 s="124">
        <v>0</v>
      </c>
      <c r="H47" s="6">
        <v>21</v>
      </c>
      <c r="I47" s="2" t="s">
        <v>206</v>
      </c>
      <c r="J47" s="60"/>
      <c r="K47" s="61">
        <v>96</v>
      </c>
      <c r="L47"/>
      <c r="M47" s="63">
        <v>31</v>
      </c>
      <c r="N47" s="64">
        <f t="shared" si="6"/>
        <v>9.3000000000000007</v>
      </c>
      <c r="O47" s="64">
        <f t="shared" si="7"/>
        <v>57.6</v>
      </c>
      <c r="P47" s="64">
        <f t="shared" si="8"/>
        <v>0</v>
      </c>
      <c r="Q47" s="64">
        <f t="shared" si="9"/>
        <v>0</v>
      </c>
      <c r="R47" s="65">
        <f t="shared" si="10"/>
        <v>0.32</v>
      </c>
      <c r="S47" s="65">
        <f t="shared" si="11"/>
        <v>0</v>
      </c>
      <c r="T47" s="64">
        <f t="shared" si="12"/>
        <v>0</v>
      </c>
      <c r="U47" s="64">
        <f t="shared" si="13"/>
        <v>0</v>
      </c>
      <c r="V47">
        <v>2</v>
      </c>
      <c r="W47" s="64">
        <f t="shared" si="14"/>
        <v>0.5</v>
      </c>
      <c r="X47" s="27">
        <f t="shared" si="15"/>
        <v>9.3000000000000007</v>
      </c>
      <c r="Y47" s="11">
        <f t="shared" si="16"/>
        <v>105.8</v>
      </c>
      <c r="Z47" s="123">
        <v>332983303</v>
      </c>
      <c r="AA47" s="121">
        <v>1081</v>
      </c>
      <c r="AB47" s="27">
        <f t="shared" si="17"/>
        <v>308032.65999999997</v>
      </c>
      <c r="AC47" s="10">
        <f t="shared" si="18"/>
        <v>1.20085</v>
      </c>
      <c r="AD47" s="121">
        <v>89318</v>
      </c>
      <c r="AE47" s="10">
        <f t="shared" si="19"/>
        <v>0.64753700000000003</v>
      </c>
      <c r="AF47" s="10">
        <f t="shared" si="20"/>
        <v>-3.4855999999999998E-2</v>
      </c>
      <c r="AG47" s="66">
        <f t="shared" si="21"/>
        <v>0.01</v>
      </c>
      <c r="AH47" s="67">
        <f t="shared" si="22"/>
        <v>0</v>
      </c>
      <c r="AI47" s="68">
        <f t="shared" si="23"/>
        <v>0.01</v>
      </c>
      <c r="AJ47">
        <v>30</v>
      </c>
      <c r="AK47">
        <v>4</v>
      </c>
      <c r="AL47" s="26">
        <f t="shared" si="24"/>
        <v>12000</v>
      </c>
      <c r="AM47">
        <v>0</v>
      </c>
      <c r="AN47">
        <v>0</v>
      </c>
      <c r="AO47" s="26">
        <f t="shared" si="25"/>
        <v>0</v>
      </c>
      <c r="AP47" s="26">
        <f t="shared" si="26"/>
        <v>12193</v>
      </c>
      <c r="AQ47" s="26">
        <f t="shared" si="27"/>
        <v>24193</v>
      </c>
      <c r="AR47" s="69">
        <v>177216</v>
      </c>
      <c r="AS47" s="69">
        <f t="shared" si="42"/>
        <v>24193</v>
      </c>
      <c r="AT47" s="63">
        <v>125752</v>
      </c>
      <c r="AU47" s="26">
        <f t="shared" si="28"/>
        <v>101559</v>
      </c>
      <c r="AV47" s="70" t="str">
        <f t="shared" si="29"/>
        <v>No</v>
      </c>
      <c r="AW47" s="69">
        <f t="shared" si="30"/>
        <v>0</v>
      </c>
      <c r="AX47" s="71">
        <f t="shared" si="31"/>
        <v>125752</v>
      </c>
      <c r="AY47" s="72">
        <f t="shared" si="32"/>
        <v>125752</v>
      </c>
      <c r="AZ47" s="115">
        <f t="shared" si="33"/>
        <v>0</v>
      </c>
      <c r="BA47" s="115"/>
      <c r="BB47" s="115">
        <f t="shared" si="34"/>
        <v>12701.510416666666</v>
      </c>
      <c r="BC47" s="74"/>
      <c r="BD47" s="74"/>
      <c r="BE47" s="74">
        <f t="shared" si="35"/>
        <v>-101559</v>
      </c>
      <c r="BF47" s="74">
        <f t="shared" si="36"/>
        <v>-101559</v>
      </c>
      <c r="BG47" s="74">
        <f t="shared" si="36"/>
        <v>-87046.218900000007</v>
      </c>
      <c r="BH47" s="74">
        <f t="shared" si="36"/>
        <v>-72535.614209370004</v>
      </c>
      <c r="BI47" s="74">
        <f t="shared" si="36"/>
        <v>-58028.491367495997</v>
      </c>
      <c r="BJ47" s="74">
        <f t="shared" si="36"/>
        <v>-43521.368525622005</v>
      </c>
      <c r="BK47" s="74">
        <f t="shared" si="36"/>
        <v>-29015.696396032188</v>
      </c>
      <c r="BL47" s="74">
        <f t="shared" si="36"/>
        <v>-14507.848198016094</v>
      </c>
      <c r="BO47" s="116">
        <f t="shared" si="37"/>
        <v>0</v>
      </c>
      <c r="BP47" s="116">
        <f t="shared" si="37"/>
        <v>-14512.7811</v>
      </c>
      <c r="BQ47" s="116">
        <f t="shared" si="37"/>
        <v>-14510.60469063</v>
      </c>
      <c r="BR47" s="116">
        <f t="shared" si="37"/>
        <v>-14507.122841874001</v>
      </c>
      <c r="BS47" s="116">
        <f t="shared" si="37"/>
        <v>-14507.122841873999</v>
      </c>
      <c r="BT47" s="116">
        <f t="shared" si="37"/>
        <v>-14505.672129589813</v>
      </c>
      <c r="BU47" s="116">
        <f t="shared" si="37"/>
        <v>-14507.848198016094</v>
      </c>
      <c r="BV47" s="116">
        <f t="shared" si="37"/>
        <v>-14507.848198016094</v>
      </c>
      <c r="BX47" s="74">
        <f t="shared" si="38"/>
        <v>125752</v>
      </c>
      <c r="BY47" s="74">
        <f t="shared" si="39"/>
        <v>111239.21890000001</v>
      </c>
      <c r="BZ47" s="74">
        <f t="shared" si="39"/>
        <v>96728.614209370004</v>
      </c>
      <c r="CA47" s="74">
        <f t="shared" si="39"/>
        <v>82221.491367495997</v>
      </c>
      <c r="CB47" s="74">
        <f t="shared" si="39"/>
        <v>67714.368525622005</v>
      </c>
      <c r="CC47" s="74">
        <f t="shared" si="39"/>
        <v>53208.696396032188</v>
      </c>
      <c r="CD47" s="74">
        <f t="shared" si="39"/>
        <v>38700.848198016094</v>
      </c>
      <c r="CE47" s="74">
        <f t="shared" si="39"/>
        <v>24193</v>
      </c>
      <c r="CG47" s="117">
        <f t="shared" si="40"/>
        <v>125752</v>
      </c>
      <c r="CH47" s="117">
        <f t="shared" si="41"/>
        <v>111239.21890000001</v>
      </c>
      <c r="CI47" s="117">
        <f t="shared" si="41"/>
        <v>96728.614209370004</v>
      </c>
      <c r="CJ47" s="117">
        <f t="shared" si="41"/>
        <v>82221.491367495997</v>
      </c>
      <c r="CK47" s="117">
        <f t="shared" si="41"/>
        <v>67714.368525622005</v>
      </c>
      <c r="CL47" s="117">
        <f t="shared" si="41"/>
        <v>53208.696396032188</v>
      </c>
      <c r="CM47" s="117">
        <f t="shared" si="41"/>
        <v>38700.848198016094</v>
      </c>
      <c r="CN47" s="117">
        <f t="shared" si="41"/>
        <v>24193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 s="124">
        <v>0</v>
      </c>
      <c r="H48" s="6">
        <v>22</v>
      </c>
      <c r="I48" s="2" t="s">
        <v>208</v>
      </c>
      <c r="J48" s="60"/>
      <c r="K48" s="61">
        <v>623.36</v>
      </c>
      <c r="L48"/>
      <c r="M48" s="63">
        <v>185</v>
      </c>
      <c r="N48" s="64">
        <f t="shared" si="6"/>
        <v>55.5</v>
      </c>
      <c r="O48" s="64">
        <f t="shared" si="7"/>
        <v>374.02</v>
      </c>
      <c r="P48" s="64">
        <f t="shared" si="8"/>
        <v>0</v>
      </c>
      <c r="Q48" s="64">
        <f t="shared" si="9"/>
        <v>0</v>
      </c>
      <c r="R48" s="65">
        <f t="shared" si="10"/>
        <v>0.3</v>
      </c>
      <c r="S48" s="65">
        <f t="shared" si="11"/>
        <v>0</v>
      </c>
      <c r="T48" s="64">
        <f t="shared" si="12"/>
        <v>0</v>
      </c>
      <c r="U48" s="64">
        <f t="shared" si="13"/>
        <v>0</v>
      </c>
      <c r="V48">
        <v>9</v>
      </c>
      <c r="W48" s="64">
        <f t="shared" si="14"/>
        <v>2.25</v>
      </c>
      <c r="X48" s="27">
        <f t="shared" si="15"/>
        <v>55.5</v>
      </c>
      <c r="Y48" s="11">
        <f t="shared" si="16"/>
        <v>681.11</v>
      </c>
      <c r="Z48" s="123">
        <v>765221701</v>
      </c>
      <c r="AA48" s="121">
        <v>5102</v>
      </c>
      <c r="AB48" s="27">
        <f t="shared" si="17"/>
        <v>149984.65</v>
      </c>
      <c r="AC48" s="10">
        <f t="shared" si="18"/>
        <v>0.58470800000000001</v>
      </c>
      <c r="AD48" s="121">
        <v>96121</v>
      </c>
      <c r="AE48" s="10">
        <f t="shared" si="19"/>
        <v>0.69685799999999998</v>
      </c>
      <c r="AF48" s="10">
        <f t="shared" si="20"/>
        <v>0.38164700000000001</v>
      </c>
      <c r="AG48" s="66">
        <f t="shared" si="21"/>
        <v>0.38164700000000001</v>
      </c>
      <c r="AH48" s="67">
        <f t="shared" si="22"/>
        <v>0</v>
      </c>
      <c r="AI48" s="68">
        <f t="shared" si="23"/>
        <v>0.38164700000000001</v>
      </c>
      <c r="AJ48">
        <v>0</v>
      </c>
      <c r="AK48">
        <v>0</v>
      </c>
      <c r="AL48" s="26">
        <f t="shared" si="24"/>
        <v>0</v>
      </c>
      <c r="AM48">
        <v>121</v>
      </c>
      <c r="AN48" s="181">
        <v>4</v>
      </c>
      <c r="AO48" s="26">
        <f t="shared" si="25"/>
        <v>48400</v>
      </c>
      <c r="AP48" s="26">
        <f t="shared" si="26"/>
        <v>2995850</v>
      </c>
      <c r="AQ48" s="26">
        <f t="shared" si="27"/>
        <v>3044250</v>
      </c>
      <c r="AR48" s="69">
        <v>4665608</v>
      </c>
      <c r="AS48" s="69">
        <f t="shared" si="42"/>
        <v>3044250</v>
      </c>
      <c r="AT48" s="63">
        <v>4004835</v>
      </c>
      <c r="AU48" s="26">
        <f t="shared" si="28"/>
        <v>960585</v>
      </c>
      <c r="AV48" s="70" t="str">
        <f t="shared" si="29"/>
        <v>No</v>
      </c>
      <c r="AW48" s="69">
        <f t="shared" si="30"/>
        <v>0</v>
      </c>
      <c r="AX48" s="71">
        <f t="shared" si="31"/>
        <v>4004835</v>
      </c>
      <c r="AY48" s="72">
        <f t="shared" si="32"/>
        <v>4004835</v>
      </c>
      <c r="AZ48" s="115">
        <f t="shared" si="33"/>
        <v>0</v>
      </c>
      <c r="BA48" s="115"/>
      <c r="BB48" s="115">
        <f t="shared" si="34"/>
        <v>12592.711675436345</v>
      </c>
      <c r="BC48" s="74"/>
      <c r="BD48" s="74"/>
      <c r="BE48" s="74">
        <f t="shared" si="35"/>
        <v>-960585</v>
      </c>
      <c r="BF48" s="74">
        <f t="shared" si="36"/>
        <v>-960585</v>
      </c>
      <c r="BG48" s="74">
        <f t="shared" si="36"/>
        <v>-823317.40350000001</v>
      </c>
      <c r="BH48" s="74">
        <f t="shared" si="36"/>
        <v>-686070.39233655017</v>
      </c>
      <c r="BI48" s="74">
        <f t="shared" si="36"/>
        <v>-548856.31386924023</v>
      </c>
      <c r="BJ48" s="74">
        <f t="shared" si="36"/>
        <v>-411642.23540193029</v>
      </c>
      <c r="BK48" s="74">
        <f t="shared" si="36"/>
        <v>-274441.87834246689</v>
      </c>
      <c r="BL48" s="74">
        <f t="shared" si="36"/>
        <v>-137220.93917123321</v>
      </c>
      <c r="BO48" s="116">
        <f t="shared" si="37"/>
        <v>0</v>
      </c>
      <c r="BP48" s="116">
        <f t="shared" si="37"/>
        <v>-137267.59649999999</v>
      </c>
      <c r="BQ48" s="116">
        <f t="shared" si="37"/>
        <v>-137247.01116344999</v>
      </c>
      <c r="BR48" s="116">
        <f t="shared" si="37"/>
        <v>-137214.07846731003</v>
      </c>
      <c r="BS48" s="116">
        <f t="shared" si="37"/>
        <v>-137214.07846731006</v>
      </c>
      <c r="BT48" s="116">
        <f t="shared" si="37"/>
        <v>-137200.35705946336</v>
      </c>
      <c r="BU48" s="116">
        <f t="shared" si="37"/>
        <v>-137220.93917123345</v>
      </c>
      <c r="BV48" s="116">
        <f t="shared" si="37"/>
        <v>-137220.93917123321</v>
      </c>
      <c r="BX48" s="74">
        <f t="shared" si="38"/>
        <v>4004835</v>
      </c>
      <c r="BY48" s="74">
        <f t="shared" si="39"/>
        <v>3867567.4035</v>
      </c>
      <c r="BZ48" s="74">
        <f t="shared" si="39"/>
        <v>3730320.3923365502</v>
      </c>
      <c r="CA48" s="74">
        <f t="shared" si="39"/>
        <v>3593106.3138692402</v>
      </c>
      <c r="CB48" s="74">
        <f t="shared" si="39"/>
        <v>3455892.2354019303</v>
      </c>
      <c r="CC48" s="74">
        <f t="shared" si="39"/>
        <v>3318691.8783424669</v>
      </c>
      <c r="CD48" s="74">
        <f t="shared" si="39"/>
        <v>3181470.9391712332</v>
      </c>
      <c r="CE48" s="74">
        <f t="shared" si="39"/>
        <v>3044250</v>
      </c>
      <c r="CG48" s="117">
        <f t="shared" si="40"/>
        <v>4004835</v>
      </c>
      <c r="CH48" s="117">
        <f t="shared" si="41"/>
        <v>3867567.4035</v>
      </c>
      <c r="CI48" s="117">
        <f t="shared" si="41"/>
        <v>3730320.3923365502</v>
      </c>
      <c r="CJ48" s="117">
        <f t="shared" si="41"/>
        <v>3593106.3138692402</v>
      </c>
      <c r="CK48" s="117">
        <f t="shared" si="41"/>
        <v>3455892.2354019303</v>
      </c>
      <c r="CL48" s="117">
        <f t="shared" si="41"/>
        <v>3318691.8783424669</v>
      </c>
      <c r="CM48" s="117">
        <f t="shared" si="41"/>
        <v>3181470.9391712332</v>
      </c>
      <c r="CN48" s="117">
        <f t="shared" si="41"/>
        <v>3044250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 s="124">
        <v>0</v>
      </c>
      <c r="H49" s="6">
        <v>23</v>
      </c>
      <c r="I49" s="2" t="s">
        <v>209</v>
      </c>
      <c r="J49" s="60"/>
      <c r="K49" s="61">
        <v>1420.28</v>
      </c>
      <c r="L49"/>
      <c r="M49" s="63">
        <v>216</v>
      </c>
      <c r="N49" s="64">
        <f t="shared" si="6"/>
        <v>64.8</v>
      </c>
      <c r="O49" s="64">
        <f t="shared" si="7"/>
        <v>852.17</v>
      </c>
      <c r="P49" s="64">
        <f t="shared" si="8"/>
        <v>0</v>
      </c>
      <c r="Q49" s="64">
        <f t="shared" si="9"/>
        <v>0</v>
      </c>
      <c r="R49" s="65">
        <f t="shared" si="10"/>
        <v>0.15</v>
      </c>
      <c r="S49" s="65">
        <f t="shared" si="11"/>
        <v>0</v>
      </c>
      <c r="T49" s="64">
        <f t="shared" si="12"/>
        <v>0</v>
      </c>
      <c r="U49" s="64">
        <f t="shared" si="13"/>
        <v>0</v>
      </c>
      <c r="V49">
        <v>9</v>
      </c>
      <c r="W49" s="64">
        <f t="shared" si="14"/>
        <v>2.25</v>
      </c>
      <c r="X49" s="27">
        <f t="shared" si="15"/>
        <v>64.8</v>
      </c>
      <c r="Y49" s="11">
        <f t="shared" si="16"/>
        <v>1487.33</v>
      </c>
      <c r="Z49" s="123">
        <v>2004435480</v>
      </c>
      <c r="AA49" s="121">
        <v>10091</v>
      </c>
      <c r="AB49" s="27">
        <f t="shared" si="17"/>
        <v>198635.96</v>
      </c>
      <c r="AC49" s="10">
        <f t="shared" si="18"/>
        <v>0.77437199999999995</v>
      </c>
      <c r="AD49" s="121">
        <v>108059</v>
      </c>
      <c r="AE49" s="10">
        <f t="shared" si="19"/>
        <v>0.78340600000000005</v>
      </c>
      <c r="AF49" s="10">
        <f t="shared" si="20"/>
        <v>0.22291800000000001</v>
      </c>
      <c r="AG49" s="66">
        <f t="shared" si="21"/>
        <v>0.22291800000000001</v>
      </c>
      <c r="AH49" s="67">
        <f t="shared" si="22"/>
        <v>0</v>
      </c>
      <c r="AI49" s="68">
        <f t="shared" si="23"/>
        <v>0.22291800000000001</v>
      </c>
      <c r="AJ49">
        <v>0</v>
      </c>
      <c r="AK49">
        <v>0</v>
      </c>
      <c r="AL49" s="26">
        <f t="shared" si="24"/>
        <v>0</v>
      </c>
      <c r="AM49">
        <v>0</v>
      </c>
      <c r="AN49">
        <v>0</v>
      </c>
      <c r="AO49" s="26">
        <f t="shared" si="25"/>
        <v>0</v>
      </c>
      <c r="AP49" s="26">
        <f t="shared" si="26"/>
        <v>3821144</v>
      </c>
      <c r="AQ49" s="26">
        <f t="shared" si="27"/>
        <v>3821144</v>
      </c>
      <c r="AR49" s="69">
        <v>3403900</v>
      </c>
      <c r="AS49" s="69">
        <f t="shared" si="42"/>
        <v>3821144</v>
      </c>
      <c r="AT49" s="63">
        <v>4068515</v>
      </c>
      <c r="AU49" s="26">
        <f t="shared" si="28"/>
        <v>247371</v>
      </c>
      <c r="AV49" s="70" t="str">
        <f t="shared" si="29"/>
        <v>No</v>
      </c>
      <c r="AW49" s="69">
        <f t="shared" si="30"/>
        <v>0</v>
      </c>
      <c r="AX49" s="71">
        <f t="shared" si="31"/>
        <v>4068515</v>
      </c>
      <c r="AY49" s="72">
        <f t="shared" si="32"/>
        <v>4068515</v>
      </c>
      <c r="AZ49" s="115">
        <f t="shared" si="33"/>
        <v>0</v>
      </c>
      <c r="BA49" s="115"/>
      <c r="BB49" s="115">
        <f t="shared" si="34"/>
        <v>12069.083737009603</v>
      </c>
      <c r="BC49" s="74"/>
      <c r="BD49" s="74"/>
      <c r="BE49" s="74">
        <f t="shared" si="35"/>
        <v>-247371</v>
      </c>
      <c r="BF49" s="74">
        <f t="shared" si="36"/>
        <v>-247371</v>
      </c>
      <c r="BG49" s="74">
        <f t="shared" si="36"/>
        <v>-212021.68410000019</v>
      </c>
      <c r="BH49" s="74">
        <f t="shared" si="36"/>
        <v>-176677.6693605301</v>
      </c>
      <c r="BI49" s="74">
        <f t="shared" si="36"/>
        <v>-141342.13548842398</v>
      </c>
      <c r="BJ49" s="74">
        <f t="shared" si="36"/>
        <v>-106006.60161631787</v>
      </c>
      <c r="BK49" s="74">
        <f t="shared" si="36"/>
        <v>-70674.601297599263</v>
      </c>
      <c r="BL49" s="74">
        <f t="shared" si="36"/>
        <v>-35337.300648799632</v>
      </c>
      <c r="BO49" s="116">
        <f t="shared" si="37"/>
        <v>0</v>
      </c>
      <c r="BP49" s="116">
        <f t="shared" si="37"/>
        <v>-35349.315900000001</v>
      </c>
      <c r="BQ49" s="116">
        <f t="shared" si="37"/>
        <v>-35344.014739470025</v>
      </c>
      <c r="BR49" s="116">
        <f t="shared" si="37"/>
        <v>-35335.533872106018</v>
      </c>
      <c r="BS49" s="116">
        <f t="shared" si="37"/>
        <v>-35335.533872105996</v>
      </c>
      <c r="BT49" s="116">
        <f t="shared" si="37"/>
        <v>-35332.000318718747</v>
      </c>
      <c r="BU49" s="116">
        <f t="shared" si="37"/>
        <v>-35337.300648799632</v>
      </c>
      <c r="BV49" s="116">
        <f t="shared" si="37"/>
        <v>-35337.300648799632</v>
      </c>
      <c r="BX49" s="74">
        <f t="shared" si="38"/>
        <v>4068515</v>
      </c>
      <c r="BY49" s="74">
        <f t="shared" si="39"/>
        <v>4033165.6841000002</v>
      </c>
      <c r="BZ49" s="74">
        <f t="shared" si="39"/>
        <v>3997821.6693605301</v>
      </c>
      <c r="CA49" s="74">
        <f t="shared" si="39"/>
        <v>3962486.135488424</v>
      </c>
      <c r="CB49" s="74">
        <f t="shared" si="39"/>
        <v>3927150.6016163179</v>
      </c>
      <c r="CC49" s="74">
        <f t="shared" si="39"/>
        <v>3891818.6012975993</v>
      </c>
      <c r="CD49" s="74">
        <f t="shared" si="39"/>
        <v>3856481.3006487996</v>
      </c>
      <c r="CE49" s="74">
        <f t="shared" si="39"/>
        <v>3821144</v>
      </c>
      <c r="CG49" s="117">
        <f t="shared" si="40"/>
        <v>4068515</v>
      </c>
      <c r="CH49" s="117">
        <f t="shared" si="41"/>
        <v>4033165.6841000002</v>
      </c>
      <c r="CI49" s="117">
        <f t="shared" si="41"/>
        <v>3997821.6693605301</v>
      </c>
      <c r="CJ49" s="117">
        <f t="shared" si="41"/>
        <v>3962486.135488424</v>
      </c>
      <c r="CK49" s="117">
        <f t="shared" si="41"/>
        <v>3927150.6016163179</v>
      </c>
      <c r="CL49" s="117">
        <f t="shared" si="41"/>
        <v>3891818.6012975993</v>
      </c>
      <c r="CM49" s="117">
        <f t="shared" si="41"/>
        <v>3856481.3006487996</v>
      </c>
      <c r="CN49" s="117">
        <f t="shared" si="41"/>
        <v>3821144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 s="124">
        <v>30</v>
      </c>
      <c r="H50" s="6">
        <v>24</v>
      </c>
      <c r="I50" s="2" t="s">
        <v>210</v>
      </c>
      <c r="J50" s="60"/>
      <c r="K50" s="61">
        <v>247.21</v>
      </c>
      <c r="L50"/>
      <c r="M50" s="63">
        <v>85</v>
      </c>
      <c r="N50" s="64">
        <f t="shared" si="6"/>
        <v>25.5</v>
      </c>
      <c r="O50" s="64">
        <f t="shared" si="7"/>
        <v>148.33000000000001</v>
      </c>
      <c r="P50" s="64">
        <f t="shared" si="8"/>
        <v>0</v>
      </c>
      <c r="Q50" s="64">
        <f t="shared" si="9"/>
        <v>0</v>
      </c>
      <c r="R50" s="65">
        <f t="shared" si="10"/>
        <v>0.34</v>
      </c>
      <c r="S50" s="65">
        <f t="shared" si="11"/>
        <v>0</v>
      </c>
      <c r="T50" s="64">
        <f t="shared" si="12"/>
        <v>0</v>
      </c>
      <c r="U50" s="64">
        <f t="shared" si="13"/>
        <v>0</v>
      </c>
      <c r="V50">
        <v>2</v>
      </c>
      <c r="W50" s="64">
        <f t="shared" si="14"/>
        <v>0.5</v>
      </c>
      <c r="X50" s="27">
        <f t="shared" si="15"/>
        <v>25.5</v>
      </c>
      <c r="Y50" s="11">
        <f t="shared" si="16"/>
        <v>273.21000000000004</v>
      </c>
      <c r="Z50" s="123">
        <v>360414995.67000002</v>
      </c>
      <c r="AA50" s="121">
        <v>2156</v>
      </c>
      <c r="AB50" s="27">
        <f t="shared" si="17"/>
        <v>167168.37</v>
      </c>
      <c r="AC50" s="10">
        <f t="shared" si="18"/>
        <v>0.651698</v>
      </c>
      <c r="AD50" s="121">
        <v>83750</v>
      </c>
      <c r="AE50" s="10">
        <f t="shared" si="19"/>
        <v>0.60716999999999999</v>
      </c>
      <c r="AF50" s="10">
        <f t="shared" si="20"/>
        <v>0.36165999999999998</v>
      </c>
      <c r="AG50" s="66">
        <f t="shared" si="21"/>
        <v>0.36165999999999998</v>
      </c>
      <c r="AH50" s="67">
        <f t="shared" si="22"/>
        <v>0</v>
      </c>
      <c r="AI50" s="68">
        <f t="shared" si="23"/>
        <v>0.36165999999999998</v>
      </c>
      <c r="AJ50">
        <v>102</v>
      </c>
      <c r="AK50">
        <v>6</v>
      </c>
      <c r="AL50" s="26">
        <f t="shared" si="24"/>
        <v>61200</v>
      </c>
      <c r="AM50">
        <v>0</v>
      </c>
      <c r="AN50">
        <v>0</v>
      </c>
      <c r="AO50" s="26">
        <f t="shared" si="25"/>
        <v>0</v>
      </c>
      <c r="AP50" s="26">
        <f t="shared" si="26"/>
        <v>1138775</v>
      </c>
      <c r="AQ50" s="26">
        <f t="shared" si="27"/>
        <v>1199975</v>
      </c>
      <c r="AR50" s="69">
        <v>1856992</v>
      </c>
      <c r="AS50" s="69">
        <f t="shared" si="42"/>
        <v>1199975</v>
      </c>
      <c r="AT50" s="63">
        <v>1652147</v>
      </c>
      <c r="AU50" s="26">
        <f t="shared" si="28"/>
        <v>452172</v>
      </c>
      <c r="AV50" s="70" t="str">
        <f t="shared" si="29"/>
        <v>No</v>
      </c>
      <c r="AW50" s="69">
        <f t="shared" si="30"/>
        <v>0</v>
      </c>
      <c r="AX50" s="71">
        <f t="shared" si="31"/>
        <v>1652147</v>
      </c>
      <c r="AY50" s="72">
        <f t="shared" si="32"/>
        <v>1652147</v>
      </c>
      <c r="AZ50" s="115">
        <f t="shared" si="33"/>
        <v>0</v>
      </c>
      <c r="BA50" s="115"/>
      <c r="BB50" s="115">
        <f t="shared" si="34"/>
        <v>12737.127341126979</v>
      </c>
      <c r="BC50" s="74"/>
      <c r="BD50" s="74"/>
      <c r="BE50" s="74">
        <f t="shared" si="35"/>
        <v>-452172</v>
      </c>
      <c r="BF50" s="74">
        <f t="shared" si="36"/>
        <v>-452172</v>
      </c>
      <c r="BG50" s="74">
        <f t="shared" si="36"/>
        <v>-387556.62119999994</v>
      </c>
      <c r="BH50" s="74">
        <f t="shared" si="36"/>
        <v>-322950.93244595989</v>
      </c>
      <c r="BI50" s="74">
        <f t="shared" si="36"/>
        <v>-258360.74595676782</v>
      </c>
      <c r="BJ50" s="74">
        <f t="shared" si="36"/>
        <v>-193770.55946757598</v>
      </c>
      <c r="BK50" s="74">
        <f t="shared" si="36"/>
        <v>-129186.83199703298</v>
      </c>
      <c r="BL50" s="74">
        <f t="shared" si="36"/>
        <v>-64593.415998516604</v>
      </c>
      <c r="BO50" s="116">
        <f t="shared" si="37"/>
        <v>0</v>
      </c>
      <c r="BP50" s="116">
        <f t="shared" si="37"/>
        <v>-64615.378799999999</v>
      </c>
      <c r="BQ50" s="116">
        <f t="shared" si="37"/>
        <v>-64605.688754039984</v>
      </c>
      <c r="BR50" s="116">
        <f t="shared" si="37"/>
        <v>-64590.186489191983</v>
      </c>
      <c r="BS50" s="116">
        <f t="shared" si="37"/>
        <v>-64590.186489191954</v>
      </c>
      <c r="BT50" s="116">
        <f t="shared" si="37"/>
        <v>-64583.727470543068</v>
      </c>
      <c r="BU50" s="116">
        <f t="shared" si="37"/>
        <v>-64593.415998516488</v>
      </c>
      <c r="BV50" s="116">
        <f t="shared" si="37"/>
        <v>-64593.415998516604</v>
      </c>
      <c r="BX50" s="74">
        <f t="shared" si="38"/>
        <v>1652147</v>
      </c>
      <c r="BY50" s="74">
        <f t="shared" si="39"/>
        <v>1587531.6211999999</v>
      </c>
      <c r="BZ50" s="74">
        <f t="shared" si="39"/>
        <v>1522925.9324459599</v>
      </c>
      <c r="CA50" s="74">
        <f t="shared" si="39"/>
        <v>1458335.7459567678</v>
      </c>
      <c r="CB50" s="74">
        <f t="shared" si="39"/>
        <v>1393745.559467576</v>
      </c>
      <c r="CC50" s="74">
        <f t="shared" si="39"/>
        <v>1329161.831997033</v>
      </c>
      <c r="CD50" s="74">
        <f t="shared" si="39"/>
        <v>1264568.4159985166</v>
      </c>
      <c r="CE50" s="74">
        <f t="shared" si="39"/>
        <v>1199975</v>
      </c>
      <c r="CG50" s="117">
        <f t="shared" si="40"/>
        <v>1652147</v>
      </c>
      <c r="CH50" s="117">
        <f t="shared" si="41"/>
        <v>1587531.6211999999</v>
      </c>
      <c r="CI50" s="117">
        <f t="shared" si="41"/>
        <v>1522925.9324459599</v>
      </c>
      <c r="CJ50" s="117">
        <f t="shared" si="41"/>
        <v>1458335.7459567678</v>
      </c>
      <c r="CK50" s="117">
        <f t="shared" si="41"/>
        <v>1393745.559467576</v>
      </c>
      <c r="CL50" s="117">
        <f t="shared" si="41"/>
        <v>1329161.831997033</v>
      </c>
      <c r="CM50" s="117">
        <f t="shared" si="41"/>
        <v>1264568.4159985166</v>
      </c>
      <c r="CN50" s="117">
        <f t="shared" si="41"/>
        <v>1199975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 s="124">
        <v>0</v>
      </c>
      <c r="H51" s="6">
        <v>25</v>
      </c>
      <c r="I51" s="2" t="s">
        <v>211</v>
      </c>
      <c r="J51" s="60"/>
      <c r="K51" s="61">
        <v>4258.47</v>
      </c>
      <c r="L51"/>
      <c r="M51" s="63">
        <v>735</v>
      </c>
      <c r="N51" s="64">
        <f t="shared" si="6"/>
        <v>220.5</v>
      </c>
      <c r="O51" s="64">
        <f t="shared" si="7"/>
        <v>2555.08</v>
      </c>
      <c r="P51" s="64">
        <f t="shared" si="8"/>
        <v>0</v>
      </c>
      <c r="Q51" s="64">
        <f t="shared" si="9"/>
        <v>0</v>
      </c>
      <c r="R51" s="65">
        <f t="shared" si="10"/>
        <v>0.17</v>
      </c>
      <c r="S51" s="65">
        <f t="shared" si="11"/>
        <v>0</v>
      </c>
      <c r="T51" s="64">
        <f t="shared" si="12"/>
        <v>0</v>
      </c>
      <c r="U51" s="64">
        <f t="shared" si="13"/>
        <v>0</v>
      </c>
      <c r="V51">
        <v>171</v>
      </c>
      <c r="W51" s="64">
        <f t="shared" si="14"/>
        <v>42.75</v>
      </c>
      <c r="X51" s="27">
        <f t="shared" si="15"/>
        <v>220.5</v>
      </c>
      <c r="Y51" s="11">
        <f t="shared" si="16"/>
        <v>4521.72</v>
      </c>
      <c r="Z51" s="123">
        <v>5632141245.6700001</v>
      </c>
      <c r="AA51" s="121">
        <v>28994</v>
      </c>
      <c r="AB51" s="27">
        <f t="shared" si="17"/>
        <v>194251.96</v>
      </c>
      <c r="AC51" s="10">
        <f t="shared" si="18"/>
        <v>0.75728200000000001</v>
      </c>
      <c r="AD51" s="121">
        <v>147969</v>
      </c>
      <c r="AE51" s="10">
        <f t="shared" si="19"/>
        <v>1.0727450000000001</v>
      </c>
      <c r="AF51" s="10">
        <f t="shared" si="20"/>
        <v>0.14807899999999999</v>
      </c>
      <c r="AG51" s="66">
        <f t="shared" si="21"/>
        <v>0.14807899999999999</v>
      </c>
      <c r="AH51" s="67">
        <f t="shared" si="22"/>
        <v>0</v>
      </c>
      <c r="AI51" s="68">
        <f t="shared" si="23"/>
        <v>0.14807899999999999</v>
      </c>
      <c r="AJ51">
        <v>0</v>
      </c>
      <c r="AK51">
        <v>0</v>
      </c>
      <c r="AL51" s="26">
        <f t="shared" si="24"/>
        <v>0</v>
      </c>
      <c r="AM51">
        <v>0</v>
      </c>
      <c r="AN51">
        <v>0</v>
      </c>
      <c r="AO51" s="26">
        <f t="shared" si="25"/>
        <v>0</v>
      </c>
      <c r="AP51" s="26">
        <f t="shared" si="26"/>
        <v>7716815</v>
      </c>
      <c r="AQ51" s="26">
        <f t="shared" si="27"/>
        <v>7716815</v>
      </c>
      <c r="AR51" s="69">
        <v>9436665</v>
      </c>
      <c r="AS51" s="69">
        <f t="shared" si="42"/>
        <v>7716815</v>
      </c>
      <c r="AT51" s="63">
        <v>9439993</v>
      </c>
      <c r="AU51" s="26">
        <f t="shared" si="28"/>
        <v>1723178</v>
      </c>
      <c r="AV51" s="70" t="str">
        <f t="shared" si="29"/>
        <v>No</v>
      </c>
      <c r="AW51" s="69">
        <f t="shared" si="30"/>
        <v>0</v>
      </c>
      <c r="AX51" s="71">
        <f t="shared" si="31"/>
        <v>9439993</v>
      </c>
      <c r="AY51" s="72">
        <f t="shared" si="32"/>
        <v>9439993</v>
      </c>
      <c r="AZ51" s="115">
        <f t="shared" si="33"/>
        <v>0</v>
      </c>
      <c r="BA51" s="115"/>
      <c r="BB51" s="115">
        <f t="shared" si="34"/>
        <v>12237.452183530704</v>
      </c>
      <c r="BC51" s="74"/>
      <c r="BD51" s="74"/>
      <c r="BE51" s="74">
        <f t="shared" si="35"/>
        <v>-1723178</v>
      </c>
      <c r="BF51" s="74">
        <f t="shared" si="36"/>
        <v>-1723178</v>
      </c>
      <c r="BG51" s="74">
        <f t="shared" si="36"/>
        <v>-1476935.8638000004</v>
      </c>
      <c r="BH51" s="74">
        <f t="shared" si="36"/>
        <v>-1230730.6553045399</v>
      </c>
      <c r="BI51" s="74">
        <f t="shared" si="36"/>
        <v>-984584.52424363233</v>
      </c>
      <c r="BJ51" s="74">
        <f t="shared" si="36"/>
        <v>-738438.39318272471</v>
      </c>
      <c r="BK51" s="74">
        <f t="shared" si="36"/>
        <v>-492316.87673492264</v>
      </c>
      <c r="BL51" s="74">
        <f t="shared" si="36"/>
        <v>-246158.43836746179</v>
      </c>
      <c r="BO51" s="116">
        <f t="shared" si="37"/>
        <v>0</v>
      </c>
      <c r="BP51" s="116">
        <f t="shared" si="37"/>
        <v>-246242.13620000001</v>
      </c>
      <c r="BQ51" s="116">
        <f t="shared" si="37"/>
        <v>-246205.20849546004</v>
      </c>
      <c r="BR51" s="116">
        <f t="shared" si="37"/>
        <v>-246146.131060908</v>
      </c>
      <c r="BS51" s="116">
        <f t="shared" si="37"/>
        <v>-246146.13106090808</v>
      </c>
      <c r="BT51" s="116">
        <f t="shared" si="37"/>
        <v>-246121.51644780213</v>
      </c>
      <c r="BU51" s="116">
        <f t="shared" si="37"/>
        <v>-246158.43836746132</v>
      </c>
      <c r="BV51" s="116">
        <f t="shared" si="37"/>
        <v>-246158.43836746179</v>
      </c>
      <c r="BX51" s="74">
        <f t="shared" si="38"/>
        <v>9439993</v>
      </c>
      <c r="BY51" s="74">
        <f t="shared" si="39"/>
        <v>9193750.8638000004</v>
      </c>
      <c r="BZ51" s="74">
        <f t="shared" si="39"/>
        <v>8947545.6553045399</v>
      </c>
      <c r="CA51" s="74">
        <f t="shared" si="39"/>
        <v>8701399.5242436323</v>
      </c>
      <c r="CB51" s="74">
        <f t="shared" si="39"/>
        <v>8455253.3931827247</v>
      </c>
      <c r="CC51" s="74">
        <f t="shared" si="39"/>
        <v>8209131.8767349226</v>
      </c>
      <c r="CD51" s="74">
        <f t="shared" si="39"/>
        <v>7962973.4383674618</v>
      </c>
      <c r="CE51" s="74">
        <f t="shared" si="39"/>
        <v>7716815</v>
      </c>
      <c r="CG51" s="117">
        <f t="shared" si="40"/>
        <v>9439993</v>
      </c>
      <c r="CH51" s="117">
        <f t="shared" si="41"/>
        <v>9193750.8638000004</v>
      </c>
      <c r="CI51" s="117">
        <f t="shared" si="41"/>
        <v>8947545.6553045399</v>
      </c>
      <c r="CJ51" s="117">
        <f t="shared" si="41"/>
        <v>8701399.5242436323</v>
      </c>
      <c r="CK51" s="117">
        <f t="shared" si="41"/>
        <v>8455253.3931827247</v>
      </c>
      <c r="CL51" s="117">
        <f t="shared" si="41"/>
        <v>8209131.8767349226</v>
      </c>
      <c r="CM51" s="117">
        <f t="shared" si="41"/>
        <v>7962973.4383674618</v>
      </c>
      <c r="CN51" s="117">
        <f t="shared" si="41"/>
        <v>7716815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 s="124">
        <v>0</v>
      </c>
      <c r="H52" s="6">
        <v>26</v>
      </c>
      <c r="I52" s="2" t="s">
        <v>212</v>
      </c>
      <c r="J52" s="60"/>
      <c r="K52" s="61">
        <v>365.35</v>
      </c>
      <c r="L52"/>
      <c r="M52" s="63">
        <v>91</v>
      </c>
      <c r="N52" s="64">
        <f t="shared" si="6"/>
        <v>27.3</v>
      </c>
      <c r="O52" s="64">
        <f t="shared" si="7"/>
        <v>219.21</v>
      </c>
      <c r="P52" s="64">
        <f t="shared" si="8"/>
        <v>0</v>
      </c>
      <c r="Q52" s="64">
        <f t="shared" si="9"/>
        <v>0</v>
      </c>
      <c r="R52" s="65">
        <f t="shared" si="10"/>
        <v>0.25</v>
      </c>
      <c r="S52" s="65">
        <f t="shared" si="11"/>
        <v>0</v>
      </c>
      <c r="T52" s="64">
        <f t="shared" si="12"/>
        <v>0</v>
      </c>
      <c r="U52" s="64">
        <f t="shared" si="13"/>
        <v>0</v>
      </c>
      <c r="V52">
        <v>4</v>
      </c>
      <c r="W52" s="64">
        <f t="shared" si="14"/>
        <v>1</v>
      </c>
      <c r="X52" s="27">
        <f t="shared" si="15"/>
        <v>27.3</v>
      </c>
      <c r="Y52" s="11">
        <f t="shared" si="16"/>
        <v>393.65000000000003</v>
      </c>
      <c r="Z52" s="123">
        <v>852636052.66999996</v>
      </c>
      <c r="AA52" s="121">
        <v>3757</v>
      </c>
      <c r="AB52" s="27">
        <f t="shared" si="17"/>
        <v>226945.98</v>
      </c>
      <c r="AC52" s="10">
        <f t="shared" si="18"/>
        <v>0.88473800000000002</v>
      </c>
      <c r="AD52" s="121">
        <v>90929</v>
      </c>
      <c r="AE52" s="10">
        <f t="shared" si="19"/>
        <v>0.65921700000000005</v>
      </c>
      <c r="AF52" s="10">
        <f t="shared" si="20"/>
        <v>0.182918</v>
      </c>
      <c r="AG52" s="66">
        <f t="shared" si="21"/>
        <v>0.182918</v>
      </c>
      <c r="AH52" s="67">
        <f t="shared" si="22"/>
        <v>0</v>
      </c>
      <c r="AI52" s="68">
        <f t="shared" si="23"/>
        <v>0.182918</v>
      </c>
      <c r="AJ52">
        <v>160</v>
      </c>
      <c r="AK52">
        <v>6</v>
      </c>
      <c r="AL52" s="26">
        <f t="shared" si="24"/>
        <v>96000</v>
      </c>
      <c r="AM52">
        <v>0</v>
      </c>
      <c r="AN52">
        <v>0</v>
      </c>
      <c r="AO52" s="26">
        <f t="shared" si="25"/>
        <v>0</v>
      </c>
      <c r="AP52" s="26">
        <f t="shared" si="26"/>
        <v>829865</v>
      </c>
      <c r="AQ52" s="26">
        <f t="shared" si="27"/>
        <v>925865</v>
      </c>
      <c r="AR52" s="69">
        <v>659216</v>
      </c>
      <c r="AS52" s="69">
        <f t="shared" si="42"/>
        <v>925865</v>
      </c>
      <c r="AT52" s="63">
        <v>991921</v>
      </c>
      <c r="AU52" s="26">
        <f t="shared" si="28"/>
        <v>66056</v>
      </c>
      <c r="AV52" s="70" t="str">
        <f t="shared" si="29"/>
        <v>No</v>
      </c>
      <c r="AW52" s="69">
        <f t="shared" si="30"/>
        <v>0</v>
      </c>
      <c r="AX52" s="71">
        <f t="shared" si="31"/>
        <v>991921</v>
      </c>
      <c r="AY52" s="72">
        <f t="shared" si="32"/>
        <v>991921</v>
      </c>
      <c r="AZ52" s="115">
        <f t="shared" si="33"/>
        <v>0</v>
      </c>
      <c r="BA52" s="115"/>
      <c r="BB52" s="115">
        <f t="shared" si="34"/>
        <v>12417.726153003969</v>
      </c>
      <c r="BC52" s="74"/>
      <c r="BD52" s="74"/>
      <c r="BE52" s="74">
        <f t="shared" si="35"/>
        <v>-66056</v>
      </c>
      <c r="BF52" s="74">
        <f t="shared" si="36"/>
        <v>-66056</v>
      </c>
      <c r="BG52" s="74">
        <f t="shared" si="36"/>
        <v>-56616.597599999979</v>
      </c>
      <c r="BH52" s="74">
        <f t="shared" si="36"/>
        <v>-47178.610780079965</v>
      </c>
      <c r="BI52" s="74">
        <f t="shared" si="36"/>
        <v>-37742.888624063926</v>
      </c>
      <c r="BJ52" s="74">
        <f t="shared" si="36"/>
        <v>-28307.166468048003</v>
      </c>
      <c r="BK52" s="74">
        <f t="shared" si="36"/>
        <v>-18872.387884247582</v>
      </c>
      <c r="BL52" s="74">
        <f t="shared" si="36"/>
        <v>-9436.1939421237912</v>
      </c>
      <c r="BO52" s="116">
        <f t="shared" si="37"/>
        <v>0</v>
      </c>
      <c r="BP52" s="116">
        <f t="shared" si="37"/>
        <v>-9439.4024000000009</v>
      </c>
      <c r="BQ52" s="116">
        <f t="shared" si="37"/>
        <v>-9437.9868199199955</v>
      </c>
      <c r="BR52" s="116">
        <f t="shared" si="37"/>
        <v>-9435.7221560159942</v>
      </c>
      <c r="BS52" s="116">
        <f t="shared" si="37"/>
        <v>-9435.7221560159815</v>
      </c>
      <c r="BT52" s="116">
        <f t="shared" si="37"/>
        <v>-9434.7785838003983</v>
      </c>
      <c r="BU52" s="116">
        <f t="shared" si="37"/>
        <v>-9436.1939421237912</v>
      </c>
      <c r="BV52" s="116">
        <f t="shared" si="37"/>
        <v>-9436.1939421237912</v>
      </c>
      <c r="BX52" s="74">
        <f t="shared" si="38"/>
        <v>991921</v>
      </c>
      <c r="BY52" s="74">
        <f t="shared" si="39"/>
        <v>982481.59759999998</v>
      </c>
      <c r="BZ52" s="74">
        <f t="shared" si="39"/>
        <v>973043.61078007997</v>
      </c>
      <c r="CA52" s="74">
        <f t="shared" si="39"/>
        <v>963607.88862406393</v>
      </c>
      <c r="CB52" s="74">
        <f t="shared" si="39"/>
        <v>954172.166468048</v>
      </c>
      <c r="CC52" s="74">
        <f t="shared" si="39"/>
        <v>944737.38788424758</v>
      </c>
      <c r="CD52" s="74">
        <f t="shared" si="39"/>
        <v>935301.19394212379</v>
      </c>
      <c r="CE52" s="74">
        <f t="shared" si="39"/>
        <v>925865</v>
      </c>
      <c r="CG52" s="117">
        <f t="shared" si="40"/>
        <v>991921</v>
      </c>
      <c r="CH52" s="117">
        <f t="shared" si="41"/>
        <v>982481.59759999998</v>
      </c>
      <c r="CI52" s="117">
        <f t="shared" si="41"/>
        <v>973043.61078007997</v>
      </c>
      <c r="CJ52" s="117">
        <f t="shared" si="41"/>
        <v>963607.88862406393</v>
      </c>
      <c r="CK52" s="117">
        <f t="shared" si="41"/>
        <v>954172.166468048</v>
      </c>
      <c r="CL52" s="117">
        <f t="shared" si="41"/>
        <v>944737.38788424758</v>
      </c>
      <c r="CM52" s="117">
        <f t="shared" si="41"/>
        <v>935301.19394212379</v>
      </c>
      <c r="CN52" s="117">
        <f t="shared" si="41"/>
        <v>925865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 s="124">
        <v>0</v>
      </c>
      <c r="H53" s="6">
        <v>27</v>
      </c>
      <c r="I53" s="2" t="s">
        <v>213</v>
      </c>
      <c r="J53" s="60"/>
      <c r="K53" s="61">
        <v>1376.94</v>
      </c>
      <c r="L53"/>
      <c r="M53" s="63">
        <v>551</v>
      </c>
      <c r="N53" s="64">
        <f t="shared" si="6"/>
        <v>165.3</v>
      </c>
      <c r="O53" s="64">
        <f t="shared" si="7"/>
        <v>826.16</v>
      </c>
      <c r="P53" s="64">
        <f t="shared" si="8"/>
        <v>0</v>
      </c>
      <c r="Q53" s="64">
        <f t="shared" si="9"/>
        <v>0</v>
      </c>
      <c r="R53" s="65">
        <f t="shared" si="10"/>
        <v>0.4</v>
      </c>
      <c r="S53" s="65">
        <f t="shared" si="11"/>
        <v>0</v>
      </c>
      <c r="T53" s="64">
        <f t="shared" si="12"/>
        <v>0</v>
      </c>
      <c r="U53" s="64">
        <f t="shared" si="13"/>
        <v>0</v>
      </c>
      <c r="V53">
        <v>161</v>
      </c>
      <c r="W53" s="64">
        <f t="shared" si="14"/>
        <v>40.25</v>
      </c>
      <c r="X53" s="27">
        <f t="shared" si="15"/>
        <v>165.3</v>
      </c>
      <c r="Y53" s="11">
        <f t="shared" si="16"/>
        <v>1582.49</v>
      </c>
      <c r="Z53" s="123">
        <v>3065867522.6700001</v>
      </c>
      <c r="AA53" s="121">
        <v>13399</v>
      </c>
      <c r="AB53" s="27">
        <f t="shared" si="17"/>
        <v>228813.16</v>
      </c>
      <c r="AC53" s="10">
        <f t="shared" si="18"/>
        <v>0.89201699999999995</v>
      </c>
      <c r="AD53" s="121">
        <v>110556</v>
      </c>
      <c r="AE53" s="10">
        <f t="shared" si="19"/>
        <v>0.80150900000000003</v>
      </c>
      <c r="AF53" s="10">
        <f t="shared" si="20"/>
        <v>0.13513500000000001</v>
      </c>
      <c r="AG53" s="66">
        <f t="shared" si="21"/>
        <v>0.13513500000000001</v>
      </c>
      <c r="AH53" s="67">
        <f t="shared" si="22"/>
        <v>0</v>
      </c>
      <c r="AI53" s="68">
        <f t="shared" si="23"/>
        <v>0.13513500000000001</v>
      </c>
      <c r="AJ53">
        <v>0</v>
      </c>
      <c r="AK53">
        <v>0</v>
      </c>
      <c r="AL53" s="26">
        <f t="shared" si="24"/>
        <v>0</v>
      </c>
      <c r="AM53">
        <v>0</v>
      </c>
      <c r="AN53">
        <v>0</v>
      </c>
      <c r="AO53" s="26">
        <f t="shared" si="25"/>
        <v>0</v>
      </c>
      <c r="AP53" s="26">
        <f t="shared" si="26"/>
        <v>2464619</v>
      </c>
      <c r="AQ53" s="26">
        <f t="shared" si="27"/>
        <v>2464619</v>
      </c>
      <c r="AR53" s="69">
        <v>6326998</v>
      </c>
      <c r="AS53" s="69">
        <f t="shared" si="42"/>
        <v>2464619</v>
      </c>
      <c r="AT53" s="63">
        <v>5192084</v>
      </c>
      <c r="AU53" s="26">
        <f t="shared" si="28"/>
        <v>2727465</v>
      </c>
      <c r="AV53" s="70" t="str">
        <f t="shared" si="29"/>
        <v>No</v>
      </c>
      <c r="AW53" s="69">
        <f t="shared" si="30"/>
        <v>0</v>
      </c>
      <c r="AX53" s="71">
        <f t="shared" si="31"/>
        <v>5192084</v>
      </c>
      <c r="AY53" s="72">
        <f t="shared" si="32"/>
        <v>5192084</v>
      </c>
      <c r="AZ53" s="115">
        <f t="shared" si="33"/>
        <v>0</v>
      </c>
      <c r="BA53" s="115"/>
      <c r="BB53" s="115">
        <f t="shared" si="34"/>
        <v>13245.455321219515</v>
      </c>
      <c r="BC53" s="74"/>
      <c r="BD53" s="74"/>
      <c r="BE53" s="74">
        <f t="shared" si="35"/>
        <v>-2727465</v>
      </c>
      <c r="BF53" s="74">
        <f t="shared" si="36"/>
        <v>-2727465</v>
      </c>
      <c r="BG53" s="74">
        <f t="shared" si="36"/>
        <v>-2337710.2515000002</v>
      </c>
      <c r="BH53" s="74">
        <f t="shared" si="36"/>
        <v>-1948013.9525749506</v>
      </c>
      <c r="BI53" s="74">
        <f t="shared" si="36"/>
        <v>-1558411.1620599604</v>
      </c>
      <c r="BJ53" s="74">
        <f t="shared" si="36"/>
        <v>-1168808.3715449702</v>
      </c>
      <c r="BK53" s="74">
        <f t="shared" si="36"/>
        <v>-779244.54130903166</v>
      </c>
      <c r="BL53" s="74">
        <f t="shared" si="36"/>
        <v>-389622.27065451583</v>
      </c>
      <c r="BO53" s="116">
        <f t="shared" si="37"/>
        <v>0</v>
      </c>
      <c r="BP53" s="116">
        <f t="shared" si="37"/>
        <v>-389754.74849999999</v>
      </c>
      <c r="BQ53" s="116">
        <f t="shared" si="37"/>
        <v>-389696.29892505001</v>
      </c>
      <c r="BR53" s="116">
        <f t="shared" si="37"/>
        <v>-389602.79051499016</v>
      </c>
      <c r="BS53" s="116">
        <f t="shared" si="37"/>
        <v>-389602.79051499011</v>
      </c>
      <c r="BT53" s="116">
        <f t="shared" si="37"/>
        <v>-389563.83023593854</v>
      </c>
      <c r="BU53" s="116">
        <f t="shared" si="37"/>
        <v>-389622.27065451583</v>
      </c>
      <c r="BV53" s="116">
        <f t="shared" si="37"/>
        <v>-389622.27065451583</v>
      </c>
      <c r="BX53" s="74">
        <f t="shared" si="38"/>
        <v>5192084</v>
      </c>
      <c r="BY53" s="74">
        <f t="shared" si="39"/>
        <v>4802329.2515000002</v>
      </c>
      <c r="BZ53" s="74">
        <f t="shared" si="39"/>
        <v>4412632.9525749506</v>
      </c>
      <c r="CA53" s="74">
        <f t="shared" si="39"/>
        <v>4023030.1620599604</v>
      </c>
      <c r="CB53" s="74">
        <f t="shared" si="39"/>
        <v>3633427.3715449702</v>
      </c>
      <c r="CC53" s="74">
        <f t="shared" si="39"/>
        <v>3243863.5413090317</v>
      </c>
      <c r="CD53" s="74">
        <f t="shared" si="39"/>
        <v>2854241.2706545158</v>
      </c>
      <c r="CE53" s="74">
        <f t="shared" si="39"/>
        <v>2464619</v>
      </c>
      <c r="CG53" s="117">
        <f t="shared" si="40"/>
        <v>5192084</v>
      </c>
      <c r="CH53" s="117">
        <f t="shared" si="41"/>
        <v>4802329.2515000002</v>
      </c>
      <c r="CI53" s="117">
        <f t="shared" si="41"/>
        <v>4412632.9525749506</v>
      </c>
      <c r="CJ53" s="117">
        <f t="shared" si="41"/>
        <v>4023030.1620599604</v>
      </c>
      <c r="CK53" s="117">
        <f t="shared" si="41"/>
        <v>3633427.3715449702</v>
      </c>
      <c r="CL53" s="117">
        <f t="shared" si="41"/>
        <v>3243863.5413090317</v>
      </c>
      <c r="CM53" s="117">
        <f t="shared" si="41"/>
        <v>2854241.2706545158</v>
      </c>
      <c r="CN53" s="117">
        <f t="shared" si="41"/>
        <v>2464619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 s="124">
        <v>0</v>
      </c>
      <c r="H54" s="6">
        <v>28</v>
      </c>
      <c r="I54" s="2" t="s">
        <v>214</v>
      </c>
      <c r="J54" s="60"/>
      <c r="K54" s="61">
        <v>2037.37</v>
      </c>
      <c r="L54"/>
      <c r="M54" s="63">
        <v>465</v>
      </c>
      <c r="N54" s="64">
        <f t="shared" si="6"/>
        <v>139.5</v>
      </c>
      <c r="O54" s="64">
        <f t="shared" si="7"/>
        <v>1222.42</v>
      </c>
      <c r="P54" s="64">
        <f t="shared" si="8"/>
        <v>0</v>
      </c>
      <c r="Q54" s="64">
        <f t="shared" si="9"/>
        <v>0</v>
      </c>
      <c r="R54" s="65">
        <f t="shared" si="10"/>
        <v>0.23</v>
      </c>
      <c r="S54" s="65">
        <f t="shared" si="11"/>
        <v>0</v>
      </c>
      <c r="T54" s="64">
        <f t="shared" si="12"/>
        <v>0</v>
      </c>
      <c r="U54" s="64">
        <f t="shared" si="13"/>
        <v>0</v>
      </c>
      <c r="V54">
        <v>43</v>
      </c>
      <c r="W54" s="64">
        <f t="shared" si="14"/>
        <v>10.75</v>
      </c>
      <c r="X54" s="27">
        <f t="shared" si="15"/>
        <v>139.5</v>
      </c>
      <c r="Y54" s="11">
        <f t="shared" si="16"/>
        <v>2187.62</v>
      </c>
      <c r="Z54" s="123">
        <v>2412272603</v>
      </c>
      <c r="AA54" s="121">
        <v>15572</v>
      </c>
      <c r="AB54" s="27">
        <f t="shared" si="17"/>
        <v>154910.9</v>
      </c>
      <c r="AC54" s="10">
        <f t="shared" si="18"/>
        <v>0.60391300000000003</v>
      </c>
      <c r="AD54" s="121">
        <v>114505</v>
      </c>
      <c r="AE54" s="10">
        <f t="shared" si="19"/>
        <v>0.83013800000000004</v>
      </c>
      <c r="AF54" s="10">
        <f t="shared" si="20"/>
        <v>0.32822000000000001</v>
      </c>
      <c r="AG54" s="66">
        <f t="shared" si="21"/>
        <v>0.32822000000000001</v>
      </c>
      <c r="AH54" s="67">
        <f t="shared" si="22"/>
        <v>0</v>
      </c>
      <c r="AI54" s="68">
        <f t="shared" si="23"/>
        <v>0.32822000000000001</v>
      </c>
      <c r="AJ54">
        <v>0</v>
      </c>
      <c r="AK54">
        <v>0</v>
      </c>
      <c r="AL54" s="26">
        <f t="shared" si="24"/>
        <v>0</v>
      </c>
      <c r="AM54">
        <v>1</v>
      </c>
      <c r="AN54" s="181">
        <v>4</v>
      </c>
      <c r="AO54" s="26">
        <f t="shared" si="25"/>
        <v>400</v>
      </c>
      <c r="AP54" s="26">
        <f t="shared" si="26"/>
        <v>8275188</v>
      </c>
      <c r="AQ54" s="26">
        <f t="shared" si="27"/>
        <v>8275588</v>
      </c>
      <c r="AR54" s="69">
        <v>13503310</v>
      </c>
      <c r="AS54" s="69">
        <f t="shared" si="42"/>
        <v>8275588</v>
      </c>
      <c r="AT54" s="63">
        <v>12040218</v>
      </c>
      <c r="AU54" s="26">
        <f t="shared" si="28"/>
        <v>3764630</v>
      </c>
      <c r="AV54" s="70" t="str">
        <f t="shared" si="29"/>
        <v>No</v>
      </c>
      <c r="AW54" s="69">
        <f t="shared" si="30"/>
        <v>0</v>
      </c>
      <c r="AX54" s="71">
        <f t="shared" si="31"/>
        <v>12040218</v>
      </c>
      <c r="AY54" s="72">
        <f t="shared" si="32"/>
        <v>12040218</v>
      </c>
      <c r="AZ54" s="115">
        <f t="shared" si="33"/>
        <v>0</v>
      </c>
      <c r="BA54" s="115"/>
      <c r="BB54" s="115">
        <f t="shared" si="34"/>
        <v>12374.934597054045</v>
      </c>
      <c r="BC54" s="74"/>
      <c r="BD54" s="74"/>
      <c r="BE54" s="74">
        <f t="shared" si="35"/>
        <v>-3764630</v>
      </c>
      <c r="BF54" s="74">
        <f t="shared" si="36"/>
        <v>-3764630</v>
      </c>
      <c r="BG54" s="74">
        <f t="shared" si="36"/>
        <v>-3226664.3729999997</v>
      </c>
      <c r="BH54" s="74">
        <f t="shared" si="36"/>
        <v>-2688779.4220208991</v>
      </c>
      <c r="BI54" s="74">
        <f t="shared" si="36"/>
        <v>-2151023.5376167186</v>
      </c>
      <c r="BJ54" s="74">
        <f t="shared" si="36"/>
        <v>-1613267.6532125399</v>
      </c>
      <c r="BK54" s="74">
        <f t="shared" si="36"/>
        <v>-1075565.5443968009</v>
      </c>
      <c r="BL54" s="74">
        <f t="shared" si="36"/>
        <v>-537782.77219840139</v>
      </c>
      <c r="BO54" s="116">
        <f t="shared" si="37"/>
        <v>0</v>
      </c>
      <c r="BP54" s="116">
        <f t="shared" si="37"/>
        <v>-537965.62699999998</v>
      </c>
      <c r="BQ54" s="116">
        <f t="shared" si="37"/>
        <v>-537884.95097909996</v>
      </c>
      <c r="BR54" s="116">
        <f t="shared" si="37"/>
        <v>-537755.88440417987</v>
      </c>
      <c r="BS54" s="116">
        <f t="shared" si="37"/>
        <v>-537755.88440417964</v>
      </c>
      <c r="BT54" s="116">
        <f t="shared" si="37"/>
        <v>-537702.10881573951</v>
      </c>
      <c r="BU54" s="116">
        <f t="shared" si="37"/>
        <v>-537782.77219840046</v>
      </c>
      <c r="BV54" s="116">
        <f t="shared" si="37"/>
        <v>-537782.77219840139</v>
      </c>
      <c r="BX54" s="74">
        <f t="shared" si="38"/>
        <v>12040218</v>
      </c>
      <c r="BY54" s="74">
        <f t="shared" si="39"/>
        <v>11502252.373</v>
      </c>
      <c r="BZ54" s="74">
        <f t="shared" si="39"/>
        <v>10964367.422020899</v>
      </c>
      <c r="CA54" s="74">
        <f t="shared" si="39"/>
        <v>10426611.537616719</v>
      </c>
      <c r="CB54" s="74">
        <f t="shared" si="39"/>
        <v>9888855.6532125399</v>
      </c>
      <c r="CC54" s="74">
        <f t="shared" si="39"/>
        <v>9351153.5443968009</v>
      </c>
      <c r="CD54" s="74">
        <f t="shared" si="39"/>
        <v>8813370.7721984014</v>
      </c>
      <c r="CE54" s="74">
        <f t="shared" si="39"/>
        <v>8275588</v>
      </c>
      <c r="CG54" s="117">
        <f t="shared" si="40"/>
        <v>12040218</v>
      </c>
      <c r="CH54" s="117">
        <f t="shared" si="41"/>
        <v>11502252.373</v>
      </c>
      <c r="CI54" s="117">
        <f t="shared" si="41"/>
        <v>10964367.422020899</v>
      </c>
      <c r="CJ54" s="117">
        <f t="shared" si="41"/>
        <v>10426611.537616719</v>
      </c>
      <c r="CK54" s="117">
        <f t="shared" si="41"/>
        <v>9888855.6532125399</v>
      </c>
      <c r="CL54" s="117">
        <f t="shared" si="41"/>
        <v>9351153.5443968009</v>
      </c>
      <c r="CM54" s="117">
        <f t="shared" si="41"/>
        <v>8813370.7721984014</v>
      </c>
      <c r="CN54" s="117">
        <f t="shared" si="41"/>
        <v>8275588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 s="124">
        <v>0</v>
      </c>
      <c r="H55" s="6">
        <v>29</v>
      </c>
      <c r="I55" s="2" t="s">
        <v>215</v>
      </c>
      <c r="J55" s="60"/>
      <c r="K55" s="61">
        <v>136.78</v>
      </c>
      <c r="L55"/>
      <c r="M55" s="63">
        <v>40</v>
      </c>
      <c r="N55" s="64">
        <f t="shared" si="6"/>
        <v>12</v>
      </c>
      <c r="O55" s="64">
        <f t="shared" si="7"/>
        <v>82.07</v>
      </c>
      <c r="P55" s="64">
        <f t="shared" si="8"/>
        <v>0</v>
      </c>
      <c r="Q55" s="64">
        <f t="shared" si="9"/>
        <v>0</v>
      </c>
      <c r="R55" s="65">
        <f t="shared" si="10"/>
        <v>0.28999999999999998</v>
      </c>
      <c r="S55" s="65">
        <f t="shared" si="11"/>
        <v>0</v>
      </c>
      <c r="T55" s="64">
        <f t="shared" si="12"/>
        <v>0</v>
      </c>
      <c r="U55" s="64">
        <f t="shared" si="13"/>
        <v>0</v>
      </c>
      <c r="V55">
        <v>0</v>
      </c>
      <c r="W55" s="64">
        <f t="shared" si="14"/>
        <v>0</v>
      </c>
      <c r="X55" s="27">
        <f t="shared" si="15"/>
        <v>12</v>
      </c>
      <c r="Y55" s="11">
        <f t="shared" si="16"/>
        <v>148.78</v>
      </c>
      <c r="Z55" s="123">
        <v>348296693.67000002</v>
      </c>
      <c r="AA55" s="121">
        <v>1369</v>
      </c>
      <c r="AB55" s="27">
        <f t="shared" si="17"/>
        <v>254416.87</v>
      </c>
      <c r="AC55" s="10">
        <f t="shared" si="18"/>
        <v>0.99183200000000005</v>
      </c>
      <c r="AD55" s="121">
        <v>120625</v>
      </c>
      <c r="AE55" s="10">
        <f t="shared" si="19"/>
        <v>0.87450700000000003</v>
      </c>
      <c r="AF55" s="10">
        <f t="shared" si="20"/>
        <v>4.3366000000000002E-2</v>
      </c>
      <c r="AG55" s="66">
        <f t="shared" si="21"/>
        <v>4.3366000000000002E-2</v>
      </c>
      <c r="AH55" s="67">
        <f t="shared" si="22"/>
        <v>0</v>
      </c>
      <c r="AI55" s="68">
        <f t="shared" si="23"/>
        <v>4.3366000000000002E-2</v>
      </c>
      <c r="AJ55">
        <v>70</v>
      </c>
      <c r="AK55">
        <v>6</v>
      </c>
      <c r="AL55" s="26">
        <f t="shared" si="24"/>
        <v>42000</v>
      </c>
      <c r="AM55">
        <v>0</v>
      </c>
      <c r="AN55">
        <v>0</v>
      </c>
      <c r="AO55" s="26">
        <f t="shared" si="25"/>
        <v>0</v>
      </c>
      <c r="AP55" s="26">
        <f t="shared" si="26"/>
        <v>74359</v>
      </c>
      <c r="AQ55" s="26">
        <f t="shared" si="27"/>
        <v>116359</v>
      </c>
      <c r="AR55" s="69">
        <v>491388</v>
      </c>
      <c r="AS55" s="69">
        <f t="shared" si="42"/>
        <v>116359</v>
      </c>
      <c r="AT55" s="63">
        <v>403912</v>
      </c>
      <c r="AU55" s="26">
        <f t="shared" si="28"/>
        <v>287553</v>
      </c>
      <c r="AV55" s="70" t="str">
        <f t="shared" si="29"/>
        <v>No</v>
      </c>
      <c r="AW55" s="69">
        <f t="shared" si="30"/>
        <v>0</v>
      </c>
      <c r="AX55" s="71">
        <f t="shared" si="31"/>
        <v>403912</v>
      </c>
      <c r="AY55" s="72">
        <f t="shared" si="32"/>
        <v>403912</v>
      </c>
      <c r="AZ55" s="115">
        <f t="shared" si="33"/>
        <v>0</v>
      </c>
      <c r="BA55" s="115"/>
      <c r="BB55" s="115">
        <f t="shared" si="34"/>
        <v>12536.112735780085</v>
      </c>
      <c r="BC55" s="74"/>
      <c r="BD55" s="74"/>
      <c r="BE55" s="74">
        <f t="shared" si="35"/>
        <v>-287553</v>
      </c>
      <c r="BF55" s="74">
        <f t="shared" si="36"/>
        <v>-287553</v>
      </c>
      <c r="BG55" s="74">
        <f t="shared" si="36"/>
        <v>-246461.67629999999</v>
      </c>
      <c r="BH55" s="74">
        <f t="shared" si="36"/>
        <v>-205376.51486078999</v>
      </c>
      <c r="BI55" s="74">
        <f t="shared" si="36"/>
        <v>-164301.21188863198</v>
      </c>
      <c r="BJ55" s="74">
        <f t="shared" si="36"/>
        <v>-123225.90891647397</v>
      </c>
      <c r="BK55" s="74">
        <f t="shared" si="36"/>
        <v>-82154.713474613207</v>
      </c>
      <c r="BL55" s="74">
        <f t="shared" si="36"/>
        <v>-41077.356737306603</v>
      </c>
      <c r="BO55" s="116">
        <f t="shared" si="37"/>
        <v>0</v>
      </c>
      <c r="BP55" s="116">
        <f t="shared" si="37"/>
        <v>-41091.323700000001</v>
      </c>
      <c r="BQ55" s="116">
        <f t="shared" si="37"/>
        <v>-41085.161439209995</v>
      </c>
      <c r="BR55" s="116">
        <f t="shared" si="37"/>
        <v>-41075.302972158002</v>
      </c>
      <c r="BS55" s="116">
        <f t="shared" si="37"/>
        <v>-41075.302972157995</v>
      </c>
      <c r="BT55" s="116">
        <f t="shared" si="37"/>
        <v>-41071.195441860771</v>
      </c>
      <c r="BU55" s="116">
        <f t="shared" si="37"/>
        <v>-41077.356737306603</v>
      </c>
      <c r="BV55" s="116">
        <f t="shared" si="37"/>
        <v>-41077.356737306603</v>
      </c>
      <c r="BX55" s="74">
        <f t="shared" si="38"/>
        <v>403912</v>
      </c>
      <c r="BY55" s="74">
        <f t="shared" si="39"/>
        <v>362820.67629999999</v>
      </c>
      <c r="BZ55" s="74">
        <f t="shared" si="39"/>
        <v>321735.51486078999</v>
      </c>
      <c r="CA55" s="74">
        <f t="shared" si="39"/>
        <v>280660.21188863198</v>
      </c>
      <c r="CB55" s="74">
        <f t="shared" si="39"/>
        <v>239584.90891647397</v>
      </c>
      <c r="CC55" s="74">
        <f t="shared" si="39"/>
        <v>198513.71347461321</v>
      </c>
      <c r="CD55" s="74">
        <f t="shared" si="39"/>
        <v>157436.3567373066</v>
      </c>
      <c r="CE55" s="74">
        <f t="shared" si="39"/>
        <v>116359</v>
      </c>
      <c r="CG55" s="117">
        <f t="shared" si="40"/>
        <v>403912</v>
      </c>
      <c r="CH55" s="117">
        <f t="shared" si="41"/>
        <v>362820.67629999999</v>
      </c>
      <c r="CI55" s="117">
        <f t="shared" si="41"/>
        <v>321735.51486078999</v>
      </c>
      <c r="CJ55" s="117">
        <f t="shared" si="41"/>
        <v>280660.21188863198</v>
      </c>
      <c r="CK55" s="117">
        <f t="shared" si="41"/>
        <v>239584.90891647397</v>
      </c>
      <c r="CL55" s="117">
        <f t="shared" si="41"/>
        <v>198513.71347461321</v>
      </c>
      <c r="CM55" s="117">
        <f t="shared" si="41"/>
        <v>157436.3567373066</v>
      </c>
      <c r="CN55" s="117">
        <f t="shared" si="41"/>
        <v>116359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 s="124">
        <v>0</v>
      </c>
      <c r="H56" s="6">
        <v>30</v>
      </c>
      <c r="I56" s="2" t="s">
        <v>216</v>
      </c>
      <c r="J56" s="60"/>
      <c r="K56" s="61">
        <v>602.35</v>
      </c>
      <c r="L56"/>
      <c r="M56" s="63">
        <v>135</v>
      </c>
      <c r="N56" s="64">
        <f t="shared" si="6"/>
        <v>40.5</v>
      </c>
      <c r="O56" s="64">
        <f t="shared" si="7"/>
        <v>361.41</v>
      </c>
      <c r="P56" s="64">
        <f t="shared" si="8"/>
        <v>0</v>
      </c>
      <c r="Q56" s="64">
        <f t="shared" si="9"/>
        <v>0</v>
      </c>
      <c r="R56" s="65">
        <f t="shared" si="10"/>
        <v>0.22</v>
      </c>
      <c r="S56" s="65">
        <f t="shared" si="11"/>
        <v>0</v>
      </c>
      <c r="T56" s="64">
        <f t="shared" si="12"/>
        <v>0</v>
      </c>
      <c r="U56" s="64">
        <f t="shared" si="13"/>
        <v>0</v>
      </c>
      <c r="V56">
        <v>4</v>
      </c>
      <c r="W56" s="64">
        <f t="shared" si="14"/>
        <v>1</v>
      </c>
      <c r="X56" s="27">
        <f t="shared" si="15"/>
        <v>40.5</v>
      </c>
      <c r="Y56" s="11">
        <f t="shared" si="16"/>
        <v>643.85</v>
      </c>
      <c r="Z56" s="123">
        <v>934944951</v>
      </c>
      <c r="AA56" s="121">
        <v>5258</v>
      </c>
      <c r="AB56" s="27">
        <f t="shared" si="17"/>
        <v>177813.8</v>
      </c>
      <c r="AC56" s="10">
        <f t="shared" si="18"/>
        <v>0.69319799999999998</v>
      </c>
      <c r="AD56" s="121">
        <v>124311</v>
      </c>
      <c r="AE56" s="10">
        <f t="shared" si="19"/>
        <v>0.90122899999999995</v>
      </c>
      <c r="AF56" s="10">
        <f t="shared" si="20"/>
        <v>0.244393</v>
      </c>
      <c r="AG56" s="66">
        <f t="shared" si="21"/>
        <v>0.244393</v>
      </c>
      <c r="AH56" s="67">
        <f t="shared" si="22"/>
        <v>0</v>
      </c>
      <c r="AI56" s="68">
        <f t="shared" si="23"/>
        <v>0.244393</v>
      </c>
      <c r="AJ56">
        <v>0</v>
      </c>
      <c r="AK56">
        <v>0</v>
      </c>
      <c r="AL56" s="26">
        <f t="shared" si="24"/>
        <v>0</v>
      </c>
      <c r="AM56">
        <v>0</v>
      </c>
      <c r="AN56">
        <v>0</v>
      </c>
      <c r="AO56" s="26">
        <f t="shared" si="25"/>
        <v>0</v>
      </c>
      <c r="AP56" s="26">
        <f t="shared" si="26"/>
        <v>1813487</v>
      </c>
      <c r="AQ56" s="26">
        <f t="shared" si="27"/>
        <v>1813487</v>
      </c>
      <c r="AR56" s="69">
        <v>2523462</v>
      </c>
      <c r="AS56" s="69">
        <f t="shared" si="42"/>
        <v>1813487</v>
      </c>
      <c r="AT56" s="63">
        <v>2316189</v>
      </c>
      <c r="AU56" s="26">
        <f t="shared" si="28"/>
        <v>502702</v>
      </c>
      <c r="AV56" s="70" t="str">
        <f t="shared" si="29"/>
        <v>No</v>
      </c>
      <c r="AW56" s="69">
        <f t="shared" si="30"/>
        <v>0</v>
      </c>
      <c r="AX56" s="71">
        <f t="shared" si="31"/>
        <v>2316189</v>
      </c>
      <c r="AY56" s="72">
        <f t="shared" si="32"/>
        <v>2316189</v>
      </c>
      <c r="AZ56" s="115">
        <f t="shared" si="33"/>
        <v>0</v>
      </c>
      <c r="BA56" s="115"/>
      <c r="BB56" s="115">
        <f t="shared" si="34"/>
        <v>12319.035859550095</v>
      </c>
      <c r="BC56" s="74"/>
      <c r="BD56" s="74"/>
      <c r="BE56" s="74">
        <f t="shared" si="35"/>
        <v>-502702</v>
      </c>
      <c r="BF56" s="74">
        <f t="shared" si="36"/>
        <v>-502702</v>
      </c>
      <c r="BG56" s="74">
        <f t="shared" si="36"/>
        <v>-430865.8842000002</v>
      </c>
      <c r="BH56" s="74">
        <f t="shared" si="36"/>
        <v>-359040.54130386002</v>
      </c>
      <c r="BI56" s="74">
        <f t="shared" si="36"/>
        <v>-287232.43304308783</v>
      </c>
      <c r="BJ56" s="74">
        <f t="shared" si="36"/>
        <v>-215424.32478231587</v>
      </c>
      <c r="BK56" s="74">
        <f t="shared" si="36"/>
        <v>-143623.39733237005</v>
      </c>
      <c r="BL56" s="74">
        <f t="shared" si="36"/>
        <v>-71811.698666185141</v>
      </c>
      <c r="BO56" s="116">
        <f t="shared" si="37"/>
        <v>0</v>
      </c>
      <c r="BP56" s="116">
        <f t="shared" si="37"/>
        <v>-71836.1158</v>
      </c>
      <c r="BQ56" s="116">
        <f t="shared" si="37"/>
        <v>-71825.342896140035</v>
      </c>
      <c r="BR56" s="116">
        <f t="shared" si="37"/>
        <v>-71808.108260772002</v>
      </c>
      <c r="BS56" s="116">
        <f t="shared" si="37"/>
        <v>-71808.108260771958</v>
      </c>
      <c r="BT56" s="116">
        <f t="shared" si="37"/>
        <v>-71800.927449945884</v>
      </c>
      <c r="BU56" s="116">
        <f t="shared" si="37"/>
        <v>-71811.698666185024</v>
      </c>
      <c r="BV56" s="116">
        <f t="shared" si="37"/>
        <v>-71811.698666185141</v>
      </c>
      <c r="BX56" s="74">
        <f t="shared" si="38"/>
        <v>2316189</v>
      </c>
      <c r="BY56" s="74">
        <f t="shared" si="39"/>
        <v>2244352.8842000002</v>
      </c>
      <c r="BZ56" s="74">
        <f t="shared" si="39"/>
        <v>2172527.54130386</v>
      </c>
      <c r="CA56" s="74">
        <f t="shared" si="39"/>
        <v>2100719.4330430878</v>
      </c>
      <c r="CB56" s="74">
        <f t="shared" si="39"/>
        <v>2028911.3247823159</v>
      </c>
      <c r="CC56" s="74">
        <f t="shared" si="39"/>
        <v>1957110.39733237</v>
      </c>
      <c r="CD56" s="74">
        <f t="shared" si="39"/>
        <v>1885298.6986661851</v>
      </c>
      <c r="CE56" s="74">
        <f t="shared" si="39"/>
        <v>1813487</v>
      </c>
      <c r="CG56" s="117">
        <f t="shared" si="40"/>
        <v>2316189</v>
      </c>
      <c r="CH56" s="117">
        <f t="shared" si="41"/>
        <v>2244352.8842000002</v>
      </c>
      <c r="CI56" s="117">
        <f t="shared" si="41"/>
        <v>2172527.54130386</v>
      </c>
      <c r="CJ56" s="117">
        <f t="shared" si="41"/>
        <v>2100719.4330430878</v>
      </c>
      <c r="CK56" s="117">
        <f t="shared" si="41"/>
        <v>2028911.3247823159</v>
      </c>
      <c r="CL56" s="117">
        <f t="shared" si="41"/>
        <v>1957110.39733237</v>
      </c>
      <c r="CM56" s="117">
        <f t="shared" si="41"/>
        <v>1885298.6986661851</v>
      </c>
      <c r="CN56" s="117">
        <f t="shared" si="41"/>
        <v>1813487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 s="124">
        <v>0</v>
      </c>
      <c r="H57" s="6">
        <v>31</v>
      </c>
      <c r="I57" s="2" t="s">
        <v>217</v>
      </c>
      <c r="J57" s="60"/>
      <c r="K57" s="61">
        <v>119.62</v>
      </c>
      <c r="L57"/>
      <c r="M57" s="63">
        <v>38</v>
      </c>
      <c r="N57" s="64">
        <f t="shared" si="6"/>
        <v>11.4</v>
      </c>
      <c r="O57" s="64">
        <f t="shared" si="7"/>
        <v>71.77</v>
      </c>
      <c r="P57" s="64">
        <f t="shared" si="8"/>
        <v>0</v>
      </c>
      <c r="Q57" s="64">
        <f t="shared" si="9"/>
        <v>0</v>
      </c>
      <c r="R57" s="65">
        <f t="shared" si="10"/>
        <v>0.32</v>
      </c>
      <c r="S57" s="65">
        <f t="shared" si="11"/>
        <v>0</v>
      </c>
      <c r="T57" s="64">
        <f t="shared" si="12"/>
        <v>0</v>
      </c>
      <c r="U57" s="64">
        <f t="shared" si="13"/>
        <v>0</v>
      </c>
      <c r="V57">
        <v>2</v>
      </c>
      <c r="W57" s="64">
        <f t="shared" si="14"/>
        <v>0.5</v>
      </c>
      <c r="X57" s="27">
        <f t="shared" si="15"/>
        <v>11.4</v>
      </c>
      <c r="Y57" s="11">
        <f t="shared" si="16"/>
        <v>131.52000000000001</v>
      </c>
      <c r="Z57" s="123">
        <v>690771254</v>
      </c>
      <c r="AA57" s="121">
        <v>1573</v>
      </c>
      <c r="AB57" s="27">
        <f t="shared" si="17"/>
        <v>439142.56</v>
      </c>
      <c r="AC57" s="10">
        <f t="shared" si="18"/>
        <v>1.7119759999999999</v>
      </c>
      <c r="AD57" s="121">
        <v>99922</v>
      </c>
      <c r="AE57" s="10">
        <f t="shared" si="19"/>
        <v>0.724414</v>
      </c>
      <c r="AF57" s="10">
        <f t="shared" si="20"/>
        <v>-0.41570699999999999</v>
      </c>
      <c r="AG57" s="66">
        <f t="shared" si="21"/>
        <v>0.01</v>
      </c>
      <c r="AH57" s="67">
        <f t="shared" si="22"/>
        <v>0</v>
      </c>
      <c r="AI57" s="68">
        <f t="shared" si="23"/>
        <v>0.01</v>
      </c>
      <c r="AJ57">
        <v>36</v>
      </c>
      <c r="AK57">
        <v>4</v>
      </c>
      <c r="AL57" s="26">
        <f t="shared" si="24"/>
        <v>14400</v>
      </c>
      <c r="AM57">
        <v>0</v>
      </c>
      <c r="AN57">
        <v>0</v>
      </c>
      <c r="AO57" s="26">
        <f t="shared" si="25"/>
        <v>0</v>
      </c>
      <c r="AP57" s="26">
        <f t="shared" si="26"/>
        <v>15158</v>
      </c>
      <c r="AQ57" s="26">
        <f t="shared" si="27"/>
        <v>29558</v>
      </c>
      <c r="AR57" s="69">
        <v>6976</v>
      </c>
      <c r="AS57" s="69">
        <f t="shared" si="42"/>
        <v>29558</v>
      </c>
      <c r="AT57" s="63">
        <v>32190</v>
      </c>
      <c r="AU57" s="26">
        <f t="shared" si="28"/>
        <v>2632</v>
      </c>
      <c r="AV57" s="70" t="str">
        <f t="shared" si="29"/>
        <v>No</v>
      </c>
      <c r="AW57" s="69">
        <f t="shared" si="30"/>
        <v>0</v>
      </c>
      <c r="AX57" s="71">
        <f t="shared" si="31"/>
        <v>32190</v>
      </c>
      <c r="AY57" s="72">
        <f t="shared" si="32"/>
        <v>32190</v>
      </c>
      <c r="AZ57" s="115">
        <f t="shared" si="33"/>
        <v>0</v>
      </c>
      <c r="BA57" s="115"/>
      <c r="BB57" s="115">
        <f t="shared" si="34"/>
        <v>12671.526500585187</v>
      </c>
      <c r="BC57" s="74"/>
      <c r="BD57" s="74"/>
      <c r="BE57" s="74">
        <f t="shared" si="35"/>
        <v>-2632</v>
      </c>
      <c r="BF57" s="74">
        <f t="shared" si="36"/>
        <v>-2632</v>
      </c>
      <c r="BG57" s="74">
        <f t="shared" si="36"/>
        <v>-2255.887200000001</v>
      </c>
      <c r="BH57" s="74">
        <f t="shared" si="36"/>
        <v>-1879.83080376</v>
      </c>
      <c r="BI57" s="74">
        <f t="shared" si="36"/>
        <v>-1503.8646430080007</v>
      </c>
      <c r="BJ57" s="74">
        <f t="shared" si="36"/>
        <v>-1127.8984822560014</v>
      </c>
      <c r="BK57" s="74">
        <f t="shared" si="36"/>
        <v>-751.96991812007764</v>
      </c>
      <c r="BL57" s="74">
        <f t="shared" si="36"/>
        <v>-375.98495906003882</v>
      </c>
      <c r="BO57" s="116">
        <f t="shared" si="37"/>
        <v>0</v>
      </c>
      <c r="BP57" s="116">
        <f t="shared" si="37"/>
        <v>-376.11279999999999</v>
      </c>
      <c r="BQ57" s="116">
        <f t="shared" si="37"/>
        <v>-376.05639624000014</v>
      </c>
      <c r="BR57" s="116">
        <f t="shared" si="37"/>
        <v>-375.96616075200001</v>
      </c>
      <c r="BS57" s="116">
        <f t="shared" si="37"/>
        <v>-375.96616075200018</v>
      </c>
      <c r="BT57" s="116">
        <f t="shared" si="37"/>
        <v>-375.92856413592528</v>
      </c>
      <c r="BU57" s="116">
        <f t="shared" si="37"/>
        <v>-375.98495906003882</v>
      </c>
      <c r="BV57" s="116">
        <f t="shared" si="37"/>
        <v>-375.98495906003882</v>
      </c>
      <c r="BX57" s="74">
        <f t="shared" si="38"/>
        <v>32190</v>
      </c>
      <c r="BY57" s="74">
        <f t="shared" si="39"/>
        <v>31813.887200000001</v>
      </c>
      <c r="BZ57" s="74">
        <f t="shared" si="39"/>
        <v>31437.83080376</v>
      </c>
      <c r="CA57" s="74">
        <f t="shared" si="39"/>
        <v>31061.864643008001</v>
      </c>
      <c r="CB57" s="74">
        <f t="shared" si="39"/>
        <v>30685.898482256001</v>
      </c>
      <c r="CC57" s="74">
        <f t="shared" si="39"/>
        <v>30309.969918120078</v>
      </c>
      <c r="CD57" s="74">
        <f t="shared" si="39"/>
        <v>29933.984959060039</v>
      </c>
      <c r="CE57" s="74">
        <f t="shared" si="39"/>
        <v>29558</v>
      </c>
      <c r="CG57" s="117">
        <f t="shared" si="40"/>
        <v>32190</v>
      </c>
      <c r="CH57" s="117">
        <f t="shared" si="41"/>
        <v>31813.887200000001</v>
      </c>
      <c r="CI57" s="117">
        <f t="shared" si="41"/>
        <v>31437.83080376</v>
      </c>
      <c r="CJ57" s="117">
        <f t="shared" si="41"/>
        <v>31061.864643008001</v>
      </c>
      <c r="CK57" s="117">
        <f t="shared" si="41"/>
        <v>30685.898482256001</v>
      </c>
      <c r="CL57" s="117">
        <f t="shared" si="41"/>
        <v>30309.969918120078</v>
      </c>
      <c r="CM57" s="117">
        <f t="shared" si="41"/>
        <v>29933.984959060039</v>
      </c>
      <c r="CN57" s="117">
        <f t="shared" si="41"/>
        <v>29558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 s="124">
        <v>0</v>
      </c>
      <c r="H58" s="6">
        <v>32</v>
      </c>
      <c r="I58" s="2" t="s">
        <v>218</v>
      </c>
      <c r="J58" s="60"/>
      <c r="K58" s="61">
        <v>1582.03</v>
      </c>
      <c r="L58"/>
      <c r="M58" s="63">
        <v>419</v>
      </c>
      <c r="N58" s="64">
        <f t="shared" si="6"/>
        <v>125.7</v>
      </c>
      <c r="O58" s="64">
        <f t="shared" si="7"/>
        <v>949.22</v>
      </c>
      <c r="P58" s="64">
        <f t="shared" si="8"/>
        <v>0</v>
      </c>
      <c r="Q58" s="64">
        <f t="shared" si="9"/>
        <v>0</v>
      </c>
      <c r="R58" s="65">
        <f t="shared" si="10"/>
        <v>0.26</v>
      </c>
      <c r="S58" s="65">
        <f t="shared" si="11"/>
        <v>0</v>
      </c>
      <c r="T58" s="64">
        <f t="shared" si="12"/>
        <v>0</v>
      </c>
      <c r="U58" s="64">
        <f t="shared" si="13"/>
        <v>0</v>
      </c>
      <c r="V58">
        <v>23</v>
      </c>
      <c r="W58" s="64">
        <f t="shared" si="14"/>
        <v>5.75</v>
      </c>
      <c r="X58" s="27">
        <f t="shared" si="15"/>
        <v>125.7</v>
      </c>
      <c r="Y58" s="11">
        <f t="shared" si="16"/>
        <v>1713.48</v>
      </c>
      <c r="Z58" s="123">
        <v>1966026459.3299999</v>
      </c>
      <c r="AA58" s="121">
        <v>12285</v>
      </c>
      <c r="AB58" s="27">
        <f t="shared" si="17"/>
        <v>160034.71</v>
      </c>
      <c r="AC58" s="10">
        <f t="shared" si="18"/>
        <v>0.62388699999999997</v>
      </c>
      <c r="AD58" s="121">
        <v>101916</v>
      </c>
      <c r="AE58" s="10">
        <f t="shared" si="19"/>
        <v>0.73887000000000003</v>
      </c>
      <c r="AF58" s="10">
        <f t="shared" si="20"/>
        <v>0.34161799999999998</v>
      </c>
      <c r="AG58" s="66">
        <f t="shared" si="21"/>
        <v>0.34161799999999998</v>
      </c>
      <c r="AH58" s="67">
        <f t="shared" si="22"/>
        <v>0</v>
      </c>
      <c r="AI58" s="68">
        <f t="shared" si="23"/>
        <v>0.34161799999999998</v>
      </c>
      <c r="AJ58">
        <v>0</v>
      </c>
      <c r="AK58">
        <v>0</v>
      </c>
      <c r="AL58" s="26">
        <f t="shared" si="24"/>
        <v>0</v>
      </c>
      <c r="AM58">
        <v>0</v>
      </c>
      <c r="AN58">
        <v>0</v>
      </c>
      <c r="AO58" s="26">
        <f t="shared" si="25"/>
        <v>0</v>
      </c>
      <c r="AP58" s="26">
        <f t="shared" si="26"/>
        <v>6746223</v>
      </c>
      <c r="AQ58" s="26">
        <f t="shared" si="27"/>
        <v>6746223</v>
      </c>
      <c r="AR58" s="69">
        <v>8756165</v>
      </c>
      <c r="AS58" s="69">
        <f t="shared" si="42"/>
        <v>6746223</v>
      </c>
      <c r="AT58" s="63">
        <v>7952911</v>
      </c>
      <c r="AU58" s="26">
        <f t="shared" si="28"/>
        <v>1206688</v>
      </c>
      <c r="AV58" s="70" t="str">
        <f t="shared" si="29"/>
        <v>No</v>
      </c>
      <c r="AW58" s="69">
        <f t="shared" si="30"/>
        <v>0</v>
      </c>
      <c r="AX58" s="71">
        <f t="shared" si="31"/>
        <v>7952911</v>
      </c>
      <c r="AY58" s="72">
        <f t="shared" si="32"/>
        <v>7952911</v>
      </c>
      <c r="AZ58" s="115">
        <f t="shared" si="33"/>
        <v>0</v>
      </c>
      <c r="BA58" s="115"/>
      <c r="BB58" s="115">
        <f t="shared" si="34"/>
        <v>12482.605892429347</v>
      </c>
      <c r="BC58" s="74"/>
      <c r="BD58" s="74"/>
      <c r="BE58" s="74">
        <f t="shared" si="35"/>
        <v>-1206688</v>
      </c>
      <c r="BF58" s="74">
        <f t="shared" si="36"/>
        <v>-1206688</v>
      </c>
      <c r="BG58" s="74">
        <f t="shared" si="36"/>
        <v>-1034252.2847999996</v>
      </c>
      <c r="BH58" s="74">
        <f t="shared" si="36"/>
        <v>-861842.4289238397</v>
      </c>
      <c r="BI58" s="74">
        <f t="shared" si="36"/>
        <v>-689473.94313907158</v>
      </c>
      <c r="BJ58" s="74">
        <f t="shared" si="36"/>
        <v>-517105.45735430345</v>
      </c>
      <c r="BK58" s="74">
        <f t="shared" si="36"/>
        <v>-344754.20841811411</v>
      </c>
      <c r="BL58" s="74">
        <f t="shared" si="36"/>
        <v>-172377.10420905706</v>
      </c>
      <c r="BO58" s="116">
        <f t="shared" si="37"/>
        <v>0</v>
      </c>
      <c r="BP58" s="116">
        <f t="shared" si="37"/>
        <v>-172435.71520000001</v>
      </c>
      <c r="BQ58" s="116">
        <f t="shared" si="37"/>
        <v>-172409.85587615991</v>
      </c>
      <c r="BR58" s="116">
        <f t="shared" si="37"/>
        <v>-172368.48578476795</v>
      </c>
      <c r="BS58" s="116">
        <f t="shared" si="37"/>
        <v>-172368.48578476789</v>
      </c>
      <c r="BT58" s="116">
        <f t="shared" si="37"/>
        <v>-172351.24893618934</v>
      </c>
      <c r="BU58" s="116">
        <f t="shared" si="37"/>
        <v>-172377.10420905706</v>
      </c>
      <c r="BV58" s="116">
        <f t="shared" ref="BV58:BV121" si="43">BL58*BV$16</f>
        <v>-172377.10420905706</v>
      </c>
      <c r="BX58" s="74">
        <f t="shared" si="38"/>
        <v>7952911</v>
      </c>
      <c r="BY58" s="74">
        <f t="shared" si="39"/>
        <v>7780475.2847999996</v>
      </c>
      <c r="BZ58" s="74">
        <f t="shared" si="39"/>
        <v>7608065.4289238397</v>
      </c>
      <c r="CA58" s="74">
        <f t="shared" si="39"/>
        <v>7435696.9431390716</v>
      </c>
      <c r="CB58" s="74">
        <f t="shared" si="39"/>
        <v>7263328.4573543034</v>
      </c>
      <c r="CC58" s="74">
        <f t="shared" si="39"/>
        <v>7090977.2084181141</v>
      </c>
      <c r="CD58" s="74">
        <f t="shared" si="39"/>
        <v>6918600.1042090571</v>
      </c>
      <c r="CE58" s="74">
        <f t="shared" si="39"/>
        <v>6746223</v>
      </c>
      <c r="CG58" s="117">
        <f t="shared" si="40"/>
        <v>7952911</v>
      </c>
      <c r="CH58" s="117">
        <f t="shared" si="41"/>
        <v>7780475.2847999996</v>
      </c>
      <c r="CI58" s="117">
        <f t="shared" si="41"/>
        <v>7608065.4289238397</v>
      </c>
      <c r="CJ58" s="117">
        <f t="shared" si="41"/>
        <v>7435696.9431390716</v>
      </c>
      <c r="CK58" s="117">
        <f t="shared" si="41"/>
        <v>7263328.4573543034</v>
      </c>
      <c r="CL58" s="117">
        <f t="shared" si="41"/>
        <v>7090977.2084181141</v>
      </c>
      <c r="CM58" s="117">
        <f t="shared" si="41"/>
        <v>6918600.1042090571</v>
      </c>
      <c r="CN58" s="117">
        <f t="shared" si="41"/>
        <v>6746223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 s="124">
        <v>0</v>
      </c>
      <c r="H59" s="6">
        <v>33</v>
      </c>
      <c r="I59" s="2" t="s">
        <v>219</v>
      </c>
      <c r="J59" s="60"/>
      <c r="K59" s="61">
        <v>1813.33</v>
      </c>
      <c r="L59"/>
      <c r="M59" s="63">
        <v>400</v>
      </c>
      <c r="N59" s="64">
        <f t="shared" si="6"/>
        <v>120</v>
      </c>
      <c r="O59" s="64">
        <f t="shared" si="7"/>
        <v>1088</v>
      </c>
      <c r="P59" s="64">
        <f t="shared" si="8"/>
        <v>0</v>
      </c>
      <c r="Q59" s="64">
        <f t="shared" si="9"/>
        <v>0</v>
      </c>
      <c r="R59" s="65">
        <f t="shared" si="10"/>
        <v>0.22</v>
      </c>
      <c r="S59" s="65">
        <f t="shared" si="11"/>
        <v>0</v>
      </c>
      <c r="T59" s="64">
        <f t="shared" si="12"/>
        <v>0</v>
      </c>
      <c r="U59" s="64">
        <f t="shared" si="13"/>
        <v>0</v>
      </c>
      <c r="V59">
        <v>112</v>
      </c>
      <c r="W59" s="64">
        <f t="shared" si="14"/>
        <v>28</v>
      </c>
      <c r="X59" s="27">
        <f t="shared" si="15"/>
        <v>120</v>
      </c>
      <c r="Y59" s="11">
        <f t="shared" si="16"/>
        <v>1961.33</v>
      </c>
      <c r="Z59" s="123">
        <v>2720359037</v>
      </c>
      <c r="AA59" s="121">
        <v>14317</v>
      </c>
      <c r="AB59" s="27">
        <f t="shared" si="17"/>
        <v>190009.01</v>
      </c>
      <c r="AC59" s="10">
        <f t="shared" si="18"/>
        <v>0.74074099999999998</v>
      </c>
      <c r="AD59" s="121">
        <v>101424</v>
      </c>
      <c r="AE59" s="10">
        <f t="shared" si="19"/>
        <v>0.73530300000000004</v>
      </c>
      <c r="AF59" s="10">
        <f t="shared" si="20"/>
        <v>0.26089000000000001</v>
      </c>
      <c r="AG59" s="66">
        <f t="shared" si="21"/>
        <v>0.26089000000000001</v>
      </c>
      <c r="AH59" s="67">
        <f t="shared" si="22"/>
        <v>0</v>
      </c>
      <c r="AI59" s="68">
        <f t="shared" si="23"/>
        <v>0.26089000000000001</v>
      </c>
      <c r="AJ59">
        <v>0</v>
      </c>
      <c r="AK59">
        <v>0</v>
      </c>
      <c r="AL59" s="26">
        <f t="shared" si="24"/>
        <v>0</v>
      </c>
      <c r="AM59">
        <v>0</v>
      </c>
      <c r="AN59">
        <v>0</v>
      </c>
      <c r="AO59" s="26">
        <f t="shared" si="25"/>
        <v>0</v>
      </c>
      <c r="AP59" s="26">
        <f t="shared" si="26"/>
        <v>5897243</v>
      </c>
      <c r="AQ59" s="26">
        <f t="shared" si="27"/>
        <v>5897243</v>
      </c>
      <c r="AR59" s="69">
        <v>4646922</v>
      </c>
      <c r="AS59" s="69">
        <f t="shared" si="42"/>
        <v>5897243</v>
      </c>
      <c r="AT59" s="63">
        <v>6177563</v>
      </c>
      <c r="AU59" s="26">
        <f t="shared" si="28"/>
        <v>280320</v>
      </c>
      <c r="AV59" s="70" t="str">
        <f t="shared" si="29"/>
        <v>No</v>
      </c>
      <c r="AW59" s="69">
        <f t="shared" si="30"/>
        <v>0</v>
      </c>
      <c r="AX59" s="71">
        <f t="shared" si="31"/>
        <v>6177563</v>
      </c>
      <c r="AY59" s="72">
        <f t="shared" si="32"/>
        <v>6177563</v>
      </c>
      <c r="AZ59" s="115">
        <f t="shared" si="33"/>
        <v>0</v>
      </c>
      <c r="BA59" s="115"/>
      <c r="BB59" s="115">
        <f t="shared" si="34"/>
        <v>12465.645111479986</v>
      </c>
      <c r="BC59" s="74"/>
      <c r="BD59" s="74"/>
      <c r="BE59" s="74">
        <f t="shared" si="35"/>
        <v>-280320</v>
      </c>
      <c r="BF59" s="74">
        <f t="shared" ref="BF59:BL90" si="44">$AQ59-CG59</f>
        <v>-280320</v>
      </c>
      <c r="BG59" s="74">
        <f t="shared" si="44"/>
        <v>-240262.27199999988</v>
      </c>
      <c r="BH59" s="74">
        <f t="shared" si="44"/>
        <v>-200210.55125760008</v>
      </c>
      <c r="BI59" s="74">
        <f t="shared" si="44"/>
        <v>-160168.44100608025</v>
      </c>
      <c r="BJ59" s="74">
        <f t="shared" si="44"/>
        <v>-120126.33075456042</v>
      </c>
      <c r="BK59" s="74">
        <f t="shared" si="44"/>
        <v>-80088.224714064971</v>
      </c>
      <c r="BL59" s="74">
        <f t="shared" si="44"/>
        <v>-40044.112357032485</v>
      </c>
      <c r="BO59" s="116">
        <f t="shared" ref="BO59:BU90" si="45">BE59*BO$16</f>
        <v>0</v>
      </c>
      <c r="BP59" s="116">
        <f t="shared" si="45"/>
        <v>-40057.728000000003</v>
      </c>
      <c r="BQ59" s="116">
        <f t="shared" si="45"/>
        <v>-40051.720742399979</v>
      </c>
      <c r="BR59" s="116">
        <f t="shared" si="45"/>
        <v>-40042.110251520018</v>
      </c>
      <c r="BS59" s="116">
        <f t="shared" si="45"/>
        <v>-40042.110251520062</v>
      </c>
      <c r="BT59" s="116">
        <f t="shared" si="45"/>
        <v>-40038.106040494982</v>
      </c>
      <c r="BU59" s="116">
        <f t="shared" si="45"/>
        <v>-40044.112357032485</v>
      </c>
      <c r="BV59" s="116">
        <f t="shared" si="43"/>
        <v>-40044.112357032485</v>
      </c>
      <c r="BX59" s="74">
        <f t="shared" si="38"/>
        <v>6177563</v>
      </c>
      <c r="BY59" s="74">
        <f t="shared" ref="BY59:CE90" si="46">CG59+BP59</f>
        <v>6137505.2719999999</v>
      </c>
      <c r="BZ59" s="74">
        <f t="shared" si="46"/>
        <v>6097453.5512576001</v>
      </c>
      <c r="CA59" s="74">
        <f t="shared" si="46"/>
        <v>6057411.4410060802</v>
      </c>
      <c r="CB59" s="74">
        <f t="shared" si="46"/>
        <v>6017369.3307545604</v>
      </c>
      <c r="CC59" s="74">
        <f t="shared" si="46"/>
        <v>5977331.224714065</v>
      </c>
      <c r="CD59" s="74">
        <f t="shared" si="46"/>
        <v>5937287.1123570325</v>
      </c>
      <c r="CE59" s="74">
        <f t="shared" si="46"/>
        <v>5897243</v>
      </c>
      <c r="CG59" s="117">
        <f t="shared" si="40"/>
        <v>6177563</v>
      </c>
      <c r="CH59" s="117">
        <f t="shared" ref="CH59:CN90" si="47">IF(OR($C59=1,$B59=1),MAX(BY59,CG59,$AR59),BY59)</f>
        <v>6137505.2719999999</v>
      </c>
      <c r="CI59" s="117">
        <f t="shared" si="47"/>
        <v>6097453.5512576001</v>
      </c>
      <c r="CJ59" s="117">
        <f t="shared" si="47"/>
        <v>6057411.4410060802</v>
      </c>
      <c r="CK59" s="117">
        <f t="shared" si="47"/>
        <v>6017369.3307545604</v>
      </c>
      <c r="CL59" s="117">
        <f t="shared" si="47"/>
        <v>5977331.224714065</v>
      </c>
      <c r="CM59" s="117">
        <f t="shared" si="47"/>
        <v>5937287.1123570325</v>
      </c>
      <c r="CN59" s="117">
        <f t="shared" si="47"/>
        <v>5897243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 s="124">
        <v>0</v>
      </c>
      <c r="H60" s="6">
        <v>34</v>
      </c>
      <c r="I60" s="2" t="s">
        <v>220</v>
      </c>
      <c r="J60" s="60"/>
      <c r="K60" s="61">
        <v>11316.64</v>
      </c>
      <c r="L60"/>
      <c r="M60" s="63">
        <v>6300</v>
      </c>
      <c r="N60" s="64">
        <f t="shared" si="6"/>
        <v>1890</v>
      </c>
      <c r="O60" s="64">
        <f t="shared" si="7"/>
        <v>6789.98</v>
      </c>
      <c r="P60" s="64">
        <f t="shared" si="8"/>
        <v>0</v>
      </c>
      <c r="Q60" s="64">
        <f t="shared" si="9"/>
        <v>0</v>
      </c>
      <c r="R60" s="65">
        <f t="shared" si="10"/>
        <v>0.56000000000000005</v>
      </c>
      <c r="S60" s="65">
        <f t="shared" si="11"/>
        <v>0</v>
      </c>
      <c r="T60" s="64">
        <f t="shared" si="12"/>
        <v>0</v>
      </c>
      <c r="U60" s="64">
        <f t="shared" si="13"/>
        <v>0</v>
      </c>
      <c r="V60">
        <v>4181</v>
      </c>
      <c r="W60" s="64">
        <f t="shared" si="14"/>
        <v>1045.25</v>
      </c>
      <c r="X60" s="27">
        <f t="shared" si="15"/>
        <v>1890</v>
      </c>
      <c r="Y60" s="11">
        <f t="shared" si="16"/>
        <v>14251.89</v>
      </c>
      <c r="Z60" s="123">
        <v>14823521457.33</v>
      </c>
      <c r="AA60" s="121">
        <v>86967</v>
      </c>
      <c r="AB60" s="27">
        <f t="shared" si="17"/>
        <v>170449.96</v>
      </c>
      <c r="AC60" s="10">
        <f t="shared" si="18"/>
        <v>0.66449100000000005</v>
      </c>
      <c r="AD60" s="121">
        <v>79983</v>
      </c>
      <c r="AE60" s="10">
        <f t="shared" si="19"/>
        <v>0.57986000000000004</v>
      </c>
      <c r="AF60" s="10">
        <f t="shared" si="20"/>
        <v>0.360898</v>
      </c>
      <c r="AG60" s="66">
        <f t="shared" si="21"/>
        <v>0.360898</v>
      </c>
      <c r="AH60" s="67">
        <f t="shared" si="22"/>
        <v>0</v>
      </c>
      <c r="AI60" s="68">
        <f t="shared" si="23"/>
        <v>0.360898</v>
      </c>
      <c r="AJ60">
        <v>0</v>
      </c>
      <c r="AK60">
        <v>0</v>
      </c>
      <c r="AL60" s="26">
        <f t="shared" si="24"/>
        <v>0</v>
      </c>
      <c r="AM60">
        <v>0</v>
      </c>
      <c r="AN60">
        <v>0</v>
      </c>
      <c r="AO60" s="26">
        <f t="shared" si="25"/>
        <v>0</v>
      </c>
      <c r="AP60" s="26">
        <f t="shared" si="26"/>
        <v>59278591</v>
      </c>
      <c r="AQ60" s="26">
        <f t="shared" si="27"/>
        <v>59278591</v>
      </c>
      <c r="AR60" s="69">
        <v>31290480</v>
      </c>
      <c r="AS60" s="69">
        <f t="shared" si="42"/>
        <v>62336919</v>
      </c>
      <c r="AT60" s="63">
        <v>62336919</v>
      </c>
      <c r="AU60" s="26">
        <f t="shared" si="28"/>
        <v>3058328</v>
      </c>
      <c r="AV60" s="70" t="str">
        <f t="shared" si="29"/>
        <v>No</v>
      </c>
      <c r="AW60" s="69">
        <f t="shared" si="30"/>
        <v>0</v>
      </c>
      <c r="AX60" s="71">
        <f t="shared" si="31"/>
        <v>62336919</v>
      </c>
      <c r="AY60" s="72">
        <f t="shared" si="32"/>
        <v>62336919</v>
      </c>
      <c r="AZ60" s="115">
        <f t="shared" si="33"/>
        <v>0</v>
      </c>
      <c r="BA60" s="115"/>
      <c r="BB60" s="115">
        <f t="shared" si="34"/>
        <v>14514.293310558613</v>
      </c>
      <c r="BC60" s="74"/>
      <c r="BD60" s="74"/>
      <c r="BE60" s="74">
        <f t="shared" si="35"/>
        <v>-3058328</v>
      </c>
      <c r="BF60" s="74">
        <f t="shared" si="44"/>
        <v>-3058328</v>
      </c>
      <c r="BG60" s="74">
        <f t="shared" si="44"/>
        <v>-3058328</v>
      </c>
      <c r="BH60" s="74">
        <f t="shared" si="44"/>
        <v>-3058328</v>
      </c>
      <c r="BI60" s="74">
        <f t="shared" si="44"/>
        <v>-3058328</v>
      </c>
      <c r="BJ60" s="74">
        <f t="shared" si="44"/>
        <v>-3058328</v>
      </c>
      <c r="BK60" s="74">
        <f t="shared" si="44"/>
        <v>-3058328</v>
      </c>
      <c r="BL60" s="74">
        <f t="shared" si="44"/>
        <v>-3058328</v>
      </c>
      <c r="BO60" s="116">
        <f t="shared" si="45"/>
        <v>0</v>
      </c>
      <c r="BP60" s="116">
        <f t="shared" si="45"/>
        <v>-437035.07120000001</v>
      </c>
      <c r="BQ60" s="116">
        <f t="shared" si="45"/>
        <v>-509823.27759999997</v>
      </c>
      <c r="BR60" s="116">
        <f t="shared" si="45"/>
        <v>-611665.6</v>
      </c>
      <c r="BS60" s="116">
        <f t="shared" si="45"/>
        <v>-764582</v>
      </c>
      <c r="BT60" s="116">
        <f t="shared" si="45"/>
        <v>-1019340.7224</v>
      </c>
      <c r="BU60" s="116">
        <f t="shared" si="45"/>
        <v>-1529164</v>
      </c>
      <c r="BV60" s="116">
        <f t="shared" si="43"/>
        <v>-3058328</v>
      </c>
      <c r="BX60" s="74">
        <f t="shared" si="38"/>
        <v>62336919</v>
      </c>
      <c r="BY60" s="74">
        <f t="shared" si="46"/>
        <v>61899883.928800002</v>
      </c>
      <c r="BZ60" s="74">
        <f t="shared" si="46"/>
        <v>61827095.722400002</v>
      </c>
      <c r="CA60" s="74">
        <f t="shared" si="46"/>
        <v>61725253.399999999</v>
      </c>
      <c r="CB60" s="74">
        <f t="shared" si="46"/>
        <v>61572337</v>
      </c>
      <c r="CC60" s="74">
        <f t="shared" si="46"/>
        <v>61317578.277599998</v>
      </c>
      <c r="CD60" s="74">
        <f t="shared" si="46"/>
        <v>60807755</v>
      </c>
      <c r="CE60" s="74">
        <f t="shared" si="46"/>
        <v>59278591</v>
      </c>
      <c r="CG60" s="117">
        <f t="shared" si="40"/>
        <v>62336919</v>
      </c>
      <c r="CH60" s="117">
        <f t="shared" si="47"/>
        <v>62336919</v>
      </c>
      <c r="CI60" s="117">
        <f t="shared" si="47"/>
        <v>62336919</v>
      </c>
      <c r="CJ60" s="117">
        <f t="shared" si="47"/>
        <v>62336919</v>
      </c>
      <c r="CK60" s="117">
        <f t="shared" si="47"/>
        <v>62336919</v>
      </c>
      <c r="CL60" s="117">
        <f t="shared" si="47"/>
        <v>62336919</v>
      </c>
      <c r="CM60" s="117">
        <f t="shared" si="47"/>
        <v>62336919</v>
      </c>
      <c r="CN60" s="117">
        <f t="shared" si="47"/>
        <v>62336919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 s="124">
        <v>0</v>
      </c>
      <c r="H61" s="6">
        <v>35</v>
      </c>
      <c r="I61" s="2" t="s">
        <v>222</v>
      </c>
      <c r="J61" s="60"/>
      <c r="K61" s="61">
        <v>4554.55</v>
      </c>
      <c r="L61"/>
      <c r="M61" s="63">
        <v>91</v>
      </c>
      <c r="N61" s="64">
        <f t="shared" si="6"/>
        <v>27.3</v>
      </c>
      <c r="O61" s="64">
        <f t="shared" si="7"/>
        <v>2732.73</v>
      </c>
      <c r="P61" s="64">
        <f t="shared" si="8"/>
        <v>0</v>
      </c>
      <c r="Q61" s="64">
        <f t="shared" si="9"/>
        <v>0</v>
      </c>
      <c r="R61" s="65">
        <f t="shared" si="10"/>
        <v>0.02</v>
      </c>
      <c r="S61" s="65">
        <f t="shared" si="11"/>
        <v>0</v>
      </c>
      <c r="T61" s="64">
        <f t="shared" si="12"/>
        <v>0</v>
      </c>
      <c r="U61" s="64">
        <f t="shared" si="13"/>
        <v>0</v>
      </c>
      <c r="V61">
        <v>67</v>
      </c>
      <c r="W61" s="64">
        <f t="shared" si="14"/>
        <v>16.75</v>
      </c>
      <c r="X61" s="27">
        <f t="shared" si="15"/>
        <v>27.3</v>
      </c>
      <c r="Y61" s="11">
        <f t="shared" si="16"/>
        <v>4598.6000000000004</v>
      </c>
      <c r="Z61" s="123">
        <v>16019983955.33</v>
      </c>
      <c r="AA61" s="121">
        <v>21926</v>
      </c>
      <c r="AB61" s="27">
        <f t="shared" si="17"/>
        <v>730638.69</v>
      </c>
      <c r="AC61" s="10">
        <f t="shared" si="18"/>
        <v>2.8483589999999999</v>
      </c>
      <c r="AD61" s="121">
        <v>250000</v>
      </c>
      <c r="AE61" s="10">
        <f t="shared" si="19"/>
        <v>1.812449</v>
      </c>
      <c r="AF61" s="10">
        <f t="shared" si="20"/>
        <v>-1.5375859999999999</v>
      </c>
      <c r="AG61" s="66">
        <f t="shared" si="21"/>
        <v>0.01</v>
      </c>
      <c r="AH61" s="67">
        <f t="shared" si="22"/>
        <v>0</v>
      </c>
      <c r="AI61" s="68">
        <f t="shared" si="23"/>
        <v>0.01</v>
      </c>
      <c r="AJ61">
        <v>0</v>
      </c>
      <c r="AK61">
        <v>0</v>
      </c>
      <c r="AL61" s="26">
        <f t="shared" si="24"/>
        <v>0</v>
      </c>
      <c r="AM61">
        <v>0</v>
      </c>
      <c r="AN61">
        <v>0</v>
      </c>
      <c r="AO61" s="26">
        <f t="shared" si="25"/>
        <v>0</v>
      </c>
      <c r="AP61" s="26">
        <f t="shared" si="26"/>
        <v>529989</v>
      </c>
      <c r="AQ61" s="26">
        <f t="shared" si="27"/>
        <v>529989</v>
      </c>
      <c r="AR61" s="69">
        <v>406683</v>
      </c>
      <c r="AS61" s="69">
        <f t="shared" si="42"/>
        <v>529989</v>
      </c>
      <c r="AT61" s="63">
        <v>540833</v>
      </c>
      <c r="AU61" s="26">
        <f t="shared" si="28"/>
        <v>10844</v>
      </c>
      <c r="AV61" s="70" t="str">
        <f t="shared" si="29"/>
        <v>No</v>
      </c>
      <c r="AW61" s="69">
        <f t="shared" si="30"/>
        <v>0</v>
      </c>
      <c r="AX61" s="71">
        <f t="shared" si="31"/>
        <v>540833</v>
      </c>
      <c r="AY61" s="72">
        <f t="shared" si="32"/>
        <v>540833</v>
      </c>
      <c r="AZ61" s="115">
        <f t="shared" si="33"/>
        <v>0</v>
      </c>
      <c r="BA61" s="115"/>
      <c r="BB61" s="115">
        <f t="shared" si="34"/>
        <v>11636.465732070128</v>
      </c>
      <c r="BC61" s="74"/>
      <c r="BD61" s="74"/>
      <c r="BE61" s="74">
        <f t="shared" si="35"/>
        <v>-10844</v>
      </c>
      <c r="BF61" s="74">
        <f t="shared" si="44"/>
        <v>-10844</v>
      </c>
      <c r="BG61" s="74">
        <f t="shared" si="44"/>
        <v>-9294.3924000000115</v>
      </c>
      <c r="BH61" s="74">
        <f t="shared" si="44"/>
        <v>-7745.0171869200421</v>
      </c>
      <c r="BI61" s="74">
        <f t="shared" si="44"/>
        <v>-6196.0137495360104</v>
      </c>
      <c r="BJ61" s="74">
        <f t="shared" si="44"/>
        <v>-4647.0103121519787</v>
      </c>
      <c r="BK61" s="74">
        <f t="shared" si="44"/>
        <v>-3098.1617751116864</v>
      </c>
      <c r="BL61" s="74">
        <f t="shared" si="44"/>
        <v>-1549.0808875558432</v>
      </c>
      <c r="BO61" s="116">
        <f t="shared" si="45"/>
        <v>0</v>
      </c>
      <c r="BP61" s="116">
        <f t="shared" si="45"/>
        <v>-1549.6076</v>
      </c>
      <c r="BQ61" s="116">
        <f t="shared" si="45"/>
        <v>-1549.3752130800019</v>
      </c>
      <c r="BR61" s="116">
        <f t="shared" si="45"/>
        <v>-1549.0034373840085</v>
      </c>
      <c r="BS61" s="116">
        <f t="shared" si="45"/>
        <v>-1549.0034373840026</v>
      </c>
      <c r="BT61" s="116">
        <f t="shared" si="45"/>
        <v>-1548.8485370402545</v>
      </c>
      <c r="BU61" s="116">
        <f t="shared" si="45"/>
        <v>-1549.0808875558432</v>
      </c>
      <c r="BV61" s="116">
        <f t="shared" si="43"/>
        <v>-1549.0808875558432</v>
      </c>
      <c r="BX61" s="74">
        <f t="shared" si="38"/>
        <v>540833</v>
      </c>
      <c r="BY61" s="74">
        <f t="shared" si="46"/>
        <v>539283.39240000001</v>
      </c>
      <c r="BZ61" s="74">
        <f t="shared" si="46"/>
        <v>537734.01718692004</v>
      </c>
      <c r="CA61" s="74">
        <f t="shared" si="46"/>
        <v>536185.01374953601</v>
      </c>
      <c r="CB61" s="74">
        <f t="shared" si="46"/>
        <v>534636.01031215198</v>
      </c>
      <c r="CC61" s="74">
        <f t="shared" si="46"/>
        <v>533087.16177511169</v>
      </c>
      <c r="CD61" s="74">
        <f t="shared" si="46"/>
        <v>531538.08088755584</v>
      </c>
      <c r="CE61" s="74">
        <f t="shared" si="46"/>
        <v>529989</v>
      </c>
      <c r="CG61" s="117">
        <f t="shared" si="40"/>
        <v>540833</v>
      </c>
      <c r="CH61" s="117">
        <f t="shared" si="47"/>
        <v>539283.39240000001</v>
      </c>
      <c r="CI61" s="117">
        <f t="shared" si="47"/>
        <v>537734.01718692004</v>
      </c>
      <c r="CJ61" s="117">
        <f t="shared" si="47"/>
        <v>536185.01374953601</v>
      </c>
      <c r="CK61" s="117">
        <f t="shared" si="47"/>
        <v>534636.01031215198</v>
      </c>
      <c r="CL61" s="117">
        <f t="shared" si="47"/>
        <v>533087.16177511169</v>
      </c>
      <c r="CM61" s="117">
        <f t="shared" si="47"/>
        <v>531538.08088755584</v>
      </c>
      <c r="CN61" s="117">
        <f t="shared" si="47"/>
        <v>529989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 s="124">
        <v>0</v>
      </c>
      <c r="H62" s="6">
        <v>36</v>
      </c>
      <c r="I62" s="2" t="s">
        <v>223</v>
      </c>
      <c r="J62" s="60"/>
      <c r="K62" s="61">
        <v>408.38</v>
      </c>
      <c r="L62"/>
      <c r="M62" s="63">
        <v>127</v>
      </c>
      <c r="N62" s="64">
        <f t="shared" si="6"/>
        <v>38.1</v>
      </c>
      <c r="O62" s="64">
        <f t="shared" si="7"/>
        <v>245.03</v>
      </c>
      <c r="P62" s="64">
        <f t="shared" si="8"/>
        <v>0</v>
      </c>
      <c r="Q62" s="64">
        <f t="shared" si="9"/>
        <v>0</v>
      </c>
      <c r="R62" s="65">
        <f t="shared" si="10"/>
        <v>0.31</v>
      </c>
      <c r="S62" s="65">
        <f t="shared" si="11"/>
        <v>0</v>
      </c>
      <c r="T62" s="64">
        <f t="shared" si="12"/>
        <v>0</v>
      </c>
      <c r="U62" s="64">
        <f t="shared" si="13"/>
        <v>0</v>
      </c>
      <c r="V62">
        <v>13</v>
      </c>
      <c r="W62" s="64">
        <f t="shared" si="14"/>
        <v>3.25</v>
      </c>
      <c r="X62" s="27">
        <f t="shared" si="15"/>
        <v>38.1</v>
      </c>
      <c r="Y62" s="11">
        <f t="shared" si="16"/>
        <v>449.73</v>
      </c>
      <c r="Z62" s="123">
        <v>923397709.33000004</v>
      </c>
      <c r="AA62" s="121">
        <v>4445</v>
      </c>
      <c r="AB62" s="27">
        <f t="shared" si="17"/>
        <v>207738.52</v>
      </c>
      <c r="AC62" s="10">
        <f t="shared" si="18"/>
        <v>0.80985799999999997</v>
      </c>
      <c r="AD62" s="121">
        <v>85859</v>
      </c>
      <c r="AE62" s="10">
        <f t="shared" si="19"/>
        <v>0.62246000000000001</v>
      </c>
      <c r="AF62" s="10">
        <f t="shared" si="20"/>
        <v>0.246361</v>
      </c>
      <c r="AG62" s="66">
        <f t="shared" si="21"/>
        <v>0.246361</v>
      </c>
      <c r="AH62" s="67">
        <f t="shared" si="22"/>
        <v>0</v>
      </c>
      <c r="AI62" s="68">
        <f t="shared" si="23"/>
        <v>0.246361</v>
      </c>
      <c r="AJ62">
        <v>199</v>
      </c>
      <c r="AK62">
        <v>6</v>
      </c>
      <c r="AL62" s="26">
        <f t="shared" si="24"/>
        <v>119400</v>
      </c>
      <c r="AM62">
        <v>0</v>
      </c>
      <c r="AN62">
        <v>0</v>
      </c>
      <c r="AO62" s="26">
        <f t="shared" si="25"/>
        <v>0</v>
      </c>
      <c r="AP62" s="26">
        <f t="shared" si="26"/>
        <v>1276923</v>
      </c>
      <c r="AQ62" s="26">
        <f t="shared" si="27"/>
        <v>1396323</v>
      </c>
      <c r="AR62" s="69">
        <v>1675092</v>
      </c>
      <c r="AS62" s="69">
        <f t="shared" si="42"/>
        <v>1396323</v>
      </c>
      <c r="AT62" s="63">
        <v>1676105</v>
      </c>
      <c r="AU62" s="26">
        <f t="shared" si="28"/>
        <v>279782</v>
      </c>
      <c r="AV62" s="70" t="str">
        <f t="shared" si="29"/>
        <v>No</v>
      </c>
      <c r="AW62" s="69">
        <f t="shared" si="30"/>
        <v>0</v>
      </c>
      <c r="AX62" s="71">
        <f t="shared" si="31"/>
        <v>1676105</v>
      </c>
      <c r="AY62" s="72">
        <f t="shared" si="32"/>
        <v>1676105</v>
      </c>
      <c r="AZ62" s="115">
        <f t="shared" si="33"/>
        <v>0</v>
      </c>
      <c r="BA62" s="115"/>
      <c r="BB62" s="115">
        <f t="shared" si="34"/>
        <v>12691.949287428375</v>
      </c>
      <c r="BC62" s="74"/>
      <c r="BD62" s="74"/>
      <c r="BE62" s="74">
        <f t="shared" si="35"/>
        <v>-279782</v>
      </c>
      <c r="BF62" s="74">
        <f t="shared" si="44"/>
        <v>-279782</v>
      </c>
      <c r="BG62" s="74">
        <f t="shared" si="44"/>
        <v>-239801.15219999989</v>
      </c>
      <c r="BH62" s="74">
        <f t="shared" si="44"/>
        <v>-199826.30012825993</v>
      </c>
      <c r="BI62" s="74">
        <f t="shared" si="44"/>
        <v>-159861.04010260804</v>
      </c>
      <c r="BJ62" s="74">
        <f t="shared" si="44"/>
        <v>-119895.78007695591</v>
      </c>
      <c r="BK62" s="74">
        <f t="shared" si="44"/>
        <v>-79934.516577306436</v>
      </c>
      <c r="BL62" s="74">
        <f t="shared" si="44"/>
        <v>-39967.258288653102</v>
      </c>
      <c r="BO62" s="116">
        <f t="shared" si="45"/>
        <v>0</v>
      </c>
      <c r="BP62" s="116">
        <f t="shared" si="45"/>
        <v>-39980.847800000003</v>
      </c>
      <c r="BQ62" s="116">
        <f t="shared" si="45"/>
        <v>-39974.852071739981</v>
      </c>
      <c r="BR62" s="116">
        <f t="shared" si="45"/>
        <v>-39965.260025651987</v>
      </c>
      <c r="BS62" s="116">
        <f t="shared" si="45"/>
        <v>-39965.260025652009</v>
      </c>
      <c r="BT62" s="116">
        <f t="shared" si="45"/>
        <v>-39961.263499649402</v>
      </c>
      <c r="BU62" s="116">
        <f t="shared" si="45"/>
        <v>-39967.258288653218</v>
      </c>
      <c r="BV62" s="116">
        <f t="shared" si="43"/>
        <v>-39967.258288653102</v>
      </c>
      <c r="BX62" s="74">
        <f t="shared" si="38"/>
        <v>1676105</v>
      </c>
      <c r="BY62" s="74">
        <f t="shared" si="46"/>
        <v>1636124.1521999999</v>
      </c>
      <c r="BZ62" s="74">
        <f t="shared" si="46"/>
        <v>1596149.3001282599</v>
      </c>
      <c r="CA62" s="74">
        <f t="shared" si="46"/>
        <v>1556184.040102608</v>
      </c>
      <c r="CB62" s="74">
        <f t="shared" si="46"/>
        <v>1516218.7800769559</v>
      </c>
      <c r="CC62" s="74">
        <f t="shared" si="46"/>
        <v>1476257.5165773064</v>
      </c>
      <c r="CD62" s="74">
        <f t="shared" si="46"/>
        <v>1436290.2582886531</v>
      </c>
      <c r="CE62" s="74">
        <f t="shared" si="46"/>
        <v>1396323</v>
      </c>
      <c r="CG62" s="117">
        <f t="shared" si="40"/>
        <v>1676105</v>
      </c>
      <c r="CH62" s="117">
        <f t="shared" si="47"/>
        <v>1636124.1521999999</v>
      </c>
      <c r="CI62" s="117">
        <f t="shared" si="47"/>
        <v>1596149.3001282599</v>
      </c>
      <c r="CJ62" s="117">
        <f t="shared" si="47"/>
        <v>1556184.040102608</v>
      </c>
      <c r="CK62" s="117">
        <f t="shared" si="47"/>
        <v>1516218.7800769559</v>
      </c>
      <c r="CL62" s="117">
        <f t="shared" si="47"/>
        <v>1476257.5165773064</v>
      </c>
      <c r="CM62" s="117">
        <f t="shared" si="47"/>
        <v>1436290.2582886531</v>
      </c>
      <c r="CN62" s="117">
        <f t="shared" si="47"/>
        <v>1396323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 s="124">
        <v>9</v>
      </c>
      <c r="H63" s="6">
        <v>37</v>
      </c>
      <c r="I63" s="2" t="s">
        <v>224</v>
      </c>
      <c r="J63" s="60"/>
      <c r="K63" s="61">
        <v>1359.65</v>
      </c>
      <c r="L63"/>
      <c r="M63" s="63">
        <v>318</v>
      </c>
      <c r="N63" s="64">
        <f t="shared" si="6"/>
        <v>95.4</v>
      </c>
      <c r="O63" s="64">
        <f t="shared" si="7"/>
        <v>815.79</v>
      </c>
      <c r="P63" s="64">
        <f t="shared" si="8"/>
        <v>0</v>
      </c>
      <c r="Q63" s="64">
        <f t="shared" si="9"/>
        <v>0</v>
      </c>
      <c r="R63" s="65">
        <f t="shared" si="10"/>
        <v>0.23</v>
      </c>
      <c r="S63" s="65">
        <f t="shared" si="11"/>
        <v>0</v>
      </c>
      <c r="T63" s="64">
        <f t="shared" si="12"/>
        <v>0</v>
      </c>
      <c r="U63" s="64">
        <f t="shared" si="13"/>
        <v>0</v>
      </c>
      <c r="V63">
        <v>86</v>
      </c>
      <c r="W63" s="64">
        <f t="shared" si="14"/>
        <v>21.5</v>
      </c>
      <c r="X63" s="27">
        <f t="shared" si="15"/>
        <v>95.4</v>
      </c>
      <c r="Y63" s="11">
        <f t="shared" si="16"/>
        <v>1476.5500000000002</v>
      </c>
      <c r="Z63" s="123">
        <v>1491792673.6700001</v>
      </c>
      <c r="AA63" s="121">
        <v>12358</v>
      </c>
      <c r="AB63" s="27">
        <f t="shared" si="17"/>
        <v>120714.73</v>
      </c>
      <c r="AC63" s="10">
        <f t="shared" si="18"/>
        <v>0.47060000000000002</v>
      </c>
      <c r="AD63" s="121">
        <v>69835</v>
      </c>
      <c r="AE63" s="10">
        <f t="shared" si="19"/>
        <v>0.50629000000000002</v>
      </c>
      <c r="AF63" s="10">
        <f t="shared" si="20"/>
        <v>0.51869299999999996</v>
      </c>
      <c r="AG63" s="66">
        <f t="shared" si="21"/>
        <v>0.51869299999999996</v>
      </c>
      <c r="AH63" s="67">
        <f t="shared" si="22"/>
        <v>0.05</v>
      </c>
      <c r="AI63" s="68">
        <f t="shared" si="23"/>
        <v>0.568693</v>
      </c>
      <c r="AJ63">
        <v>0</v>
      </c>
      <c r="AK63">
        <v>0</v>
      </c>
      <c r="AL63" s="26">
        <f t="shared" si="24"/>
        <v>0</v>
      </c>
      <c r="AM63">
        <v>0</v>
      </c>
      <c r="AN63">
        <v>0</v>
      </c>
      <c r="AO63" s="26">
        <f t="shared" si="25"/>
        <v>0</v>
      </c>
      <c r="AP63" s="26">
        <f t="shared" si="26"/>
        <v>9677585</v>
      </c>
      <c r="AQ63" s="26">
        <f t="shared" si="27"/>
        <v>9677585</v>
      </c>
      <c r="AR63" s="69">
        <v>7902388</v>
      </c>
      <c r="AS63" s="69">
        <f t="shared" si="42"/>
        <v>10990454</v>
      </c>
      <c r="AT63" s="63">
        <v>10990454</v>
      </c>
      <c r="AU63" s="26">
        <f t="shared" si="28"/>
        <v>1312869</v>
      </c>
      <c r="AV63" s="70" t="str">
        <f t="shared" si="29"/>
        <v>No</v>
      </c>
      <c r="AW63" s="69">
        <f t="shared" si="30"/>
        <v>0</v>
      </c>
      <c r="AX63" s="71">
        <f t="shared" si="31"/>
        <v>10990454</v>
      </c>
      <c r="AY63" s="72">
        <f t="shared" si="32"/>
        <v>10990454</v>
      </c>
      <c r="AZ63" s="115">
        <f t="shared" si="33"/>
        <v>0</v>
      </c>
      <c r="BA63" s="115"/>
      <c r="BB63" s="115">
        <f t="shared" si="34"/>
        <v>12515.896554260289</v>
      </c>
      <c r="BC63" s="74"/>
      <c r="BD63" s="74"/>
      <c r="BE63" s="74">
        <f t="shared" si="35"/>
        <v>-1312869</v>
      </c>
      <c r="BF63" s="74">
        <f t="shared" si="44"/>
        <v>-1312869</v>
      </c>
      <c r="BG63" s="74">
        <f t="shared" si="44"/>
        <v>-1312869</v>
      </c>
      <c r="BH63" s="74">
        <f t="shared" si="44"/>
        <v>-1312869</v>
      </c>
      <c r="BI63" s="74">
        <f t="shared" si="44"/>
        <v>-1312869</v>
      </c>
      <c r="BJ63" s="74">
        <f t="shared" si="44"/>
        <v>-1312869</v>
      </c>
      <c r="BK63" s="74">
        <f t="shared" si="44"/>
        <v>-1312869</v>
      </c>
      <c r="BL63" s="74">
        <f t="shared" si="44"/>
        <v>-1312869</v>
      </c>
      <c r="BO63" s="116">
        <f t="shared" si="45"/>
        <v>0</v>
      </c>
      <c r="BP63" s="116">
        <f t="shared" si="45"/>
        <v>-187608.98009999999</v>
      </c>
      <c r="BQ63" s="116">
        <f t="shared" si="45"/>
        <v>-218855.26229999997</v>
      </c>
      <c r="BR63" s="116">
        <f t="shared" si="45"/>
        <v>-262573.8</v>
      </c>
      <c r="BS63" s="116">
        <f t="shared" si="45"/>
        <v>-328217.25</v>
      </c>
      <c r="BT63" s="116">
        <f t="shared" si="45"/>
        <v>-437579.2377</v>
      </c>
      <c r="BU63" s="116">
        <f t="shared" si="45"/>
        <v>-656434.5</v>
      </c>
      <c r="BV63" s="116">
        <f t="shared" si="43"/>
        <v>-1312869</v>
      </c>
      <c r="BX63" s="74">
        <f t="shared" si="38"/>
        <v>10990454</v>
      </c>
      <c r="BY63" s="74">
        <f t="shared" si="46"/>
        <v>10802845.0199</v>
      </c>
      <c r="BZ63" s="74">
        <f t="shared" si="46"/>
        <v>10771598.7377</v>
      </c>
      <c r="CA63" s="74">
        <f t="shared" si="46"/>
        <v>10727880.199999999</v>
      </c>
      <c r="CB63" s="74">
        <f t="shared" si="46"/>
        <v>10662236.75</v>
      </c>
      <c r="CC63" s="74">
        <f t="shared" si="46"/>
        <v>10552874.7623</v>
      </c>
      <c r="CD63" s="74">
        <f t="shared" si="46"/>
        <v>10334019.5</v>
      </c>
      <c r="CE63" s="74">
        <f t="shared" si="46"/>
        <v>9677585</v>
      </c>
      <c r="CG63" s="117">
        <f t="shared" si="40"/>
        <v>10990454</v>
      </c>
      <c r="CH63" s="117">
        <f t="shared" si="47"/>
        <v>10990454</v>
      </c>
      <c r="CI63" s="117">
        <f t="shared" si="47"/>
        <v>10990454</v>
      </c>
      <c r="CJ63" s="117">
        <f t="shared" si="47"/>
        <v>10990454</v>
      </c>
      <c r="CK63" s="117">
        <f t="shared" si="47"/>
        <v>10990454</v>
      </c>
      <c r="CL63" s="117">
        <f t="shared" si="47"/>
        <v>10990454</v>
      </c>
      <c r="CM63" s="117">
        <f t="shared" si="47"/>
        <v>10990454</v>
      </c>
      <c r="CN63" s="117">
        <f t="shared" si="47"/>
        <v>10990454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 s="124">
        <v>0</v>
      </c>
      <c r="H64" s="6">
        <v>38</v>
      </c>
      <c r="I64" s="2" t="s">
        <v>225</v>
      </c>
      <c r="J64" s="60"/>
      <c r="K64" s="61">
        <v>853.9</v>
      </c>
      <c r="L64"/>
      <c r="M64" s="63">
        <v>130</v>
      </c>
      <c r="N64" s="64">
        <f t="shared" si="6"/>
        <v>39</v>
      </c>
      <c r="O64" s="64">
        <f t="shared" si="7"/>
        <v>512.34</v>
      </c>
      <c r="P64" s="64">
        <f t="shared" si="8"/>
        <v>0</v>
      </c>
      <c r="Q64" s="64">
        <f t="shared" si="9"/>
        <v>0</v>
      </c>
      <c r="R64" s="65">
        <f t="shared" si="10"/>
        <v>0.15</v>
      </c>
      <c r="S64" s="65">
        <f t="shared" si="11"/>
        <v>0</v>
      </c>
      <c r="T64" s="64">
        <f t="shared" si="12"/>
        <v>0</v>
      </c>
      <c r="U64" s="64">
        <f t="shared" si="13"/>
        <v>0</v>
      </c>
      <c r="V64">
        <v>12</v>
      </c>
      <c r="W64" s="64">
        <f t="shared" si="14"/>
        <v>3</v>
      </c>
      <c r="X64" s="27">
        <f t="shared" si="15"/>
        <v>39</v>
      </c>
      <c r="Y64" s="11">
        <f t="shared" si="16"/>
        <v>895.9</v>
      </c>
      <c r="Z64" s="123">
        <v>1299117202.3299999</v>
      </c>
      <c r="AA64" s="121">
        <v>7207</v>
      </c>
      <c r="AB64" s="27">
        <f t="shared" si="17"/>
        <v>180257.69</v>
      </c>
      <c r="AC64" s="10">
        <f t="shared" si="18"/>
        <v>0.70272599999999996</v>
      </c>
      <c r="AD64" s="121">
        <v>148095</v>
      </c>
      <c r="AE64" s="10">
        <f t="shared" si="19"/>
        <v>1.0736589999999999</v>
      </c>
      <c r="AF64" s="10">
        <f t="shared" si="20"/>
        <v>0.18599399999999999</v>
      </c>
      <c r="AG64" s="66">
        <f t="shared" si="21"/>
        <v>0.18599399999999999</v>
      </c>
      <c r="AH64" s="67">
        <f t="shared" si="22"/>
        <v>0</v>
      </c>
      <c r="AI64" s="68">
        <f t="shared" si="23"/>
        <v>0.18599399999999999</v>
      </c>
      <c r="AJ64">
        <v>861</v>
      </c>
      <c r="AK64">
        <v>13</v>
      </c>
      <c r="AL64" s="26">
        <f t="shared" si="24"/>
        <v>1119300</v>
      </c>
      <c r="AM64">
        <v>0</v>
      </c>
      <c r="AN64">
        <v>0</v>
      </c>
      <c r="AO64" s="26">
        <f t="shared" si="25"/>
        <v>0</v>
      </c>
      <c r="AP64" s="26">
        <f t="shared" si="26"/>
        <v>1920434</v>
      </c>
      <c r="AQ64" s="26">
        <f t="shared" si="27"/>
        <v>3039734</v>
      </c>
      <c r="AR64" s="69">
        <v>3895303</v>
      </c>
      <c r="AS64" s="69">
        <f t="shared" si="42"/>
        <v>3039734</v>
      </c>
      <c r="AT64" s="63">
        <v>3293232</v>
      </c>
      <c r="AU64" s="26">
        <f t="shared" si="28"/>
        <v>253498</v>
      </c>
      <c r="AV64" s="70" t="str">
        <f t="shared" si="29"/>
        <v>No</v>
      </c>
      <c r="AW64" s="69">
        <f t="shared" si="30"/>
        <v>0</v>
      </c>
      <c r="AX64" s="71">
        <f t="shared" si="31"/>
        <v>3293232</v>
      </c>
      <c r="AY64" s="72">
        <f t="shared" si="32"/>
        <v>3293232</v>
      </c>
      <c r="AZ64" s="115">
        <f t="shared" si="33"/>
        <v>0</v>
      </c>
      <c r="BA64" s="115"/>
      <c r="BB64" s="115">
        <f t="shared" si="34"/>
        <v>12091.869656868486</v>
      </c>
      <c r="BC64" s="74"/>
      <c r="BD64" s="74"/>
      <c r="BE64" s="74">
        <f t="shared" si="35"/>
        <v>-253498</v>
      </c>
      <c r="BF64" s="74">
        <f t="shared" si="44"/>
        <v>-253498</v>
      </c>
      <c r="BG64" s="74">
        <f t="shared" si="44"/>
        <v>-217273.13579999981</v>
      </c>
      <c r="BH64" s="74">
        <f t="shared" si="44"/>
        <v>-181053.70406213962</v>
      </c>
      <c r="BI64" s="74">
        <f t="shared" si="44"/>
        <v>-144842.96324971179</v>
      </c>
      <c r="BJ64" s="74">
        <f t="shared" si="44"/>
        <v>-108632.22243728396</v>
      </c>
      <c r="BK64" s="74">
        <f t="shared" si="44"/>
        <v>-72425.102698937058</v>
      </c>
      <c r="BL64" s="74">
        <f t="shared" si="44"/>
        <v>-36212.551349468529</v>
      </c>
      <c r="BO64" s="116">
        <f t="shared" si="45"/>
        <v>0</v>
      </c>
      <c r="BP64" s="116">
        <f t="shared" si="45"/>
        <v>-36224.864199999996</v>
      </c>
      <c r="BQ64" s="116">
        <f t="shared" si="45"/>
        <v>-36219.431737859966</v>
      </c>
      <c r="BR64" s="116">
        <f t="shared" si="45"/>
        <v>-36210.740812427925</v>
      </c>
      <c r="BS64" s="116">
        <f t="shared" si="45"/>
        <v>-36210.740812427946</v>
      </c>
      <c r="BT64" s="116">
        <f t="shared" si="45"/>
        <v>-36207.119738346744</v>
      </c>
      <c r="BU64" s="116">
        <f t="shared" si="45"/>
        <v>-36212.551349468529</v>
      </c>
      <c r="BV64" s="116">
        <f t="shared" si="43"/>
        <v>-36212.551349468529</v>
      </c>
      <c r="BX64" s="74">
        <f t="shared" si="38"/>
        <v>3293232</v>
      </c>
      <c r="BY64" s="74">
        <f t="shared" si="46"/>
        <v>3257007.1357999998</v>
      </c>
      <c r="BZ64" s="74">
        <f t="shared" si="46"/>
        <v>3220787.7040621396</v>
      </c>
      <c r="CA64" s="74">
        <f t="shared" si="46"/>
        <v>3184576.9632497118</v>
      </c>
      <c r="CB64" s="74">
        <f t="shared" si="46"/>
        <v>3148366.222437284</v>
      </c>
      <c r="CC64" s="74">
        <f t="shared" si="46"/>
        <v>3112159.1026989371</v>
      </c>
      <c r="CD64" s="74">
        <f t="shared" si="46"/>
        <v>3075946.5513494685</v>
      </c>
      <c r="CE64" s="74">
        <f t="shared" si="46"/>
        <v>3039734</v>
      </c>
      <c r="CG64" s="117">
        <f t="shared" si="40"/>
        <v>3293232</v>
      </c>
      <c r="CH64" s="117">
        <f t="shared" si="47"/>
        <v>3257007.1357999998</v>
      </c>
      <c r="CI64" s="117">
        <f t="shared" si="47"/>
        <v>3220787.7040621396</v>
      </c>
      <c r="CJ64" s="117">
        <f t="shared" si="47"/>
        <v>3184576.9632497118</v>
      </c>
      <c r="CK64" s="117">
        <f t="shared" si="47"/>
        <v>3148366.222437284</v>
      </c>
      <c r="CL64" s="117">
        <f t="shared" si="47"/>
        <v>3112159.1026989371</v>
      </c>
      <c r="CM64" s="117">
        <f t="shared" si="47"/>
        <v>3075946.5513494685</v>
      </c>
      <c r="CN64" s="117">
        <f t="shared" si="47"/>
        <v>3039734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 s="124">
        <v>0</v>
      </c>
      <c r="H65" s="6">
        <v>39</v>
      </c>
      <c r="I65" s="2" t="s">
        <v>226</v>
      </c>
      <c r="J65" s="60"/>
      <c r="K65" s="61">
        <v>195.13</v>
      </c>
      <c r="L65"/>
      <c r="M65" s="63">
        <v>34</v>
      </c>
      <c r="N65" s="64">
        <f t="shared" si="6"/>
        <v>10.199999999999999</v>
      </c>
      <c r="O65" s="64">
        <f t="shared" si="7"/>
        <v>117.08</v>
      </c>
      <c r="P65" s="64">
        <f t="shared" si="8"/>
        <v>0</v>
      </c>
      <c r="Q65" s="64">
        <f t="shared" si="9"/>
        <v>0</v>
      </c>
      <c r="R65" s="65">
        <f t="shared" si="10"/>
        <v>0.17</v>
      </c>
      <c r="S65" s="65">
        <f t="shared" si="11"/>
        <v>0</v>
      </c>
      <c r="T65" s="64">
        <f t="shared" si="12"/>
        <v>0</v>
      </c>
      <c r="U65" s="64">
        <f t="shared" si="13"/>
        <v>0</v>
      </c>
      <c r="V65">
        <v>3</v>
      </c>
      <c r="W65" s="64">
        <f t="shared" si="14"/>
        <v>0.75</v>
      </c>
      <c r="X65" s="27">
        <f t="shared" si="15"/>
        <v>10.199999999999999</v>
      </c>
      <c r="Y65" s="11">
        <f t="shared" si="16"/>
        <v>206.07999999999998</v>
      </c>
      <c r="Z65" s="123">
        <v>308911448</v>
      </c>
      <c r="AA65" s="121">
        <v>1675</v>
      </c>
      <c r="AB65" s="27">
        <f t="shared" si="17"/>
        <v>184424.75</v>
      </c>
      <c r="AC65" s="10">
        <f t="shared" si="18"/>
        <v>0.71897100000000003</v>
      </c>
      <c r="AD65" s="121">
        <v>100673</v>
      </c>
      <c r="AE65" s="10">
        <f t="shared" si="19"/>
        <v>0.72985900000000004</v>
      </c>
      <c r="AF65" s="10">
        <f t="shared" si="20"/>
        <v>0.27776299999999998</v>
      </c>
      <c r="AG65" s="66">
        <f t="shared" si="21"/>
        <v>0.27776299999999998</v>
      </c>
      <c r="AH65" s="67">
        <f t="shared" si="22"/>
        <v>0</v>
      </c>
      <c r="AI65" s="68">
        <f t="shared" si="23"/>
        <v>0.27776299999999998</v>
      </c>
      <c r="AJ65">
        <v>0</v>
      </c>
      <c r="AK65">
        <v>0</v>
      </c>
      <c r="AL65" s="26">
        <f t="shared" si="24"/>
        <v>0</v>
      </c>
      <c r="AM65">
        <v>36</v>
      </c>
      <c r="AN65">
        <v>4</v>
      </c>
      <c r="AO65" s="26">
        <f t="shared" si="25"/>
        <v>14400</v>
      </c>
      <c r="AP65" s="26">
        <f t="shared" si="26"/>
        <v>659707</v>
      </c>
      <c r="AQ65" s="26">
        <f t="shared" si="27"/>
        <v>674107</v>
      </c>
      <c r="AR65" s="69">
        <v>1091881</v>
      </c>
      <c r="AS65" s="69">
        <f t="shared" si="42"/>
        <v>674107</v>
      </c>
      <c r="AT65" s="63">
        <v>947176</v>
      </c>
      <c r="AU65" s="26">
        <f t="shared" si="28"/>
        <v>273069</v>
      </c>
      <c r="AV65" s="70" t="str">
        <f t="shared" si="29"/>
        <v>No</v>
      </c>
      <c r="AW65" s="69">
        <f t="shared" si="30"/>
        <v>0</v>
      </c>
      <c r="AX65" s="71">
        <f t="shared" si="31"/>
        <v>947176</v>
      </c>
      <c r="AY65" s="72">
        <f t="shared" si="32"/>
        <v>947176</v>
      </c>
      <c r="AZ65" s="115">
        <f t="shared" si="33"/>
        <v>0</v>
      </c>
      <c r="BA65" s="115"/>
      <c r="BB65" s="115">
        <f t="shared" si="34"/>
        <v>12171.74191564598</v>
      </c>
      <c r="BC65" s="74"/>
      <c r="BD65" s="74"/>
      <c r="BE65" s="74">
        <f t="shared" si="35"/>
        <v>-273069</v>
      </c>
      <c r="BF65" s="74">
        <f t="shared" si="44"/>
        <v>-273069</v>
      </c>
      <c r="BG65" s="74">
        <f t="shared" si="44"/>
        <v>-234047.4399</v>
      </c>
      <c r="BH65" s="74">
        <f t="shared" si="44"/>
        <v>-195031.73166866996</v>
      </c>
      <c r="BI65" s="74">
        <f t="shared" si="44"/>
        <v>-156025.38533493597</v>
      </c>
      <c r="BJ65" s="74">
        <f t="shared" si="44"/>
        <v>-117019.03900120198</v>
      </c>
      <c r="BK65" s="74">
        <f t="shared" si="44"/>
        <v>-78016.593302101362</v>
      </c>
      <c r="BL65" s="74">
        <f t="shared" si="44"/>
        <v>-39008.296651050681</v>
      </c>
      <c r="BO65" s="116">
        <f t="shared" si="45"/>
        <v>0</v>
      </c>
      <c r="BP65" s="116">
        <f t="shared" si="45"/>
        <v>-39021.560100000002</v>
      </c>
      <c r="BQ65" s="116">
        <f t="shared" si="45"/>
        <v>-39015.708231329998</v>
      </c>
      <c r="BR65" s="116">
        <f t="shared" si="45"/>
        <v>-39006.346333733993</v>
      </c>
      <c r="BS65" s="116">
        <f t="shared" si="45"/>
        <v>-39006.346333733993</v>
      </c>
      <c r="BT65" s="116">
        <f t="shared" si="45"/>
        <v>-39002.445699100615</v>
      </c>
      <c r="BU65" s="116">
        <f t="shared" si="45"/>
        <v>-39008.296651050681</v>
      </c>
      <c r="BV65" s="116">
        <f t="shared" si="43"/>
        <v>-39008.296651050681</v>
      </c>
      <c r="BX65" s="74">
        <f t="shared" si="38"/>
        <v>947176</v>
      </c>
      <c r="BY65" s="74">
        <f t="shared" si="46"/>
        <v>908154.4399</v>
      </c>
      <c r="BZ65" s="74">
        <f t="shared" si="46"/>
        <v>869138.73166866996</v>
      </c>
      <c r="CA65" s="74">
        <f t="shared" si="46"/>
        <v>830132.38533493597</v>
      </c>
      <c r="CB65" s="74">
        <f t="shared" si="46"/>
        <v>791126.03900120198</v>
      </c>
      <c r="CC65" s="74">
        <f t="shared" si="46"/>
        <v>752123.59330210136</v>
      </c>
      <c r="CD65" s="74">
        <f t="shared" si="46"/>
        <v>713115.29665105068</v>
      </c>
      <c r="CE65" s="74">
        <f t="shared" si="46"/>
        <v>674107</v>
      </c>
      <c r="CG65" s="117">
        <f t="shared" si="40"/>
        <v>947176</v>
      </c>
      <c r="CH65" s="117">
        <f t="shared" si="47"/>
        <v>908154.4399</v>
      </c>
      <c r="CI65" s="117">
        <f t="shared" si="47"/>
        <v>869138.73166866996</v>
      </c>
      <c r="CJ65" s="117">
        <f t="shared" si="47"/>
        <v>830132.38533493597</v>
      </c>
      <c r="CK65" s="117">
        <f t="shared" si="47"/>
        <v>791126.03900120198</v>
      </c>
      <c r="CL65" s="117">
        <f t="shared" si="47"/>
        <v>752123.59330210136</v>
      </c>
      <c r="CM65" s="117">
        <f t="shared" si="47"/>
        <v>713115.29665105068</v>
      </c>
      <c r="CN65" s="117">
        <f t="shared" si="47"/>
        <v>674107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 s="124">
        <v>0</v>
      </c>
      <c r="H66" s="6">
        <v>40</v>
      </c>
      <c r="I66" s="2" t="s">
        <v>227</v>
      </c>
      <c r="J66" s="60"/>
      <c r="K66" s="61">
        <v>860.88</v>
      </c>
      <c r="L66"/>
      <c r="M66" s="63">
        <v>123</v>
      </c>
      <c r="N66" s="64">
        <f t="shared" si="6"/>
        <v>36.9</v>
      </c>
      <c r="O66" s="64">
        <f t="shared" si="7"/>
        <v>516.53</v>
      </c>
      <c r="P66" s="64">
        <f t="shared" si="8"/>
        <v>0</v>
      </c>
      <c r="Q66" s="64">
        <f t="shared" si="9"/>
        <v>0</v>
      </c>
      <c r="R66" s="65">
        <f t="shared" si="10"/>
        <v>0.14000000000000001</v>
      </c>
      <c r="S66" s="65">
        <f t="shared" si="11"/>
        <v>0</v>
      </c>
      <c r="T66" s="64">
        <f t="shared" si="12"/>
        <v>0</v>
      </c>
      <c r="U66" s="64">
        <f t="shared" si="13"/>
        <v>0</v>
      </c>
      <c r="V66">
        <v>18</v>
      </c>
      <c r="W66" s="64">
        <f t="shared" si="14"/>
        <v>4.5</v>
      </c>
      <c r="X66" s="27">
        <f t="shared" si="15"/>
        <v>36.9</v>
      </c>
      <c r="Y66" s="11">
        <f t="shared" si="16"/>
        <v>902.28</v>
      </c>
      <c r="Z66" s="123">
        <v>1099724344</v>
      </c>
      <c r="AA66" s="121">
        <v>5218</v>
      </c>
      <c r="AB66" s="27">
        <f t="shared" si="17"/>
        <v>210755.91</v>
      </c>
      <c r="AC66" s="10">
        <f t="shared" si="18"/>
        <v>0.82162199999999996</v>
      </c>
      <c r="AD66" s="121">
        <v>107478</v>
      </c>
      <c r="AE66" s="10">
        <f t="shared" si="19"/>
        <v>0.77919400000000005</v>
      </c>
      <c r="AF66" s="10">
        <f t="shared" si="20"/>
        <v>0.191106</v>
      </c>
      <c r="AG66" s="66">
        <f t="shared" si="21"/>
        <v>0.191106</v>
      </c>
      <c r="AH66" s="67">
        <f t="shared" si="22"/>
        <v>0</v>
      </c>
      <c r="AI66" s="68">
        <f t="shared" si="23"/>
        <v>0.191106</v>
      </c>
      <c r="AJ66">
        <v>0</v>
      </c>
      <c r="AK66">
        <v>0</v>
      </c>
      <c r="AL66" s="26">
        <f t="shared" si="24"/>
        <v>0</v>
      </c>
      <c r="AM66">
        <v>0</v>
      </c>
      <c r="AN66">
        <v>0</v>
      </c>
      <c r="AO66" s="26">
        <f t="shared" si="25"/>
        <v>0</v>
      </c>
      <c r="AP66" s="26">
        <f t="shared" si="26"/>
        <v>1987269</v>
      </c>
      <c r="AQ66" s="26">
        <f t="shared" si="27"/>
        <v>1987269</v>
      </c>
      <c r="AR66" s="69">
        <v>1439845</v>
      </c>
      <c r="AS66" s="69">
        <f t="shared" si="42"/>
        <v>1987269</v>
      </c>
      <c r="AT66" s="63">
        <v>2044159</v>
      </c>
      <c r="AU66" s="26">
        <f t="shared" si="28"/>
        <v>56890</v>
      </c>
      <c r="AV66" s="70" t="str">
        <f t="shared" si="29"/>
        <v>No</v>
      </c>
      <c r="AW66" s="69">
        <f t="shared" si="30"/>
        <v>0</v>
      </c>
      <c r="AX66" s="71">
        <f t="shared" si="31"/>
        <v>2044159</v>
      </c>
      <c r="AY66" s="72">
        <f t="shared" si="32"/>
        <v>2044159</v>
      </c>
      <c r="AZ66" s="115">
        <f t="shared" si="33"/>
        <v>0</v>
      </c>
      <c r="BA66" s="115"/>
      <c r="BB66" s="115">
        <f t="shared" si="34"/>
        <v>12079.241009199888</v>
      </c>
      <c r="BC66" s="74"/>
      <c r="BD66" s="74"/>
      <c r="BE66" s="74">
        <f t="shared" si="35"/>
        <v>-56890</v>
      </c>
      <c r="BF66" s="74">
        <f t="shared" si="44"/>
        <v>-56890</v>
      </c>
      <c r="BG66" s="74">
        <f t="shared" si="44"/>
        <v>-48760.418999999994</v>
      </c>
      <c r="BH66" s="74">
        <f t="shared" si="44"/>
        <v>-40632.057152699912</v>
      </c>
      <c r="BI66" s="74">
        <f t="shared" si="44"/>
        <v>-32505.645722159883</v>
      </c>
      <c r="BJ66" s="74">
        <f t="shared" si="44"/>
        <v>-24379.234291619854</v>
      </c>
      <c r="BK66" s="74">
        <f t="shared" si="44"/>
        <v>-16253.635502222925</v>
      </c>
      <c r="BL66" s="74">
        <f t="shared" si="44"/>
        <v>-8126.8177511114627</v>
      </c>
      <c r="BO66" s="116">
        <f t="shared" si="45"/>
        <v>0</v>
      </c>
      <c r="BP66" s="116">
        <f t="shared" si="45"/>
        <v>-8129.5810000000001</v>
      </c>
      <c r="BQ66" s="116">
        <f t="shared" si="45"/>
        <v>-8128.3618472999988</v>
      </c>
      <c r="BR66" s="116">
        <f t="shared" si="45"/>
        <v>-8126.4114305399826</v>
      </c>
      <c r="BS66" s="116">
        <f t="shared" si="45"/>
        <v>-8126.4114305399708</v>
      </c>
      <c r="BT66" s="116">
        <f t="shared" si="45"/>
        <v>-8125.5987893968968</v>
      </c>
      <c r="BU66" s="116">
        <f t="shared" si="45"/>
        <v>-8126.8177511114627</v>
      </c>
      <c r="BV66" s="116">
        <f t="shared" si="43"/>
        <v>-8126.8177511114627</v>
      </c>
      <c r="BX66" s="74">
        <f t="shared" si="38"/>
        <v>2044159</v>
      </c>
      <c r="BY66" s="74">
        <f t="shared" si="46"/>
        <v>2036029.419</v>
      </c>
      <c r="BZ66" s="74">
        <f t="shared" si="46"/>
        <v>2027901.0571526999</v>
      </c>
      <c r="CA66" s="74">
        <f t="shared" si="46"/>
        <v>2019774.6457221599</v>
      </c>
      <c r="CB66" s="74">
        <f t="shared" si="46"/>
        <v>2011648.2342916199</v>
      </c>
      <c r="CC66" s="74">
        <f t="shared" si="46"/>
        <v>2003522.6355022229</v>
      </c>
      <c r="CD66" s="74">
        <f t="shared" si="46"/>
        <v>1995395.8177511115</v>
      </c>
      <c r="CE66" s="74">
        <f t="shared" si="46"/>
        <v>1987269</v>
      </c>
      <c r="CG66" s="117">
        <f t="shared" si="40"/>
        <v>2044159</v>
      </c>
      <c r="CH66" s="117">
        <f t="shared" si="47"/>
        <v>2036029.419</v>
      </c>
      <c r="CI66" s="117">
        <f t="shared" si="47"/>
        <v>2027901.0571526999</v>
      </c>
      <c r="CJ66" s="117">
        <f t="shared" si="47"/>
        <v>2019774.6457221599</v>
      </c>
      <c r="CK66" s="117">
        <f t="shared" si="47"/>
        <v>2011648.2342916199</v>
      </c>
      <c r="CL66" s="117">
        <f t="shared" si="47"/>
        <v>2003522.6355022229</v>
      </c>
      <c r="CM66" s="117">
        <f t="shared" si="47"/>
        <v>1995395.8177511115</v>
      </c>
      <c r="CN66" s="117">
        <f t="shared" si="47"/>
        <v>1987269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 s="124">
        <v>0</v>
      </c>
      <c r="H67" s="6">
        <v>41</v>
      </c>
      <c r="I67" s="2" t="s">
        <v>228</v>
      </c>
      <c r="J67" s="60"/>
      <c r="K67" s="61">
        <v>933.42</v>
      </c>
      <c r="L67"/>
      <c r="M67" s="63">
        <v>246</v>
      </c>
      <c r="N67" s="64">
        <f t="shared" si="6"/>
        <v>73.8</v>
      </c>
      <c r="O67" s="64">
        <f t="shared" si="7"/>
        <v>560.04999999999995</v>
      </c>
      <c r="P67" s="64">
        <f t="shared" si="8"/>
        <v>0</v>
      </c>
      <c r="Q67" s="64">
        <f t="shared" si="9"/>
        <v>0</v>
      </c>
      <c r="R67" s="65">
        <f t="shared" si="10"/>
        <v>0.26</v>
      </c>
      <c r="S67" s="65">
        <f t="shared" si="11"/>
        <v>0</v>
      </c>
      <c r="T67" s="64">
        <f t="shared" si="12"/>
        <v>0</v>
      </c>
      <c r="U67" s="64">
        <f t="shared" si="13"/>
        <v>0</v>
      </c>
      <c r="V67">
        <v>7</v>
      </c>
      <c r="W67" s="64">
        <f t="shared" si="14"/>
        <v>1.75</v>
      </c>
      <c r="X67" s="27">
        <f t="shared" si="15"/>
        <v>73.8</v>
      </c>
      <c r="Y67" s="11">
        <f t="shared" si="16"/>
        <v>1008.9699999999999</v>
      </c>
      <c r="Z67" s="123">
        <v>1671840303.3299999</v>
      </c>
      <c r="AA67" s="121">
        <v>8949</v>
      </c>
      <c r="AB67" s="27">
        <f t="shared" si="17"/>
        <v>186818.67</v>
      </c>
      <c r="AC67" s="10">
        <f t="shared" si="18"/>
        <v>0.72830300000000003</v>
      </c>
      <c r="AD67" s="121">
        <v>107096</v>
      </c>
      <c r="AE67" s="10">
        <f t="shared" si="19"/>
        <v>0.776424</v>
      </c>
      <c r="AF67" s="10">
        <f t="shared" si="20"/>
        <v>0.25726100000000002</v>
      </c>
      <c r="AG67" s="66">
        <f t="shared" si="21"/>
        <v>0.25726100000000002</v>
      </c>
      <c r="AH67" s="67">
        <f t="shared" si="22"/>
        <v>0</v>
      </c>
      <c r="AI67" s="68">
        <f t="shared" si="23"/>
        <v>0.25726100000000002</v>
      </c>
      <c r="AJ67">
        <v>0</v>
      </c>
      <c r="AK67">
        <v>0</v>
      </c>
      <c r="AL67" s="26">
        <f t="shared" si="24"/>
        <v>0</v>
      </c>
      <c r="AM67">
        <v>0</v>
      </c>
      <c r="AN67">
        <v>0</v>
      </c>
      <c r="AO67" s="26">
        <f t="shared" si="25"/>
        <v>0</v>
      </c>
      <c r="AP67" s="26">
        <f t="shared" si="26"/>
        <v>2991528</v>
      </c>
      <c r="AQ67" s="26">
        <f t="shared" si="27"/>
        <v>2991528</v>
      </c>
      <c r="AR67" s="69">
        <v>3686134</v>
      </c>
      <c r="AS67" s="69">
        <f t="shared" si="42"/>
        <v>2991528</v>
      </c>
      <c r="AT67" s="63">
        <v>3555957</v>
      </c>
      <c r="AU67" s="26">
        <f t="shared" si="28"/>
        <v>564429</v>
      </c>
      <c r="AV67" s="70" t="str">
        <f t="shared" si="29"/>
        <v>No</v>
      </c>
      <c r="AW67" s="69">
        <f t="shared" si="30"/>
        <v>0</v>
      </c>
      <c r="AX67" s="71">
        <f t="shared" si="31"/>
        <v>3555957</v>
      </c>
      <c r="AY67" s="72">
        <f t="shared" si="32"/>
        <v>3555957</v>
      </c>
      <c r="AZ67" s="115">
        <f t="shared" si="33"/>
        <v>0</v>
      </c>
      <c r="BA67" s="115"/>
      <c r="BB67" s="115">
        <f t="shared" si="34"/>
        <v>12457.820970195624</v>
      </c>
      <c r="BC67" s="74"/>
      <c r="BD67" s="74"/>
      <c r="BE67" s="74">
        <f t="shared" si="35"/>
        <v>-564429</v>
      </c>
      <c r="BF67" s="74">
        <f t="shared" si="44"/>
        <v>-564429</v>
      </c>
      <c r="BG67" s="74">
        <f t="shared" si="44"/>
        <v>-483772.09590000007</v>
      </c>
      <c r="BH67" s="74">
        <f t="shared" si="44"/>
        <v>-403127.28751347028</v>
      </c>
      <c r="BI67" s="74">
        <f t="shared" si="44"/>
        <v>-322501.83001077641</v>
      </c>
      <c r="BJ67" s="74">
        <f t="shared" si="44"/>
        <v>-241876.37250808254</v>
      </c>
      <c r="BK67" s="74">
        <f t="shared" si="44"/>
        <v>-161258.97755113849</v>
      </c>
      <c r="BL67" s="74">
        <f t="shared" si="44"/>
        <v>-80629.488775569014</v>
      </c>
      <c r="BO67" s="116">
        <f t="shared" si="45"/>
        <v>0</v>
      </c>
      <c r="BP67" s="116">
        <f t="shared" si="45"/>
        <v>-80656.9041</v>
      </c>
      <c r="BQ67" s="116">
        <f t="shared" si="45"/>
        <v>-80644.80838653</v>
      </c>
      <c r="BR67" s="116">
        <f t="shared" si="45"/>
        <v>-80625.457502694058</v>
      </c>
      <c r="BS67" s="116">
        <f t="shared" si="45"/>
        <v>-80625.457502694102</v>
      </c>
      <c r="BT67" s="116">
        <f t="shared" si="45"/>
        <v>-80617.394956943914</v>
      </c>
      <c r="BU67" s="116">
        <f t="shared" si="45"/>
        <v>-80629.488775569247</v>
      </c>
      <c r="BV67" s="116">
        <f t="shared" si="43"/>
        <v>-80629.488775569014</v>
      </c>
      <c r="BX67" s="74">
        <f t="shared" si="38"/>
        <v>3555957</v>
      </c>
      <c r="BY67" s="74">
        <f t="shared" si="46"/>
        <v>3475300.0959000001</v>
      </c>
      <c r="BZ67" s="74">
        <f t="shared" si="46"/>
        <v>3394655.2875134703</v>
      </c>
      <c r="CA67" s="74">
        <f t="shared" si="46"/>
        <v>3314029.8300107764</v>
      </c>
      <c r="CB67" s="74">
        <f t="shared" si="46"/>
        <v>3233404.3725080825</v>
      </c>
      <c r="CC67" s="74">
        <f t="shared" si="46"/>
        <v>3152786.9775511385</v>
      </c>
      <c r="CD67" s="74">
        <f t="shared" si="46"/>
        <v>3072157.488775569</v>
      </c>
      <c r="CE67" s="74">
        <f t="shared" si="46"/>
        <v>2991528</v>
      </c>
      <c r="CG67" s="117">
        <f t="shared" si="40"/>
        <v>3555957</v>
      </c>
      <c r="CH67" s="117">
        <f t="shared" si="47"/>
        <v>3475300.0959000001</v>
      </c>
      <c r="CI67" s="117">
        <f t="shared" si="47"/>
        <v>3394655.2875134703</v>
      </c>
      <c r="CJ67" s="117">
        <f t="shared" si="47"/>
        <v>3314029.8300107764</v>
      </c>
      <c r="CK67" s="117">
        <f t="shared" si="47"/>
        <v>3233404.3725080825</v>
      </c>
      <c r="CL67" s="117">
        <f t="shared" si="47"/>
        <v>3152786.9775511385</v>
      </c>
      <c r="CM67" s="117">
        <f t="shared" si="47"/>
        <v>3072157.488775569</v>
      </c>
      <c r="CN67" s="117">
        <f t="shared" si="47"/>
        <v>2991528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 s="124">
        <v>0</v>
      </c>
      <c r="H68" s="6">
        <v>42</v>
      </c>
      <c r="I68" s="2" t="s">
        <v>229</v>
      </c>
      <c r="J68" s="60"/>
      <c r="K68" s="61">
        <v>1631.48</v>
      </c>
      <c r="L68"/>
      <c r="M68" s="63">
        <v>416</v>
      </c>
      <c r="N68" s="64">
        <f t="shared" si="6"/>
        <v>124.8</v>
      </c>
      <c r="O68" s="64">
        <f t="shared" si="7"/>
        <v>978.89</v>
      </c>
      <c r="P68" s="64">
        <f t="shared" si="8"/>
        <v>0</v>
      </c>
      <c r="Q68" s="64">
        <f t="shared" si="9"/>
        <v>0</v>
      </c>
      <c r="R68" s="65">
        <f t="shared" si="10"/>
        <v>0.25</v>
      </c>
      <c r="S68" s="65">
        <f t="shared" si="11"/>
        <v>0</v>
      </c>
      <c r="T68" s="64">
        <f t="shared" si="12"/>
        <v>0</v>
      </c>
      <c r="U68" s="64">
        <f t="shared" si="13"/>
        <v>0</v>
      </c>
      <c r="V68">
        <v>20</v>
      </c>
      <c r="W68" s="64">
        <f t="shared" si="14"/>
        <v>5</v>
      </c>
      <c r="X68" s="27">
        <f t="shared" si="15"/>
        <v>124.8</v>
      </c>
      <c r="Y68" s="11">
        <f t="shared" si="16"/>
        <v>1761.28</v>
      </c>
      <c r="Z68" s="123">
        <v>2132251283.3299999</v>
      </c>
      <c r="AA68" s="121">
        <v>12960</v>
      </c>
      <c r="AB68" s="27">
        <f t="shared" si="17"/>
        <v>164525.56</v>
      </c>
      <c r="AC68" s="10">
        <f t="shared" si="18"/>
        <v>0.64139500000000005</v>
      </c>
      <c r="AD68" s="121">
        <v>116163</v>
      </c>
      <c r="AE68" s="10">
        <f t="shared" si="19"/>
        <v>0.84215799999999996</v>
      </c>
      <c r="AF68" s="10">
        <f t="shared" si="20"/>
        <v>0.29837599999999997</v>
      </c>
      <c r="AG68" s="66">
        <f t="shared" si="21"/>
        <v>0.29837599999999997</v>
      </c>
      <c r="AH68" s="67">
        <f t="shared" si="22"/>
        <v>0</v>
      </c>
      <c r="AI68" s="68">
        <f t="shared" si="23"/>
        <v>0.29837599999999997</v>
      </c>
      <c r="AJ68">
        <v>0</v>
      </c>
      <c r="AK68">
        <v>0</v>
      </c>
      <c r="AL68" s="26">
        <f t="shared" si="24"/>
        <v>0</v>
      </c>
      <c r="AM68">
        <v>0</v>
      </c>
      <c r="AN68">
        <v>0</v>
      </c>
      <c r="AO68" s="26">
        <f t="shared" si="25"/>
        <v>0</v>
      </c>
      <c r="AP68" s="26">
        <f t="shared" si="26"/>
        <v>6056660</v>
      </c>
      <c r="AQ68" s="26">
        <f t="shared" si="27"/>
        <v>6056660</v>
      </c>
      <c r="AR68" s="69">
        <v>7538993</v>
      </c>
      <c r="AS68" s="69">
        <f t="shared" si="42"/>
        <v>6056660</v>
      </c>
      <c r="AT68" s="63">
        <v>6960947</v>
      </c>
      <c r="AU68" s="26">
        <f t="shared" si="28"/>
        <v>904287</v>
      </c>
      <c r="AV68" s="70" t="str">
        <f t="shared" si="29"/>
        <v>No</v>
      </c>
      <c r="AW68" s="69">
        <f t="shared" si="30"/>
        <v>0</v>
      </c>
      <c r="AX68" s="71">
        <f t="shared" si="31"/>
        <v>6960947</v>
      </c>
      <c r="AY68" s="72">
        <f t="shared" si="32"/>
        <v>6960947</v>
      </c>
      <c r="AZ68" s="115">
        <f t="shared" si="33"/>
        <v>0</v>
      </c>
      <c r="BA68" s="115"/>
      <c r="BB68" s="115">
        <f t="shared" si="34"/>
        <v>12441.925123201019</v>
      </c>
      <c r="BC68" s="74"/>
      <c r="BD68" s="74"/>
      <c r="BE68" s="74">
        <f t="shared" si="35"/>
        <v>-904287</v>
      </c>
      <c r="BF68" s="74">
        <f t="shared" si="44"/>
        <v>-904287</v>
      </c>
      <c r="BG68" s="74">
        <f t="shared" si="44"/>
        <v>-775064.38769999985</v>
      </c>
      <c r="BH68" s="74">
        <f t="shared" si="44"/>
        <v>-645861.15427040961</v>
      </c>
      <c r="BI68" s="74">
        <f t="shared" si="44"/>
        <v>-516688.92341632769</v>
      </c>
      <c r="BJ68" s="74">
        <f t="shared" si="44"/>
        <v>-387516.69256224576</v>
      </c>
      <c r="BK68" s="74">
        <f t="shared" si="44"/>
        <v>-258357.37893124949</v>
      </c>
      <c r="BL68" s="74">
        <f t="shared" si="44"/>
        <v>-129178.68946562521</v>
      </c>
      <c r="BO68" s="116">
        <f t="shared" si="45"/>
        <v>0</v>
      </c>
      <c r="BP68" s="116">
        <f t="shared" si="45"/>
        <v>-129222.61229999999</v>
      </c>
      <c r="BQ68" s="116">
        <f t="shared" si="45"/>
        <v>-129203.23342958996</v>
      </c>
      <c r="BR68" s="116">
        <f t="shared" si="45"/>
        <v>-129172.23085408192</v>
      </c>
      <c r="BS68" s="116">
        <f t="shared" si="45"/>
        <v>-129172.23085408192</v>
      </c>
      <c r="BT68" s="116">
        <f t="shared" si="45"/>
        <v>-129159.3136309965</v>
      </c>
      <c r="BU68" s="116">
        <f t="shared" si="45"/>
        <v>-129178.68946562475</v>
      </c>
      <c r="BV68" s="116">
        <f t="shared" si="43"/>
        <v>-129178.68946562521</v>
      </c>
      <c r="BX68" s="74">
        <f t="shared" si="38"/>
        <v>6960947</v>
      </c>
      <c r="BY68" s="74">
        <f t="shared" si="46"/>
        <v>6831724.3876999998</v>
      </c>
      <c r="BZ68" s="74">
        <f t="shared" si="46"/>
        <v>6702521.1542704096</v>
      </c>
      <c r="CA68" s="74">
        <f t="shared" si="46"/>
        <v>6573348.9234163277</v>
      </c>
      <c r="CB68" s="74">
        <f t="shared" si="46"/>
        <v>6444176.6925622458</v>
      </c>
      <c r="CC68" s="74">
        <f t="shared" si="46"/>
        <v>6315017.3789312495</v>
      </c>
      <c r="CD68" s="74">
        <f t="shared" si="46"/>
        <v>6185838.6894656252</v>
      </c>
      <c r="CE68" s="74">
        <f t="shared" si="46"/>
        <v>6056660</v>
      </c>
      <c r="CG68" s="117">
        <f t="shared" si="40"/>
        <v>6960947</v>
      </c>
      <c r="CH68" s="117">
        <f t="shared" si="47"/>
        <v>6831724.3876999998</v>
      </c>
      <c r="CI68" s="117">
        <f t="shared" si="47"/>
        <v>6702521.1542704096</v>
      </c>
      <c r="CJ68" s="117">
        <f t="shared" si="47"/>
        <v>6573348.9234163277</v>
      </c>
      <c r="CK68" s="117">
        <f t="shared" si="47"/>
        <v>6444176.6925622458</v>
      </c>
      <c r="CL68" s="117">
        <f t="shared" si="47"/>
        <v>6315017.3789312495</v>
      </c>
      <c r="CM68" s="117">
        <f t="shared" si="47"/>
        <v>6185838.6894656252</v>
      </c>
      <c r="CN68" s="117">
        <f t="shared" si="47"/>
        <v>6056660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 s="124">
        <v>8</v>
      </c>
      <c r="H69" s="6">
        <v>43</v>
      </c>
      <c r="I69" s="2" t="s">
        <v>230</v>
      </c>
      <c r="J69" s="60"/>
      <c r="K69" s="61">
        <v>7634.5</v>
      </c>
      <c r="L69"/>
      <c r="M69" s="63">
        <v>4804</v>
      </c>
      <c r="N69" s="64">
        <f t="shared" si="6"/>
        <v>1441.2</v>
      </c>
      <c r="O69" s="64">
        <f t="shared" si="7"/>
        <v>4580.7</v>
      </c>
      <c r="P69" s="64">
        <f t="shared" si="8"/>
        <v>223.30000000000018</v>
      </c>
      <c r="Q69" s="64">
        <f t="shared" si="9"/>
        <v>33.5</v>
      </c>
      <c r="R69" s="65">
        <f t="shared" si="10"/>
        <v>0.63</v>
      </c>
      <c r="S69" s="65">
        <f t="shared" si="11"/>
        <v>3.0000000000000027E-2</v>
      </c>
      <c r="T69" s="64">
        <f t="shared" si="12"/>
        <v>229.04</v>
      </c>
      <c r="U69" s="64">
        <f t="shared" si="13"/>
        <v>34.36</v>
      </c>
      <c r="V69">
        <v>1337</v>
      </c>
      <c r="W69" s="64">
        <f t="shared" si="14"/>
        <v>334.25</v>
      </c>
      <c r="X69" s="27">
        <f t="shared" si="15"/>
        <v>1441.2</v>
      </c>
      <c r="Y69" s="11">
        <f t="shared" si="16"/>
        <v>9443.4500000000007</v>
      </c>
      <c r="Z69" s="123">
        <v>5311609918.6700001</v>
      </c>
      <c r="AA69" s="121">
        <v>50718</v>
      </c>
      <c r="AB69" s="27">
        <f t="shared" si="17"/>
        <v>104728.3</v>
      </c>
      <c r="AC69" s="10">
        <f t="shared" si="18"/>
        <v>0.40827799999999997</v>
      </c>
      <c r="AD69" s="121">
        <v>64244</v>
      </c>
      <c r="AE69" s="10">
        <f t="shared" si="19"/>
        <v>0.465756</v>
      </c>
      <c r="AF69" s="10">
        <f t="shared" si="20"/>
        <v>0.57447899999999996</v>
      </c>
      <c r="AG69" s="66">
        <f t="shared" si="21"/>
        <v>0.57447899999999996</v>
      </c>
      <c r="AH69" s="67">
        <f t="shared" si="22"/>
        <v>0.05</v>
      </c>
      <c r="AI69" s="68">
        <f t="shared" si="23"/>
        <v>0.62447900000000001</v>
      </c>
      <c r="AJ69">
        <v>0</v>
      </c>
      <c r="AK69">
        <v>0</v>
      </c>
      <c r="AL69" s="26">
        <f t="shared" si="24"/>
        <v>0</v>
      </c>
      <c r="AM69">
        <v>0</v>
      </c>
      <c r="AN69">
        <v>0</v>
      </c>
      <c r="AO69" s="26">
        <f t="shared" si="25"/>
        <v>0</v>
      </c>
      <c r="AP69" s="26">
        <f t="shared" si="26"/>
        <v>67965647</v>
      </c>
      <c r="AQ69" s="26">
        <f t="shared" si="27"/>
        <v>67965647</v>
      </c>
      <c r="AR69" s="69">
        <v>49075156</v>
      </c>
      <c r="AS69" s="69">
        <f t="shared" si="42"/>
        <v>70969366</v>
      </c>
      <c r="AT69" s="63">
        <v>70969366</v>
      </c>
      <c r="AU69" s="26">
        <f t="shared" si="28"/>
        <v>3003719</v>
      </c>
      <c r="AV69" s="70" t="str">
        <f t="shared" si="29"/>
        <v>No</v>
      </c>
      <c r="AW69" s="69">
        <f t="shared" si="30"/>
        <v>0</v>
      </c>
      <c r="AX69" s="71">
        <f t="shared" si="31"/>
        <v>70969366</v>
      </c>
      <c r="AY69" s="72">
        <f t="shared" si="32"/>
        <v>70969366</v>
      </c>
      <c r="AZ69" s="115">
        <f t="shared" si="33"/>
        <v>0</v>
      </c>
      <c r="BA69" s="115"/>
      <c r="BB69" s="115">
        <f t="shared" si="34"/>
        <v>14255.781157901632</v>
      </c>
      <c r="BC69" s="74"/>
      <c r="BD69" s="74"/>
      <c r="BE69" s="74">
        <f t="shared" si="35"/>
        <v>-3003719</v>
      </c>
      <c r="BF69" s="74">
        <f t="shared" si="44"/>
        <v>-3003719</v>
      </c>
      <c r="BG69" s="74">
        <f t="shared" si="44"/>
        <v>-3003719</v>
      </c>
      <c r="BH69" s="74">
        <f t="shared" si="44"/>
        <v>-3003719</v>
      </c>
      <c r="BI69" s="74">
        <f t="shared" si="44"/>
        <v>-3003719</v>
      </c>
      <c r="BJ69" s="74">
        <f t="shared" si="44"/>
        <v>-3003719</v>
      </c>
      <c r="BK69" s="74">
        <f t="shared" si="44"/>
        <v>-3003719</v>
      </c>
      <c r="BL69" s="74">
        <f t="shared" si="44"/>
        <v>-3003719</v>
      </c>
      <c r="BO69" s="116">
        <f t="shared" si="45"/>
        <v>0</v>
      </c>
      <c r="BP69" s="116">
        <f t="shared" si="45"/>
        <v>-429231.44510000001</v>
      </c>
      <c r="BQ69" s="116">
        <f t="shared" si="45"/>
        <v>-500719.95729999995</v>
      </c>
      <c r="BR69" s="116">
        <f t="shared" si="45"/>
        <v>-600743.80000000005</v>
      </c>
      <c r="BS69" s="116">
        <f t="shared" si="45"/>
        <v>-750929.75</v>
      </c>
      <c r="BT69" s="116">
        <f t="shared" si="45"/>
        <v>-1001139.5427</v>
      </c>
      <c r="BU69" s="116">
        <f t="shared" si="45"/>
        <v>-1501859.5</v>
      </c>
      <c r="BV69" s="116">
        <f t="shared" si="43"/>
        <v>-3003719</v>
      </c>
      <c r="BX69" s="74">
        <f t="shared" si="38"/>
        <v>70969366</v>
      </c>
      <c r="BY69" s="74">
        <f t="shared" si="46"/>
        <v>70540134.554900005</v>
      </c>
      <c r="BZ69" s="74">
        <f t="shared" si="46"/>
        <v>70468646.042699993</v>
      </c>
      <c r="CA69" s="74">
        <f t="shared" si="46"/>
        <v>70368622.200000003</v>
      </c>
      <c r="CB69" s="74">
        <f t="shared" si="46"/>
        <v>70218436.25</v>
      </c>
      <c r="CC69" s="74">
        <f t="shared" si="46"/>
        <v>69968226.457300007</v>
      </c>
      <c r="CD69" s="74">
        <f t="shared" si="46"/>
        <v>69467506.5</v>
      </c>
      <c r="CE69" s="74">
        <f t="shared" si="46"/>
        <v>67965647</v>
      </c>
      <c r="CG69" s="117">
        <f t="shared" si="40"/>
        <v>70969366</v>
      </c>
      <c r="CH69" s="117">
        <f t="shared" si="47"/>
        <v>70969366</v>
      </c>
      <c r="CI69" s="117">
        <f t="shared" si="47"/>
        <v>70969366</v>
      </c>
      <c r="CJ69" s="117">
        <f t="shared" si="47"/>
        <v>70969366</v>
      </c>
      <c r="CK69" s="117">
        <f t="shared" si="47"/>
        <v>70969366</v>
      </c>
      <c r="CL69" s="117">
        <f t="shared" si="47"/>
        <v>70969366</v>
      </c>
      <c r="CM69" s="117">
        <f t="shared" si="47"/>
        <v>70969366</v>
      </c>
      <c r="CN69" s="117">
        <f t="shared" si="47"/>
        <v>70969366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 s="124">
        <v>24</v>
      </c>
      <c r="H70" s="6">
        <v>44</v>
      </c>
      <c r="I70" s="2" t="s">
        <v>231</v>
      </c>
      <c r="J70" s="60"/>
      <c r="K70" s="61">
        <v>2909.79</v>
      </c>
      <c r="L70"/>
      <c r="M70" s="63">
        <v>1732</v>
      </c>
      <c r="N70" s="64">
        <f t="shared" si="6"/>
        <v>519.6</v>
      </c>
      <c r="O70" s="64">
        <f t="shared" si="7"/>
        <v>1745.87</v>
      </c>
      <c r="P70" s="64">
        <f t="shared" si="8"/>
        <v>0</v>
      </c>
      <c r="Q70" s="64">
        <f t="shared" si="9"/>
        <v>0</v>
      </c>
      <c r="R70" s="65">
        <f t="shared" si="10"/>
        <v>0.6</v>
      </c>
      <c r="S70" s="65">
        <f t="shared" si="11"/>
        <v>0</v>
      </c>
      <c r="T70" s="64">
        <f t="shared" si="12"/>
        <v>0</v>
      </c>
      <c r="U70" s="64">
        <f t="shared" si="13"/>
        <v>0</v>
      </c>
      <c r="V70">
        <v>427</v>
      </c>
      <c r="W70" s="64">
        <f t="shared" si="14"/>
        <v>106.75</v>
      </c>
      <c r="X70" s="27">
        <f t="shared" si="15"/>
        <v>519.6</v>
      </c>
      <c r="Y70" s="11">
        <f t="shared" si="16"/>
        <v>3536.14</v>
      </c>
      <c r="Z70" s="123">
        <v>3729987516.3299999</v>
      </c>
      <c r="AA70" s="121">
        <v>27682</v>
      </c>
      <c r="AB70" s="27">
        <f t="shared" si="17"/>
        <v>134744.15</v>
      </c>
      <c r="AC70" s="10">
        <f t="shared" si="18"/>
        <v>0.52529300000000001</v>
      </c>
      <c r="AD70" s="121">
        <v>83489</v>
      </c>
      <c r="AE70" s="10">
        <f t="shared" si="19"/>
        <v>0.60527799999999998</v>
      </c>
      <c r="AF70" s="10">
        <f t="shared" si="20"/>
        <v>0.450712</v>
      </c>
      <c r="AG70" s="66">
        <f t="shared" si="21"/>
        <v>0.450712</v>
      </c>
      <c r="AH70" s="67">
        <f t="shared" si="22"/>
        <v>0</v>
      </c>
      <c r="AI70" s="68">
        <f t="shared" si="23"/>
        <v>0.450712</v>
      </c>
      <c r="AJ70">
        <v>0</v>
      </c>
      <c r="AK70">
        <v>0</v>
      </c>
      <c r="AL70" s="26">
        <f t="shared" si="24"/>
        <v>0</v>
      </c>
      <c r="AM70">
        <v>0</v>
      </c>
      <c r="AN70">
        <v>0</v>
      </c>
      <c r="AO70" s="26">
        <f t="shared" si="25"/>
        <v>0</v>
      </c>
      <c r="AP70" s="26">
        <f t="shared" si="26"/>
        <v>18368323</v>
      </c>
      <c r="AQ70" s="26">
        <f t="shared" si="27"/>
        <v>18368323</v>
      </c>
      <c r="AR70" s="69">
        <v>19595415</v>
      </c>
      <c r="AS70" s="69">
        <f t="shared" si="42"/>
        <v>20005957</v>
      </c>
      <c r="AT70" s="63">
        <v>20005957</v>
      </c>
      <c r="AU70" s="26">
        <f t="shared" si="28"/>
        <v>1637634</v>
      </c>
      <c r="AV70" s="70" t="str">
        <f t="shared" si="29"/>
        <v>No</v>
      </c>
      <c r="AW70" s="69">
        <f t="shared" si="30"/>
        <v>0</v>
      </c>
      <c r="AX70" s="71">
        <f t="shared" si="31"/>
        <v>20005957</v>
      </c>
      <c r="AY70" s="72">
        <f t="shared" si="32"/>
        <v>20005957</v>
      </c>
      <c r="AZ70" s="115">
        <f t="shared" si="33"/>
        <v>0</v>
      </c>
      <c r="BA70" s="115"/>
      <c r="BB70" s="115">
        <f t="shared" si="34"/>
        <v>14005.826365476547</v>
      </c>
      <c r="BC70" s="74"/>
      <c r="BD70" s="74"/>
      <c r="BE70" s="74">
        <f t="shared" si="35"/>
        <v>-1637634</v>
      </c>
      <c r="BF70" s="74">
        <f t="shared" si="44"/>
        <v>-1637634</v>
      </c>
      <c r="BG70" s="74">
        <f t="shared" si="44"/>
        <v>-1637634</v>
      </c>
      <c r="BH70" s="74">
        <f t="shared" si="44"/>
        <v>-1637634</v>
      </c>
      <c r="BI70" s="74">
        <f t="shared" si="44"/>
        <v>-1637634</v>
      </c>
      <c r="BJ70" s="74">
        <f t="shared" si="44"/>
        <v>-1637634</v>
      </c>
      <c r="BK70" s="74">
        <f t="shared" si="44"/>
        <v>-1637634</v>
      </c>
      <c r="BL70" s="74">
        <f t="shared" si="44"/>
        <v>-1637634</v>
      </c>
      <c r="BO70" s="116">
        <f t="shared" si="45"/>
        <v>0</v>
      </c>
      <c r="BP70" s="116">
        <f t="shared" si="45"/>
        <v>-234017.89859999999</v>
      </c>
      <c r="BQ70" s="116">
        <f t="shared" si="45"/>
        <v>-272993.58779999998</v>
      </c>
      <c r="BR70" s="116">
        <f t="shared" si="45"/>
        <v>-327526.80000000005</v>
      </c>
      <c r="BS70" s="116">
        <f t="shared" si="45"/>
        <v>-409408.5</v>
      </c>
      <c r="BT70" s="116">
        <f t="shared" si="45"/>
        <v>-545823.41220000002</v>
      </c>
      <c r="BU70" s="116">
        <f t="shared" si="45"/>
        <v>-818817</v>
      </c>
      <c r="BV70" s="116">
        <f t="shared" si="43"/>
        <v>-1637634</v>
      </c>
      <c r="BX70" s="74">
        <f t="shared" si="38"/>
        <v>20005957</v>
      </c>
      <c r="BY70" s="74">
        <f t="shared" si="46"/>
        <v>19771939.101399999</v>
      </c>
      <c r="BZ70" s="74">
        <f t="shared" si="46"/>
        <v>19732963.4122</v>
      </c>
      <c r="CA70" s="74">
        <f t="shared" si="46"/>
        <v>19678430.199999999</v>
      </c>
      <c r="CB70" s="74">
        <f t="shared" si="46"/>
        <v>19596548.5</v>
      </c>
      <c r="CC70" s="74">
        <f t="shared" si="46"/>
        <v>19460133.5878</v>
      </c>
      <c r="CD70" s="74">
        <f t="shared" si="46"/>
        <v>19187140</v>
      </c>
      <c r="CE70" s="74">
        <f t="shared" si="46"/>
        <v>18368323</v>
      </c>
      <c r="CG70" s="117">
        <f t="shared" si="40"/>
        <v>20005957</v>
      </c>
      <c r="CH70" s="117">
        <f t="shared" si="47"/>
        <v>20005957</v>
      </c>
      <c r="CI70" s="117">
        <f t="shared" si="47"/>
        <v>20005957</v>
      </c>
      <c r="CJ70" s="117">
        <f t="shared" si="47"/>
        <v>20005957</v>
      </c>
      <c r="CK70" s="117">
        <f t="shared" si="47"/>
        <v>20005957</v>
      </c>
      <c r="CL70" s="117">
        <f t="shared" si="47"/>
        <v>20005957</v>
      </c>
      <c r="CM70" s="117">
        <f t="shared" si="47"/>
        <v>20005957</v>
      </c>
      <c r="CN70" s="117">
        <f t="shared" si="47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 s="124">
        <v>0</v>
      </c>
      <c r="H71" s="6">
        <v>45</v>
      </c>
      <c r="I71" s="2" t="s">
        <v>232</v>
      </c>
      <c r="J71" s="60"/>
      <c r="K71" s="61">
        <v>2321.2399999999998</v>
      </c>
      <c r="L71"/>
      <c r="M71" s="63">
        <v>617</v>
      </c>
      <c r="N71" s="64">
        <f t="shared" si="6"/>
        <v>185.1</v>
      </c>
      <c r="O71" s="64">
        <f t="shared" si="7"/>
        <v>1392.74</v>
      </c>
      <c r="P71" s="64">
        <f t="shared" si="8"/>
        <v>0</v>
      </c>
      <c r="Q71" s="64">
        <f t="shared" si="9"/>
        <v>0</v>
      </c>
      <c r="R71" s="65">
        <f t="shared" si="10"/>
        <v>0.27</v>
      </c>
      <c r="S71" s="65">
        <f t="shared" si="11"/>
        <v>0</v>
      </c>
      <c r="T71" s="64">
        <f t="shared" si="12"/>
        <v>0</v>
      </c>
      <c r="U71" s="64">
        <f t="shared" si="13"/>
        <v>0</v>
      </c>
      <c r="V71">
        <v>103</v>
      </c>
      <c r="W71" s="64">
        <f t="shared" si="14"/>
        <v>25.75</v>
      </c>
      <c r="X71" s="27">
        <f t="shared" si="15"/>
        <v>185.1</v>
      </c>
      <c r="Y71" s="11">
        <f t="shared" si="16"/>
        <v>2532.0899999999997</v>
      </c>
      <c r="Z71" s="123">
        <v>4375644296.6700001</v>
      </c>
      <c r="AA71" s="121">
        <v>18788</v>
      </c>
      <c r="AB71" s="27">
        <f t="shared" si="17"/>
        <v>232895.69</v>
      </c>
      <c r="AC71" s="10">
        <f t="shared" si="18"/>
        <v>0.90793199999999996</v>
      </c>
      <c r="AD71" s="121">
        <v>105064</v>
      </c>
      <c r="AE71" s="10">
        <f t="shared" si="19"/>
        <v>0.76169299999999995</v>
      </c>
      <c r="AF71" s="10">
        <f t="shared" si="20"/>
        <v>0.13594000000000001</v>
      </c>
      <c r="AG71" s="66">
        <f t="shared" si="21"/>
        <v>0.13594000000000001</v>
      </c>
      <c r="AH71" s="67">
        <f t="shared" si="22"/>
        <v>0</v>
      </c>
      <c r="AI71" s="68">
        <f t="shared" si="23"/>
        <v>0.13594000000000001</v>
      </c>
      <c r="AJ71">
        <v>0</v>
      </c>
      <c r="AK71">
        <v>0</v>
      </c>
      <c r="AL71" s="26">
        <f t="shared" si="24"/>
        <v>0</v>
      </c>
      <c r="AM71">
        <v>0</v>
      </c>
      <c r="AN71">
        <v>0</v>
      </c>
      <c r="AO71" s="26">
        <f t="shared" si="25"/>
        <v>0</v>
      </c>
      <c r="AP71" s="26">
        <f t="shared" si="26"/>
        <v>3967047</v>
      </c>
      <c r="AQ71" s="26">
        <f t="shared" si="27"/>
        <v>3967047</v>
      </c>
      <c r="AR71" s="69">
        <v>6918462</v>
      </c>
      <c r="AS71" s="69">
        <f t="shared" si="42"/>
        <v>3967047</v>
      </c>
      <c r="AT71" s="63">
        <v>6076507</v>
      </c>
      <c r="AU71" s="26">
        <f t="shared" si="28"/>
        <v>2109460</v>
      </c>
      <c r="AV71" s="70" t="str">
        <f t="shared" si="29"/>
        <v>No</v>
      </c>
      <c r="AW71" s="69">
        <f t="shared" si="30"/>
        <v>0</v>
      </c>
      <c r="AX71" s="71">
        <f t="shared" si="31"/>
        <v>6076507</v>
      </c>
      <c r="AY71" s="72">
        <f t="shared" si="32"/>
        <v>6076507</v>
      </c>
      <c r="AZ71" s="115">
        <f t="shared" si="33"/>
        <v>0</v>
      </c>
      <c r="BA71" s="115"/>
      <c r="BB71" s="115">
        <f t="shared" si="34"/>
        <v>12571.874192242078</v>
      </c>
      <c r="BC71" s="74"/>
      <c r="BD71" s="74"/>
      <c r="BE71" s="74">
        <f t="shared" si="35"/>
        <v>-2109460</v>
      </c>
      <c r="BF71" s="74">
        <f t="shared" si="44"/>
        <v>-2109460</v>
      </c>
      <c r="BG71" s="74">
        <f t="shared" si="44"/>
        <v>-1808018.1660000002</v>
      </c>
      <c r="BH71" s="74">
        <f t="shared" si="44"/>
        <v>-1506621.5377278002</v>
      </c>
      <c r="BI71" s="74">
        <f t="shared" si="44"/>
        <v>-1205297.2301822398</v>
      </c>
      <c r="BJ71" s="74">
        <f t="shared" si="44"/>
        <v>-903972.92263668031</v>
      </c>
      <c r="BK71" s="74">
        <f t="shared" si="44"/>
        <v>-602678.74752187449</v>
      </c>
      <c r="BL71" s="74">
        <f t="shared" si="44"/>
        <v>-301339.37376093678</v>
      </c>
      <c r="BO71" s="116">
        <f t="shared" si="45"/>
        <v>0</v>
      </c>
      <c r="BP71" s="116">
        <f t="shared" si="45"/>
        <v>-301441.83399999997</v>
      </c>
      <c r="BQ71" s="116">
        <f t="shared" si="45"/>
        <v>-301396.6282722</v>
      </c>
      <c r="BR71" s="116">
        <f t="shared" si="45"/>
        <v>-301324.30754556006</v>
      </c>
      <c r="BS71" s="116">
        <f t="shared" si="45"/>
        <v>-301324.30754555995</v>
      </c>
      <c r="BT71" s="116">
        <f t="shared" si="45"/>
        <v>-301294.17511480552</v>
      </c>
      <c r="BU71" s="116">
        <f t="shared" si="45"/>
        <v>-301339.37376093725</v>
      </c>
      <c r="BV71" s="116">
        <f t="shared" si="43"/>
        <v>-301339.37376093678</v>
      </c>
      <c r="BX71" s="74">
        <f t="shared" si="38"/>
        <v>6076507</v>
      </c>
      <c r="BY71" s="74">
        <f t="shared" si="46"/>
        <v>5775065.1660000002</v>
      </c>
      <c r="BZ71" s="74">
        <f t="shared" si="46"/>
        <v>5473668.5377278002</v>
      </c>
      <c r="CA71" s="74">
        <f t="shared" si="46"/>
        <v>5172344.2301822398</v>
      </c>
      <c r="CB71" s="74">
        <f t="shared" si="46"/>
        <v>4871019.9226366803</v>
      </c>
      <c r="CC71" s="74">
        <f t="shared" si="46"/>
        <v>4569725.7475218745</v>
      </c>
      <c r="CD71" s="74">
        <f t="shared" si="46"/>
        <v>4268386.3737609368</v>
      </c>
      <c r="CE71" s="74">
        <f t="shared" si="46"/>
        <v>3967047</v>
      </c>
      <c r="CG71" s="117">
        <f t="shared" si="40"/>
        <v>6076507</v>
      </c>
      <c r="CH71" s="117">
        <f t="shared" si="47"/>
        <v>5775065.1660000002</v>
      </c>
      <c r="CI71" s="117">
        <f t="shared" si="47"/>
        <v>5473668.5377278002</v>
      </c>
      <c r="CJ71" s="117">
        <f t="shared" si="47"/>
        <v>5172344.2301822398</v>
      </c>
      <c r="CK71" s="117">
        <f t="shared" si="47"/>
        <v>4871019.9226366803</v>
      </c>
      <c r="CL71" s="117">
        <f t="shared" si="47"/>
        <v>4569725.7475218745</v>
      </c>
      <c r="CM71" s="117">
        <f t="shared" si="47"/>
        <v>4268386.3737609368</v>
      </c>
      <c r="CN71" s="117">
        <f t="shared" si="47"/>
        <v>3967047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 s="124">
        <v>0</v>
      </c>
      <c r="H72" s="6">
        <v>46</v>
      </c>
      <c r="I72" s="2" t="s">
        <v>233</v>
      </c>
      <c r="J72" s="60"/>
      <c r="K72" s="61">
        <v>1236.5899999999999</v>
      </c>
      <c r="L72"/>
      <c r="M72" s="63">
        <v>125</v>
      </c>
      <c r="N72" s="64">
        <f t="shared" si="6"/>
        <v>37.5</v>
      </c>
      <c r="O72" s="64">
        <f t="shared" si="7"/>
        <v>741.95</v>
      </c>
      <c r="P72" s="64">
        <f t="shared" si="8"/>
        <v>0</v>
      </c>
      <c r="Q72" s="64">
        <f t="shared" si="9"/>
        <v>0</v>
      </c>
      <c r="R72" s="65">
        <f t="shared" si="10"/>
        <v>0.1</v>
      </c>
      <c r="S72" s="65">
        <f t="shared" si="11"/>
        <v>0</v>
      </c>
      <c r="T72" s="64">
        <f t="shared" si="12"/>
        <v>0</v>
      </c>
      <c r="U72" s="64">
        <f t="shared" si="13"/>
        <v>0</v>
      </c>
      <c r="V72">
        <v>35</v>
      </c>
      <c r="W72" s="64">
        <f t="shared" si="14"/>
        <v>8.75</v>
      </c>
      <c r="X72" s="27">
        <f t="shared" si="15"/>
        <v>37.5</v>
      </c>
      <c r="Y72" s="11">
        <f t="shared" si="16"/>
        <v>1282.8399999999999</v>
      </c>
      <c r="Z72" s="123">
        <v>2307946074</v>
      </c>
      <c r="AA72" s="121">
        <v>7630</v>
      </c>
      <c r="AB72" s="27">
        <f t="shared" si="17"/>
        <v>302483.09999999998</v>
      </c>
      <c r="AC72" s="10">
        <f t="shared" si="18"/>
        <v>1.1792149999999999</v>
      </c>
      <c r="AD72" s="121">
        <v>181934</v>
      </c>
      <c r="AE72" s="10">
        <f t="shared" si="19"/>
        <v>1.3189850000000001</v>
      </c>
      <c r="AF72" s="10">
        <f t="shared" si="20"/>
        <v>-0.22114600000000001</v>
      </c>
      <c r="AG72" s="66">
        <f t="shared" si="21"/>
        <v>0.01</v>
      </c>
      <c r="AH72" s="67">
        <f t="shared" si="22"/>
        <v>0</v>
      </c>
      <c r="AI72" s="68">
        <f t="shared" si="23"/>
        <v>0.01</v>
      </c>
      <c r="AJ72">
        <v>358</v>
      </c>
      <c r="AK72">
        <v>4</v>
      </c>
      <c r="AL72" s="26">
        <f t="shared" si="24"/>
        <v>143200</v>
      </c>
      <c r="AM72">
        <v>0</v>
      </c>
      <c r="AN72">
        <v>0</v>
      </c>
      <c r="AO72" s="26">
        <f t="shared" si="25"/>
        <v>0</v>
      </c>
      <c r="AP72" s="26">
        <f t="shared" si="26"/>
        <v>147847</v>
      </c>
      <c r="AQ72" s="26">
        <f t="shared" si="27"/>
        <v>291047</v>
      </c>
      <c r="AR72" s="69">
        <v>177907</v>
      </c>
      <c r="AS72" s="69">
        <f t="shared" si="42"/>
        <v>291047</v>
      </c>
      <c r="AT72" s="63">
        <v>302113</v>
      </c>
      <c r="AU72" s="26">
        <f t="shared" si="28"/>
        <v>11066</v>
      </c>
      <c r="AV72" s="70" t="str">
        <f t="shared" si="29"/>
        <v>No</v>
      </c>
      <c r="AW72" s="69">
        <f t="shared" si="30"/>
        <v>0</v>
      </c>
      <c r="AX72" s="71">
        <f t="shared" si="31"/>
        <v>302113</v>
      </c>
      <c r="AY72" s="72">
        <f t="shared" si="32"/>
        <v>302113</v>
      </c>
      <c r="AZ72" s="115">
        <f t="shared" si="33"/>
        <v>0</v>
      </c>
      <c r="BA72" s="115"/>
      <c r="BB72" s="115">
        <f t="shared" si="34"/>
        <v>11956.049296856678</v>
      </c>
      <c r="BC72" s="74"/>
      <c r="BD72" s="74"/>
      <c r="BE72" s="74">
        <f t="shared" si="35"/>
        <v>-11066</v>
      </c>
      <c r="BF72" s="74">
        <f t="shared" si="44"/>
        <v>-11066</v>
      </c>
      <c r="BG72" s="74">
        <f t="shared" si="44"/>
        <v>-9484.6685999999754</v>
      </c>
      <c r="BH72" s="74">
        <f t="shared" si="44"/>
        <v>-7903.574344380002</v>
      </c>
      <c r="BI72" s="74">
        <f t="shared" si="44"/>
        <v>-6322.8594755040249</v>
      </c>
      <c r="BJ72" s="74">
        <f t="shared" si="44"/>
        <v>-4742.1446066279896</v>
      </c>
      <c r="BK72" s="74">
        <f t="shared" si="44"/>
        <v>-3161.5878092388739</v>
      </c>
      <c r="BL72" s="74">
        <f t="shared" si="44"/>
        <v>-1580.7939046194078</v>
      </c>
      <c r="BO72" s="116">
        <f t="shared" si="45"/>
        <v>0</v>
      </c>
      <c r="BP72" s="116">
        <f t="shared" si="45"/>
        <v>-1581.3314</v>
      </c>
      <c r="BQ72" s="116">
        <f t="shared" si="45"/>
        <v>-1581.0942556199957</v>
      </c>
      <c r="BR72" s="116">
        <f t="shared" si="45"/>
        <v>-1580.7148688760005</v>
      </c>
      <c r="BS72" s="116">
        <f t="shared" si="45"/>
        <v>-1580.7148688760062</v>
      </c>
      <c r="BT72" s="116">
        <f t="shared" si="45"/>
        <v>-1580.5567973891089</v>
      </c>
      <c r="BU72" s="116">
        <f t="shared" si="45"/>
        <v>-1580.7939046194369</v>
      </c>
      <c r="BV72" s="116">
        <f t="shared" si="43"/>
        <v>-1580.7939046194078</v>
      </c>
      <c r="BX72" s="74">
        <f t="shared" si="38"/>
        <v>302113</v>
      </c>
      <c r="BY72" s="74">
        <f t="shared" si="46"/>
        <v>300531.66859999998</v>
      </c>
      <c r="BZ72" s="74">
        <f t="shared" si="46"/>
        <v>298950.57434438</v>
      </c>
      <c r="CA72" s="74">
        <f t="shared" si="46"/>
        <v>297369.85947550402</v>
      </c>
      <c r="CB72" s="74">
        <f t="shared" si="46"/>
        <v>295789.14460662799</v>
      </c>
      <c r="CC72" s="74">
        <f t="shared" si="46"/>
        <v>294208.58780923887</v>
      </c>
      <c r="CD72" s="74">
        <f t="shared" si="46"/>
        <v>292627.79390461941</v>
      </c>
      <c r="CE72" s="74">
        <f t="shared" si="46"/>
        <v>291047</v>
      </c>
      <c r="CG72" s="117">
        <f t="shared" si="40"/>
        <v>302113</v>
      </c>
      <c r="CH72" s="117">
        <f t="shared" si="47"/>
        <v>300531.66859999998</v>
      </c>
      <c r="CI72" s="117">
        <f t="shared" si="47"/>
        <v>298950.57434438</v>
      </c>
      <c r="CJ72" s="117">
        <f t="shared" si="47"/>
        <v>297369.85947550402</v>
      </c>
      <c r="CK72" s="117">
        <f t="shared" si="47"/>
        <v>295789.14460662799</v>
      </c>
      <c r="CL72" s="117">
        <f t="shared" si="47"/>
        <v>294208.58780923887</v>
      </c>
      <c r="CM72" s="117">
        <f t="shared" si="47"/>
        <v>292627.79390461941</v>
      </c>
      <c r="CN72" s="117">
        <f t="shared" si="47"/>
        <v>291047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 s="124">
        <v>39</v>
      </c>
      <c r="H73" s="6">
        <v>47</v>
      </c>
      <c r="I73" s="2" t="s">
        <v>234</v>
      </c>
      <c r="J73" s="60"/>
      <c r="K73" s="61">
        <v>1042.69</v>
      </c>
      <c r="L73"/>
      <c r="M73" s="63">
        <v>545</v>
      </c>
      <c r="N73" s="64">
        <f t="shared" si="6"/>
        <v>163.5</v>
      </c>
      <c r="O73" s="64">
        <f t="shared" si="7"/>
        <v>625.61</v>
      </c>
      <c r="P73" s="64">
        <f t="shared" si="8"/>
        <v>0</v>
      </c>
      <c r="Q73" s="64">
        <f t="shared" si="9"/>
        <v>0</v>
      </c>
      <c r="R73" s="65">
        <f t="shared" si="10"/>
        <v>0.52</v>
      </c>
      <c r="S73" s="65">
        <f t="shared" si="11"/>
        <v>0</v>
      </c>
      <c r="T73" s="64">
        <f t="shared" si="12"/>
        <v>0</v>
      </c>
      <c r="U73" s="64">
        <f t="shared" si="13"/>
        <v>0</v>
      </c>
      <c r="V73">
        <v>61</v>
      </c>
      <c r="W73" s="64">
        <f t="shared" si="14"/>
        <v>15.25</v>
      </c>
      <c r="X73" s="27">
        <f t="shared" si="15"/>
        <v>163.5</v>
      </c>
      <c r="Y73" s="11">
        <f t="shared" si="16"/>
        <v>1221.44</v>
      </c>
      <c r="Z73" s="123">
        <v>1888370129</v>
      </c>
      <c r="AA73" s="121">
        <v>11176</v>
      </c>
      <c r="AB73" s="27">
        <f t="shared" si="17"/>
        <v>168966.55</v>
      </c>
      <c r="AC73" s="10">
        <f t="shared" si="18"/>
        <v>0.65870799999999996</v>
      </c>
      <c r="AD73" s="121">
        <v>90480</v>
      </c>
      <c r="AE73" s="10">
        <f t="shared" si="19"/>
        <v>0.65596200000000005</v>
      </c>
      <c r="AF73" s="10">
        <f t="shared" si="20"/>
        <v>0.34211599999999998</v>
      </c>
      <c r="AG73" s="66">
        <f t="shared" si="21"/>
        <v>0.34211599999999998</v>
      </c>
      <c r="AH73" s="67">
        <f t="shared" si="22"/>
        <v>0</v>
      </c>
      <c r="AI73" s="68">
        <f t="shared" si="23"/>
        <v>0.34211599999999998</v>
      </c>
      <c r="AJ73">
        <v>0</v>
      </c>
      <c r="AK73">
        <v>0</v>
      </c>
      <c r="AL73" s="26">
        <f t="shared" si="24"/>
        <v>0</v>
      </c>
      <c r="AM73">
        <v>0</v>
      </c>
      <c r="AN73">
        <v>0</v>
      </c>
      <c r="AO73" s="26">
        <f t="shared" si="25"/>
        <v>0</v>
      </c>
      <c r="AP73" s="26">
        <f t="shared" si="26"/>
        <v>4816000</v>
      </c>
      <c r="AQ73" s="26">
        <f t="shared" si="27"/>
        <v>4816000</v>
      </c>
      <c r="AR73" s="69">
        <v>5669122</v>
      </c>
      <c r="AS73" s="69">
        <f t="shared" si="42"/>
        <v>5669122</v>
      </c>
      <c r="AT73" s="63">
        <v>5669122</v>
      </c>
      <c r="AU73" s="26">
        <f t="shared" si="28"/>
        <v>853122</v>
      </c>
      <c r="AV73" s="70" t="str">
        <f t="shared" si="29"/>
        <v>No</v>
      </c>
      <c r="AW73" s="69">
        <f t="shared" si="30"/>
        <v>0</v>
      </c>
      <c r="AX73" s="71">
        <f t="shared" si="31"/>
        <v>5669122</v>
      </c>
      <c r="AY73" s="72">
        <f t="shared" si="32"/>
        <v>5669122</v>
      </c>
      <c r="AZ73" s="115">
        <f t="shared" si="33"/>
        <v>0</v>
      </c>
      <c r="BA73" s="115"/>
      <c r="BB73" s="115">
        <f t="shared" si="34"/>
        <v>13500.749024158666</v>
      </c>
      <c r="BC73" s="74"/>
      <c r="BD73" s="74"/>
      <c r="BE73" s="74">
        <f t="shared" si="35"/>
        <v>-853122</v>
      </c>
      <c r="BF73" s="74">
        <f t="shared" si="44"/>
        <v>-853122</v>
      </c>
      <c r="BG73" s="74">
        <f t="shared" si="44"/>
        <v>-853122</v>
      </c>
      <c r="BH73" s="74">
        <f t="shared" si="44"/>
        <v>-853122</v>
      </c>
      <c r="BI73" s="74">
        <f t="shared" si="44"/>
        <v>-853122</v>
      </c>
      <c r="BJ73" s="74">
        <f t="shared" si="44"/>
        <v>-853122</v>
      </c>
      <c r="BK73" s="74">
        <f t="shared" si="44"/>
        <v>-853122</v>
      </c>
      <c r="BL73" s="74">
        <f t="shared" si="44"/>
        <v>-853122</v>
      </c>
      <c r="BO73" s="116">
        <f t="shared" si="45"/>
        <v>0</v>
      </c>
      <c r="BP73" s="116">
        <f t="shared" si="45"/>
        <v>-121911.1338</v>
      </c>
      <c r="BQ73" s="116">
        <f t="shared" si="45"/>
        <v>-142215.4374</v>
      </c>
      <c r="BR73" s="116">
        <f t="shared" si="45"/>
        <v>-170624.40000000002</v>
      </c>
      <c r="BS73" s="116">
        <f t="shared" si="45"/>
        <v>-213280.5</v>
      </c>
      <c r="BT73" s="116">
        <f t="shared" si="45"/>
        <v>-284345.5626</v>
      </c>
      <c r="BU73" s="116">
        <f t="shared" si="45"/>
        <v>-426561</v>
      </c>
      <c r="BV73" s="116">
        <f t="shared" si="43"/>
        <v>-853122</v>
      </c>
      <c r="BX73" s="74">
        <f t="shared" si="38"/>
        <v>5669122</v>
      </c>
      <c r="BY73" s="74">
        <f t="shared" si="46"/>
        <v>5547210.8662</v>
      </c>
      <c r="BZ73" s="74">
        <f t="shared" si="46"/>
        <v>5526906.5625999998</v>
      </c>
      <c r="CA73" s="74">
        <f t="shared" si="46"/>
        <v>5498497.5999999996</v>
      </c>
      <c r="CB73" s="74">
        <f t="shared" si="46"/>
        <v>5455841.5</v>
      </c>
      <c r="CC73" s="74">
        <f t="shared" si="46"/>
        <v>5384776.4374000002</v>
      </c>
      <c r="CD73" s="74">
        <f t="shared" si="46"/>
        <v>5242561</v>
      </c>
      <c r="CE73" s="74">
        <f t="shared" si="46"/>
        <v>4816000</v>
      </c>
      <c r="CG73" s="117">
        <f t="shared" si="40"/>
        <v>5669122</v>
      </c>
      <c r="CH73" s="117">
        <f t="shared" si="47"/>
        <v>5669122</v>
      </c>
      <c r="CI73" s="117">
        <f t="shared" si="47"/>
        <v>5669122</v>
      </c>
      <c r="CJ73" s="117">
        <f t="shared" si="47"/>
        <v>5669122</v>
      </c>
      <c r="CK73" s="117">
        <f t="shared" si="47"/>
        <v>5669122</v>
      </c>
      <c r="CL73" s="117">
        <f t="shared" si="47"/>
        <v>5669122</v>
      </c>
      <c r="CM73" s="117">
        <f t="shared" si="47"/>
        <v>5669122</v>
      </c>
      <c r="CN73" s="117">
        <f t="shared" si="47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 s="124">
        <v>0</v>
      </c>
      <c r="H74" s="6">
        <v>48</v>
      </c>
      <c r="I74" s="2" t="s">
        <v>235</v>
      </c>
      <c r="J74" s="60"/>
      <c r="K74" s="61">
        <v>2457.6999999999998</v>
      </c>
      <c r="L74"/>
      <c r="M74" s="63">
        <v>503</v>
      </c>
      <c r="N74" s="64">
        <f t="shared" si="6"/>
        <v>150.9</v>
      </c>
      <c r="O74" s="64">
        <f t="shared" si="7"/>
        <v>1474.62</v>
      </c>
      <c r="P74" s="64">
        <f t="shared" si="8"/>
        <v>0</v>
      </c>
      <c r="Q74" s="64">
        <f t="shared" si="9"/>
        <v>0</v>
      </c>
      <c r="R74" s="65">
        <f t="shared" si="10"/>
        <v>0.2</v>
      </c>
      <c r="S74" s="65">
        <f t="shared" si="11"/>
        <v>0</v>
      </c>
      <c r="T74" s="64">
        <f t="shared" si="12"/>
        <v>0</v>
      </c>
      <c r="U74" s="64">
        <f t="shared" si="13"/>
        <v>0</v>
      </c>
      <c r="V74">
        <v>48</v>
      </c>
      <c r="W74" s="64">
        <f t="shared" si="14"/>
        <v>12</v>
      </c>
      <c r="X74" s="27">
        <f t="shared" si="15"/>
        <v>150.9</v>
      </c>
      <c r="Y74" s="11">
        <f t="shared" si="16"/>
        <v>2620.6</v>
      </c>
      <c r="Z74" s="123">
        <v>2631023954.3299999</v>
      </c>
      <c r="AA74" s="121">
        <v>16977</v>
      </c>
      <c r="AB74" s="27">
        <f t="shared" si="17"/>
        <v>154975.79</v>
      </c>
      <c r="AC74" s="10">
        <f t="shared" si="18"/>
        <v>0.60416499999999995</v>
      </c>
      <c r="AD74" s="121">
        <v>124495</v>
      </c>
      <c r="AE74" s="10">
        <f t="shared" si="19"/>
        <v>0.902563</v>
      </c>
      <c r="AF74" s="10">
        <f t="shared" si="20"/>
        <v>0.30631599999999998</v>
      </c>
      <c r="AG74" s="66">
        <f t="shared" si="21"/>
        <v>0.30631599999999998</v>
      </c>
      <c r="AH74" s="67">
        <f t="shared" si="22"/>
        <v>0</v>
      </c>
      <c r="AI74" s="68">
        <f t="shared" si="23"/>
        <v>0.30631599999999998</v>
      </c>
      <c r="AJ74">
        <v>0</v>
      </c>
      <c r="AK74">
        <v>0</v>
      </c>
      <c r="AL74" s="26">
        <f t="shared" si="24"/>
        <v>0</v>
      </c>
      <c r="AM74">
        <v>0</v>
      </c>
      <c r="AN74">
        <v>0</v>
      </c>
      <c r="AO74" s="26">
        <f t="shared" si="25"/>
        <v>0</v>
      </c>
      <c r="AP74" s="26">
        <f t="shared" si="26"/>
        <v>9251483</v>
      </c>
      <c r="AQ74" s="26">
        <f t="shared" si="27"/>
        <v>9251483</v>
      </c>
      <c r="AR74" s="69">
        <v>9684435</v>
      </c>
      <c r="AS74" s="69">
        <f t="shared" si="42"/>
        <v>9251483</v>
      </c>
      <c r="AT74" s="63">
        <v>10341646</v>
      </c>
      <c r="AU74" s="26">
        <f t="shared" si="28"/>
        <v>1090163</v>
      </c>
      <c r="AV74" s="70" t="str">
        <f t="shared" si="29"/>
        <v>No</v>
      </c>
      <c r="AW74" s="69">
        <f t="shared" si="30"/>
        <v>0</v>
      </c>
      <c r="AX74" s="71">
        <f t="shared" si="31"/>
        <v>10341646</v>
      </c>
      <c r="AY74" s="72">
        <f t="shared" si="32"/>
        <v>10341646</v>
      </c>
      <c r="AZ74" s="115">
        <f t="shared" si="33"/>
        <v>0</v>
      </c>
      <c r="BA74" s="115"/>
      <c r="BB74" s="115">
        <f t="shared" si="34"/>
        <v>12288.894087968427</v>
      </c>
      <c r="BC74" s="74"/>
      <c r="BD74" s="74"/>
      <c r="BE74" s="74">
        <f t="shared" si="35"/>
        <v>-1090163</v>
      </c>
      <c r="BF74" s="74">
        <f t="shared" si="44"/>
        <v>-1090163</v>
      </c>
      <c r="BG74" s="74">
        <f t="shared" si="44"/>
        <v>-934378.70729999989</v>
      </c>
      <c r="BH74" s="74">
        <f t="shared" si="44"/>
        <v>-778617.77679309063</v>
      </c>
      <c r="BI74" s="74">
        <f t="shared" si="44"/>
        <v>-622894.22143447213</v>
      </c>
      <c r="BJ74" s="74">
        <f t="shared" si="44"/>
        <v>-467170.66607585363</v>
      </c>
      <c r="BK74" s="74">
        <f t="shared" si="44"/>
        <v>-311462.68307277188</v>
      </c>
      <c r="BL74" s="74">
        <f t="shared" si="44"/>
        <v>-155731.34153638594</v>
      </c>
      <c r="BO74" s="116">
        <f t="shared" si="45"/>
        <v>0</v>
      </c>
      <c r="BP74" s="116">
        <f t="shared" si="45"/>
        <v>-155784.29269999999</v>
      </c>
      <c r="BQ74" s="116">
        <f t="shared" si="45"/>
        <v>-155760.93050690996</v>
      </c>
      <c r="BR74" s="116">
        <f t="shared" si="45"/>
        <v>-155723.55535861812</v>
      </c>
      <c r="BS74" s="116">
        <f t="shared" si="45"/>
        <v>-155723.55535861803</v>
      </c>
      <c r="BT74" s="116">
        <f t="shared" si="45"/>
        <v>-155707.98300308202</v>
      </c>
      <c r="BU74" s="116">
        <f t="shared" si="45"/>
        <v>-155731.34153638594</v>
      </c>
      <c r="BV74" s="116">
        <f t="shared" si="43"/>
        <v>-155731.34153638594</v>
      </c>
      <c r="BX74" s="74">
        <f t="shared" si="38"/>
        <v>10341646</v>
      </c>
      <c r="BY74" s="74">
        <f t="shared" si="46"/>
        <v>10185861.7073</v>
      </c>
      <c r="BZ74" s="74">
        <f t="shared" si="46"/>
        <v>10030100.776793091</v>
      </c>
      <c r="CA74" s="74">
        <f t="shared" si="46"/>
        <v>9874377.2214344721</v>
      </c>
      <c r="CB74" s="74">
        <f t="shared" si="46"/>
        <v>9718653.6660758536</v>
      </c>
      <c r="CC74" s="74">
        <f t="shared" si="46"/>
        <v>9562945.6830727719</v>
      </c>
      <c r="CD74" s="74">
        <f t="shared" si="46"/>
        <v>9407214.3415363859</v>
      </c>
      <c r="CE74" s="74">
        <f t="shared" si="46"/>
        <v>9251483</v>
      </c>
      <c r="CG74" s="117">
        <f t="shared" si="40"/>
        <v>10341646</v>
      </c>
      <c r="CH74" s="117">
        <f t="shared" si="47"/>
        <v>10185861.7073</v>
      </c>
      <c r="CI74" s="117">
        <f t="shared" si="47"/>
        <v>10030100.776793091</v>
      </c>
      <c r="CJ74" s="117">
        <f t="shared" si="47"/>
        <v>9874377.2214344721</v>
      </c>
      <c r="CK74" s="117">
        <f t="shared" si="47"/>
        <v>9718653.6660758536</v>
      </c>
      <c r="CL74" s="117">
        <f t="shared" si="47"/>
        <v>9562945.6830727719</v>
      </c>
      <c r="CM74" s="117">
        <f t="shared" si="47"/>
        <v>9407214.3415363859</v>
      </c>
      <c r="CN74" s="117">
        <f t="shared" si="47"/>
        <v>9251483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 s="124">
        <v>33</v>
      </c>
      <c r="H75" s="6">
        <v>49</v>
      </c>
      <c r="I75" s="2" t="s">
        <v>236</v>
      </c>
      <c r="J75" s="60"/>
      <c r="K75" s="61">
        <v>4760.3599999999997</v>
      </c>
      <c r="L75"/>
      <c r="M75" s="63">
        <v>2236</v>
      </c>
      <c r="N75" s="64">
        <f t="shared" si="6"/>
        <v>670.8</v>
      </c>
      <c r="O75" s="64">
        <f t="shared" si="7"/>
        <v>2856.22</v>
      </c>
      <c r="P75" s="64">
        <f t="shared" si="8"/>
        <v>0</v>
      </c>
      <c r="Q75" s="64">
        <f t="shared" si="9"/>
        <v>0</v>
      </c>
      <c r="R75" s="65">
        <f t="shared" si="10"/>
        <v>0.47</v>
      </c>
      <c r="S75" s="65">
        <f t="shared" si="11"/>
        <v>0</v>
      </c>
      <c r="T75" s="64">
        <f t="shared" si="12"/>
        <v>0</v>
      </c>
      <c r="U75" s="64">
        <f t="shared" si="13"/>
        <v>0</v>
      </c>
      <c r="V75">
        <v>207</v>
      </c>
      <c r="W75" s="64">
        <f t="shared" si="14"/>
        <v>51.75</v>
      </c>
      <c r="X75" s="27">
        <f t="shared" si="15"/>
        <v>670.8</v>
      </c>
      <c r="Y75" s="11">
        <f t="shared" si="16"/>
        <v>5482.91</v>
      </c>
      <c r="Z75" s="123">
        <v>5550865510.6700001</v>
      </c>
      <c r="AA75" s="121">
        <v>41245</v>
      </c>
      <c r="AB75" s="27">
        <f t="shared" si="17"/>
        <v>134582.75</v>
      </c>
      <c r="AC75" s="10">
        <f t="shared" si="18"/>
        <v>0.52466400000000002</v>
      </c>
      <c r="AD75" s="121">
        <v>90741</v>
      </c>
      <c r="AE75" s="10">
        <f t="shared" si="19"/>
        <v>0.65785400000000005</v>
      </c>
      <c r="AF75" s="10">
        <f t="shared" si="20"/>
        <v>0.43537900000000002</v>
      </c>
      <c r="AG75" s="66">
        <f t="shared" si="21"/>
        <v>0.43537900000000002</v>
      </c>
      <c r="AH75" s="67">
        <f t="shared" si="22"/>
        <v>0</v>
      </c>
      <c r="AI75" s="68">
        <f t="shared" si="23"/>
        <v>0.43537900000000002</v>
      </c>
      <c r="AJ75">
        <v>0</v>
      </c>
      <c r="AK75">
        <v>0</v>
      </c>
      <c r="AL75" s="26">
        <f t="shared" si="24"/>
        <v>0</v>
      </c>
      <c r="AM75">
        <v>0</v>
      </c>
      <c r="AN75">
        <v>0</v>
      </c>
      <c r="AO75" s="26">
        <f t="shared" si="25"/>
        <v>0</v>
      </c>
      <c r="AP75" s="26">
        <f t="shared" si="26"/>
        <v>27511833</v>
      </c>
      <c r="AQ75" s="26">
        <f t="shared" si="27"/>
        <v>27511833</v>
      </c>
      <c r="AR75" s="69">
        <v>28585010</v>
      </c>
      <c r="AS75" s="69">
        <f t="shared" si="42"/>
        <v>29823645</v>
      </c>
      <c r="AT75" s="63">
        <v>29823645</v>
      </c>
      <c r="AU75" s="26">
        <f t="shared" si="28"/>
        <v>2311812</v>
      </c>
      <c r="AV75" s="70" t="str">
        <f t="shared" si="29"/>
        <v>No</v>
      </c>
      <c r="AW75" s="69">
        <f t="shared" si="30"/>
        <v>0</v>
      </c>
      <c r="AX75" s="71">
        <f t="shared" si="31"/>
        <v>29823645</v>
      </c>
      <c r="AY75" s="72">
        <f t="shared" si="32"/>
        <v>29823645</v>
      </c>
      <c r="AZ75" s="115">
        <f t="shared" si="33"/>
        <v>0</v>
      </c>
      <c r="BA75" s="115"/>
      <c r="BB75" s="115">
        <f t="shared" si="34"/>
        <v>13274.319116621433</v>
      </c>
      <c r="BC75" s="74"/>
      <c r="BD75" s="74"/>
      <c r="BE75" s="74">
        <f t="shared" si="35"/>
        <v>-2311812</v>
      </c>
      <c r="BF75" s="74">
        <f t="shared" si="44"/>
        <v>-2311812</v>
      </c>
      <c r="BG75" s="74">
        <f t="shared" si="44"/>
        <v>-2311812</v>
      </c>
      <c r="BH75" s="74">
        <f t="shared" si="44"/>
        <v>-2311812</v>
      </c>
      <c r="BI75" s="74">
        <f t="shared" si="44"/>
        <v>-2311812</v>
      </c>
      <c r="BJ75" s="74">
        <f t="shared" si="44"/>
        <v>-2311812</v>
      </c>
      <c r="BK75" s="74">
        <f t="shared" si="44"/>
        <v>-2311812</v>
      </c>
      <c r="BL75" s="74">
        <f t="shared" si="44"/>
        <v>-2311812</v>
      </c>
      <c r="BO75" s="116">
        <f t="shared" si="45"/>
        <v>0</v>
      </c>
      <c r="BP75" s="116">
        <f t="shared" si="45"/>
        <v>-330357.93479999999</v>
      </c>
      <c r="BQ75" s="116">
        <f t="shared" si="45"/>
        <v>-385379.06039999996</v>
      </c>
      <c r="BR75" s="116">
        <f t="shared" si="45"/>
        <v>-462362.4</v>
      </c>
      <c r="BS75" s="116">
        <f t="shared" si="45"/>
        <v>-577953</v>
      </c>
      <c r="BT75" s="116">
        <f t="shared" si="45"/>
        <v>-770526.93959999993</v>
      </c>
      <c r="BU75" s="116">
        <f t="shared" si="45"/>
        <v>-1155906</v>
      </c>
      <c r="BV75" s="116">
        <f t="shared" si="43"/>
        <v>-2311812</v>
      </c>
      <c r="BX75" s="74">
        <f t="shared" si="38"/>
        <v>29823645</v>
      </c>
      <c r="BY75" s="74">
        <f t="shared" si="46"/>
        <v>29493287.065200001</v>
      </c>
      <c r="BZ75" s="74">
        <f t="shared" si="46"/>
        <v>29438265.939599998</v>
      </c>
      <c r="CA75" s="74">
        <f t="shared" si="46"/>
        <v>29361282.600000001</v>
      </c>
      <c r="CB75" s="74">
        <f t="shared" si="46"/>
        <v>29245692</v>
      </c>
      <c r="CC75" s="74">
        <f t="shared" si="46"/>
        <v>29053118.060400002</v>
      </c>
      <c r="CD75" s="74">
        <f t="shared" si="46"/>
        <v>28667739</v>
      </c>
      <c r="CE75" s="74">
        <f t="shared" si="46"/>
        <v>27511833</v>
      </c>
      <c r="CG75" s="117">
        <f t="shared" si="40"/>
        <v>29823645</v>
      </c>
      <c r="CH75" s="117">
        <f t="shared" si="47"/>
        <v>29823645</v>
      </c>
      <c r="CI75" s="117">
        <f t="shared" si="47"/>
        <v>29823645</v>
      </c>
      <c r="CJ75" s="117">
        <f t="shared" si="47"/>
        <v>29823645</v>
      </c>
      <c r="CK75" s="117">
        <f t="shared" si="47"/>
        <v>29823645</v>
      </c>
      <c r="CL75" s="117">
        <f t="shared" si="47"/>
        <v>29823645</v>
      </c>
      <c r="CM75" s="117">
        <f t="shared" si="47"/>
        <v>29823645</v>
      </c>
      <c r="CN75" s="117">
        <f t="shared" si="47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 s="124">
        <v>0</v>
      </c>
      <c r="H76" s="6">
        <v>50</v>
      </c>
      <c r="I76" s="2" t="s">
        <v>237</v>
      </c>
      <c r="J76" s="60"/>
      <c r="K76" s="61">
        <v>510.89</v>
      </c>
      <c r="L76"/>
      <c r="M76" s="63">
        <v>121</v>
      </c>
      <c r="N76" s="64">
        <f t="shared" si="6"/>
        <v>36.299999999999997</v>
      </c>
      <c r="O76" s="64">
        <f t="shared" si="7"/>
        <v>306.52999999999997</v>
      </c>
      <c r="P76" s="64">
        <f t="shared" si="8"/>
        <v>0</v>
      </c>
      <c r="Q76" s="64">
        <f t="shared" si="9"/>
        <v>0</v>
      </c>
      <c r="R76" s="65">
        <f t="shared" si="10"/>
        <v>0.24</v>
      </c>
      <c r="S76" s="65">
        <f t="shared" si="11"/>
        <v>0</v>
      </c>
      <c r="T76" s="64">
        <f t="shared" si="12"/>
        <v>0</v>
      </c>
      <c r="U76" s="64">
        <f t="shared" si="13"/>
        <v>0</v>
      </c>
      <c r="V76">
        <v>17</v>
      </c>
      <c r="W76" s="64">
        <f t="shared" si="14"/>
        <v>4.25</v>
      </c>
      <c r="X76" s="27">
        <f t="shared" si="15"/>
        <v>36.299999999999997</v>
      </c>
      <c r="Y76" s="11">
        <f t="shared" si="16"/>
        <v>551.43999999999994</v>
      </c>
      <c r="Z76" s="123">
        <v>2151119350.3299999</v>
      </c>
      <c r="AA76" s="121">
        <v>6793</v>
      </c>
      <c r="AB76" s="27">
        <f t="shared" si="17"/>
        <v>316667.06</v>
      </c>
      <c r="AC76" s="10">
        <f t="shared" si="18"/>
        <v>1.2345109999999999</v>
      </c>
      <c r="AD76" s="121">
        <v>96734</v>
      </c>
      <c r="AE76" s="10">
        <f t="shared" si="19"/>
        <v>0.70130199999999998</v>
      </c>
      <c r="AF76" s="10">
        <f t="shared" si="20"/>
        <v>-7.4548000000000003E-2</v>
      </c>
      <c r="AG76" s="66">
        <f t="shared" si="21"/>
        <v>0.01</v>
      </c>
      <c r="AH76" s="67">
        <f t="shared" si="22"/>
        <v>0</v>
      </c>
      <c r="AI76" s="68">
        <f t="shared" si="23"/>
        <v>0.01</v>
      </c>
      <c r="AJ76">
        <v>246</v>
      </c>
      <c r="AK76">
        <v>6</v>
      </c>
      <c r="AL76" s="26">
        <f t="shared" si="24"/>
        <v>147600</v>
      </c>
      <c r="AM76">
        <v>0</v>
      </c>
      <c r="AN76">
        <v>0</v>
      </c>
      <c r="AO76" s="26">
        <f t="shared" si="25"/>
        <v>0</v>
      </c>
      <c r="AP76" s="26">
        <f t="shared" si="26"/>
        <v>63553</v>
      </c>
      <c r="AQ76" s="26">
        <f t="shared" si="27"/>
        <v>211153</v>
      </c>
      <c r="AR76" s="69">
        <v>105052</v>
      </c>
      <c r="AS76" s="69">
        <f t="shared" si="42"/>
        <v>211153</v>
      </c>
      <c r="AT76" s="63">
        <v>215553</v>
      </c>
      <c r="AU76" s="26">
        <f t="shared" si="28"/>
        <v>4400</v>
      </c>
      <c r="AV76" s="70" t="str">
        <f t="shared" si="29"/>
        <v>No</v>
      </c>
      <c r="AW76" s="69">
        <f t="shared" si="30"/>
        <v>0</v>
      </c>
      <c r="AX76" s="71">
        <f t="shared" si="31"/>
        <v>215553</v>
      </c>
      <c r="AY76" s="72">
        <f t="shared" si="32"/>
        <v>215553</v>
      </c>
      <c r="AZ76" s="115">
        <f t="shared" si="33"/>
        <v>0</v>
      </c>
      <c r="BA76" s="115"/>
      <c r="BB76" s="115">
        <f t="shared" si="34"/>
        <v>12439.754154514669</v>
      </c>
      <c r="BC76" s="74"/>
      <c r="BD76" s="74"/>
      <c r="BE76" s="74">
        <f t="shared" si="35"/>
        <v>-4400</v>
      </c>
      <c r="BF76" s="74">
        <f t="shared" si="44"/>
        <v>-4400</v>
      </c>
      <c r="BG76" s="74">
        <f t="shared" si="44"/>
        <v>-3771.2399999999907</v>
      </c>
      <c r="BH76" s="74">
        <f t="shared" si="44"/>
        <v>-3142.5742920000048</v>
      </c>
      <c r="BI76" s="74">
        <f t="shared" si="44"/>
        <v>-2514.0594335999922</v>
      </c>
      <c r="BJ76" s="74">
        <f t="shared" si="44"/>
        <v>-1885.5445752000087</v>
      </c>
      <c r="BK76" s="74">
        <f t="shared" si="44"/>
        <v>-1257.0925682858506</v>
      </c>
      <c r="BL76" s="74">
        <f t="shared" si="44"/>
        <v>-628.54628414293984</v>
      </c>
      <c r="BO76" s="116">
        <f t="shared" si="45"/>
        <v>0</v>
      </c>
      <c r="BP76" s="116">
        <f t="shared" si="45"/>
        <v>-628.76</v>
      </c>
      <c r="BQ76" s="116">
        <f t="shared" si="45"/>
        <v>-628.6657079999984</v>
      </c>
      <c r="BR76" s="116">
        <f t="shared" si="45"/>
        <v>-628.514858400001</v>
      </c>
      <c r="BS76" s="116">
        <f t="shared" si="45"/>
        <v>-628.51485839999805</v>
      </c>
      <c r="BT76" s="116">
        <f t="shared" si="45"/>
        <v>-628.45200691416289</v>
      </c>
      <c r="BU76" s="116">
        <f t="shared" si="45"/>
        <v>-628.54628414292529</v>
      </c>
      <c r="BV76" s="116">
        <f t="shared" si="43"/>
        <v>-628.54628414293984</v>
      </c>
      <c r="BX76" s="74">
        <f t="shared" si="38"/>
        <v>215553</v>
      </c>
      <c r="BY76" s="74">
        <f t="shared" si="46"/>
        <v>214924.24</v>
      </c>
      <c r="BZ76" s="74">
        <f t="shared" si="46"/>
        <v>214295.574292</v>
      </c>
      <c r="CA76" s="74">
        <f t="shared" si="46"/>
        <v>213667.05943359999</v>
      </c>
      <c r="CB76" s="74">
        <f t="shared" si="46"/>
        <v>213038.54457520001</v>
      </c>
      <c r="CC76" s="74">
        <f t="shared" si="46"/>
        <v>212410.09256828585</v>
      </c>
      <c r="CD76" s="74">
        <f t="shared" si="46"/>
        <v>211781.54628414294</v>
      </c>
      <c r="CE76" s="74">
        <f t="shared" si="46"/>
        <v>211153</v>
      </c>
      <c r="CG76" s="117">
        <f t="shared" si="40"/>
        <v>215553</v>
      </c>
      <c r="CH76" s="117">
        <f t="shared" si="47"/>
        <v>214924.24</v>
      </c>
      <c r="CI76" s="117">
        <f t="shared" si="47"/>
        <v>214295.574292</v>
      </c>
      <c r="CJ76" s="117">
        <f t="shared" si="47"/>
        <v>213667.05943359999</v>
      </c>
      <c r="CK76" s="117">
        <f t="shared" si="47"/>
        <v>213038.54457520001</v>
      </c>
      <c r="CL76" s="117">
        <f t="shared" si="47"/>
        <v>212410.09256828585</v>
      </c>
      <c r="CM76" s="117">
        <f t="shared" si="47"/>
        <v>211781.54628414294</v>
      </c>
      <c r="CN76" s="117">
        <f t="shared" si="47"/>
        <v>211153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 s="124">
        <v>0</v>
      </c>
      <c r="H77" s="6">
        <v>51</v>
      </c>
      <c r="I77" s="2" t="s">
        <v>238</v>
      </c>
      <c r="J77" s="60"/>
      <c r="K77" s="61">
        <v>9030.48</v>
      </c>
      <c r="L77"/>
      <c r="M77" s="63">
        <v>1572</v>
      </c>
      <c r="N77" s="64">
        <f t="shared" si="6"/>
        <v>471.6</v>
      </c>
      <c r="O77" s="64">
        <f t="shared" si="7"/>
        <v>5418.29</v>
      </c>
      <c r="P77" s="64">
        <f t="shared" si="8"/>
        <v>0</v>
      </c>
      <c r="Q77" s="64">
        <f t="shared" si="9"/>
        <v>0</v>
      </c>
      <c r="R77" s="65">
        <f t="shared" si="10"/>
        <v>0.17</v>
      </c>
      <c r="S77" s="65">
        <f t="shared" si="11"/>
        <v>0</v>
      </c>
      <c r="T77" s="64">
        <f t="shared" si="12"/>
        <v>0</v>
      </c>
      <c r="U77" s="64">
        <f t="shared" si="13"/>
        <v>0</v>
      </c>
      <c r="V77">
        <v>311</v>
      </c>
      <c r="W77" s="64">
        <f t="shared" si="14"/>
        <v>77.75</v>
      </c>
      <c r="X77" s="27">
        <f t="shared" si="15"/>
        <v>471.6</v>
      </c>
      <c r="Y77" s="11">
        <f t="shared" si="16"/>
        <v>9579.83</v>
      </c>
      <c r="Z77" s="123">
        <v>19919614070.669998</v>
      </c>
      <c r="AA77" s="121">
        <v>62871</v>
      </c>
      <c r="AB77" s="27">
        <f t="shared" si="17"/>
        <v>316833.09999999998</v>
      </c>
      <c r="AC77" s="10">
        <f t="shared" si="18"/>
        <v>1.235158</v>
      </c>
      <c r="AD77" s="121">
        <v>165316</v>
      </c>
      <c r="AE77" s="10">
        <f t="shared" si="19"/>
        <v>1.198507</v>
      </c>
      <c r="AF77" s="10">
        <f t="shared" si="20"/>
        <v>-0.224163</v>
      </c>
      <c r="AG77" s="66">
        <f t="shared" si="21"/>
        <v>0.01</v>
      </c>
      <c r="AH77" s="67">
        <f t="shared" si="22"/>
        <v>0</v>
      </c>
      <c r="AI77" s="68">
        <f t="shared" si="23"/>
        <v>0.01</v>
      </c>
      <c r="AJ77">
        <v>0</v>
      </c>
      <c r="AK77">
        <v>0</v>
      </c>
      <c r="AL77" s="26">
        <f t="shared" si="24"/>
        <v>0</v>
      </c>
      <c r="AM77">
        <v>0</v>
      </c>
      <c r="AN77">
        <v>0</v>
      </c>
      <c r="AO77" s="26">
        <f t="shared" si="25"/>
        <v>0</v>
      </c>
      <c r="AP77" s="26">
        <f t="shared" si="26"/>
        <v>1104075</v>
      </c>
      <c r="AQ77" s="26">
        <f t="shared" si="27"/>
        <v>1104075</v>
      </c>
      <c r="AR77" s="69">
        <v>1087165</v>
      </c>
      <c r="AS77" s="69">
        <f t="shared" si="42"/>
        <v>1104075</v>
      </c>
      <c r="AT77" s="63">
        <v>1131021</v>
      </c>
      <c r="AU77" s="26">
        <f t="shared" si="28"/>
        <v>26946</v>
      </c>
      <c r="AV77" s="70" t="str">
        <f t="shared" si="29"/>
        <v>No</v>
      </c>
      <c r="AW77" s="69">
        <f t="shared" si="30"/>
        <v>0</v>
      </c>
      <c r="AX77" s="71">
        <f t="shared" si="31"/>
        <v>1131021</v>
      </c>
      <c r="AY77" s="72">
        <f t="shared" si="32"/>
        <v>1131021</v>
      </c>
      <c r="AZ77" s="115">
        <f t="shared" si="33"/>
        <v>0</v>
      </c>
      <c r="BA77" s="115"/>
      <c r="BB77" s="115">
        <f t="shared" si="34"/>
        <v>12226.098806486478</v>
      </c>
      <c r="BC77" s="74"/>
      <c r="BD77" s="74"/>
      <c r="BE77" s="74">
        <f t="shared" si="35"/>
        <v>-26946</v>
      </c>
      <c r="BF77" s="74">
        <f t="shared" si="44"/>
        <v>-26946</v>
      </c>
      <c r="BG77" s="74">
        <f t="shared" si="44"/>
        <v>-23095.416600000113</v>
      </c>
      <c r="BH77" s="74">
        <f t="shared" si="44"/>
        <v>-19245.410652780207</v>
      </c>
      <c r="BI77" s="74">
        <f t="shared" si="44"/>
        <v>-15396.328522224212</v>
      </c>
      <c r="BJ77" s="74">
        <f t="shared" si="44"/>
        <v>-11547.246391668217</v>
      </c>
      <c r="BK77" s="74">
        <f t="shared" si="44"/>
        <v>-7698.5491693252698</v>
      </c>
      <c r="BL77" s="74">
        <f t="shared" si="44"/>
        <v>-3849.2745846626349</v>
      </c>
      <c r="BO77" s="116">
        <f t="shared" si="45"/>
        <v>0</v>
      </c>
      <c r="BP77" s="116">
        <f t="shared" si="45"/>
        <v>-3850.5834</v>
      </c>
      <c r="BQ77" s="116">
        <f t="shared" si="45"/>
        <v>-3850.0059472200187</v>
      </c>
      <c r="BR77" s="116">
        <f t="shared" si="45"/>
        <v>-3849.0821305560416</v>
      </c>
      <c r="BS77" s="116">
        <f t="shared" si="45"/>
        <v>-3849.082130556053</v>
      </c>
      <c r="BT77" s="116">
        <f t="shared" si="45"/>
        <v>-3848.6972223430166</v>
      </c>
      <c r="BU77" s="116">
        <f t="shared" si="45"/>
        <v>-3849.2745846626349</v>
      </c>
      <c r="BV77" s="116">
        <f t="shared" si="43"/>
        <v>-3849.2745846626349</v>
      </c>
      <c r="BX77" s="74">
        <f t="shared" si="38"/>
        <v>1131021</v>
      </c>
      <c r="BY77" s="74">
        <f t="shared" si="46"/>
        <v>1127170.4166000001</v>
      </c>
      <c r="BZ77" s="74">
        <f t="shared" si="46"/>
        <v>1123320.4106527802</v>
      </c>
      <c r="CA77" s="74">
        <f t="shared" si="46"/>
        <v>1119471.3285222242</v>
      </c>
      <c r="CB77" s="74">
        <f t="shared" si="46"/>
        <v>1115622.2463916682</v>
      </c>
      <c r="CC77" s="74">
        <f t="shared" si="46"/>
        <v>1111773.5491693253</v>
      </c>
      <c r="CD77" s="74">
        <f t="shared" si="46"/>
        <v>1107924.2745846626</v>
      </c>
      <c r="CE77" s="74">
        <f t="shared" si="46"/>
        <v>1104075</v>
      </c>
      <c r="CG77" s="117">
        <f t="shared" si="40"/>
        <v>1131021</v>
      </c>
      <c r="CH77" s="117">
        <f t="shared" si="47"/>
        <v>1127170.4166000001</v>
      </c>
      <c r="CI77" s="117">
        <f t="shared" si="47"/>
        <v>1123320.4106527802</v>
      </c>
      <c r="CJ77" s="117">
        <f t="shared" si="47"/>
        <v>1119471.3285222242</v>
      </c>
      <c r="CK77" s="117">
        <f t="shared" si="47"/>
        <v>1115622.2463916682</v>
      </c>
      <c r="CL77" s="117">
        <f t="shared" si="47"/>
        <v>1111773.5491693253</v>
      </c>
      <c r="CM77" s="117">
        <f t="shared" si="47"/>
        <v>1107924.2745846626</v>
      </c>
      <c r="CN77" s="117">
        <f t="shared" si="47"/>
        <v>1104075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 s="124">
        <v>0</v>
      </c>
      <c r="H78" s="6">
        <v>52</v>
      </c>
      <c r="I78" s="2" t="s">
        <v>239</v>
      </c>
      <c r="J78" s="60"/>
      <c r="K78" s="61">
        <v>4042.58</v>
      </c>
      <c r="L78"/>
      <c r="M78" s="63">
        <v>711</v>
      </c>
      <c r="N78" s="64">
        <f t="shared" si="6"/>
        <v>213.3</v>
      </c>
      <c r="O78" s="64">
        <f t="shared" si="7"/>
        <v>2425.5500000000002</v>
      </c>
      <c r="P78" s="64">
        <f t="shared" si="8"/>
        <v>0</v>
      </c>
      <c r="Q78" s="64">
        <f t="shared" si="9"/>
        <v>0</v>
      </c>
      <c r="R78" s="65">
        <f t="shared" si="10"/>
        <v>0.18</v>
      </c>
      <c r="S78" s="65">
        <f t="shared" si="11"/>
        <v>0</v>
      </c>
      <c r="T78" s="64">
        <f t="shared" si="12"/>
        <v>0</v>
      </c>
      <c r="U78" s="64">
        <f t="shared" si="13"/>
        <v>0</v>
      </c>
      <c r="V78">
        <v>204</v>
      </c>
      <c r="W78" s="64">
        <f t="shared" si="14"/>
        <v>51</v>
      </c>
      <c r="X78" s="27">
        <f t="shared" si="15"/>
        <v>213.3</v>
      </c>
      <c r="Y78" s="11">
        <f t="shared" si="16"/>
        <v>4306.88</v>
      </c>
      <c r="Z78" s="123">
        <v>6561510015</v>
      </c>
      <c r="AA78" s="121">
        <v>26728</v>
      </c>
      <c r="AB78" s="27">
        <f t="shared" si="17"/>
        <v>245491.99</v>
      </c>
      <c r="AC78" s="10">
        <f t="shared" si="18"/>
        <v>0.95703800000000006</v>
      </c>
      <c r="AD78" s="121">
        <v>118329</v>
      </c>
      <c r="AE78" s="10">
        <f t="shared" si="19"/>
        <v>0.85786099999999998</v>
      </c>
      <c r="AF78" s="10">
        <f t="shared" si="20"/>
        <v>7.2715000000000002E-2</v>
      </c>
      <c r="AG78" s="66">
        <f t="shared" si="21"/>
        <v>7.2715000000000002E-2</v>
      </c>
      <c r="AH78" s="67">
        <f t="shared" si="22"/>
        <v>0</v>
      </c>
      <c r="AI78" s="68">
        <f t="shared" si="23"/>
        <v>7.2715000000000002E-2</v>
      </c>
      <c r="AJ78">
        <v>0</v>
      </c>
      <c r="AK78">
        <v>0</v>
      </c>
      <c r="AL78" s="26">
        <f t="shared" si="24"/>
        <v>0</v>
      </c>
      <c r="AM78">
        <v>0</v>
      </c>
      <c r="AN78">
        <v>0</v>
      </c>
      <c r="AO78" s="26">
        <f t="shared" si="25"/>
        <v>0</v>
      </c>
      <c r="AP78" s="26">
        <f t="shared" si="26"/>
        <v>3609339</v>
      </c>
      <c r="AQ78" s="26">
        <f t="shared" si="27"/>
        <v>3609339</v>
      </c>
      <c r="AR78" s="69">
        <v>1095080</v>
      </c>
      <c r="AS78" s="69">
        <f t="shared" si="42"/>
        <v>3609339</v>
      </c>
      <c r="AT78" s="63">
        <v>3707985</v>
      </c>
      <c r="AU78" s="26">
        <f t="shared" si="28"/>
        <v>98646</v>
      </c>
      <c r="AV78" s="70" t="str">
        <f t="shared" si="29"/>
        <v>No</v>
      </c>
      <c r="AW78" s="69">
        <f t="shared" si="30"/>
        <v>0</v>
      </c>
      <c r="AX78" s="71">
        <f t="shared" si="31"/>
        <v>3707985</v>
      </c>
      <c r="AY78" s="72">
        <f t="shared" si="32"/>
        <v>3707985</v>
      </c>
      <c r="AZ78" s="115">
        <f t="shared" si="33"/>
        <v>0</v>
      </c>
      <c r="BA78" s="115"/>
      <c r="BB78" s="115">
        <f t="shared" si="34"/>
        <v>12278.49343735931</v>
      </c>
      <c r="BC78" s="74"/>
      <c r="BD78" s="74"/>
      <c r="BE78" s="74">
        <f t="shared" si="35"/>
        <v>-98646</v>
      </c>
      <c r="BF78" s="74">
        <f t="shared" si="44"/>
        <v>-98646</v>
      </c>
      <c r="BG78" s="74">
        <f t="shared" si="44"/>
        <v>-84549.486599999946</v>
      </c>
      <c r="BH78" s="74">
        <f t="shared" si="44"/>
        <v>-70455.087183780037</v>
      </c>
      <c r="BI78" s="74">
        <f t="shared" si="44"/>
        <v>-56364.069747024216</v>
      </c>
      <c r="BJ78" s="74">
        <f t="shared" si="44"/>
        <v>-42273.052310268395</v>
      </c>
      <c r="BK78" s="74">
        <f t="shared" si="44"/>
        <v>-28183.443975255825</v>
      </c>
      <c r="BL78" s="74">
        <f t="shared" si="44"/>
        <v>-14091.721987627912</v>
      </c>
      <c r="BO78" s="116">
        <f t="shared" si="45"/>
        <v>0</v>
      </c>
      <c r="BP78" s="116">
        <f t="shared" si="45"/>
        <v>-14096.5134</v>
      </c>
      <c r="BQ78" s="116">
        <f t="shared" si="45"/>
        <v>-14094.399416219991</v>
      </c>
      <c r="BR78" s="116">
        <f t="shared" si="45"/>
        <v>-14091.017436756008</v>
      </c>
      <c r="BS78" s="116">
        <f t="shared" si="45"/>
        <v>-14091.017436756054</v>
      </c>
      <c r="BT78" s="116">
        <f t="shared" si="45"/>
        <v>-14089.608335012455</v>
      </c>
      <c r="BU78" s="116">
        <f t="shared" si="45"/>
        <v>-14091.721987627912</v>
      </c>
      <c r="BV78" s="116">
        <f t="shared" si="43"/>
        <v>-14091.721987627912</v>
      </c>
      <c r="BX78" s="74">
        <f t="shared" si="38"/>
        <v>3707985</v>
      </c>
      <c r="BY78" s="74">
        <f t="shared" si="46"/>
        <v>3693888.4865999999</v>
      </c>
      <c r="BZ78" s="74">
        <f t="shared" si="46"/>
        <v>3679794.08718378</v>
      </c>
      <c r="CA78" s="74">
        <f t="shared" si="46"/>
        <v>3665703.0697470242</v>
      </c>
      <c r="CB78" s="74">
        <f t="shared" si="46"/>
        <v>3651612.0523102684</v>
      </c>
      <c r="CC78" s="74">
        <f t="shared" si="46"/>
        <v>3637522.4439752558</v>
      </c>
      <c r="CD78" s="74">
        <f t="shared" si="46"/>
        <v>3623430.7219876279</v>
      </c>
      <c r="CE78" s="74">
        <f t="shared" si="46"/>
        <v>3609339</v>
      </c>
      <c r="CG78" s="117">
        <f t="shared" si="40"/>
        <v>3707985</v>
      </c>
      <c r="CH78" s="117">
        <f t="shared" si="47"/>
        <v>3693888.4865999999</v>
      </c>
      <c r="CI78" s="117">
        <f t="shared" si="47"/>
        <v>3679794.08718378</v>
      </c>
      <c r="CJ78" s="117">
        <f t="shared" si="47"/>
        <v>3665703.0697470242</v>
      </c>
      <c r="CK78" s="117">
        <f t="shared" si="47"/>
        <v>3651612.0523102684</v>
      </c>
      <c r="CL78" s="117">
        <f t="shared" si="47"/>
        <v>3637522.4439752558</v>
      </c>
      <c r="CM78" s="117">
        <f t="shared" si="47"/>
        <v>3623430.7219876279</v>
      </c>
      <c r="CN78" s="117">
        <f t="shared" si="47"/>
        <v>3609339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 s="124">
        <v>0</v>
      </c>
      <c r="H79" s="6">
        <v>53</v>
      </c>
      <c r="I79" s="2" t="s">
        <v>240</v>
      </c>
      <c r="J79" s="60"/>
      <c r="K79" s="61">
        <v>257.60000000000002</v>
      </c>
      <c r="L79"/>
      <c r="M79" s="63">
        <v>55</v>
      </c>
      <c r="N79" s="64">
        <f t="shared" si="6"/>
        <v>16.5</v>
      </c>
      <c r="O79" s="64">
        <f t="shared" si="7"/>
        <v>154.56</v>
      </c>
      <c r="P79" s="64">
        <f t="shared" si="8"/>
        <v>0</v>
      </c>
      <c r="Q79" s="64">
        <f t="shared" si="9"/>
        <v>0</v>
      </c>
      <c r="R79" s="65">
        <f t="shared" si="10"/>
        <v>0.21</v>
      </c>
      <c r="S79" s="65">
        <f t="shared" si="11"/>
        <v>0</v>
      </c>
      <c r="T79" s="64">
        <f t="shared" si="12"/>
        <v>0</v>
      </c>
      <c r="U79" s="64">
        <f t="shared" si="13"/>
        <v>0</v>
      </c>
      <c r="V79">
        <v>1</v>
      </c>
      <c r="W79" s="64">
        <f t="shared" si="14"/>
        <v>0.25</v>
      </c>
      <c r="X79" s="27">
        <f t="shared" si="15"/>
        <v>16.5</v>
      </c>
      <c r="Y79" s="11">
        <f t="shared" si="16"/>
        <v>274.35000000000002</v>
      </c>
      <c r="Z79" s="123">
        <v>433334079.67000002</v>
      </c>
      <c r="AA79" s="121">
        <v>1881</v>
      </c>
      <c r="AB79" s="27">
        <f t="shared" si="17"/>
        <v>230374.31</v>
      </c>
      <c r="AC79" s="10">
        <f t="shared" si="18"/>
        <v>0.89810299999999998</v>
      </c>
      <c r="AD79" s="121">
        <v>95543</v>
      </c>
      <c r="AE79" s="10">
        <f t="shared" si="19"/>
        <v>0.69266700000000003</v>
      </c>
      <c r="AF79" s="10">
        <f t="shared" si="20"/>
        <v>0.16352800000000001</v>
      </c>
      <c r="AG79" s="66">
        <f t="shared" si="21"/>
        <v>0.16352800000000001</v>
      </c>
      <c r="AH79" s="67">
        <f t="shared" si="22"/>
        <v>0</v>
      </c>
      <c r="AI79" s="68">
        <f t="shared" si="23"/>
        <v>0.16352800000000001</v>
      </c>
      <c r="AJ79">
        <v>0</v>
      </c>
      <c r="AK79">
        <v>0</v>
      </c>
      <c r="AL79" s="26">
        <f t="shared" si="24"/>
        <v>0</v>
      </c>
      <c r="AM79">
        <v>47</v>
      </c>
      <c r="AN79">
        <v>4</v>
      </c>
      <c r="AO79" s="26">
        <f t="shared" si="25"/>
        <v>18800</v>
      </c>
      <c r="AP79" s="26">
        <f t="shared" si="26"/>
        <v>517057</v>
      </c>
      <c r="AQ79" s="26">
        <f t="shared" si="27"/>
        <v>535857</v>
      </c>
      <c r="AR79" s="69">
        <v>923278</v>
      </c>
      <c r="AS79" s="69">
        <f t="shared" si="42"/>
        <v>535857</v>
      </c>
      <c r="AT79" s="63">
        <v>736256</v>
      </c>
      <c r="AU79" s="26">
        <f t="shared" si="28"/>
        <v>200399</v>
      </c>
      <c r="AV79" s="70" t="str">
        <f t="shared" si="29"/>
        <v>No</v>
      </c>
      <c r="AW79" s="69">
        <f t="shared" si="30"/>
        <v>0</v>
      </c>
      <c r="AX79" s="71">
        <f t="shared" si="31"/>
        <v>736256</v>
      </c>
      <c r="AY79" s="72">
        <f t="shared" si="32"/>
        <v>736256</v>
      </c>
      <c r="AZ79" s="115">
        <f t="shared" si="33"/>
        <v>0</v>
      </c>
      <c r="BA79" s="115"/>
      <c r="BB79" s="115">
        <f t="shared" si="34"/>
        <v>12274.393439440995</v>
      </c>
      <c r="BC79" s="74"/>
      <c r="BD79" s="74"/>
      <c r="BE79" s="74">
        <f t="shared" si="35"/>
        <v>-200399</v>
      </c>
      <c r="BF79" s="74">
        <f t="shared" si="44"/>
        <v>-200399</v>
      </c>
      <c r="BG79" s="74">
        <f t="shared" si="44"/>
        <v>-171761.98289999994</v>
      </c>
      <c r="BH79" s="74">
        <f t="shared" si="44"/>
        <v>-143129.26035056997</v>
      </c>
      <c r="BI79" s="74">
        <f t="shared" si="44"/>
        <v>-114503.40828045597</v>
      </c>
      <c r="BJ79" s="74">
        <f t="shared" si="44"/>
        <v>-85877.55621034198</v>
      </c>
      <c r="BK79" s="74">
        <f t="shared" si="44"/>
        <v>-57254.566725434968</v>
      </c>
      <c r="BL79" s="74">
        <f t="shared" si="44"/>
        <v>-28627.283362717484</v>
      </c>
      <c r="BO79" s="116">
        <f t="shared" si="45"/>
        <v>0</v>
      </c>
      <c r="BP79" s="116">
        <f t="shared" si="45"/>
        <v>-28637.017100000001</v>
      </c>
      <c r="BQ79" s="116">
        <f t="shared" si="45"/>
        <v>-28632.722549429989</v>
      </c>
      <c r="BR79" s="116">
        <f t="shared" si="45"/>
        <v>-28625.852070113993</v>
      </c>
      <c r="BS79" s="116">
        <f t="shared" si="45"/>
        <v>-28625.852070113993</v>
      </c>
      <c r="BT79" s="116">
        <f t="shared" si="45"/>
        <v>-28622.989484906979</v>
      </c>
      <c r="BU79" s="116">
        <f t="shared" si="45"/>
        <v>-28627.283362717484</v>
      </c>
      <c r="BV79" s="116">
        <f t="shared" si="43"/>
        <v>-28627.283362717484</v>
      </c>
      <c r="BX79" s="74">
        <f t="shared" si="38"/>
        <v>736256</v>
      </c>
      <c r="BY79" s="74">
        <f t="shared" si="46"/>
        <v>707618.98289999994</v>
      </c>
      <c r="BZ79" s="74">
        <f t="shared" si="46"/>
        <v>678986.26035056997</v>
      </c>
      <c r="CA79" s="74">
        <f t="shared" si="46"/>
        <v>650360.40828045597</v>
      </c>
      <c r="CB79" s="74">
        <f t="shared" si="46"/>
        <v>621734.55621034198</v>
      </c>
      <c r="CC79" s="74">
        <f t="shared" si="46"/>
        <v>593111.56672543497</v>
      </c>
      <c r="CD79" s="74">
        <f t="shared" si="46"/>
        <v>564484.28336271748</v>
      </c>
      <c r="CE79" s="74">
        <f t="shared" si="46"/>
        <v>535857</v>
      </c>
      <c r="CG79" s="117">
        <f t="shared" si="40"/>
        <v>736256</v>
      </c>
      <c r="CH79" s="117">
        <f t="shared" si="47"/>
        <v>707618.98289999994</v>
      </c>
      <c r="CI79" s="117">
        <f t="shared" si="47"/>
        <v>678986.26035056997</v>
      </c>
      <c r="CJ79" s="117">
        <f t="shared" si="47"/>
        <v>650360.40828045597</v>
      </c>
      <c r="CK79" s="117">
        <f t="shared" si="47"/>
        <v>621734.55621034198</v>
      </c>
      <c r="CL79" s="117">
        <f t="shared" si="47"/>
        <v>593111.56672543497</v>
      </c>
      <c r="CM79" s="117">
        <f t="shared" si="47"/>
        <v>564484.28336271748</v>
      </c>
      <c r="CN79" s="117">
        <f t="shared" si="47"/>
        <v>535857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 s="124">
        <v>0</v>
      </c>
      <c r="H80" s="6">
        <v>54</v>
      </c>
      <c r="I80" s="2" t="s">
        <v>241</v>
      </c>
      <c r="J80" s="60"/>
      <c r="K80" s="61">
        <v>5575.2</v>
      </c>
      <c r="L80"/>
      <c r="M80" s="63">
        <v>829</v>
      </c>
      <c r="N80" s="64">
        <f t="shared" si="6"/>
        <v>248.7</v>
      </c>
      <c r="O80" s="64">
        <f t="shared" si="7"/>
        <v>3345.12</v>
      </c>
      <c r="P80" s="64">
        <f t="shared" si="8"/>
        <v>0</v>
      </c>
      <c r="Q80" s="64">
        <f t="shared" si="9"/>
        <v>0</v>
      </c>
      <c r="R80" s="65">
        <f t="shared" si="10"/>
        <v>0.15</v>
      </c>
      <c r="S80" s="65">
        <f t="shared" si="11"/>
        <v>0</v>
      </c>
      <c r="T80" s="64">
        <f t="shared" si="12"/>
        <v>0</v>
      </c>
      <c r="U80" s="64">
        <f t="shared" si="13"/>
        <v>0</v>
      </c>
      <c r="V80">
        <v>200</v>
      </c>
      <c r="W80" s="64">
        <f t="shared" si="14"/>
        <v>50</v>
      </c>
      <c r="X80" s="27">
        <f t="shared" si="15"/>
        <v>248.7</v>
      </c>
      <c r="Y80" s="11">
        <f t="shared" si="16"/>
        <v>5873.9</v>
      </c>
      <c r="Z80" s="123">
        <v>7598288553</v>
      </c>
      <c r="AA80" s="121">
        <v>35199</v>
      </c>
      <c r="AB80" s="27">
        <f t="shared" si="17"/>
        <v>215866.6</v>
      </c>
      <c r="AC80" s="10">
        <f t="shared" si="18"/>
        <v>0.84154499999999999</v>
      </c>
      <c r="AD80" s="121">
        <v>144134</v>
      </c>
      <c r="AE80" s="10">
        <f t="shared" si="19"/>
        <v>1.044942</v>
      </c>
      <c r="AF80" s="10">
        <f t="shared" si="20"/>
        <v>9.7435999999999995E-2</v>
      </c>
      <c r="AG80" s="66">
        <f t="shared" si="21"/>
        <v>9.7435999999999995E-2</v>
      </c>
      <c r="AH80" s="67">
        <f t="shared" si="22"/>
        <v>0</v>
      </c>
      <c r="AI80" s="68">
        <f t="shared" si="23"/>
        <v>9.7435999999999995E-2</v>
      </c>
      <c r="AJ80">
        <v>0</v>
      </c>
      <c r="AK80">
        <v>0</v>
      </c>
      <c r="AL80" s="26">
        <f t="shared" si="24"/>
        <v>0</v>
      </c>
      <c r="AM80">
        <v>0</v>
      </c>
      <c r="AN80">
        <v>0</v>
      </c>
      <c r="AO80" s="26">
        <f t="shared" si="25"/>
        <v>0</v>
      </c>
      <c r="AP80" s="26">
        <f t="shared" si="26"/>
        <v>6596095</v>
      </c>
      <c r="AQ80" s="26">
        <f t="shared" si="27"/>
        <v>6596095</v>
      </c>
      <c r="AR80" s="69">
        <v>6654380</v>
      </c>
      <c r="AS80" s="69">
        <f t="shared" si="42"/>
        <v>6596095</v>
      </c>
      <c r="AT80" s="63">
        <v>6717318</v>
      </c>
      <c r="AU80" s="26">
        <f t="shared" si="28"/>
        <v>121223</v>
      </c>
      <c r="AV80" s="70" t="str">
        <f t="shared" si="29"/>
        <v>No</v>
      </c>
      <c r="AW80" s="69">
        <f t="shared" si="30"/>
        <v>0</v>
      </c>
      <c r="AX80" s="71">
        <f t="shared" si="31"/>
        <v>6717318</v>
      </c>
      <c r="AY80" s="72">
        <f t="shared" si="32"/>
        <v>6717318</v>
      </c>
      <c r="AZ80" s="115">
        <f t="shared" si="33"/>
        <v>0</v>
      </c>
      <c r="BA80" s="115"/>
      <c r="BB80" s="115">
        <f t="shared" si="34"/>
        <v>12142.469776868991</v>
      </c>
      <c r="BC80" s="74"/>
      <c r="BD80" s="74"/>
      <c r="BE80" s="74">
        <f t="shared" si="35"/>
        <v>-121223</v>
      </c>
      <c r="BF80" s="74">
        <f t="shared" si="44"/>
        <v>-121223</v>
      </c>
      <c r="BG80" s="74">
        <f t="shared" si="44"/>
        <v>-103900.23330000043</v>
      </c>
      <c r="BH80" s="74">
        <f t="shared" si="44"/>
        <v>-86580.064408889972</v>
      </c>
      <c r="BI80" s="74">
        <f t="shared" si="44"/>
        <v>-69264.051527111791</v>
      </c>
      <c r="BJ80" s="74">
        <f t="shared" si="44"/>
        <v>-51948.03864533361</v>
      </c>
      <c r="BK80" s="74">
        <f t="shared" si="44"/>
        <v>-34633.757364843972</v>
      </c>
      <c r="BL80" s="74">
        <f t="shared" si="44"/>
        <v>-17316.87868242152</v>
      </c>
      <c r="BO80" s="116">
        <f t="shared" si="45"/>
        <v>0</v>
      </c>
      <c r="BP80" s="116">
        <f t="shared" si="45"/>
        <v>-17322.7667</v>
      </c>
      <c r="BQ80" s="116">
        <f t="shared" si="45"/>
        <v>-17320.168891110072</v>
      </c>
      <c r="BR80" s="116">
        <f t="shared" si="45"/>
        <v>-17316.012881777995</v>
      </c>
      <c r="BS80" s="116">
        <f t="shared" si="45"/>
        <v>-17316.012881777948</v>
      </c>
      <c r="BT80" s="116">
        <f t="shared" si="45"/>
        <v>-17314.281280489693</v>
      </c>
      <c r="BU80" s="116">
        <f t="shared" si="45"/>
        <v>-17316.878682421986</v>
      </c>
      <c r="BV80" s="116">
        <f t="shared" si="43"/>
        <v>-17316.87868242152</v>
      </c>
      <c r="BX80" s="74">
        <f t="shared" si="38"/>
        <v>6717318</v>
      </c>
      <c r="BY80" s="74">
        <f t="shared" si="46"/>
        <v>6699995.2333000004</v>
      </c>
      <c r="BZ80" s="74">
        <f t="shared" si="46"/>
        <v>6682675.06440889</v>
      </c>
      <c r="CA80" s="74">
        <f t="shared" si="46"/>
        <v>6665359.0515271118</v>
      </c>
      <c r="CB80" s="74">
        <f t="shared" si="46"/>
        <v>6648043.0386453336</v>
      </c>
      <c r="CC80" s="74">
        <f t="shared" si="46"/>
        <v>6630728.757364844</v>
      </c>
      <c r="CD80" s="74">
        <f t="shared" si="46"/>
        <v>6613411.8786824215</v>
      </c>
      <c r="CE80" s="74">
        <f t="shared" si="46"/>
        <v>6596095</v>
      </c>
      <c r="CG80" s="117">
        <f t="shared" si="40"/>
        <v>6717318</v>
      </c>
      <c r="CH80" s="117">
        <f t="shared" si="47"/>
        <v>6699995.2333000004</v>
      </c>
      <c r="CI80" s="117">
        <f t="shared" si="47"/>
        <v>6682675.06440889</v>
      </c>
      <c r="CJ80" s="117">
        <f t="shared" si="47"/>
        <v>6665359.0515271118</v>
      </c>
      <c r="CK80" s="117">
        <f t="shared" si="47"/>
        <v>6648043.0386453336</v>
      </c>
      <c r="CL80" s="117">
        <f t="shared" si="47"/>
        <v>6630728.757364844</v>
      </c>
      <c r="CM80" s="117">
        <f t="shared" si="47"/>
        <v>6613411.8786824215</v>
      </c>
      <c r="CN80" s="117">
        <f t="shared" si="47"/>
        <v>6596095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 s="124">
        <v>0</v>
      </c>
      <c r="H81" s="6">
        <v>55</v>
      </c>
      <c r="I81" s="2" t="s">
        <v>242</v>
      </c>
      <c r="J81" s="60"/>
      <c r="K81" s="61">
        <v>284.12</v>
      </c>
      <c r="L81"/>
      <c r="M81" s="63">
        <v>72</v>
      </c>
      <c r="N81" s="64">
        <f t="shared" si="6"/>
        <v>21.6</v>
      </c>
      <c r="O81" s="64">
        <f t="shared" si="7"/>
        <v>170.47</v>
      </c>
      <c r="P81" s="64">
        <f t="shared" si="8"/>
        <v>0</v>
      </c>
      <c r="Q81" s="64">
        <f t="shared" si="9"/>
        <v>0</v>
      </c>
      <c r="R81" s="65">
        <f t="shared" si="10"/>
        <v>0.25</v>
      </c>
      <c r="S81" s="65">
        <f t="shared" si="11"/>
        <v>0</v>
      </c>
      <c r="T81" s="64">
        <f t="shared" si="12"/>
        <v>0</v>
      </c>
      <c r="U81" s="64">
        <f t="shared" si="13"/>
        <v>0</v>
      </c>
      <c r="V81">
        <v>4</v>
      </c>
      <c r="W81" s="64">
        <f t="shared" si="14"/>
        <v>1</v>
      </c>
      <c r="X81" s="27">
        <f t="shared" si="15"/>
        <v>21.6</v>
      </c>
      <c r="Y81" s="11">
        <f t="shared" si="16"/>
        <v>306.72000000000003</v>
      </c>
      <c r="Z81" s="123">
        <v>1048969129</v>
      </c>
      <c r="AA81" s="121">
        <v>3203</v>
      </c>
      <c r="AB81" s="27">
        <f t="shared" si="17"/>
        <v>327495.83</v>
      </c>
      <c r="AC81" s="10">
        <f t="shared" si="18"/>
        <v>1.276726</v>
      </c>
      <c r="AD81" s="121">
        <v>138299</v>
      </c>
      <c r="AE81" s="10">
        <f t="shared" si="19"/>
        <v>1.00264</v>
      </c>
      <c r="AF81" s="10">
        <f t="shared" si="20"/>
        <v>-0.19450000000000001</v>
      </c>
      <c r="AG81" s="66">
        <f t="shared" si="21"/>
        <v>0.01</v>
      </c>
      <c r="AH81" s="67">
        <f t="shared" si="22"/>
        <v>0</v>
      </c>
      <c r="AI81" s="68">
        <f t="shared" si="23"/>
        <v>0.01</v>
      </c>
      <c r="AJ81">
        <v>283</v>
      </c>
      <c r="AK81">
        <v>13</v>
      </c>
      <c r="AL81" s="26">
        <f t="shared" si="24"/>
        <v>367900</v>
      </c>
      <c r="AM81">
        <v>0</v>
      </c>
      <c r="AN81">
        <v>0</v>
      </c>
      <c r="AO81" s="26">
        <f t="shared" si="25"/>
        <v>0</v>
      </c>
      <c r="AP81" s="26">
        <f t="shared" si="26"/>
        <v>35349</v>
      </c>
      <c r="AQ81" s="26">
        <f t="shared" si="27"/>
        <v>403249</v>
      </c>
      <c r="AR81" s="69">
        <v>82025</v>
      </c>
      <c r="AS81" s="69">
        <f t="shared" si="42"/>
        <v>403249</v>
      </c>
      <c r="AT81" s="63">
        <v>400335</v>
      </c>
      <c r="AU81" s="26">
        <f t="shared" si="28"/>
        <v>2914</v>
      </c>
      <c r="AV81" s="70" t="str">
        <f t="shared" si="29"/>
        <v>Yes</v>
      </c>
      <c r="AW81" s="69">
        <f t="shared" si="30"/>
        <v>2914</v>
      </c>
      <c r="AX81" s="71">
        <f t="shared" si="31"/>
        <v>403249</v>
      </c>
      <c r="AY81" s="72">
        <f t="shared" si="32"/>
        <v>403249</v>
      </c>
      <c r="AZ81" s="115">
        <f t="shared" si="33"/>
        <v>2914</v>
      </c>
      <c r="BA81" s="115"/>
      <c r="BB81" s="115">
        <f t="shared" si="34"/>
        <v>12441.742925524428</v>
      </c>
      <c r="BC81" s="74"/>
      <c r="BD81" s="74"/>
      <c r="BE81" s="74">
        <f t="shared" si="35"/>
        <v>0</v>
      </c>
      <c r="BF81" s="74">
        <f t="shared" si="44"/>
        <v>0</v>
      </c>
      <c r="BG81" s="74">
        <f t="shared" si="44"/>
        <v>0</v>
      </c>
      <c r="BH81" s="74">
        <f t="shared" si="44"/>
        <v>0</v>
      </c>
      <c r="BI81" s="74">
        <f t="shared" si="44"/>
        <v>0</v>
      </c>
      <c r="BJ81" s="74">
        <f t="shared" si="44"/>
        <v>0</v>
      </c>
      <c r="BK81" s="74">
        <f t="shared" si="44"/>
        <v>0</v>
      </c>
      <c r="BL81" s="74">
        <f t="shared" si="44"/>
        <v>0</v>
      </c>
      <c r="BO81" s="116">
        <f t="shared" si="45"/>
        <v>0</v>
      </c>
      <c r="BP81" s="116">
        <f t="shared" si="45"/>
        <v>0</v>
      </c>
      <c r="BQ81" s="116">
        <f t="shared" si="45"/>
        <v>0</v>
      </c>
      <c r="BR81" s="116">
        <f t="shared" si="45"/>
        <v>0</v>
      </c>
      <c r="BS81" s="116">
        <f t="shared" si="45"/>
        <v>0</v>
      </c>
      <c r="BT81" s="116">
        <f t="shared" si="45"/>
        <v>0</v>
      </c>
      <c r="BU81" s="116">
        <f t="shared" si="45"/>
        <v>0</v>
      </c>
      <c r="BV81" s="116">
        <f t="shared" si="43"/>
        <v>0</v>
      </c>
      <c r="BX81" s="74">
        <f t="shared" si="38"/>
        <v>403249</v>
      </c>
      <c r="BY81" s="74">
        <f t="shared" si="46"/>
        <v>403249</v>
      </c>
      <c r="BZ81" s="74">
        <f t="shared" si="46"/>
        <v>403249</v>
      </c>
      <c r="CA81" s="74">
        <f t="shared" si="46"/>
        <v>403249</v>
      </c>
      <c r="CB81" s="74">
        <f t="shared" si="46"/>
        <v>403249</v>
      </c>
      <c r="CC81" s="74">
        <f t="shared" si="46"/>
        <v>403249</v>
      </c>
      <c r="CD81" s="74">
        <f t="shared" si="46"/>
        <v>403249</v>
      </c>
      <c r="CE81" s="74">
        <f t="shared" si="46"/>
        <v>403249</v>
      </c>
      <c r="CG81" s="117">
        <f t="shared" si="40"/>
        <v>403249</v>
      </c>
      <c r="CH81" s="117">
        <f t="shared" si="47"/>
        <v>403249</v>
      </c>
      <c r="CI81" s="117">
        <f t="shared" si="47"/>
        <v>403249</v>
      </c>
      <c r="CJ81" s="117">
        <f t="shared" si="47"/>
        <v>403249</v>
      </c>
      <c r="CK81" s="117">
        <f t="shared" si="47"/>
        <v>403249</v>
      </c>
      <c r="CL81" s="117">
        <f t="shared" si="47"/>
        <v>403249</v>
      </c>
      <c r="CM81" s="117">
        <f t="shared" si="47"/>
        <v>403249</v>
      </c>
      <c r="CN81" s="117">
        <f t="shared" si="47"/>
        <v>403249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 s="124">
        <v>0</v>
      </c>
      <c r="H82" s="6">
        <v>56</v>
      </c>
      <c r="I82" s="2" t="s">
        <v>243</v>
      </c>
      <c r="J82" s="60"/>
      <c r="K82" s="61">
        <v>1657.62</v>
      </c>
      <c r="L82"/>
      <c r="M82" s="63">
        <v>238</v>
      </c>
      <c r="N82" s="64">
        <f t="shared" si="6"/>
        <v>71.400000000000006</v>
      </c>
      <c r="O82" s="64">
        <f t="shared" si="7"/>
        <v>994.57</v>
      </c>
      <c r="P82" s="64">
        <f t="shared" si="8"/>
        <v>0</v>
      </c>
      <c r="Q82" s="64">
        <f t="shared" si="9"/>
        <v>0</v>
      </c>
      <c r="R82" s="65">
        <f t="shared" si="10"/>
        <v>0.14000000000000001</v>
      </c>
      <c r="S82" s="65">
        <f t="shared" si="11"/>
        <v>0</v>
      </c>
      <c r="T82" s="64">
        <f t="shared" si="12"/>
        <v>0</v>
      </c>
      <c r="U82" s="64">
        <f t="shared" si="13"/>
        <v>0</v>
      </c>
      <c r="V82">
        <v>13</v>
      </c>
      <c r="W82" s="64">
        <f t="shared" si="14"/>
        <v>3.25</v>
      </c>
      <c r="X82" s="27">
        <f t="shared" si="15"/>
        <v>71.400000000000006</v>
      </c>
      <c r="Y82" s="11">
        <f t="shared" si="16"/>
        <v>1732.27</v>
      </c>
      <c r="Z82" s="123">
        <v>1913061582</v>
      </c>
      <c r="AA82" s="121">
        <v>11041</v>
      </c>
      <c r="AB82" s="27">
        <f t="shared" si="17"/>
        <v>173268.87</v>
      </c>
      <c r="AC82" s="10">
        <f t="shared" si="18"/>
        <v>0.67547999999999997</v>
      </c>
      <c r="AD82" s="121">
        <v>116023</v>
      </c>
      <c r="AE82" s="10">
        <f t="shared" si="19"/>
        <v>0.84114299999999997</v>
      </c>
      <c r="AF82" s="10">
        <f t="shared" si="20"/>
        <v>0.27482099999999998</v>
      </c>
      <c r="AG82" s="66">
        <f t="shared" si="21"/>
        <v>0.27482099999999998</v>
      </c>
      <c r="AH82" s="67">
        <f t="shared" si="22"/>
        <v>0</v>
      </c>
      <c r="AI82" s="68">
        <f t="shared" si="23"/>
        <v>0.27482099999999998</v>
      </c>
      <c r="AJ82">
        <v>0</v>
      </c>
      <c r="AK82">
        <v>0</v>
      </c>
      <c r="AL82" s="26">
        <f t="shared" si="24"/>
        <v>0</v>
      </c>
      <c r="AM82">
        <v>0</v>
      </c>
      <c r="AN82">
        <v>0</v>
      </c>
      <c r="AO82" s="26">
        <f t="shared" si="25"/>
        <v>0</v>
      </c>
      <c r="AP82" s="26">
        <f t="shared" si="26"/>
        <v>5486640</v>
      </c>
      <c r="AQ82" s="26">
        <f t="shared" si="27"/>
        <v>5486640</v>
      </c>
      <c r="AR82" s="69">
        <v>5510220</v>
      </c>
      <c r="AS82" s="69">
        <f t="shared" si="42"/>
        <v>5486640</v>
      </c>
      <c r="AT82" s="63">
        <v>5447238</v>
      </c>
      <c r="AU82" s="26">
        <f t="shared" si="28"/>
        <v>39402</v>
      </c>
      <c r="AV82" s="70" t="str">
        <f t="shared" si="29"/>
        <v>Yes</v>
      </c>
      <c r="AW82" s="69">
        <f t="shared" si="30"/>
        <v>39402</v>
      </c>
      <c r="AX82" s="71">
        <f t="shared" si="31"/>
        <v>5486640</v>
      </c>
      <c r="AY82" s="72">
        <f t="shared" si="32"/>
        <v>5486640</v>
      </c>
      <c r="AZ82" s="115">
        <f t="shared" si="33"/>
        <v>39402</v>
      </c>
      <c r="BA82" s="115"/>
      <c r="BB82" s="115">
        <f t="shared" si="34"/>
        <v>12044.022001423729</v>
      </c>
      <c r="BC82" s="74"/>
      <c r="BD82" s="74"/>
      <c r="BE82" s="74">
        <f t="shared" si="35"/>
        <v>0</v>
      </c>
      <c r="BF82" s="74">
        <f t="shared" si="44"/>
        <v>0</v>
      </c>
      <c r="BG82" s="74">
        <f t="shared" si="44"/>
        <v>0</v>
      </c>
      <c r="BH82" s="74">
        <f t="shared" si="44"/>
        <v>0</v>
      </c>
      <c r="BI82" s="74">
        <f t="shared" si="44"/>
        <v>0</v>
      </c>
      <c r="BJ82" s="74">
        <f t="shared" si="44"/>
        <v>0</v>
      </c>
      <c r="BK82" s="74">
        <f t="shared" si="44"/>
        <v>0</v>
      </c>
      <c r="BL82" s="74">
        <f t="shared" si="44"/>
        <v>0</v>
      </c>
      <c r="BO82" s="116">
        <f t="shared" si="45"/>
        <v>0</v>
      </c>
      <c r="BP82" s="116">
        <f t="shared" si="45"/>
        <v>0</v>
      </c>
      <c r="BQ82" s="116">
        <f t="shared" si="45"/>
        <v>0</v>
      </c>
      <c r="BR82" s="116">
        <f t="shared" si="45"/>
        <v>0</v>
      </c>
      <c r="BS82" s="116">
        <f t="shared" si="45"/>
        <v>0</v>
      </c>
      <c r="BT82" s="116">
        <f t="shared" si="45"/>
        <v>0</v>
      </c>
      <c r="BU82" s="116">
        <f t="shared" si="45"/>
        <v>0</v>
      </c>
      <c r="BV82" s="116">
        <f t="shared" si="43"/>
        <v>0</v>
      </c>
      <c r="BX82" s="74">
        <f t="shared" si="38"/>
        <v>5486640</v>
      </c>
      <c r="BY82" s="74">
        <f t="shared" si="46"/>
        <v>5486640</v>
      </c>
      <c r="BZ82" s="74">
        <f t="shared" si="46"/>
        <v>5486640</v>
      </c>
      <c r="CA82" s="74">
        <f t="shared" si="46"/>
        <v>5486640</v>
      </c>
      <c r="CB82" s="74">
        <f t="shared" si="46"/>
        <v>5486640</v>
      </c>
      <c r="CC82" s="74">
        <f t="shared" si="46"/>
        <v>5486640</v>
      </c>
      <c r="CD82" s="74">
        <f t="shared" si="46"/>
        <v>5486640</v>
      </c>
      <c r="CE82" s="74">
        <f t="shared" si="46"/>
        <v>5486640</v>
      </c>
      <c r="CG82" s="117">
        <f t="shared" si="40"/>
        <v>5486640</v>
      </c>
      <c r="CH82" s="117">
        <f t="shared" si="47"/>
        <v>5486640</v>
      </c>
      <c r="CI82" s="117">
        <f t="shared" si="47"/>
        <v>5486640</v>
      </c>
      <c r="CJ82" s="117">
        <f t="shared" si="47"/>
        <v>5486640</v>
      </c>
      <c r="CK82" s="117">
        <f t="shared" si="47"/>
        <v>5486640</v>
      </c>
      <c r="CL82" s="117">
        <f t="shared" si="47"/>
        <v>5486640</v>
      </c>
      <c r="CM82" s="117">
        <f t="shared" si="47"/>
        <v>5486640</v>
      </c>
      <c r="CN82" s="117">
        <f t="shared" si="47"/>
        <v>5486640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 s="124">
        <v>0</v>
      </c>
      <c r="H83" s="6">
        <v>57</v>
      </c>
      <c r="I83" s="2" t="s">
        <v>244</v>
      </c>
      <c r="J83" s="60"/>
      <c r="K83" s="61">
        <v>8056.44</v>
      </c>
      <c r="L83"/>
      <c r="M83" s="63">
        <v>1578</v>
      </c>
      <c r="N83" s="64">
        <f t="shared" si="6"/>
        <v>473.4</v>
      </c>
      <c r="O83" s="64">
        <f t="shared" si="7"/>
        <v>4833.8599999999997</v>
      </c>
      <c r="P83" s="64">
        <f t="shared" si="8"/>
        <v>0</v>
      </c>
      <c r="Q83" s="64">
        <f t="shared" si="9"/>
        <v>0</v>
      </c>
      <c r="R83" s="65">
        <f t="shared" si="10"/>
        <v>0.2</v>
      </c>
      <c r="S83" s="65">
        <f t="shared" si="11"/>
        <v>0</v>
      </c>
      <c r="T83" s="64">
        <f t="shared" si="12"/>
        <v>0</v>
      </c>
      <c r="U83" s="64">
        <f t="shared" si="13"/>
        <v>0</v>
      </c>
      <c r="V83">
        <v>397</v>
      </c>
      <c r="W83" s="64">
        <f t="shared" si="14"/>
        <v>99.25</v>
      </c>
      <c r="X83" s="27">
        <f t="shared" si="15"/>
        <v>473.4</v>
      </c>
      <c r="Y83" s="11">
        <f t="shared" si="16"/>
        <v>8629.09</v>
      </c>
      <c r="Z83" s="123">
        <v>55719115818.330002</v>
      </c>
      <c r="AA83" s="121">
        <v>63638</v>
      </c>
      <c r="AB83" s="27">
        <f t="shared" si="17"/>
        <v>875563.59</v>
      </c>
      <c r="AC83" s="10">
        <f t="shared" si="18"/>
        <v>3.413341</v>
      </c>
      <c r="AD83" s="121">
        <v>185850</v>
      </c>
      <c r="AE83" s="10">
        <f t="shared" si="19"/>
        <v>1.347375</v>
      </c>
      <c r="AF83" s="10">
        <f t="shared" si="20"/>
        <v>-1.7935509999999999</v>
      </c>
      <c r="AG83" s="66">
        <f t="shared" si="21"/>
        <v>0.01</v>
      </c>
      <c r="AH83" s="67">
        <f t="shared" si="22"/>
        <v>0</v>
      </c>
      <c r="AI83" s="68">
        <f t="shared" si="23"/>
        <v>0.01</v>
      </c>
      <c r="AJ83">
        <v>0</v>
      </c>
      <c r="AK83">
        <v>0</v>
      </c>
      <c r="AL83" s="26">
        <f t="shared" si="24"/>
        <v>0</v>
      </c>
      <c r="AM83">
        <v>0</v>
      </c>
      <c r="AN83">
        <v>0</v>
      </c>
      <c r="AO83" s="26">
        <f t="shared" si="25"/>
        <v>0</v>
      </c>
      <c r="AP83" s="26">
        <f t="shared" si="26"/>
        <v>994503</v>
      </c>
      <c r="AQ83" s="26">
        <f t="shared" si="27"/>
        <v>994503</v>
      </c>
      <c r="AR83" s="69">
        <v>136859</v>
      </c>
      <c r="AS83" s="69">
        <f t="shared" si="42"/>
        <v>994503</v>
      </c>
      <c r="AT83" s="63">
        <v>1019227</v>
      </c>
      <c r="AU83" s="26">
        <f t="shared" si="28"/>
        <v>24724</v>
      </c>
      <c r="AV83" s="70" t="str">
        <f t="shared" si="29"/>
        <v>No</v>
      </c>
      <c r="AW83" s="69">
        <f t="shared" si="30"/>
        <v>0</v>
      </c>
      <c r="AX83" s="71">
        <f t="shared" si="31"/>
        <v>1019227</v>
      </c>
      <c r="AY83" s="72">
        <f t="shared" si="32"/>
        <v>1019227</v>
      </c>
      <c r="AZ83" s="115">
        <f t="shared" si="33"/>
        <v>0</v>
      </c>
      <c r="BA83" s="115"/>
      <c r="BB83" s="115">
        <f t="shared" si="34"/>
        <v>12344.194489129193</v>
      </c>
      <c r="BC83" s="74"/>
      <c r="BD83" s="74"/>
      <c r="BE83" s="74">
        <f t="shared" si="35"/>
        <v>-24724</v>
      </c>
      <c r="BF83" s="74">
        <f t="shared" si="44"/>
        <v>-24724</v>
      </c>
      <c r="BG83" s="74">
        <f t="shared" si="44"/>
        <v>-21190.940399999963</v>
      </c>
      <c r="BH83" s="74">
        <f t="shared" si="44"/>
        <v>-17658.410635320004</v>
      </c>
      <c r="BI83" s="74">
        <f t="shared" si="44"/>
        <v>-14126.728508256027</v>
      </c>
      <c r="BJ83" s="74">
        <f t="shared" si="44"/>
        <v>-10595.046381192049</v>
      </c>
      <c r="BK83" s="74">
        <f t="shared" si="44"/>
        <v>-7063.7174223407637</v>
      </c>
      <c r="BL83" s="74">
        <f t="shared" si="44"/>
        <v>-3531.8587111703819</v>
      </c>
      <c r="BO83" s="116">
        <f t="shared" si="45"/>
        <v>0</v>
      </c>
      <c r="BP83" s="116">
        <f t="shared" si="45"/>
        <v>-3533.0596</v>
      </c>
      <c r="BQ83" s="116">
        <f t="shared" si="45"/>
        <v>-3532.5297646799936</v>
      </c>
      <c r="BR83" s="116">
        <f t="shared" si="45"/>
        <v>-3531.6821270640012</v>
      </c>
      <c r="BS83" s="116">
        <f t="shared" si="45"/>
        <v>-3531.6821270640066</v>
      </c>
      <c r="BT83" s="116">
        <f t="shared" si="45"/>
        <v>-3531.3289588513098</v>
      </c>
      <c r="BU83" s="116">
        <f t="shared" si="45"/>
        <v>-3531.8587111703819</v>
      </c>
      <c r="BV83" s="116">
        <f t="shared" si="43"/>
        <v>-3531.8587111703819</v>
      </c>
      <c r="BX83" s="74">
        <f t="shared" si="38"/>
        <v>1019227</v>
      </c>
      <c r="BY83" s="74">
        <f t="shared" si="46"/>
        <v>1015693.9404</v>
      </c>
      <c r="BZ83" s="74">
        <f t="shared" si="46"/>
        <v>1012161.41063532</v>
      </c>
      <c r="CA83" s="74">
        <f t="shared" si="46"/>
        <v>1008629.728508256</v>
      </c>
      <c r="CB83" s="74">
        <f t="shared" si="46"/>
        <v>1005098.046381192</v>
      </c>
      <c r="CC83" s="74">
        <f t="shared" si="46"/>
        <v>1001566.7174223408</v>
      </c>
      <c r="CD83" s="74">
        <f t="shared" si="46"/>
        <v>998034.85871117038</v>
      </c>
      <c r="CE83" s="74">
        <f t="shared" si="46"/>
        <v>994503</v>
      </c>
      <c r="CG83" s="117">
        <f t="shared" si="40"/>
        <v>1019227</v>
      </c>
      <c r="CH83" s="117">
        <f t="shared" si="47"/>
        <v>1015693.9404</v>
      </c>
      <c r="CI83" s="117">
        <f t="shared" si="47"/>
        <v>1012161.41063532</v>
      </c>
      <c r="CJ83" s="117">
        <f t="shared" si="47"/>
        <v>1008629.728508256</v>
      </c>
      <c r="CK83" s="117">
        <f t="shared" si="47"/>
        <v>1005098.046381192</v>
      </c>
      <c r="CL83" s="117">
        <f t="shared" si="47"/>
        <v>1001566.7174223408</v>
      </c>
      <c r="CM83" s="117">
        <f t="shared" si="47"/>
        <v>998034.85871117038</v>
      </c>
      <c r="CN83" s="117">
        <f t="shared" si="47"/>
        <v>994503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 s="124">
        <v>34</v>
      </c>
      <c r="H84" s="6">
        <v>58</v>
      </c>
      <c r="I84" s="2" t="s">
        <v>245</v>
      </c>
      <c r="J84" s="60"/>
      <c r="K84" s="61">
        <v>1588.52</v>
      </c>
      <c r="L84"/>
      <c r="M84" s="63">
        <v>861</v>
      </c>
      <c r="N84" s="64">
        <f t="shared" si="6"/>
        <v>258.3</v>
      </c>
      <c r="O84" s="64">
        <f t="shared" si="7"/>
        <v>953.11</v>
      </c>
      <c r="P84" s="64">
        <f t="shared" si="8"/>
        <v>0</v>
      </c>
      <c r="Q84" s="64">
        <f t="shared" si="9"/>
        <v>0</v>
      </c>
      <c r="R84" s="65">
        <f t="shared" si="10"/>
        <v>0.54</v>
      </c>
      <c r="S84" s="65">
        <f t="shared" si="11"/>
        <v>0</v>
      </c>
      <c r="T84" s="64">
        <f t="shared" si="12"/>
        <v>0</v>
      </c>
      <c r="U84" s="64">
        <f t="shared" si="13"/>
        <v>0</v>
      </c>
      <c r="V84">
        <v>24</v>
      </c>
      <c r="W84" s="64">
        <f t="shared" si="14"/>
        <v>6</v>
      </c>
      <c r="X84" s="27">
        <f t="shared" si="15"/>
        <v>258.3</v>
      </c>
      <c r="Y84" s="11">
        <f t="shared" si="16"/>
        <v>1852.82</v>
      </c>
      <c r="Z84" s="123">
        <v>1459205560</v>
      </c>
      <c r="AA84" s="121">
        <v>11509</v>
      </c>
      <c r="AB84" s="27">
        <f t="shared" si="17"/>
        <v>126788.21</v>
      </c>
      <c r="AC84" s="10">
        <f t="shared" si="18"/>
        <v>0.494278</v>
      </c>
      <c r="AD84" s="121">
        <v>74207</v>
      </c>
      <c r="AE84" s="10">
        <f t="shared" si="19"/>
        <v>0.53798599999999996</v>
      </c>
      <c r="AF84" s="10">
        <f t="shared" si="20"/>
        <v>0.49260999999999999</v>
      </c>
      <c r="AG84" s="66">
        <f t="shared" si="21"/>
        <v>0.49260999999999999</v>
      </c>
      <c r="AH84" s="67">
        <f t="shared" si="22"/>
        <v>0</v>
      </c>
      <c r="AI84" s="68">
        <f t="shared" si="23"/>
        <v>0.49260999999999999</v>
      </c>
      <c r="AJ84">
        <v>0</v>
      </c>
      <c r="AK84">
        <v>0</v>
      </c>
      <c r="AL84" s="26">
        <f t="shared" si="24"/>
        <v>0</v>
      </c>
      <c r="AM84">
        <v>1</v>
      </c>
      <c r="AN84" s="181">
        <v>4</v>
      </c>
      <c r="AO84" s="26">
        <f t="shared" si="25"/>
        <v>400</v>
      </c>
      <c r="AP84" s="26">
        <f t="shared" si="26"/>
        <v>10519071</v>
      </c>
      <c r="AQ84" s="26">
        <f t="shared" si="27"/>
        <v>10519471</v>
      </c>
      <c r="AR84" s="69">
        <v>10775767</v>
      </c>
      <c r="AS84" s="69">
        <f t="shared" si="42"/>
        <v>10519471</v>
      </c>
      <c r="AT84" s="63">
        <v>10925151</v>
      </c>
      <c r="AU84" s="26">
        <f t="shared" si="28"/>
        <v>405680</v>
      </c>
      <c r="AV84" s="70" t="str">
        <f t="shared" si="29"/>
        <v>No</v>
      </c>
      <c r="AW84" s="69">
        <f t="shared" si="30"/>
        <v>0</v>
      </c>
      <c r="AX84" s="71">
        <f t="shared" si="31"/>
        <v>10925151</v>
      </c>
      <c r="AY84" s="72">
        <f t="shared" si="32"/>
        <v>10925151</v>
      </c>
      <c r="AZ84" s="115">
        <f t="shared" si="33"/>
        <v>0</v>
      </c>
      <c r="BA84" s="115"/>
      <c r="BB84" s="115">
        <f t="shared" si="34"/>
        <v>13442.544317981517</v>
      </c>
      <c r="BC84" s="74"/>
      <c r="BD84" s="74"/>
      <c r="BE84" s="74">
        <f t="shared" si="35"/>
        <v>-405680</v>
      </c>
      <c r="BF84" s="74">
        <f t="shared" si="44"/>
        <v>-405680</v>
      </c>
      <c r="BG84" s="74">
        <f t="shared" si="44"/>
        <v>-347708.32799999975</v>
      </c>
      <c r="BH84" s="74">
        <f t="shared" si="44"/>
        <v>-289745.34972240031</v>
      </c>
      <c r="BI84" s="74">
        <f t="shared" si="44"/>
        <v>-231796.27977791987</v>
      </c>
      <c r="BJ84" s="74">
        <f t="shared" si="44"/>
        <v>-173847.20983343944</v>
      </c>
      <c r="BK84" s="74">
        <f t="shared" si="44"/>
        <v>-115903.93479595333</v>
      </c>
      <c r="BL84" s="74">
        <f t="shared" si="44"/>
        <v>-57951.967397976667</v>
      </c>
      <c r="BO84" s="116">
        <f t="shared" si="45"/>
        <v>0</v>
      </c>
      <c r="BP84" s="116">
        <f t="shared" si="45"/>
        <v>-57971.671999999999</v>
      </c>
      <c r="BQ84" s="116">
        <f t="shared" si="45"/>
        <v>-57962.978277599956</v>
      </c>
      <c r="BR84" s="116">
        <f t="shared" si="45"/>
        <v>-57949.069944480063</v>
      </c>
      <c r="BS84" s="116">
        <f t="shared" si="45"/>
        <v>-57949.069944479968</v>
      </c>
      <c r="BT84" s="116">
        <f t="shared" si="45"/>
        <v>-57943.275037485364</v>
      </c>
      <c r="BU84" s="116">
        <f t="shared" si="45"/>
        <v>-57951.967397976667</v>
      </c>
      <c r="BV84" s="116">
        <f t="shared" si="43"/>
        <v>-57951.967397976667</v>
      </c>
      <c r="BX84" s="74">
        <f t="shared" si="38"/>
        <v>10925151</v>
      </c>
      <c r="BY84" s="74">
        <f t="shared" si="46"/>
        <v>10867179.328</v>
      </c>
      <c r="BZ84" s="74">
        <f t="shared" si="46"/>
        <v>10809216.3497224</v>
      </c>
      <c r="CA84" s="74">
        <f t="shared" si="46"/>
        <v>10751267.27977792</v>
      </c>
      <c r="CB84" s="74">
        <f t="shared" si="46"/>
        <v>10693318.209833439</v>
      </c>
      <c r="CC84" s="74">
        <f t="shared" si="46"/>
        <v>10635374.934795953</v>
      </c>
      <c r="CD84" s="74">
        <f t="shared" si="46"/>
        <v>10577422.967397977</v>
      </c>
      <c r="CE84" s="74">
        <f t="shared" si="46"/>
        <v>10519471</v>
      </c>
      <c r="CG84" s="117">
        <f t="shared" si="40"/>
        <v>10925151</v>
      </c>
      <c r="CH84" s="117">
        <f t="shared" si="47"/>
        <v>10867179.328</v>
      </c>
      <c r="CI84" s="117">
        <f t="shared" si="47"/>
        <v>10809216.3497224</v>
      </c>
      <c r="CJ84" s="117">
        <f t="shared" si="47"/>
        <v>10751267.27977792</v>
      </c>
      <c r="CK84" s="117">
        <f t="shared" si="47"/>
        <v>10693318.209833439</v>
      </c>
      <c r="CL84" s="117">
        <f t="shared" si="47"/>
        <v>10635374.934795953</v>
      </c>
      <c r="CM84" s="117">
        <f t="shared" si="47"/>
        <v>10577422.967397977</v>
      </c>
      <c r="CN84" s="117">
        <f t="shared" si="47"/>
        <v>10519471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 s="124">
        <v>0</v>
      </c>
      <c r="H85" s="6">
        <v>59</v>
      </c>
      <c r="I85" s="2" t="s">
        <v>246</v>
      </c>
      <c r="J85" s="60"/>
      <c r="K85" s="61">
        <v>4144.78</v>
      </c>
      <c r="L85"/>
      <c r="M85" s="63">
        <v>1986</v>
      </c>
      <c r="N85" s="64">
        <f t="shared" si="6"/>
        <v>595.79999999999995</v>
      </c>
      <c r="O85" s="64">
        <f t="shared" si="7"/>
        <v>2486.87</v>
      </c>
      <c r="P85" s="64">
        <f t="shared" si="8"/>
        <v>0</v>
      </c>
      <c r="Q85" s="64">
        <f t="shared" si="9"/>
        <v>0</v>
      </c>
      <c r="R85" s="65">
        <f t="shared" si="10"/>
        <v>0.48</v>
      </c>
      <c r="S85" s="65">
        <f t="shared" si="11"/>
        <v>0</v>
      </c>
      <c r="T85" s="64">
        <f t="shared" si="12"/>
        <v>0</v>
      </c>
      <c r="U85" s="64">
        <f t="shared" si="13"/>
        <v>0</v>
      </c>
      <c r="V85">
        <v>198</v>
      </c>
      <c r="W85" s="64">
        <f t="shared" si="14"/>
        <v>49.5</v>
      </c>
      <c r="X85" s="27">
        <f t="shared" si="15"/>
        <v>595.79999999999995</v>
      </c>
      <c r="Y85" s="11">
        <f t="shared" si="16"/>
        <v>4790.08</v>
      </c>
      <c r="Z85" s="123">
        <v>7301602161.6700001</v>
      </c>
      <c r="AA85" s="121">
        <v>37743</v>
      </c>
      <c r="AB85" s="27">
        <f t="shared" si="17"/>
        <v>193455.8</v>
      </c>
      <c r="AC85" s="10">
        <f t="shared" si="18"/>
        <v>0.75417800000000002</v>
      </c>
      <c r="AD85" s="121">
        <v>82149</v>
      </c>
      <c r="AE85" s="10">
        <f t="shared" si="19"/>
        <v>0.59556399999999998</v>
      </c>
      <c r="AF85" s="10">
        <f t="shared" si="20"/>
        <v>0.293406</v>
      </c>
      <c r="AG85" s="66">
        <f t="shared" si="21"/>
        <v>0.293406</v>
      </c>
      <c r="AH85" s="67">
        <f t="shared" si="22"/>
        <v>0</v>
      </c>
      <c r="AI85" s="68">
        <f t="shared" si="23"/>
        <v>0.293406</v>
      </c>
      <c r="AJ85">
        <v>0</v>
      </c>
      <c r="AK85">
        <v>0</v>
      </c>
      <c r="AL85" s="26">
        <f t="shared" si="24"/>
        <v>0</v>
      </c>
      <c r="AM85">
        <v>0</v>
      </c>
      <c r="AN85">
        <v>0</v>
      </c>
      <c r="AO85" s="26">
        <f t="shared" si="25"/>
        <v>0</v>
      </c>
      <c r="AP85" s="26">
        <f t="shared" si="26"/>
        <v>16197675</v>
      </c>
      <c r="AQ85" s="26">
        <f t="shared" si="27"/>
        <v>16197675</v>
      </c>
      <c r="AR85" s="69">
        <v>25040045</v>
      </c>
      <c r="AS85" s="69">
        <f t="shared" si="42"/>
        <v>25040045</v>
      </c>
      <c r="AT85" s="63">
        <v>25040045</v>
      </c>
      <c r="AU85" s="26">
        <f t="shared" si="28"/>
        <v>8842370</v>
      </c>
      <c r="AV85" s="70" t="str">
        <f t="shared" si="29"/>
        <v>No</v>
      </c>
      <c r="AW85" s="69">
        <f t="shared" si="30"/>
        <v>0</v>
      </c>
      <c r="AX85" s="71">
        <f t="shared" si="31"/>
        <v>25040045</v>
      </c>
      <c r="AY85" s="72">
        <f t="shared" si="32"/>
        <v>25040045</v>
      </c>
      <c r="AZ85" s="115">
        <f t="shared" si="33"/>
        <v>0</v>
      </c>
      <c r="BA85" s="115"/>
      <c r="BB85" s="115">
        <f t="shared" si="34"/>
        <v>13319.325030520318</v>
      </c>
      <c r="BC85" s="74"/>
      <c r="BD85" s="74"/>
      <c r="BE85" s="74">
        <f t="shared" si="35"/>
        <v>-8842370</v>
      </c>
      <c r="BF85" s="74">
        <f t="shared" si="44"/>
        <v>-8842370</v>
      </c>
      <c r="BG85" s="74">
        <f t="shared" si="44"/>
        <v>-8842370</v>
      </c>
      <c r="BH85" s="74">
        <f t="shared" si="44"/>
        <v>-8842370</v>
      </c>
      <c r="BI85" s="74">
        <f t="shared" si="44"/>
        <v>-8842370</v>
      </c>
      <c r="BJ85" s="74">
        <f t="shared" si="44"/>
        <v>-8842370</v>
      </c>
      <c r="BK85" s="74">
        <f t="shared" si="44"/>
        <v>-8842370</v>
      </c>
      <c r="BL85" s="74">
        <f t="shared" si="44"/>
        <v>-8842370</v>
      </c>
      <c r="BO85" s="116">
        <f t="shared" si="45"/>
        <v>0</v>
      </c>
      <c r="BP85" s="116">
        <f t="shared" si="45"/>
        <v>-1263574.673</v>
      </c>
      <c r="BQ85" s="116">
        <f t="shared" si="45"/>
        <v>-1474023.0789999999</v>
      </c>
      <c r="BR85" s="116">
        <f t="shared" si="45"/>
        <v>-1768474</v>
      </c>
      <c r="BS85" s="116">
        <f t="shared" si="45"/>
        <v>-2210592.5</v>
      </c>
      <c r="BT85" s="116">
        <f t="shared" si="45"/>
        <v>-2947161.9210000001</v>
      </c>
      <c r="BU85" s="116">
        <f t="shared" si="45"/>
        <v>-4421185</v>
      </c>
      <c r="BV85" s="116">
        <f t="shared" si="43"/>
        <v>-8842370</v>
      </c>
      <c r="BX85" s="74">
        <f t="shared" si="38"/>
        <v>25040045</v>
      </c>
      <c r="BY85" s="74">
        <f t="shared" si="46"/>
        <v>23776470.327</v>
      </c>
      <c r="BZ85" s="74">
        <f t="shared" si="46"/>
        <v>23566021.921</v>
      </c>
      <c r="CA85" s="74">
        <f t="shared" si="46"/>
        <v>23271571</v>
      </c>
      <c r="CB85" s="74">
        <f t="shared" si="46"/>
        <v>22829452.5</v>
      </c>
      <c r="CC85" s="74">
        <f t="shared" si="46"/>
        <v>22092883.079</v>
      </c>
      <c r="CD85" s="74">
        <f t="shared" si="46"/>
        <v>20618860</v>
      </c>
      <c r="CE85" s="74">
        <f t="shared" si="46"/>
        <v>16197675</v>
      </c>
      <c r="CG85" s="117">
        <f t="shared" si="40"/>
        <v>25040045</v>
      </c>
      <c r="CH85" s="117">
        <f t="shared" si="47"/>
        <v>25040045</v>
      </c>
      <c r="CI85" s="117">
        <f t="shared" si="47"/>
        <v>25040045</v>
      </c>
      <c r="CJ85" s="117">
        <f t="shared" si="47"/>
        <v>25040045</v>
      </c>
      <c r="CK85" s="117">
        <f t="shared" si="47"/>
        <v>25040045</v>
      </c>
      <c r="CL85" s="117">
        <f t="shared" si="47"/>
        <v>25040045</v>
      </c>
      <c r="CM85" s="117">
        <f t="shared" si="47"/>
        <v>25040045</v>
      </c>
      <c r="CN85" s="117">
        <f t="shared" si="47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 s="124">
        <v>0</v>
      </c>
      <c r="H86" s="6">
        <v>60</v>
      </c>
      <c r="I86" s="2" t="s">
        <v>247</v>
      </c>
      <c r="J86" s="60"/>
      <c r="K86" s="61">
        <v>2970.24</v>
      </c>
      <c r="L86"/>
      <c r="M86" s="63">
        <v>388</v>
      </c>
      <c r="N86" s="64">
        <f t="shared" si="6"/>
        <v>116.4</v>
      </c>
      <c r="O86" s="64">
        <f t="shared" si="7"/>
        <v>1782.14</v>
      </c>
      <c r="P86" s="64">
        <f t="shared" si="8"/>
        <v>0</v>
      </c>
      <c r="Q86" s="64">
        <f t="shared" si="9"/>
        <v>0</v>
      </c>
      <c r="R86" s="65">
        <f t="shared" si="10"/>
        <v>0.13</v>
      </c>
      <c r="S86" s="65">
        <f t="shared" si="11"/>
        <v>0</v>
      </c>
      <c r="T86" s="64">
        <f t="shared" si="12"/>
        <v>0</v>
      </c>
      <c r="U86" s="64">
        <f t="shared" si="13"/>
        <v>0</v>
      </c>
      <c r="V86">
        <v>46</v>
      </c>
      <c r="W86" s="64">
        <f t="shared" si="14"/>
        <v>11.5</v>
      </c>
      <c r="X86" s="27">
        <f t="shared" si="15"/>
        <v>116.4</v>
      </c>
      <c r="Y86" s="11">
        <f t="shared" si="16"/>
        <v>3098.14</v>
      </c>
      <c r="Z86" s="123">
        <v>5861856908</v>
      </c>
      <c r="AA86" s="121">
        <v>22019</v>
      </c>
      <c r="AB86" s="27">
        <f t="shared" si="17"/>
        <v>266218.13</v>
      </c>
      <c r="AC86" s="10">
        <f t="shared" si="18"/>
        <v>1.037838</v>
      </c>
      <c r="AD86" s="121">
        <v>124793</v>
      </c>
      <c r="AE86" s="10">
        <f t="shared" si="19"/>
        <v>0.90472399999999997</v>
      </c>
      <c r="AF86" s="10">
        <f t="shared" si="20"/>
        <v>2.0960000000000002E-3</v>
      </c>
      <c r="AG86" s="66">
        <f t="shared" si="21"/>
        <v>0.01</v>
      </c>
      <c r="AH86" s="67">
        <f t="shared" si="22"/>
        <v>0</v>
      </c>
      <c r="AI86" s="68">
        <f t="shared" si="23"/>
        <v>0.01</v>
      </c>
      <c r="AJ86">
        <v>0</v>
      </c>
      <c r="AK86">
        <v>0</v>
      </c>
      <c r="AL86" s="26">
        <f t="shared" si="24"/>
        <v>0</v>
      </c>
      <c r="AM86">
        <v>0</v>
      </c>
      <c r="AN86">
        <v>0</v>
      </c>
      <c r="AO86" s="26">
        <f t="shared" si="25"/>
        <v>0</v>
      </c>
      <c r="AP86" s="26">
        <f t="shared" si="26"/>
        <v>357061</v>
      </c>
      <c r="AQ86" s="26">
        <f t="shared" si="27"/>
        <v>357061</v>
      </c>
      <c r="AR86" s="69">
        <v>2740394</v>
      </c>
      <c r="AS86" s="69">
        <f t="shared" si="42"/>
        <v>357061</v>
      </c>
      <c r="AT86" s="63">
        <v>1766084</v>
      </c>
      <c r="AU86" s="26">
        <f t="shared" si="28"/>
        <v>1409023</v>
      </c>
      <c r="AV86" s="70" t="str">
        <f t="shared" si="29"/>
        <v>No</v>
      </c>
      <c r="AW86" s="69">
        <f t="shared" si="30"/>
        <v>0</v>
      </c>
      <c r="AX86" s="71">
        <f t="shared" si="31"/>
        <v>1766084</v>
      </c>
      <c r="AY86" s="72">
        <f t="shared" si="32"/>
        <v>1766084</v>
      </c>
      <c r="AZ86" s="115">
        <f t="shared" si="33"/>
        <v>0</v>
      </c>
      <c r="BA86" s="115"/>
      <c r="BB86" s="115">
        <f t="shared" si="34"/>
        <v>12021.272186759321</v>
      </c>
      <c r="BC86" s="74"/>
      <c r="BD86" s="74"/>
      <c r="BE86" s="74">
        <f t="shared" si="35"/>
        <v>-1409023</v>
      </c>
      <c r="BF86" s="74">
        <f t="shared" si="44"/>
        <v>-1409023</v>
      </c>
      <c r="BG86" s="74">
        <f t="shared" si="44"/>
        <v>-1207673.6133000001</v>
      </c>
      <c r="BH86" s="74">
        <f t="shared" si="44"/>
        <v>-1006354.4219628901</v>
      </c>
      <c r="BI86" s="74">
        <f t="shared" si="44"/>
        <v>-805083.53757031215</v>
      </c>
      <c r="BJ86" s="74">
        <f t="shared" si="44"/>
        <v>-603812.65317773412</v>
      </c>
      <c r="BK86" s="74">
        <f t="shared" si="44"/>
        <v>-402561.89587359538</v>
      </c>
      <c r="BL86" s="74">
        <f t="shared" si="44"/>
        <v>-201280.94793679775</v>
      </c>
      <c r="BO86" s="116">
        <f t="shared" si="45"/>
        <v>0</v>
      </c>
      <c r="BP86" s="116">
        <f t="shared" si="45"/>
        <v>-201349.3867</v>
      </c>
      <c r="BQ86" s="116">
        <f t="shared" si="45"/>
        <v>-201319.19133711001</v>
      </c>
      <c r="BR86" s="116">
        <f t="shared" si="45"/>
        <v>-201270.88439257804</v>
      </c>
      <c r="BS86" s="116">
        <f t="shared" si="45"/>
        <v>-201270.88439257804</v>
      </c>
      <c r="BT86" s="116">
        <f t="shared" si="45"/>
        <v>-201250.75730413877</v>
      </c>
      <c r="BU86" s="116">
        <f t="shared" si="45"/>
        <v>-201280.94793679769</v>
      </c>
      <c r="BV86" s="116">
        <f t="shared" si="43"/>
        <v>-201280.94793679775</v>
      </c>
      <c r="BX86" s="74">
        <f t="shared" si="38"/>
        <v>1766084</v>
      </c>
      <c r="BY86" s="74">
        <f t="shared" si="46"/>
        <v>1564734.6133000001</v>
      </c>
      <c r="BZ86" s="74">
        <f t="shared" si="46"/>
        <v>1363415.4219628901</v>
      </c>
      <c r="CA86" s="74">
        <f t="shared" si="46"/>
        <v>1162144.5375703122</v>
      </c>
      <c r="CB86" s="74">
        <f t="shared" si="46"/>
        <v>960873.65317773412</v>
      </c>
      <c r="CC86" s="74">
        <f t="shared" si="46"/>
        <v>759622.89587359538</v>
      </c>
      <c r="CD86" s="74">
        <f t="shared" si="46"/>
        <v>558341.94793679775</v>
      </c>
      <c r="CE86" s="74">
        <f t="shared" si="46"/>
        <v>357061</v>
      </c>
      <c r="CG86" s="117">
        <f t="shared" si="40"/>
        <v>1766084</v>
      </c>
      <c r="CH86" s="117">
        <f t="shared" si="47"/>
        <v>1564734.6133000001</v>
      </c>
      <c r="CI86" s="117">
        <f t="shared" si="47"/>
        <v>1363415.4219628901</v>
      </c>
      <c r="CJ86" s="117">
        <f t="shared" si="47"/>
        <v>1162144.5375703122</v>
      </c>
      <c r="CK86" s="117">
        <f t="shared" si="47"/>
        <v>960873.65317773412</v>
      </c>
      <c r="CL86" s="117">
        <f t="shared" si="47"/>
        <v>759622.89587359538</v>
      </c>
      <c r="CM86" s="117">
        <f t="shared" si="47"/>
        <v>558341.94793679775</v>
      </c>
      <c r="CN86" s="117">
        <f t="shared" si="47"/>
        <v>357061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 s="124">
        <v>0</v>
      </c>
      <c r="H87" s="6">
        <v>61</v>
      </c>
      <c r="I87" s="2" t="s">
        <v>248</v>
      </c>
      <c r="J87" s="60"/>
      <c r="K87" s="61">
        <v>1015.24</v>
      </c>
      <c r="L87"/>
      <c r="M87" s="63">
        <v>163</v>
      </c>
      <c r="N87" s="64">
        <f t="shared" si="6"/>
        <v>48.9</v>
      </c>
      <c r="O87" s="64">
        <f t="shared" si="7"/>
        <v>609.14</v>
      </c>
      <c r="P87" s="64">
        <f t="shared" si="8"/>
        <v>0</v>
      </c>
      <c r="Q87" s="64">
        <f t="shared" si="9"/>
        <v>0</v>
      </c>
      <c r="R87" s="65">
        <f t="shared" si="10"/>
        <v>0.16</v>
      </c>
      <c r="S87" s="65">
        <f t="shared" si="11"/>
        <v>0</v>
      </c>
      <c r="T87" s="64">
        <f t="shared" si="12"/>
        <v>0</v>
      </c>
      <c r="U87" s="64">
        <f t="shared" si="13"/>
        <v>0</v>
      </c>
      <c r="V87">
        <v>8</v>
      </c>
      <c r="W87" s="64">
        <f t="shared" si="14"/>
        <v>2</v>
      </c>
      <c r="X87" s="27">
        <f t="shared" si="15"/>
        <v>48.9</v>
      </c>
      <c r="Y87" s="11">
        <f t="shared" si="16"/>
        <v>1066.1400000000001</v>
      </c>
      <c r="Z87" s="123">
        <v>1678817697.3299999</v>
      </c>
      <c r="AA87" s="121">
        <v>8670</v>
      </c>
      <c r="AB87" s="27">
        <f t="shared" si="17"/>
        <v>193635.26</v>
      </c>
      <c r="AC87" s="10">
        <f t="shared" si="18"/>
        <v>0.75487800000000005</v>
      </c>
      <c r="AD87" s="121">
        <v>119252</v>
      </c>
      <c r="AE87" s="10">
        <f t="shared" si="19"/>
        <v>0.86455300000000002</v>
      </c>
      <c r="AF87" s="10">
        <f t="shared" si="20"/>
        <v>0.21221999999999999</v>
      </c>
      <c r="AG87" s="66">
        <f t="shared" si="21"/>
        <v>0.21221999999999999</v>
      </c>
      <c r="AH87" s="67">
        <f t="shared" si="22"/>
        <v>0</v>
      </c>
      <c r="AI87" s="68">
        <f t="shared" si="23"/>
        <v>0.21221999999999999</v>
      </c>
      <c r="AJ87">
        <v>1018</v>
      </c>
      <c r="AK87">
        <v>13</v>
      </c>
      <c r="AL87" s="26">
        <f t="shared" si="24"/>
        <v>1323400</v>
      </c>
      <c r="AM87">
        <v>0</v>
      </c>
      <c r="AN87">
        <v>0</v>
      </c>
      <c r="AO87" s="26">
        <f t="shared" si="25"/>
        <v>0</v>
      </c>
      <c r="AP87" s="26">
        <f t="shared" si="26"/>
        <v>2607603</v>
      </c>
      <c r="AQ87" s="26">
        <f t="shared" si="27"/>
        <v>3931003</v>
      </c>
      <c r="AR87" s="69">
        <v>1971482</v>
      </c>
      <c r="AS87" s="69">
        <f t="shared" si="42"/>
        <v>3931003</v>
      </c>
      <c r="AT87" s="63">
        <v>3942046</v>
      </c>
      <c r="AU87" s="26">
        <f t="shared" si="28"/>
        <v>11043</v>
      </c>
      <c r="AV87" s="70" t="str">
        <f t="shared" si="29"/>
        <v>No</v>
      </c>
      <c r="AW87" s="69">
        <f t="shared" si="30"/>
        <v>0</v>
      </c>
      <c r="AX87" s="71">
        <f t="shared" si="31"/>
        <v>3942046</v>
      </c>
      <c r="AY87" s="72">
        <f t="shared" si="32"/>
        <v>3942046</v>
      </c>
      <c r="AZ87" s="115">
        <f t="shared" si="33"/>
        <v>0</v>
      </c>
      <c r="BA87" s="115"/>
      <c r="BB87" s="115">
        <f t="shared" si="34"/>
        <v>12102.816575391042</v>
      </c>
      <c r="BC87" s="74"/>
      <c r="BD87" s="74"/>
      <c r="BE87" s="74">
        <f t="shared" si="35"/>
        <v>-11043</v>
      </c>
      <c r="BF87" s="74">
        <f t="shared" si="44"/>
        <v>-11043</v>
      </c>
      <c r="BG87" s="74">
        <f t="shared" si="44"/>
        <v>-9464.9553000000305</v>
      </c>
      <c r="BH87" s="74">
        <f t="shared" si="44"/>
        <v>-7887.1472514900379</v>
      </c>
      <c r="BI87" s="74">
        <f t="shared" si="44"/>
        <v>-6309.717801191844</v>
      </c>
      <c r="BJ87" s="74">
        <f t="shared" si="44"/>
        <v>-4732.2883508941159</v>
      </c>
      <c r="BK87" s="74">
        <f t="shared" si="44"/>
        <v>-3155.0166435409337</v>
      </c>
      <c r="BL87" s="74">
        <f t="shared" si="44"/>
        <v>-1577.5083217704669</v>
      </c>
      <c r="BO87" s="116">
        <f t="shared" si="45"/>
        <v>0</v>
      </c>
      <c r="BP87" s="116">
        <f t="shared" si="45"/>
        <v>-1578.0446999999999</v>
      </c>
      <c r="BQ87" s="116">
        <f t="shared" si="45"/>
        <v>-1577.8080485100049</v>
      </c>
      <c r="BR87" s="116">
        <f t="shared" si="45"/>
        <v>-1577.4294502980076</v>
      </c>
      <c r="BS87" s="116">
        <f t="shared" si="45"/>
        <v>-1577.429450297961</v>
      </c>
      <c r="BT87" s="116">
        <f t="shared" si="45"/>
        <v>-1577.2717073530087</v>
      </c>
      <c r="BU87" s="116">
        <f t="shared" si="45"/>
        <v>-1577.5083217704669</v>
      </c>
      <c r="BV87" s="116">
        <f t="shared" si="43"/>
        <v>-1577.5083217704669</v>
      </c>
      <c r="BX87" s="74">
        <f t="shared" si="38"/>
        <v>3942046</v>
      </c>
      <c r="BY87" s="74">
        <f t="shared" si="46"/>
        <v>3940467.9553</v>
      </c>
      <c r="BZ87" s="74">
        <f t="shared" si="46"/>
        <v>3938890.14725149</v>
      </c>
      <c r="CA87" s="74">
        <f t="shared" si="46"/>
        <v>3937312.7178011918</v>
      </c>
      <c r="CB87" s="74">
        <f t="shared" si="46"/>
        <v>3935735.2883508941</v>
      </c>
      <c r="CC87" s="74">
        <f t="shared" si="46"/>
        <v>3934158.0166435409</v>
      </c>
      <c r="CD87" s="74">
        <f t="shared" si="46"/>
        <v>3932580.5083217705</v>
      </c>
      <c r="CE87" s="74">
        <f t="shared" si="46"/>
        <v>3931003</v>
      </c>
      <c r="CG87" s="117">
        <f t="shared" si="40"/>
        <v>3942046</v>
      </c>
      <c r="CH87" s="117">
        <f t="shared" si="47"/>
        <v>3940467.9553</v>
      </c>
      <c r="CI87" s="117">
        <f t="shared" si="47"/>
        <v>3938890.14725149</v>
      </c>
      <c r="CJ87" s="117">
        <f t="shared" si="47"/>
        <v>3937312.7178011918</v>
      </c>
      <c r="CK87" s="117">
        <f t="shared" si="47"/>
        <v>3935735.2883508941</v>
      </c>
      <c r="CL87" s="117">
        <f t="shared" si="47"/>
        <v>3934158.0166435409</v>
      </c>
      <c r="CM87" s="117">
        <f t="shared" si="47"/>
        <v>3932580.5083217705</v>
      </c>
      <c r="CN87" s="117">
        <f t="shared" si="47"/>
        <v>3931003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 s="124">
        <v>13</v>
      </c>
      <c r="H88" s="6">
        <v>62</v>
      </c>
      <c r="I88" s="2" t="s">
        <v>249</v>
      </c>
      <c r="J88" s="60"/>
      <c r="K88" s="61">
        <v>6214.36</v>
      </c>
      <c r="L88"/>
      <c r="M88" s="63">
        <v>3033</v>
      </c>
      <c r="N88" s="64">
        <f t="shared" si="6"/>
        <v>909.9</v>
      </c>
      <c r="O88" s="64">
        <f t="shared" si="7"/>
        <v>3728.62</v>
      </c>
      <c r="P88" s="64">
        <f t="shared" si="8"/>
        <v>0</v>
      </c>
      <c r="Q88" s="64">
        <f t="shared" si="9"/>
        <v>0</v>
      </c>
      <c r="R88" s="65">
        <f t="shared" si="10"/>
        <v>0.49</v>
      </c>
      <c r="S88" s="65">
        <f t="shared" si="11"/>
        <v>0</v>
      </c>
      <c r="T88" s="64">
        <f t="shared" si="12"/>
        <v>0</v>
      </c>
      <c r="U88" s="64">
        <f t="shared" si="13"/>
        <v>0</v>
      </c>
      <c r="V88">
        <v>541</v>
      </c>
      <c r="W88" s="64">
        <f t="shared" si="14"/>
        <v>135.25</v>
      </c>
      <c r="X88" s="27">
        <f t="shared" si="15"/>
        <v>909.9</v>
      </c>
      <c r="Y88" s="11">
        <f t="shared" si="16"/>
        <v>7259.5099999999993</v>
      </c>
      <c r="Z88" s="123">
        <v>7521143568</v>
      </c>
      <c r="AA88" s="121">
        <v>60809</v>
      </c>
      <c r="AB88" s="27">
        <f t="shared" si="17"/>
        <v>123684.71</v>
      </c>
      <c r="AC88" s="10">
        <f t="shared" si="18"/>
        <v>0.48217900000000002</v>
      </c>
      <c r="AD88" s="121">
        <v>90484</v>
      </c>
      <c r="AE88" s="10">
        <f t="shared" si="19"/>
        <v>0.65599099999999999</v>
      </c>
      <c r="AF88" s="10">
        <f t="shared" si="20"/>
        <v>0.46567700000000001</v>
      </c>
      <c r="AG88" s="66">
        <f t="shared" si="21"/>
        <v>0.46567700000000001</v>
      </c>
      <c r="AH88" s="67">
        <f t="shared" si="22"/>
        <v>0.04</v>
      </c>
      <c r="AI88" s="68">
        <f t="shared" si="23"/>
        <v>0.50567700000000004</v>
      </c>
      <c r="AJ88">
        <v>0</v>
      </c>
      <c r="AK88">
        <v>0</v>
      </c>
      <c r="AL88" s="26">
        <f t="shared" si="24"/>
        <v>0</v>
      </c>
      <c r="AM88">
        <v>0</v>
      </c>
      <c r="AN88">
        <v>0</v>
      </c>
      <c r="AO88" s="26">
        <f t="shared" si="25"/>
        <v>0</v>
      </c>
      <c r="AP88" s="26">
        <f t="shared" si="26"/>
        <v>42307897</v>
      </c>
      <c r="AQ88" s="26">
        <f t="shared" si="27"/>
        <v>42307897</v>
      </c>
      <c r="AR88" s="69">
        <v>26945481</v>
      </c>
      <c r="AS88" s="69">
        <f t="shared" si="42"/>
        <v>42723021</v>
      </c>
      <c r="AT88" s="63">
        <v>42723021</v>
      </c>
      <c r="AU88" s="26">
        <f t="shared" si="28"/>
        <v>415124</v>
      </c>
      <c r="AV88" s="70" t="str">
        <f t="shared" si="29"/>
        <v>No</v>
      </c>
      <c r="AW88" s="69">
        <f t="shared" si="30"/>
        <v>0</v>
      </c>
      <c r="AX88" s="71">
        <f t="shared" si="31"/>
        <v>42723021</v>
      </c>
      <c r="AY88" s="72">
        <f t="shared" si="32"/>
        <v>42723021</v>
      </c>
      <c r="AZ88" s="115">
        <f t="shared" si="33"/>
        <v>0</v>
      </c>
      <c r="BA88" s="115"/>
      <c r="BB88" s="115">
        <f t="shared" si="34"/>
        <v>13463.309616758603</v>
      </c>
      <c r="BC88" s="74"/>
      <c r="BD88" s="74"/>
      <c r="BE88" s="74">
        <f t="shared" si="35"/>
        <v>-415124</v>
      </c>
      <c r="BF88" s="74">
        <f t="shared" si="44"/>
        <v>-415124</v>
      </c>
      <c r="BG88" s="74">
        <f t="shared" si="44"/>
        <v>-415124</v>
      </c>
      <c r="BH88" s="74">
        <f t="shared" si="44"/>
        <v>-415124</v>
      </c>
      <c r="BI88" s="74">
        <f t="shared" si="44"/>
        <v>-415124</v>
      </c>
      <c r="BJ88" s="74">
        <f t="shared" si="44"/>
        <v>-415124</v>
      </c>
      <c r="BK88" s="74">
        <f t="shared" si="44"/>
        <v>-415124</v>
      </c>
      <c r="BL88" s="74">
        <f t="shared" si="44"/>
        <v>-415124</v>
      </c>
      <c r="BO88" s="116">
        <f t="shared" si="45"/>
        <v>0</v>
      </c>
      <c r="BP88" s="116">
        <f t="shared" si="45"/>
        <v>-59321.219599999997</v>
      </c>
      <c r="BQ88" s="116">
        <f t="shared" si="45"/>
        <v>-69201.170799999993</v>
      </c>
      <c r="BR88" s="116">
        <f t="shared" si="45"/>
        <v>-83024.800000000003</v>
      </c>
      <c r="BS88" s="116">
        <f t="shared" si="45"/>
        <v>-103781</v>
      </c>
      <c r="BT88" s="116">
        <f t="shared" si="45"/>
        <v>-138360.82920000001</v>
      </c>
      <c r="BU88" s="116">
        <f t="shared" si="45"/>
        <v>-207562</v>
      </c>
      <c r="BV88" s="116">
        <f t="shared" si="43"/>
        <v>-415124</v>
      </c>
      <c r="BX88" s="74">
        <f t="shared" si="38"/>
        <v>42723021</v>
      </c>
      <c r="BY88" s="74">
        <f t="shared" si="46"/>
        <v>42663699.780400001</v>
      </c>
      <c r="BZ88" s="74">
        <f t="shared" si="46"/>
        <v>42653819.8292</v>
      </c>
      <c r="CA88" s="74">
        <f t="shared" si="46"/>
        <v>42639996.200000003</v>
      </c>
      <c r="CB88" s="74">
        <f t="shared" si="46"/>
        <v>42619240</v>
      </c>
      <c r="CC88" s="74">
        <f t="shared" si="46"/>
        <v>42584660.1708</v>
      </c>
      <c r="CD88" s="74">
        <f t="shared" si="46"/>
        <v>42515459</v>
      </c>
      <c r="CE88" s="74">
        <f t="shared" si="46"/>
        <v>42307897</v>
      </c>
      <c r="CG88" s="117">
        <f t="shared" si="40"/>
        <v>42723021</v>
      </c>
      <c r="CH88" s="117">
        <f t="shared" si="47"/>
        <v>42723021</v>
      </c>
      <c r="CI88" s="117">
        <f t="shared" si="47"/>
        <v>42723021</v>
      </c>
      <c r="CJ88" s="117">
        <f t="shared" si="47"/>
        <v>42723021</v>
      </c>
      <c r="CK88" s="117">
        <f t="shared" si="47"/>
        <v>42723021</v>
      </c>
      <c r="CL88" s="117">
        <f t="shared" si="47"/>
        <v>42723021</v>
      </c>
      <c r="CM88" s="117">
        <f t="shared" si="47"/>
        <v>42723021</v>
      </c>
      <c r="CN88" s="117">
        <f t="shared" si="47"/>
        <v>42723021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 s="124">
        <v>0</v>
      </c>
      <c r="H89" s="6">
        <v>63</v>
      </c>
      <c r="I89" s="2" t="s">
        <v>250</v>
      </c>
      <c r="J89" s="60"/>
      <c r="K89" s="61">
        <v>108.89</v>
      </c>
      <c r="L89"/>
      <c r="M89" s="63">
        <v>45</v>
      </c>
      <c r="N89" s="64">
        <f t="shared" si="6"/>
        <v>13.5</v>
      </c>
      <c r="O89" s="64">
        <f t="shared" si="7"/>
        <v>65.33</v>
      </c>
      <c r="P89" s="64">
        <f t="shared" si="8"/>
        <v>0</v>
      </c>
      <c r="Q89" s="64">
        <f t="shared" si="9"/>
        <v>0</v>
      </c>
      <c r="R89" s="65">
        <f t="shared" si="10"/>
        <v>0.41</v>
      </c>
      <c r="S89" s="65">
        <f t="shared" si="11"/>
        <v>0</v>
      </c>
      <c r="T89" s="64">
        <f t="shared" si="12"/>
        <v>0</v>
      </c>
      <c r="U89" s="64">
        <f t="shared" si="13"/>
        <v>0</v>
      </c>
      <c r="V89">
        <v>0</v>
      </c>
      <c r="W89" s="64">
        <f t="shared" si="14"/>
        <v>0</v>
      </c>
      <c r="X89" s="27">
        <f t="shared" si="15"/>
        <v>13.5</v>
      </c>
      <c r="Y89" s="11">
        <f t="shared" si="16"/>
        <v>122.39</v>
      </c>
      <c r="Z89" s="123">
        <v>311116219.32999998</v>
      </c>
      <c r="AA89" s="121">
        <v>1738</v>
      </c>
      <c r="AB89" s="27">
        <f t="shared" si="17"/>
        <v>179008.18</v>
      </c>
      <c r="AC89" s="10">
        <f t="shared" si="18"/>
        <v>0.697855</v>
      </c>
      <c r="AD89" s="121">
        <v>107109</v>
      </c>
      <c r="AE89" s="10">
        <f t="shared" si="19"/>
        <v>0.77651800000000004</v>
      </c>
      <c r="AF89" s="10">
        <f t="shared" si="20"/>
        <v>0.27854600000000002</v>
      </c>
      <c r="AG89" s="66">
        <f t="shared" si="21"/>
        <v>0.27854600000000002</v>
      </c>
      <c r="AH89" s="67">
        <f t="shared" si="22"/>
        <v>0</v>
      </c>
      <c r="AI89" s="68">
        <f t="shared" si="23"/>
        <v>0.27854600000000002</v>
      </c>
      <c r="AJ89">
        <v>42</v>
      </c>
      <c r="AK89">
        <v>6</v>
      </c>
      <c r="AL89" s="26">
        <f t="shared" si="24"/>
        <v>25200</v>
      </c>
      <c r="AM89">
        <v>0</v>
      </c>
      <c r="AN89">
        <v>0</v>
      </c>
      <c r="AO89" s="26">
        <f t="shared" si="25"/>
        <v>0</v>
      </c>
      <c r="AP89" s="26">
        <f t="shared" si="26"/>
        <v>392902</v>
      </c>
      <c r="AQ89" s="26">
        <f t="shared" si="27"/>
        <v>418102</v>
      </c>
      <c r="AR89" s="69">
        <v>1312383</v>
      </c>
      <c r="AS89" s="69">
        <f t="shared" si="42"/>
        <v>418102</v>
      </c>
      <c r="AT89" s="63">
        <v>1058408</v>
      </c>
      <c r="AU89" s="26">
        <f t="shared" si="28"/>
        <v>640306</v>
      </c>
      <c r="AV89" s="70" t="str">
        <f t="shared" si="29"/>
        <v>No</v>
      </c>
      <c r="AW89" s="69">
        <f t="shared" si="30"/>
        <v>0</v>
      </c>
      <c r="AX89" s="71">
        <f t="shared" si="31"/>
        <v>1058408</v>
      </c>
      <c r="AY89" s="72">
        <f t="shared" si="32"/>
        <v>1058408</v>
      </c>
      <c r="AZ89" s="115">
        <f t="shared" si="33"/>
        <v>0</v>
      </c>
      <c r="BA89" s="115"/>
      <c r="BB89" s="115">
        <f t="shared" si="34"/>
        <v>12953.850215814124</v>
      </c>
      <c r="BC89" s="74"/>
      <c r="BD89" s="74"/>
      <c r="BE89" s="74">
        <f t="shared" si="35"/>
        <v>-640306</v>
      </c>
      <c r="BF89" s="74">
        <f t="shared" si="44"/>
        <v>-640306</v>
      </c>
      <c r="BG89" s="74">
        <f t="shared" si="44"/>
        <v>-548806.27260000003</v>
      </c>
      <c r="BH89" s="74">
        <f t="shared" si="44"/>
        <v>-457320.26695758</v>
      </c>
      <c r="BI89" s="74">
        <f t="shared" si="44"/>
        <v>-365856.21356606402</v>
      </c>
      <c r="BJ89" s="74">
        <f t="shared" si="44"/>
        <v>-274392.16017454804</v>
      </c>
      <c r="BK89" s="74">
        <f t="shared" si="44"/>
        <v>-182937.25318837119</v>
      </c>
      <c r="BL89" s="74">
        <f t="shared" si="44"/>
        <v>-91468.626594185596</v>
      </c>
      <c r="BO89" s="116">
        <f t="shared" si="45"/>
        <v>0</v>
      </c>
      <c r="BP89" s="116">
        <f t="shared" si="45"/>
        <v>-91499.727400000003</v>
      </c>
      <c r="BQ89" s="116">
        <f t="shared" si="45"/>
        <v>-91486.005642420001</v>
      </c>
      <c r="BR89" s="116">
        <f t="shared" si="45"/>
        <v>-91464.053391516005</v>
      </c>
      <c r="BS89" s="116">
        <f t="shared" si="45"/>
        <v>-91464.053391516005</v>
      </c>
      <c r="BT89" s="116">
        <f t="shared" si="45"/>
        <v>-91454.906986176866</v>
      </c>
      <c r="BU89" s="116">
        <f t="shared" si="45"/>
        <v>-91468.626594185596</v>
      </c>
      <c r="BV89" s="116">
        <f t="shared" si="43"/>
        <v>-91468.626594185596</v>
      </c>
      <c r="BX89" s="74">
        <f t="shared" si="38"/>
        <v>1058408</v>
      </c>
      <c r="BY89" s="74">
        <f t="shared" si="46"/>
        <v>966908.27260000003</v>
      </c>
      <c r="BZ89" s="74">
        <f t="shared" si="46"/>
        <v>875422.26695758</v>
      </c>
      <c r="CA89" s="74">
        <f t="shared" si="46"/>
        <v>783958.21356606402</v>
      </c>
      <c r="CB89" s="74">
        <f t="shared" si="46"/>
        <v>692494.16017454804</v>
      </c>
      <c r="CC89" s="74">
        <f t="shared" si="46"/>
        <v>601039.25318837119</v>
      </c>
      <c r="CD89" s="74">
        <f t="shared" si="46"/>
        <v>509570.6265941856</v>
      </c>
      <c r="CE89" s="74">
        <f t="shared" si="46"/>
        <v>418102</v>
      </c>
      <c r="CG89" s="117">
        <f t="shared" si="40"/>
        <v>1058408</v>
      </c>
      <c r="CH89" s="117">
        <f t="shared" si="47"/>
        <v>966908.27260000003</v>
      </c>
      <c r="CI89" s="117">
        <f t="shared" si="47"/>
        <v>875422.26695758</v>
      </c>
      <c r="CJ89" s="117">
        <f t="shared" si="47"/>
        <v>783958.21356606402</v>
      </c>
      <c r="CK89" s="117">
        <f t="shared" si="47"/>
        <v>692494.16017454804</v>
      </c>
      <c r="CL89" s="117">
        <f t="shared" si="47"/>
        <v>601039.25318837119</v>
      </c>
      <c r="CM89" s="117">
        <f t="shared" si="47"/>
        <v>509570.6265941856</v>
      </c>
      <c r="CN89" s="117">
        <f t="shared" si="47"/>
        <v>418102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 s="124">
        <v>1</v>
      </c>
      <c r="H90" s="6">
        <v>64</v>
      </c>
      <c r="I90" s="2" t="s">
        <v>251</v>
      </c>
      <c r="J90" s="60"/>
      <c r="K90" s="61">
        <v>17866.560000000001</v>
      </c>
      <c r="L90"/>
      <c r="M90" s="63">
        <v>15380</v>
      </c>
      <c r="N90" s="64">
        <f t="shared" si="6"/>
        <v>4614</v>
      </c>
      <c r="O90" s="64">
        <f t="shared" si="7"/>
        <v>10719.94</v>
      </c>
      <c r="P90" s="64">
        <f t="shared" si="8"/>
        <v>4660.0599999999995</v>
      </c>
      <c r="Q90" s="64">
        <f t="shared" si="9"/>
        <v>699.01</v>
      </c>
      <c r="R90" s="65">
        <f t="shared" si="10"/>
        <v>0.86</v>
      </c>
      <c r="S90" s="65">
        <f t="shared" si="11"/>
        <v>0.26</v>
      </c>
      <c r="T90" s="64">
        <f t="shared" si="12"/>
        <v>4645.3100000000004</v>
      </c>
      <c r="U90" s="64">
        <f t="shared" si="13"/>
        <v>696.8</v>
      </c>
      <c r="V90">
        <v>4763</v>
      </c>
      <c r="W90" s="64">
        <f t="shared" si="14"/>
        <v>1190.75</v>
      </c>
      <c r="X90" s="27">
        <f t="shared" si="15"/>
        <v>4614</v>
      </c>
      <c r="Y90" s="11">
        <f t="shared" si="16"/>
        <v>24370.32</v>
      </c>
      <c r="Z90" s="123">
        <v>8280860632.3299999</v>
      </c>
      <c r="AA90" s="121">
        <v>120686</v>
      </c>
      <c r="AB90" s="27">
        <f t="shared" si="17"/>
        <v>68614.92</v>
      </c>
      <c r="AC90" s="10">
        <f t="shared" si="18"/>
        <v>0.26749200000000001</v>
      </c>
      <c r="AD90" s="121">
        <v>41841</v>
      </c>
      <c r="AE90" s="10">
        <f t="shared" si="19"/>
        <v>0.30333900000000003</v>
      </c>
      <c r="AF90" s="10">
        <f t="shared" si="20"/>
        <v>0.72175400000000001</v>
      </c>
      <c r="AG90" s="66">
        <f t="shared" si="21"/>
        <v>0.72175400000000001</v>
      </c>
      <c r="AH90" s="67">
        <f t="shared" si="22"/>
        <v>0.06</v>
      </c>
      <c r="AI90" s="68">
        <f t="shared" si="23"/>
        <v>0.78175400000000006</v>
      </c>
      <c r="AJ90">
        <v>0</v>
      </c>
      <c r="AK90">
        <v>0</v>
      </c>
      <c r="AL90" s="26">
        <f t="shared" si="24"/>
        <v>0</v>
      </c>
      <c r="AM90">
        <v>0</v>
      </c>
      <c r="AN90">
        <v>0</v>
      </c>
      <c r="AO90" s="26">
        <f t="shared" si="25"/>
        <v>0</v>
      </c>
      <c r="AP90" s="26">
        <f t="shared" si="26"/>
        <v>219569634</v>
      </c>
      <c r="AQ90" s="26">
        <f t="shared" si="27"/>
        <v>219569634</v>
      </c>
      <c r="AR90" s="69">
        <v>200518244</v>
      </c>
      <c r="AS90" s="69">
        <f t="shared" si="42"/>
        <v>226674245</v>
      </c>
      <c r="AT90" s="63">
        <v>226674245</v>
      </c>
      <c r="AU90" s="26">
        <f t="shared" si="28"/>
        <v>7104611</v>
      </c>
      <c r="AV90" s="70" t="str">
        <f t="shared" si="29"/>
        <v>No</v>
      </c>
      <c r="AW90" s="69">
        <f t="shared" si="30"/>
        <v>0</v>
      </c>
      <c r="AX90" s="71">
        <f t="shared" si="31"/>
        <v>226674245</v>
      </c>
      <c r="AY90" s="72">
        <f t="shared" si="32"/>
        <v>226674245</v>
      </c>
      <c r="AZ90" s="115">
        <f t="shared" si="33"/>
        <v>0</v>
      </c>
      <c r="BA90" s="115"/>
      <c r="BB90" s="115">
        <f t="shared" si="34"/>
        <v>15720.314263070226</v>
      </c>
      <c r="BC90" s="74"/>
      <c r="BD90" s="74"/>
      <c r="BE90" s="74">
        <f t="shared" si="35"/>
        <v>-7104611</v>
      </c>
      <c r="BF90" s="74">
        <f t="shared" si="44"/>
        <v>-7104611</v>
      </c>
      <c r="BG90" s="74">
        <f t="shared" si="44"/>
        <v>-7104611</v>
      </c>
      <c r="BH90" s="74">
        <f t="shared" si="44"/>
        <v>-7104611</v>
      </c>
      <c r="BI90" s="74">
        <f t="shared" si="44"/>
        <v>-7104611</v>
      </c>
      <c r="BJ90" s="74">
        <f t="shared" si="44"/>
        <v>-7104611</v>
      </c>
      <c r="BK90" s="74">
        <f t="shared" si="44"/>
        <v>-7104611</v>
      </c>
      <c r="BL90" s="74">
        <f t="shared" si="44"/>
        <v>-7104611</v>
      </c>
      <c r="BO90" s="116">
        <f t="shared" si="45"/>
        <v>0</v>
      </c>
      <c r="BP90" s="116">
        <f t="shared" si="45"/>
        <v>-1015248.9118999999</v>
      </c>
      <c r="BQ90" s="116">
        <f t="shared" si="45"/>
        <v>-1184338.6536999999</v>
      </c>
      <c r="BR90" s="116">
        <f t="shared" si="45"/>
        <v>-1420922.2000000002</v>
      </c>
      <c r="BS90" s="116">
        <f t="shared" si="45"/>
        <v>-1776152.75</v>
      </c>
      <c r="BT90" s="116">
        <f t="shared" si="45"/>
        <v>-2367966.8462999999</v>
      </c>
      <c r="BU90" s="116">
        <f t="shared" si="45"/>
        <v>-3552305.5</v>
      </c>
      <c r="BV90" s="116">
        <f t="shared" si="43"/>
        <v>-7104611</v>
      </c>
      <c r="BX90" s="74">
        <f t="shared" si="38"/>
        <v>226674245</v>
      </c>
      <c r="BY90" s="74">
        <f t="shared" si="46"/>
        <v>225658996.08809999</v>
      </c>
      <c r="BZ90" s="74">
        <f t="shared" si="46"/>
        <v>225489906.34630001</v>
      </c>
      <c r="CA90" s="74">
        <f t="shared" si="46"/>
        <v>225253322.80000001</v>
      </c>
      <c r="CB90" s="74">
        <f t="shared" si="46"/>
        <v>224898092.25</v>
      </c>
      <c r="CC90" s="74">
        <f t="shared" si="46"/>
        <v>224306278.15369999</v>
      </c>
      <c r="CD90" s="74">
        <f t="shared" si="46"/>
        <v>223121939.5</v>
      </c>
      <c r="CE90" s="74">
        <f t="shared" si="46"/>
        <v>219569634</v>
      </c>
      <c r="CG90" s="117">
        <f t="shared" si="40"/>
        <v>226674245</v>
      </c>
      <c r="CH90" s="117">
        <f t="shared" si="47"/>
        <v>226674245</v>
      </c>
      <c r="CI90" s="117">
        <f t="shared" si="47"/>
        <v>226674245</v>
      </c>
      <c r="CJ90" s="117">
        <f t="shared" si="47"/>
        <v>226674245</v>
      </c>
      <c r="CK90" s="117">
        <f t="shared" si="47"/>
        <v>226674245</v>
      </c>
      <c r="CL90" s="117">
        <f t="shared" si="47"/>
        <v>226674245</v>
      </c>
      <c r="CM90" s="117">
        <f t="shared" si="47"/>
        <v>226674245</v>
      </c>
      <c r="CN90" s="117">
        <f t="shared" si="47"/>
        <v>226674245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 s="124">
        <v>0</v>
      </c>
      <c r="H91" s="6">
        <v>65</v>
      </c>
      <c r="I91" s="2" t="s">
        <v>252</v>
      </c>
      <c r="J91" s="60"/>
      <c r="K91" s="61">
        <v>173.33</v>
      </c>
      <c r="L91"/>
      <c r="M91" s="63">
        <v>31</v>
      </c>
      <c r="N91" s="64">
        <f t="shared" ref="N91:N154" si="48">ROUND(M91*0.3,2)</f>
        <v>9.3000000000000007</v>
      </c>
      <c r="O91" s="64">
        <f t="shared" ref="O91:O154" si="49">ROUND(K91*0.6,2)</f>
        <v>104</v>
      </c>
      <c r="P91" s="64">
        <f t="shared" ref="P91:P154" si="50">MAX(M91-O91,0)</f>
        <v>0</v>
      </c>
      <c r="Q91" s="64">
        <f t="shared" ref="Q91:Q154" si="51">ROUND(P91*0.15,2)</f>
        <v>0</v>
      </c>
      <c r="R91" s="65">
        <f t="shared" ref="R91:R154" si="52">ROUND(M91/K91,2)</f>
        <v>0.18</v>
      </c>
      <c r="S91" s="65">
        <f t="shared" ref="S91:S154" si="53">IF(R91&gt;0.6,+R91-0.6,0)</f>
        <v>0</v>
      </c>
      <c r="T91" s="64">
        <f t="shared" ref="T91:T154" si="54">ROUND(S91*K91,2)</f>
        <v>0</v>
      </c>
      <c r="U91" s="64">
        <f t="shared" ref="U91:U154" si="55">ROUND(T91*0.15,2)</f>
        <v>0</v>
      </c>
      <c r="V91">
        <v>0</v>
      </c>
      <c r="W91" s="64">
        <f t="shared" ref="W91:W154" si="56">ROUND(V91*0.25,2)</f>
        <v>0</v>
      </c>
      <c r="X91" s="27">
        <f t="shared" ref="X91:X154" si="57">ROUND(M91*$X$2,2)</f>
        <v>9.3000000000000007</v>
      </c>
      <c r="Y91" s="11">
        <f t="shared" ref="Y91:Y154" si="58">+K91+N91+Q91+W91</f>
        <v>182.63000000000002</v>
      </c>
      <c r="Z91" s="123">
        <v>378575291.32999998</v>
      </c>
      <c r="AA91" s="121">
        <v>1908</v>
      </c>
      <c r="AB91" s="27">
        <f t="shared" ref="AB91:AB154" si="59">ROUND(Z91/AA91,2)</f>
        <v>198414.72</v>
      </c>
      <c r="AC91" s="10">
        <f t="shared" ref="AC91:AC154" si="60">(ROUND(AB91/$AC$21,6))</f>
        <v>0.77351000000000003</v>
      </c>
      <c r="AD91" s="121">
        <v>111429</v>
      </c>
      <c r="AE91" s="10">
        <f t="shared" ref="AE91:AE154" si="61">(ROUND(AD91/$AE$21,6))</f>
        <v>0.80783799999999995</v>
      </c>
      <c r="AF91" s="10">
        <f t="shared" ref="AF91:AF154" si="62">ROUND(1-((AC91*$L$4)+(AE91*$L$5)),6)</f>
        <v>0.216192</v>
      </c>
      <c r="AG91" s="66">
        <f t="shared" ref="AG91:AG154" si="63">IF(OR(B91=1,C91=1),MAX($L$7,AF91),MAX($L$6,AF91))</f>
        <v>0.216192</v>
      </c>
      <c r="AH91" s="67">
        <f t="shared" ref="AH91:AH154" si="64">IF(G91&gt;=1,IF(G91&lt;=5,0.06,IF(G91&lt;=10,0.05,IF(G91&lt;=15,0.04,IF(G91&lt;=19,0.03,0)))),0)</f>
        <v>0</v>
      </c>
      <c r="AI91" s="68">
        <f t="shared" ref="AI91:AI154" si="65">+AH91+AG91</f>
        <v>0.216192</v>
      </c>
      <c r="AJ91">
        <v>0</v>
      </c>
      <c r="AK91">
        <v>0</v>
      </c>
      <c r="AL91" s="26">
        <f t="shared" ref="AL91:AL154" si="66">ROUND(AJ91*AK91*100,0)</f>
        <v>0</v>
      </c>
      <c r="AM91">
        <v>0</v>
      </c>
      <c r="AN91">
        <v>0</v>
      </c>
      <c r="AO91" s="26">
        <f t="shared" ref="AO91:AO154" si="67">ROUND(AM91*AN91*100,0)</f>
        <v>0</v>
      </c>
      <c r="AP91" s="26">
        <f t="shared" ref="AP91:AP154" si="68">ROUND(Y91*AI91*$AP$21,0)</f>
        <v>455043</v>
      </c>
      <c r="AQ91" s="26">
        <f t="shared" ref="AQ91:AQ154" si="69">SUM(AL91+AO91+AP91)</f>
        <v>455043</v>
      </c>
      <c r="AR91" s="69">
        <v>1327652</v>
      </c>
      <c r="AS91" s="69">
        <f t="shared" si="42"/>
        <v>455043</v>
      </c>
      <c r="AT91" s="63">
        <v>1071722</v>
      </c>
      <c r="AU91" s="26">
        <f t="shared" ref="AU91:AU154" si="70">ABS(AQ91-AT91)</f>
        <v>616679</v>
      </c>
      <c r="AV91" s="70" t="str">
        <f t="shared" ref="AV91:AV154" si="71">IF(AQ91&gt;AT91,"Yes","No")</f>
        <v>No</v>
      </c>
      <c r="AW91" s="69">
        <f t="shared" ref="AW91:AW154" si="72">IF(AV91="Yes",+AU91*$L$9,+AU91*$L$10)</f>
        <v>0</v>
      </c>
      <c r="AX91" s="71">
        <f t="shared" ref="AX91:AX154" si="73">IF(AV91="Yes",AT91+AW91,AT91- AW91)</f>
        <v>1071722</v>
      </c>
      <c r="AY91" s="72">
        <f t="shared" ref="AY91:AY154" si="74">IF(C91=1,MAX(AX91,AR91,AT91),AX91)</f>
        <v>1071722</v>
      </c>
      <c r="AZ91" s="115">
        <f t="shared" ref="AZ91:AZ154" si="75">AY91-AT91</f>
        <v>0</v>
      </c>
      <c r="BA91" s="115"/>
      <c r="BB91" s="115">
        <f t="shared" ref="BB91:BB154" si="76">$L$8*Y91/K91</f>
        <v>12143.372468701324</v>
      </c>
      <c r="BC91" s="74"/>
      <c r="BD91" s="74"/>
      <c r="BE91" s="74">
        <f t="shared" ref="BE91:BE154" si="77">$AQ91-AY91</f>
        <v>-616679</v>
      </c>
      <c r="BF91" s="74">
        <f t="shared" ref="BF91:BL122" si="78">$AQ91-CG91</f>
        <v>-616679</v>
      </c>
      <c r="BG91" s="74">
        <f t="shared" si="78"/>
        <v>-528555.57090000005</v>
      </c>
      <c r="BH91" s="74">
        <f t="shared" si="78"/>
        <v>-440445.35723097005</v>
      </c>
      <c r="BI91" s="74">
        <f t="shared" si="78"/>
        <v>-352356.28578477609</v>
      </c>
      <c r="BJ91" s="74">
        <f t="shared" si="78"/>
        <v>-264267.21433858201</v>
      </c>
      <c r="BK91" s="74">
        <f t="shared" si="78"/>
        <v>-176186.95179953263</v>
      </c>
      <c r="BL91" s="74">
        <f t="shared" si="78"/>
        <v>-88093.475899766316</v>
      </c>
      <c r="BO91" s="116">
        <f t="shared" ref="BO91:BV122" si="79">BE91*BO$16</f>
        <v>0</v>
      </c>
      <c r="BP91" s="116">
        <f t="shared" si="79"/>
        <v>-88123.429099999994</v>
      </c>
      <c r="BQ91" s="116">
        <f t="shared" si="79"/>
        <v>-88110.213669029996</v>
      </c>
      <c r="BR91" s="116">
        <f t="shared" si="79"/>
        <v>-88089.071446194022</v>
      </c>
      <c r="BS91" s="116">
        <f t="shared" si="79"/>
        <v>-88089.071446194022</v>
      </c>
      <c r="BT91" s="116">
        <f t="shared" si="79"/>
        <v>-88080.262539049378</v>
      </c>
      <c r="BU91" s="116">
        <f t="shared" si="79"/>
        <v>-88093.475899766316</v>
      </c>
      <c r="BV91" s="116">
        <f t="shared" si="43"/>
        <v>-88093.475899766316</v>
      </c>
      <c r="BX91" s="74">
        <f t="shared" ref="BX91:BX154" si="80">AY91+BO91</f>
        <v>1071722</v>
      </c>
      <c r="BY91" s="74">
        <f t="shared" ref="BY91:CE122" si="81">CG91+BP91</f>
        <v>983598.57090000005</v>
      </c>
      <c r="BZ91" s="74">
        <f t="shared" si="81"/>
        <v>895488.35723097005</v>
      </c>
      <c r="CA91" s="74">
        <f t="shared" si="81"/>
        <v>807399.28578477609</v>
      </c>
      <c r="CB91" s="74">
        <f t="shared" si="81"/>
        <v>719310.21433858201</v>
      </c>
      <c r="CC91" s="74">
        <f t="shared" si="81"/>
        <v>631229.95179953263</v>
      </c>
      <c r="CD91" s="74">
        <f t="shared" si="81"/>
        <v>543136.47589976632</v>
      </c>
      <c r="CE91" s="74">
        <f t="shared" si="81"/>
        <v>455043</v>
      </c>
      <c r="CG91" s="117">
        <f t="shared" ref="CG91:CG154" si="82">IF(OR($C91=1,$B91=1),MAX(BX91,AY91,$AR91),BX91)</f>
        <v>1071722</v>
      </c>
      <c r="CH91" s="117">
        <f t="shared" ref="CH91:CN122" si="83">IF(OR($C91=1,$B91=1),MAX(BY91,CG91,$AR91),BY91)</f>
        <v>983598.57090000005</v>
      </c>
      <c r="CI91" s="117">
        <f t="shared" si="83"/>
        <v>895488.35723097005</v>
      </c>
      <c r="CJ91" s="117">
        <f t="shared" si="83"/>
        <v>807399.28578477609</v>
      </c>
      <c r="CK91" s="117">
        <f t="shared" si="83"/>
        <v>719310.21433858201</v>
      </c>
      <c r="CL91" s="117">
        <f t="shared" si="83"/>
        <v>631229.95179953263</v>
      </c>
      <c r="CM91" s="117">
        <f t="shared" si="83"/>
        <v>543136.47589976632</v>
      </c>
      <c r="CN91" s="117">
        <f t="shared" si="83"/>
        <v>455043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 s="124">
        <v>0</v>
      </c>
      <c r="H92" s="6">
        <v>66</v>
      </c>
      <c r="I92" s="2" t="s">
        <v>253</v>
      </c>
      <c r="J92" s="60"/>
      <c r="K92" s="61">
        <v>673.43</v>
      </c>
      <c r="L92"/>
      <c r="M92" s="63">
        <v>168</v>
      </c>
      <c r="N92" s="64">
        <f t="shared" si="48"/>
        <v>50.4</v>
      </c>
      <c r="O92" s="64">
        <f t="shared" si="49"/>
        <v>404.06</v>
      </c>
      <c r="P92" s="64">
        <f t="shared" si="50"/>
        <v>0</v>
      </c>
      <c r="Q92" s="64">
        <f t="shared" si="51"/>
        <v>0</v>
      </c>
      <c r="R92" s="65">
        <f t="shared" si="52"/>
        <v>0.25</v>
      </c>
      <c r="S92" s="65">
        <f t="shared" si="53"/>
        <v>0</v>
      </c>
      <c r="T92" s="64">
        <f t="shared" si="54"/>
        <v>0</v>
      </c>
      <c r="U92" s="64">
        <f t="shared" si="55"/>
        <v>0</v>
      </c>
      <c r="V92">
        <v>8</v>
      </c>
      <c r="W92" s="64">
        <f t="shared" si="56"/>
        <v>2</v>
      </c>
      <c r="X92" s="27">
        <f t="shared" si="57"/>
        <v>50.4</v>
      </c>
      <c r="Y92" s="11">
        <f t="shared" si="58"/>
        <v>725.82999999999993</v>
      </c>
      <c r="Z92" s="123">
        <v>1120132814.3299999</v>
      </c>
      <c r="AA92" s="121">
        <v>5562</v>
      </c>
      <c r="AB92" s="27">
        <f t="shared" si="59"/>
        <v>201390.29</v>
      </c>
      <c r="AC92" s="10">
        <f t="shared" si="60"/>
        <v>0.78510999999999997</v>
      </c>
      <c r="AD92" s="121">
        <v>102078</v>
      </c>
      <c r="AE92" s="10">
        <f t="shared" si="61"/>
        <v>0.74004499999999995</v>
      </c>
      <c r="AF92" s="10">
        <f t="shared" si="62"/>
        <v>0.22841</v>
      </c>
      <c r="AG92" s="66">
        <f t="shared" si="63"/>
        <v>0.22841</v>
      </c>
      <c r="AH92" s="67">
        <f t="shared" si="64"/>
        <v>0</v>
      </c>
      <c r="AI92" s="68">
        <f t="shared" si="65"/>
        <v>0.22841</v>
      </c>
      <c r="AJ92">
        <v>674</v>
      </c>
      <c r="AK92">
        <v>13</v>
      </c>
      <c r="AL92" s="26">
        <f t="shared" si="66"/>
        <v>876200</v>
      </c>
      <c r="AM92">
        <v>0</v>
      </c>
      <c r="AN92">
        <v>0</v>
      </c>
      <c r="AO92" s="26">
        <f t="shared" si="67"/>
        <v>0</v>
      </c>
      <c r="AP92" s="26">
        <f t="shared" si="68"/>
        <v>1910693</v>
      </c>
      <c r="AQ92" s="26">
        <f t="shared" si="69"/>
        <v>2786893</v>
      </c>
      <c r="AR92" s="69">
        <v>2708774</v>
      </c>
      <c r="AS92" s="69">
        <f t="shared" si="42"/>
        <v>2786893</v>
      </c>
      <c r="AT92" s="63">
        <v>2889911</v>
      </c>
      <c r="AU92" s="26">
        <f t="shared" si="70"/>
        <v>103018</v>
      </c>
      <c r="AV92" s="70" t="str">
        <f t="shared" si="71"/>
        <v>No</v>
      </c>
      <c r="AW92" s="69">
        <f t="shared" si="72"/>
        <v>0</v>
      </c>
      <c r="AX92" s="71">
        <f t="shared" si="73"/>
        <v>2889911</v>
      </c>
      <c r="AY92" s="72">
        <f t="shared" si="74"/>
        <v>2889911</v>
      </c>
      <c r="AZ92" s="115">
        <f t="shared" si="75"/>
        <v>0</v>
      </c>
      <c r="BA92" s="115"/>
      <c r="BB92" s="115">
        <f t="shared" si="76"/>
        <v>12421.767295784268</v>
      </c>
      <c r="BC92" s="74"/>
      <c r="BD92" s="74"/>
      <c r="BE92" s="74">
        <f t="shared" si="77"/>
        <v>-103018</v>
      </c>
      <c r="BF92" s="74">
        <f t="shared" si="78"/>
        <v>-103018</v>
      </c>
      <c r="BG92" s="74">
        <f t="shared" si="78"/>
        <v>-88296.727799999993</v>
      </c>
      <c r="BH92" s="74">
        <f t="shared" si="78"/>
        <v>-73577.663275740109</v>
      </c>
      <c r="BI92" s="74">
        <f t="shared" si="78"/>
        <v>-58862.130620592274</v>
      </c>
      <c r="BJ92" s="74">
        <f t="shared" si="78"/>
        <v>-44146.597965444438</v>
      </c>
      <c r="BK92" s="74">
        <f t="shared" si="78"/>
        <v>-29432.53686356172</v>
      </c>
      <c r="BL92" s="74">
        <f t="shared" si="78"/>
        <v>-14716.26843178086</v>
      </c>
      <c r="BO92" s="116">
        <f t="shared" si="79"/>
        <v>0</v>
      </c>
      <c r="BP92" s="116">
        <f t="shared" si="79"/>
        <v>-14721.272199999999</v>
      </c>
      <c r="BQ92" s="116">
        <f t="shared" si="79"/>
        <v>-14719.064524259999</v>
      </c>
      <c r="BR92" s="116">
        <f t="shared" si="79"/>
        <v>-14715.532655148023</v>
      </c>
      <c r="BS92" s="116">
        <f t="shared" si="79"/>
        <v>-14715.532655148068</v>
      </c>
      <c r="BT92" s="116">
        <f t="shared" si="79"/>
        <v>-14714.061101882631</v>
      </c>
      <c r="BU92" s="116">
        <f t="shared" si="79"/>
        <v>-14716.26843178086</v>
      </c>
      <c r="BV92" s="116">
        <f t="shared" si="43"/>
        <v>-14716.26843178086</v>
      </c>
      <c r="BX92" s="74">
        <f t="shared" si="80"/>
        <v>2889911</v>
      </c>
      <c r="BY92" s="74">
        <f t="shared" si="81"/>
        <v>2875189.7278</v>
      </c>
      <c r="BZ92" s="74">
        <f t="shared" si="81"/>
        <v>2860470.6632757401</v>
      </c>
      <c r="CA92" s="74">
        <f t="shared" si="81"/>
        <v>2845755.1306205923</v>
      </c>
      <c r="CB92" s="74">
        <f t="shared" si="81"/>
        <v>2831039.5979654444</v>
      </c>
      <c r="CC92" s="74">
        <f t="shared" si="81"/>
        <v>2816325.5368635617</v>
      </c>
      <c r="CD92" s="74">
        <f t="shared" si="81"/>
        <v>2801609.2684317809</v>
      </c>
      <c r="CE92" s="74">
        <f t="shared" si="81"/>
        <v>2786893</v>
      </c>
      <c r="CG92" s="117">
        <f t="shared" si="82"/>
        <v>2889911</v>
      </c>
      <c r="CH92" s="117">
        <f t="shared" si="83"/>
        <v>2875189.7278</v>
      </c>
      <c r="CI92" s="117">
        <f t="shared" si="83"/>
        <v>2860470.6632757401</v>
      </c>
      <c r="CJ92" s="117">
        <f t="shared" si="83"/>
        <v>2845755.1306205923</v>
      </c>
      <c r="CK92" s="117">
        <f t="shared" si="83"/>
        <v>2831039.5979654444</v>
      </c>
      <c r="CL92" s="117">
        <f t="shared" si="83"/>
        <v>2816325.5368635617</v>
      </c>
      <c r="CM92" s="117">
        <f t="shared" si="83"/>
        <v>2801609.2684317809</v>
      </c>
      <c r="CN92" s="117">
        <f t="shared" si="83"/>
        <v>2786893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 s="124">
        <v>0</v>
      </c>
      <c r="H93" s="6">
        <v>67</v>
      </c>
      <c r="I93" s="2" t="s">
        <v>254</v>
      </c>
      <c r="J93" s="60"/>
      <c r="K93" s="61">
        <v>1191.05</v>
      </c>
      <c r="L93"/>
      <c r="M93" s="63">
        <v>218</v>
      </c>
      <c r="N93" s="64">
        <f t="shared" si="48"/>
        <v>65.400000000000006</v>
      </c>
      <c r="O93" s="64">
        <f t="shared" si="49"/>
        <v>714.63</v>
      </c>
      <c r="P93" s="64">
        <f t="shared" si="50"/>
        <v>0</v>
      </c>
      <c r="Q93" s="64">
        <f t="shared" si="51"/>
        <v>0</v>
      </c>
      <c r="R93" s="65">
        <f t="shared" si="52"/>
        <v>0.18</v>
      </c>
      <c r="S93" s="65">
        <f t="shared" si="53"/>
        <v>0</v>
      </c>
      <c r="T93" s="64">
        <f t="shared" si="54"/>
        <v>0</v>
      </c>
      <c r="U93" s="64">
        <f t="shared" si="55"/>
        <v>0</v>
      </c>
      <c r="V93">
        <v>1</v>
      </c>
      <c r="W93" s="64">
        <f t="shared" si="56"/>
        <v>0.25</v>
      </c>
      <c r="X93" s="27">
        <f t="shared" si="57"/>
        <v>65.400000000000006</v>
      </c>
      <c r="Y93" s="11">
        <f t="shared" si="58"/>
        <v>1256.7</v>
      </c>
      <c r="Z93" s="123">
        <v>1480350372.6700001</v>
      </c>
      <c r="AA93" s="121">
        <v>9121</v>
      </c>
      <c r="AB93" s="27">
        <f t="shared" si="59"/>
        <v>162301.32</v>
      </c>
      <c r="AC93" s="10">
        <f t="shared" si="60"/>
        <v>0.63272399999999995</v>
      </c>
      <c r="AD93" s="121">
        <v>136397</v>
      </c>
      <c r="AE93" s="10">
        <f t="shared" si="61"/>
        <v>0.98885100000000004</v>
      </c>
      <c r="AF93" s="10">
        <f t="shared" si="62"/>
        <v>0.260438</v>
      </c>
      <c r="AG93" s="66">
        <f t="shared" si="63"/>
        <v>0.260438</v>
      </c>
      <c r="AH93" s="67">
        <f t="shared" si="64"/>
        <v>0</v>
      </c>
      <c r="AI93" s="68">
        <f t="shared" si="65"/>
        <v>0.260438</v>
      </c>
      <c r="AJ93">
        <v>570</v>
      </c>
      <c r="AK93">
        <v>6</v>
      </c>
      <c r="AL93" s="26">
        <f t="shared" si="66"/>
        <v>342000</v>
      </c>
      <c r="AM93">
        <v>0</v>
      </c>
      <c r="AN93">
        <v>0</v>
      </c>
      <c r="AO93" s="26">
        <f t="shared" si="67"/>
        <v>0</v>
      </c>
      <c r="AP93" s="26">
        <f t="shared" si="68"/>
        <v>3772045</v>
      </c>
      <c r="AQ93" s="26">
        <f t="shared" si="69"/>
        <v>4114045</v>
      </c>
      <c r="AR93" s="69">
        <v>6875123</v>
      </c>
      <c r="AS93" s="69">
        <f t="shared" ref="AS93:AS156" si="84">IF(C93=1, MAX(AR93, AQ93, AT93), AQ93)</f>
        <v>4114045</v>
      </c>
      <c r="AT93" s="63">
        <v>5997693</v>
      </c>
      <c r="AU93" s="26">
        <f t="shared" si="70"/>
        <v>1883648</v>
      </c>
      <c r="AV93" s="70" t="str">
        <f t="shared" si="71"/>
        <v>No</v>
      </c>
      <c r="AW93" s="69">
        <f t="shared" si="72"/>
        <v>0</v>
      </c>
      <c r="AX93" s="71">
        <f t="shared" si="73"/>
        <v>5997693</v>
      </c>
      <c r="AY93" s="72">
        <f t="shared" si="74"/>
        <v>5997693</v>
      </c>
      <c r="AZ93" s="115">
        <f t="shared" si="75"/>
        <v>0</v>
      </c>
      <c r="BA93" s="115"/>
      <c r="BB93" s="115">
        <f t="shared" si="76"/>
        <v>12160.25145879686</v>
      </c>
      <c r="BC93" s="74"/>
      <c r="BD93" s="74"/>
      <c r="BE93" s="74">
        <f t="shared" si="77"/>
        <v>-1883648</v>
      </c>
      <c r="BF93" s="74">
        <f t="shared" si="78"/>
        <v>-1883648</v>
      </c>
      <c r="BG93" s="74">
        <f t="shared" si="78"/>
        <v>-1614474.7007999998</v>
      </c>
      <c r="BH93" s="74">
        <f t="shared" si="78"/>
        <v>-1345341.7681766395</v>
      </c>
      <c r="BI93" s="74">
        <f t="shared" si="78"/>
        <v>-1076273.4145413116</v>
      </c>
      <c r="BJ93" s="74">
        <f t="shared" si="78"/>
        <v>-807205.06090598367</v>
      </c>
      <c r="BK93" s="74">
        <f t="shared" si="78"/>
        <v>-538163.61410601903</v>
      </c>
      <c r="BL93" s="74">
        <f t="shared" si="78"/>
        <v>-269081.80705300905</v>
      </c>
      <c r="BO93" s="116">
        <f t="shared" si="79"/>
        <v>0</v>
      </c>
      <c r="BP93" s="116">
        <f t="shared" si="79"/>
        <v>-269173.29920000001</v>
      </c>
      <c r="BQ93" s="116">
        <f t="shared" si="79"/>
        <v>-269132.93262335996</v>
      </c>
      <c r="BR93" s="116">
        <f t="shared" si="79"/>
        <v>-269068.35363532789</v>
      </c>
      <c r="BS93" s="116">
        <f t="shared" si="79"/>
        <v>-269068.35363532789</v>
      </c>
      <c r="BT93" s="116">
        <f t="shared" si="79"/>
        <v>-269041.44679996435</v>
      </c>
      <c r="BU93" s="116">
        <f t="shared" si="79"/>
        <v>-269081.80705300951</v>
      </c>
      <c r="BV93" s="116">
        <f t="shared" si="43"/>
        <v>-269081.80705300905</v>
      </c>
      <c r="BX93" s="74">
        <f t="shared" si="80"/>
        <v>5997693</v>
      </c>
      <c r="BY93" s="74">
        <f t="shared" si="81"/>
        <v>5728519.7007999998</v>
      </c>
      <c r="BZ93" s="74">
        <f t="shared" si="81"/>
        <v>5459386.7681766395</v>
      </c>
      <c r="CA93" s="74">
        <f t="shared" si="81"/>
        <v>5190318.4145413116</v>
      </c>
      <c r="CB93" s="74">
        <f t="shared" si="81"/>
        <v>4921250.0609059837</v>
      </c>
      <c r="CC93" s="74">
        <f t="shared" si="81"/>
        <v>4652208.614106019</v>
      </c>
      <c r="CD93" s="74">
        <f t="shared" si="81"/>
        <v>4383126.807053009</v>
      </c>
      <c r="CE93" s="74">
        <f t="shared" si="81"/>
        <v>4114045</v>
      </c>
      <c r="CG93" s="117">
        <f t="shared" si="82"/>
        <v>5997693</v>
      </c>
      <c r="CH93" s="117">
        <f t="shared" si="83"/>
        <v>5728519.7007999998</v>
      </c>
      <c r="CI93" s="117">
        <f t="shared" si="83"/>
        <v>5459386.7681766395</v>
      </c>
      <c r="CJ93" s="117">
        <f t="shared" si="83"/>
        <v>5190318.4145413116</v>
      </c>
      <c r="CK93" s="117">
        <f t="shared" si="83"/>
        <v>4921250.0609059837</v>
      </c>
      <c r="CL93" s="117">
        <f t="shared" si="83"/>
        <v>4652208.614106019</v>
      </c>
      <c r="CM93" s="117">
        <f t="shared" si="83"/>
        <v>4383126.807053009</v>
      </c>
      <c r="CN93" s="117">
        <f t="shared" si="83"/>
        <v>4114045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 s="124">
        <v>0</v>
      </c>
      <c r="H94" s="6">
        <v>68</v>
      </c>
      <c r="I94" s="2" t="s">
        <v>255</v>
      </c>
      <c r="J94" s="60"/>
      <c r="K94" s="61">
        <v>195.49</v>
      </c>
      <c r="L94"/>
      <c r="M94" s="63">
        <v>62</v>
      </c>
      <c r="N94" s="64">
        <f t="shared" si="48"/>
        <v>18.600000000000001</v>
      </c>
      <c r="O94" s="64">
        <f t="shared" si="49"/>
        <v>117.29</v>
      </c>
      <c r="P94" s="64">
        <f t="shared" si="50"/>
        <v>0</v>
      </c>
      <c r="Q94" s="64">
        <f t="shared" si="51"/>
        <v>0</v>
      </c>
      <c r="R94" s="65">
        <f t="shared" si="52"/>
        <v>0.32</v>
      </c>
      <c r="S94" s="65">
        <f t="shared" si="53"/>
        <v>0</v>
      </c>
      <c r="T94" s="64">
        <f t="shared" si="54"/>
        <v>0</v>
      </c>
      <c r="U94" s="64">
        <f t="shared" si="55"/>
        <v>0</v>
      </c>
      <c r="V94">
        <v>2</v>
      </c>
      <c r="W94" s="64">
        <f t="shared" si="56"/>
        <v>0.5</v>
      </c>
      <c r="X94" s="27">
        <f t="shared" si="57"/>
        <v>18.600000000000001</v>
      </c>
      <c r="Y94" s="11">
        <f t="shared" si="58"/>
        <v>214.59</v>
      </c>
      <c r="Z94" s="123">
        <v>1160248949.3299999</v>
      </c>
      <c r="AA94" s="121">
        <v>3051</v>
      </c>
      <c r="AB94" s="27">
        <f t="shared" si="59"/>
        <v>380284.81</v>
      </c>
      <c r="AC94" s="10">
        <f t="shared" si="60"/>
        <v>1.4825219999999999</v>
      </c>
      <c r="AD94" s="121">
        <v>93281</v>
      </c>
      <c r="AE94" s="10">
        <f t="shared" si="61"/>
        <v>0.67626799999999998</v>
      </c>
      <c r="AF94" s="10">
        <f t="shared" si="62"/>
        <v>-0.240646</v>
      </c>
      <c r="AG94" s="66">
        <f t="shared" si="63"/>
        <v>0.01</v>
      </c>
      <c r="AH94" s="67">
        <f t="shared" si="64"/>
        <v>0</v>
      </c>
      <c r="AI94" s="68">
        <f t="shared" si="65"/>
        <v>0.01</v>
      </c>
      <c r="AJ94">
        <v>38</v>
      </c>
      <c r="AK94">
        <v>4</v>
      </c>
      <c r="AL94" s="26">
        <f t="shared" si="66"/>
        <v>15200</v>
      </c>
      <c r="AM94">
        <v>0</v>
      </c>
      <c r="AN94">
        <v>0</v>
      </c>
      <c r="AO94" s="26">
        <f t="shared" si="67"/>
        <v>0</v>
      </c>
      <c r="AP94" s="26">
        <f t="shared" si="68"/>
        <v>24731</v>
      </c>
      <c r="AQ94" s="26">
        <f t="shared" si="69"/>
        <v>39931</v>
      </c>
      <c r="AR94" s="69">
        <v>25634</v>
      </c>
      <c r="AS94" s="69">
        <f t="shared" si="84"/>
        <v>39931</v>
      </c>
      <c r="AT94" s="63">
        <v>41751</v>
      </c>
      <c r="AU94" s="26">
        <f t="shared" si="70"/>
        <v>1820</v>
      </c>
      <c r="AV94" s="70" t="str">
        <f t="shared" si="71"/>
        <v>No</v>
      </c>
      <c r="AW94" s="69">
        <f t="shared" si="72"/>
        <v>0</v>
      </c>
      <c r="AX94" s="71">
        <f t="shared" si="73"/>
        <v>41751</v>
      </c>
      <c r="AY94" s="72">
        <f t="shared" si="74"/>
        <v>41751</v>
      </c>
      <c r="AZ94" s="115">
        <f t="shared" si="75"/>
        <v>0</v>
      </c>
      <c r="BA94" s="115"/>
      <c r="BB94" s="115">
        <f t="shared" si="76"/>
        <v>12651.029464422732</v>
      </c>
      <c r="BC94" s="74"/>
      <c r="BD94" s="74"/>
      <c r="BE94" s="74">
        <f t="shared" si="77"/>
        <v>-1820</v>
      </c>
      <c r="BF94" s="74">
        <f t="shared" si="78"/>
        <v>-1820</v>
      </c>
      <c r="BG94" s="74">
        <f t="shared" si="78"/>
        <v>-1559.9219999999987</v>
      </c>
      <c r="BH94" s="74">
        <f t="shared" si="78"/>
        <v>-1299.8830025999996</v>
      </c>
      <c r="BI94" s="74">
        <f t="shared" si="78"/>
        <v>-1039.9064020799997</v>
      </c>
      <c r="BJ94" s="74">
        <f t="shared" si="78"/>
        <v>-779.92980155999976</v>
      </c>
      <c r="BK94" s="74">
        <f t="shared" si="78"/>
        <v>-519.97919870004989</v>
      </c>
      <c r="BL94" s="74">
        <f t="shared" si="78"/>
        <v>-259.98959935002495</v>
      </c>
      <c r="BO94" s="116">
        <f t="shared" si="79"/>
        <v>0</v>
      </c>
      <c r="BP94" s="116">
        <f t="shared" si="79"/>
        <v>-260.07799999999997</v>
      </c>
      <c r="BQ94" s="116">
        <f t="shared" si="79"/>
        <v>-260.03899739999974</v>
      </c>
      <c r="BR94" s="116">
        <f t="shared" si="79"/>
        <v>-259.97660051999992</v>
      </c>
      <c r="BS94" s="116">
        <f t="shared" si="79"/>
        <v>-259.97660051999992</v>
      </c>
      <c r="BT94" s="116">
        <f t="shared" si="79"/>
        <v>-259.95060285994794</v>
      </c>
      <c r="BU94" s="116">
        <f t="shared" si="79"/>
        <v>-259.98959935002495</v>
      </c>
      <c r="BV94" s="116">
        <f t="shared" si="43"/>
        <v>-259.98959935002495</v>
      </c>
      <c r="BX94" s="74">
        <f t="shared" si="80"/>
        <v>41751</v>
      </c>
      <c r="BY94" s="74">
        <f t="shared" si="81"/>
        <v>41490.921999999999</v>
      </c>
      <c r="BZ94" s="74">
        <f t="shared" si="81"/>
        <v>41230.8830026</v>
      </c>
      <c r="CA94" s="74">
        <f t="shared" si="81"/>
        <v>40970.90640208</v>
      </c>
      <c r="CB94" s="74">
        <f t="shared" si="81"/>
        <v>40710.92980156</v>
      </c>
      <c r="CC94" s="74">
        <f t="shared" si="81"/>
        <v>40450.97919870005</v>
      </c>
      <c r="CD94" s="74">
        <f t="shared" si="81"/>
        <v>40190.989599350025</v>
      </c>
      <c r="CE94" s="74">
        <f t="shared" si="81"/>
        <v>39931</v>
      </c>
      <c r="CG94" s="117">
        <f t="shared" si="82"/>
        <v>41751</v>
      </c>
      <c r="CH94" s="117">
        <f t="shared" si="83"/>
        <v>41490.921999999999</v>
      </c>
      <c r="CI94" s="117">
        <f t="shared" si="83"/>
        <v>41230.8830026</v>
      </c>
      <c r="CJ94" s="117">
        <f t="shared" si="83"/>
        <v>40970.90640208</v>
      </c>
      <c r="CK94" s="117">
        <f t="shared" si="83"/>
        <v>40710.92980156</v>
      </c>
      <c r="CL94" s="117">
        <f t="shared" si="83"/>
        <v>40450.97919870005</v>
      </c>
      <c r="CM94" s="117">
        <f t="shared" si="83"/>
        <v>40190.989599350025</v>
      </c>
      <c r="CN94" s="117">
        <f t="shared" si="83"/>
        <v>39931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 s="124">
        <v>31</v>
      </c>
      <c r="H95" s="6">
        <v>69</v>
      </c>
      <c r="I95" s="2" t="s">
        <v>256</v>
      </c>
      <c r="J95" s="60"/>
      <c r="K95" s="61">
        <v>2014.16</v>
      </c>
      <c r="L95"/>
      <c r="M95" s="63">
        <v>974</v>
      </c>
      <c r="N95" s="64">
        <f t="shared" si="48"/>
        <v>292.2</v>
      </c>
      <c r="O95" s="64">
        <f t="shared" si="49"/>
        <v>1208.5</v>
      </c>
      <c r="P95" s="64">
        <f t="shared" si="50"/>
        <v>0</v>
      </c>
      <c r="Q95" s="64">
        <f t="shared" si="51"/>
        <v>0</v>
      </c>
      <c r="R95" s="65">
        <f t="shared" si="52"/>
        <v>0.48</v>
      </c>
      <c r="S95" s="65">
        <f t="shared" si="53"/>
        <v>0</v>
      </c>
      <c r="T95" s="64">
        <f t="shared" si="54"/>
        <v>0</v>
      </c>
      <c r="U95" s="64">
        <f t="shared" si="55"/>
        <v>0</v>
      </c>
      <c r="V95">
        <v>50</v>
      </c>
      <c r="W95" s="64">
        <f t="shared" si="56"/>
        <v>12.5</v>
      </c>
      <c r="X95" s="27">
        <f t="shared" si="57"/>
        <v>292.2</v>
      </c>
      <c r="Y95" s="11">
        <f t="shared" si="58"/>
        <v>2318.86</v>
      </c>
      <c r="Z95" s="123">
        <v>3050590128</v>
      </c>
      <c r="AA95" s="121">
        <v>17837</v>
      </c>
      <c r="AB95" s="27">
        <f t="shared" si="59"/>
        <v>171025.96</v>
      </c>
      <c r="AC95" s="10">
        <f t="shared" si="60"/>
        <v>0.666736</v>
      </c>
      <c r="AD95" s="121">
        <v>76552</v>
      </c>
      <c r="AE95" s="10">
        <f t="shared" si="61"/>
        <v>0.55498599999999998</v>
      </c>
      <c r="AF95" s="10">
        <f t="shared" si="62"/>
        <v>0.36678899999999998</v>
      </c>
      <c r="AG95" s="66">
        <f t="shared" si="63"/>
        <v>0.36678899999999998</v>
      </c>
      <c r="AH95" s="67">
        <f t="shared" si="64"/>
        <v>0</v>
      </c>
      <c r="AI95" s="68">
        <f t="shared" si="65"/>
        <v>0.36678899999999998</v>
      </c>
      <c r="AJ95">
        <v>0</v>
      </c>
      <c r="AK95">
        <v>0</v>
      </c>
      <c r="AL95" s="26">
        <f t="shared" si="66"/>
        <v>0</v>
      </c>
      <c r="AM95">
        <v>0</v>
      </c>
      <c r="AN95">
        <v>0</v>
      </c>
      <c r="AO95" s="26">
        <f t="shared" si="67"/>
        <v>0</v>
      </c>
      <c r="AP95" s="26">
        <f t="shared" si="68"/>
        <v>9802385</v>
      </c>
      <c r="AQ95" s="26">
        <f t="shared" si="69"/>
        <v>9802385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70"/>
        <v>5772017</v>
      </c>
      <c r="AV95" s="70" t="str">
        <f t="shared" si="71"/>
        <v>No</v>
      </c>
      <c r="AW95" s="69">
        <f t="shared" si="72"/>
        <v>0</v>
      </c>
      <c r="AX95" s="71">
        <f t="shared" si="73"/>
        <v>15574402</v>
      </c>
      <c r="AY95" s="72">
        <f t="shared" si="74"/>
        <v>15574402</v>
      </c>
      <c r="AZ95" s="115">
        <f t="shared" si="75"/>
        <v>0</v>
      </c>
      <c r="BA95" s="115"/>
      <c r="BB95" s="115">
        <f t="shared" si="76"/>
        <v>13268.489841919212</v>
      </c>
      <c r="BC95" s="74"/>
      <c r="BD95" s="74"/>
      <c r="BE95" s="74">
        <f t="shared" si="77"/>
        <v>-5772017</v>
      </c>
      <c r="BF95" s="74">
        <f t="shared" si="78"/>
        <v>-5772017</v>
      </c>
      <c r="BG95" s="74">
        <f t="shared" si="78"/>
        <v>-5772017</v>
      </c>
      <c r="BH95" s="74">
        <f t="shared" si="78"/>
        <v>-5772017</v>
      </c>
      <c r="BI95" s="74">
        <f t="shared" si="78"/>
        <v>-5772017</v>
      </c>
      <c r="BJ95" s="74">
        <f t="shared" si="78"/>
        <v>-5772017</v>
      </c>
      <c r="BK95" s="74">
        <f t="shared" si="78"/>
        <v>-5772017</v>
      </c>
      <c r="BL95" s="74">
        <f t="shared" si="78"/>
        <v>-5772017</v>
      </c>
      <c r="BO95" s="116">
        <f t="shared" si="79"/>
        <v>0</v>
      </c>
      <c r="BP95" s="116">
        <f t="shared" si="79"/>
        <v>-824821.22930000001</v>
      </c>
      <c r="BQ95" s="116">
        <f t="shared" si="79"/>
        <v>-962195.23389999988</v>
      </c>
      <c r="BR95" s="116">
        <f t="shared" si="79"/>
        <v>-1154403.4000000001</v>
      </c>
      <c r="BS95" s="116">
        <f t="shared" si="79"/>
        <v>-1443004.25</v>
      </c>
      <c r="BT95" s="116">
        <f t="shared" si="79"/>
        <v>-1923813.2660999999</v>
      </c>
      <c r="BU95" s="116">
        <f t="shared" si="79"/>
        <v>-2886008.5</v>
      </c>
      <c r="BV95" s="116">
        <f t="shared" si="43"/>
        <v>-5772017</v>
      </c>
      <c r="BX95" s="74">
        <f t="shared" si="80"/>
        <v>15574402</v>
      </c>
      <c r="BY95" s="74">
        <f t="shared" si="81"/>
        <v>14749580.7707</v>
      </c>
      <c r="BZ95" s="74">
        <f t="shared" si="81"/>
        <v>14612206.766100001</v>
      </c>
      <c r="CA95" s="74">
        <f t="shared" si="81"/>
        <v>14419998.6</v>
      </c>
      <c r="CB95" s="74">
        <f t="shared" si="81"/>
        <v>14131397.75</v>
      </c>
      <c r="CC95" s="74">
        <f t="shared" si="81"/>
        <v>13650588.733899999</v>
      </c>
      <c r="CD95" s="74">
        <f t="shared" si="81"/>
        <v>12688393.5</v>
      </c>
      <c r="CE95" s="74">
        <f t="shared" si="81"/>
        <v>9802385</v>
      </c>
      <c r="CG95" s="117">
        <f t="shared" si="82"/>
        <v>15574402</v>
      </c>
      <c r="CH95" s="117">
        <f t="shared" si="83"/>
        <v>15574402</v>
      </c>
      <c r="CI95" s="117">
        <f t="shared" si="83"/>
        <v>15574402</v>
      </c>
      <c r="CJ95" s="117">
        <f t="shared" si="83"/>
        <v>15574402</v>
      </c>
      <c r="CK95" s="117">
        <f t="shared" si="83"/>
        <v>15574402</v>
      </c>
      <c r="CL95" s="117">
        <f t="shared" si="83"/>
        <v>15574402</v>
      </c>
      <c r="CM95" s="117">
        <f t="shared" si="83"/>
        <v>15574402</v>
      </c>
      <c r="CN95" s="117">
        <f t="shared" si="83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 s="124">
        <v>0</v>
      </c>
      <c r="H96" s="6">
        <v>70</v>
      </c>
      <c r="I96" s="2" t="s">
        <v>257</v>
      </c>
      <c r="J96" s="60"/>
      <c r="K96" s="61">
        <v>668.43</v>
      </c>
      <c r="L96"/>
      <c r="M96" s="63">
        <v>98</v>
      </c>
      <c r="N96" s="64">
        <f t="shared" si="48"/>
        <v>29.4</v>
      </c>
      <c r="O96" s="64">
        <f t="shared" si="49"/>
        <v>401.06</v>
      </c>
      <c r="P96" s="64">
        <f t="shared" si="50"/>
        <v>0</v>
      </c>
      <c r="Q96" s="64">
        <f t="shared" si="51"/>
        <v>0</v>
      </c>
      <c r="R96" s="65">
        <f t="shared" si="52"/>
        <v>0.15</v>
      </c>
      <c r="S96" s="65">
        <f t="shared" si="53"/>
        <v>0</v>
      </c>
      <c r="T96" s="64">
        <f t="shared" si="54"/>
        <v>0</v>
      </c>
      <c r="U96" s="64">
        <f t="shared" si="55"/>
        <v>0</v>
      </c>
      <c r="V96">
        <v>5</v>
      </c>
      <c r="W96" s="64">
        <f t="shared" si="56"/>
        <v>1.25</v>
      </c>
      <c r="X96" s="27">
        <f t="shared" si="57"/>
        <v>29.4</v>
      </c>
      <c r="Y96" s="11">
        <f t="shared" si="58"/>
        <v>699.07999999999993</v>
      </c>
      <c r="Z96" s="123">
        <v>1321450801</v>
      </c>
      <c r="AA96" s="121">
        <v>6239</v>
      </c>
      <c r="AB96" s="27">
        <f t="shared" si="59"/>
        <v>211804.9</v>
      </c>
      <c r="AC96" s="10">
        <f t="shared" si="60"/>
        <v>0.82571099999999997</v>
      </c>
      <c r="AD96" s="121">
        <v>124620</v>
      </c>
      <c r="AE96" s="10">
        <f t="shared" si="61"/>
        <v>0.90347</v>
      </c>
      <c r="AF96" s="10">
        <f t="shared" si="62"/>
        <v>0.15096100000000001</v>
      </c>
      <c r="AG96" s="66">
        <f t="shared" si="63"/>
        <v>0.15096100000000001</v>
      </c>
      <c r="AH96" s="67">
        <f t="shared" si="64"/>
        <v>0</v>
      </c>
      <c r="AI96" s="68">
        <f t="shared" si="65"/>
        <v>0.15096100000000001</v>
      </c>
      <c r="AJ96">
        <v>673</v>
      </c>
      <c r="AK96">
        <v>13</v>
      </c>
      <c r="AL96" s="26">
        <f t="shared" si="66"/>
        <v>874900</v>
      </c>
      <c r="AM96">
        <v>0</v>
      </c>
      <c r="AN96">
        <v>0</v>
      </c>
      <c r="AO96" s="26">
        <f t="shared" si="67"/>
        <v>0</v>
      </c>
      <c r="AP96" s="26">
        <f t="shared" si="68"/>
        <v>1216277</v>
      </c>
      <c r="AQ96" s="26">
        <f t="shared" si="69"/>
        <v>2091177</v>
      </c>
      <c r="AR96" s="69">
        <v>2173420</v>
      </c>
      <c r="AS96" s="69">
        <f t="shared" si="84"/>
        <v>2091177</v>
      </c>
      <c r="AT96" s="63">
        <v>2207225</v>
      </c>
      <c r="AU96" s="26">
        <f t="shared" si="70"/>
        <v>116048</v>
      </c>
      <c r="AV96" s="70" t="str">
        <f t="shared" si="71"/>
        <v>No</v>
      </c>
      <c r="AW96" s="69">
        <f t="shared" si="72"/>
        <v>0</v>
      </c>
      <c r="AX96" s="71">
        <f t="shared" si="73"/>
        <v>2207225</v>
      </c>
      <c r="AY96" s="72">
        <f t="shared" si="74"/>
        <v>2207225</v>
      </c>
      <c r="AZ96" s="115">
        <f t="shared" si="75"/>
        <v>0</v>
      </c>
      <c r="BA96" s="115"/>
      <c r="BB96" s="115">
        <f t="shared" si="76"/>
        <v>12053.464087488592</v>
      </c>
      <c r="BC96" s="74"/>
      <c r="BD96" s="74"/>
      <c r="BE96" s="74">
        <f t="shared" si="77"/>
        <v>-116048</v>
      </c>
      <c r="BF96" s="74">
        <f t="shared" si="78"/>
        <v>-116048</v>
      </c>
      <c r="BG96" s="74">
        <f t="shared" si="78"/>
        <v>-99464.740799999796</v>
      </c>
      <c r="BH96" s="74">
        <f t="shared" si="78"/>
        <v>-82883.968508639839</v>
      </c>
      <c r="BI96" s="74">
        <f t="shared" si="78"/>
        <v>-66307.174806911964</v>
      </c>
      <c r="BJ96" s="74">
        <f t="shared" si="78"/>
        <v>-49730.381105184089</v>
      </c>
      <c r="BK96" s="74">
        <f t="shared" si="78"/>
        <v>-33155.245082826354</v>
      </c>
      <c r="BL96" s="74">
        <f t="shared" si="78"/>
        <v>-16577.622541413177</v>
      </c>
      <c r="BO96" s="116">
        <f t="shared" si="79"/>
        <v>0</v>
      </c>
      <c r="BP96" s="116">
        <f t="shared" si="79"/>
        <v>-16583.2592</v>
      </c>
      <c r="BQ96" s="116">
        <f t="shared" si="79"/>
        <v>-16580.772291359965</v>
      </c>
      <c r="BR96" s="116">
        <f t="shared" si="79"/>
        <v>-16576.793701727969</v>
      </c>
      <c r="BS96" s="116">
        <f t="shared" si="79"/>
        <v>-16576.793701727991</v>
      </c>
      <c r="BT96" s="116">
        <f t="shared" si="79"/>
        <v>-16575.136022357856</v>
      </c>
      <c r="BU96" s="116">
        <f t="shared" si="79"/>
        <v>-16577.622541413177</v>
      </c>
      <c r="BV96" s="116">
        <f t="shared" si="43"/>
        <v>-16577.622541413177</v>
      </c>
      <c r="BX96" s="74">
        <f t="shared" si="80"/>
        <v>2207225</v>
      </c>
      <c r="BY96" s="74">
        <f t="shared" si="81"/>
        <v>2190641.7407999998</v>
      </c>
      <c r="BZ96" s="74">
        <f t="shared" si="81"/>
        <v>2174060.9685086398</v>
      </c>
      <c r="CA96" s="74">
        <f t="shared" si="81"/>
        <v>2157484.174806912</v>
      </c>
      <c r="CB96" s="74">
        <f t="shared" si="81"/>
        <v>2140907.3811051841</v>
      </c>
      <c r="CC96" s="74">
        <f t="shared" si="81"/>
        <v>2124332.2450828264</v>
      </c>
      <c r="CD96" s="74">
        <f t="shared" si="81"/>
        <v>2107754.6225414132</v>
      </c>
      <c r="CE96" s="74">
        <f t="shared" si="81"/>
        <v>2091177</v>
      </c>
      <c r="CG96" s="117">
        <f t="shared" si="82"/>
        <v>2207225</v>
      </c>
      <c r="CH96" s="117">
        <f t="shared" si="83"/>
        <v>2190641.7407999998</v>
      </c>
      <c r="CI96" s="117">
        <f t="shared" si="83"/>
        <v>2174060.9685086398</v>
      </c>
      <c r="CJ96" s="117">
        <f t="shared" si="83"/>
        <v>2157484.174806912</v>
      </c>
      <c r="CK96" s="117">
        <f t="shared" si="83"/>
        <v>2140907.3811051841</v>
      </c>
      <c r="CL96" s="117">
        <f t="shared" si="83"/>
        <v>2124332.2450828264</v>
      </c>
      <c r="CM96" s="117">
        <f t="shared" si="83"/>
        <v>2107754.6225414132</v>
      </c>
      <c r="CN96" s="117">
        <f t="shared" si="83"/>
        <v>2091177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 s="124">
        <v>0</v>
      </c>
      <c r="H97" s="6">
        <v>71</v>
      </c>
      <c r="I97" s="2" t="s">
        <v>258</v>
      </c>
      <c r="J97" s="60"/>
      <c r="K97" s="61">
        <v>796.01</v>
      </c>
      <c r="L97"/>
      <c r="M97" s="63">
        <v>210</v>
      </c>
      <c r="N97" s="64">
        <f t="shared" si="48"/>
        <v>63</v>
      </c>
      <c r="O97" s="64">
        <f t="shared" si="49"/>
        <v>477.61</v>
      </c>
      <c r="P97" s="64">
        <f t="shared" si="50"/>
        <v>0</v>
      </c>
      <c r="Q97" s="64">
        <f t="shared" si="51"/>
        <v>0</v>
      </c>
      <c r="R97" s="65">
        <f t="shared" si="52"/>
        <v>0.26</v>
      </c>
      <c r="S97" s="65">
        <f t="shared" si="53"/>
        <v>0</v>
      </c>
      <c r="T97" s="64">
        <f t="shared" si="54"/>
        <v>0</v>
      </c>
      <c r="U97" s="64">
        <f t="shared" si="55"/>
        <v>0</v>
      </c>
      <c r="V97">
        <v>5</v>
      </c>
      <c r="W97" s="64">
        <f t="shared" si="56"/>
        <v>1.25</v>
      </c>
      <c r="X97" s="27">
        <f t="shared" si="57"/>
        <v>63</v>
      </c>
      <c r="Y97" s="11">
        <f t="shared" si="58"/>
        <v>860.26</v>
      </c>
      <c r="Z97" s="123">
        <v>1358019780.6700001</v>
      </c>
      <c r="AA97" s="121">
        <v>7132</v>
      </c>
      <c r="AB97" s="27">
        <f t="shared" si="59"/>
        <v>190412.2</v>
      </c>
      <c r="AC97" s="10">
        <f t="shared" si="60"/>
        <v>0.742313</v>
      </c>
      <c r="AD97" s="121">
        <v>107050</v>
      </c>
      <c r="AE97" s="10">
        <f t="shared" si="61"/>
        <v>0.77609099999999998</v>
      </c>
      <c r="AF97" s="10">
        <f t="shared" si="62"/>
        <v>0.247554</v>
      </c>
      <c r="AG97" s="66">
        <f t="shared" si="63"/>
        <v>0.247554</v>
      </c>
      <c r="AH97" s="67">
        <f t="shared" si="64"/>
        <v>0</v>
      </c>
      <c r="AI97" s="68">
        <f t="shared" si="65"/>
        <v>0.247554</v>
      </c>
      <c r="AJ97">
        <v>0</v>
      </c>
      <c r="AK97">
        <v>0</v>
      </c>
      <c r="AL97" s="26">
        <f t="shared" si="66"/>
        <v>0</v>
      </c>
      <c r="AM97">
        <v>0</v>
      </c>
      <c r="AN97">
        <v>0</v>
      </c>
      <c r="AO97" s="26">
        <f t="shared" si="67"/>
        <v>0</v>
      </c>
      <c r="AP97" s="26">
        <f t="shared" si="68"/>
        <v>2454373</v>
      </c>
      <c r="AQ97" s="26">
        <f t="shared" si="69"/>
        <v>2454373</v>
      </c>
      <c r="AR97" s="69">
        <v>5410404</v>
      </c>
      <c r="AS97" s="69">
        <f t="shared" si="84"/>
        <v>2454373</v>
      </c>
      <c r="AT97" s="63">
        <v>4578589</v>
      </c>
      <c r="AU97" s="26">
        <f t="shared" si="70"/>
        <v>2124216</v>
      </c>
      <c r="AV97" s="70" t="str">
        <f t="shared" si="71"/>
        <v>No</v>
      </c>
      <c r="AW97" s="69">
        <f t="shared" si="72"/>
        <v>0</v>
      </c>
      <c r="AX97" s="71">
        <f t="shared" si="73"/>
        <v>4578589</v>
      </c>
      <c r="AY97" s="72">
        <f t="shared" si="74"/>
        <v>4578589</v>
      </c>
      <c r="AZ97" s="115">
        <f t="shared" si="75"/>
        <v>0</v>
      </c>
      <c r="BA97" s="115"/>
      <c r="BB97" s="115">
        <f t="shared" si="76"/>
        <v>12455.241140186681</v>
      </c>
      <c r="BC97" s="74"/>
      <c r="BD97" s="74"/>
      <c r="BE97" s="74">
        <f t="shared" si="77"/>
        <v>-2124216</v>
      </c>
      <c r="BF97" s="74">
        <f t="shared" si="78"/>
        <v>-2124216</v>
      </c>
      <c r="BG97" s="74">
        <f t="shared" si="78"/>
        <v>-1820665.5335999997</v>
      </c>
      <c r="BH97" s="74">
        <f t="shared" si="78"/>
        <v>-1517160.58914888</v>
      </c>
      <c r="BI97" s="74">
        <f t="shared" si="78"/>
        <v>-1213728.4713191041</v>
      </c>
      <c r="BJ97" s="74">
        <f t="shared" si="78"/>
        <v>-910296.35348932818</v>
      </c>
      <c r="BK97" s="74">
        <f t="shared" si="78"/>
        <v>-606894.5788713349</v>
      </c>
      <c r="BL97" s="74">
        <f t="shared" si="78"/>
        <v>-303447.28943566745</v>
      </c>
      <c r="BO97" s="116">
        <f t="shared" si="79"/>
        <v>0</v>
      </c>
      <c r="BP97" s="116">
        <f t="shared" si="79"/>
        <v>-303550.46639999998</v>
      </c>
      <c r="BQ97" s="116">
        <f t="shared" si="79"/>
        <v>-303504.94445111993</v>
      </c>
      <c r="BR97" s="116">
        <f t="shared" si="79"/>
        <v>-303432.11782977602</v>
      </c>
      <c r="BS97" s="116">
        <f t="shared" si="79"/>
        <v>-303432.11782977602</v>
      </c>
      <c r="BT97" s="116">
        <f t="shared" si="79"/>
        <v>-303401.77461799304</v>
      </c>
      <c r="BU97" s="116">
        <f t="shared" si="79"/>
        <v>-303447.28943566745</v>
      </c>
      <c r="BV97" s="116">
        <f t="shared" si="43"/>
        <v>-303447.28943566745</v>
      </c>
      <c r="BX97" s="74">
        <f t="shared" si="80"/>
        <v>4578589</v>
      </c>
      <c r="BY97" s="74">
        <f t="shared" si="81"/>
        <v>4275038.5335999997</v>
      </c>
      <c r="BZ97" s="74">
        <f t="shared" si="81"/>
        <v>3971533.58914888</v>
      </c>
      <c r="CA97" s="74">
        <f t="shared" si="81"/>
        <v>3668101.4713191041</v>
      </c>
      <c r="CB97" s="74">
        <f t="shared" si="81"/>
        <v>3364669.3534893282</v>
      </c>
      <c r="CC97" s="74">
        <f t="shared" si="81"/>
        <v>3061267.5788713349</v>
      </c>
      <c r="CD97" s="74">
        <f t="shared" si="81"/>
        <v>2757820.2894356675</v>
      </c>
      <c r="CE97" s="74">
        <f t="shared" si="81"/>
        <v>2454373</v>
      </c>
      <c r="CG97" s="117">
        <f t="shared" si="82"/>
        <v>4578589</v>
      </c>
      <c r="CH97" s="117">
        <f t="shared" si="83"/>
        <v>4275038.5335999997</v>
      </c>
      <c r="CI97" s="117">
        <f t="shared" si="83"/>
        <v>3971533.58914888</v>
      </c>
      <c r="CJ97" s="117">
        <f t="shared" si="83"/>
        <v>3668101.4713191041</v>
      </c>
      <c r="CK97" s="117">
        <f t="shared" si="83"/>
        <v>3364669.3534893282</v>
      </c>
      <c r="CL97" s="117">
        <f t="shared" si="83"/>
        <v>3061267.5788713349</v>
      </c>
      <c r="CM97" s="117">
        <f t="shared" si="83"/>
        <v>2757820.2894356675</v>
      </c>
      <c r="CN97" s="117">
        <f t="shared" si="83"/>
        <v>2454373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 s="124">
        <v>42</v>
      </c>
      <c r="H98" s="6">
        <v>72</v>
      </c>
      <c r="I98" s="2" t="s">
        <v>259</v>
      </c>
      <c r="J98" s="60"/>
      <c r="K98" s="61">
        <v>2248.0100000000002</v>
      </c>
      <c r="L98"/>
      <c r="M98" s="63">
        <v>573</v>
      </c>
      <c r="N98" s="64">
        <f t="shared" si="48"/>
        <v>171.9</v>
      </c>
      <c r="O98" s="64">
        <f t="shared" si="49"/>
        <v>1348.81</v>
      </c>
      <c r="P98" s="64">
        <f t="shared" si="50"/>
        <v>0</v>
      </c>
      <c r="Q98" s="64">
        <f t="shared" si="51"/>
        <v>0</v>
      </c>
      <c r="R98" s="65">
        <f t="shared" si="52"/>
        <v>0.25</v>
      </c>
      <c r="S98" s="65">
        <f t="shared" si="53"/>
        <v>0</v>
      </c>
      <c r="T98" s="64">
        <f t="shared" si="54"/>
        <v>0</v>
      </c>
      <c r="U98" s="64">
        <f t="shared" si="55"/>
        <v>0</v>
      </c>
      <c r="V98">
        <v>42</v>
      </c>
      <c r="W98" s="64">
        <f t="shared" si="56"/>
        <v>10.5</v>
      </c>
      <c r="X98" s="27">
        <f t="shared" si="57"/>
        <v>171.9</v>
      </c>
      <c r="Y98" s="11">
        <f t="shared" si="58"/>
        <v>2430.4100000000003</v>
      </c>
      <c r="Z98" s="123">
        <v>2160446574.3299999</v>
      </c>
      <c r="AA98" s="121">
        <v>15456</v>
      </c>
      <c r="AB98" s="27">
        <f t="shared" si="59"/>
        <v>139780.45000000001</v>
      </c>
      <c r="AC98" s="10">
        <f t="shared" si="60"/>
        <v>0.54492700000000005</v>
      </c>
      <c r="AD98" s="121">
        <v>94509</v>
      </c>
      <c r="AE98" s="10">
        <f t="shared" si="61"/>
        <v>0.68517099999999997</v>
      </c>
      <c r="AF98" s="10">
        <f t="shared" si="62"/>
        <v>0.41299999999999998</v>
      </c>
      <c r="AG98" s="66">
        <f t="shared" si="63"/>
        <v>0.41299999999999998</v>
      </c>
      <c r="AH98" s="67">
        <f t="shared" si="64"/>
        <v>0</v>
      </c>
      <c r="AI98" s="68">
        <f t="shared" si="65"/>
        <v>0.41299999999999998</v>
      </c>
      <c r="AJ98">
        <v>0</v>
      </c>
      <c r="AK98">
        <v>0</v>
      </c>
      <c r="AL98" s="26">
        <f t="shared" si="66"/>
        <v>0</v>
      </c>
      <c r="AM98">
        <v>0</v>
      </c>
      <c r="AN98">
        <v>0</v>
      </c>
      <c r="AO98" s="26">
        <f t="shared" si="67"/>
        <v>0</v>
      </c>
      <c r="AP98" s="26">
        <f t="shared" si="68"/>
        <v>11568326</v>
      </c>
      <c r="AQ98" s="26">
        <f t="shared" si="69"/>
        <v>11568326</v>
      </c>
      <c r="AR98" s="69">
        <v>11977384</v>
      </c>
      <c r="AS98" s="69">
        <f t="shared" si="84"/>
        <v>11568326</v>
      </c>
      <c r="AT98" s="63">
        <v>12032619</v>
      </c>
      <c r="AU98" s="26">
        <f t="shared" si="70"/>
        <v>464293</v>
      </c>
      <c r="AV98" s="70" t="str">
        <f t="shared" si="71"/>
        <v>No</v>
      </c>
      <c r="AW98" s="69">
        <f t="shared" si="72"/>
        <v>0</v>
      </c>
      <c r="AX98" s="71">
        <f t="shared" si="73"/>
        <v>12032619</v>
      </c>
      <c r="AY98" s="72">
        <f t="shared" si="74"/>
        <v>12032619</v>
      </c>
      <c r="AZ98" s="115">
        <f t="shared" si="75"/>
        <v>0</v>
      </c>
      <c r="BA98" s="115"/>
      <c r="BB98" s="115">
        <f t="shared" si="76"/>
        <v>12460.120395371907</v>
      </c>
      <c r="BC98" s="74"/>
      <c r="BD98" s="74"/>
      <c r="BE98" s="74">
        <f t="shared" si="77"/>
        <v>-464293</v>
      </c>
      <c r="BF98" s="74">
        <f t="shared" si="78"/>
        <v>-464293</v>
      </c>
      <c r="BG98" s="74">
        <f t="shared" si="78"/>
        <v>-397945.53030000068</v>
      </c>
      <c r="BH98" s="74">
        <f t="shared" si="78"/>
        <v>-331608.01039899141</v>
      </c>
      <c r="BI98" s="74">
        <f t="shared" si="78"/>
        <v>-265286.40831919387</v>
      </c>
      <c r="BJ98" s="74">
        <f t="shared" si="78"/>
        <v>-198964.80623939633</v>
      </c>
      <c r="BK98" s="74">
        <f t="shared" si="78"/>
        <v>-132649.83631980605</v>
      </c>
      <c r="BL98" s="74">
        <f t="shared" si="78"/>
        <v>-66324.918159902096</v>
      </c>
      <c r="BO98" s="116">
        <f t="shared" si="79"/>
        <v>0</v>
      </c>
      <c r="BP98" s="116">
        <f t="shared" si="79"/>
        <v>-66347.469700000001</v>
      </c>
      <c r="BQ98" s="116">
        <f t="shared" si="79"/>
        <v>-66337.519901010106</v>
      </c>
      <c r="BR98" s="116">
        <f t="shared" si="79"/>
        <v>-66321.602079798278</v>
      </c>
      <c r="BS98" s="116">
        <f t="shared" si="79"/>
        <v>-66321.602079798467</v>
      </c>
      <c r="BT98" s="116">
        <f t="shared" si="79"/>
        <v>-66314.969919590789</v>
      </c>
      <c r="BU98" s="116">
        <f t="shared" si="79"/>
        <v>-66324.918159903027</v>
      </c>
      <c r="BV98" s="116">
        <f t="shared" si="43"/>
        <v>-66324.918159902096</v>
      </c>
      <c r="BX98" s="74">
        <f t="shared" si="80"/>
        <v>12032619</v>
      </c>
      <c r="BY98" s="74">
        <f t="shared" si="81"/>
        <v>11966271.530300001</v>
      </c>
      <c r="BZ98" s="74">
        <f t="shared" si="81"/>
        <v>11899934.010398991</v>
      </c>
      <c r="CA98" s="74">
        <f t="shared" si="81"/>
        <v>11833612.408319194</v>
      </c>
      <c r="CB98" s="74">
        <f t="shared" si="81"/>
        <v>11767290.806239396</v>
      </c>
      <c r="CC98" s="74">
        <f t="shared" si="81"/>
        <v>11700975.836319806</v>
      </c>
      <c r="CD98" s="74">
        <f t="shared" si="81"/>
        <v>11634650.918159902</v>
      </c>
      <c r="CE98" s="74">
        <f t="shared" si="81"/>
        <v>11568326</v>
      </c>
      <c r="CG98" s="117">
        <f t="shared" si="82"/>
        <v>12032619</v>
      </c>
      <c r="CH98" s="117">
        <f t="shared" si="83"/>
        <v>11966271.530300001</v>
      </c>
      <c r="CI98" s="117">
        <f t="shared" si="83"/>
        <v>11899934.010398991</v>
      </c>
      <c r="CJ98" s="117">
        <f t="shared" si="83"/>
        <v>11833612.408319194</v>
      </c>
      <c r="CK98" s="117">
        <f t="shared" si="83"/>
        <v>11767290.806239396</v>
      </c>
      <c r="CL98" s="117">
        <f t="shared" si="83"/>
        <v>11700975.836319806</v>
      </c>
      <c r="CM98" s="117">
        <f t="shared" si="83"/>
        <v>11634650.918159902</v>
      </c>
      <c r="CN98" s="117">
        <f t="shared" si="83"/>
        <v>11568326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 s="124">
        <v>0</v>
      </c>
      <c r="H99" s="6">
        <v>73</v>
      </c>
      <c r="I99" s="2" t="s">
        <v>260</v>
      </c>
      <c r="J99" s="60"/>
      <c r="K99" s="61">
        <v>540.39</v>
      </c>
      <c r="L99"/>
      <c r="M99" s="63">
        <v>189</v>
      </c>
      <c r="N99" s="64">
        <f t="shared" si="48"/>
        <v>56.7</v>
      </c>
      <c r="O99" s="64">
        <f t="shared" si="49"/>
        <v>324.23</v>
      </c>
      <c r="P99" s="64">
        <f t="shared" si="50"/>
        <v>0</v>
      </c>
      <c r="Q99" s="64">
        <f t="shared" si="51"/>
        <v>0</v>
      </c>
      <c r="R99" s="65">
        <f t="shared" si="52"/>
        <v>0.35</v>
      </c>
      <c r="S99" s="65">
        <f t="shared" si="53"/>
        <v>0</v>
      </c>
      <c r="T99" s="64">
        <f t="shared" si="54"/>
        <v>0</v>
      </c>
      <c r="U99" s="64">
        <f t="shared" si="55"/>
        <v>0</v>
      </c>
      <c r="V99">
        <v>12</v>
      </c>
      <c r="W99" s="64">
        <f t="shared" si="56"/>
        <v>3</v>
      </c>
      <c r="X99" s="27">
        <f t="shared" si="57"/>
        <v>56.7</v>
      </c>
      <c r="Y99" s="11">
        <f t="shared" si="58"/>
        <v>600.09</v>
      </c>
      <c r="Z99" s="123">
        <v>752696831.66999996</v>
      </c>
      <c r="AA99" s="121">
        <v>4242</v>
      </c>
      <c r="AB99" s="27">
        <f t="shared" si="59"/>
        <v>177439.14</v>
      </c>
      <c r="AC99" s="10">
        <f t="shared" si="60"/>
        <v>0.69173799999999996</v>
      </c>
      <c r="AD99" s="121">
        <v>86932</v>
      </c>
      <c r="AE99" s="10">
        <f t="shared" si="61"/>
        <v>0.63023899999999999</v>
      </c>
      <c r="AF99" s="10">
        <f t="shared" si="62"/>
        <v>0.326712</v>
      </c>
      <c r="AG99" s="66">
        <f t="shared" si="63"/>
        <v>0.326712</v>
      </c>
      <c r="AH99" s="67">
        <f t="shared" si="64"/>
        <v>0</v>
      </c>
      <c r="AI99" s="68">
        <f t="shared" si="65"/>
        <v>0.326712</v>
      </c>
      <c r="AJ99">
        <v>0</v>
      </c>
      <c r="AK99">
        <v>0</v>
      </c>
      <c r="AL99" s="26">
        <f t="shared" si="66"/>
        <v>0</v>
      </c>
      <c r="AM99">
        <v>100</v>
      </c>
      <c r="AN99">
        <v>4</v>
      </c>
      <c r="AO99" s="26">
        <f t="shared" si="67"/>
        <v>40000</v>
      </c>
      <c r="AP99" s="26">
        <f t="shared" si="68"/>
        <v>2259552</v>
      </c>
      <c r="AQ99" s="26">
        <f t="shared" si="69"/>
        <v>2299552</v>
      </c>
      <c r="AR99" s="69">
        <v>3518715</v>
      </c>
      <c r="AS99" s="69">
        <f t="shared" si="84"/>
        <v>2299552</v>
      </c>
      <c r="AT99" s="63">
        <v>2899516</v>
      </c>
      <c r="AU99" s="26">
        <f t="shared" si="70"/>
        <v>599964</v>
      </c>
      <c r="AV99" s="70" t="str">
        <f t="shared" si="71"/>
        <v>No</v>
      </c>
      <c r="AW99" s="69">
        <f t="shared" si="72"/>
        <v>0</v>
      </c>
      <c r="AX99" s="71">
        <f t="shared" si="73"/>
        <v>2899516</v>
      </c>
      <c r="AY99" s="72">
        <f t="shared" si="74"/>
        <v>2899516</v>
      </c>
      <c r="AZ99" s="115">
        <f t="shared" si="75"/>
        <v>0</v>
      </c>
      <c r="BA99" s="115"/>
      <c r="BB99" s="115">
        <f t="shared" si="76"/>
        <v>12798.233220451897</v>
      </c>
      <c r="BC99" s="74"/>
      <c r="BD99" s="74"/>
      <c r="BE99" s="74">
        <f t="shared" si="77"/>
        <v>-599964</v>
      </c>
      <c r="BF99" s="74">
        <f t="shared" si="78"/>
        <v>-599964</v>
      </c>
      <c r="BG99" s="74">
        <f t="shared" si="78"/>
        <v>-514229.14440000011</v>
      </c>
      <c r="BH99" s="74">
        <f t="shared" si="78"/>
        <v>-428507.14602852007</v>
      </c>
      <c r="BI99" s="74">
        <f t="shared" si="78"/>
        <v>-342805.71682281606</v>
      </c>
      <c r="BJ99" s="74">
        <f t="shared" si="78"/>
        <v>-257104.28761711204</v>
      </c>
      <c r="BK99" s="74">
        <f t="shared" si="78"/>
        <v>-171411.42855432862</v>
      </c>
      <c r="BL99" s="74">
        <f t="shared" si="78"/>
        <v>-85705.714277164079</v>
      </c>
      <c r="BO99" s="116">
        <f t="shared" si="79"/>
        <v>0</v>
      </c>
      <c r="BP99" s="116">
        <f t="shared" si="79"/>
        <v>-85734.855599999995</v>
      </c>
      <c r="BQ99" s="116">
        <f t="shared" si="79"/>
        <v>-85721.998371480018</v>
      </c>
      <c r="BR99" s="116">
        <f t="shared" si="79"/>
        <v>-85701.429205704015</v>
      </c>
      <c r="BS99" s="116">
        <f t="shared" si="79"/>
        <v>-85701.429205704015</v>
      </c>
      <c r="BT99" s="116">
        <f t="shared" si="79"/>
        <v>-85692.859062783435</v>
      </c>
      <c r="BU99" s="116">
        <f t="shared" si="79"/>
        <v>-85705.714277164312</v>
      </c>
      <c r="BV99" s="116">
        <f t="shared" si="43"/>
        <v>-85705.714277164079</v>
      </c>
      <c r="BX99" s="74">
        <f t="shared" si="80"/>
        <v>2899516</v>
      </c>
      <c r="BY99" s="74">
        <f t="shared" si="81"/>
        <v>2813781.1444000001</v>
      </c>
      <c r="BZ99" s="74">
        <f t="shared" si="81"/>
        <v>2728059.1460285201</v>
      </c>
      <c r="CA99" s="74">
        <f t="shared" si="81"/>
        <v>2642357.7168228161</v>
      </c>
      <c r="CB99" s="74">
        <f t="shared" si="81"/>
        <v>2556656.287617112</v>
      </c>
      <c r="CC99" s="74">
        <f t="shared" si="81"/>
        <v>2470963.4285543286</v>
      </c>
      <c r="CD99" s="74">
        <f t="shared" si="81"/>
        <v>2385257.7142771641</v>
      </c>
      <c r="CE99" s="74">
        <f t="shared" si="81"/>
        <v>2299552</v>
      </c>
      <c r="CG99" s="117">
        <f t="shared" si="82"/>
        <v>2899516</v>
      </c>
      <c r="CH99" s="117">
        <f t="shared" si="83"/>
        <v>2813781.1444000001</v>
      </c>
      <c r="CI99" s="117">
        <f t="shared" si="83"/>
        <v>2728059.1460285201</v>
      </c>
      <c r="CJ99" s="117">
        <f t="shared" si="83"/>
        <v>2642357.7168228161</v>
      </c>
      <c r="CK99" s="117">
        <f t="shared" si="83"/>
        <v>2556656.287617112</v>
      </c>
      <c r="CL99" s="117">
        <f t="shared" si="83"/>
        <v>2470963.4285543286</v>
      </c>
      <c r="CM99" s="117">
        <f t="shared" si="83"/>
        <v>2385257.7142771641</v>
      </c>
      <c r="CN99" s="117">
        <f t="shared" si="83"/>
        <v>2299552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 s="124">
        <v>0</v>
      </c>
      <c r="H100" s="6">
        <v>74</v>
      </c>
      <c r="I100" s="2" t="s">
        <v>261</v>
      </c>
      <c r="J100" s="60"/>
      <c r="K100" s="61">
        <v>789.12</v>
      </c>
      <c r="L100"/>
      <c r="M100" s="63">
        <v>205</v>
      </c>
      <c r="N100" s="64">
        <f t="shared" si="48"/>
        <v>61.5</v>
      </c>
      <c r="O100" s="64">
        <f t="shared" si="49"/>
        <v>473.47</v>
      </c>
      <c r="P100" s="64">
        <f t="shared" si="50"/>
        <v>0</v>
      </c>
      <c r="Q100" s="64">
        <f t="shared" si="51"/>
        <v>0</v>
      </c>
      <c r="R100" s="65">
        <f t="shared" si="52"/>
        <v>0.26</v>
      </c>
      <c r="S100" s="65">
        <f t="shared" si="53"/>
        <v>0</v>
      </c>
      <c r="T100" s="64">
        <f t="shared" si="54"/>
        <v>0</v>
      </c>
      <c r="U100" s="64">
        <f t="shared" si="55"/>
        <v>0</v>
      </c>
      <c r="V100">
        <v>5</v>
      </c>
      <c r="W100" s="64">
        <f t="shared" si="56"/>
        <v>1.25</v>
      </c>
      <c r="X100" s="27">
        <f t="shared" si="57"/>
        <v>61.5</v>
      </c>
      <c r="Y100" s="11">
        <f t="shared" si="58"/>
        <v>851.87</v>
      </c>
      <c r="Z100" s="123">
        <v>2114937074</v>
      </c>
      <c r="AA100" s="121">
        <v>8279</v>
      </c>
      <c r="AB100" s="27">
        <f t="shared" si="59"/>
        <v>255458.04</v>
      </c>
      <c r="AC100" s="10">
        <f t="shared" si="60"/>
        <v>0.99589099999999997</v>
      </c>
      <c r="AD100" s="121">
        <v>112910</v>
      </c>
      <c r="AE100" s="10">
        <f t="shared" si="61"/>
        <v>0.81857500000000005</v>
      </c>
      <c r="AF100" s="10">
        <f t="shared" si="62"/>
        <v>5.7304000000000001E-2</v>
      </c>
      <c r="AG100" s="66">
        <f t="shared" si="63"/>
        <v>5.7304000000000001E-2</v>
      </c>
      <c r="AH100" s="67">
        <f t="shared" si="64"/>
        <v>0</v>
      </c>
      <c r="AI100" s="68">
        <f t="shared" si="65"/>
        <v>5.7304000000000001E-2</v>
      </c>
      <c r="AJ100">
        <v>786</v>
      </c>
      <c r="AK100">
        <v>13</v>
      </c>
      <c r="AL100" s="26">
        <f t="shared" si="66"/>
        <v>1021800</v>
      </c>
      <c r="AM100">
        <v>0</v>
      </c>
      <c r="AN100">
        <v>0</v>
      </c>
      <c r="AO100" s="26">
        <f t="shared" si="67"/>
        <v>0</v>
      </c>
      <c r="AP100" s="26">
        <f t="shared" si="68"/>
        <v>562599</v>
      </c>
      <c r="AQ100" s="26">
        <f t="shared" si="69"/>
        <v>1584399</v>
      </c>
      <c r="AR100" s="69">
        <v>1446598</v>
      </c>
      <c r="AS100" s="69">
        <f t="shared" si="84"/>
        <v>1584399</v>
      </c>
      <c r="AT100" s="63">
        <v>1557217</v>
      </c>
      <c r="AU100" s="26">
        <f t="shared" si="70"/>
        <v>27182</v>
      </c>
      <c r="AV100" s="70" t="str">
        <f t="shared" si="71"/>
        <v>Yes</v>
      </c>
      <c r="AW100" s="69">
        <f t="shared" si="72"/>
        <v>27182</v>
      </c>
      <c r="AX100" s="71">
        <f t="shared" si="73"/>
        <v>1584399</v>
      </c>
      <c r="AY100" s="72">
        <f t="shared" si="74"/>
        <v>1584399</v>
      </c>
      <c r="AZ100" s="115">
        <f t="shared" si="75"/>
        <v>27182</v>
      </c>
      <c r="BA100" s="115"/>
      <c r="BB100" s="115">
        <f t="shared" si="76"/>
        <v>12441.455988949716</v>
      </c>
      <c r="BC100" s="74"/>
      <c r="BD100" s="74"/>
      <c r="BE100" s="74">
        <f t="shared" si="77"/>
        <v>0</v>
      </c>
      <c r="BF100" s="74">
        <f t="shared" si="78"/>
        <v>0</v>
      </c>
      <c r="BG100" s="74">
        <f t="shared" si="78"/>
        <v>0</v>
      </c>
      <c r="BH100" s="74">
        <f t="shared" si="78"/>
        <v>0</v>
      </c>
      <c r="BI100" s="74">
        <f t="shared" si="78"/>
        <v>0</v>
      </c>
      <c r="BJ100" s="74">
        <f t="shared" si="78"/>
        <v>0</v>
      </c>
      <c r="BK100" s="74">
        <f t="shared" si="78"/>
        <v>0</v>
      </c>
      <c r="BL100" s="74">
        <f t="shared" si="78"/>
        <v>0</v>
      </c>
      <c r="BO100" s="116">
        <f t="shared" si="79"/>
        <v>0</v>
      </c>
      <c r="BP100" s="116">
        <f t="shared" si="79"/>
        <v>0</v>
      </c>
      <c r="BQ100" s="116">
        <f t="shared" si="79"/>
        <v>0</v>
      </c>
      <c r="BR100" s="116">
        <f t="shared" si="79"/>
        <v>0</v>
      </c>
      <c r="BS100" s="116">
        <f t="shared" si="79"/>
        <v>0</v>
      </c>
      <c r="BT100" s="116">
        <f t="shared" si="79"/>
        <v>0</v>
      </c>
      <c r="BU100" s="116">
        <f t="shared" si="79"/>
        <v>0</v>
      </c>
      <c r="BV100" s="116">
        <f t="shared" si="43"/>
        <v>0</v>
      </c>
      <c r="BX100" s="74">
        <f t="shared" si="80"/>
        <v>1584399</v>
      </c>
      <c r="BY100" s="74">
        <f t="shared" si="81"/>
        <v>1584399</v>
      </c>
      <c r="BZ100" s="74">
        <f t="shared" si="81"/>
        <v>1584399</v>
      </c>
      <c r="CA100" s="74">
        <f t="shared" si="81"/>
        <v>1584399</v>
      </c>
      <c r="CB100" s="74">
        <f t="shared" si="81"/>
        <v>1584399</v>
      </c>
      <c r="CC100" s="74">
        <f t="shared" si="81"/>
        <v>1584399</v>
      </c>
      <c r="CD100" s="74">
        <f t="shared" si="81"/>
        <v>1584399</v>
      </c>
      <c r="CE100" s="74">
        <f t="shared" si="81"/>
        <v>1584399</v>
      </c>
      <c r="CG100" s="117">
        <f t="shared" si="82"/>
        <v>1584399</v>
      </c>
      <c r="CH100" s="117">
        <f t="shared" si="83"/>
        <v>1584399</v>
      </c>
      <c r="CI100" s="117">
        <f t="shared" si="83"/>
        <v>1584399</v>
      </c>
      <c r="CJ100" s="117">
        <f t="shared" si="83"/>
        <v>1584399</v>
      </c>
      <c r="CK100" s="117">
        <f t="shared" si="83"/>
        <v>1584399</v>
      </c>
      <c r="CL100" s="117">
        <f t="shared" si="83"/>
        <v>1584399</v>
      </c>
      <c r="CM100" s="117">
        <f t="shared" si="83"/>
        <v>1584399</v>
      </c>
      <c r="CN100" s="117">
        <f t="shared" si="83"/>
        <v>1584399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 s="124">
        <v>0</v>
      </c>
      <c r="H101" s="6">
        <v>75</v>
      </c>
      <c r="I101" s="2" t="s">
        <v>262</v>
      </c>
      <c r="J101" s="60"/>
      <c r="K101" s="61">
        <v>212.55</v>
      </c>
      <c r="L101"/>
      <c r="M101" s="63">
        <v>32</v>
      </c>
      <c r="N101" s="64">
        <f t="shared" si="48"/>
        <v>9.6</v>
      </c>
      <c r="O101" s="64">
        <f t="shared" si="49"/>
        <v>127.53</v>
      </c>
      <c r="P101" s="64">
        <f t="shared" si="50"/>
        <v>0</v>
      </c>
      <c r="Q101" s="64">
        <f t="shared" si="51"/>
        <v>0</v>
      </c>
      <c r="R101" s="65">
        <f t="shared" si="52"/>
        <v>0.15</v>
      </c>
      <c r="S101" s="65">
        <f t="shared" si="53"/>
        <v>0</v>
      </c>
      <c r="T101" s="64">
        <f t="shared" si="54"/>
        <v>0</v>
      </c>
      <c r="U101" s="64">
        <f t="shared" si="55"/>
        <v>0</v>
      </c>
      <c r="V101">
        <v>2</v>
      </c>
      <c r="W101" s="64">
        <f t="shared" si="56"/>
        <v>0.5</v>
      </c>
      <c r="X101" s="27">
        <f t="shared" si="57"/>
        <v>9.6</v>
      </c>
      <c r="Y101" s="11">
        <f t="shared" si="58"/>
        <v>222.65</v>
      </c>
      <c r="Z101" s="123">
        <v>1037594229</v>
      </c>
      <c r="AA101" s="121">
        <v>2401</v>
      </c>
      <c r="AB101" s="27">
        <f t="shared" si="59"/>
        <v>432150.87</v>
      </c>
      <c r="AC101" s="10">
        <f t="shared" si="60"/>
        <v>1.6847190000000001</v>
      </c>
      <c r="AD101" s="121">
        <v>119352</v>
      </c>
      <c r="AE101" s="10">
        <f t="shared" si="61"/>
        <v>0.86527799999999999</v>
      </c>
      <c r="AF101" s="10">
        <f t="shared" si="62"/>
        <v>-0.43888700000000003</v>
      </c>
      <c r="AG101" s="66">
        <f t="shared" si="63"/>
        <v>0.01</v>
      </c>
      <c r="AH101" s="67">
        <f t="shared" si="64"/>
        <v>0</v>
      </c>
      <c r="AI101" s="68">
        <f t="shared" si="65"/>
        <v>0.01</v>
      </c>
      <c r="AJ101">
        <v>209</v>
      </c>
      <c r="AK101">
        <v>13</v>
      </c>
      <c r="AL101" s="26">
        <f t="shared" si="66"/>
        <v>271700</v>
      </c>
      <c r="AM101">
        <v>0</v>
      </c>
      <c r="AN101">
        <v>0</v>
      </c>
      <c r="AO101" s="26">
        <f t="shared" si="67"/>
        <v>0</v>
      </c>
      <c r="AP101" s="26">
        <f t="shared" si="68"/>
        <v>25660</v>
      </c>
      <c r="AQ101" s="26">
        <f t="shared" si="69"/>
        <v>297360</v>
      </c>
      <c r="AR101" s="69">
        <v>63069</v>
      </c>
      <c r="AS101" s="69">
        <f t="shared" si="84"/>
        <v>297360</v>
      </c>
      <c r="AT101" s="63">
        <v>321391</v>
      </c>
      <c r="AU101" s="26">
        <f t="shared" si="70"/>
        <v>24031</v>
      </c>
      <c r="AV101" s="70" t="str">
        <f t="shared" si="71"/>
        <v>No</v>
      </c>
      <c r="AW101" s="69">
        <f t="shared" si="72"/>
        <v>0</v>
      </c>
      <c r="AX101" s="71">
        <f t="shared" si="73"/>
        <v>321391</v>
      </c>
      <c r="AY101" s="72">
        <f t="shared" si="74"/>
        <v>321391</v>
      </c>
      <c r="AZ101" s="115">
        <f t="shared" si="75"/>
        <v>0</v>
      </c>
      <c r="BA101" s="115"/>
      <c r="BB101" s="115">
        <f t="shared" si="76"/>
        <v>12072.647612326511</v>
      </c>
      <c r="BC101" s="74"/>
      <c r="BD101" s="74"/>
      <c r="BE101" s="74">
        <f t="shared" si="77"/>
        <v>-24031</v>
      </c>
      <c r="BF101" s="74">
        <f t="shared" si="78"/>
        <v>-24031</v>
      </c>
      <c r="BG101" s="74">
        <f t="shared" si="78"/>
        <v>-20596.970099999977</v>
      </c>
      <c r="BH101" s="74">
        <f t="shared" si="78"/>
        <v>-17163.45518433</v>
      </c>
      <c r="BI101" s="74">
        <f t="shared" si="78"/>
        <v>-13730.764147464011</v>
      </c>
      <c r="BJ101" s="74">
        <f t="shared" si="78"/>
        <v>-10298.073110598023</v>
      </c>
      <c r="BK101" s="74">
        <f t="shared" si="78"/>
        <v>-6865.7253428357071</v>
      </c>
      <c r="BL101" s="74">
        <f t="shared" si="78"/>
        <v>-3432.8626714178827</v>
      </c>
      <c r="BO101" s="116">
        <f t="shared" si="79"/>
        <v>0</v>
      </c>
      <c r="BP101" s="116">
        <f t="shared" si="79"/>
        <v>-3434.0299</v>
      </c>
      <c r="BQ101" s="116">
        <f t="shared" si="79"/>
        <v>-3433.5149156699958</v>
      </c>
      <c r="BR101" s="116">
        <f t="shared" si="79"/>
        <v>-3432.6910368660001</v>
      </c>
      <c r="BS101" s="116">
        <f t="shared" si="79"/>
        <v>-3432.6910368660028</v>
      </c>
      <c r="BT101" s="116">
        <f t="shared" si="79"/>
        <v>-3432.3477677623209</v>
      </c>
      <c r="BU101" s="116">
        <f t="shared" si="79"/>
        <v>-3432.8626714178536</v>
      </c>
      <c r="BV101" s="116">
        <f t="shared" si="43"/>
        <v>-3432.8626714178827</v>
      </c>
      <c r="BX101" s="74">
        <f t="shared" si="80"/>
        <v>321391</v>
      </c>
      <c r="BY101" s="74">
        <f t="shared" si="81"/>
        <v>317956.97009999998</v>
      </c>
      <c r="BZ101" s="74">
        <f t="shared" si="81"/>
        <v>314523.45518433</v>
      </c>
      <c r="CA101" s="74">
        <f t="shared" si="81"/>
        <v>311090.76414746401</v>
      </c>
      <c r="CB101" s="74">
        <f t="shared" si="81"/>
        <v>307658.07311059802</v>
      </c>
      <c r="CC101" s="74">
        <f t="shared" si="81"/>
        <v>304225.72534283571</v>
      </c>
      <c r="CD101" s="74">
        <f t="shared" si="81"/>
        <v>300792.86267141788</v>
      </c>
      <c r="CE101" s="74">
        <f t="shared" si="81"/>
        <v>297360</v>
      </c>
      <c r="CG101" s="117">
        <f t="shared" si="82"/>
        <v>321391</v>
      </c>
      <c r="CH101" s="117">
        <f t="shared" si="83"/>
        <v>317956.97009999998</v>
      </c>
      <c r="CI101" s="117">
        <f t="shared" si="83"/>
        <v>314523.45518433</v>
      </c>
      <c r="CJ101" s="117">
        <f t="shared" si="83"/>
        <v>311090.76414746401</v>
      </c>
      <c r="CK101" s="117">
        <f t="shared" si="83"/>
        <v>307658.07311059802</v>
      </c>
      <c r="CL101" s="117">
        <f t="shared" si="83"/>
        <v>304225.72534283571</v>
      </c>
      <c r="CM101" s="117">
        <f t="shared" si="83"/>
        <v>300792.86267141788</v>
      </c>
      <c r="CN101" s="117">
        <f t="shared" si="83"/>
        <v>297360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 s="124">
        <v>0</v>
      </c>
      <c r="H102" s="6">
        <v>76</v>
      </c>
      <c r="I102" s="2" t="s">
        <v>263</v>
      </c>
      <c r="J102" s="60"/>
      <c r="K102" s="61">
        <v>2454.39</v>
      </c>
      <c r="L102"/>
      <c r="M102" s="63">
        <v>115</v>
      </c>
      <c r="N102" s="64">
        <f t="shared" si="48"/>
        <v>34.5</v>
      </c>
      <c r="O102" s="64">
        <f t="shared" si="49"/>
        <v>1472.63</v>
      </c>
      <c r="P102" s="64">
        <f t="shared" si="50"/>
        <v>0</v>
      </c>
      <c r="Q102" s="64">
        <f t="shared" si="51"/>
        <v>0</v>
      </c>
      <c r="R102" s="65">
        <f t="shared" si="52"/>
        <v>0.05</v>
      </c>
      <c r="S102" s="65">
        <f t="shared" si="53"/>
        <v>0</v>
      </c>
      <c r="T102" s="64">
        <f t="shared" si="54"/>
        <v>0</v>
      </c>
      <c r="U102" s="64">
        <f t="shared" si="55"/>
        <v>0</v>
      </c>
      <c r="V102">
        <v>33</v>
      </c>
      <c r="W102" s="64">
        <f t="shared" si="56"/>
        <v>8.25</v>
      </c>
      <c r="X102" s="27">
        <f t="shared" si="57"/>
        <v>34.5</v>
      </c>
      <c r="Y102" s="11">
        <f t="shared" si="58"/>
        <v>2497.14</v>
      </c>
      <c r="Z102" s="123">
        <v>5777539267.3299999</v>
      </c>
      <c r="AA102" s="121">
        <v>17565</v>
      </c>
      <c r="AB102" s="27">
        <f t="shared" si="59"/>
        <v>328923.39</v>
      </c>
      <c r="AC102" s="10">
        <f t="shared" si="60"/>
        <v>1.282292</v>
      </c>
      <c r="AD102" s="121">
        <v>156171</v>
      </c>
      <c r="AE102" s="10">
        <f t="shared" si="61"/>
        <v>1.1322080000000001</v>
      </c>
      <c r="AF102" s="10">
        <f t="shared" si="62"/>
        <v>-0.23726700000000001</v>
      </c>
      <c r="AG102" s="66">
        <f t="shared" si="63"/>
        <v>0.01</v>
      </c>
      <c r="AH102" s="67">
        <f t="shared" si="64"/>
        <v>0</v>
      </c>
      <c r="AI102" s="68">
        <f t="shared" si="65"/>
        <v>0.01</v>
      </c>
      <c r="AJ102">
        <v>0</v>
      </c>
      <c r="AK102">
        <v>0</v>
      </c>
      <c r="AL102" s="26">
        <f t="shared" si="66"/>
        <v>0</v>
      </c>
      <c r="AM102">
        <v>0</v>
      </c>
      <c r="AN102">
        <v>0</v>
      </c>
      <c r="AO102" s="26">
        <f t="shared" si="67"/>
        <v>0</v>
      </c>
      <c r="AP102" s="26">
        <f t="shared" si="68"/>
        <v>287795</v>
      </c>
      <c r="AQ102" s="26">
        <f t="shared" si="69"/>
        <v>287795</v>
      </c>
      <c r="AR102" s="69">
        <v>446496</v>
      </c>
      <c r="AS102" s="69">
        <f t="shared" si="84"/>
        <v>287795</v>
      </c>
      <c r="AT102" s="63">
        <v>395466</v>
      </c>
      <c r="AU102" s="26">
        <f t="shared" si="70"/>
        <v>107671</v>
      </c>
      <c r="AV102" s="70" t="str">
        <f t="shared" si="71"/>
        <v>No</v>
      </c>
      <c r="AW102" s="69">
        <f t="shared" si="72"/>
        <v>0</v>
      </c>
      <c r="AX102" s="71">
        <f t="shared" si="73"/>
        <v>395466</v>
      </c>
      <c r="AY102" s="72">
        <f t="shared" si="74"/>
        <v>395466</v>
      </c>
      <c r="AZ102" s="115">
        <f t="shared" si="75"/>
        <v>0</v>
      </c>
      <c r="BA102" s="115"/>
      <c r="BB102" s="115">
        <f t="shared" si="76"/>
        <v>11725.739796853801</v>
      </c>
      <c r="BC102" s="74"/>
      <c r="BD102" s="74"/>
      <c r="BE102" s="74">
        <f t="shared" si="77"/>
        <v>-107671</v>
      </c>
      <c r="BF102" s="74">
        <f t="shared" si="78"/>
        <v>-107671</v>
      </c>
      <c r="BG102" s="74">
        <f t="shared" si="78"/>
        <v>-92284.814100000018</v>
      </c>
      <c r="BH102" s="74">
        <f t="shared" si="78"/>
        <v>-76900.93558953004</v>
      </c>
      <c r="BI102" s="74">
        <f t="shared" si="78"/>
        <v>-61520.748471624043</v>
      </c>
      <c r="BJ102" s="74">
        <f t="shared" si="78"/>
        <v>-46140.561353718047</v>
      </c>
      <c r="BK102" s="74">
        <f t="shared" si="78"/>
        <v>-30761.912254523835</v>
      </c>
      <c r="BL102" s="74">
        <f t="shared" si="78"/>
        <v>-15380.956127261918</v>
      </c>
      <c r="BO102" s="116">
        <f t="shared" si="79"/>
        <v>0</v>
      </c>
      <c r="BP102" s="116">
        <f t="shared" si="79"/>
        <v>-15386.1859</v>
      </c>
      <c r="BQ102" s="116">
        <f t="shared" si="79"/>
        <v>-15383.878510470002</v>
      </c>
      <c r="BR102" s="116">
        <f t="shared" si="79"/>
        <v>-15380.187117906009</v>
      </c>
      <c r="BS102" s="116">
        <f t="shared" si="79"/>
        <v>-15380.187117906011</v>
      </c>
      <c r="BT102" s="116">
        <f t="shared" si="79"/>
        <v>-15378.649099194225</v>
      </c>
      <c r="BU102" s="116">
        <f t="shared" si="79"/>
        <v>-15380.956127261918</v>
      </c>
      <c r="BV102" s="116">
        <f t="shared" si="43"/>
        <v>-15380.956127261918</v>
      </c>
      <c r="BX102" s="74">
        <f t="shared" si="80"/>
        <v>395466</v>
      </c>
      <c r="BY102" s="74">
        <f t="shared" si="81"/>
        <v>380079.81410000002</v>
      </c>
      <c r="BZ102" s="74">
        <f t="shared" si="81"/>
        <v>364695.93558953004</v>
      </c>
      <c r="CA102" s="74">
        <f t="shared" si="81"/>
        <v>349315.74847162404</v>
      </c>
      <c r="CB102" s="74">
        <f t="shared" si="81"/>
        <v>333935.56135371805</v>
      </c>
      <c r="CC102" s="74">
        <f t="shared" si="81"/>
        <v>318556.91225452384</v>
      </c>
      <c r="CD102" s="74">
        <f t="shared" si="81"/>
        <v>303175.95612726192</v>
      </c>
      <c r="CE102" s="74">
        <f t="shared" si="81"/>
        <v>287795</v>
      </c>
      <c r="CG102" s="117">
        <f t="shared" si="82"/>
        <v>395466</v>
      </c>
      <c r="CH102" s="117">
        <f t="shared" si="83"/>
        <v>380079.81410000002</v>
      </c>
      <c r="CI102" s="117">
        <f t="shared" si="83"/>
        <v>364695.93558953004</v>
      </c>
      <c r="CJ102" s="117">
        <f t="shared" si="83"/>
        <v>349315.74847162404</v>
      </c>
      <c r="CK102" s="117">
        <f t="shared" si="83"/>
        <v>333935.56135371805</v>
      </c>
      <c r="CL102" s="117">
        <f t="shared" si="83"/>
        <v>318556.91225452384</v>
      </c>
      <c r="CM102" s="117">
        <f t="shared" si="83"/>
        <v>303175.95612726192</v>
      </c>
      <c r="CN102" s="117">
        <f t="shared" si="83"/>
        <v>287795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 s="124">
        <v>19</v>
      </c>
      <c r="H103" s="6">
        <v>77</v>
      </c>
      <c r="I103" s="2" t="s">
        <v>264</v>
      </c>
      <c r="J103" s="60"/>
      <c r="K103" s="61">
        <v>7184.4</v>
      </c>
      <c r="L103"/>
      <c r="M103" s="63">
        <v>4412</v>
      </c>
      <c r="N103" s="64">
        <f t="shared" si="48"/>
        <v>1323.6</v>
      </c>
      <c r="O103" s="64">
        <f t="shared" si="49"/>
        <v>4310.6400000000003</v>
      </c>
      <c r="P103" s="64">
        <f t="shared" si="50"/>
        <v>101.35999999999967</v>
      </c>
      <c r="Q103" s="64">
        <f t="shared" si="51"/>
        <v>15.2</v>
      </c>
      <c r="R103" s="65">
        <f t="shared" si="52"/>
        <v>0.61</v>
      </c>
      <c r="S103" s="65">
        <f t="shared" si="53"/>
        <v>1.0000000000000009E-2</v>
      </c>
      <c r="T103" s="64">
        <f t="shared" si="54"/>
        <v>71.84</v>
      </c>
      <c r="U103" s="64">
        <f t="shared" si="55"/>
        <v>10.78</v>
      </c>
      <c r="V103">
        <v>644</v>
      </c>
      <c r="W103" s="64">
        <f t="shared" si="56"/>
        <v>161</v>
      </c>
      <c r="X103" s="27">
        <f t="shared" si="57"/>
        <v>1323.6</v>
      </c>
      <c r="Y103" s="11">
        <f t="shared" si="58"/>
        <v>8684.2000000000007</v>
      </c>
      <c r="Z103" s="123">
        <v>7516649506.3299999</v>
      </c>
      <c r="AA103" s="121">
        <v>59461</v>
      </c>
      <c r="AB103" s="27">
        <f t="shared" si="59"/>
        <v>126413.1</v>
      </c>
      <c r="AC103" s="10">
        <f t="shared" si="60"/>
        <v>0.492815</v>
      </c>
      <c r="AD103" s="121">
        <v>85048</v>
      </c>
      <c r="AE103" s="10">
        <f t="shared" si="61"/>
        <v>0.61658100000000005</v>
      </c>
      <c r="AF103" s="10">
        <f t="shared" si="62"/>
        <v>0.470055</v>
      </c>
      <c r="AG103" s="66">
        <f t="shared" si="63"/>
        <v>0.470055</v>
      </c>
      <c r="AH103" s="67">
        <f t="shared" si="64"/>
        <v>0.03</v>
      </c>
      <c r="AI103" s="68">
        <f t="shared" si="65"/>
        <v>0.50005500000000003</v>
      </c>
      <c r="AJ103">
        <v>0</v>
      </c>
      <c r="AK103">
        <v>0</v>
      </c>
      <c r="AL103" s="26">
        <f t="shared" si="66"/>
        <v>0</v>
      </c>
      <c r="AM103">
        <v>0</v>
      </c>
      <c r="AN103">
        <v>0</v>
      </c>
      <c r="AO103" s="26">
        <f t="shared" si="67"/>
        <v>0</v>
      </c>
      <c r="AP103" s="26">
        <f t="shared" si="68"/>
        <v>50048207</v>
      </c>
      <c r="AQ103" s="26">
        <f t="shared" si="69"/>
        <v>50048207</v>
      </c>
      <c r="AR103" s="69">
        <v>34440424</v>
      </c>
      <c r="AS103" s="69">
        <f t="shared" si="84"/>
        <v>51701477</v>
      </c>
      <c r="AT103" s="63">
        <v>51701477</v>
      </c>
      <c r="AU103" s="26">
        <f t="shared" si="70"/>
        <v>1653270</v>
      </c>
      <c r="AV103" s="70" t="str">
        <f t="shared" si="71"/>
        <v>No</v>
      </c>
      <c r="AW103" s="69">
        <f t="shared" si="72"/>
        <v>0</v>
      </c>
      <c r="AX103" s="71">
        <f t="shared" si="73"/>
        <v>51701477</v>
      </c>
      <c r="AY103" s="72">
        <f t="shared" si="74"/>
        <v>51701477</v>
      </c>
      <c r="AZ103" s="115">
        <f t="shared" si="75"/>
        <v>0</v>
      </c>
      <c r="BA103" s="115"/>
      <c r="BB103" s="115">
        <f t="shared" si="76"/>
        <v>13930.934385613276</v>
      </c>
      <c r="BC103" s="74"/>
      <c r="BD103" s="74"/>
      <c r="BE103" s="74">
        <f t="shared" si="77"/>
        <v>-1653270</v>
      </c>
      <c r="BF103" s="74">
        <f t="shared" si="78"/>
        <v>-1653270</v>
      </c>
      <c r="BG103" s="74">
        <f t="shared" si="78"/>
        <v>-1653270</v>
      </c>
      <c r="BH103" s="74">
        <f t="shared" si="78"/>
        <v>-1653270</v>
      </c>
      <c r="BI103" s="74">
        <f t="shared" si="78"/>
        <v>-1653270</v>
      </c>
      <c r="BJ103" s="74">
        <f t="shared" si="78"/>
        <v>-1653270</v>
      </c>
      <c r="BK103" s="74">
        <f t="shared" si="78"/>
        <v>-1653270</v>
      </c>
      <c r="BL103" s="74">
        <f t="shared" si="78"/>
        <v>-1653270</v>
      </c>
      <c r="BO103" s="116">
        <f t="shared" si="79"/>
        <v>0</v>
      </c>
      <c r="BP103" s="116">
        <f t="shared" si="79"/>
        <v>-236252.283</v>
      </c>
      <c r="BQ103" s="116">
        <f t="shared" si="79"/>
        <v>-275600.109</v>
      </c>
      <c r="BR103" s="116">
        <f t="shared" si="79"/>
        <v>-330654</v>
      </c>
      <c r="BS103" s="116">
        <f t="shared" si="79"/>
        <v>-413317.5</v>
      </c>
      <c r="BT103" s="116">
        <f t="shared" si="79"/>
        <v>-551034.89099999995</v>
      </c>
      <c r="BU103" s="116">
        <f t="shared" si="79"/>
        <v>-826635</v>
      </c>
      <c r="BV103" s="116">
        <f t="shared" si="43"/>
        <v>-1653270</v>
      </c>
      <c r="BX103" s="74">
        <f t="shared" si="80"/>
        <v>51701477</v>
      </c>
      <c r="BY103" s="74">
        <f t="shared" si="81"/>
        <v>51465224.717</v>
      </c>
      <c r="BZ103" s="74">
        <f t="shared" si="81"/>
        <v>51425876.891000003</v>
      </c>
      <c r="CA103" s="74">
        <f t="shared" si="81"/>
        <v>51370823</v>
      </c>
      <c r="CB103" s="74">
        <f t="shared" si="81"/>
        <v>51288159.5</v>
      </c>
      <c r="CC103" s="74">
        <f t="shared" si="81"/>
        <v>51150442.108999997</v>
      </c>
      <c r="CD103" s="74">
        <f t="shared" si="81"/>
        <v>50874842</v>
      </c>
      <c r="CE103" s="74">
        <f t="shared" si="81"/>
        <v>50048207</v>
      </c>
      <c r="CG103" s="117">
        <f t="shared" si="82"/>
        <v>51701477</v>
      </c>
      <c r="CH103" s="117">
        <f t="shared" si="83"/>
        <v>51701477</v>
      </c>
      <c r="CI103" s="117">
        <f t="shared" si="83"/>
        <v>51701477</v>
      </c>
      <c r="CJ103" s="117">
        <f t="shared" si="83"/>
        <v>51701477</v>
      </c>
      <c r="CK103" s="117">
        <f t="shared" si="83"/>
        <v>51701477</v>
      </c>
      <c r="CL103" s="117">
        <f t="shared" si="83"/>
        <v>51701477</v>
      </c>
      <c r="CM103" s="117">
        <f t="shared" si="83"/>
        <v>51701477</v>
      </c>
      <c r="CN103" s="117">
        <f t="shared" si="83"/>
        <v>51701477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 s="124">
        <v>28</v>
      </c>
      <c r="H104" s="6">
        <v>78</v>
      </c>
      <c r="I104" s="2" t="s">
        <v>265</v>
      </c>
      <c r="J104" s="60"/>
      <c r="K104" s="61">
        <v>1432.21</v>
      </c>
      <c r="L104"/>
      <c r="M104" s="63">
        <v>456</v>
      </c>
      <c r="N104" s="64">
        <f t="shared" si="48"/>
        <v>136.80000000000001</v>
      </c>
      <c r="O104" s="64">
        <f t="shared" si="49"/>
        <v>859.33</v>
      </c>
      <c r="P104" s="64">
        <f t="shared" si="50"/>
        <v>0</v>
      </c>
      <c r="Q104" s="64">
        <f t="shared" si="51"/>
        <v>0</v>
      </c>
      <c r="R104" s="65">
        <f t="shared" si="52"/>
        <v>0.32</v>
      </c>
      <c r="S104" s="65">
        <f t="shared" si="53"/>
        <v>0</v>
      </c>
      <c r="T104" s="64">
        <f t="shared" si="54"/>
        <v>0</v>
      </c>
      <c r="U104" s="64">
        <f t="shared" si="55"/>
        <v>0</v>
      </c>
      <c r="V104">
        <v>74</v>
      </c>
      <c r="W104" s="64">
        <f t="shared" si="56"/>
        <v>18.5</v>
      </c>
      <c r="X104" s="27">
        <f t="shared" si="57"/>
        <v>136.80000000000001</v>
      </c>
      <c r="Y104" s="11">
        <f t="shared" si="58"/>
        <v>1587.51</v>
      </c>
      <c r="Z104" s="123">
        <v>2211107623</v>
      </c>
      <c r="AA104" s="121">
        <v>31949</v>
      </c>
      <c r="AB104" s="27">
        <f t="shared" si="59"/>
        <v>69207.41</v>
      </c>
      <c r="AC104" s="10">
        <f t="shared" si="60"/>
        <v>0.26980199999999999</v>
      </c>
      <c r="AD104" s="121">
        <v>64194</v>
      </c>
      <c r="AE104" s="10">
        <f t="shared" si="61"/>
        <v>0.465393</v>
      </c>
      <c r="AF104" s="10">
        <f t="shared" si="62"/>
        <v>0.67152100000000003</v>
      </c>
      <c r="AG104" s="66">
        <f t="shared" si="63"/>
        <v>0.67152100000000003</v>
      </c>
      <c r="AH104" s="67">
        <f t="shared" si="64"/>
        <v>0</v>
      </c>
      <c r="AI104" s="68">
        <f t="shared" si="65"/>
        <v>0.67152100000000003</v>
      </c>
      <c r="AJ104">
        <v>461</v>
      </c>
      <c r="AK104">
        <v>4</v>
      </c>
      <c r="AL104" s="26">
        <f t="shared" si="66"/>
        <v>184400</v>
      </c>
      <c r="AM104">
        <v>0</v>
      </c>
      <c r="AN104">
        <v>0</v>
      </c>
      <c r="AO104" s="26">
        <f t="shared" si="67"/>
        <v>0</v>
      </c>
      <c r="AP104" s="26">
        <f t="shared" si="68"/>
        <v>12286184</v>
      </c>
      <c r="AQ104" s="26">
        <f t="shared" si="69"/>
        <v>12470584</v>
      </c>
      <c r="AR104" s="69">
        <v>9947410</v>
      </c>
      <c r="AS104" s="69">
        <f t="shared" si="84"/>
        <v>12470584</v>
      </c>
      <c r="AT104" s="63">
        <v>13112190</v>
      </c>
      <c r="AU104" s="26">
        <f t="shared" si="70"/>
        <v>641606</v>
      </c>
      <c r="AV104" s="70" t="str">
        <f t="shared" si="71"/>
        <v>No</v>
      </c>
      <c r="AW104" s="69">
        <f t="shared" si="72"/>
        <v>0</v>
      </c>
      <c r="AX104" s="71">
        <f t="shared" si="73"/>
        <v>13112190</v>
      </c>
      <c r="AY104" s="72">
        <f t="shared" si="74"/>
        <v>13112190</v>
      </c>
      <c r="AZ104" s="115">
        <f t="shared" si="75"/>
        <v>0</v>
      </c>
      <c r="BA104" s="115"/>
      <c r="BB104" s="115">
        <f t="shared" si="76"/>
        <v>12774.699764699311</v>
      </c>
      <c r="BC104" s="74"/>
      <c r="BD104" s="74"/>
      <c r="BE104" s="74">
        <f t="shared" si="77"/>
        <v>-641606</v>
      </c>
      <c r="BF104" s="74">
        <f t="shared" si="78"/>
        <v>-641606</v>
      </c>
      <c r="BG104" s="74">
        <f t="shared" si="78"/>
        <v>-549920.50259999931</v>
      </c>
      <c r="BH104" s="74">
        <f t="shared" si="78"/>
        <v>-458248.7548165787</v>
      </c>
      <c r="BI104" s="74">
        <f t="shared" si="78"/>
        <v>-366599.00385326333</v>
      </c>
      <c r="BJ104" s="74">
        <f t="shared" si="78"/>
        <v>-274949.25288994797</v>
      </c>
      <c r="BK104" s="74">
        <f t="shared" si="78"/>
        <v>-183308.66690172814</v>
      </c>
      <c r="BL104" s="74">
        <f t="shared" si="78"/>
        <v>-91654.333450865</v>
      </c>
      <c r="BO104" s="116">
        <f t="shared" si="79"/>
        <v>0</v>
      </c>
      <c r="BP104" s="116">
        <f t="shared" si="79"/>
        <v>-91685.497399999993</v>
      </c>
      <c r="BQ104" s="116">
        <f t="shared" si="79"/>
        <v>-91671.74778341988</v>
      </c>
      <c r="BR104" s="116">
        <f t="shared" si="79"/>
        <v>-91649.750963315746</v>
      </c>
      <c r="BS104" s="116">
        <f t="shared" si="79"/>
        <v>-91649.750963315833</v>
      </c>
      <c r="BT104" s="116">
        <f t="shared" si="79"/>
        <v>-91640.585988219653</v>
      </c>
      <c r="BU104" s="116">
        <f t="shared" si="79"/>
        <v>-91654.333450864069</v>
      </c>
      <c r="BV104" s="116">
        <f t="shared" si="43"/>
        <v>-91654.333450865</v>
      </c>
      <c r="BX104" s="74">
        <f t="shared" si="80"/>
        <v>13112190</v>
      </c>
      <c r="BY104" s="74">
        <f t="shared" si="81"/>
        <v>13020504.502599999</v>
      </c>
      <c r="BZ104" s="74">
        <f t="shared" si="81"/>
        <v>12928832.754816579</v>
      </c>
      <c r="CA104" s="74">
        <f t="shared" si="81"/>
        <v>12837183.003853263</v>
      </c>
      <c r="CB104" s="74">
        <f t="shared" si="81"/>
        <v>12745533.252889948</v>
      </c>
      <c r="CC104" s="74">
        <f t="shared" si="81"/>
        <v>12653892.666901728</v>
      </c>
      <c r="CD104" s="74">
        <f t="shared" si="81"/>
        <v>12562238.333450865</v>
      </c>
      <c r="CE104" s="74">
        <f t="shared" si="81"/>
        <v>12470584</v>
      </c>
      <c r="CG104" s="117">
        <f t="shared" si="82"/>
        <v>13112190</v>
      </c>
      <c r="CH104" s="117">
        <f t="shared" si="83"/>
        <v>13020504.502599999</v>
      </c>
      <c r="CI104" s="117">
        <f t="shared" si="83"/>
        <v>12928832.754816579</v>
      </c>
      <c r="CJ104" s="117">
        <f t="shared" si="83"/>
        <v>12837183.003853263</v>
      </c>
      <c r="CK104" s="117">
        <f t="shared" si="83"/>
        <v>12745533.252889948</v>
      </c>
      <c r="CL104" s="117">
        <f t="shared" si="83"/>
        <v>12653892.666901728</v>
      </c>
      <c r="CM104" s="117">
        <f t="shared" si="83"/>
        <v>12562238.333450865</v>
      </c>
      <c r="CN104" s="117">
        <f t="shared" si="83"/>
        <v>12470584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 s="124">
        <v>0</v>
      </c>
      <c r="H105" s="6">
        <v>79</v>
      </c>
      <c r="I105" s="2" t="s">
        <v>266</v>
      </c>
      <c r="J105" s="60"/>
      <c r="K105" s="61">
        <v>819.21</v>
      </c>
      <c r="L105"/>
      <c r="M105" s="63">
        <v>158</v>
      </c>
      <c r="N105" s="64">
        <f t="shared" si="48"/>
        <v>47.4</v>
      </c>
      <c r="O105" s="64">
        <f t="shared" si="49"/>
        <v>491.53</v>
      </c>
      <c r="P105" s="64">
        <f t="shared" si="50"/>
        <v>0</v>
      </c>
      <c r="Q105" s="64">
        <f t="shared" si="51"/>
        <v>0</v>
      </c>
      <c r="R105" s="65">
        <f t="shared" si="52"/>
        <v>0.19</v>
      </c>
      <c r="S105" s="65">
        <f t="shared" si="53"/>
        <v>0</v>
      </c>
      <c r="T105" s="64">
        <f t="shared" si="54"/>
        <v>0</v>
      </c>
      <c r="U105" s="64">
        <f t="shared" si="55"/>
        <v>0</v>
      </c>
      <c r="V105">
        <v>11</v>
      </c>
      <c r="W105" s="64">
        <f t="shared" si="56"/>
        <v>2.75</v>
      </c>
      <c r="X105" s="27">
        <f t="shared" si="57"/>
        <v>47.4</v>
      </c>
      <c r="Y105" s="11">
        <f t="shared" si="58"/>
        <v>869.36</v>
      </c>
      <c r="Z105" s="123">
        <v>1063478548</v>
      </c>
      <c r="AA105" s="121">
        <v>6109</v>
      </c>
      <c r="AB105" s="27">
        <f t="shared" si="59"/>
        <v>174083.9</v>
      </c>
      <c r="AC105" s="10">
        <f t="shared" si="60"/>
        <v>0.67865699999999995</v>
      </c>
      <c r="AD105" s="121">
        <v>134643</v>
      </c>
      <c r="AE105" s="10">
        <f t="shared" si="61"/>
        <v>0.97613399999999995</v>
      </c>
      <c r="AF105" s="10">
        <f t="shared" si="62"/>
        <v>0.2321</v>
      </c>
      <c r="AG105" s="66">
        <f t="shared" si="63"/>
        <v>0.2321</v>
      </c>
      <c r="AH105" s="67">
        <f t="shared" si="64"/>
        <v>0</v>
      </c>
      <c r="AI105" s="68">
        <f t="shared" si="65"/>
        <v>0.2321</v>
      </c>
      <c r="AJ105">
        <v>356</v>
      </c>
      <c r="AK105">
        <v>6</v>
      </c>
      <c r="AL105" s="26">
        <f t="shared" si="66"/>
        <v>213600</v>
      </c>
      <c r="AM105">
        <v>0</v>
      </c>
      <c r="AN105">
        <v>0</v>
      </c>
      <c r="AO105" s="26">
        <f t="shared" si="67"/>
        <v>0</v>
      </c>
      <c r="AP105" s="26">
        <f t="shared" si="68"/>
        <v>2325497</v>
      </c>
      <c r="AQ105" s="26">
        <f t="shared" si="69"/>
        <v>2539097</v>
      </c>
      <c r="AR105" s="69">
        <v>3154015</v>
      </c>
      <c r="AS105" s="69">
        <f t="shared" si="84"/>
        <v>2539097</v>
      </c>
      <c r="AT105" s="63">
        <v>2952086</v>
      </c>
      <c r="AU105" s="26">
        <f t="shared" si="70"/>
        <v>412989</v>
      </c>
      <c r="AV105" s="70" t="str">
        <f t="shared" si="71"/>
        <v>No</v>
      </c>
      <c r="AW105" s="69">
        <f t="shared" si="72"/>
        <v>0</v>
      </c>
      <c r="AX105" s="71">
        <f t="shared" si="73"/>
        <v>2952086</v>
      </c>
      <c r="AY105" s="72">
        <f t="shared" si="74"/>
        <v>2952086</v>
      </c>
      <c r="AZ105" s="115">
        <f t="shared" si="75"/>
        <v>0</v>
      </c>
      <c r="BA105" s="115"/>
      <c r="BB105" s="115">
        <f t="shared" si="76"/>
        <v>12230.531853859206</v>
      </c>
      <c r="BC105" s="74"/>
      <c r="BD105" s="74"/>
      <c r="BE105" s="74">
        <f t="shared" si="77"/>
        <v>-412989</v>
      </c>
      <c r="BF105" s="74">
        <f t="shared" si="78"/>
        <v>-412989</v>
      </c>
      <c r="BG105" s="74">
        <f t="shared" si="78"/>
        <v>-353972.87190000014</v>
      </c>
      <c r="BH105" s="74">
        <f t="shared" si="78"/>
        <v>-294965.5941542699</v>
      </c>
      <c r="BI105" s="74">
        <f t="shared" si="78"/>
        <v>-235972.47532341583</v>
      </c>
      <c r="BJ105" s="74">
        <f t="shared" si="78"/>
        <v>-176979.35649256175</v>
      </c>
      <c r="BK105" s="74">
        <f t="shared" si="78"/>
        <v>-117992.13697359106</v>
      </c>
      <c r="BL105" s="74">
        <f t="shared" si="78"/>
        <v>-58996.068486795761</v>
      </c>
      <c r="BO105" s="116">
        <f t="shared" si="79"/>
        <v>0</v>
      </c>
      <c r="BP105" s="116">
        <f t="shared" si="79"/>
        <v>-59016.128100000002</v>
      </c>
      <c r="BQ105" s="116">
        <f t="shared" si="79"/>
        <v>-59007.277745730018</v>
      </c>
      <c r="BR105" s="116">
        <f t="shared" si="79"/>
        <v>-58993.118830853986</v>
      </c>
      <c r="BS105" s="116">
        <f t="shared" si="79"/>
        <v>-58993.118830853957</v>
      </c>
      <c r="BT105" s="116">
        <f t="shared" si="79"/>
        <v>-58987.219518970829</v>
      </c>
      <c r="BU105" s="116">
        <f t="shared" si="79"/>
        <v>-58996.068486795528</v>
      </c>
      <c r="BV105" s="116">
        <f t="shared" si="43"/>
        <v>-58996.068486795761</v>
      </c>
      <c r="BX105" s="74">
        <f t="shared" si="80"/>
        <v>2952086</v>
      </c>
      <c r="BY105" s="74">
        <f t="shared" si="81"/>
        <v>2893069.8719000001</v>
      </c>
      <c r="BZ105" s="74">
        <f t="shared" si="81"/>
        <v>2834062.5941542699</v>
      </c>
      <c r="CA105" s="74">
        <f t="shared" si="81"/>
        <v>2775069.4753234158</v>
      </c>
      <c r="CB105" s="74">
        <f t="shared" si="81"/>
        <v>2716076.3564925618</v>
      </c>
      <c r="CC105" s="74">
        <f t="shared" si="81"/>
        <v>2657089.1369735911</v>
      </c>
      <c r="CD105" s="74">
        <f t="shared" si="81"/>
        <v>2598093.0684867958</v>
      </c>
      <c r="CE105" s="74">
        <f t="shared" si="81"/>
        <v>2539097</v>
      </c>
      <c r="CG105" s="117">
        <f t="shared" si="82"/>
        <v>2952086</v>
      </c>
      <c r="CH105" s="117">
        <f t="shared" si="83"/>
        <v>2893069.8719000001</v>
      </c>
      <c r="CI105" s="117">
        <f t="shared" si="83"/>
        <v>2834062.5941542699</v>
      </c>
      <c r="CJ105" s="117">
        <f t="shared" si="83"/>
        <v>2775069.4753234158</v>
      </c>
      <c r="CK105" s="117">
        <f t="shared" si="83"/>
        <v>2716076.3564925618</v>
      </c>
      <c r="CL105" s="117">
        <f t="shared" si="83"/>
        <v>2657089.1369735911</v>
      </c>
      <c r="CM105" s="117">
        <f t="shared" si="83"/>
        <v>2598093.0684867958</v>
      </c>
      <c r="CN105" s="117">
        <f t="shared" si="83"/>
        <v>2539097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 s="124">
        <v>11</v>
      </c>
      <c r="H106" s="6">
        <v>80</v>
      </c>
      <c r="I106" s="2" t="s">
        <v>267</v>
      </c>
      <c r="J106" s="60"/>
      <c r="K106" s="61">
        <v>8638.8799999999992</v>
      </c>
      <c r="L106"/>
      <c r="M106" s="63">
        <v>6705</v>
      </c>
      <c r="N106" s="64">
        <f t="shared" si="48"/>
        <v>2011.5</v>
      </c>
      <c r="O106" s="64">
        <f t="shared" si="49"/>
        <v>5183.33</v>
      </c>
      <c r="P106" s="64">
        <f t="shared" si="50"/>
        <v>1521.67</v>
      </c>
      <c r="Q106" s="64">
        <f t="shared" si="51"/>
        <v>228.25</v>
      </c>
      <c r="R106" s="65">
        <f t="shared" si="52"/>
        <v>0.78</v>
      </c>
      <c r="S106" s="65">
        <f t="shared" si="53"/>
        <v>0.18000000000000005</v>
      </c>
      <c r="T106" s="64">
        <f t="shared" si="54"/>
        <v>1555</v>
      </c>
      <c r="U106" s="64">
        <f t="shared" si="55"/>
        <v>233.25</v>
      </c>
      <c r="V106">
        <v>1694</v>
      </c>
      <c r="W106" s="64">
        <f t="shared" si="56"/>
        <v>423.5</v>
      </c>
      <c r="X106" s="27">
        <f t="shared" si="57"/>
        <v>2011.5</v>
      </c>
      <c r="Y106" s="11">
        <f t="shared" si="58"/>
        <v>11302.13</v>
      </c>
      <c r="Z106" s="123">
        <v>6160086857.3299999</v>
      </c>
      <c r="AA106" s="121">
        <v>60242</v>
      </c>
      <c r="AB106" s="27">
        <f t="shared" si="59"/>
        <v>102255.67999999999</v>
      </c>
      <c r="AC106" s="10">
        <f t="shared" si="60"/>
        <v>0.39863900000000002</v>
      </c>
      <c r="AD106" s="121">
        <v>63671</v>
      </c>
      <c r="AE106" s="10">
        <f t="shared" si="61"/>
        <v>0.46160200000000001</v>
      </c>
      <c r="AF106" s="10">
        <f t="shared" si="62"/>
        <v>0.58247199999999999</v>
      </c>
      <c r="AG106" s="66">
        <f t="shared" si="63"/>
        <v>0.58247199999999999</v>
      </c>
      <c r="AH106" s="67">
        <f t="shared" si="64"/>
        <v>0.04</v>
      </c>
      <c r="AI106" s="68">
        <f t="shared" si="65"/>
        <v>0.62247200000000003</v>
      </c>
      <c r="AJ106">
        <v>0</v>
      </c>
      <c r="AK106">
        <v>0</v>
      </c>
      <c r="AL106" s="26">
        <f t="shared" si="66"/>
        <v>0</v>
      </c>
      <c r="AM106">
        <v>0</v>
      </c>
      <c r="AN106">
        <v>0</v>
      </c>
      <c r="AO106" s="26">
        <f t="shared" si="67"/>
        <v>0</v>
      </c>
      <c r="AP106" s="26">
        <f t="shared" si="68"/>
        <v>81081365</v>
      </c>
      <c r="AQ106" s="26">
        <f t="shared" si="69"/>
        <v>81081365</v>
      </c>
      <c r="AR106" s="69">
        <v>60258395</v>
      </c>
      <c r="AS106" s="69">
        <f t="shared" si="84"/>
        <v>83706615</v>
      </c>
      <c r="AT106" s="63">
        <v>83706615</v>
      </c>
      <c r="AU106" s="26">
        <f t="shared" si="70"/>
        <v>2625250</v>
      </c>
      <c r="AV106" s="70" t="str">
        <f t="shared" si="71"/>
        <v>No</v>
      </c>
      <c r="AW106" s="69">
        <f t="shared" si="72"/>
        <v>0</v>
      </c>
      <c r="AX106" s="71">
        <f t="shared" si="73"/>
        <v>83706615</v>
      </c>
      <c r="AY106" s="72">
        <f t="shared" si="74"/>
        <v>83706615</v>
      </c>
      <c r="AZ106" s="115">
        <f t="shared" si="75"/>
        <v>0</v>
      </c>
      <c r="BA106" s="115"/>
      <c r="BB106" s="115">
        <f t="shared" si="76"/>
        <v>15078.001806947197</v>
      </c>
      <c r="BC106" s="74"/>
      <c r="BD106" s="74"/>
      <c r="BE106" s="74">
        <f t="shared" si="77"/>
        <v>-2625250</v>
      </c>
      <c r="BF106" s="74">
        <f t="shared" si="78"/>
        <v>-2625250</v>
      </c>
      <c r="BG106" s="74">
        <f t="shared" si="78"/>
        <v>-2625250</v>
      </c>
      <c r="BH106" s="74">
        <f t="shared" si="78"/>
        <v>-2625250</v>
      </c>
      <c r="BI106" s="74">
        <f t="shared" si="78"/>
        <v>-2625250</v>
      </c>
      <c r="BJ106" s="74">
        <f t="shared" si="78"/>
        <v>-2625250</v>
      </c>
      <c r="BK106" s="74">
        <f t="shared" si="78"/>
        <v>-2625250</v>
      </c>
      <c r="BL106" s="74">
        <f t="shared" si="78"/>
        <v>-2625250</v>
      </c>
      <c r="BO106" s="116">
        <f t="shared" si="79"/>
        <v>0</v>
      </c>
      <c r="BP106" s="116">
        <f t="shared" si="79"/>
        <v>-375148.22499999998</v>
      </c>
      <c r="BQ106" s="116">
        <f t="shared" si="79"/>
        <v>-437629.17499999999</v>
      </c>
      <c r="BR106" s="116">
        <f t="shared" si="79"/>
        <v>-525050</v>
      </c>
      <c r="BS106" s="116">
        <f t="shared" si="79"/>
        <v>-656312.5</v>
      </c>
      <c r="BT106" s="116">
        <f t="shared" si="79"/>
        <v>-874995.82499999995</v>
      </c>
      <c r="BU106" s="116">
        <f t="shared" si="79"/>
        <v>-1312625</v>
      </c>
      <c r="BV106" s="116">
        <f t="shared" si="43"/>
        <v>-2625250</v>
      </c>
      <c r="BX106" s="74">
        <f t="shared" si="80"/>
        <v>83706615</v>
      </c>
      <c r="BY106" s="74">
        <f t="shared" si="81"/>
        <v>83331466.775000006</v>
      </c>
      <c r="BZ106" s="74">
        <f t="shared" si="81"/>
        <v>83268985.825000003</v>
      </c>
      <c r="CA106" s="74">
        <f t="shared" si="81"/>
        <v>83181565</v>
      </c>
      <c r="CB106" s="74">
        <f t="shared" si="81"/>
        <v>83050302.5</v>
      </c>
      <c r="CC106" s="74">
        <f t="shared" si="81"/>
        <v>82831619.174999997</v>
      </c>
      <c r="CD106" s="74">
        <f t="shared" si="81"/>
        <v>82393990</v>
      </c>
      <c r="CE106" s="74">
        <f t="shared" si="81"/>
        <v>81081365</v>
      </c>
      <c r="CG106" s="117">
        <f t="shared" si="82"/>
        <v>83706615</v>
      </c>
      <c r="CH106" s="117">
        <f t="shared" si="83"/>
        <v>83706615</v>
      </c>
      <c r="CI106" s="117">
        <f t="shared" si="83"/>
        <v>83706615</v>
      </c>
      <c r="CJ106" s="117">
        <f t="shared" si="83"/>
        <v>83706615</v>
      </c>
      <c r="CK106" s="117">
        <f t="shared" si="83"/>
        <v>83706615</v>
      </c>
      <c r="CL106" s="117">
        <f t="shared" si="83"/>
        <v>83706615</v>
      </c>
      <c r="CM106" s="117">
        <f t="shared" si="83"/>
        <v>83706615</v>
      </c>
      <c r="CN106" s="117">
        <f t="shared" si="83"/>
        <v>83706615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 s="124">
        <v>0</v>
      </c>
      <c r="H107" s="6">
        <v>81</v>
      </c>
      <c r="I107" s="2" t="s">
        <v>268</v>
      </c>
      <c r="J107" s="60"/>
      <c r="K107" s="61">
        <v>1124.33</v>
      </c>
      <c r="L107"/>
      <c r="M107" s="63">
        <v>174</v>
      </c>
      <c r="N107" s="64">
        <f t="shared" si="48"/>
        <v>52.2</v>
      </c>
      <c r="O107" s="64">
        <f t="shared" si="49"/>
        <v>674.6</v>
      </c>
      <c r="P107" s="64">
        <f t="shared" si="50"/>
        <v>0</v>
      </c>
      <c r="Q107" s="64">
        <f t="shared" si="51"/>
        <v>0</v>
      </c>
      <c r="R107" s="65">
        <f t="shared" si="52"/>
        <v>0.15</v>
      </c>
      <c r="S107" s="65">
        <f t="shared" si="53"/>
        <v>0</v>
      </c>
      <c r="T107" s="64">
        <f t="shared" si="54"/>
        <v>0</v>
      </c>
      <c r="U107" s="64">
        <f t="shared" si="55"/>
        <v>0</v>
      </c>
      <c r="V107">
        <v>25</v>
      </c>
      <c r="W107" s="64">
        <f t="shared" si="56"/>
        <v>6.25</v>
      </c>
      <c r="X107" s="27">
        <f t="shared" si="57"/>
        <v>52.2</v>
      </c>
      <c r="Y107" s="11">
        <f t="shared" si="58"/>
        <v>1182.78</v>
      </c>
      <c r="Z107" s="123">
        <v>1779825887.6700001</v>
      </c>
      <c r="AA107" s="121">
        <v>7807</v>
      </c>
      <c r="AB107" s="27">
        <f t="shared" si="59"/>
        <v>227978.21</v>
      </c>
      <c r="AC107" s="10">
        <f t="shared" si="60"/>
        <v>0.88876200000000005</v>
      </c>
      <c r="AD107" s="121">
        <v>135114</v>
      </c>
      <c r="AE107" s="10">
        <f t="shared" si="61"/>
        <v>0.979549</v>
      </c>
      <c r="AF107" s="10">
        <f t="shared" si="62"/>
        <v>8.4001999999999993E-2</v>
      </c>
      <c r="AG107" s="66">
        <f t="shared" si="63"/>
        <v>8.4001999999999993E-2</v>
      </c>
      <c r="AH107" s="67">
        <f t="shared" si="64"/>
        <v>0</v>
      </c>
      <c r="AI107" s="68">
        <f t="shared" si="65"/>
        <v>8.4001999999999993E-2</v>
      </c>
      <c r="AJ107">
        <v>1124</v>
      </c>
      <c r="AK107">
        <v>13</v>
      </c>
      <c r="AL107" s="26">
        <f t="shared" si="66"/>
        <v>1461200</v>
      </c>
      <c r="AM107">
        <v>0</v>
      </c>
      <c r="AN107">
        <v>0</v>
      </c>
      <c r="AO107" s="26">
        <f t="shared" si="67"/>
        <v>0</v>
      </c>
      <c r="AP107" s="26">
        <f t="shared" si="68"/>
        <v>1145077</v>
      </c>
      <c r="AQ107" s="26">
        <f t="shared" si="69"/>
        <v>2606277</v>
      </c>
      <c r="AR107" s="69">
        <v>855086</v>
      </c>
      <c r="AS107" s="69">
        <f t="shared" si="84"/>
        <v>2606277</v>
      </c>
      <c r="AT107" s="63">
        <v>2744963</v>
      </c>
      <c r="AU107" s="26">
        <f t="shared" si="70"/>
        <v>138686</v>
      </c>
      <c r="AV107" s="70" t="str">
        <f t="shared" si="71"/>
        <v>No</v>
      </c>
      <c r="AW107" s="69">
        <f t="shared" si="72"/>
        <v>0</v>
      </c>
      <c r="AX107" s="71">
        <f t="shared" si="73"/>
        <v>2744963</v>
      </c>
      <c r="AY107" s="72">
        <f t="shared" si="74"/>
        <v>2744963</v>
      </c>
      <c r="AZ107" s="115">
        <f t="shared" si="75"/>
        <v>0</v>
      </c>
      <c r="BA107" s="115"/>
      <c r="BB107" s="115">
        <f t="shared" si="76"/>
        <v>12124.144601673886</v>
      </c>
      <c r="BC107" s="74"/>
      <c r="BD107" s="74"/>
      <c r="BE107" s="74">
        <f t="shared" si="77"/>
        <v>-138686</v>
      </c>
      <c r="BF107" s="74">
        <f t="shared" si="78"/>
        <v>-138686</v>
      </c>
      <c r="BG107" s="74">
        <f t="shared" si="78"/>
        <v>-118867.77059999993</v>
      </c>
      <c r="BH107" s="74">
        <f t="shared" si="78"/>
        <v>-99052.513240979984</v>
      </c>
      <c r="BI107" s="74">
        <f t="shared" si="78"/>
        <v>-79242.010592783801</v>
      </c>
      <c r="BJ107" s="74">
        <f t="shared" si="78"/>
        <v>-59431.507944587618</v>
      </c>
      <c r="BK107" s="74">
        <f t="shared" si="78"/>
        <v>-39622.986346656457</v>
      </c>
      <c r="BL107" s="74">
        <f t="shared" si="78"/>
        <v>-19811.493173328228</v>
      </c>
      <c r="BO107" s="116">
        <f t="shared" si="79"/>
        <v>0</v>
      </c>
      <c r="BP107" s="116">
        <f t="shared" si="79"/>
        <v>-19818.2294</v>
      </c>
      <c r="BQ107" s="116">
        <f t="shared" si="79"/>
        <v>-19815.257359019986</v>
      </c>
      <c r="BR107" s="116">
        <f t="shared" si="79"/>
        <v>-19810.502648195998</v>
      </c>
      <c r="BS107" s="116">
        <f t="shared" si="79"/>
        <v>-19810.50264819595</v>
      </c>
      <c r="BT107" s="116">
        <f t="shared" si="79"/>
        <v>-19808.521597931052</v>
      </c>
      <c r="BU107" s="116">
        <f t="shared" si="79"/>
        <v>-19811.493173328228</v>
      </c>
      <c r="BV107" s="116">
        <f t="shared" si="43"/>
        <v>-19811.493173328228</v>
      </c>
      <c r="BX107" s="74">
        <f t="shared" si="80"/>
        <v>2744963</v>
      </c>
      <c r="BY107" s="74">
        <f t="shared" si="81"/>
        <v>2725144.7705999999</v>
      </c>
      <c r="BZ107" s="74">
        <f t="shared" si="81"/>
        <v>2705329.51324098</v>
      </c>
      <c r="CA107" s="74">
        <f t="shared" si="81"/>
        <v>2685519.0105927838</v>
      </c>
      <c r="CB107" s="74">
        <f t="shared" si="81"/>
        <v>2665708.5079445876</v>
      </c>
      <c r="CC107" s="74">
        <f t="shared" si="81"/>
        <v>2645899.9863466565</v>
      </c>
      <c r="CD107" s="74">
        <f t="shared" si="81"/>
        <v>2626088.4931733282</v>
      </c>
      <c r="CE107" s="74">
        <f t="shared" si="81"/>
        <v>2606277</v>
      </c>
      <c r="CG107" s="117">
        <f t="shared" si="82"/>
        <v>2744963</v>
      </c>
      <c r="CH107" s="117">
        <f t="shared" si="83"/>
        <v>2725144.7705999999</v>
      </c>
      <c r="CI107" s="117">
        <f t="shared" si="83"/>
        <v>2705329.51324098</v>
      </c>
      <c r="CJ107" s="117">
        <f t="shared" si="83"/>
        <v>2685519.0105927838</v>
      </c>
      <c r="CK107" s="117">
        <f t="shared" si="83"/>
        <v>2665708.5079445876</v>
      </c>
      <c r="CL107" s="117">
        <f t="shared" si="83"/>
        <v>2645899.9863466565</v>
      </c>
      <c r="CM107" s="117">
        <f t="shared" si="83"/>
        <v>2626088.4931733282</v>
      </c>
      <c r="CN107" s="117">
        <f t="shared" si="83"/>
        <v>2606277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 s="124">
        <v>0</v>
      </c>
      <c r="H108" s="6">
        <v>82</v>
      </c>
      <c r="I108" s="2" t="s">
        <v>269</v>
      </c>
      <c r="J108" s="60"/>
      <c r="K108" s="61">
        <v>444.94</v>
      </c>
      <c r="L108"/>
      <c r="M108" s="63">
        <v>83</v>
      </c>
      <c r="N108" s="64">
        <f t="shared" si="48"/>
        <v>24.9</v>
      </c>
      <c r="O108" s="64">
        <f t="shared" si="49"/>
        <v>266.95999999999998</v>
      </c>
      <c r="P108" s="64">
        <f t="shared" si="50"/>
        <v>0</v>
      </c>
      <c r="Q108" s="64">
        <f t="shared" si="51"/>
        <v>0</v>
      </c>
      <c r="R108" s="65">
        <f t="shared" si="52"/>
        <v>0.19</v>
      </c>
      <c r="S108" s="65">
        <f t="shared" si="53"/>
        <v>0</v>
      </c>
      <c r="T108" s="64">
        <f t="shared" si="54"/>
        <v>0</v>
      </c>
      <c r="U108" s="64">
        <f t="shared" si="55"/>
        <v>0</v>
      </c>
      <c r="V108">
        <v>11</v>
      </c>
      <c r="W108" s="64">
        <f t="shared" si="56"/>
        <v>2.75</v>
      </c>
      <c r="X108" s="27">
        <f t="shared" si="57"/>
        <v>24.9</v>
      </c>
      <c r="Y108" s="11">
        <f t="shared" si="58"/>
        <v>472.59</v>
      </c>
      <c r="Z108" s="123">
        <v>808479812.33000004</v>
      </c>
      <c r="AA108" s="121">
        <v>4248</v>
      </c>
      <c r="AB108" s="27">
        <f t="shared" si="59"/>
        <v>190320.11</v>
      </c>
      <c r="AC108" s="10">
        <f t="shared" si="60"/>
        <v>0.741954</v>
      </c>
      <c r="AD108" s="121">
        <v>102083</v>
      </c>
      <c r="AE108" s="10">
        <f t="shared" si="61"/>
        <v>0.74008099999999999</v>
      </c>
      <c r="AF108" s="10">
        <f t="shared" si="62"/>
        <v>0.258608</v>
      </c>
      <c r="AG108" s="66">
        <f t="shared" si="63"/>
        <v>0.258608</v>
      </c>
      <c r="AH108" s="67">
        <f t="shared" si="64"/>
        <v>0</v>
      </c>
      <c r="AI108" s="68">
        <f t="shared" si="65"/>
        <v>0.258608</v>
      </c>
      <c r="AJ108">
        <v>447</v>
      </c>
      <c r="AK108">
        <v>13</v>
      </c>
      <c r="AL108" s="26">
        <f t="shared" si="66"/>
        <v>581100</v>
      </c>
      <c r="AM108">
        <v>0</v>
      </c>
      <c r="AN108">
        <v>0</v>
      </c>
      <c r="AO108" s="26">
        <f t="shared" si="67"/>
        <v>0</v>
      </c>
      <c r="AP108" s="26">
        <f t="shared" si="68"/>
        <v>1408534</v>
      </c>
      <c r="AQ108" s="26">
        <f t="shared" si="69"/>
        <v>1989634</v>
      </c>
      <c r="AR108" s="69">
        <v>2099315</v>
      </c>
      <c r="AS108" s="69">
        <f t="shared" si="84"/>
        <v>1989634</v>
      </c>
      <c r="AT108" s="63">
        <v>2100359</v>
      </c>
      <c r="AU108" s="26">
        <f t="shared" si="70"/>
        <v>110725</v>
      </c>
      <c r="AV108" s="70" t="str">
        <f t="shared" si="71"/>
        <v>No</v>
      </c>
      <c r="AW108" s="69">
        <f t="shared" si="72"/>
        <v>0</v>
      </c>
      <c r="AX108" s="71">
        <f t="shared" si="73"/>
        <v>2100359</v>
      </c>
      <c r="AY108" s="72">
        <f t="shared" si="74"/>
        <v>2100359</v>
      </c>
      <c r="AZ108" s="115">
        <f t="shared" si="75"/>
        <v>0</v>
      </c>
      <c r="BA108" s="115"/>
      <c r="BB108" s="115">
        <f t="shared" si="76"/>
        <v>12241.200498943677</v>
      </c>
      <c r="BC108" s="74"/>
      <c r="BD108" s="74"/>
      <c r="BE108" s="74">
        <f t="shared" si="77"/>
        <v>-110725</v>
      </c>
      <c r="BF108" s="74">
        <f t="shared" si="78"/>
        <v>-110725</v>
      </c>
      <c r="BG108" s="74">
        <f t="shared" si="78"/>
        <v>-94902.397499999963</v>
      </c>
      <c r="BH108" s="74">
        <f t="shared" si="78"/>
        <v>-79082.167836749926</v>
      </c>
      <c r="BI108" s="74">
        <f t="shared" si="78"/>
        <v>-63265.734269399894</v>
      </c>
      <c r="BJ108" s="74">
        <f t="shared" si="78"/>
        <v>-47449.300702049863</v>
      </c>
      <c r="BK108" s="74">
        <f t="shared" si="78"/>
        <v>-31634.44877805654</v>
      </c>
      <c r="BL108" s="74">
        <f t="shared" si="78"/>
        <v>-15817.22438902827</v>
      </c>
      <c r="BO108" s="116">
        <f t="shared" si="79"/>
        <v>0</v>
      </c>
      <c r="BP108" s="116">
        <f t="shared" si="79"/>
        <v>-15822.602499999999</v>
      </c>
      <c r="BQ108" s="116">
        <f t="shared" si="79"/>
        <v>-15820.229663249993</v>
      </c>
      <c r="BR108" s="116">
        <f t="shared" si="79"/>
        <v>-15816.433567349986</v>
      </c>
      <c r="BS108" s="116">
        <f t="shared" si="79"/>
        <v>-15816.433567349974</v>
      </c>
      <c r="BT108" s="116">
        <f t="shared" si="79"/>
        <v>-15814.851923993219</v>
      </c>
      <c r="BU108" s="116">
        <f t="shared" si="79"/>
        <v>-15817.22438902827</v>
      </c>
      <c r="BV108" s="116">
        <f t="shared" si="43"/>
        <v>-15817.22438902827</v>
      </c>
      <c r="BX108" s="74">
        <f t="shared" si="80"/>
        <v>2100359</v>
      </c>
      <c r="BY108" s="74">
        <f t="shared" si="81"/>
        <v>2084536.3975</v>
      </c>
      <c r="BZ108" s="74">
        <f t="shared" si="81"/>
        <v>2068716.1678367499</v>
      </c>
      <c r="CA108" s="74">
        <f t="shared" si="81"/>
        <v>2052899.7342693999</v>
      </c>
      <c r="CB108" s="74">
        <f t="shared" si="81"/>
        <v>2037083.3007020499</v>
      </c>
      <c r="CC108" s="74">
        <f t="shared" si="81"/>
        <v>2021268.4487780565</v>
      </c>
      <c r="CD108" s="74">
        <f t="shared" si="81"/>
        <v>2005451.2243890283</v>
      </c>
      <c r="CE108" s="74">
        <f t="shared" si="81"/>
        <v>1989634</v>
      </c>
      <c r="CG108" s="117">
        <f t="shared" si="82"/>
        <v>2100359</v>
      </c>
      <c r="CH108" s="117">
        <f t="shared" si="83"/>
        <v>2084536.3975</v>
      </c>
      <c r="CI108" s="117">
        <f t="shared" si="83"/>
        <v>2068716.1678367499</v>
      </c>
      <c r="CJ108" s="117">
        <f t="shared" si="83"/>
        <v>2052899.7342693999</v>
      </c>
      <c r="CK108" s="117">
        <f t="shared" si="83"/>
        <v>2037083.3007020499</v>
      </c>
      <c r="CL108" s="117">
        <f t="shared" si="83"/>
        <v>2021268.4487780565</v>
      </c>
      <c r="CM108" s="117">
        <f t="shared" si="83"/>
        <v>2005451.2243890283</v>
      </c>
      <c r="CN108" s="117">
        <f t="shared" si="83"/>
        <v>1989634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 s="124">
        <v>21</v>
      </c>
      <c r="H109" s="6">
        <v>83</v>
      </c>
      <c r="I109" s="2" t="s">
        <v>270</v>
      </c>
      <c r="J109" s="60"/>
      <c r="K109" s="61">
        <v>4450.82</v>
      </c>
      <c r="L109"/>
      <c r="M109" s="63">
        <v>2102</v>
      </c>
      <c r="N109" s="64">
        <f t="shared" si="48"/>
        <v>630.6</v>
      </c>
      <c r="O109" s="64">
        <f t="shared" si="49"/>
        <v>2670.49</v>
      </c>
      <c r="P109" s="64">
        <f t="shared" si="50"/>
        <v>0</v>
      </c>
      <c r="Q109" s="64">
        <f t="shared" si="51"/>
        <v>0</v>
      </c>
      <c r="R109" s="65">
        <f t="shared" si="52"/>
        <v>0.47</v>
      </c>
      <c r="S109" s="65">
        <f t="shared" si="53"/>
        <v>0</v>
      </c>
      <c r="T109" s="64">
        <f t="shared" si="54"/>
        <v>0</v>
      </c>
      <c r="U109" s="64">
        <f t="shared" si="55"/>
        <v>0</v>
      </c>
      <c r="V109">
        <v>313</v>
      </c>
      <c r="W109" s="64">
        <f t="shared" si="56"/>
        <v>78.25</v>
      </c>
      <c r="X109" s="27">
        <f t="shared" si="57"/>
        <v>630.6</v>
      </c>
      <c r="Y109" s="11">
        <f t="shared" si="58"/>
        <v>5159.67</v>
      </c>
      <c r="Z109" s="123">
        <v>6665957132.3299999</v>
      </c>
      <c r="AA109" s="121">
        <v>48729</v>
      </c>
      <c r="AB109" s="27">
        <f t="shared" si="59"/>
        <v>136796.51</v>
      </c>
      <c r="AC109" s="10">
        <f t="shared" si="60"/>
        <v>0.53329400000000005</v>
      </c>
      <c r="AD109" s="121">
        <v>75120</v>
      </c>
      <c r="AE109" s="10">
        <f t="shared" si="61"/>
        <v>0.54460500000000001</v>
      </c>
      <c r="AF109" s="10">
        <f t="shared" si="62"/>
        <v>0.46331299999999997</v>
      </c>
      <c r="AG109" s="66">
        <f t="shared" si="63"/>
        <v>0.46331299999999997</v>
      </c>
      <c r="AH109" s="67">
        <f t="shared" si="64"/>
        <v>0</v>
      </c>
      <c r="AI109" s="68">
        <f t="shared" si="65"/>
        <v>0.46331299999999997</v>
      </c>
      <c r="AJ109">
        <v>0</v>
      </c>
      <c r="AK109">
        <v>0</v>
      </c>
      <c r="AL109" s="26">
        <f t="shared" si="66"/>
        <v>0</v>
      </c>
      <c r="AM109">
        <v>0</v>
      </c>
      <c r="AN109">
        <v>0</v>
      </c>
      <c r="AO109" s="26">
        <f t="shared" si="67"/>
        <v>0</v>
      </c>
      <c r="AP109" s="26">
        <f t="shared" si="68"/>
        <v>27550999</v>
      </c>
      <c r="AQ109" s="26">
        <f t="shared" si="69"/>
        <v>27550999</v>
      </c>
      <c r="AR109" s="69">
        <v>19515825</v>
      </c>
      <c r="AS109" s="69">
        <f t="shared" si="84"/>
        <v>28184338</v>
      </c>
      <c r="AT109" s="63">
        <v>28184338</v>
      </c>
      <c r="AU109" s="26">
        <f t="shared" si="70"/>
        <v>633339</v>
      </c>
      <c r="AV109" s="70" t="str">
        <f t="shared" si="71"/>
        <v>No</v>
      </c>
      <c r="AW109" s="69">
        <f t="shared" si="72"/>
        <v>0</v>
      </c>
      <c r="AX109" s="71">
        <f t="shared" si="73"/>
        <v>28184338</v>
      </c>
      <c r="AY109" s="72">
        <f t="shared" si="74"/>
        <v>28184338</v>
      </c>
      <c r="AZ109" s="115">
        <f t="shared" si="75"/>
        <v>0</v>
      </c>
      <c r="BA109" s="115"/>
      <c r="BB109" s="115">
        <f t="shared" si="76"/>
        <v>13360.503626298076</v>
      </c>
      <c r="BC109" s="74"/>
      <c r="BD109" s="74"/>
      <c r="BE109" s="74">
        <f t="shared" si="77"/>
        <v>-633339</v>
      </c>
      <c r="BF109" s="74">
        <f t="shared" si="78"/>
        <v>-633339</v>
      </c>
      <c r="BG109" s="74">
        <f t="shared" si="78"/>
        <v>-633339</v>
      </c>
      <c r="BH109" s="74">
        <f t="shared" si="78"/>
        <v>-633339</v>
      </c>
      <c r="BI109" s="74">
        <f t="shared" si="78"/>
        <v>-633339</v>
      </c>
      <c r="BJ109" s="74">
        <f t="shared" si="78"/>
        <v>-633339</v>
      </c>
      <c r="BK109" s="74">
        <f t="shared" si="78"/>
        <v>-633339</v>
      </c>
      <c r="BL109" s="74">
        <f t="shared" si="78"/>
        <v>-633339</v>
      </c>
      <c r="BO109" s="116">
        <f t="shared" si="79"/>
        <v>0</v>
      </c>
      <c r="BP109" s="116">
        <f t="shared" si="79"/>
        <v>-90504.143100000001</v>
      </c>
      <c r="BQ109" s="116">
        <f t="shared" si="79"/>
        <v>-105577.61129999999</v>
      </c>
      <c r="BR109" s="116">
        <f t="shared" si="79"/>
        <v>-126667.8</v>
      </c>
      <c r="BS109" s="116">
        <f t="shared" si="79"/>
        <v>-158334.75</v>
      </c>
      <c r="BT109" s="116">
        <f t="shared" si="79"/>
        <v>-211091.88869999998</v>
      </c>
      <c r="BU109" s="116">
        <f t="shared" si="79"/>
        <v>-316669.5</v>
      </c>
      <c r="BV109" s="116">
        <f t="shared" si="43"/>
        <v>-633339</v>
      </c>
      <c r="BX109" s="74">
        <f t="shared" si="80"/>
        <v>28184338</v>
      </c>
      <c r="BY109" s="74">
        <f t="shared" si="81"/>
        <v>28093833.856899999</v>
      </c>
      <c r="BZ109" s="74">
        <f t="shared" si="81"/>
        <v>28078760.388700001</v>
      </c>
      <c r="CA109" s="74">
        <f t="shared" si="81"/>
        <v>28057670.199999999</v>
      </c>
      <c r="CB109" s="74">
        <f t="shared" si="81"/>
        <v>28026003.25</v>
      </c>
      <c r="CC109" s="74">
        <f t="shared" si="81"/>
        <v>27973246.111299999</v>
      </c>
      <c r="CD109" s="74">
        <f t="shared" si="81"/>
        <v>27867668.5</v>
      </c>
      <c r="CE109" s="74">
        <f t="shared" si="81"/>
        <v>27550999</v>
      </c>
      <c r="CG109" s="117">
        <f t="shared" si="82"/>
        <v>28184338</v>
      </c>
      <c r="CH109" s="117">
        <f t="shared" si="83"/>
        <v>28184338</v>
      </c>
      <c r="CI109" s="117">
        <f t="shared" si="83"/>
        <v>28184338</v>
      </c>
      <c r="CJ109" s="117">
        <f t="shared" si="83"/>
        <v>28184338</v>
      </c>
      <c r="CK109" s="117">
        <f t="shared" si="83"/>
        <v>28184338</v>
      </c>
      <c r="CL109" s="117">
        <f t="shared" si="83"/>
        <v>28184338</v>
      </c>
      <c r="CM109" s="117">
        <f t="shared" si="83"/>
        <v>28184338</v>
      </c>
      <c r="CN109" s="117">
        <f t="shared" si="83"/>
        <v>28184338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 s="124">
        <v>0</v>
      </c>
      <c r="H110" s="6">
        <v>84</v>
      </c>
      <c r="I110" s="2" t="s">
        <v>271</v>
      </c>
      <c r="J110" s="60"/>
      <c r="K110" s="61">
        <v>5162.91</v>
      </c>
      <c r="L110"/>
      <c r="M110" s="63">
        <v>1512</v>
      </c>
      <c r="N110" s="64">
        <f t="shared" si="48"/>
        <v>453.6</v>
      </c>
      <c r="O110" s="64">
        <f t="shared" si="49"/>
        <v>3097.75</v>
      </c>
      <c r="P110" s="64">
        <f t="shared" si="50"/>
        <v>0</v>
      </c>
      <c r="Q110" s="64">
        <f t="shared" si="51"/>
        <v>0</v>
      </c>
      <c r="R110" s="65">
        <f t="shared" si="52"/>
        <v>0.28999999999999998</v>
      </c>
      <c r="S110" s="65">
        <f t="shared" si="53"/>
        <v>0</v>
      </c>
      <c r="T110" s="64">
        <f t="shared" si="54"/>
        <v>0</v>
      </c>
      <c r="U110" s="64">
        <f t="shared" si="55"/>
        <v>0</v>
      </c>
      <c r="V110">
        <v>164</v>
      </c>
      <c r="W110" s="64">
        <f t="shared" si="56"/>
        <v>41</v>
      </c>
      <c r="X110" s="27">
        <f t="shared" si="57"/>
        <v>453.6</v>
      </c>
      <c r="Y110" s="11">
        <f t="shared" si="58"/>
        <v>5657.51</v>
      </c>
      <c r="Z110" s="123">
        <v>12295511927.33</v>
      </c>
      <c r="AA110" s="121">
        <v>52679</v>
      </c>
      <c r="AB110" s="27">
        <f t="shared" si="59"/>
        <v>233404.43</v>
      </c>
      <c r="AC110" s="10">
        <f t="shared" si="60"/>
        <v>0.90991599999999995</v>
      </c>
      <c r="AD110" s="121">
        <v>104441</v>
      </c>
      <c r="AE110" s="10">
        <f t="shared" si="61"/>
        <v>0.75717599999999996</v>
      </c>
      <c r="AF110" s="10">
        <f t="shared" si="62"/>
        <v>0.135906</v>
      </c>
      <c r="AG110" s="66">
        <f t="shared" si="63"/>
        <v>0.135906</v>
      </c>
      <c r="AH110" s="67">
        <f t="shared" si="64"/>
        <v>0</v>
      </c>
      <c r="AI110" s="68">
        <f t="shared" si="65"/>
        <v>0.135906</v>
      </c>
      <c r="AJ110">
        <v>0</v>
      </c>
      <c r="AK110">
        <v>0</v>
      </c>
      <c r="AL110" s="26">
        <f t="shared" si="66"/>
        <v>0</v>
      </c>
      <c r="AM110">
        <v>0</v>
      </c>
      <c r="AN110">
        <v>0</v>
      </c>
      <c r="AO110" s="26">
        <f t="shared" si="67"/>
        <v>0</v>
      </c>
      <c r="AP110" s="26">
        <f t="shared" si="68"/>
        <v>8861452</v>
      </c>
      <c r="AQ110" s="26">
        <f t="shared" si="69"/>
        <v>8861452</v>
      </c>
      <c r="AR110" s="69">
        <v>10849101</v>
      </c>
      <c r="AS110" s="69">
        <f t="shared" si="84"/>
        <v>8861452</v>
      </c>
      <c r="AT110" s="63">
        <v>9673235</v>
      </c>
      <c r="AU110" s="26">
        <f t="shared" si="70"/>
        <v>811783</v>
      </c>
      <c r="AV110" s="70" t="str">
        <f t="shared" si="71"/>
        <v>No</v>
      </c>
      <c r="AW110" s="69">
        <f t="shared" si="72"/>
        <v>0</v>
      </c>
      <c r="AX110" s="71">
        <f t="shared" si="73"/>
        <v>9673235</v>
      </c>
      <c r="AY110" s="72">
        <f t="shared" si="74"/>
        <v>9673235</v>
      </c>
      <c r="AZ110" s="115">
        <f t="shared" si="75"/>
        <v>0</v>
      </c>
      <c r="BA110" s="115"/>
      <c r="BB110" s="115">
        <f t="shared" si="76"/>
        <v>12629.079869685895</v>
      </c>
      <c r="BC110" s="74"/>
      <c r="BD110" s="74"/>
      <c r="BE110" s="74">
        <f t="shared" si="77"/>
        <v>-811783</v>
      </c>
      <c r="BF110" s="74">
        <f t="shared" si="78"/>
        <v>-811783</v>
      </c>
      <c r="BG110" s="74">
        <f t="shared" si="78"/>
        <v>-695779.20930000022</v>
      </c>
      <c r="BH110" s="74">
        <f t="shared" si="78"/>
        <v>-579792.81510969065</v>
      </c>
      <c r="BI110" s="74">
        <f t="shared" si="78"/>
        <v>-463834.25208775327</v>
      </c>
      <c r="BJ110" s="74">
        <f t="shared" si="78"/>
        <v>-347875.68906581402</v>
      </c>
      <c r="BK110" s="74">
        <f t="shared" si="78"/>
        <v>-231928.72190017812</v>
      </c>
      <c r="BL110" s="74">
        <f t="shared" si="78"/>
        <v>-115964.36095008999</v>
      </c>
      <c r="BO110" s="116">
        <f t="shared" si="79"/>
        <v>0</v>
      </c>
      <c r="BP110" s="116">
        <f t="shared" si="79"/>
        <v>-116003.7907</v>
      </c>
      <c r="BQ110" s="116">
        <f t="shared" si="79"/>
        <v>-115986.39419031003</v>
      </c>
      <c r="BR110" s="116">
        <f t="shared" si="79"/>
        <v>-115958.56302193814</v>
      </c>
      <c r="BS110" s="116">
        <f t="shared" si="79"/>
        <v>-115958.56302193832</v>
      </c>
      <c r="BT110" s="116">
        <f t="shared" si="79"/>
        <v>-115946.96716563581</v>
      </c>
      <c r="BU110" s="116">
        <f t="shared" si="79"/>
        <v>-115964.36095008906</v>
      </c>
      <c r="BV110" s="116">
        <f t="shared" si="43"/>
        <v>-115964.36095008999</v>
      </c>
      <c r="BX110" s="74">
        <f t="shared" si="80"/>
        <v>9673235</v>
      </c>
      <c r="BY110" s="74">
        <f t="shared" si="81"/>
        <v>9557231.2093000002</v>
      </c>
      <c r="BZ110" s="74">
        <f t="shared" si="81"/>
        <v>9441244.8151096907</v>
      </c>
      <c r="CA110" s="74">
        <f t="shared" si="81"/>
        <v>9325286.2520877533</v>
      </c>
      <c r="CB110" s="74">
        <f t="shared" si="81"/>
        <v>9209327.689065814</v>
      </c>
      <c r="CC110" s="74">
        <f t="shared" si="81"/>
        <v>9093380.7219001781</v>
      </c>
      <c r="CD110" s="74">
        <f t="shared" si="81"/>
        <v>8977416.36095009</v>
      </c>
      <c r="CE110" s="74">
        <f t="shared" si="81"/>
        <v>8861452</v>
      </c>
      <c r="CG110" s="117">
        <f t="shared" si="82"/>
        <v>9673235</v>
      </c>
      <c r="CH110" s="117">
        <f t="shared" si="83"/>
        <v>9557231.2093000002</v>
      </c>
      <c r="CI110" s="117">
        <f t="shared" si="83"/>
        <v>9441244.8151096907</v>
      </c>
      <c r="CJ110" s="117">
        <f t="shared" si="83"/>
        <v>9325286.2520877533</v>
      </c>
      <c r="CK110" s="117">
        <f t="shared" si="83"/>
        <v>9209327.689065814</v>
      </c>
      <c r="CL110" s="117">
        <f t="shared" si="83"/>
        <v>9093380.7219001781</v>
      </c>
      <c r="CM110" s="117">
        <f t="shared" si="83"/>
        <v>8977416.36095009</v>
      </c>
      <c r="CN110" s="117">
        <f t="shared" si="83"/>
        <v>8861452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 s="124">
        <v>0</v>
      </c>
      <c r="H111" s="6">
        <v>85</v>
      </c>
      <c r="I111" s="2" t="s">
        <v>272</v>
      </c>
      <c r="J111" s="60"/>
      <c r="K111" s="61">
        <v>3430.73</v>
      </c>
      <c r="L111"/>
      <c r="M111" s="63">
        <v>460</v>
      </c>
      <c r="N111" s="64">
        <f t="shared" si="48"/>
        <v>138</v>
      </c>
      <c r="O111" s="64">
        <f t="shared" si="49"/>
        <v>2058.44</v>
      </c>
      <c r="P111" s="64">
        <f t="shared" si="50"/>
        <v>0</v>
      </c>
      <c r="Q111" s="64">
        <f t="shared" si="51"/>
        <v>0</v>
      </c>
      <c r="R111" s="65">
        <f t="shared" si="52"/>
        <v>0.13</v>
      </c>
      <c r="S111" s="65">
        <f t="shared" si="53"/>
        <v>0</v>
      </c>
      <c r="T111" s="64">
        <f t="shared" si="54"/>
        <v>0</v>
      </c>
      <c r="U111" s="64">
        <f t="shared" si="55"/>
        <v>0</v>
      </c>
      <c r="V111">
        <v>103</v>
      </c>
      <c r="W111" s="64">
        <f t="shared" si="56"/>
        <v>25.75</v>
      </c>
      <c r="X111" s="27">
        <f t="shared" si="57"/>
        <v>138</v>
      </c>
      <c r="Y111" s="11">
        <f t="shared" si="58"/>
        <v>3594.48</v>
      </c>
      <c r="Z111" s="123">
        <v>4182740420</v>
      </c>
      <c r="AA111" s="121">
        <v>18796</v>
      </c>
      <c r="AB111" s="27">
        <f t="shared" si="59"/>
        <v>222533.54</v>
      </c>
      <c r="AC111" s="10">
        <f t="shared" si="60"/>
        <v>0.86753599999999997</v>
      </c>
      <c r="AD111" s="121">
        <v>145714</v>
      </c>
      <c r="AE111" s="10">
        <f t="shared" si="61"/>
        <v>1.056397</v>
      </c>
      <c r="AF111" s="10">
        <f t="shared" si="62"/>
        <v>7.5805999999999998E-2</v>
      </c>
      <c r="AG111" s="66">
        <f t="shared" si="63"/>
        <v>7.5805999999999998E-2</v>
      </c>
      <c r="AH111" s="67">
        <f t="shared" si="64"/>
        <v>0</v>
      </c>
      <c r="AI111" s="68">
        <f t="shared" si="65"/>
        <v>7.5805999999999998E-2</v>
      </c>
      <c r="AJ111">
        <v>0</v>
      </c>
      <c r="AK111">
        <v>0</v>
      </c>
      <c r="AL111" s="26">
        <f t="shared" si="66"/>
        <v>0</v>
      </c>
      <c r="AM111">
        <v>0</v>
      </c>
      <c r="AN111">
        <v>0</v>
      </c>
      <c r="AO111" s="26">
        <f t="shared" si="67"/>
        <v>0</v>
      </c>
      <c r="AP111" s="26">
        <f t="shared" si="68"/>
        <v>3140368</v>
      </c>
      <c r="AQ111" s="26">
        <f t="shared" si="69"/>
        <v>3140368</v>
      </c>
      <c r="AR111" s="69">
        <v>6394518</v>
      </c>
      <c r="AS111" s="69">
        <f t="shared" si="84"/>
        <v>3140368</v>
      </c>
      <c r="AT111" s="63">
        <v>5272935</v>
      </c>
      <c r="AU111" s="26">
        <f t="shared" si="70"/>
        <v>2132567</v>
      </c>
      <c r="AV111" s="70" t="str">
        <f t="shared" si="71"/>
        <v>No</v>
      </c>
      <c r="AW111" s="69">
        <f t="shared" si="72"/>
        <v>0</v>
      </c>
      <c r="AX111" s="71">
        <f t="shared" si="73"/>
        <v>5272935</v>
      </c>
      <c r="AY111" s="72">
        <f t="shared" si="74"/>
        <v>5272935</v>
      </c>
      <c r="AZ111" s="115">
        <f t="shared" si="75"/>
        <v>0</v>
      </c>
      <c r="BA111" s="115"/>
      <c r="BB111" s="115">
        <f t="shared" si="76"/>
        <v>12075.092473030521</v>
      </c>
      <c r="BC111" s="74"/>
      <c r="BD111" s="74"/>
      <c r="BE111" s="74">
        <f t="shared" si="77"/>
        <v>-2132567</v>
      </c>
      <c r="BF111" s="74">
        <f t="shared" si="78"/>
        <v>-2132567</v>
      </c>
      <c r="BG111" s="74">
        <f t="shared" si="78"/>
        <v>-1827823.1756999996</v>
      </c>
      <c r="BH111" s="74">
        <f t="shared" si="78"/>
        <v>-1523125.0523108095</v>
      </c>
      <c r="BI111" s="74">
        <f t="shared" si="78"/>
        <v>-1218500.0418486474</v>
      </c>
      <c r="BJ111" s="74">
        <f t="shared" si="78"/>
        <v>-913875.03138648532</v>
      </c>
      <c r="BK111" s="74">
        <f t="shared" si="78"/>
        <v>-609280.48342536995</v>
      </c>
      <c r="BL111" s="74">
        <f t="shared" si="78"/>
        <v>-304640.24171268474</v>
      </c>
      <c r="BO111" s="116">
        <f t="shared" si="79"/>
        <v>0</v>
      </c>
      <c r="BP111" s="116">
        <f t="shared" si="79"/>
        <v>-304743.82429999998</v>
      </c>
      <c r="BQ111" s="116">
        <f t="shared" si="79"/>
        <v>-304698.12338918989</v>
      </c>
      <c r="BR111" s="116">
        <f t="shared" si="79"/>
        <v>-304625.01046216191</v>
      </c>
      <c r="BS111" s="116">
        <f t="shared" si="79"/>
        <v>-304625.01046216185</v>
      </c>
      <c r="BT111" s="116">
        <f t="shared" si="79"/>
        <v>-304594.54796111555</v>
      </c>
      <c r="BU111" s="116">
        <f t="shared" si="79"/>
        <v>-304640.24171268498</v>
      </c>
      <c r="BV111" s="116">
        <f t="shared" si="43"/>
        <v>-304640.24171268474</v>
      </c>
      <c r="BX111" s="74">
        <f t="shared" si="80"/>
        <v>5272935</v>
      </c>
      <c r="BY111" s="74">
        <f t="shared" si="81"/>
        <v>4968191.1756999996</v>
      </c>
      <c r="BZ111" s="74">
        <f t="shared" si="81"/>
        <v>4663493.0523108095</v>
      </c>
      <c r="CA111" s="74">
        <f t="shared" si="81"/>
        <v>4358868.0418486474</v>
      </c>
      <c r="CB111" s="74">
        <f t="shared" si="81"/>
        <v>4054243.0313864853</v>
      </c>
      <c r="CC111" s="74">
        <f t="shared" si="81"/>
        <v>3749648.48342537</v>
      </c>
      <c r="CD111" s="74">
        <f t="shared" si="81"/>
        <v>3445008.2417126847</v>
      </c>
      <c r="CE111" s="74">
        <f t="shared" si="81"/>
        <v>3140368</v>
      </c>
      <c r="CG111" s="117">
        <f t="shared" si="82"/>
        <v>5272935</v>
      </c>
      <c r="CH111" s="117">
        <f t="shared" si="83"/>
        <v>4968191.1756999996</v>
      </c>
      <c r="CI111" s="117">
        <f t="shared" si="83"/>
        <v>4663493.0523108095</v>
      </c>
      <c r="CJ111" s="117">
        <f t="shared" si="83"/>
        <v>4358868.0418486474</v>
      </c>
      <c r="CK111" s="117">
        <f t="shared" si="83"/>
        <v>4054243.0313864853</v>
      </c>
      <c r="CL111" s="117">
        <f t="shared" si="83"/>
        <v>3749648.48342537</v>
      </c>
      <c r="CM111" s="117">
        <f t="shared" si="83"/>
        <v>3445008.2417126847</v>
      </c>
      <c r="CN111" s="117">
        <f t="shared" si="83"/>
        <v>3140368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 s="124">
        <v>0</v>
      </c>
      <c r="H112" s="6">
        <v>86</v>
      </c>
      <c r="I112" s="2" t="s">
        <v>273</v>
      </c>
      <c r="J112" s="60"/>
      <c r="K112" s="61">
        <v>2075.59</v>
      </c>
      <c r="L112"/>
      <c r="M112" s="63">
        <v>941</v>
      </c>
      <c r="N112" s="64">
        <f t="shared" si="48"/>
        <v>282.3</v>
      </c>
      <c r="O112" s="64">
        <f t="shared" si="49"/>
        <v>1245.3499999999999</v>
      </c>
      <c r="P112" s="64">
        <f t="shared" si="50"/>
        <v>0</v>
      </c>
      <c r="Q112" s="64">
        <f t="shared" si="51"/>
        <v>0</v>
      </c>
      <c r="R112" s="65">
        <f t="shared" si="52"/>
        <v>0.45</v>
      </c>
      <c r="S112" s="65">
        <f t="shared" si="53"/>
        <v>0</v>
      </c>
      <c r="T112" s="64">
        <f t="shared" si="54"/>
        <v>0</v>
      </c>
      <c r="U112" s="64">
        <f t="shared" si="55"/>
        <v>0</v>
      </c>
      <c r="V112">
        <v>90</v>
      </c>
      <c r="W112" s="64">
        <f t="shared" si="56"/>
        <v>22.5</v>
      </c>
      <c r="X112" s="27">
        <f t="shared" si="57"/>
        <v>282.3</v>
      </c>
      <c r="Y112" s="11">
        <f t="shared" si="58"/>
        <v>2380.3900000000003</v>
      </c>
      <c r="Z112" s="123">
        <v>2492936848.6700001</v>
      </c>
      <c r="AA112" s="121">
        <v>17891</v>
      </c>
      <c r="AB112" s="27">
        <f t="shared" si="59"/>
        <v>139340.26999999999</v>
      </c>
      <c r="AC112" s="10">
        <f t="shared" si="60"/>
        <v>0.543211</v>
      </c>
      <c r="AD112" s="121">
        <v>84710</v>
      </c>
      <c r="AE112" s="10">
        <f t="shared" si="61"/>
        <v>0.61412999999999995</v>
      </c>
      <c r="AF112" s="10">
        <f t="shared" si="62"/>
        <v>0.43551299999999998</v>
      </c>
      <c r="AG112" s="66">
        <f t="shared" si="63"/>
        <v>0.43551299999999998</v>
      </c>
      <c r="AH112" s="67">
        <f t="shared" si="64"/>
        <v>0</v>
      </c>
      <c r="AI112" s="68">
        <f t="shared" si="65"/>
        <v>0.43551299999999998</v>
      </c>
      <c r="AJ112">
        <v>0</v>
      </c>
      <c r="AK112">
        <v>0</v>
      </c>
      <c r="AL112" s="26">
        <f t="shared" si="66"/>
        <v>0</v>
      </c>
      <c r="AM112">
        <v>0</v>
      </c>
      <c r="AN112">
        <v>0</v>
      </c>
      <c r="AO112" s="26">
        <f t="shared" si="67"/>
        <v>0</v>
      </c>
      <c r="AP112" s="26">
        <f t="shared" si="68"/>
        <v>11947861</v>
      </c>
      <c r="AQ112" s="26">
        <f t="shared" si="69"/>
        <v>11947861</v>
      </c>
      <c r="AR112" s="69">
        <v>12589621</v>
      </c>
      <c r="AS112" s="69">
        <f t="shared" si="84"/>
        <v>11947861</v>
      </c>
      <c r="AT112" s="63">
        <v>12802864</v>
      </c>
      <c r="AU112" s="26">
        <f t="shared" si="70"/>
        <v>855003</v>
      </c>
      <c r="AV112" s="70" t="str">
        <f t="shared" si="71"/>
        <v>No</v>
      </c>
      <c r="AW112" s="69">
        <f t="shared" si="72"/>
        <v>0</v>
      </c>
      <c r="AX112" s="71">
        <f t="shared" si="73"/>
        <v>12802864</v>
      </c>
      <c r="AY112" s="72">
        <f t="shared" si="74"/>
        <v>12802864</v>
      </c>
      <c r="AZ112" s="115">
        <f t="shared" si="75"/>
        <v>0</v>
      </c>
      <c r="BA112" s="115"/>
      <c r="BB112" s="115">
        <f t="shared" si="76"/>
        <v>13217.444076142207</v>
      </c>
      <c r="BC112" s="74"/>
      <c r="BD112" s="74"/>
      <c r="BE112" s="74">
        <f t="shared" si="77"/>
        <v>-855003</v>
      </c>
      <c r="BF112" s="74">
        <f t="shared" si="78"/>
        <v>-855003</v>
      </c>
      <c r="BG112" s="74">
        <f t="shared" si="78"/>
        <v>-732823.07129999995</v>
      </c>
      <c r="BH112" s="74">
        <f t="shared" si="78"/>
        <v>-610661.46531428955</v>
      </c>
      <c r="BI112" s="74">
        <f t="shared" si="78"/>
        <v>-488529.17225143127</v>
      </c>
      <c r="BJ112" s="74">
        <f t="shared" si="78"/>
        <v>-366396.87918857299</v>
      </c>
      <c r="BK112" s="74">
        <f t="shared" si="78"/>
        <v>-244276.79935502075</v>
      </c>
      <c r="BL112" s="74">
        <f t="shared" si="78"/>
        <v>-122138.3996775113</v>
      </c>
      <c r="BO112" s="116">
        <f t="shared" si="79"/>
        <v>0</v>
      </c>
      <c r="BP112" s="116">
        <f t="shared" si="79"/>
        <v>-122179.9287</v>
      </c>
      <c r="BQ112" s="116">
        <f t="shared" si="79"/>
        <v>-122161.60598570998</v>
      </c>
      <c r="BR112" s="116">
        <f t="shared" si="79"/>
        <v>-122132.29306285792</v>
      </c>
      <c r="BS112" s="116">
        <f t="shared" si="79"/>
        <v>-122132.29306285782</v>
      </c>
      <c r="BT112" s="116">
        <f t="shared" si="79"/>
        <v>-122120.07983355137</v>
      </c>
      <c r="BU112" s="116">
        <f t="shared" si="79"/>
        <v>-122138.39967751037</v>
      </c>
      <c r="BV112" s="116">
        <f t="shared" si="43"/>
        <v>-122138.3996775113</v>
      </c>
      <c r="BX112" s="74">
        <f t="shared" si="80"/>
        <v>12802864</v>
      </c>
      <c r="BY112" s="74">
        <f t="shared" si="81"/>
        <v>12680684.0713</v>
      </c>
      <c r="BZ112" s="74">
        <f t="shared" si="81"/>
        <v>12558522.46531429</v>
      </c>
      <c r="CA112" s="74">
        <f t="shared" si="81"/>
        <v>12436390.172251431</v>
      </c>
      <c r="CB112" s="74">
        <f t="shared" si="81"/>
        <v>12314257.879188573</v>
      </c>
      <c r="CC112" s="74">
        <f t="shared" si="81"/>
        <v>12192137.799355021</v>
      </c>
      <c r="CD112" s="74">
        <f t="shared" si="81"/>
        <v>12069999.399677511</v>
      </c>
      <c r="CE112" s="74">
        <f t="shared" si="81"/>
        <v>11947861</v>
      </c>
      <c r="CG112" s="117">
        <f t="shared" si="82"/>
        <v>12802864</v>
      </c>
      <c r="CH112" s="117">
        <f t="shared" si="83"/>
        <v>12680684.0713</v>
      </c>
      <c r="CI112" s="117">
        <f t="shared" si="83"/>
        <v>12558522.46531429</v>
      </c>
      <c r="CJ112" s="117">
        <f t="shared" si="83"/>
        <v>12436390.172251431</v>
      </c>
      <c r="CK112" s="117">
        <f t="shared" si="83"/>
        <v>12314257.879188573</v>
      </c>
      <c r="CL112" s="117">
        <f t="shared" si="83"/>
        <v>12192137.799355021</v>
      </c>
      <c r="CM112" s="117">
        <f t="shared" si="83"/>
        <v>12069999.399677511</v>
      </c>
      <c r="CN112" s="117">
        <f t="shared" si="83"/>
        <v>11947861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 s="124">
        <v>0</v>
      </c>
      <c r="H113" s="6">
        <v>87</v>
      </c>
      <c r="I113" s="2" t="s">
        <v>274</v>
      </c>
      <c r="J113" s="60"/>
      <c r="K113" s="61">
        <v>218.86</v>
      </c>
      <c r="L113"/>
      <c r="M113" s="63">
        <v>68</v>
      </c>
      <c r="N113" s="64">
        <f t="shared" si="48"/>
        <v>20.399999999999999</v>
      </c>
      <c r="O113" s="64">
        <f t="shared" si="49"/>
        <v>131.32</v>
      </c>
      <c r="P113" s="64">
        <f t="shared" si="50"/>
        <v>0</v>
      </c>
      <c r="Q113" s="64">
        <f t="shared" si="51"/>
        <v>0</v>
      </c>
      <c r="R113" s="65">
        <f t="shared" si="52"/>
        <v>0.31</v>
      </c>
      <c r="S113" s="65">
        <f t="shared" si="53"/>
        <v>0</v>
      </c>
      <c r="T113" s="64">
        <f t="shared" si="54"/>
        <v>0</v>
      </c>
      <c r="U113" s="64">
        <f t="shared" si="55"/>
        <v>0</v>
      </c>
      <c r="V113">
        <v>10</v>
      </c>
      <c r="W113" s="64">
        <f t="shared" si="56"/>
        <v>2.5</v>
      </c>
      <c r="X113" s="27">
        <f t="shared" si="57"/>
        <v>20.399999999999999</v>
      </c>
      <c r="Y113" s="11">
        <f t="shared" si="58"/>
        <v>241.76000000000002</v>
      </c>
      <c r="Z113" s="123">
        <v>677036558.66999996</v>
      </c>
      <c r="AA113" s="121">
        <v>2267</v>
      </c>
      <c r="AB113" s="27">
        <f t="shared" si="59"/>
        <v>298648.68</v>
      </c>
      <c r="AC113" s="10">
        <f t="shared" si="60"/>
        <v>1.1642669999999999</v>
      </c>
      <c r="AD113" s="121">
        <v>101638</v>
      </c>
      <c r="AE113" s="10">
        <f t="shared" si="61"/>
        <v>0.73685500000000004</v>
      </c>
      <c r="AF113" s="10">
        <f t="shared" si="62"/>
        <v>-3.6042999999999999E-2</v>
      </c>
      <c r="AG113" s="66">
        <f t="shared" si="63"/>
        <v>0.01</v>
      </c>
      <c r="AH113" s="67">
        <f t="shared" si="64"/>
        <v>0</v>
      </c>
      <c r="AI113" s="68">
        <f t="shared" si="65"/>
        <v>0.01</v>
      </c>
      <c r="AJ113">
        <v>218</v>
      </c>
      <c r="AK113">
        <v>13</v>
      </c>
      <c r="AL113" s="26">
        <f t="shared" si="66"/>
        <v>283400</v>
      </c>
      <c r="AM113">
        <v>0</v>
      </c>
      <c r="AN113">
        <v>0</v>
      </c>
      <c r="AO113" s="26">
        <f t="shared" si="67"/>
        <v>0</v>
      </c>
      <c r="AP113" s="26">
        <f t="shared" si="68"/>
        <v>27863</v>
      </c>
      <c r="AQ113" s="26">
        <f t="shared" si="69"/>
        <v>311263</v>
      </c>
      <c r="AR113" s="69">
        <v>102178</v>
      </c>
      <c r="AS113" s="69">
        <f t="shared" si="84"/>
        <v>311263</v>
      </c>
      <c r="AT113" s="63">
        <v>311169</v>
      </c>
      <c r="AU113" s="26">
        <f t="shared" si="70"/>
        <v>94</v>
      </c>
      <c r="AV113" s="70" t="str">
        <f t="shared" si="71"/>
        <v>Yes</v>
      </c>
      <c r="AW113" s="69">
        <f t="shared" si="72"/>
        <v>94</v>
      </c>
      <c r="AX113" s="71">
        <f t="shared" si="73"/>
        <v>311263</v>
      </c>
      <c r="AY113" s="72">
        <f t="shared" si="74"/>
        <v>311263</v>
      </c>
      <c r="AZ113" s="115">
        <f t="shared" si="75"/>
        <v>94</v>
      </c>
      <c r="BA113" s="115"/>
      <c r="BB113" s="115">
        <f t="shared" si="76"/>
        <v>12730.896463492643</v>
      </c>
      <c r="BC113" s="74"/>
      <c r="BD113" s="74"/>
      <c r="BE113" s="74">
        <f t="shared" si="77"/>
        <v>0</v>
      </c>
      <c r="BF113" s="74">
        <f t="shared" si="78"/>
        <v>0</v>
      </c>
      <c r="BG113" s="74">
        <f t="shared" si="78"/>
        <v>0</v>
      </c>
      <c r="BH113" s="74">
        <f t="shared" si="78"/>
        <v>0</v>
      </c>
      <c r="BI113" s="74">
        <f t="shared" si="78"/>
        <v>0</v>
      </c>
      <c r="BJ113" s="74">
        <f t="shared" si="78"/>
        <v>0</v>
      </c>
      <c r="BK113" s="74">
        <f t="shared" si="78"/>
        <v>0</v>
      </c>
      <c r="BL113" s="74">
        <f t="shared" si="78"/>
        <v>0</v>
      </c>
      <c r="BO113" s="116">
        <f t="shared" si="79"/>
        <v>0</v>
      </c>
      <c r="BP113" s="116">
        <f t="shared" si="79"/>
        <v>0</v>
      </c>
      <c r="BQ113" s="116">
        <f t="shared" si="79"/>
        <v>0</v>
      </c>
      <c r="BR113" s="116">
        <f t="shared" si="79"/>
        <v>0</v>
      </c>
      <c r="BS113" s="116">
        <f t="shared" si="79"/>
        <v>0</v>
      </c>
      <c r="BT113" s="116">
        <f t="shared" si="79"/>
        <v>0</v>
      </c>
      <c r="BU113" s="116">
        <f t="shared" si="79"/>
        <v>0</v>
      </c>
      <c r="BV113" s="116">
        <f t="shared" si="43"/>
        <v>0</v>
      </c>
      <c r="BX113" s="74">
        <f t="shared" si="80"/>
        <v>311263</v>
      </c>
      <c r="BY113" s="74">
        <f t="shared" si="81"/>
        <v>311263</v>
      </c>
      <c r="BZ113" s="74">
        <f t="shared" si="81"/>
        <v>311263</v>
      </c>
      <c r="CA113" s="74">
        <f t="shared" si="81"/>
        <v>311263</v>
      </c>
      <c r="CB113" s="74">
        <f t="shared" si="81"/>
        <v>311263</v>
      </c>
      <c r="CC113" s="74">
        <f t="shared" si="81"/>
        <v>311263</v>
      </c>
      <c r="CD113" s="74">
        <f t="shared" si="81"/>
        <v>311263</v>
      </c>
      <c r="CE113" s="74">
        <f t="shared" si="81"/>
        <v>311263</v>
      </c>
      <c r="CG113" s="117">
        <f t="shared" si="82"/>
        <v>311263</v>
      </c>
      <c r="CH113" s="117">
        <f t="shared" si="83"/>
        <v>311263</v>
      </c>
      <c r="CI113" s="117">
        <f t="shared" si="83"/>
        <v>311263</v>
      </c>
      <c r="CJ113" s="117">
        <f t="shared" si="83"/>
        <v>311263</v>
      </c>
      <c r="CK113" s="117">
        <f t="shared" si="83"/>
        <v>311263</v>
      </c>
      <c r="CL113" s="117">
        <f t="shared" si="83"/>
        <v>311263</v>
      </c>
      <c r="CM113" s="117">
        <f t="shared" si="83"/>
        <v>311263</v>
      </c>
      <c r="CN113" s="117">
        <f t="shared" si="83"/>
        <v>311263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 s="124">
        <v>16</v>
      </c>
      <c r="H114" s="6">
        <v>88</v>
      </c>
      <c r="I114" s="2" t="s">
        <v>275</v>
      </c>
      <c r="J114" s="60"/>
      <c r="K114" s="61">
        <v>4426.9799999999996</v>
      </c>
      <c r="L114"/>
      <c r="M114" s="63">
        <v>2454</v>
      </c>
      <c r="N114" s="64">
        <f t="shared" si="48"/>
        <v>736.2</v>
      </c>
      <c r="O114" s="64">
        <f t="shared" si="49"/>
        <v>2656.19</v>
      </c>
      <c r="P114" s="64">
        <f t="shared" si="50"/>
        <v>0</v>
      </c>
      <c r="Q114" s="64">
        <f t="shared" si="51"/>
        <v>0</v>
      </c>
      <c r="R114" s="65">
        <f t="shared" si="52"/>
        <v>0.55000000000000004</v>
      </c>
      <c r="S114" s="65">
        <f t="shared" si="53"/>
        <v>0</v>
      </c>
      <c r="T114" s="64">
        <f t="shared" si="54"/>
        <v>0</v>
      </c>
      <c r="U114" s="64">
        <f t="shared" si="55"/>
        <v>0</v>
      </c>
      <c r="V114">
        <v>587</v>
      </c>
      <c r="W114" s="64">
        <f t="shared" si="56"/>
        <v>146.75</v>
      </c>
      <c r="X114" s="27">
        <f t="shared" si="57"/>
        <v>736.2</v>
      </c>
      <c r="Y114" s="11">
        <f t="shared" si="58"/>
        <v>5309.9299999999994</v>
      </c>
      <c r="Z114" s="123">
        <v>3392398724.6700001</v>
      </c>
      <c r="AA114" s="121">
        <v>31705</v>
      </c>
      <c r="AB114" s="27">
        <f t="shared" si="59"/>
        <v>106998.86</v>
      </c>
      <c r="AC114" s="10">
        <f t="shared" si="60"/>
        <v>0.41713</v>
      </c>
      <c r="AD114" s="121">
        <v>91145</v>
      </c>
      <c r="AE114" s="10">
        <f t="shared" si="61"/>
        <v>0.66078300000000001</v>
      </c>
      <c r="AF114" s="10">
        <f t="shared" si="62"/>
        <v>0.50977399999999995</v>
      </c>
      <c r="AG114" s="66">
        <f t="shared" si="63"/>
        <v>0.50977399999999995</v>
      </c>
      <c r="AH114" s="67">
        <f t="shared" si="64"/>
        <v>0.03</v>
      </c>
      <c r="AI114" s="68">
        <f t="shared" si="65"/>
        <v>0.53977399999999998</v>
      </c>
      <c r="AJ114">
        <v>0</v>
      </c>
      <c r="AK114">
        <v>0</v>
      </c>
      <c r="AL114" s="26">
        <f t="shared" si="66"/>
        <v>0</v>
      </c>
      <c r="AM114">
        <v>0</v>
      </c>
      <c r="AN114">
        <v>0</v>
      </c>
      <c r="AO114" s="26">
        <f t="shared" si="67"/>
        <v>0</v>
      </c>
      <c r="AP114" s="26">
        <f t="shared" si="68"/>
        <v>33032519</v>
      </c>
      <c r="AQ114" s="26">
        <f t="shared" si="69"/>
        <v>33032519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70"/>
        <v>1064067</v>
      </c>
      <c r="AV114" s="70" t="str">
        <f t="shared" si="71"/>
        <v>No</v>
      </c>
      <c r="AW114" s="69">
        <f t="shared" si="72"/>
        <v>0</v>
      </c>
      <c r="AX114" s="71">
        <f t="shared" si="73"/>
        <v>34096586</v>
      </c>
      <c r="AY114" s="72">
        <f t="shared" si="74"/>
        <v>34096586</v>
      </c>
      <c r="AZ114" s="115">
        <f t="shared" si="75"/>
        <v>0</v>
      </c>
      <c r="BA114" s="115"/>
      <c r="BB114" s="115">
        <f t="shared" si="76"/>
        <v>13823.632193956151</v>
      </c>
      <c r="BC114" s="74"/>
      <c r="BD114" s="74"/>
      <c r="BE114" s="74">
        <f t="shared" si="77"/>
        <v>-1064067</v>
      </c>
      <c r="BF114" s="74">
        <f t="shared" si="78"/>
        <v>-1064067</v>
      </c>
      <c r="BG114" s="74">
        <f t="shared" si="78"/>
        <v>-1064067</v>
      </c>
      <c r="BH114" s="74">
        <f t="shared" si="78"/>
        <v>-1064067</v>
      </c>
      <c r="BI114" s="74">
        <f t="shared" si="78"/>
        <v>-1064067</v>
      </c>
      <c r="BJ114" s="74">
        <f t="shared" si="78"/>
        <v>-1064067</v>
      </c>
      <c r="BK114" s="74">
        <f t="shared" si="78"/>
        <v>-1064067</v>
      </c>
      <c r="BL114" s="74">
        <f t="shared" si="78"/>
        <v>-1064067</v>
      </c>
      <c r="BO114" s="116">
        <f t="shared" si="79"/>
        <v>0</v>
      </c>
      <c r="BP114" s="116">
        <f t="shared" si="79"/>
        <v>-152055.17430000001</v>
      </c>
      <c r="BQ114" s="116">
        <f t="shared" si="79"/>
        <v>-177379.96889999998</v>
      </c>
      <c r="BR114" s="116">
        <f t="shared" si="79"/>
        <v>-212813.40000000002</v>
      </c>
      <c r="BS114" s="116">
        <f t="shared" si="79"/>
        <v>-266016.75</v>
      </c>
      <c r="BT114" s="116">
        <f t="shared" si="79"/>
        <v>-354653.53109999996</v>
      </c>
      <c r="BU114" s="116">
        <f t="shared" si="79"/>
        <v>-532033.5</v>
      </c>
      <c r="BV114" s="116">
        <f t="shared" si="43"/>
        <v>-1064067</v>
      </c>
      <c r="BX114" s="74">
        <f t="shared" si="80"/>
        <v>34096586</v>
      </c>
      <c r="BY114" s="74">
        <f t="shared" si="81"/>
        <v>33944530.8257</v>
      </c>
      <c r="BZ114" s="74">
        <f t="shared" si="81"/>
        <v>33919206.031099997</v>
      </c>
      <c r="CA114" s="74">
        <f t="shared" si="81"/>
        <v>33883772.600000001</v>
      </c>
      <c r="CB114" s="74">
        <f t="shared" si="81"/>
        <v>33830569.25</v>
      </c>
      <c r="CC114" s="74">
        <f t="shared" si="81"/>
        <v>33741932.468900003</v>
      </c>
      <c r="CD114" s="74">
        <f t="shared" si="81"/>
        <v>33564552.5</v>
      </c>
      <c r="CE114" s="74">
        <f t="shared" si="81"/>
        <v>33032519</v>
      </c>
      <c r="CG114" s="117">
        <f t="shared" si="82"/>
        <v>34096586</v>
      </c>
      <c r="CH114" s="117">
        <f t="shared" si="83"/>
        <v>34096586</v>
      </c>
      <c r="CI114" s="117">
        <f t="shared" si="83"/>
        <v>34096586</v>
      </c>
      <c r="CJ114" s="117">
        <f t="shared" si="83"/>
        <v>34096586</v>
      </c>
      <c r="CK114" s="117">
        <f t="shared" si="83"/>
        <v>34096586</v>
      </c>
      <c r="CL114" s="117">
        <f t="shared" si="83"/>
        <v>34096586</v>
      </c>
      <c r="CM114" s="117">
        <f t="shared" si="83"/>
        <v>34096586</v>
      </c>
      <c r="CN114" s="117">
        <f t="shared" si="83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 s="124">
        <v>3</v>
      </c>
      <c r="H115" s="6">
        <v>89</v>
      </c>
      <c r="I115" s="2" t="s">
        <v>276</v>
      </c>
      <c r="J115" s="60"/>
      <c r="K115" s="61">
        <v>11161.52</v>
      </c>
      <c r="L115"/>
      <c r="M115" s="63">
        <v>8300</v>
      </c>
      <c r="N115" s="64">
        <f t="shared" si="48"/>
        <v>2490</v>
      </c>
      <c r="O115" s="64">
        <f t="shared" si="49"/>
        <v>6696.91</v>
      </c>
      <c r="P115" s="64">
        <f t="shared" si="50"/>
        <v>1603.0900000000001</v>
      </c>
      <c r="Q115" s="64">
        <f t="shared" si="51"/>
        <v>240.46</v>
      </c>
      <c r="R115" s="65">
        <f t="shared" si="52"/>
        <v>0.74</v>
      </c>
      <c r="S115" s="65">
        <f t="shared" si="53"/>
        <v>0.14000000000000001</v>
      </c>
      <c r="T115" s="64">
        <f t="shared" si="54"/>
        <v>1562.61</v>
      </c>
      <c r="U115" s="64">
        <f t="shared" si="55"/>
        <v>234.39</v>
      </c>
      <c r="V115">
        <v>2127</v>
      </c>
      <c r="W115" s="64">
        <f t="shared" si="56"/>
        <v>531.75</v>
      </c>
      <c r="X115" s="27">
        <f t="shared" si="57"/>
        <v>2490</v>
      </c>
      <c r="Y115" s="11">
        <f t="shared" si="58"/>
        <v>14423.73</v>
      </c>
      <c r="Z115" s="123">
        <v>5555599808</v>
      </c>
      <c r="AA115" s="121">
        <v>74396</v>
      </c>
      <c r="AB115" s="27">
        <f t="shared" si="59"/>
        <v>74676.06</v>
      </c>
      <c r="AC115" s="10">
        <f t="shared" si="60"/>
        <v>0.29112100000000002</v>
      </c>
      <c r="AD115" s="121">
        <v>53766</v>
      </c>
      <c r="AE115" s="10">
        <f t="shared" si="61"/>
        <v>0.389793</v>
      </c>
      <c r="AF115" s="10">
        <f t="shared" si="62"/>
        <v>0.67927700000000002</v>
      </c>
      <c r="AG115" s="66">
        <f t="shared" si="63"/>
        <v>0.67927700000000002</v>
      </c>
      <c r="AH115" s="67">
        <f t="shared" si="64"/>
        <v>0.06</v>
      </c>
      <c r="AI115" s="68">
        <f t="shared" si="65"/>
        <v>0.73927699999999996</v>
      </c>
      <c r="AJ115">
        <v>0</v>
      </c>
      <c r="AK115">
        <v>0</v>
      </c>
      <c r="AL115" s="26">
        <f t="shared" si="66"/>
        <v>0</v>
      </c>
      <c r="AM115">
        <v>0</v>
      </c>
      <c r="AN115">
        <v>0</v>
      </c>
      <c r="AO115" s="26">
        <f t="shared" si="67"/>
        <v>0</v>
      </c>
      <c r="AP115" s="26">
        <f t="shared" si="68"/>
        <v>122892594</v>
      </c>
      <c r="AQ115" s="26">
        <f t="shared" si="69"/>
        <v>122892594</v>
      </c>
      <c r="AR115" s="69">
        <v>86195269</v>
      </c>
      <c r="AS115" s="69">
        <f t="shared" si="84"/>
        <v>124491915</v>
      </c>
      <c r="AT115" s="63">
        <v>124491915</v>
      </c>
      <c r="AU115" s="26">
        <f t="shared" si="70"/>
        <v>1599321</v>
      </c>
      <c r="AV115" s="70" t="str">
        <f t="shared" si="71"/>
        <v>No</v>
      </c>
      <c r="AW115" s="69">
        <f t="shared" si="72"/>
        <v>0</v>
      </c>
      <c r="AX115" s="71">
        <f t="shared" si="73"/>
        <v>124491915</v>
      </c>
      <c r="AY115" s="72">
        <f t="shared" si="74"/>
        <v>124491915</v>
      </c>
      <c r="AZ115" s="115">
        <f t="shared" si="75"/>
        <v>0</v>
      </c>
      <c r="BA115" s="115"/>
      <c r="BB115" s="115">
        <f t="shared" si="76"/>
        <v>14893.445359592599</v>
      </c>
      <c r="BC115" s="74"/>
      <c r="BD115" s="74"/>
      <c r="BE115" s="74">
        <f t="shared" si="77"/>
        <v>-1599321</v>
      </c>
      <c r="BF115" s="74">
        <f t="shared" si="78"/>
        <v>-1599321</v>
      </c>
      <c r="BG115" s="74">
        <f t="shared" si="78"/>
        <v>-1599321</v>
      </c>
      <c r="BH115" s="74">
        <f t="shared" si="78"/>
        <v>-1599321</v>
      </c>
      <c r="BI115" s="74">
        <f t="shared" si="78"/>
        <v>-1599321</v>
      </c>
      <c r="BJ115" s="74">
        <f t="shared" si="78"/>
        <v>-1599321</v>
      </c>
      <c r="BK115" s="74">
        <f t="shared" si="78"/>
        <v>-1599321</v>
      </c>
      <c r="BL115" s="74">
        <f t="shared" si="78"/>
        <v>-1599321</v>
      </c>
      <c r="BO115" s="116">
        <f t="shared" si="79"/>
        <v>0</v>
      </c>
      <c r="BP115" s="116">
        <f t="shared" si="79"/>
        <v>-228542.97089999999</v>
      </c>
      <c r="BQ115" s="116">
        <f t="shared" si="79"/>
        <v>-266606.81069999997</v>
      </c>
      <c r="BR115" s="116">
        <f t="shared" si="79"/>
        <v>-319864.2</v>
      </c>
      <c r="BS115" s="116">
        <f t="shared" si="79"/>
        <v>-399830.25</v>
      </c>
      <c r="BT115" s="116">
        <f t="shared" si="79"/>
        <v>-533053.68929999997</v>
      </c>
      <c r="BU115" s="116">
        <f t="shared" si="79"/>
        <v>-799660.5</v>
      </c>
      <c r="BV115" s="116">
        <f t="shared" si="43"/>
        <v>-1599321</v>
      </c>
      <c r="BX115" s="74">
        <f t="shared" si="80"/>
        <v>124491915</v>
      </c>
      <c r="BY115" s="74">
        <f t="shared" si="81"/>
        <v>124263372.0291</v>
      </c>
      <c r="BZ115" s="74">
        <f t="shared" si="81"/>
        <v>124225308.1893</v>
      </c>
      <c r="CA115" s="74">
        <f t="shared" si="81"/>
        <v>124172050.8</v>
      </c>
      <c r="CB115" s="74">
        <f t="shared" si="81"/>
        <v>124092084.75</v>
      </c>
      <c r="CC115" s="74">
        <f t="shared" si="81"/>
        <v>123958861.3107</v>
      </c>
      <c r="CD115" s="74">
        <f t="shared" si="81"/>
        <v>123692254.5</v>
      </c>
      <c r="CE115" s="74">
        <f t="shared" si="81"/>
        <v>122892594</v>
      </c>
      <c r="CG115" s="117">
        <f t="shared" si="82"/>
        <v>124491915</v>
      </c>
      <c r="CH115" s="117">
        <f t="shared" si="83"/>
        <v>124491915</v>
      </c>
      <c r="CI115" s="117">
        <f t="shared" si="83"/>
        <v>124491915</v>
      </c>
      <c r="CJ115" s="117">
        <f t="shared" si="83"/>
        <v>124491915</v>
      </c>
      <c r="CK115" s="117">
        <f t="shared" si="83"/>
        <v>124491915</v>
      </c>
      <c r="CL115" s="117">
        <f t="shared" si="83"/>
        <v>124491915</v>
      </c>
      <c r="CM115" s="117">
        <f t="shared" si="83"/>
        <v>124491915</v>
      </c>
      <c r="CN115" s="117">
        <f t="shared" si="83"/>
        <v>124491915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 s="124">
        <v>0</v>
      </c>
      <c r="H116" s="6">
        <v>90</v>
      </c>
      <c r="I116" s="2" t="s">
        <v>277</v>
      </c>
      <c r="J116" s="60"/>
      <c r="K116" s="61">
        <v>4065.42</v>
      </c>
      <c r="L116"/>
      <c r="M116" s="63">
        <v>5</v>
      </c>
      <c r="N116" s="64">
        <f t="shared" si="48"/>
        <v>1.5</v>
      </c>
      <c r="O116" s="64">
        <f t="shared" si="49"/>
        <v>2439.25</v>
      </c>
      <c r="P116" s="64">
        <f t="shared" si="50"/>
        <v>0</v>
      </c>
      <c r="Q116" s="64">
        <f t="shared" si="51"/>
        <v>0</v>
      </c>
      <c r="R116" s="65">
        <f t="shared" si="52"/>
        <v>0</v>
      </c>
      <c r="S116" s="65">
        <f t="shared" si="53"/>
        <v>0</v>
      </c>
      <c r="T116" s="64">
        <f t="shared" si="54"/>
        <v>0</v>
      </c>
      <c r="U116" s="64">
        <f t="shared" si="55"/>
        <v>0</v>
      </c>
      <c r="V116">
        <v>20</v>
      </c>
      <c r="W116" s="64">
        <f t="shared" si="56"/>
        <v>5</v>
      </c>
      <c r="X116" s="27">
        <f t="shared" si="57"/>
        <v>1.5</v>
      </c>
      <c r="Y116" s="11">
        <f t="shared" si="58"/>
        <v>4071.92</v>
      </c>
      <c r="Z116" s="123">
        <v>13738416545.67</v>
      </c>
      <c r="AA116" s="121">
        <v>20775</v>
      </c>
      <c r="AB116" s="27">
        <f t="shared" si="59"/>
        <v>661295.62</v>
      </c>
      <c r="AC116" s="10">
        <f t="shared" si="60"/>
        <v>2.5780280000000002</v>
      </c>
      <c r="AD116" s="121">
        <v>250000</v>
      </c>
      <c r="AE116" s="10">
        <f t="shared" si="61"/>
        <v>1.812449</v>
      </c>
      <c r="AF116" s="10">
        <f t="shared" si="62"/>
        <v>-1.3483540000000001</v>
      </c>
      <c r="AG116" s="66">
        <f t="shared" si="63"/>
        <v>0.01</v>
      </c>
      <c r="AH116" s="67">
        <f t="shared" si="64"/>
        <v>0</v>
      </c>
      <c r="AI116" s="68">
        <f t="shared" si="65"/>
        <v>0.01</v>
      </c>
      <c r="AJ116">
        <v>0</v>
      </c>
      <c r="AK116">
        <v>0</v>
      </c>
      <c r="AL116" s="26">
        <f t="shared" si="66"/>
        <v>0</v>
      </c>
      <c r="AM116">
        <v>0</v>
      </c>
      <c r="AN116">
        <v>0</v>
      </c>
      <c r="AO116" s="26">
        <f t="shared" si="67"/>
        <v>0</v>
      </c>
      <c r="AP116" s="26">
        <f t="shared" si="68"/>
        <v>469289</v>
      </c>
      <c r="AQ116" s="26">
        <f t="shared" si="69"/>
        <v>469289</v>
      </c>
      <c r="AR116" s="69">
        <v>339590</v>
      </c>
      <c r="AS116" s="69">
        <f t="shared" si="84"/>
        <v>469289</v>
      </c>
      <c r="AT116" s="63">
        <v>473399</v>
      </c>
      <c r="AU116" s="26">
        <f t="shared" si="70"/>
        <v>4110</v>
      </c>
      <c r="AV116" s="70" t="str">
        <f t="shared" si="71"/>
        <v>No</v>
      </c>
      <c r="AW116" s="69">
        <f t="shared" si="72"/>
        <v>0</v>
      </c>
      <c r="AX116" s="71">
        <f t="shared" si="73"/>
        <v>473399</v>
      </c>
      <c r="AY116" s="72">
        <f t="shared" si="74"/>
        <v>473399</v>
      </c>
      <c r="AZ116" s="115">
        <f t="shared" si="75"/>
        <v>0</v>
      </c>
      <c r="BA116" s="115"/>
      <c r="BB116" s="115">
        <f t="shared" si="76"/>
        <v>11543.426755415185</v>
      </c>
      <c r="BC116" s="74"/>
      <c r="BD116" s="74"/>
      <c r="BE116" s="74">
        <f t="shared" si="77"/>
        <v>-4110</v>
      </c>
      <c r="BF116" s="74">
        <f t="shared" si="78"/>
        <v>-4110</v>
      </c>
      <c r="BG116" s="74">
        <f t="shared" si="78"/>
        <v>-3522.6809999999823</v>
      </c>
      <c r="BH116" s="74">
        <f t="shared" si="78"/>
        <v>-2935.45007729996</v>
      </c>
      <c r="BI116" s="74">
        <f t="shared" si="78"/>
        <v>-2348.3600618399796</v>
      </c>
      <c r="BJ116" s="74">
        <f t="shared" si="78"/>
        <v>-1761.2700463799993</v>
      </c>
      <c r="BK116" s="74">
        <f t="shared" si="78"/>
        <v>-1174.2387399215368</v>
      </c>
      <c r="BL116" s="74">
        <f t="shared" si="78"/>
        <v>-587.11936996073928</v>
      </c>
      <c r="BO116" s="116">
        <f t="shared" si="79"/>
        <v>0</v>
      </c>
      <c r="BP116" s="116">
        <f t="shared" si="79"/>
        <v>-587.31899999999996</v>
      </c>
      <c r="BQ116" s="116">
        <f t="shared" si="79"/>
        <v>-587.230922699997</v>
      </c>
      <c r="BR116" s="116">
        <f t="shared" si="79"/>
        <v>-587.09001545999206</v>
      </c>
      <c r="BS116" s="116">
        <f t="shared" si="79"/>
        <v>-587.0900154599949</v>
      </c>
      <c r="BT116" s="116">
        <f t="shared" si="79"/>
        <v>-587.03130645845374</v>
      </c>
      <c r="BU116" s="116">
        <f t="shared" si="79"/>
        <v>-587.11936996076838</v>
      </c>
      <c r="BV116" s="116">
        <f t="shared" si="43"/>
        <v>-587.11936996073928</v>
      </c>
      <c r="BX116" s="74">
        <f t="shared" si="80"/>
        <v>473399</v>
      </c>
      <c r="BY116" s="74">
        <f t="shared" si="81"/>
        <v>472811.68099999998</v>
      </c>
      <c r="BZ116" s="74">
        <f t="shared" si="81"/>
        <v>472224.45007729996</v>
      </c>
      <c r="CA116" s="74">
        <f t="shared" si="81"/>
        <v>471637.36006183998</v>
      </c>
      <c r="CB116" s="74">
        <f t="shared" si="81"/>
        <v>471050.27004638</v>
      </c>
      <c r="CC116" s="74">
        <f t="shared" si="81"/>
        <v>470463.23873992154</v>
      </c>
      <c r="CD116" s="74">
        <f t="shared" si="81"/>
        <v>469876.11936996074</v>
      </c>
      <c r="CE116" s="74">
        <f t="shared" si="81"/>
        <v>469289</v>
      </c>
      <c r="CG116" s="117">
        <f t="shared" si="82"/>
        <v>473399</v>
      </c>
      <c r="CH116" s="117">
        <f t="shared" si="83"/>
        <v>472811.68099999998</v>
      </c>
      <c r="CI116" s="117">
        <f t="shared" si="83"/>
        <v>472224.45007729996</v>
      </c>
      <c r="CJ116" s="117">
        <f t="shared" si="83"/>
        <v>471637.36006183998</v>
      </c>
      <c r="CK116" s="117">
        <f t="shared" si="83"/>
        <v>471050.27004638</v>
      </c>
      <c r="CL116" s="117">
        <f t="shared" si="83"/>
        <v>470463.23873992154</v>
      </c>
      <c r="CM116" s="117">
        <f t="shared" si="83"/>
        <v>469876.11936996074</v>
      </c>
      <c r="CN116" s="117">
        <f t="shared" si="83"/>
        <v>469289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 s="124">
        <v>0</v>
      </c>
      <c r="H117" s="6">
        <v>91</v>
      </c>
      <c r="I117" s="2" t="s">
        <v>278</v>
      </c>
      <c r="J117" s="60"/>
      <c r="K117" s="61">
        <v>2041.28</v>
      </c>
      <c r="L117"/>
      <c r="M117" s="63">
        <v>409</v>
      </c>
      <c r="N117" s="64">
        <f t="shared" si="48"/>
        <v>122.7</v>
      </c>
      <c r="O117" s="64">
        <f t="shared" si="49"/>
        <v>1224.77</v>
      </c>
      <c r="P117" s="64">
        <f t="shared" si="50"/>
        <v>0</v>
      </c>
      <c r="Q117" s="64">
        <f t="shared" si="51"/>
        <v>0</v>
      </c>
      <c r="R117" s="65">
        <f t="shared" si="52"/>
        <v>0.2</v>
      </c>
      <c r="S117" s="65">
        <f t="shared" si="53"/>
        <v>0</v>
      </c>
      <c r="T117" s="64">
        <f t="shared" si="54"/>
        <v>0</v>
      </c>
      <c r="U117" s="64">
        <f t="shared" si="55"/>
        <v>0</v>
      </c>
      <c r="V117">
        <v>91</v>
      </c>
      <c r="W117" s="64">
        <f t="shared" si="56"/>
        <v>22.75</v>
      </c>
      <c r="X117" s="27">
        <f t="shared" si="57"/>
        <v>122.7</v>
      </c>
      <c r="Y117" s="11">
        <f t="shared" si="58"/>
        <v>2186.73</v>
      </c>
      <c r="Z117" s="123">
        <v>3410273579.6700001</v>
      </c>
      <c r="AA117" s="121">
        <v>13536</v>
      </c>
      <c r="AB117" s="27">
        <f t="shared" si="59"/>
        <v>251941.02</v>
      </c>
      <c r="AC117" s="10">
        <f t="shared" si="60"/>
        <v>0.98218000000000005</v>
      </c>
      <c r="AD117" s="121">
        <v>140844</v>
      </c>
      <c r="AE117" s="10">
        <f t="shared" si="61"/>
        <v>1.0210900000000001</v>
      </c>
      <c r="AF117" s="10">
        <f t="shared" si="62"/>
        <v>6.1469999999999997E-3</v>
      </c>
      <c r="AG117" s="66">
        <f t="shared" si="63"/>
        <v>0.01</v>
      </c>
      <c r="AH117" s="67">
        <f t="shared" si="64"/>
        <v>0</v>
      </c>
      <c r="AI117" s="68">
        <f t="shared" si="65"/>
        <v>0.01</v>
      </c>
      <c r="AJ117">
        <v>0</v>
      </c>
      <c r="AK117">
        <v>0</v>
      </c>
      <c r="AL117" s="26">
        <f t="shared" si="66"/>
        <v>0</v>
      </c>
      <c r="AM117">
        <v>0</v>
      </c>
      <c r="AN117">
        <v>0</v>
      </c>
      <c r="AO117" s="26">
        <f t="shared" si="67"/>
        <v>0</v>
      </c>
      <c r="AP117" s="26">
        <f t="shared" si="68"/>
        <v>252021</v>
      </c>
      <c r="AQ117" s="26">
        <f t="shared" si="69"/>
        <v>252021</v>
      </c>
      <c r="AR117" s="69">
        <v>4338569</v>
      </c>
      <c r="AS117" s="69">
        <f t="shared" si="84"/>
        <v>252021</v>
      </c>
      <c r="AT117" s="63">
        <v>3481120</v>
      </c>
      <c r="AU117" s="26">
        <f t="shared" si="70"/>
        <v>3229099</v>
      </c>
      <c r="AV117" s="70" t="str">
        <f t="shared" si="71"/>
        <v>No</v>
      </c>
      <c r="AW117" s="69">
        <f t="shared" si="72"/>
        <v>0</v>
      </c>
      <c r="AX117" s="71">
        <f t="shared" si="73"/>
        <v>3481120</v>
      </c>
      <c r="AY117" s="72">
        <f t="shared" si="74"/>
        <v>3481120</v>
      </c>
      <c r="AZ117" s="115">
        <f t="shared" si="75"/>
        <v>0</v>
      </c>
      <c r="BA117" s="115"/>
      <c r="BB117" s="115">
        <f t="shared" si="76"/>
        <v>12346.20593451168</v>
      </c>
      <c r="BC117" s="74"/>
      <c r="BD117" s="74"/>
      <c r="BE117" s="74">
        <f t="shared" si="77"/>
        <v>-3229099</v>
      </c>
      <c r="BF117" s="74">
        <f t="shared" si="78"/>
        <v>-3229099</v>
      </c>
      <c r="BG117" s="74">
        <f t="shared" si="78"/>
        <v>-2767660.7529000002</v>
      </c>
      <c r="BH117" s="74">
        <f t="shared" si="78"/>
        <v>-2306291.70539157</v>
      </c>
      <c r="BI117" s="74">
        <f t="shared" si="78"/>
        <v>-1845033.364313256</v>
      </c>
      <c r="BJ117" s="74">
        <f t="shared" si="78"/>
        <v>-1383775.023234942</v>
      </c>
      <c r="BK117" s="74">
        <f t="shared" si="78"/>
        <v>-922562.80799073586</v>
      </c>
      <c r="BL117" s="74">
        <f t="shared" si="78"/>
        <v>-461281.40399536793</v>
      </c>
      <c r="BO117" s="116">
        <f t="shared" si="79"/>
        <v>0</v>
      </c>
      <c r="BP117" s="116">
        <f t="shared" si="79"/>
        <v>-461438.24709999998</v>
      </c>
      <c r="BQ117" s="116">
        <f t="shared" si="79"/>
        <v>-461369.04750842997</v>
      </c>
      <c r="BR117" s="116">
        <f t="shared" si="79"/>
        <v>-461258.341078314</v>
      </c>
      <c r="BS117" s="116">
        <f t="shared" si="79"/>
        <v>-461258.341078314</v>
      </c>
      <c r="BT117" s="116">
        <f t="shared" si="79"/>
        <v>-461212.21524420613</v>
      </c>
      <c r="BU117" s="116">
        <f t="shared" si="79"/>
        <v>-461281.40399536793</v>
      </c>
      <c r="BV117" s="116">
        <f t="shared" si="43"/>
        <v>-461281.40399536793</v>
      </c>
      <c r="BX117" s="74">
        <f t="shared" si="80"/>
        <v>3481120</v>
      </c>
      <c r="BY117" s="74">
        <f t="shared" si="81"/>
        <v>3019681.7529000002</v>
      </c>
      <c r="BZ117" s="74">
        <f t="shared" si="81"/>
        <v>2558312.70539157</v>
      </c>
      <c r="CA117" s="74">
        <f t="shared" si="81"/>
        <v>2097054.364313256</v>
      </c>
      <c r="CB117" s="74">
        <f t="shared" si="81"/>
        <v>1635796.023234942</v>
      </c>
      <c r="CC117" s="74">
        <f t="shared" si="81"/>
        <v>1174583.8079907359</v>
      </c>
      <c r="CD117" s="74">
        <f t="shared" si="81"/>
        <v>713302.40399536793</v>
      </c>
      <c r="CE117" s="74">
        <f t="shared" si="81"/>
        <v>252021</v>
      </c>
      <c r="CG117" s="117">
        <f t="shared" si="82"/>
        <v>3481120</v>
      </c>
      <c r="CH117" s="117">
        <f t="shared" si="83"/>
        <v>3019681.7529000002</v>
      </c>
      <c r="CI117" s="117">
        <f t="shared" si="83"/>
        <v>2558312.70539157</v>
      </c>
      <c r="CJ117" s="117">
        <f t="shared" si="83"/>
        <v>2097054.364313256</v>
      </c>
      <c r="CK117" s="117">
        <f t="shared" si="83"/>
        <v>1635796.023234942</v>
      </c>
      <c r="CL117" s="117">
        <f t="shared" si="83"/>
        <v>1174583.8079907359</v>
      </c>
      <c r="CM117" s="117">
        <f t="shared" si="83"/>
        <v>713302.40399536793</v>
      </c>
      <c r="CN117" s="117">
        <f t="shared" si="83"/>
        <v>252021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 s="124">
        <v>0</v>
      </c>
      <c r="H118" s="6">
        <v>92</v>
      </c>
      <c r="I118" s="2" t="s">
        <v>279</v>
      </c>
      <c r="J118" s="60"/>
      <c r="K118" s="61">
        <v>786.04</v>
      </c>
      <c r="L118"/>
      <c r="M118" s="63">
        <v>172</v>
      </c>
      <c r="N118" s="64">
        <f t="shared" si="48"/>
        <v>51.6</v>
      </c>
      <c r="O118" s="64">
        <f t="shared" si="49"/>
        <v>471.62</v>
      </c>
      <c r="P118" s="64">
        <f t="shared" si="50"/>
        <v>0</v>
      </c>
      <c r="Q118" s="64">
        <f t="shared" si="51"/>
        <v>0</v>
      </c>
      <c r="R118" s="65">
        <f t="shared" si="52"/>
        <v>0.22</v>
      </c>
      <c r="S118" s="65">
        <f t="shared" si="53"/>
        <v>0</v>
      </c>
      <c r="T118" s="64">
        <f t="shared" si="54"/>
        <v>0</v>
      </c>
      <c r="U118" s="64">
        <f t="shared" si="55"/>
        <v>0</v>
      </c>
      <c r="V118">
        <v>7</v>
      </c>
      <c r="W118" s="64">
        <f t="shared" si="56"/>
        <v>1.75</v>
      </c>
      <c r="X118" s="27">
        <f t="shared" si="57"/>
        <v>51.6</v>
      </c>
      <c r="Y118" s="11">
        <f t="shared" si="58"/>
        <v>839.39</v>
      </c>
      <c r="Z118" s="123">
        <v>1238829106.6700001</v>
      </c>
      <c r="AA118" s="121">
        <v>6698</v>
      </c>
      <c r="AB118" s="27">
        <f t="shared" si="59"/>
        <v>184955.08</v>
      </c>
      <c r="AC118" s="10">
        <f t="shared" si="60"/>
        <v>0.72103799999999996</v>
      </c>
      <c r="AD118" s="121">
        <v>102522</v>
      </c>
      <c r="AE118" s="10">
        <f t="shared" si="61"/>
        <v>0.74326400000000004</v>
      </c>
      <c r="AF118" s="10">
        <f t="shared" si="62"/>
        <v>0.27229399999999998</v>
      </c>
      <c r="AG118" s="66">
        <f t="shared" si="63"/>
        <v>0.27229399999999998</v>
      </c>
      <c r="AH118" s="67">
        <f t="shared" si="64"/>
        <v>0</v>
      </c>
      <c r="AI118" s="68">
        <f t="shared" si="65"/>
        <v>0.27229399999999998</v>
      </c>
      <c r="AJ118">
        <v>373</v>
      </c>
      <c r="AK118">
        <v>6</v>
      </c>
      <c r="AL118" s="26">
        <f t="shared" si="66"/>
        <v>223800</v>
      </c>
      <c r="AM118">
        <v>0</v>
      </c>
      <c r="AN118">
        <v>0</v>
      </c>
      <c r="AO118" s="26">
        <f t="shared" si="67"/>
        <v>0</v>
      </c>
      <c r="AP118" s="26">
        <f t="shared" si="68"/>
        <v>2634164</v>
      </c>
      <c r="AQ118" s="26">
        <f t="shared" si="69"/>
        <v>2857964</v>
      </c>
      <c r="AR118" s="69">
        <v>3113169</v>
      </c>
      <c r="AS118" s="69">
        <f t="shared" si="84"/>
        <v>2857964</v>
      </c>
      <c r="AT118" s="63">
        <v>3011733</v>
      </c>
      <c r="AU118" s="26">
        <f t="shared" si="70"/>
        <v>153769</v>
      </c>
      <c r="AV118" s="70" t="str">
        <f t="shared" si="71"/>
        <v>No</v>
      </c>
      <c r="AW118" s="69">
        <f t="shared" si="72"/>
        <v>0</v>
      </c>
      <c r="AX118" s="71">
        <f t="shared" si="73"/>
        <v>3011733</v>
      </c>
      <c r="AY118" s="72">
        <f t="shared" si="74"/>
        <v>3011733</v>
      </c>
      <c r="AZ118" s="115">
        <f t="shared" si="75"/>
        <v>0</v>
      </c>
      <c r="BA118" s="115"/>
      <c r="BB118" s="115">
        <f t="shared" si="76"/>
        <v>12307.223232914355</v>
      </c>
      <c r="BC118" s="74"/>
      <c r="BD118" s="74"/>
      <c r="BE118" s="74">
        <f t="shared" si="77"/>
        <v>-153769</v>
      </c>
      <c r="BF118" s="74">
        <f t="shared" si="78"/>
        <v>-153769</v>
      </c>
      <c r="BG118" s="74">
        <f t="shared" si="78"/>
        <v>-131795.40989999985</v>
      </c>
      <c r="BH118" s="74">
        <f t="shared" si="78"/>
        <v>-109825.11506966967</v>
      </c>
      <c r="BI118" s="74">
        <f t="shared" si="78"/>
        <v>-87860.092055735644</v>
      </c>
      <c r="BJ118" s="74">
        <f t="shared" si="78"/>
        <v>-65895.069041801617</v>
      </c>
      <c r="BK118" s="74">
        <f t="shared" si="78"/>
        <v>-43932.242530168965</v>
      </c>
      <c r="BL118" s="74">
        <f t="shared" si="78"/>
        <v>-21966.121265084483</v>
      </c>
      <c r="BO118" s="116">
        <f t="shared" si="79"/>
        <v>0</v>
      </c>
      <c r="BP118" s="116">
        <f t="shared" si="79"/>
        <v>-21973.590100000001</v>
      </c>
      <c r="BQ118" s="116">
        <f t="shared" si="79"/>
        <v>-21970.294830329975</v>
      </c>
      <c r="BR118" s="116">
        <f t="shared" si="79"/>
        <v>-21965.023013933936</v>
      </c>
      <c r="BS118" s="116">
        <f t="shared" si="79"/>
        <v>-21965.023013933911</v>
      </c>
      <c r="BT118" s="116">
        <f t="shared" si="79"/>
        <v>-21962.826511632476</v>
      </c>
      <c r="BU118" s="116">
        <f t="shared" si="79"/>
        <v>-21966.121265084483</v>
      </c>
      <c r="BV118" s="116">
        <f t="shared" si="43"/>
        <v>-21966.121265084483</v>
      </c>
      <c r="BX118" s="74">
        <f t="shared" si="80"/>
        <v>3011733</v>
      </c>
      <c r="BY118" s="74">
        <f t="shared" si="81"/>
        <v>2989759.4098999999</v>
      </c>
      <c r="BZ118" s="74">
        <f t="shared" si="81"/>
        <v>2967789.1150696697</v>
      </c>
      <c r="CA118" s="74">
        <f t="shared" si="81"/>
        <v>2945824.0920557356</v>
      </c>
      <c r="CB118" s="74">
        <f t="shared" si="81"/>
        <v>2923859.0690418016</v>
      </c>
      <c r="CC118" s="74">
        <f t="shared" si="81"/>
        <v>2901896.242530169</v>
      </c>
      <c r="CD118" s="74">
        <f t="shared" si="81"/>
        <v>2879930.1212650845</v>
      </c>
      <c r="CE118" s="74">
        <f t="shared" si="81"/>
        <v>2857964</v>
      </c>
      <c r="CG118" s="117">
        <f t="shared" si="82"/>
        <v>3011733</v>
      </c>
      <c r="CH118" s="117">
        <f t="shared" si="83"/>
        <v>2989759.4098999999</v>
      </c>
      <c r="CI118" s="117">
        <f t="shared" si="83"/>
        <v>2967789.1150696697</v>
      </c>
      <c r="CJ118" s="117">
        <f t="shared" si="83"/>
        <v>2945824.0920557356</v>
      </c>
      <c r="CK118" s="117">
        <f t="shared" si="83"/>
        <v>2923859.0690418016</v>
      </c>
      <c r="CL118" s="117">
        <f t="shared" si="83"/>
        <v>2901896.242530169</v>
      </c>
      <c r="CM118" s="117">
        <f t="shared" si="83"/>
        <v>2879930.1212650845</v>
      </c>
      <c r="CN118" s="117">
        <f t="shared" si="83"/>
        <v>2857964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 s="124">
        <v>5</v>
      </c>
      <c r="H119" s="6">
        <v>93</v>
      </c>
      <c r="I119" s="2" t="s">
        <v>280</v>
      </c>
      <c r="J119" s="60"/>
      <c r="K119" s="61">
        <v>16097.48</v>
      </c>
      <c r="L119"/>
      <c r="M119" s="63">
        <v>12546</v>
      </c>
      <c r="N119" s="64">
        <f t="shared" si="48"/>
        <v>3763.8</v>
      </c>
      <c r="O119" s="64">
        <f t="shared" si="49"/>
        <v>9658.49</v>
      </c>
      <c r="P119" s="64">
        <f t="shared" si="50"/>
        <v>2887.51</v>
      </c>
      <c r="Q119" s="64">
        <f t="shared" si="51"/>
        <v>433.13</v>
      </c>
      <c r="R119" s="65">
        <f t="shared" si="52"/>
        <v>0.78</v>
      </c>
      <c r="S119" s="65">
        <f t="shared" si="53"/>
        <v>0.18000000000000005</v>
      </c>
      <c r="T119" s="64">
        <f t="shared" si="54"/>
        <v>2897.55</v>
      </c>
      <c r="U119" s="64">
        <f t="shared" si="55"/>
        <v>434.63</v>
      </c>
      <c r="V119">
        <v>4028</v>
      </c>
      <c r="W119" s="64">
        <f t="shared" si="56"/>
        <v>1007</v>
      </c>
      <c r="X119" s="27">
        <f t="shared" si="57"/>
        <v>3763.8</v>
      </c>
      <c r="Y119" s="11">
        <f t="shared" si="58"/>
        <v>21301.41</v>
      </c>
      <c r="Z119" s="123">
        <v>14314904628.67</v>
      </c>
      <c r="AA119" s="121">
        <v>138915</v>
      </c>
      <c r="AB119" s="27">
        <f t="shared" si="59"/>
        <v>103047.94</v>
      </c>
      <c r="AC119" s="10">
        <f t="shared" si="60"/>
        <v>0.401727</v>
      </c>
      <c r="AD119" s="121">
        <v>54305</v>
      </c>
      <c r="AE119" s="10">
        <f t="shared" si="61"/>
        <v>0.39369999999999999</v>
      </c>
      <c r="AF119" s="10">
        <f t="shared" si="62"/>
        <v>0.60068100000000002</v>
      </c>
      <c r="AG119" s="66">
        <f t="shared" si="63"/>
        <v>0.60068100000000002</v>
      </c>
      <c r="AH119" s="67">
        <f t="shared" si="64"/>
        <v>0.06</v>
      </c>
      <c r="AI119" s="68">
        <f t="shared" si="65"/>
        <v>0.66068100000000007</v>
      </c>
      <c r="AJ119">
        <v>0</v>
      </c>
      <c r="AK119">
        <v>0</v>
      </c>
      <c r="AL119" s="26">
        <f t="shared" si="66"/>
        <v>0</v>
      </c>
      <c r="AM119">
        <v>0</v>
      </c>
      <c r="AN119">
        <v>0</v>
      </c>
      <c r="AO119" s="26">
        <f t="shared" si="67"/>
        <v>0</v>
      </c>
      <c r="AP119" s="26">
        <f t="shared" si="68"/>
        <v>162196360</v>
      </c>
      <c r="AQ119" s="26">
        <f t="shared" si="69"/>
        <v>162196360</v>
      </c>
      <c r="AR119" s="69">
        <v>154301977</v>
      </c>
      <c r="AS119" s="69">
        <f t="shared" si="84"/>
        <v>170824330</v>
      </c>
      <c r="AT119" s="63">
        <v>170824330</v>
      </c>
      <c r="AU119" s="26">
        <f t="shared" si="70"/>
        <v>8627970</v>
      </c>
      <c r="AV119" s="70" t="str">
        <f t="shared" si="71"/>
        <v>No</v>
      </c>
      <c r="AW119" s="69">
        <f t="shared" si="72"/>
        <v>0</v>
      </c>
      <c r="AX119" s="71">
        <f t="shared" si="73"/>
        <v>170824330</v>
      </c>
      <c r="AY119" s="72">
        <f t="shared" si="74"/>
        <v>170824330</v>
      </c>
      <c r="AZ119" s="115">
        <f t="shared" si="75"/>
        <v>0</v>
      </c>
      <c r="BA119" s="115"/>
      <c r="BB119" s="115">
        <f t="shared" si="76"/>
        <v>15250.756655700146</v>
      </c>
      <c r="BC119" s="74"/>
      <c r="BD119" s="74"/>
      <c r="BE119" s="74">
        <f t="shared" si="77"/>
        <v>-8627970</v>
      </c>
      <c r="BF119" s="74">
        <f t="shared" si="78"/>
        <v>-8627970</v>
      </c>
      <c r="BG119" s="74">
        <f t="shared" si="78"/>
        <v>-8627970</v>
      </c>
      <c r="BH119" s="74">
        <f t="shared" si="78"/>
        <v>-8627970</v>
      </c>
      <c r="BI119" s="74">
        <f t="shared" si="78"/>
        <v>-8627970</v>
      </c>
      <c r="BJ119" s="74">
        <f t="shared" si="78"/>
        <v>-8627970</v>
      </c>
      <c r="BK119" s="74">
        <f t="shared" si="78"/>
        <v>-8627970</v>
      </c>
      <c r="BL119" s="74">
        <f t="shared" si="78"/>
        <v>-8627970</v>
      </c>
      <c r="BO119" s="116">
        <f t="shared" si="79"/>
        <v>0</v>
      </c>
      <c r="BP119" s="116">
        <f t="shared" si="79"/>
        <v>-1232936.9129999999</v>
      </c>
      <c r="BQ119" s="116">
        <f t="shared" si="79"/>
        <v>-1438282.5989999999</v>
      </c>
      <c r="BR119" s="116">
        <f t="shared" si="79"/>
        <v>-1725594</v>
      </c>
      <c r="BS119" s="116">
        <f t="shared" si="79"/>
        <v>-2156992.5</v>
      </c>
      <c r="BT119" s="116">
        <f t="shared" si="79"/>
        <v>-2875702.4010000001</v>
      </c>
      <c r="BU119" s="116">
        <f t="shared" si="79"/>
        <v>-4313985</v>
      </c>
      <c r="BV119" s="116">
        <f t="shared" si="43"/>
        <v>-8627970</v>
      </c>
      <c r="BX119" s="74">
        <f t="shared" si="80"/>
        <v>170824330</v>
      </c>
      <c r="BY119" s="74">
        <f t="shared" si="81"/>
        <v>169591393.08700001</v>
      </c>
      <c r="BZ119" s="74">
        <f t="shared" si="81"/>
        <v>169386047.40099999</v>
      </c>
      <c r="CA119" s="74">
        <f t="shared" si="81"/>
        <v>169098736</v>
      </c>
      <c r="CB119" s="74">
        <f t="shared" si="81"/>
        <v>168667337.5</v>
      </c>
      <c r="CC119" s="74">
        <f t="shared" si="81"/>
        <v>167948627.59900001</v>
      </c>
      <c r="CD119" s="74">
        <f t="shared" si="81"/>
        <v>166510345</v>
      </c>
      <c r="CE119" s="74">
        <f t="shared" si="81"/>
        <v>162196360</v>
      </c>
      <c r="CG119" s="117">
        <f t="shared" si="82"/>
        <v>170824330</v>
      </c>
      <c r="CH119" s="117">
        <f t="shared" si="83"/>
        <v>170824330</v>
      </c>
      <c r="CI119" s="117">
        <f t="shared" si="83"/>
        <v>170824330</v>
      </c>
      <c r="CJ119" s="117">
        <f t="shared" si="83"/>
        <v>170824330</v>
      </c>
      <c r="CK119" s="117">
        <f t="shared" si="83"/>
        <v>170824330</v>
      </c>
      <c r="CL119" s="117">
        <f t="shared" si="83"/>
        <v>170824330</v>
      </c>
      <c r="CM119" s="117">
        <f t="shared" si="83"/>
        <v>170824330</v>
      </c>
      <c r="CN119" s="117">
        <f t="shared" si="83"/>
        <v>170824330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 s="124">
        <v>36</v>
      </c>
      <c r="H120" s="6">
        <v>94</v>
      </c>
      <c r="I120" s="2" t="s">
        <v>281</v>
      </c>
      <c r="J120" s="60"/>
      <c r="K120" s="61">
        <v>3819.19</v>
      </c>
      <c r="L120"/>
      <c r="M120" s="63">
        <v>1366</v>
      </c>
      <c r="N120" s="64">
        <f t="shared" si="48"/>
        <v>409.8</v>
      </c>
      <c r="O120" s="64">
        <f t="shared" si="49"/>
        <v>2291.5100000000002</v>
      </c>
      <c r="P120" s="64">
        <f t="shared" si="50"/>
        <v>0</v>
      </c>
      <c r="Q120" s="64">
        <f t="shared" si="51"/>
        <v>0</v>
      </c>
      <c r="R120" s="65">
        <f t="shared" si="52"/>
        <v>0.36</v>
      </c>
      <c r="S120" s="65">
        <f t="shared" si="53"/>
        <v>0</v>
      </c>
      <c r="T120" s="64">
        <f t="shared" si="54"/>
        <v>0</v>
      </c>
      <c r="U120" s="64">
        <f t="shared" si="55"/>
        <v>0</v>
      </c>
      <c r="V120">
        <v>335</v>
      </c>
      <c r="W120" s="64">
        <f t="shared" si="56"/>
        <v>83.75</v>
      </c>
      <c r="X120" s="27">
        <f t="shared" si="57"/>
        <v>409.8</v>
      </c>
      <c r="Y120" s="11">
        <f t="shared" si="58"/>
        <v>4312.74</v>
      </c>
      <c r="Z120" s="123">
        <v>4966252557.6700001</v>
      </c>
      <c r="AA120" s="121">
        <v>30356</v>
      </c>
      <c r="AB120" s="27">
        <f t="shared" si="59"/>
        <v>163600.35999999999</v>
      </c>
      <c r="AC120" s="10">
        <f t="shared" si="60"/>
        <v>0.63778800000000002</v>
      </c>
      <c r="AD120" s="121">
        <v>100239</v>
      </c>
      <c r="AE120" s="10">
        <f t="shared" si="61"/>
        <v>0.72671200000000002</v>
      </c>
      <c r="AF120" s="10">
        <f t="shared" si="62"/>
        <v>0.33553500000000003</v>
      </c>
      <c r="AG120" s="66">
        <f t="shared" si="63"/>
        <v>0.33553500000000003</v>
      </c>
      <c r="AH120" s="67">
        <f t="shared" si="64"/>
        <v>0</v>
      </c>
      <c r="AI120" s="68">
        <f t="shared" si="65"/>
        <v>0.33553500000000003</v>
      </c>
      <c r="AJ120">
        <v>0</v>
      </c>
      <c r="AK120">
        <v>0</v>
      </c>
      <c r="AL120" s="26">
        <f t="shared" si="66"/>
        <v>0</v>
      </c>
      <c r="AM120">
        <v>0</v>
      </c>
      <c r="AN120">
        <v>0</v>
      </c>
      <c r="AO120" s="26">
        <f t="shared" si="67"/>
        <v>0</v>
      </c>
      <c r="AP120" s="26">
        <f t="shared" si="68"/>
        <v>16677542</v>
      </c>
      <c r="AQ120" s="26">
        <f t="shared" si="69"/>
        <v>16677542</v>
      </c>
      <c r="AR120" s="69">
        <v>12983806</v>
      </c>
      <c r="AS120" s="69">
        <f t="shared" si="84"/>
        <v>16677542</v>
      </c>
      <c r="AT120" s="63">
        <v>16889688</v>
      </c>
      <c r="AU120" s="26">
        <f t="shared" si="70"/>
        <v>212146</v>
      </c>
      <c r="AV120" s="70" t="str">
        <f t="shared" si="71"/>
        <v>No</v>
      </c>
      <c r="AW120" s="69">
        <f t="shared" si="72"/>
        <v>0</v>
      </c>
      <c r="AX120" s="71">
        <f t="shared" si="73"/>
        <v>16889688</v>
      </c>
      <c r="AY120" s="72">
        <f t="shared" si="74"/>
        <v>16889688</v>
      </c>
      <c r="AZ120" s="115">
        <f t="shared" si="75"/>
        <v>0</v>
      </c>
      <c r="BA120" s="115"/>
      <c r="BB120" s="115">
        <f t="shared" si="76"/>
        <v>13014.363909624815</v>
      </c>
      <c r="BC120" s="74"/>
      <c r="BD120" s="74"/>
      <c r="BE120" s="74">
        <f t="shared" si="77"/>
        <v>-212146</v>
      </c>
      <c r="BF120" s="74">
        <f t="shared" si="78"/>
        <v>-212146</v>
      </c>
      <c r="BG120" s="74">
        <f t="shared" si="78"/>
        <v>-181830.33659999818</v>
      </c>
      <c r="BH120" s="74">
        <f t="shared" si="78"/>
        <v>-151519.21948877722</v>
      </c>
      <c r="BI120" s="74">
        <f t="shared" si="78"/>
        <v>-121215.37559102103</v>
      </c>
      <c r="BJ120" s="74">
        <f t="shared" si="78"/>
        <v>-90911.531693264842</v>
      </c>
      <c r="BK120" s="74">
        <f t="shared" si="78"/>
        <v>-60610.718179900199</v>
      </c>
      <c r="BL120" s="74">
        <f t="shared" si="78"/>
        <v>-30305.3590899501</v>
      </c>
      <c r="BO120" s="116">
        <f t="shared" si="79"/>
        <v>0</v>
      </c>
      <c r="BP120" s="116">
        <f t="shared" si="79"/>
        <v>-30315.663400000001</v>
      </c>
      <c r="BQ120" s="116">
        <f t="shared" si="79"/>
        <v>-30311.117111219693</v>
      </c>
      <c r="BR120" s="116">
        <f t="shared" si="79"/>
        <v>-30303.843897755447</v>
      </c>
      <c r="BS120" s="116">
        <f t="shared" si="79"/>
        <v>-30303.843897755258</v>
      </c>
      <c r="BT120" s="116">
        <f t="shared" si="79"/>
        <v>-30300.81351336517</v>
      </c>
      <c r="BU120" s="116">
        <f t="shared" si="79"/>
        <v>-30305.3590899501</v>
      </c>
      <c r="BV120" s="116">
        <f t="shared" si="43"/>
        <v>-30305.3590899501</v>
      </c>
      <c r="BX120" s="74">
        <f t="shared" si="80"/>
        <v>16889688</v>
      </c>
      <c r="BY120" s="74">
        <f t="shared" si="81"/>
        <v>16859372.336599998</v>
      </c>
      <c r="BZ120" s="74">
        <f t="shared" si="81"/>
        <v>16829061.219488777</v>
      </c>
      <c r="CA120" s="74">
        <f t="shared" si="81"/>
        <v>16798757.375591021</v>
      </c>
      <c r="CB120" s="74">
        <f t="shared" si="81"/>
        <v>16768453.531693265</v>
      </c>
      <c r="CC120" s="74">
        <f t="shared" si="81"/>
        <v>16738152.7181799</v>
      </c>
      <c r="CD120" s="74">
        <f t="shared" si="81"/>
        <v>16707847.35908995</v>
      </c>
      <c r="CE120" s="74">
        <f t="shared" si="81"/>
        <v>16677542</v>
      </c>
      <c r="CG120" s="117">
        <f t="shared" si="82"/>
        <v>16889688</v>
      </c>
      <c r="CH120" s="117">
        <f t="shared" si="83"/>
        <v>16859372.336599998</v>
      </c>
      <c r="CI120" s="117">
        <f t="shared" si="83"/>
        <v>16829061.219488777</v>
      </c>
      <c r="CJ120" s="117">
        <f t="shared" si="83"/>
        <v>16798757.375591021</v>
      </c>
      <c r="CK120" s="117">
        <f t="shared" si="83"/>
        <v>16768453.531693265</v>
      </c>
      <c r="CL120" s="117">
        <f t="shared" si="83"/>
        <v>16738152.7181799</v>
      </c>
      <c r="CM120" s="117">
        <f t="shared" si="83"/>
        <v>16707847.35908995</v>
      </c>
      <c r="CN120" s="117">
        <f t="shared" si="83"/>
        <v>16677542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 s="124">
        <v>12</v>
      </c>
      <c r="H121" s="6">
        <v>95</v>
      </c>
      <c r="I121" s="2" t="s">
        <v>282</v>
      </c>
      <c r="J121" s="60"/>
      <c r="K121" s="61">
        <v>3031.8</v>
      </c>
      <c r="L121"/>
      <c r="M121" s="63">
        <v>2626</v>
      </c>
      <c r="N121" s="64">
        <f t="shared" si="48"/>
        <v>787.8</v>
      </c>
      <c r="O121" s="64">
        <f t="shared" si="49"/>
        <v>1819.08</v>
      </c>
      <c r="P121" s="64">
        <f t="shared" si="50"/>
        <v>806.92000000000007</v>
      </c>
      <c r="Q121" s="64">
        <f t="shared" si="51"/>
        <v>121.04</v>
      </c>
      <c r="R121" s="65">
        <f t="shared" si="52"/>
        <v>0.87</v>
      </c>
      <c r="S121" s="65">
        <f t="shared" si="53"/>
        <v>0.27</v>
      </c>
      <c r="T121" s="64">
        <f t="shared" si="54"/>
        <v>818.59</v>
      </c>
      <c r="U121" s="64">
        <f t="shared" si="55"/>
        <v>122.79</v>
      </c>
      <c r="V121">
        <v>900</v>
      </c>
      <c r="W121" s="64">
        <f t="shared" si="56"/>
        <v>225</v>
      </c>
      <c r="X121" s="27">
        <f t="shared" si="57"/>
        <v>787.8</v>
      </c>
      <c r="Y121" s="11">
        <f t="shared" si="58"/>
        <v>4165.6400000000003</v>
      </c>
      <c r="Z121" s="123">
        <v>3174456633.3299999</v>
      </c>
      <c r="AA121" s="121">
        <v>27980</v>
      </c>
      <c r="AB121" s="27">
        <f t="shared" si="59"/>
        <v>113454.49</v>
      </c>
      <c r="AC121" s="10">
        <f t="shared" si="60"/>
        <v>0.442297</v>
      </c>
      <c r="AD121" s="121">
        <v>56237</v>
      </c>
      <c r="AE121" s="10">
        <f t="shared" si="61"/>
        <v>0.40770699999999999</v>
      </c>
      <c r="AF121" s="10">
        <f t="shared" si="62"/>
        <v>0.56808000000000003</v>
      </c>
      <c r="AG121" s="66">
        <f t="shared" si="63"/>
        <v>0.56808000000000003</v>
      </c>
      <c r="AH121" s="67">
        <f t="shared" si="64"/>
        <v>0.04</v>
      </c>
      <c r="AI121" s="68">
        <f t="shared" si="65"/>
        <v>0.60808000000000006</v>
      </c>
      <c r="AJ121">
        <v>0</v>
      </c>
      <c r="AK121">
        <v>0</v>
      </c>
      <c r="AL121" s="26">
        <f t="shared" si="66"/>
        <v>0</v>
      </c>
      <c r="AM121">
        <v>0</v>
      </c>
      <c r="AN121">
        <v>0</v>
      </c>
      <c r="AO121" s="26">
        <f t="shared" si="67"/>
        <v>0</v>
      </c>
      <c r="AP121" s="26">
        <f t="shared" si="68"/>
        <v>29193313</v>
      </c>
      <c r="AQ121" s="26">
        <f t="shared" si="69"/>
        <v>29193313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70"/>
        <v>1957344</v>
      </c>
      <c r="AV121" s="70" t="str">
        <f t="shared" si="71"/>
        <v>No</v>
      </c>
      <c r="AW121" s="69">
        <f t="shared" si="72"/>
        <v>0</v>
      </c>
      <c r="AX121" s="71">
        <f t="shared" si="73"/>
        <v>31150657</v>
      </c>
      <c r="AY121" s="72">
        <f t="shared" si="74"/>
        <v>31150657</v>
      </c>
      <c r="AZ121" s="115">
        <f t="shared" si="75"/>
        <v>0</v>
      </c>
      <c r="BA121" s="115"/>
      <c r="BB121" s="115">
        <f t="shared" si="76"/>
        <v>15835.147767003102</v>
      </c>
      <c r="BC121" s="74"/>
      <c r="BD121" s="74"/>
      <c r="BE121" s="74">
        <f t="shared" si="77"/>
        <v>-1957344</v>
      </c>
      <c r="BF121" s="74">
        <f t="shared" si="78"/>
        <v>-1957344</v>
      </c>
      <c r="BG121" s="74">
        <f t="shared" si="78"/>
        <v>-1957344</v>
      </c>
      <c r="BH121" s="74">
        <f t="shared" si="78"/>
        <v>-1957344</v>
      </c>
      <c r="BI121" s="74">
        <f t="shared" si="78"/>
        <v>-1957344</v>
      </c>
      <c r="BJ121" s="74">
        <f t="shared" si="78"/>
        <v>-1957344</v>
      </c>
      <c r="BK121" s="74">
        <f t="shared" si="78"/>
        <v>-1957344</v>
      </c>
      <c r="BL121" s="74">
        <f t="shared" si="78"/>
        <v>-1957344</v>
      </c>
      <c r="BO121" s="116">
        <f t="shared" si="79"/>
        <v>0</v>
      </c>
      <c r="BP121" s="116">
        <f t="shared" si="79"/>
        <v>-279704.45760000002</v>
      </c>
      <c r="BQ121" s="116">
        <f t="shared" si="79"/>
        <v>-326289.24479999999</v>
      </c>
      <c r="BR121" s="116">
        <f t="shared" si="79"/>
        <v>-391468.80000000005</v>
      </c>
      <c r="BS121" s="116">
        <f t="shared" si="79"/>
        <v>-489336</v>
      </c>
      <c r="BT121" s="116">
        <f t="shared" si="79"/>
        <v>-652382.75520000001</v>
      </c>
      <c r="BU121" s="116">
        <f t="shared" si="79"/>
        <v>-978672</v>
      </c>
      <c r="BV121" s="116">
        <f t="shared" si="43"/>
        <v>-1957344</v>
      </c>
      <c r="BX121" s="74">
        <f t="shared" si="80"/>
        <v>31150657</v>
      </c>
      <c r="BY121" s="74">
        <f t="shared" si="81"/>
        <v>30870952.542399999</v>
      </c>
      <c r="BZ121" s="74">
        <f t="shared" si="81"/>
        <v>30824367.755199999</v>
      </c>
      <c r="CA121" s="74">
        <f t="shared" si="81"/>
        <v>30759188.199999999</v>
      </c>
      <c r="CB121" s="74">
        <f t="shared" si="81"/>
        <v>30661321</v>
      </c>
      <c r="CC121" s="74">
        <f t="shared" si="81"/>
        <v>30498274.244800001</v>
      </c>
      <c r="CD121" s="74">
        <f t="shared" si="81"/>
        <v>30171985</v>
      </c>
      <c r="CE121" s="74">
        <f t="shared" si="81"/>
        <v>29193313</v>
      </c>
      <c r="CG121" s="117">
        <f t="shared" si="82"/>
        <v>31150657</v>
      </c>
      <c r="CH121" s="117">
        <f t="shared" si="83"/>
        <v>31150657</v>
      </c>
      <c r="CI121" s="117">
        <f t="shared" si="83"/>
        <v>31150657</v>
      </c>
      <c r="CJ121" s="117">
        <f t="shared" si="83"/>
        <v>31150657</v>
      </c>
      <c r="CK121" s="117">
        <f t="shared" si="83"/>
        <v>31150657</v>
      </c>
      <c r="CL121" s="117">
        <f t="shared" si="83"/>
        <v>31150657</v>
      </c>
      <c r="CM121" s="117">
        <f t="shared" si="83"/>
        <v>31150657</v>
      </c>
      <c r="CN121" s="117">
        <f t="shared" si="83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 s="124">
        <v>0</v>
      </c>
      <c r="H122" s="6">
        <v>96</v>
      </c>
      <c r="I122" s="2" t="s">
        <v>283</v>
      </c>
      <c r="J122" s="60"/>
      <c r="K122" s="61">
        <v>3437.08</v>
      </c>
      <c r="L122"/>
      <c r="M122" s="63">
        <v>1277</v>
      </c>
      <c r="N122" s="64">
        <f t="shared" si="48"/>
        <v>383.1</v>
      </c>
      <c r="O122" s="64">
        <f t="shared" si="49"/>
        <v>2062.25</v>
      </c>
      <c r="P122" s="64">
        <f t="shared" si="50"/>
        <v>0</v>
      </c>
      <c r="Q122" s="64">
        <f t="shared" si="51"/>
        <v>0</v>
      </c>
      <c r="R122" s="65">
        <f t="shared" si="52"/>
        <v>0.37</v>
      </c>
      <c r="S122" s="65">
        <f t="shared" si="53"/>
        <v>0</v>
      </c>
      <c r="T122" s="64">
        <f t="shared" si="54"/>
        <v>0</v>
      </c>
      <c r="U122" s="64">
        <f t="shared" si="55"/>
        <v>0</v>
      </c>
      <c r="V122">
        <v>321</v>
      </c>
      <c r="W122" s="64">
        <f t="shared" si="56"/>
        <v>80.25</v>
      </c>
      <c r="X122" s="27">
        <f t="shared" si="57"/>
        <v>383.1</v>
      </c>
      <c r="Y122" s="11">
        <f t="shared" si="58"/>
        <v>3900.43</v>
      </c>
      <c r="Z122" s="123">
        <v>5493022556.3299999</v>
      </c>
      <c r="AA122" s="121">
        <v>28275</v>
      </c>
      <c r="AB122" s="27">
        <f t="shared" si="59"/>
        <v>194271.35</v>
      </c>
      <c r="AC122" s="10">
        <f t="shared" si="60"/>
        <v>0.75735699999999995</v>
      </c>
      <c r="AD122" s="121">
        <v>98313</v>
      </c>
      <c r="AE122" s="10">
        <f t="shared" si="61"/>
        <v>0.71274899999999997</v>
      </c>
      <c r="AF122" s="10">
        <f t="shared" si="62"/>
        <v>0.256025</v>
      </c>
      <c r="AG122" s="66">
        <f t="shared" si="63"/>
        <v>0.256025</v>
      </c>
      <c r="AH122" s="67">
        <f t="shared" si="64"/>
        <v>0</v>
      </c>
      <c r="AI122" s="68">
        <f t="shared" si="65"/>
        <v>0.256025</v>
      </c>
      <c r="AJ122">
        <v>0</v>
      </c>
      <c r="AK122">
        <v>0</v>
      </c>
      <c r="AL122" s="26">
        <f t="shared" si="66"/>
        <v>0</v>
      </c>
      <c r="AM122">
        <v>0</v>
      </c>
      <c r="AN122">
        <v>0</v>
      </c>
      <c r="AO122" s="26">
        <f t="shared" si="67"/>
        <v>0</v>
      </c>
      <c r="AP122" s="26">
        <f t="shared" si="68"/>
        <v>11508952</v>
      </c>
      <c r="AQ122" s="26">
        <f t="shared" si="69"/>
        <v>11508952</v>
      </c>
      <c r="AR122" s="69">
        <v>11832806</v>
      </c>
      <c r="AS122" s="69">
        <f t="shared" si="84"/>
        <v>11508952</v>
      </c>
      <c r="AT122" s="63">
        <v>11645304</v>
      </c>
      <c r="AU122" s="26">
        <f t="shared" si="70"/>
        <v>136352</v>
      </c>
      <c r="AV122" s="70" t="str">
        <f t="shared" si="71"/>
        <v>No</v>
      </c>
      <c r="AW122" s="69">
        <f t="shared" si="72"/>
        <v>0</v>
      </c>
      <c r="AX122" s="71">
        <f t="shared" si="73"/>
        <v>11645304</v>
      </c>
      <c r="AY122" s="72">
        <f t="shared" si="74"/>
        <v>11645304</v>
      </c>
      <c r="AZ122" s="115">
        <f t="shared" si="75"/>
        <v>0</v>
      </c>
      <c r="BA122" s="115"/>
      <c r="BB122" s="115">
        <f t="shared" si="76"/>
        <v>13078.676012778289</v>
      </c>
      <c r="BC122" s="74"/>
      <c r="BD122" s="74"/>
      <c r="BE122" s="74">
        <f t="shared" si="77"/>
        <v>-136352</v>
      </c>
      <c r="BF122" s="74">
        <f t="shared" si="78"/>
        <v>-136352</v>
      </c>
      <c r="BG122" s="74">
        <f t="shared" si="78"/>
        <v>-116867.29920000024</v>
      </c>
      <c r="BH122" s="74">
        <f t="shared" si="78"/>
        <v>-97385.520423360169</v>
      </c>
      <c r="BI122" s="74">
        <f t="shared" si="78"/>
        <v>-77908.416338687763</v>
      </c>
      <c r="BJ122" s="74">
        <f t="shared" si="78"/>
        <v>-58431.312254015356</v>
      </c>
      <c r="BK122" s="74">
        <f t="shared" si="78"/>
        <v>-38956.15587975271</v>
      </c>
      <c r="BL122" s="74">
        <f t="shared" si="78"/>
        <v>-19478.077939875424</v>
      </c>
      <c r="BO122" s="116">
        <f t="shared" si="79"/>
        <v>0</v>
      </c>
      <c r="BP122" s="116">
        <f t="shared" si="79"/>
        <v>-19484.700799999999</v>
      </c>
      <c r="BQ122" s="116">
        <f t="shared" si="79"/>
        <v>-19481.77877664004</v>
      </c>
      <c r="BR122" s="116">
        <f t="shared" si="79"/>
        <v>-19477.104084672035</v>
      </c>
      <c r="BS122" s="116">
        <f t="shared" si="79"/>
        <v>-19477.104084671941</v>
      </c>
      <c r="BT122" s="116">
        <f t="shared" si="79"/>
        <v>-19475.156374263319</v>
      </c>
      <c r="BU122" s="116">
        <f t="shared" si="79"/>
        <v>-19478.077939876355</v>
      </c>
      <c r="BV122" s="116">
        <f t="shared" si="79"/>
        <v>-19478.077939875424</v>
      </c>
      <c r="BX122" s="74">
        <f t="shared" si="80"/>
        <v>11645304</v>
      </c>
      <c r="BY122" s="74">
        <f t="shared" si="81"/>
        <v>11625819.2992</v>
      </c>
      <c r="BZ122" s="74">
        <f t="shared" si="81"/>
        <v>11606337.52042336</v>
      </c>
      <c r="CA122" s="74">
        <f t="shared" si="81"/>
        <v>11586860.416338688</v>
      </c>
      <c r="CB122" s="74">
        <f t="shared" si="81"/>
        <v>11567383.312254015</v>
      </c>
      <c r="CC122" s="74">
        <f t="shared" si="81"/>
        <v>11547908.155879753</v>
      </c>
      <c r="CD122" s="74">
        <f t="shared" si="81"/>
        <v>11528430.077939875</v>
      </c>
      <c r="CE122" s="74">
        <f t="shared" si="81"/>
        <v>11508952</v>
      </c>
      <c r="CG122" s="117">
        <f t="shared" si="82"/>
        <v>11645304</v>
      </c>
      <c r="CH122" s="117">
        <f t="shared" si="83"/>
        <v>11625819.2992</v>
      </c>
      <c r="CI122" s="117">
        <f t="shared" si="83"/>
        <v>11606337.52042336</v>
      </c>
      <c r="CJ122" s="117">
        <f t="shared" si="83"/>
        <v>11586860.416338688</v>
      </c>
      <c r="CK122" s="117">
        <f t="shared" si="83"/>
        <v>11567383.312254015</v>
      </c>
      <c r="CL122" s="117">
        <f t="shared" si="83"/>
        <v>11547908.155879753</v>
      </c>
      <c r="CM122" s="117">
        <f t="shared" si="83"/>
        <v>11528430.077939875</v>
      </c>
      <c r="CN122" s="117">
        <f t="shared" si="83"/>
        <v>11508952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 s="124">
        <v>0</v>
      </c>
      <c r="H123" s="6">
        <v>97</v>
      </c>
      <c r="I123" s="2" t="s">
        <v>284</v>
      </c>
      <c r="J123" s="60"/>
      <c r="K123" s="61">
        <v>3882.31</v>
      </c>
      <c r="L123"/>
      <c r="M123" s="63">
        <v>604</v>
      </c>
      <c r="N123" s="64">
        <f t="shared" si="48"/>
        <v>181.2</v>
      </c>
      <c r="O123" s="64">
        <f t="shared" si="49"/>
        <v>2329.39</v>
      </c>
      <c r="P123" s="64">
        <f t="shared" si="50"/>
        <v>0</v>
      </c>
      <c r="Q123" s="64">
        <f t="shared" si="51"/>
        <v>0</v>
      </c>
      <c r="R123" s="65">
        <f t="shared" si="52"/>
        <v>0.16</v>
      </c>
      <c r="S123" s="65">
        <f t="shared" si="53"/>
        <v>0</v>
      </c>
      <c r="T123" s="64">
        <f t="shared" si="54"/>
        <v>0</v>
      </c>
      <c r="U123" s="64">
        <f t="shared" si="55"/>
        <v>0</v>
      </c>
      <c r="V123">
        <v>66</v>
      </c>
      <c r="W123" s="64">
        <f t="shared" si="56"/>
        <v>16.5</v>
      </c>
      <c r="X123" s="27">
        <f t="shared" si="57"/>
        <v>181.2</v>
      </c>
      <c r="Y123" s="11">
        <f t="shared" si="58"/>
        <v>4080.0099999999998</v>
      </c>
      <c r="Z123" s="123">
        <v>6286773373.3299999</v>
      </c>
      <c r="AA123" s="121">
        <v>27577</v>
      </c>
      <c r="AB123" s="27">
        <f t="shared" si="59"/>
        <v>227971.62</v>
      </c>
      <c r="AC123" s="10">
        <f t="shared" si="60"/>
        <v>0.88873599999999997</v>
      </c>
      <c r="AD123" s="121">
        <v>142039</v>
      </c>
      <c r="AE123" s="10">
        <f t="shared" si="61"/>
        <v>1.0297540000000001</v>
      </c>
      <c r="AF123" s="10">
        <f t="shared" si="62"/>
        <v>6.8959000000000006E-2</v>
      </c>
      <c r="AG123" s="66">
        <f t="shared" si="63"/>
        <v>6.8959000000000006E-2</v>
      </c>
      <c r="AH123" s="67">
        <f t="shared" si="64"/>
        <v>0</v>
      </c>
      <c r="AI123" s="68">
        <f t="shared" si="65"/>
        <v>6.8959000000000006E-2</v>
      </c>
      <c r="AJ123">
        <v>0</v>
      </c>
      <c r="AK123">
        <v>0</v>
      </c>
      <c r="AL123" s="26">
        <f t="shared" si="66"/>
        <v>0</v>
      </c>
      <c r="AM123">
        <v>0</v>
      </c>
      <c r="AN123">
        <v>0</v>
      </c>
      <c r="AO123" s="26">
        <f t="shared" si="67"/>
        <v>0</v>
      </c>
      <c r="AP123" s="26">
        <f t="shared" si="68"/>
        <v>3242598</v>
      </c>
      <c r="AQ123" s="26">
        <f t="shared" si="69"/>
        <v>3242598</v>
      </c>
      <c r="AR123" s="69">
        <v>4893944</v>
      </c>
      <c r="AS123" s="69">
        <f t="shared" si="84"/>
        <v>3242598</v>
      </c>
      <c r="AT123" s="63">
        <v>4495691</v>
      </c>
      <c r="AU123" s="26">
        <f t="shared" si="70"/>
        <v>1253093</v>
      </c>
      <c r="AV123" s="70" t="str">
        <f t="shared" si="71"/>
        <v>No</v>
      </c>
      <c r="AW123" s="69">
        <f t="shared" si="72"/>
        <v>0</v>
      </c>
      <c r="AX123" s="71">
        <f t="shared" si="73"/>
        <v>4495691</v>
      </c>
      <c r="AY123" s="72">
        <f t="shared" si="74"/>
        <v>4495691</v>
      </c>
      <c r="AZ123" s="115">
        <f t="shared" si="75"/>
        <v>0</v>
      </c>
      <c r="BA123" s="115"/>
      <c r="BB123" s="115">
        <f t="shared" si="76"/>
        <v>12111.890923187484</v>
      </c>
      <c r="BC123" s="74"/>
      <c r="BD123" s="74"/>
      <c r="BE123" s="74">
        <f t="shared" si="77"/>
        <v>-1253093</v>
      </c>
      <c r="BF123" s="74">
        <f t="shared" ref="BF123:BL154" si="85">$AQ123-CG123</f>
        <v>-1253093</v>
      </c>
      <c r="BG123" s="74">
        <f t="shared" si="85"/>
        <v>-1074026.0103000002</v>
      </c>
      <c r="BH123" s="74">
        <f t="shared" si="85"/>
        <v>-894985.87438299041</v>
      </c>
      <c r="BI123" s="74">
        <f t="shared" si="85"/>
        <v>-715988.69950639224</v>
      </c>
      <c r="BJ123" s="74">
        <f t="shared" si="85"/>
        <v>-536991.52462979406</v>
      </c>
      <c r="BK123" s="74">
        <f t="shared" si="85"/>
        <v>-358012.24947068375</v>
      </c>
      <c r="BL123" s="74">
        <f t="shared" si="85"/>
        <v>-179006.12473534187</v>
      </c>
      <c r="BO123" s="116">
        <f t="shared" ref="BO123:BV154" si="86">BE123*BO$16</f>
        <v>0</v>
      </c>
      <c r="BP123" s="116">
        <f t="shared" si="86"/>
        <v>-179066.98970000001</v>
      </c>
      <c r="BQ123" s="116">
        <f t="shared" si="86"/>
        <v>-179040.13591701002</v>
      </c>
      <c r="BR123" s="116">
        <f t="shared" si="86"/>
        <v>-178997.17487659809</v>
      </c>
      <c r="BS123" s="116">
        <f t="shared" si="86"/>
        <v>-178997.17487659806</v>
      </c>
      <c r="BT123" s="116">
        <f t="shared" si="86"/>
        <v>-178979.27515911034</v>
      </c>
      <c r="BU123" s="116">
        <f t="shared" si="86"/>
        <v>-179006.12473534187</v>
      </c>
      <c r="BV123" s="116">
        <f t="shared" si="86"/>
        <v>-179006.12473534187</v>
      </c>
      <c r="BX123" s="74">
        <f t="shared" si="80"/>
        <v>4495691</v>
      </c>
      <c r="BY123" s="74">
        <f t="shared" ref="BY123:CE154" si="87">CG123+BP123</f>
        <v>4316624.0103000002</v>
      </c>
      <c r="BZ123" s="74">
        <f t="shared" si="87"/>
        <v>4137583.8743829904</v>
      </c>
      <c r="CA123" s="74">
        <f t="shared" si="87"/>
        <v>3958586.6995063922</v>
      </c>
      <c r="CB123" s="74">
        <f t="shared" si="87"/>
        <v>3779589.5246297941</v>
      </c>
      <c r="CC123" s="74">
        <f t="shared" si="87"/>
        <v>3600610.2494706837</v>
      </c>
      <c r="CD123" s="74">
        <f t="shared" si="87"/>
        <v>3421604.1247353419</v>
      </c>
      <c r="CE123" s="74">
        <f t="shared" si="87"/>
        <v>3242598</v>
      </c>
      <c r="CG123" s="117">
        <f t="shared" si="82"/>
        <v>4495691</v>
      </c>
      <c r="CH123" s="117">
        <f t="shared" ref="CH123:CN154" si="88">IF(OR($C123=1,$B123=1),MAX(BY123,CG123,$AR123),BY123)</f>
        <v>4316624.0103000002</v>
      </c>
      <c r="CI123" s="117">
        <f t="shared" si="88"/>
        <v>4137583.8743829904</v>
      </c>
      <c r="CJ123" s="117">
        <f t="shared" si="88"/>
        <v>3958586.6995063922</v>
      </c>
      <c r="CK123" s="117">
        <f t="shared" si="88"/>
        <v>3779589.5246297941</v>
      </c>
      <c r="CL123" s="117">
        <f t="shared" si="88"/>
        <v>3600610.2494706837</v>
      </c>
      <c r="CM123" s="117">
        <f t="shared" si="88"/>
        <v>3421604.1247353419</v>
      </c>
      <c r="CN123" s="117">
        <f t="shared" si="88"/>
        <v>3242598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 s="124">
        <v>0</v>
      </c>
      <c r="H124" s="6">
        <v>98</v>
      </c>
      <c r="I124" s="2" t="s">
        <v>285</v>
      </c>
      <c r="J124" s="60"/>
      <c r="K124" s="61">
        <v>113.82</v>
      </c>
      <c r="L124"/>
      <c r="M124" s="63">
        <v>37</v>
      </c>
      <c r="N124" s="64">
        <f t="shared" si="48"/>
        <v>11.1</v>
      </c>
      <c r="O124" s="64">
        <f t="shared" si="49"/>
        <v>68.290000000000006</v>
      </c>
      <c r="P124" s="64">
        <f t="shared" si="50"/>
        <v>0</v>
      </c>
      <c r="Q124" s="64">
        <f t="shared" si="51"/>
        <v>0</v>
      </c>
      <c r="R124" s="65">
        <f t="shared" si="52"/>
        <v>0.33</v>
      </c>
      <c r="S124" s="65">
        <f t="shared" si="53"/>
        <v>0</v>
      </c>
      <c r="T124" s="64">
        <f t="shared" si="54"/>
        <v>0</v>
      </c>
      <c r="U124" s="64">
        <f t="shared" si="55"/>
        <v>0</v>
      </c>
      <c r="V124">
        <v>5</v>
      </c>
      <c r="W124" s="64">
        <f t="shared" si="56"/>
        <v>1.25</v>
      </c>
      <c r="X124" s="27">
        <f t="shared" si="57"/>
        <v>11.1</v>
      </c>
      <c r="Y124" s="11">
        <f t="shared" si="58"/>
        <v>126.16999999999999</v>
      </c>
      <c r="Z124" s="123">
        <v>524407684.32999998</v>
      </c>
      <c r="AA124" s="121">
        <v>1594</v>
      </c>
      <c r="AB124" s="27">
        <f t="shared" si="59"/>
        <v>328988.51</v>
      </c>
      <c r="AC124" s="10">
        <f t="shared" si="60"/>
        <v>1.282545</v>
      </c>
      <c r="AD124" s="121">
        <v>92500</v>
      </c>
      <c r="AE124" s="10">
        <f t="shared" si="61"/>
        <v>0.67060600000000004</v>
      </c>
      <c r="AF124" s="10">
        <f t="shared" si="62"/>
        <v>-9.8962999999999995E-2</v>
      </c>
      <c r="AG124" s="66">
        <f t="shared" si="63"/>
        <v>0.01</v>
      </c>
      <c r="AH124" s="67">
        <f t="shared" si="64"/>
        <v>0</v>
      </c>
      <c r="AI124" s="68">
        <f t="shared" si="65"/>
        <v>0.01</v>
      </c>
      <c r="AJ124">
        <v>63</v>
      </c>
      <c r="AK124">
        <v>6</v>
      </c>
      <c r="AL124" s="26">
        <f t="shared" si="66"/>
        <v>37800</v>
      </c>
      <c r="AM124">
        <v>0</v>
      </c>
      <c r="AN124">
        <v>0</v>
      </c>
      <c r="AO124" s="26">
        <f t="shared" si="67"/>
        <v>0</v>
      </c>
      <c r="AP124" s="26">
        <f t="shared" si="68"/>
        <v>14541</v>
      </c>
      <c r="AQ124" s="26">
        <f t="shared" si="69"/>
        <v>52341</v>
      </c>
      <c r="AR124" s="69">
        <v>25815</v>
      </c>
      <c r="AS124" s="69">
        <f t="shared" si="84"/>
        <v>52341</v>
      </c>
      <c r="AT124" s="63">
        <v>55415</v>
      </c>
      <c r="AU124" s="26">
        <f t="shared" si="70"/>
        <v>3074</v>
      </c>
      <c r="AV124" s="70" t="str">
        <f t="shared" si="71"/>
        <v>No</v>
      </c>
      <c r="AW124" s="69">
        <f t="shared" si="72"/>
        <v>0</v>
      </c>
      <c r="AX124" s="71">
        <f t="shared" si="73"/>
        <v>55415</v>
      </c>
      <c r="AY124" s="72">
        <f t="shared" si="74"/>
        <v>55415</v>
      </c>
      <c r="AZ124" s="115">
        <f t="shared" si="75"/>
        <v>0</v>
      </c>
      <c r="BA124" s="115"/>
      <c r="BB124" s="115">
        <f t="shared" si="76"/>
        <v>12775.516165875943</v>
      </c>
      <c r="BC124" s="74"/>
      <c r="BD124" s="74"/>
      <c r="BE124" s="74">
        <f t="shared" si="77"/>
        <v>-3074</v>
      </c>
      <c r="BF124" s="74">
        <f t="shared" si="85"/>
        <v>-3074</v>
      </c>
      <c r="BG124" s="74">
        <f t="shared" si="85"/>
        <v>-2634.725400000003</v>
      </c>
      <c r="BH124" s="74">
        <f t="shared" si="85"/>
        <v>-2195.5166758199994</v>
      </c>
      <c r="BI124" s="74">
        <f t="shared" si="85"/>
        <v>-1756.4133406559995</v>
      </c>
      <c r="BJ124" s="74">
        <f t="shared" si="85"/>
        <v>-1317.3100054919996</v>
      </c>
      <c r="BK124" s="74">
        <f t="shared" si="85"/>
        <v>-878.25058066151541</v>
      </c>
      <c r="BL124" s="74">
        <f t="shared" si="85"/>
        <v>-439.12529033076135</v>
      </c>
      <c r="BO124" s="116">
        <f t="shared" si="86"/>
        <v>0</v>
      </c>
      <c r="BP124" s="116">
        <f t="shared" si="86"/>
        <v>-439.27460000000002</v>
      </c>
      <c r="BQ124" s="116">
        <f t="shared" si="86"/>
        <v>-439.20872418000044</v>
      </c>
      <c r="BR124" s="116">
        <f t="shared" si="86"/>
        <v>-439.10333516399987</v>
      </c>
      <c r="BS124" s="116">
        <f t="shared" si="86"/>
        <v>-439.10333516399987</v>
      </c>
      <c r="BT124" s="116">
        <f t="shared" si="86"/>
        <v>-439.05942483048347</v>
      </c>
      <c r="BU124" s="116">
        <f t="shared" si="86"/>
        <v>-439.12529033075771</v>
      </c>
      <c r="BV124" s="116">
        <f t="shared" si="86"/>
        <v>-439.12529033076135</v>
      </c>
      <c r="BX124" s="74">
        <f t="shared" si="80"/>
        <v>55415</v>
      </c>
      <c r="BY124" s="74">
        <f t="shared" si="87"/>
        <v>54975.725400000003</v>
      </c>
      <c r="BZ124" s="74">
        <f t="shared" si="87"/>
        <v>54536.516675819999</v>
      </c>
      <c r="CA124" s="74">
        <f t="shared" si="87"/>
        <v>54097.413340655999</v>
      </c>
      <c r="CB124" s="74">
        <f t="shared" si="87"/>
        <v>53658.310005492</v>
      </c>
      <c r="CC124" s="74">
        <f t="shared" si="87"/>
        <v>53219.250580661515</v>
      </c>
      <c r="CD124" s="74">
        <f t="shared" si="87"/>
        <v>52780.125290330761</v>
      </c>
      <c r="CE124" s="74">
        <f t="shared" si="87"/>
        <v>52341</v>
      </c>
      <c r="CG124" s="117">
        <f t="shared" si="82"/>
        <v>55415</v>
      </c>
      <c r="CH124" s="117">
        <f t="shared" si="88"/>
        <v>54975.725400000003</v>
      </c>
      <c r="CI124" s="117">
        <f t="shared" si="88"/>
        <v>54536.516675819999</v>
      </c>
      <c r="CJ124" s="117">
        <f t="shared" si="88"/>
        <v>54097.413340655999</v>
      </c>
      <c r="CK124" s="117">
        <f t="shared" si="88"/>
        <v>53658.310005492</v>
      </c>
      <c r="CL124" s="117">
        <f t="shared" si="88"/>
        <v>53219.250580661515</v>
      </c>
      <c r="CM124" s="117">
        <f t="shared" si="88"/>
        <v>52780.125290330761</v>
      </c>
      <c r="CN124" s="117">
        <f t="shared" si="88"/>
        <v>52341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 s="124">
        <v>0</v>
      </c>
      <c r="H125" s="6">
        <v>99</v>
      </c>
      <c r="I125" s="2" t="s">
        <v>286</v>
      </c>
      <c r="J125" s="60"/>
      <c r="K125" s="61">
        <v>1577.1</v>
      </c>
      <c r="L125"/>
      <c r="M125" s="63">
        <v>355</v>
      </c>
      <c r="N125" s="64">
        <f t="shared" si="48"/>
        <v>106.5</v>
      </c>
      <c r="O125" s="64">
        <f t="shared" si="49"/>
        <v>946.26</v>
      </c>
      <c r="P125" s="64">
        <f t="shared" si="50"/>
        <v>0</v>
      </c>
      <c r="Q125" s="64">
        <f t="shared" si="51"/>
        <v>0</v>
      </c>
      <c r="R125" s="65">
        <f t="shared" si="52"/>
        <v>0.23</v>
      </c>
      <c r="S125" s="65">
        <f t="shared" si="53"/>
        <v>0</v>
      </c>
      <c r="T125" s="64">
        <f t="shared" si="54"/>
        <v>0</v>
      </c>
      <c r="U125" s="64">
        <f t="shared" si="55"/>
        <v>0</v>
      </c>
      <c r="V125">
        <v>25</v>
      </c>
      <c r="W125" s="64">
        <f t="shared" si="56"/>
        <v>6.25</v>
      </c>
      <c r="X125" s="27">
        <f t="shared" si="57"/>
        <v>106.5</v>
      </c>
      <c r="Y125" s="11">
        <f t="shared" si="58"/>
        <v>1689.85</v>
      </c>
      <c r="Z125" s="123">
        <v>2295315303</v>
      </c>
      <c r="AA125" s="121">
        <v>13464</v>
      </c>
      <c r="AB125" s="27">
        <f t="shared" si="59"/>
        <v>170477.96</v>
      </c>
      <c r="AC125" s="10">
        <f t="shared" si="60"/>
        <v>0.66459999999999997</v>
      </c>
      <c r="AD125" s="121">
        <v>114167</v>
      </c>
      <c r="AE125" s="10">
        <f t="shared" si="61"/>
        <v>0.82768799999999998</v>
      </c>
      <c r="AF125" s="10">
        <f t="shared" si="62"/>
        <v>0.28647400000000001</v>
      </c>
      <c r="AG125" s="66">
        <f t="shared" si="63"/>
        <v>0.28647400000000001</v>
      </c>
      <c r="AH125" s="67">
        <f t="shared" si="64"/>
        <v>0</v>
      </c>
      <c r="AI125" s="68">
        <f t="shared" si="65"/>
        <v>0.28647400000000001</v>
      </c>
      <c r="AJ125">
        <v>0</v>
      </c>
      <c r="AK125">
        <v>0</v>
      </c>
      <c r="AL125" s="26">
        <f t="shared" si="66"/>
        <v>0</v>
      </c>
      <c r="AM125">
        <v>0</v>
      </c>
      <c r="AN125">
        <v>0</v>
      </c>
      <c r="AO125" s="26">
        <f t="shared" si="67"/>
        <v>0</v>
      </c>
      <c r="AP125" s="26">
        <f t="shared" si="68"/>
        <v>5579230</v>
      </c>
      <c r="AQ125" s="26">
        <f t="shared" si="69"/>
        <v>5579230</v>
      </c>
      <c r="AR125" s="69">
        <v>8076776</v>
      </c>
      <c r="AS125" s="69">
        <f t="shared" si="84"/>
        <v>5579230</v>
      </c>
      <c r="AT125" s="63">
        <v>7331325</v>
      </c>
      <c r="AU125" s="26">
        <f t="shared" si="70"/>
        <v>1752095</v>
      </c>
      <c r="AV125" s="70" t="str">
        <f t="shared" si="71"/>
        <v>No</v>
      </c>
      <c r="AW125" s="69">
        <f t="shared" si="72"/>
        <v>0</v>
      </c>
      <c r="AX125" s="71">
        <f t="shared" si="73"/>
        <v>7331325</v>
      </c>
      <c r="AY125" s="72">
        <f t="shared" si="74"/>
        <v>7331325</v>
      </c>
      <c r="AZ125" s="115">
        <f t="shared" si="75"/>
        <v>0</v>
      </c>
      <c r="BA125" s="115"/>
      <c r="BB125" s="115">
        <f t="shared" si="76"/>
        <v>12348.945057383806</v>
      </c>
      <c r="BC125" s="74"/>
      <c r="BD125" s="74"/>
      <c r="BE125" s="74">
        <f t="shared" si="77"/>
        <v>-1752095</v>
      </c>
      <c r="BF125" s="74">
        <f t="shared" si="85"/>
        <v>-1752095</v>
      </c>
      <c r="BG125" s="74">
        <f t="shared" si="85"/>
        <v>-1501720.6244999999</v>
      </c>
      <c r="BH125" s="74">
        <f t="shared" si="85"/>
        <v>-1251383.7963958504</v>
      </c>
      <c r="BI125" s="74">
        <f t="shared" si="85"/>
        <v>-1001107.0371166803</v>
      </c>
      <c r="BJ125" s="74">
        <f t="shared" si="85"/>
        <v>-750830.27783751022</v>
      </c>
      <c r="BK125" s="74">
        <f t="shared" si="85"/>
        <v>-500578.54623426776</v>
      </c>
      <c r="BL125" s="74">
        <f t="shared" si="85"/>
        <v>-250289.27311713435</v>
      </c>
      <c r="BO125" s="116">
        <f t="shared" si="86"/>
        <v>0</v>
      </c>
      <c r="BP125" s="116">
        <f t="shared" si="86"/>
        <v>-250374.37549999999</v>
      </c>
      <c r="BQ125" s="116">
        <f t="shared" si="86"/>
        <v>-250336.82810414996</v>
      </c>
      <c r="BR125" s="116">
        <f t="shared" si="86"/>
        <v>-250276.75927917007</v>
      </c>
      <c r="BS125" s="116">
        <f t="shared" si="86"/>
        <v>-250276.75927917007</v>
      </c>
      <c r="BT125" s="116">
        <f t="shared" si="86"/>
        <v>-250251.73160324214</v>
      </c>
      <c r="BU125" s="116">
        <f t="shared" si="86"/>
        <v>-250289.27311713388</v>
      </c>
      <c r="BV125" s="116">
        <f t="shared" si="86"/>
        <v>-250289.27311713435</v>
      </c>
      <c r="BX125" s="74">
        <f t="shared" si="80"/>
        <v>7331325</v>
      </c>
      <c r="BY125" s="74">
        <f t="shared" si="87"/>
        <v>7080950.6244999999</v>
      </c>
      <c r="BZ125" s="74">
        <f t="shared" si="87"/>
        <v>6830613.7963958504</v>
      </c>
      <c r="CA125" s="74">
        <f t="shared" si="87"/>
        <v>6580337.0371166803</v>
      </c>
      <c r="CB125" s="74">
        <f t="shared" si="87"/>
        <v>6330060.2778375102</v>
      </c>
      <c r="CC125" s="74">
        <f t="shared" si="87"/>
        <v>6079808.5462342678</v>
      </c>
      <c r="CD125" s="74">
        <f t="shared" si="87"/>
        <v>5829519.2731171343</v>
      </c>
      <c r="CE125" s="74">
        <f t="shared" si="87"/>
        <v>5579230</v>
      </c>
      <c r="CG125" s="117">
        <f t="shared" si="82"/>
        <v>7331325</v>
      </c>
      <c r="CH125" s="117">
        <f t="shared" si="88"/>
        <v>7080950.6244999999</v>
      </c>
      <c r="CI125" s="117">
        <f t="shared" si="88"/>
        <v>6830613.7963958504</v>
      </c>
      <c r="CJ125" s="117">
        <f t="shared" si="88"/>
        <v>6580337.0371166803</v>
      </c>
      <c r="CK125" s="117">
        <f t="shared" si="88"/>
        <v>6330060.2778375102</v>
      </c>
      <c r="CL125" s="117">
        <f t="shared" si="88"/>
        <v>6079808.5462342678</v>
      </c>
      <c r="CM125" s="117">
        <f t="shared" si="88"/>
        <v>5829519.2731171343</v>
      </c>
      <c r="CN125" s="117">
        <f t="shared" si="88"/>
        <v>5579230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 s="124">
        <v>0</v>
      </c>
      <c r="H126" s="6">
        <v>100</v>
      </c>
      <c r="I126" s="2" t="s">
        <v>287</v>
      </c>
      <c r="J126" s="60"/>
      <c r="K126" s="61">
        <v>334.81</v>
      </c>
      <c r="L126"/>
      <c r="M126" s="63">
        <v>139</v>
      </c>
      <c r="N126" s="64">
        <f t="shared" si="48"/>
        <v>41.7</v>
      </c>
      <c r="O126" s="64">
        <f t="shared" si="49"/>
        <v>200.89</v>
      </c>
      <c r="P126" s="64">
        <f t="shared" si="50"/>
        <v>0</v>
      </c>
      <c r="Q126" s="64">
        <f t="shared" si="51"/>
        <v>0</v>
      </c>
      <c r="R126" s="65">
        <f t="shared" si="52"/>
        <v>0.42</v>
      </c>
      <c r="S126" s="65">
        <f t="shared" si="53"/>
        <v>0</v>
      </c>
      <c r="T126" s="64">
        <f t="shared" si="54"/>
        <v>0</v>
      </c>
      <c r="U126" s="64">
        <f t="shared" si="55"/>
        <v>0</v>
      </c>
      <c r="V126">
        <v>25</v>
      </c>
      <c r="W126" s="64">
        <f t="shared" si="56"/>
        <v>6.25</v>
      </c>
      <c r="X126" s="27">
        <f t="shared" si="57"/>
        <v>41.7</v>
      </c>
      <c r="Y126" s="11">
        <f t="shared" si="58"/>
        <v>382.76</v>
      </c>
      <c r="Z126" s="123">
        <v>568449934</v>
      </c>
      <c r="AA126" s="121">
        <v>3209</v>
      </c>
      <c r="AB126" s="27">
        <f t="shared" si="59"/>
        <v>177142.39</v>
      </c>
      <c r="AC126" s="10">
        <f t="shared" si="60"/>
        <v>0.690581</v>
      </c>
      <c r="AD126" s="121">
        <v>60962</v>
      </c>
      <c r="AE126" s="10">
        <f t="shared" si="61"/>
        <v>0.44196200000000002</v>
      </c>
      <c r="AF126" s="10">
        <f t="shared" si="62"/>
        <v>0.38400499999999999</v>
      </c>
      <c r="AG126" s="66">
        <f t="shared" si="63"/>
        <v>0.38400499999999999</v>
      </c>
      <c r="AH126" s="67">
        <f t="shared" si="64"/>
        <v>0</v>
      </c>
      <c r="AI126" s="68">
        <f t="shared" si="65"/>
        <v>0.38400499999999999</v>
      </c>
      <c r="AJ126">
        <v>108</v>
      </c>
      <c r="AK126">
        <v>4</v>
      </c>
      <c r="AL126" s="26">
        <f t="shared" si="66"/>
        <v>43200</v>
      </c>
      <c r="AM126">
        <v>0</v>
      </c>
      <c r="AN126">
        <v>0</v>
      </c>
      <c r="AO126" s="26">
        <f t="shared" si="67"/>
        <v>0</v>
      </c>
      <c r="AP126" s="26">
        <f t="shared" si="68"/>
        <v>1693965</v>
      </c>
      <c r="AQ126" s="26">
        <f t="shared" si="69"/>
        <v>1737165</v>
      </c>
      <c r="AR126" s="69">
        <v>2044243</v>
      </c>
      <c r="AS126" s="69">
        <f t="shared" si="84"/>
        <v>1737165</v>
      </c>
      <c r="AT126" s="63">
        <v>1797318</v>
      </c>
      <c r="AU126" s="26">
        <f t="shared" si="70"/>
        <v>60153</v>
      </c>
      <c r="AV126" s="70" t="str">
        <f t="shared" si="71"/>
        <v>No</v>
      </c>
      <c r="AW126" s="69">
        <f t="shared" si="72"/>
        <v>0</v>
      </c>
      <c r="AX126" s="71">
        <f t="shared" si="73"/>
        <v>1797318</v>
      </c>
      <c r="AY126" s="72">
        <f t="shared" si="74"/>
        <v>1797318</v>
      </c>
      <c r="AZ126" s="115">
        <f t="shared" si="75"/>
        <v>0</v>
      </c>
      <c r="BA126" s="115"/>
      <c r="BB126" s="115">
        <f t="shared" si="76"/>
        <v>13175.559272423165</v>
      </c>
      <c r="BC126" s="74"/>
      <c r="BD126" s="74"/>
      <c r="BE126" s="74">
        <f t="shared" si="77"/>
        <v>-60153</v>
      </c>
      <c r="BF126" s="74">
        <f t="shared" si="85"/>
        <v>-60153</v>
      </c>
      <c r="BG126" s="74">
        <f t="shared" si="85"/>
        <v>-51557.136299999896</v>
      </c>
      <c r="BH126" s="74">
        <f t="shared" si="85"/>
        <v>-42962.561678790022</v>
      </c>
      <c r="BI126" s="74">
        <f t="shared" si="85"/>
        <v>-34370.049343032064</v>
      </c>
      <c r="BJ126" s="74">
        <f t="shared" si="85"/>
        <v>-25777.537007274106</v>
      </c>
      <c r="BK126" s="74">
        <f t="shared" si="85"/>
        <v>-17185.883922749665</v>
      </c>
      <c r="BL126" s="74">
        <f t="shared" si="85"/>
        <v>-8592.9419613748323</v>
      </c>
      <c r="BO126" s="116">
        <f t="shared" si="86"/>
        <v>0</v>
      </c>
      <c r="BP126" s="116">
        <f t="shared" si="86"/>
        <v>-8595.8636999999999</v>
      </c>
      <c r="BQ126" s="116">
        <f t="shared" si="86"/>
        <v>-8594.5746212099821</v>
      </c>
      <c r="BR126" s="116">
        <f t="shared" si="86"/>
        <v>-8592.5123357580051</v>
      </c>
      <c r="BS126" s="116">
        <f t="shared" si="86"/>
        <v>-8592.512335758016</v>
      </c>
      <c r="BT126" s="116">
        <f t="shared" si="86"/>
        <v>-8591.6530845244597</v>
      </c>
      <c r="BU126" s="116">
        <f t="shared" si="86"/>
        <v>-8592.9419613748323</v>
      </c>
      <c r="BV126" s="116">
        <f t="shared" si="86"/>
        <v>-8592.9419613748323</v>
      </c>
      <c r="BX126" s="74">
        <f t="shared" si="80"/>
        <v>1797318</v>
      </c>
      <c r="BY126" s="74">
        <f t="shared" si="87"/>
        <v>1788722.1362999999</v>
      </c>
      <c r="BZ126" s="74">
        <f t="shared" si="87"/>
        <v>1780127.56167879</v>
      </c>
      <c r="CA126" s="74">
        <f t="shared" si="87"/>
        <v>1771535.0493430321</v>
      </c>
      <c r="CB126" s="74">
        <f t="shared" si="87"/>
        <v>1762942.5370072741</v>
      </c>
      <c r="CC126" s="74">
        <f t="shared" si="87"/>
        <v>1754350.8839227497</v>
      </c>
      <c r="CD126" s="74">
        <f t="shared" si="87"/>
        <v>1745757.9419613748</v>
      </c>
      <c r="CE126" s="74">
        <f t="shared" si="87"/>
        <v>1737165</v>
      </c>
      <c r="CG126" s="117">
        <f t="shared" si="82"/>
        <v>1797318</v>
      </c>
      <c r="CH126" s="117">
        <f t="shared" si="88"/>
        <v>1788722.1362999999</v>
      </c>
      <c r="CI126" s="117">
        <f t="shared" si="88"/>
        <v>1780127.56167879</v>
      </c>
      <c r="CJ126" s="117">
        <f t="shared" si="88"/>
        <v>1771535.0493430321</v>
      </c>
      <c r="CK126" s="117">
        <f t="shared" si="88"/>
        <v>1762942.5370072741</v>
      </c>
      <c r="CL126" s="117">
        <f t="shared" si="88"/>
        <v>1754350.8839227497</v>
      </c>
      <c r="CM126" s="117">
        <f t="shared" si="88"/>
        <v>1745757.9419613748</v>
      </c>
      <c r="CN126" s="117">
        <f t="shared" si="88"/>
        <v>1737165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 s="124">
        <v>0</v>
      </c>
      <c r="H127" s="6">
        <v>101</v>
      </c>
      <c r="I127" s="2" t="s">
        <v>288</v>
      </c>
      <c r="J127" s="60"/>
      <c r="K127" s="61">
        <v>3193.85</v>
      </c>
      <c r="L127"/>
      <c r="M127" s="63">
        <v>717</v>
      </c>
      <c r="N127" s="64">
        <f t="shared" si="48"/>
        <v>215.1</v>
      </c>
      <c r="O127" s="64">
        <f t="shared" si="49"/>
        <v>1916.31</v>
      </c>
      <c r="P127" s="64">
        <f t="shared" si="50"/>
        <v>0</v>
      </c>
      <c r="Q127" s="64">
        <f t="shared" si="51"/>
        <v>0</v>
      </c>
      <c r="R127" s="65">
        <f t="shared" si="52"/>
        <v>0.22</v>
      </c>
      <c r="S127" s="65">
        <f t="shared" si="53"/>
        <v>0</v>
      </c>
      <c r="T127" s="64">
        <f t="shared" si="54"/>
        <v>0</v>
      </c>
      <c r="U127" s="64">
        <f t="shared" si="55"/>
        <v>0</v>
      </c>
      <c r="V127">
        <v>191</v>
      </c>
      <c r="W127" s="64">
        <f t="shared" si="56"/>
        <v>47.75</v>
      </c>
      <c r="X127" s="27">
        <f t="shared" si="57"/>
        <v>215.1</v>
      </c>
      <c r="Y127" s="11">
        <f t="shared" si="58"/>
        <v>3456.7</v>
      </c>
      <c r="Z127" s="123">
        <v>5635439103.6700001</v>
      </c>
      <c r="AA127" s="121">
        <v>24114</v>
      </c>
      <c r="AB127" s="27">
        <f t="shared" si="59"/>
        <v>233699.89</v>
      </c>
      <c r="AC127" s="10">
        <f t="shared" si="60"/>
        <v>0.91106699999999996</v>
      </c>
      <c r="AD127" s="121">
        <v>121250</v>
      </c>
      <c r="AE127" s="10">
        <f t="shared" si="61"/>
        <v>0.87903799999999999</v>
      </c>
      <c r="AF127" s="10">
        <f t="shared" si="62"/>
        <v>9.8542000000000005E-2</v>
      </c>
      <c r="AG127" s="66">
        <f t="shared" si="63"/>
        <v>9.8542000000000005E-2</v>
      </c>
      <c r="AH127" s="67">
        <f t="shared" si="64"/>
        <v>0</v>
      </c>
      <c r="AI127" s="68">
        <f t="shared" si="65"/>
        <v>9.8542000000000005E-2</v>
      </c>
      <c r="AJ127">
        <v>0</v>
      </c>
      <c r="AK127">
        <v>0</v>
      </c>
      <c r="AL127" s="26">
        <f t="shared" si="66"/>
        <v>0</v>
      </c>
      <c r="AM127">
        <v>0</v>
      </c>
      <c r="AN127">
        <v>0</v>
      </c>
      <c r="AO127" s="26">
        <f t="shared" si="67"/>
        <v>0</v>
      </c>
      <c r="AP127" s="26">
        <f t="shared" si="68"/>
        <v>3925762</v>
      </c>
      <c r="AQ127" s="26">
        <f t="shared" si="69"/>
        <v>3925762</v>
      </c>
      <c r="AR127" s="69">
        <v>3842088</v>
      </c>
      <c r="AS127" s="69">
        <f t="shared" si="84"/>
        <v>3925762</v>
      </c>
      <c r="AT127" s="63">
        <v>4399467</v>
      </c>
      <c r="AU127" s="26">
        <f t="shared" si="70"/>
        <v>473705</v>
      </c>
      <c r="AV127" s="70" t="str">
        <f t="shared" si="71"/>
        <v>No</v>
      </c>
      <c r="AW127" s="69">
        <f t="shared" si="72"/>
        <v>0</v>
      </c>
      <c r="AX127" s="71">
        <f t="shared" si="73"/>
        <v>4399467</v>
      </c>
      <c r="AY127" s="72">
        <f t="shared" si="74"/>
        <v>4399467</v>
      </c>
      <c r="AZ127" s="115">
        <f t="shared" si="75"/>
        <v>0</v>
      </c>
      <c r="BA127" s="115"/>
      <c r="BB127" s="115">
        <f t="shared" si="76"/>
        <v>12473.493589241825</v>
      </c>
      <c r="BC127" s="74"/>
      <c r="BD127" s="74"/>
      <c r="BE127" s="74">
        <f t="shared" si="77"/>
        <v>-473705</v>
      </c>
      <c r="BF127" s="74">
        <f t="shared" si="85"/>
        <v>-473705</v>
      </c>
      <c r="BG127" s="74">
        <f t="shared" si="85"/>
        <v>-406012.55549999978</v>
      </c>
      <c r="BH127" s="74">
        <f t="shared" si="85"/>
        <v>-338330.26249814965</v>
      </c>
      <c r="BI127" s="74">
        <f t="shared" si="85"/>
        <v>-270664.20999852009</v>
      </c>
      <c r="BJ127" s="74">
        <f t="shared" si="85"/>
        <v>-202998.15749889007</v>
      </c>
      <c r="BK127" s="74">
        <f t="shared" si="85"/>
        <v>-135338.87160451012</v>
      </c>
      <c r="BL127" s="74">
        <f t="shared" si="85"/>
        <v>-67669.435802254826</v>
      </c>
      <c r="BO127" s="116">
        <f t="shared" si="86"/>
        <v>0</v>
      </c>
      <c r="BP127" s="116">
        <f t="shared" si="86"/>
        <v>-67692.444499999998</v>
      </c>
      <c r="BQ127" s="116">
        <f t="shared" si="86"/>
        <v>-67682.293001849961</v>
      </c>
      <c r="BR127" s="116">
        <f t="shared" si="86"/>
        <v>-67666.052499629935</v>
      </c>
      <c r="BS127" s="116">
        <f t="shared" si="86"/>
        <v>-67666.052499630023</v>
      </c>
      <c r="BT127" s="116">
        <f t="shared" si="86"/>
        <v>-67659.285894380053</v>
      </c>
      <c r="BU127" s="116">
        <f t="shared" si="86"/>
        <v>-67669.435802255059</v>
      </c>
      <c r="BV127" s="116">
        <f t="shared" si="86"/>
        <v>-67669.435802254826</v>
      </c>
      <c r="BX127" s="74">
        <f t="shared" si="80"/>
        <v>4399467</v>
      </c>
      <c r="BY127" s="74">
        <f t="shared" si="87"/>
        <v>4331774.5554999998</v>
      </c>
      <c r="BZ127" s="74">
        <f t="shared" si="87"/>
        <v>4264092.2624981496</v>
      </c>
      <c r="CA127" s="74">
        <f t="shared" si="87"/>
        <v>4196426.2099985201</v>
      </c>
      <c r="CB127" s="74">
        <f t="shared" si="87"/>
        <v>4128760.1574988901</v>
      </c>
      <c r="CC127" s="74">
        <f t="shared" si="87"/>
        <v>4061100.8716045101</v>
      </c>
      <c r="CD127" s="74">
        <f t="shared" si="87"/>
        <v>3993431.4358022548</v>
      </c>
      <c r="CE127" s="74">
        <f t="shared" si="87"/>
        <v>3925762</v>
      </c>
      <c r="CG127" s="117">
        <f t="shared" si="82"/>
        <v>4399467</v>
      </c>
      <c r="CH127" s="117">
        <f t="shared" si="88"/>
        <v>4331774.5554999998</v>
      </c>
      <c r="CI127" s="117">
        <f t="shared" si="88"/>
        <v>4264092.2624981496</v>
      </c>
      <c r="CJ127" s="117">
        <f t="shared" si="88"/>
        <v>4196426.2099985201</v>
      </c>
      <c r="CK127" s="117">
        <f t="shared" si="88"/>
        <v>4128760.1574988901</v>
      </c>
      <c r="CL127" s="117">
        <f t="shared" si="88"/>
        <v>4061100.8716045101</v>
      </c>
      <c r="CM127" s="117">
        <f t="shared" si="88"/>
        <v>3993431.4358022548</v>
      </c>
      <c r="CN127" s="117">
        <f t="shared" si="88"/>
        <v>3925762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 s="124">
        <v>0</v>
      </c>
      <c r="H128" s="6">
        <v>102</v>
      </c>
      <c r="I128" s="2" t="s">
        <v>289</v>
      </c>
      <c r="J128" s="60"/>
      <c r="K128" s="61">
        <v>712.09</v>
      </c>
      <c r="L128"/>
      <c r="M128" s="63">
        <v>122</v>
      </c>
      <c r="N128" s="64">
        <f t="shared" si="48"/>
        <v>36.6</v>
      </c>
      <c r="O128" s="64">
        <f t="shared" si="49"/>
        <v>427.25</v>
      </c>
      <c r="P128" s="64">
        <f t="shared" si="50"/>
        <v>0</v>
      </c>
      <c r="Q128" s="64">
        <f t="shared" si="51"/>
        <v>0</v>
      </c>
      <c r="R128" s="65">
        <f t="shared" si="52"/>
        <v>0.17</v>
      </c>
      <c r="S128" s="65">
        <f t="shared" si="53"/>
        <v>0</v>
      </c>
      <c r="T128" s="64">
        <f t="shared" si="54"/>
        <v>0</v>
      </c>
      <c r="U128" s="64">
        <f t="shared" si="55"/>
        <v>0</v>
      </c>
      <c r="V128">
        <v>1</v>
      </c>
      <c r="W128" s="64">
        <f t="shared" si="56"/>
        <v>0.25</v>
      </c>
      <c r="X128" s="27">
        <f t="shared" si="57"/>
        <v>36.6</v>
      </c>
      <c r="Y128" s="11">
        <f t="shared" si="58"/>
        <v>748.94</v>
      </c>
      <c r="Z128" s="123">
        <v>1077907581.3299999</v>
      </c>
      <c r="AA128" s="121">
        <v>5174</v>
      </c>
      <c r="AB128" s="27">
        <f t="shared" si="59"/>
        <v>208331.58</v>
      </c>
      <c r="AC128" s="10">
        <f t="shared" si="60"/>
        <v>0.81216999999999995</v>
      </c>
      <c r="AD128" s="121">
        <v>91932</v>
      </c>
      <c r="AE128" s="10">
        <f t="shared" si="61"/>
        <v>0.66648799999999997</v>
      </c>
      <c r="AF128" s="10">
        <f t="shared" si="62"/>
        <v>0.23153499999999999</v>
      </c>
      <c r="AG128" s="66">
        <f t="shared" si="63"/>
        <v>0.23153499999999999</v>
      </c>
      <c r="AH128" s="67">
        <f t="shared" si="64"/>
        <v>0</v>
      </c>
      <c r="AI128" s="68">
        <f t="shared" si="65"/>
        <v>0.23153499999999999</v>
      </c>
      <c r="AJ128">
        <v>0</v>
      </c>
      <c r="AK128">
        <v>0</v>
      </c>
      <c r="AL128" s="26">
        <f t="shared" si="66"/>
        <v>0</v>
      </c>
      <c r="AM128">
        <v>0</v>
      </c>
      <c r="AN128">
        <v>0</v>
      </c>
      <c r="AO128" s="26">
        <f t="shared" si="67"/>
        <v>0</v>
      </c>
      <c r="AP128" s="26">
        <f t="shared" si="68"/>
        <v>1998502</v>
      </c>
      <c r="AQ128" s="26">
        <f t="shared" si="69"/>
        <v>1998502</v>
      </c>
      <c r="AR128" s="69">
        <v>2834470</v>
      </c>
      <c r="AS128" s="69">
        <f t="shared" si="84"/>
        <v>1998502</v>
      </c>
      <c r="AT128" s="63">
        <v>2660307</v>
      </c>
      <c r="AU128" s="26">
        <f t="shared" si="70"/>
        <v>661805</v>
      </c>
      <c r="AV128" s="70" t="str">
        <f t="shared" si="71"/>
        <v>No</v>
      </c>
      <c r="AW128" s="69">
        <f t="shared" si="72"/>
        <v>0</v>
      </c>
      <c r="AX128" s="71">
        <f t="shared" si="73"/>
        <v>2660307</v>
      </c>
      <c r="AY128" s="72">
        <f t="shared" si="74"/>
        <v>2660307</v>
      </c>
      <c r="AZ128" s="115">
        <f t="shared" si="75"/>
        <v>0</v>
      </c>
      <c r="BA128" s="115"/>
      <c r="BB128" s="115">
        <f t="shared" si="76"/>
        <v>12121.408108525608</v>
      </c>
      <c r="BC128" s="74"/>
      <c r="BD128" s="74"/>
      <c r="BE128" s="74">
        <f t="shared" si="77"/>
        <v>-661805</v>
      </c>
      <c r="BF128" s="74">
        <f t="shared" si="85"/>
        <v>-661805</v>
      </c>
      <c r="BG128" s="74">
        <f t="shared" si="85"/>
        <v>-567233.06550000003</v>
      </c>
      <c r="BH128" s="74">
        <f t="shared" si="85"/>
        <v>-472675.3134811502</v>
      </c>
      <c r="BI128" s="74">
        <f t="shared" si="85"/>
        <v>-378140.25078492006</v>
      </c>
      <c r="BJ128" s="74">
        <f t="shared" si="85"/>
        <v>-283605.18808868993</v>
      </c>
      <c r="BK128" s="74">
        <f t="shared" si="85"/>
        <v>-189079.57889872976</v>
      </c>
      <c r="BL128" s="74">
        <f t="shared" si="85"/>
        <v>-94539.789449364878</v>
      </c>
      <c r="BO128" s="116">
        <f t="shared" si="86"/>
        <v>0</v>
      </c>
      <c r="BP128" s="116">
        <f t="shared" si="86"/>
        <v>-94571.934500000003</v>
      </c>
      <c r="BQ128" s="116">
        <f t="shared" si="86"/>
        <v>-94557.752018849991</v>
      </c>
      <c r="BR128" s="116">
        <f t="shared" si="86"/>
        <v>-94535.062696230045</v>
      </c>
      <c r="BS128" s="116">
        <f t="shared" si="86"/>
        <v>-94535.062696230016</v>
      </c>
      <c r="BT128" s="116">
        <f t="shared" si="86"/>
        <v>-94525.609189960349</v>
      </c>
      <c r="BU128" s="116">
        <f t="shared" si="86"/>
        <v>-94539.789449364878</v>
      </c>
      <c r="BV128" s="116">
        <f t="shared" si="86"/>
        <v>-94539.789449364878</v>
      </c>
      <c r="BX128" s="74">
        <f t="shared" si="80"/>
        <v>2660307</v>
      </c>
      <c r="BY128" s="74">
        <f t="shared" si="87"/>
        <v>2565735.0655</v>
      </c>
      <c r="BZ128" s="74">
        <f t="shared" si="87"/>
        <v>2471177.3134811502</v>
      </c>
      <c r="CA128" s="74">
        <f t="shared" si="87"/>
        <v>2376642.2507849201</v>
      </c>
      <c r="CB128" s="74">
        <f t="shared" si="87"/>
        <v>2282107.1880886899</v>
      </c>
      <c r="CC128" s="74">
        <f t="shared" si="87"/>
        <v>2187581.5788987298</v>
      </c>
      <c r="CD128" s="74">
        <f t="shared" si="87"/>
        <v>2093041.7894493649</v>
      </c>
      <c r="CE128" s="74">
        <f t="shared" si="87"/>
        <v>1998502</v>
      </c>
      <c r="CG128" s="117">
        <f t="shared" si="82"/>
        <v>2660307</v>
      </c>
      <c r="CH128" s="117">
        <f t="shared" si="88"/>
        <v>2565735.0655</v>
      </c>
      <c r="CI128" s="117">
        <f t="shared" si="88"/>
        <v>2471177.3134811502</v>
      </c>
      <c r="CJ128" s="117">
        <f t="shared" si="88"/>
        <v>2376642.2507849201</v>
      </c>
      <c r="CK128" s="117">
        <f t="shared" si="88"/>
        <v>2282107.1880886899</v>
      </c>
      <c r="CL128" s="117">
        <f t="shared" si="88"/>
        <v>2187581.5788987298</v>
      </c>
      <c r="CM128" s="117">
        <f t="shared" si="88"/>
        <v>2093041.7894493649</v>
      </c>
      <c r="CN128" s="117">
        <f t="shared" si="88"/>
        <v>1998502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 s="124">
        <v>0</v>
      </c>
      <c r="H129" s="6">
        <v>103</v>
      </c>
      <c r="I129" s="2" t="s">
        <v>290</v>
      </c>
      <c r="J129" s="60"/>
      <c r="K129" s="61">
        <v>11554.81</v>
      </c>
      <c r="L129"/>
      <c r="M129" s="63">
        <v>6261</v>
      </c>
      <c r="N129" s="64">
        <f t="shared" si="48"/>
        <v>1878.3</v>
      </c>
      <c r="O129" s="64">
        <f t="shared" si="49"/>
        <v>6932.89</v>
      </c>
      <c r="P129" s="64">
        <f t="shared" si="50"/>
        <v>0</v>
      </c>
      <c r="Q129" s="64">
        <f t="shared" si="51"/>
        <v>0</v>
      </c>
      <c r="R129" s="65">
        <f t="shared" si="52"/>
        <v>0.54</v>
      </c>
      <c r="S129" s="65">
        <f t="shared" si="53"/>
        <v>0</v>
      </c>
      <c r="T129" s="64">
        <f t="shared" si="54"/>
        <v>0</v>
      </c>
      <c r="U129" s="64">
        <f t="shared" si="55"/>
        <v>0</v>
      </c>
      <c r="V129">
        <v>2527</v>
      </c>
      <c r="W129" s="64">
        <f t="shared" si="56"/>
        <v>631.75</v>
      </c>
      <c r="X129" s="27">
        <f t="shared" si="57"/>
        <v>1878.3</v>
      </c>
      <c r="Y129" s="11">
        <f t="shared" si="58"/>
        <v>14064.859999999999</v>
      </c>
      <c r="Z129" s="123">
        <v>25618279327.330002</v>
      </c>
      <c r="AA129" s="121">
        <v>91401</v>
      </c>
      <c r="AB129" s="27">
        <f t="shared" si="59"/>
        <v>280284.45</v>
      </c>
      <c r="AC129" s="10">
        <f t="shared" si="60"/>
        <v>1.0926750000000001</v>
      </c>
      <c r="AD129" s="121">
        <v>97879</v>
      </c>
      <c r="AE129" s="10">
        <f t="shared" si="61"/>
        <v>0.70960299999999998</v>
      </c>
      <c r="AF129" s="10">
        <f t="shared" si="62"/>
        <v>2.2246999999999999E-2</v>
      </c>
      <c r="AG129" s="66">
        <f t="shared" si="63"/>
        <v>0.1</v>
      </c>
      <c r="AH129" s="67">
        <f t="shared" si="64"/>
        <v>0</v>
      </c>
      <c r="AI129" s="68">
        <f t="shared" si="65"/>
        <v>0.1</v>
      </c>
      <c r="AJ129">
        <v>0</v>
      </c>
      <c r="AK129">
        <v>0</v>
      </c>
      <c r="AL129" s="26">
        <f t="shared" si="66"/>
        <v>0</v>
      </c>
      <c r="AM129">
        <v>0</v>
      </c>
      <c r="AN129">
        <v>0</v>
      </c>
      <c r="AO129" s="26">
        <f t="shared" si="67"/>
        <v>0</v>
      </c>
      <c r="AP129" s="26">
        <f t="shared" si="68"/>
        <v>16209751</v>
      </c>
      <c r="AQ129" s="26">
        <f t="shared" si="69"/>
        <v>16209751</v>
      </c>
      <c r="AR129" s="69">
        <v>11243340</v>
      </c>
      <c r="AS129" s="69">
        <f t="shared" si="84"/>
        <v>16447293</v>
      </c>
      <c r="AT129" s="63">
        <v>16447293</v>
      </c>
      <c r="AU129" s="26">
        <f t="shared" si="70"/>
        <v>237542</v>
      </c>
      <c r="AV129" s="70" t="str">
        <f t="shared" si="71"/>
        <v>No</v>
      </c>
      <c r="AW129" s="69">
        <f t="shared" si="72"/>
        <v>0</v>
      </c>
      <c r="AX129" s="71">
        <f t="shared" si="73"/>
        <v>16447293</v>
      </c>
      <c r="AY129" s="72">
        <f t="shared" si="74"/>
        <v>16447293</v>
      </c>
      <c r="AZ129" s="115">
        <f t="shared" si="75"/>
        <v>0</v>
      </c>
      <c r="BA129" s="115"/>
      <c r="BB129" s="115">
        <f t="shared" si="76"/>
        <v>14028.574377250687</v>
      </c>
      <c r="BC129" s="74"/>
      <c r="BD129" s="74"/>
      <c r="BE129" s="74">
        <f t="shared" si="77"/>
        <v>-237542</v>
      </c>
      <c r="BF129" s="74">
        <f t="shared" si="85"/>
        <v>-237542</v>
      </c>
      <c r="BG129" s="74">
        <f t="shared" si="85"/>
        <v>-237542</v>
      </c>
      <c r="BH129" s="74">
        <f t="shared" si="85"/>
        <v>-237542</v>
      </c>
      <c r="BI129" s="74">
        <f t="shared" si="85"/>
        <v>-237542</v>
      </c>
      <c r="BJ129" s="74">
        <f t="shared" si="85"/>
        <v>-237542</v>
      </c>
      <c r="BK129" s="74">
        <f t="shared" si="85"/>
        <v>-237542</v>
      </c>
      <c r="BL129" s="74">
        <f t="shared" si="85"/>
        <v>-237542</v>
      </c>
      <c r="BO129" s="116">
        <f t="shared" si="86"/>
        <v>0</v>
      </c>
      <c r="BP129" s="116">
        <f t="shared" si="86"/>
        <v>-33944.751799999998</v>
      </c>
      <c r="BQ129" s="116">
        <f t="shared" si="86"/>
        <v>-39598.251399999994</v>
      </c>
      <c r="BR129" s="116">
        <f t="shared" si="86"/>
        <v>-47508.4</v>
      </c>
      <c r="BS129" s="116">
        <f t="shared" si="86"/>
        <v>-59385.5</v>
      </c>
      <c r="BT129" s="116">
        <f t="shared" si="86"/>
        <v>-79172.748599999992</v>
      </c>
      <c r="BU129" s="116">
        <f t="shared" si="86"/>
        <v>-118771</v>
      </c>
      <c r="BV129" s="116">
        <f t="shared" si="86"/>
        <v>-237542</v>
      </c>
      <c r="BX129" s="74">
        <f t="shared" si="80"/>
        <v>16447293</v>
      </c>
      <c r="BY129" s="74">
        <f t="shared" si="87"/>
        <v>16413348.248199999</v>
      </c>
      <c r="BZ129" s="74">
        <f t="shared" si="87"/>
        <v>16407694.748600001</v>
      </c>
      <c r="CA129" s="74">
        <f t="shared" si="87"/>
        <v>16399784.6</v>
      </c>
      <c r="CB129" s="74">
        <f t="shared" si="87"/>
        <v>16387907.5</v>
      </c>
      <c r="CC129" s="74">
        <f t="shared" si="87"/>
        <v>16368120.251399999</v>
      </c>
      <c r="CD129" s="74">
        <f t="shared" si="87"/>
        <v>16328522</v>
      </c>
      <c r="CE129" s="74">
        <f t="shared" si="87"/>
        <v>16209751</v>
      </c>
      <c r="CG129" s="117">
        <f t="shared" si="82"/>
        <v>16447293</v>
      </c>
      <c r="CH129" s="117">
        <f t="shared" si="88"/>
        <v>16447293</v>
      </c>
      <c r="CI129" s="117">
        <f t="shared" si="88"/>
        <v>16447293</v>
      </c>
      <c r="CJ129" s="117">
        <f t="shared" si="88"/>
        <v>16447293</v>
      </c>
      <c r="CK129" s="117">
        <f t="shared" si="88"/>
        <v>16447293</v>
      </c>
      <c r="CL129" s="117">
        <f t="shared" si="88"/>
        <v>16447293</v>
      </c>
      <c r="CM129" s="117">
        <f t="shared" si="88"/>
        <v>16447293</v>
      </c>
      <c r="CN129" s="117">
        <f t="shared" si="88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 s="124">
        <v>7</v>
      </c>
      <c r="H130" s="6">
        <v>104</v>
      </c>
      <c r="I130" s="2" t="s">
        <v>291</v>
      </c>
      <c r="J130" s="60"/>
      <c r="K130" s="61">
        <v>4818</v>
      </c>
      <c r="L130"/>
      <c r="M130" s="63">
        <v>3740</v>
      </c>
      <c r="N130" s="64">
        <f t="shared" si="48"/>
        <v>1122</v>
      </c>
      <c r="O130" s="64">
        <f t="shared" si="49"/>
        <v>2890.8</v>
      </c>
      <c r="P130" s="64">
        <f t="shared" si="50"/>
        <v>849.19999999999982</v>
      </c>
      <c r="Q130" s="64">
        <f t="shared" si="51"/>
        <v>127.38</v>
      </c>
      <c r="R130" s="65">
        <f t="shared" si="52"/>
        <v>0.78</v>
      </c>
      <c r="S130" s="65">
        <f t="shared" si="53"/>
        <v>0.18000000000000005</v>
      </c>
      <c r="T130" s="64">
        <f t="shared" si="54"/>
        <v>867.24</v>
      </c>
      <c r="U130" s="64">
        <f t="shared" si="55"/>
        <v>130.09</v>
      </c>
      <c r="V130">
        <v>1029</v>
      </c>
      <c r="W130" s="64">
        <f t="shared" si="56"/>
        <v>257.25</v>
      </c>
      <c r="X130" s="27">
        <f t="shared" si="57"/>
        <v>1122</v>
      </c>
      <c r="Y130" s="11">
        <f t="shared" si="58"/>
        <v>6324.63</v>
      </c>
      <c r="Z130" s="123">
        <v>3785281971.6700001</v>
      </c>
      <c r="AA130" s="121">
        <v>40009</v>
      </c>
      <c r="AB130" s="27">
        <f t="shared" si="59"/>
        <v>94610.76</v>
      </c>
      <c r="AC130" s="10">
        <f t="shared" si="60"/>
        <v>0.36883500000000002</v>
      </c>
      <c r="AD130" s="121">
        <v>62713</v>
      </c>
      <c r="AE130" s="10">
        <f t="shared" si="61"/>
        <v>0.45465699999999998</v>
      </c>
      <c r="AF130" s="10">
        <f t="shared" si="62"/>
        <v>0.60541800000000001</v>
      </c>
      <c r="AG130" s="66">
        <f t="shared" si="63"/>
        <v>0.60541800000000001</v>
      </c>
      <c r="AH130" s="67">
        <f t="shared" si="64"/>
        <v>0.05</v>
      </c>
      <c r="AI130" s="68">
        <f t="shared" si="65"/>
        <v>0.65541800000000006</v>
      </c>
      <c r="AJ130">
        <v>0</v>
      </c>
      <c r="AK130">
        <v>0</v>
      </c>
      <c r="AL130" s="26">
        <f t="shared" si="66"/>
        <v>0</v>
      </c>
      <c r="AM130">
        <v>1455</v>
      </c>
      <c r="AN130">
        <v>4</v>
      </c>
      <c r="AO130" s="26">
        <f t="shared" si="67"/>
        <v>582000</v>
      </c>
      <c r="AP130" s="26">
        <f t="shared" si="68"/>
        <v>47774310</v>
      </c>
      <c r="AQ130" s="26">
        <f t="shared" si="69"/>
        <v>48356310</v>
      </c>
      <c r="AR130" s="69">
        <v>36209664</v>
      </c>
      <c r="AS130" s="69">
        <f t="shared" si="84"/>
        <v>49231266</v>
      </c>
      <c r="AT130" s="63">
        <v>49231266</v>
      </c>
      <c r="AU130" s="26">
        <f t="shared" si="70"/>
        <v>874956</v>
      </c>
      <c r="AV130" s="70" t="str">
        <f t="shared" si="71"/>
        <v>No</v>
      </c>
      <c r="AW130" s="69">
        <f t="shared" si="72"/>
        <v>0</v>
      </c>
      <c r="AX130" s="71">
        <f t="shared" si="73"/>
        <v>49231266</v>
      </c>
      <c r="AY130" s="72">
        <f t="shared" si="74"/>
        <v>49231266</v>
      </c>
      <c r="AZ130" s="115">
        <f t="shared" si="75"/>
        <v>0</v>
      </c>
      <c r="BA130" s="115"/>
      <c r="BB130" s="115">
        <f t="shared" si="76"/>
        <v>15128.966531755916</v>
      </c>
      <c r="BC130" s="74"/>
      <c r="BD130" s="74"/>
      <c r="BE130" s="74">
        <f t="shared" si="77"/>
        <v>-874956</v>
      </c>
      <c r="BF130" s="74">
        <f t="shared" si="85"/>
        <v>-874956</v>
      </c>
      <c r="BG130" s="74">
        <f t="shared" si="85"/>
        <v>-874956</v>
      </c>
      <c r="BH130" s="74">
        <f t="shared" si="85"/>
        <v>-874956</v>
      </c>
      <c r="BI130" s="74">
        <f t="shared" si="85"/>
        <v>-874956</v>
      </c>
      <c r="BJ130" s="74">
        <f t="shared" si="85"/>
        <v>-874956</v>
      </c>
      <c r="BK130" s="74">
        <f t="shared" si="85"/>
        <v>-874956</v>
      </c>
      <c r="BL130" s="74">
        <f t="shared" si="85"/>
        <v>-874956</v>
      </c>
      <c r="BO130" s="116">
        <f t="shared" si="86"/>
        <v>0</v>
      </c>
      <c r="BP130" s="116">
        <f t="shared" si="86"/>
        <v>-125031.2124</v>
      </c>
      <c r="BQ130" s="116">
        <f t="shared" si="86"/>
        <v>-145855.16519999999</v>
      </c>
      <c r="BR130" s="116">
        <f t="shared" si="86"/>
        <v>-174991.2</v>
      </c>
      <c r="BS130" s="116">
        <f t="shared" si="86"/>
        <v>-218739</v>
      </c>
      <c r="BT130" s="116">
        <f t="shared" si="86"/>
        <v>-291622.83480000001</v>
      </c>
      <c r="BU130" s="116">
        <f t="shared" si="86"/>
        <v>-437478</v>
      </c>
      <c r="BV130" s="116">
        <f t="shared" si="86"/>
        <v>-874956</v>
      </c>
      <c r="BX130" s="74">
        <f t="shared" si="80"/>
        <v>49231266</v>
      </c>
      <c r="BY130" s="74">
        <f t="shared" si="87"/>
        <v>49106234.787600003</v>
      </c>
      <c r="BZ130" s="74">
        <f t="shared" si="87"/>
        <v>49085410.834799998</v>
      </c>
      <c r="CA130" s="74">
        <f t="shared" si="87"/>
        <v>49056274.799999997</v>
      </c>
      <c r="CB130" s="74">
        <f t="shared" si="87"/>
        <v>49012527</v>
      </c>
      <c r="CC130" s="74">
        <f t="shared" si="87"/>
        <v>48939643.165200002</v>
      </c>
      <c r="CD130" s="74">
        <f t="shared" si="87"/>
        <v>48793788</v>
      </c>
      <c r="CE130" s="74">
        <f t="shared" si="87"/>
        <v>48356310</v>
      </c>
      <c r="CG130" s="117">
        <f t="shared" si="82"/>
        <v>49231266</v>
      </c>
      <c r="CH130" s="117">
        <f t="shared" si="88"/>
        <v>49231266</v>
      </c>
      <c r="CI130" s="117">
        <f t="shared" si="88"/>
        <v>49231266</v>
      </c>
      <c r="CJ130" s="117">
        <f t="shared" si="88"/>
        <v>49231266</v>
      </c>
      <c r="CK130" s="117">
        <f t="shared" si="88"/>
        <v>49231266</v>
      </c>
      <c r="CL130" s="117">
        <f t="shared" si="88"/>
        <v>49231266</v>
      </c>
      <c r="CM130" s="117">
        <f t="shared" si="88"/>
        <v>49231266</v>
      </c>
      <c r="CN130" s="117">
        <f t="shared" si="88"/>
        <v>49231266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 s="124">
        <v>0</v>
      </c>
      <c r="H131" s="6">
        <v>105</v>
      </c>
      <c r="I131" s="2" t="s">
        <v>292</v>
      </c>
      <c r="J131" s="60"/>
      <c r="K131" s="61">
        <v>1046.6300000000001</v>
      </c>
      <c r="L131"/>
      <c r="M131" s="63">
        <v>149</v>
      </c>
      <c r="N131" s="64">
        <f t="shared" si="48"/>
        <v>44.7</v>
      </c>
      <c r="O131" s="64">
        <f t="shared" si="49"/>
        <v>627.98</v>
      </c>
      <c r="P131" s="64">
        <f t="shared" si="50"/>
        <v>0</v>
      </c>
      <c r="Q131" s="64">
        <f t="shared" si="51"/>
        <v>0</v>
      </c>
      <c r="R131" s="65">
        <f t="shared" si="52"/>
        <v>0.14000000000000001</v>
      </c>
      <c r="S131" s="65">
        <f t="shared" si="53"/>
        <v>0</v>
      </c>
      <c r="T131" s="64">
        <f t="shared" si="54"/>
        <v>0</v>
      </c>
      <c r="U131" s="64">
        <f t="shared" si="55"/>
        <v>0</v>
      </c>
      <c r="V131">
        <v>23</v>
      </c>
      <c r="W131" s="64">
        <f t="shared" si="56"/>
        <v>5.75</v>
      </c>
      <c r="X131" s="27">
        <f t="shared" si="57"/>
        <v>44.7</v>
      </c>
      <c r="Y131" s="11">
        <f t="shared" si="58"/>
        <v>1097.0800000000002</v>
      </c>
      <c r="Z131" s="123">
        <v>3167452159</v>
      </c>
      <c r="AA131" s="121">
        <v>7684</v>
      </c>
      <c r="AB131" s="27">
        <f t="shared" si="59"/>
        <v>412213.97</v>
      </c>
      <c r="AC131" s="10">
        <f t="shared" si="60"/>
        <v>1.6069960000000001</v>
      </c>
      <c r="AD131" s="121">
        <v>122116</v>
      </c>
      <c r="AE131" s="10">
        <f t="shared" si="61"/>
        <v>0.88531599999999999</v>
      </c>
      <c r="AF131" s="10">
        <f t="shared" si="62"/>
        <v>-0.39049200000000001</v>
      </c>
      <c r="AG131" s="66">
        <f t="shared" si="63"/>
        <v>0.01</v>
      </c>
      <c r="AH131" s="67">
        <f t="shared" si="64"/>
        <v>0</v>
      </c>
      <c r="AI131" s="68">
        <f t="shared" si="65"/>
        <v>0.01</v>
      </c>
      <c r="AJ131">
        <v>1032</v>
      </c>
      <c r="AK131">
        <v>13</v>
      </c>
      <c r="AL131" s="26">
        <f t="shared" si="66"/>
        <v>1341600</v>
      </c>
      <c r="AM131">
        <v>0</v>
      </c>
      <c r="AN131">
        <v>0</v>
      </c>
      <c r="AO131" s="26">
        <f t="shared" si="67"/>
        <v>0</v>
      </c>
      <c r="AP131" s="26">
        <f t="shared" si="68"/>
        <v>126438</v>
      </c>
      <c r="AQ131" s="26">
        <f t="shared" si="69"/>
        <v>1468038</v>
      </c>
      <c r="AR131" s="69">
        <v>247462</v>
      </c>
      <c r="AS131" s="69">
        <f t="shared" si="84"/>
        <v>1468038</v>
      </c>
      <c r="AT131" s="63">
        <v>1494874</v>
      </c>
      <c r="AU131" s="26">
        <f t="shared" si="70"/>
        <v>26836</v>
      </c>
      <c r="AV131" s="70" t="str">
        <f t="shared" si="71"/>
        <v>No</v>
      </c>
      <c r="AW131" s="69">
        <f t="shared" si="72"/>
        <v>0</v>
      </c>
      <c r="AX131" s="71">
        <f t="shared" si="73"/>
        <v>1494874</v>
      </c>
      <c r="AY131" s="72">
        <f t="shared" si="74"/>
        <v>1494874</v>
      </c>
      <c r="AZ131" s="115">
        <f t="shared" si="75"/>
        <v>0</v>
      </c>
      <c r="BA131" s="115"/>
      <c r="BB131" s="115">
        <f t="shared" si="76"/>
        <v>12080.531802069499</v>
      </c>
      <c r="BC131" s="74"/>
      <c r="BD131" s="74"/>
      <c r="BE131" s="74">
        <f t="shared" si="77"/>
        <v>-26836</v>
      </c>
      <c r="BF131" s="74">
        <f t="shared" si="85"/>
        <v>-26836</v>
      </c>
      <c r="BG131" s="74">
        <f t="shared" si="85"/>
        <v>-23001.135599999921</v>
      </c>
      <c r="BH131" s="74">
        <f t="shared" si="85"/>
        <v>-19166.846295479918</v>
      </c>
      <c r="BI131" s="74">
        <f t="shared" si="85"/>
        <v>-15333.477036383934</v>
      </c>
      <c r="BJ131" s="74">
        <f t="shared" si="85"/>
        <v>-11500.107777287951</v>
      </c>
      <c r="BK131" s="74">
        <f t="shared" si="85"/>
        <v>-7667.1218551178463</v>
      </c>
      <c r="BL131" s="74">
        <f t="shared" si="85"/>
        <v>-3833.5609275589231</v>
      </c>
      <c r="BO131" s="116">
        <f t="shared" si="86"/>
        <v>0</v>
      </c>
      <c r="BP131" s="116">
        <f t="shared" si="86"/>
        <v>-3834.8643999999999</v>
      </c>
      <c r="BQ131" s="116">
        <f t="shared" si="86"/>
        <v>-3834.2893045199867</v>
      </c>
      <c r="BR131" s="116">
        <f t="shared" si="86"/>
        <v>-3833.3692590959836</v>
      </c>
      <c r="BS131" s="116">
        <f t="shared" si="86"/>
        <v>-3833.3692590959836</v>
      </c>
      <c r="BT131" s="116">
        <f t="shared" si="86"/>
        <v>-3832.985922170074</v>
      </c>
      <c r="BU131" s="116">
        <f t="shared" si="86"/>
        <v>-3833.5609275589231</v>
      </c>
      <c r="BV131" s="116">
        <f t="shared" si="86"/>
        <v>-3833.5609275589231</v>
      </c>
      <c r="BX131" s="74">
        <f t="shared" si="80"/>
        <v>1494874</v>
      </c>
      <c r="BY131" s="74">
        <f t="shared" si="87"/>
        <v>1491039.1355999999</v>
      </c>
      <c r="BZ131" s="74">
        <f t="shared" si="87"/>
        <v>1487204.8462954799</v>
      </c>
      <c r="CA131" s="74">
        <f t="shared" si="87"/>
        <v>1483371.4770363839</v>
      </c>
      <c r="CB131" s="74">
        <f t="shared" si="87"/>
        <v>1479538.107777288</v>
      </c>
      <c r="CC131" s="74">
        <f t="shared" si="87"/>
        <v>1475705.1218551178</v>
      </c>
      <c r="CD131" s="74">
        <f t="shared" si="87"/>
        <v>1471871.5609275589</v>
      </c>
      <c r="CE131" s="74">
        <f t="shared" si="87"/>
        <v>1468038</v>
      </c>
      <c r="CG131" s="117">
        <f t="shared" si="82"/>
        <v>1494874</v>
      </c>
      <c r="CH131" s="117">
        <f t="shared" si="88"/>
        <v>1491039.1355999999</v>
      </c>
      <c r="CI131" s="117">
        <f t="shared" si="88"/>
        <v>1487204.8462954799</v>
      </c>
      <c r="CJ131" s="117">
        <f t="shared" si="88"/>
        <v>1483371.4770363839</v>
      </c>
      <c r="CK131" s="117">
        <f t="shared" si="88"/>
        <v>1479538.107777288</v>
      </c>
      <c r="CL131" s="117">
        <f t="shared" si="88"/>
        <v>1475705.1218551178</v>
      </c>
      <c r="CM131" s="117">
        <f t="shared" si="88"/>
        <v>1471871.5609275589</v>
      </c>
      <c r="CN131" s="117">
        <f t="shared" si="88"/>
        <v>1468038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 s="124">
        <v>0</v>
      </c>
      <c r="H132" s="6">
        <v>106</v>
      </c>
      <c r="I132" s="2" t="s">
        <v>293</v>
      </c>
      <c r="J132" s="60"/>
      <c r="K132" s="61">
        <v>1007</v>
      </c>
      <c r="L132"/>
      <c r="M132" s="63">
        <v>259</v>
      </c>
      <c r="N132" s="64">
        <f t="shared" si="48"/>
        <v>77.7</v>
      </c>
      <c r="O132" s="64">
        <f t="shared" si="49"/>
        <v>604.20000000000005</v>
      </c>
      <c r="P132" s="64">
        <f t="shared" si="50"/>
        <v>0</v>
      </c>
      <c r="Q132" s="64">
        <f t="shared" si="51"/>
        <v>0</v>
      </c>
      <c r="R132" s="65">
        <f t="shared" si="52"/>
        <v>0.26</v>
      </c>
      <c r="S132" s="65">
        <f t="shared" si="53"/>
        <v>0</v>
      </c>
      <c r="T132" s="64">
        <f t="shared" si="54"/>
        <v>0</v>
      </c>
      <c r="U132" s="64">
        <f t="shared" si="55"/>
        <v>0</v>
      </c>
      <c r="V132">
        <v>74</v>
      </c>
      <c r="W132" s="64">
        <f t="shared" si="56"/>
        <v>18.5</v>
      </c>
      <c r="X132" s="27">
        <f t="shared" si="57"/>
        <v>77.7</v>
      </c>
      <c r="Y132" s="11">
        <f t="shared" si="58"/>
        <v>1103.2</v>
      </c>
      <c r="Z132" s="123">
        <v>4507916650</v>
      </c>
      <c r="AA132" s="121">
        <v>10535</v>
      </c>
      <c r="AB132" s="27">
        <f t="shared" si="59"/>
        <v>427899.07</v>
      </c>
      <c r="AC132" s="10">
        <f t="shared" si="60"/>
        <v>1.6681429999999999</v>
      </c>
      <c r="AD132" s="121">
        <v>99825</v>
      </c>
      <c r="AE132" s="10">
        <f t="shared" si="61"/>
        <v>0.72371099999999999</v>
      </c>
      <c r="AF132" s="10">
        <f t="shared" si="62"/>
        <v>-0.38481300000000002</v>
      </c>
      <c r="AG132" s="66">
        <f t="shared" si="63"/>
        <v>0.01</v>
      </c>
      <c r="AH132" s="67">
        <f t="shared" si="64"/>
        <v>0</v>
      </c>
      <c r="AI132" s="68">
        <f t="shared" si="65"/>
        <v>0.01</v>
      </c>
      <c r="AJ132">
        <v>0</v>
      </c>
      <c r="AK132">
        <v>0</v>
      </c>
      <c r="AL132" s="26">
        <f t="shared" si="66"/>
        <v>0</v>
      </c>
      <c r="AM132">
        <v>0</v>
      </c>
      <c r="AN132">
        <v>0</v>
      </c>
      <c r="AO132" s="26">
        <f t="shared" si="67"/>
        <v>0</v>
      </c>
      <c r="AP132" s="26">
        <f t="shared" si="68"/>
        <v>127144</v>
      </c>
      <c r="AQ132" s="26">
        <f t="shared" si="69"/>
        <v>127144</v>
      </c>
      <c r="AR132" s="69">
        <v>122907</v>
      </c>
      <c r="AS132" s="69">
        <f t="shared" si="84"/>
        <v>127144</v>
      </c>
      <c r="AT132" s="63">
        <v>132244</v>
      </c>
      <c r="AU132" s="26">
        <f t="shared" si="70"/>
        <v>5100</v>
      </c>
      <c r="AV132" s="70" t="str">
        <f t="shared" si="71"/>
        <v>No</v>
      </c>
      <c r="AW132" s="69">
        <f t="shared" si="72"/>
        <v>0</v>
      </c>
      <c r="AX132" s="71">
        <f t="shared" si="73"/>
        <v>132244</v>
      </c>
      <c r="AY132" s="72">
        <f t="shared" si="74"/>
        <v>132244</v>
      </c>
      <c r="AZ132" s="115">
        <f t="shared" si="75"/>
        <v>0</v>
      </c>
      <c r="BA132" s="115"/>
      <c r="BB132" s="115">
        <f t="shared" si="76"/>
        <v>12625.998013902681</v>
      </c>
      <c r="BC132" s="74"/>
      <c r="BD132" s="74"/>
      <c r="BE132" s="74">
        <f t="shared" si="77"/>
        <v>-5100</v>
      </c>
      <c r="BF132" s="74">
        <f t="shared" si="85"/>
        <v>-5100</v>
      </c>
      <c r="BG132" s="74">
        <f t="shared" si="85"/>
        <v>-4371.2099999999919</v>
      </c>
      <c r="BH132" s="74">
        <f t="shared" si="85"/>
        <v>-3642.5292929999996</v>
      </c>
      <c r="BI132" s="74">
        <f t="shared" si="85"/>
        <v>-2914.0234344000055</v>
      </c>
      <c r="BJ132" s="74">
        <f t="shared" si="85"/>
        <v>-2185.5175758000114</v>
      </c>
      <c r="BK132" s="74">
        <f t="shared" si="85"/>
        <v>-1457.0845677858742</v>
      </c>
      <c r="BL132" s="74">
        <f t="shared" si="85"/>
        <v>-728.54228389293712</v>
      </c>
      <c r="BO132" s="116">
        <f t="shared" si="86"/>
        <v>0</v>
      </c>
      <c r="BP132" s="116">
        <f t="shared" si="86"/>
        <v>-728.79</v>
      </c>
      <c r="BQ132" s="116">
        <f t="shared" si="86"/>
        <v>-728.68070699999862</v>
      </c>
      <c r="BR132" s="116">
        <f t="shared" si="86"/>
        <v>-728.50585860000001</v>
      </c>
      <c r="BS132" s="116">
        <f t="shared" si="86"/>
        <v>-728.50585860000137</v>
      </c>
      <c r="BT132" s="116">
        <f t="shared" si="86"/>
        <v>-728.43300801414375</v>
      </c>
      <c r="BU132" s="116">
        <f t="shared" si="86"/>
        <v>-728.54228389293712</v>
      </c>
      <c r="BV132" s="116">
        <f t="shared" si="86"/>
        <v>-728.54228389293712</v>
      </c>
      <c r="BX132" s="74">
        <f t="shared" si="80"/>
        <v>132244</v>
      </c>
      <c r="BY132" s="74">
        <f t="shared" si="87"/>
        <v>131515.21</v>
      </c>
      <c r="BZ132" s="74">
        <f t="shared" si="87"/>
        <v>130786.529293</v>
      </c>
      <c r="CA132" s="74">
        <f t="shared" si="87"/>
        <v>130058.02343440001</v>
      </c>
      <c r="CB132" s="74">
        <f t="shared" si="87"/>
        <v>129329.51757580001</v>
      </c>
      <c r="CC132" s="74">
        <f t="shared" si="87"/>
        <v>128601.08456778587</v>
      </c>
      <c r="CD132" s="74">
        <f t="shared" si="87"/>
        <v>127872.54228389294</v>
      </c>
      <c r="CE132" s="74">
        <f t="shared" si="87"/>
        <v>127144</v>
      </c>
      <c r="CG132" s="117">
        <f t="shared" si="82"/>
        <v>132244</v>
      </c>
      <c r="CH132" s="117">
        <f t="shared" si="88"/>
        <v>131515.21</v>
      </c>
      <c r="CI132" s="117">
        <f t="shared" si="88"/>
        <v>130786.529293</v>
      </c>
      <c r="CJ132" s="117">
        <f t="shared" si="88"/>
        <v>130058.02343440001</v>
      </c>
      <c r="CK132" s="117">
        <f t="shared" si="88"/>
        <v>129329.51757580001</v>
      </c>
      <c r="CL132" s="117">
        <f t="shared" si="88"/>
        <v>128601.08456778587</v>
      </c>
      <c r="CM132" s="117">
        <f t="shared" si="88"/>
        <v>127872.54228389294</v>
      </c>
      <c r="CN132" s="117">
        <f t="shared" si="88"/>
        <v>127144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 s="124">
        <v>0</v>
      </c>
      <c r="H133" s="6">
        <v>107</v>
      </c>
      <c r="I133" s="2" t="s">
        <v>294</v>
      </c>
      <c r="J133" s="60"/>
      <c r="K133" s="61">
        <v>2245.58</v>
      </c>
      <c r="L133"/>
      <c r="M133" s="63">
        <v>331</v>
      </c>
      <c r="N133" s="64">
        <f t="shared" si="48"/>
        <v>99.3</v>
      </c>
      <c r="O133" s="64">
        <f t="shared" si="49"/>
        <v>1347.35</v>
      </c>
      <c r="P133" s="64">
        <f t="shared" si="50"/>
        <v>0</v>
      </c>
      <c r="Q133" s="64">
        <f t="shared" si="51"/>
        <v>0</v>
      </c>
      <c r="R133" s="65">
        <f t="shared" si="52"/>
        <v>0.15</v>
      </c>
      <c r="S133" s="65">
        <f t="shared" si="53"/>
        <v>0</v>
      </c>
      <c r="T133" s="64">
        <f t="shared" si="54"/>
        <v>0</v>
      </c>
      <c r="U133" s="64">
        <f t="shared" si="55"/>
        <v>0</v>
      </c>
      <c r="V133">
        <v>95</v>
      </c>
      <c r="W133" s="64">
        <f t="shared" si="56"/>
        <v>23.75</v>
      </c>
      <c r="X133" s="27">
        <f t="shared" si="57"/>
        <v>99.3</v>
      </c>
      <c r="Y133" s="11">
        <f t="shared" si="58"/>
        <v>2368.63</v>
      </c>
      <c r="Z133" s="123">
        <v>4047810107.6700001</v>
      </c>
      <c r="AA133" s="121">
        <v>14258</v>
      </c>
      <c r="AB133" s="27">
        <f t="shared" si="59"/>
        <v>283897.46999999997</v>
      </c>
      <c r="AC133" s="10">
        <f t="shared" si="60"/>
        <v>1.10676</v>
      </c>
      <c r="AD133" s="121">
        <v>138514</v>
      </c>
      <c r="AE133" s="10">
        <f t="shared" si="61"/>
        <v>1.0041979999999999</v>
      </c>
      <c r="AF133" s="10">
        <f t="shared" si="62"/>
        <v>-7.5991000000000003E-2</v>
      </c>
      <c r="AG133" s="66">
        <f t="shared" si="63"/>
        <v>0.01</v>
      </c>
      <c r="AH133" s="67">
        <f t="shared" si="64"/>
        <v>0</v>
      </c>
      <c r="AI133" s="68">
        <f t="shared" si="65"/>
        <v>0.01</v>
      </c>
      <c r="AJ133">
        <v>1006</v>
      </c>
      <c r="AK133">
        <v>6</v>
      </c>
      <c r="AL133" s="26">
        <f t="shared" si="66"/>
        <v>603600</v>
      </c>
      <c r="AM133">
        <v>0</v>
      </c>
      <c r="AN133">
        <v>0</v>
      </c>
      <c r="AO133" s="26">
        <f t="shared" si="67"/>
        <v>0</v>
      </c>
      <c r="AP133" s="26">
        <f t="shared" si="68"/>
        <v>272985</v>
      </c>
      <c r="AQ133" s="26">
        <f t="shared" si="69"/>
        <v>876585</v>
      </c>
      <c r="AR133" s="69">
        <v>1509226</v>
      </c>
      <c r="AS133" s="69">
        <f t="shared" si="84"/>
        <v>876585</v>
      </c>
      <c r="AT133" s="63">
        <v>1015498</v>
      </c>
      <c r="AU133" s="26">
        <f t="shared" si="70"/>
        <v>138913</v>
      </c>
      <c r="AV133" s="70" t="str">
        <f t="shared" si="71"/>
        <v>No</v>
      </c>
      <c r="AW133" s="69">
        <f t="shared" si="72"/>
        <v>0</v>
      </c>
      <c r="AX133" s="71">
        <f t="shared" si="73"/>
        <v>1015498</v>
      </c>
      <c r="AY133" s="72">
        <f t="shared" si="74"/>
        <v>1015498</v>
      </c>
      <c r="AZ133" s="115">
        <f t="shared" si="75"/>
        <v>0</v>
      </c>
      <c r="BA133" s="115"/>
      <c r="BB133" s="115">
        <f t="shared" si="76"/>
        <v>12156.530050142948</v>
      </c>
      <c r="BC133" s="74"/>
      <c r="BD133" s="74"/>
      <c r="BE133" s="74">
        <f t="shared" si="77"/>
        <v>-138913</v>
      </c>
      <c r="BF133" s="74">
        <f t="shared" si="85"/>
        <v>-138913</v>
      </c>
      <c r="BG133" s="74">
        <f t="shared" si="85"/>
        <v>-119062.33230000001</v>
      </c>
      <c r="BH133" s="74">
        <f t="shared" si="85"/>
        <v>-99214.641505590058</v>
      </c>
      <c r="BI133" s="74">
        <f t="shared" si="85"/>
        <v>-79371.713204472093</v>
      </c>
      <c r="BJ133" s="74">
        <f t="shared" si="85"/>
        <v>-59528.784903354011</v>
      </c>
      <c r="BK133" s="74">
        <f t="shared" si="85"/>
        <v>-39687.840895066154</v>
      </c>
      <c r="BL133" s="74">
        <f t="shared" si="85"/>
        <v>-19843.920447533019</v>
      </c>
      <c r="BO133" s="116">
        <f t="shared" si="86"/>
        <v>0</v>
      </c>
      <c r="BP133" s="116">
        <f t="shared" si="86"/>
        <v>-19850.667699999998</v>
      </c>
      <c r="BQ133" s="116">
        <f t="shared" si="86"/>
        <v>-19847.690794409998</v>
      </c>
      <c r="BR133" s="116">
        <f t="shared" si="86"/>
        <v>-19842.928301118012</v>
      </c>
      <c r="BS133" s="116">
        <f t="shared" si="86"/>
        <v>-19842.928301118023</v>
      </c>
      <c r="BT133" s="116">
        <f t="shared" si="86"/>
        <v>-19840.94400828789</v>
      </c>
      <c r="BU133" s="116">
        <f t="shared" si="86"/>
        <v>-19843.920447533077</v>
      </c>
      <c r="BV133" s="116">
        <f t="shared" si="86"/>
        <v>-19843.920447533019</v>
      </c>
      <c r="BX133" s="74">
        <f t="shared" si="80"/>
        <v>1015498</v>
      </c>
      <c r="BY133" s="74">
        <f t="shared" si="87"/>
        <v>995647.33230000001</v>
      </c>
      <c r="BZ133" s="74">
        <f t="shared" si="87"/>
        <v>975799.64150559006</v>
      </c>
      <c r="CA133" s="74">
        <f t="shared" si="87"/>
        <v>955956.71320447209</v>
      </c>
      <c r="CB133" s="74">
        <f t="shared" si="87"/>
        <v>936113.78490335401</v>
      </c>
      <c r="CC133" s="74">
        <f t="shared" si="87"/>
        <v>916272.84089506615</v>
      </c>
      <c r="CD133" s="74">
        <f t="shared" si="87"/>
        <v>896428.92044753302</v>
      </c>
      <c r="CE133" s="74">
        <f t="shared" si="87"/>
        <v>876585</v>
      </c>
      <c r="CG133" s="117">
        <f t="shared" si="82"/>
        <v>1015498</v>
      </c>
      <c r="CH133" s="117">
        <f t="shared" si="88"/>
        <v>995647.33230000001</v>
      </c>
      <c r="CI133" s="117">
        <f t="shared" si="88"/>
        <v>975799.64150559006</v>
      </c>
      <c r="CJ133" s="117">
        <f t="shared" si="88"/>
        <v>955956.71320447209</v>
      </c>
      <c r="CK133" s="117">
        <f t="shared" si="88"/>
        <v>936113.78490335401</v>
      </c>
      <c r="CL133" s="117">
        <f t="shared" si="88"/>
        <v>916272.84089506615</v>
      </c>
      <c r="CM133" s="117">
        <f t="shared" si="88"/>
        <v>896428.92044753302</v>
      </c>
      <c r="CN133" s="117">
        <f t="shared" si="88"/>
        <v>876585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 s="124">
        <v>0</v>
      </c>
      <c r="H134" s="6">
        <v>108</v>
      </c>
      <c r="I134" s="2" t="s">
        <v>295</v>
      </c>
      <c r="J134" s="60"/>
      <c r="K134" s="61">
        <v>1661.1</v>
      </c>
      <c r="L134"/>
      <c r="M134" s="63">
        <v>294</v>
      </c>
      <c r="N134" s="64">
        <f t="shared" si="48"/>
        <v>88.2</v>
      </c>
      <c r="O134" s="64">
        <f t="shared" si="49"/>
        <v>996.66</v>
      </c>
      <c r="P134" s="64">
        <f t="shared" si="50"/>
        <v>0</v>
      </c>
      <c r="Q134" s="64">
        <f t="shared" si="51"/>
        <v>0</v>
      </c>
      <c r="R134" s="65">
        <f t="shared" si="52"/>
        <v>0.18</v>
      </c>
      <c r="S134" s="65">
        <f t="shared" si="53"/>
        <v>0</v>
      </c>
      <c r="T134" s="64">
        <f t="shared" si="54"/>
        <v>0</v>
      </c>
      <c r="U134" s="64">
        <f t="shared" si="55"/>
        <v>0</v>
      </c>
      <c r="V134">
        <v>35</v>
      </c>
      <c r="W134" s="64">
        <f t="shared" si="56"/>
        <v>8.75</v>
      </c>
      <c r="X134" s="27">
        <f t="shared" si="57"/>
        <v>88.2</v>
      </c>
      <c r="Y134" s="11">
        <f t="shared" si="58"/>
        <v>1758.05</v>
      </c>
      <c r="Z134" s="123">
        <v>2971461688.6700001</v>
      </c>
      <c r="AA134" s="121">
        <v>12941</v>
      </c>
      <c r="AB134" s="27">
        <f t="shared" si="59"/>
        <v>229616.08</v>
      </c>
      <c r="AC134" s="10">
        <f t="shared" si="60"/>
        <v>0.89514700000000003</v>
      </c>
      <c r="AD134" s="121">
        <v>123000</v>
      </c>
      <c r="AE134" s="10">
        <f t="shared" si="61"/>
        <v>0.89172499999999999</v>
      </c>
      <c r="AF134" s="10">
        <f t="shared" si="62"/>
        <v>0.10588</v>
      </c>
      <c r="AG134" s="66">
        <f t="shared" si="63"/>
        <v>0.10588</v>
      </c>
      <c r="AH134" s="67">
        <f t="shared" si="64"/>
        <v>0</v>
      </c>
      <c r="AI134" s="68">
        <f t="shared" si="65"/>
        <v>0.10588</v>
      </c>
      <c r="AJ134">
        <v>0</v>
      </c>
      <c r="AK134">
        <v>0</v>
      </c>
      <c r="AL134" s="26">
        <f t="shared" si="66"/>
        <v>0</v>
      </c>
      <c r="AM134">
        <v>0</v>
      </c>
      <c r="AN134">
        <v>0</v>
      </c>
      <c r="AO134" s="26">
        <f t="shared" si="67"/>
        <v>0</v>
      </c>
      <c r="AP134" s="26">
        <f t="shared" si="68"/>
        <v>2145290</v>
      </c>
      <c r="AQ134" s="26">
        <f t="shared" si="69"/>
        <v>2145290</v>
      </c>
      <c r="AR134" s="69">
        <v>4528763</v>
      </c>
      <c r="AS134" s="69">
        <f t="shared" si="84"/>
        <v>2145290</v>
      </c>
      <c r="AT134" s="63">
        <v>3677011</v>
      </c>
      <c r="AU134" s="26">
        <f t="shared" si="70"/>
        <v>1531721</v>
      </c>
      <c r="AV134" s="70" t="str">
        <f t="shared" si="71"/>
        <v>No</v>
      </c>
      <c r="AW134" s="69">
        <f t="shared" si="72"/>
        <v>0</v>
      </c>
      <c r="AX134" s="71">
        <f t="shared" si="73"/>
        <v>3677011</v>
      </c>
      <c r="AY134" s="72">
        <f t="shared" si="74"/>
        <v>3677011</v>
      </c>
      <c r="AZ134" s="115">
        <f t="shared" si="75"/>
        <v>0</v>
      </c>
      <c r="BA134" s="115"/>
      <c r="BB134" s="115">
        <f t="shared" si="76"/>
        <v>12197.655920775391</v>
      </c>
      <c r="BC134" s="74"/>
      <c r="BD134" s="74"/>
      <c r="BE134" s="74">
        <f t="shared" si="77"/>
        <v>-1531721</v>
      </c>
      <c r="BF134" s="74">
        <f t="shared" si="85"/>
        <v>-1531721</v>
      </c>
      <c r="BG134" s="74">
        <f t="shared" si="85"/>
        <v>-1312838.0691</v>
      </c>
      <c r="BH134" s="74">
        <f t="shared" si="85"/>
        <v>-1093987.9629810299</v>
      </c>
      <c r="BI134" s="74">
        <f t="shared" si="85"/>
        <v>-875190.370384824</v>
      </c>
      <c r="BJ134" s="74">
        <f t="shared" si="85"/>
        <v>-656392.77778861811</v>
      </c>
      <c r="BK134" s="74">
        <f t="shared" si="85"/>
        <v>-437617.06495167175</v>
      </c>
      <c r="BL134" s="74">
        <f t="shared" si="85"/>
        <v>-218808.53247583564</v>
      </c>
      <c r="BO134" s="116">
        <f t="shared" si="86"/>
        <v>0</v>
      </c>
      <c r="BP134" s="116">
        <f t="shared" si="86"/>
        <v>-218882.93090000001</v>
      </c>
      <c r="BQ134" s="116">
        <f t="shared" si="86"/>
        <v>-218850.10611896997</v>
      </c>
      <c r="BR134" s="116">
        <f t="shared" si="86"/>
        <v>-218797.592596206</v>
      </c>
      <c r="BS134" s="116">
        <f t="shared" si="86"/>
        <v>-218797.592596206</v>
      </c>
      <c r="BT134" s="116">
        <f t="shared" si="86"/>
        <v>-218775.71283694642</v>
      </c>
      <c r="BU134" s="116">
        <f t="shared" si="86"/>
        <v>-218808.53247583588</v>
      </c>
      <c r="BV134" s="116">
        <f t="shared" si="86"/>
        <v>-218808.53247583564</v>
      </c>
      <c r="BX134" s="74">
        <f t="shared" si="80"/>
        <v>3677011</v>
      </c>
      <c r="BY134" s="74">
        <f t="shared" si="87"/>
        <v>3458128.0691</v>
      </c>
      <c r="BZ134" s="74">
        <f t="shared" si="87"/>
        <v>3239277.9629810299</v>
      </c>
      <c r="CA134" s="74">
        <f t="shared" si="87"/>
        <v>3020480.370384824</v>
      </c>
      <c r="CB134" s="74">
        <f t="shared" si="87"/>
        <v>2801682.7777886181</v>
      </c>
      <c r="CC134" s="74">
        <f t="shared" si="87"/>
        <v>2582907.0649516718</v>
      </c>
      <c r="CD134" s="74">
        <f t="shared" si="87"/>
        <v>2364098.5324758356</v>
      </c>
      <c r="CE134" s="74">
        <f t="shared" si="87"/>
        <v>2145290</v>
      </c>
      <c r="CG134" s="117">
        <f t="shared" si="82"/>
        <v>3677011</v>
      </c>
      <c r="CH134" s="117">
        <f t="shared" si="88"/>
        <v>3458128.0691</v>
      </c>
      <c r="CI134" s="117">
        <f t="shared" si="88"/>
        <v>3239277.9629810299</v>
      </c>
      <c r="CJ134" s="117">
        <f t="shared" si="88"/>
        <v>3020480.370384824</v>
      </c>
      <c r="CK134" s="117">
        <f t="shared" si="88"/>
        <v>2801682.7777886181</v>
      </c>
      <c r="CL134" s="117">
        <f t="shared" si="88"/>
        <v>2582907.0649516718</v>
      </c>
      <c r="CM134" s="117">
        <f t="shared" si="88"/>
        <v>2364098.5324758356</v>
      </c>
      <c r="CN134" s="117">
        <f t="shared" si="88"/>
        <v>2145290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 s="124">
        <v>32</v>
      </c>
      <c r="H135" s="6">
        <v>109</v>
      </c>
      <c r="I135" s="2" t="s">
        <v>296</v>
      </c>
      <c r="J135" s="60"/>
      <c r="K135" s="61">
        <v>1761.94</v>
      </c>
      <c r="L135"/>
      <c r="M135" s="63">
        <v>980</v>
      </c>
      <c r="N135" s="64">
        <f t="shared" si="48"/>
        <v>294</v>
      </c>
      <c r="O135" s="64">
        <f t="shared" si="49"/>
        <v>1057.1600000000001</v>
      </c>
      <c r="P135" s="64">
        <f t="shared" si="50"/>
        <v>0</v>
      </c>
      <c r="Q135" s="64">
        <f t="shared" si="51"/>
        <v>0</v>
      </c>
      <c r="R135" s="65">
        <f t="shared" si="52"/>
        <v>0.56000000000000005</v>
      </c>
      <c r="S135" s="65">
        <f t="shared" si="53"/>
        <v>0</v>
      </c>
      <c r="T135" s="64">
        <f t="shared" si="54"/>
        <v>0</v>
      </c>
      <c r="U135" s="64">
        <f t="shared" si="55"/>
        <v>0</v>
      </c>
      <c r="V135">
        <v>16</v>
      </c>
      <c r="W135" s="64">
        <f t="shared" si="56"/>
        <v>4</v>
      </c>
      <c r="X135" s="27">
        <f t="shared" si="57"/>
        <v>294</v>
      </c>
      <c r="Y135" s="11">
        <f t="shared" si="58"/>
        <v>2059.94</v>
      </c>
      <c r="Z135" s="123">
        <v>2046429503.6700001</v>
      </c>
      <c r="AA135" s="121">
        <v>15143</v>
      </c>
      <c r="AB135" s="27">
        <f t="shared" si="59"/>
        <v>135140.29999999999</v>
      </c>
      <c r="AC135" s="10">
        <f t="shared" si="60"/>
        <v>0.52683800000000003</v>
      </c>
      <c r="AD135" s="121">
        <v>68651</v>
      </c>
      <c r="AE135" s="10">
        <f t="shared" si="61"/>
        <v>0.49770599999999998</v>
      </c>
      <c r="AF135" s="10">
        <f t="shared" si="62"/>
        <v>0.481902</v>
      </c>
      <c r="AG135" s="66">
        <f t="shared" si="63"/>
        <v>0.481902</v>
      </c>
      <c r="AH135" s="67">
        <f t="shared" si="64"/>
        <v>0</v>
      </c>
      <c r="AI135" s="68">
        <f t="shared" si="65"/>
        <v>0.481902</v>
      </c>
      <c r="AJ135">
        <v>0</v>
      </c>
      <c r="AK135">
        <v>0</v>
      </c>
      <c r="AL135" s="26">
        <f t="shared" si="66"/>
        <v>0</v>
      </c>
      <c r="AM135">
        <v>0</v>
      </c>
      <c r="AN135">
        <v>0</v>
      </c>
      <c r="AO135" s="26">
        <f t="shared" si="67"/>
        <v>0</v>
      </c>
      <c r="AP135" s="26">
        <f t="shared" si="68"/>
        <v>11440743</v>
      </c>
      <c r="AQ135" s="26">
        <f t="shared" si="69"/>
        <v>11440743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70"/>
        <v>3923701</v>
      </c>
      <c r="AV135" s="70" t="str">
        <f t="shared" si="71"/>
        <v>No</v>
      </c>
      <c r="AW135" s="69">
        <f t="shared" si="72"/>
        <v>0</v>
      </c>
      <c r="AX135" s="71">
        <f t="shared" si="73"/>
        <v>15364444</v>
      </c>
      <c r="AY135" s="72">
        <f t="shared" si="74"/>
        <v>15364444</v>
      </c>
      <c r="AZ135" s="115">
        <f t="shared" si="75"/>
        <v>0</v>
      </c>
      <c r="BA135" s="115"/>
      <c r="BB135" s="115">
        <f t="shared" si="76"/>
        <v>13474.24344756348</v>
      </c>
      <c r="BC135" s="74"/>
      <c r="BD135" s="74"/>
      <c r="BE135" s="74">
        <f t="shared" si="77"/>
        <v>-3923701</v>
      </c>
      <c r="BF135" s="74">
        <f t="shared" si="85"/>
        <v>-3923701</v>
      </c>
      <c r="BG135" s="74">
        <f t="shared" si="85"/>
        <v>-3923701</v>
      </c>
      <c r="BH135" s="74">
        <f t="shared" si="85"/>
        <v>-3923701</v>
      </c>
      <c r="BI135" s="74">
        <f t="shared" si="85"/>
        <v>-3923701</v>
      </c>
      <c r="BJ135" s="74">
        <f t="shared" si="85"/>
        <v>-3923701</v>
      </c>
      <c r="BK135" s="74">
        <f t="shared" si="85"/>
        <v>-3923701</v>
      </c>
      <c r="BL135" s="74">
        <f t="shared" si="85"/>
        <v>-3923701</v>
      </c>
      <c r="BO135" s="116">
        <f t="shared" si="86"/>
        <v>0</v>
      </c>
      <c r="BP135" s="116">
        <f t="shared" si="86"/>
        <v>-560696.87289999996</v>
      </c>
      <c r="BQ135" s="116">
        <f t="shared" si="86"/>
        <v>-654080.95669999998</v>
      </c>
      <c r="BR135" s="116">
        <f t="shared" si="86"/>
        <v>-784740.20000000007</v>
      </c>
      <c r="BS135" s="116">
        <f t="shared" si="86"/>
        <v>-980925.25</v>
      </c>
      <c r="BT135" s="116">
        <f t="shared" si="86"/>
        <v>-1307769.5433</v>
      </c>
      <c r="BU135" s="116">
        <f t="shared" si="86"/>
        <v>-1961850.5</v>
      </c>
      <c r="BV135" s="116">
        <f t="shared" si="86"/>
        <v>-3923701</v>
      </c>
      <c r="BX135" s="74">
        <f t="shared" si="80"/>
        <v>15364444</v>
      </c>
      <c r="BY135" s="74">
        <f t="shared" si="87"/>
        <v>14803747.1271</v>
      </c>
      <c r="BZ135" s="74">
        <f t="shared" si="87"/>
        <v>14710363.043299999</v>
      </c>
      <c r="CA135" s="74">
        <f t="shared" si="87"/>
        <v>14579703.800000001</v>
      </c>
      <c r="CB135" s="74">
        <f t="shared" si="87"/>
        <v>14383518.75</v>
      </c>
      <c r="CC135" s="74">
        <f t="shared" si="87"/>
        <v>14056674.456700001</v>
      </c>
      <c r="CD135" s="74">
        <f t="shared" si="87"/>
        <v>13402593.5</v>
      </c>
      <c r="CE135" s="74">
        <f t="shared" si="87"/>
        <v>11440743</v>
      </c>
      <c r="CG135" s="117">
        <f t="shared" si="82"/>
        <v>15364444</v>
      </c>
      <c r="CH135" s="117">
        <f t="shared" si="88"/>
        <v>15364444</v>
      </c>
      <c r="CI135" s="117">
        <f t="shared" si="88"/>
        <v>15364444</v>
      </c>
      <c r="CJ135" s="117">
        <f t="shared" si="88"/>
        <v>15364444</v>
      </c>
      <c r="CK135" s="117">
        <f t="shared" si="88"/>
        <v>15364444</v>
      </c>
      <c r="CL135" s="117">
        <f t="shared" si="88"/>
        <v>15364444</v>
      </c>
      <c r="CM135" s="117">
        <f t="shared" si="88"/>
        <v>15364444</v>
      </c>
      <c r="CN135" s="117">
        <f t="shared" si="88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 s="124">
        <v>38</v>
      </c>
      <c r="H136" s="6">
        <v>110</v>
      </c>
      <c r="I136" s="2" t="s">
        <v>297</v>
      </c>
      <c r="J136" s="60"/>
      <c r="K136" s="61">
        <v>2156.2800000000002</v>
      </c>
      <c r="L136"/>
      <c r="M136" s="63">
        <v>857</v>
      </c>
      <c r="N136" s="64">
        <f t="shared" si="48"/>
        <v>257.10000000000002</v>
      </c>
      <c r="O136" s="64">
        <f t="shared" si="49"/>
        <v>1293.77</v>
      </c>
      <c r="P136" s="64">
        <f t="shared" si="50"/>
        <v>0</v>
      </c>
      <c r="Q136" s="64">
        <f t="shared" si="51"/>
        <v>0</v>
      </c>
      <c r="R136" s="65">
        <f t="shared" si="52"/>
        <v>0.4</v>
      </c>
      <c r="S136" s="65">
        <f t="shared" si="53"/>
        <v>0</v>
      </c>
      <c r="T136" s="64">
        <f t="shared" si="54"/>
        <v>0</v>
      </c>
      <c r="U136" s="64">
        <f t="shared" si="55"/>
        <v>0</v>
      </c>
      <c r="V136">
        <v>157</v>
      </c>
      <c r="W136" s="64">
        <f t="shared" si="56"/>
        <v>39.25</v>
      </c>
      <c r="X136" s="27">
        <f t="shared" si="57"/>
        <v>257.10000000000002</v>
      </c>
      <c r="Y136" s="11">
        <f t="shared" si="58"/>
        <v>2452.63</v>
      </c>
      <c r="Z136" s="123">
        <v>2528139217.3299999</v>
      </c>
      <c r="AA136" s="121">
        <v>17479</v>
      </c>
      <c r="AB136" s="27">
        <f t="shared" si="59"/>
        <v>144638.66</v>
      </c>
      <c r="AC136" s="10">
        <f t="shared" si="60"/>
        <v>0.56386700000000001</v>
      </c>
      <c r="AD136" s="121">
        <v>78900</v>
      </c>
      <c r="AE136" s="10">
        <f t="shared" si="61"/>
        <v>0.57200899999999999</v>
      </c>
      <c r="AF136" s="10">
        <f t="shared" si="62"/>
        <v>0.43369000000000002</v>
      </c>
      <c r="AG136" s="66">
        <f t="shared" si="63"/>
        <v>0.43369000000000002</v>
      </c>
      <c r="AH136" s="67">
        <f t="shared" si="64"/>
        <v>0</v>
      </c>
      <c r="AI136" s="68">
        <f t="shared" si="65"/>
        <v>0.43369000000000002</v>
      </c>
      <c r="AJ136">
        <v>0</v>
      </c>
      <c r="AK136">
        <v>0</v>
      </c>
      <c r="AL136" s="26">
        <f t="shared" si="66"/>
        <v>0</v>
      </c>
      <c r="AM136">
        <v>0</v>
      </c>
      <c r="AN136">
        <v>0</v>
      </c>
      <c r="AO136" s="26">
        <f t="shared" si="67"/>
        <v>0</v>
      </c>
      <c r="AP136" s="26">
        <f t="shared" si="68"/>
        <v>12258925</v>
      </c>
      <c r="AQ136" s="26">
        <f t="shared" si="69"/>
        <v>12258925</v>
      </c>
      <c r="AR136" s="69">
        <v>10272197</v>
      </c>
      <c r="AS136" s="69">
        <f t="shared" si="84"/>
        <v>12258925</v>
      </c>
      <c r="AT136" s="63">
        <v>12740359</v>
      </c>
      <c r="AU136" s="26">
        <f t="shared" si="70"/>
        <v>481434</v>
      </c>
      <c r="AV136" s="70" t="str">
        <f t="shared" si="71"/>
        <v>No</v>
      </c>
      <c r="AW136" s="69">
        <f t="shared" si="72"/>
        <v>0</v>
      </c>
      <c r="AX136" s="71">
        <f t="shared" si="73"/>
        <v>12740359</v>
      </c>
      <c r="AY136" s="72">
        <f t="shared" si="74"/>
        <v>12740359</v>
      </c>
      <c r="AZ136" s="115">
        <f t="shared" si="75"/>
        <v>0</v>
      </c>
      <c r="BA136" s="115"/>
      <c r="BB136" s="115">
        <f t="shared" si="76"/>
        <v>13108.947237835529</v>
      </c>
      <c r="BC136" s="74"/>
      <c r="BD136" s="74"/>
      <c r="BE136" s="74">
        <f t="shared" si="77"/>
        <v>-481434</v>
      </c>
      <c r="BF136" s="74">
        <f t="shared" si="85"/>
        <v>-481434</v>
      </c>
      <c r="BG136" s="74">
        <f t="shared" si="85"/>
        <v>-412637.08139999956</v>
      </c>
      <c r="BH136" s="74">
        <f t="shared" si="85"/>
        <v>-343850.47993061878</v>
      </c>
      <c r="BI136" s="74">
        <f t="shared" si="85"/>
        <v>-275080.38394449465</v>
      </c>
      <c r="BJ136" s="74">
        <f t="shared" si="85"/>
        <v>-206310.28795837052</v>
      </c>
      <c r="BK136" s="74">
        <f t="shared" si="85"/>
        <v>-137547.06898184493</v>
      </c>
      <c r="BL136" s="74">
        <f t="shared" si="85"/>
        <v>-68773.534490922466</v>
      </c>
      <c r="BO136" s="116">
        <f t="shared" si="86"/>
        <v>0</v>
      </c>
      <c r="BP136" s="116">
        <f t="shared" si="86"/>
        <v>-68796.918600000005</v>
      </c>
      <c r="BQ136" s="116">
        <f t="shared" si="86"/>
        <v>-68786.601469379922</v>
      </c>
      <c r="BR136" s="116">
        <f t="shared" si="86"/>
        <v>-68770.095986123764</v>
      </c>
      <c r="BS136" s="116">
        <f t="shared" si="86"/>
        <v>-68770.095986123662</v>
      </c>
      <c r="BT136" s="116">
        <f t="shared" si="86"/>
        <v>-68763.218976524891</v>
      </c>
      <c r="BU136" s="116">
        <f t="shared" si="86"/>
        <v>-68773.534490922466</v>
      </c>
      <c r="BV136" s="116">
        <f t="shared" si="86"/>
        <v>-68773.534490922466</v>
      </c>
      <c r="BX136" s="74">
        <f t="shared" si="80"/>
        <v>12740359</v>
      </c>
      <c r="BY136" s="74">
        <f t="shared" si="87"/>
        <v>12671562.0814</v>
      </c>
      <c r="BZ136" s="74">
        <f t="shared" si="87"/>
        <v>12602775.479930619</v>
      </c>
      <c r="CA136" s="74">
        <f t="shared" si="87"/>
        <v>12534005.383944495</v>
      </c>
      <c r="CB136" s="74">
        <f t="shared" si="87"/>
        <v>12465235.287958371</v>
      </c>
      <c r="CC136" s="74">
        <f t="shared" si="87"/>
        <v>12396472.068981845</v>
      </c>
      <c r="CD136" s="74">
        <f t="shared" si="87"/>
        <v>12327698.534490922</v>
      </c>
      <c r="CE136" s="74">
        <f t="shared" si="87"/>
        <v>12258925</v>
      </c>
      <c r="CG136" s="117">
        <f t="shared" si="82"/>
        <v>12740359</v>
      </c>
      <c r="CH136" s="117">
        <f t="shared" si="88"/>
        <v>12671562.0814</v>
      </c>
      <c r="CI136" s="117">
        <f t="shared" si="88"/>
        <v>12602775.479930619</v>
      </c>
      <c r="CJ136" s="117">
        <f t="shared" si="88"/>
        <v>12534005.383944495</v>
      </c>
      <c r="CK136" s="117">
        <f t="shared" si="88"/>
        <v>12465235.287958371</v>
      </c>
      <c r="CL136" s="117">
        <f t="shared" si="88"/>
        <v>12396472.068981845</v>
      </c>
      <c r="CM136" s="117">
        <f t="shared" si="88"/>
        <v>12327698.534490922</v>
      </c>
      <c r="CN136" s="117">
        <f t="shared" si="88"/>
        <v>12258925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 s="124">
        <v>18</v>
      </c>
      <c r="H137" s="6">
        <v>111</v>
      </c>
      <c r="I137" s="2" t="s">
        <v>298</v>
      </c>
      <c r="J137" s="60"/>
      <c r="K137" s="61">
        <v>1345.07</v>
      </c>
      <c r="L137"/>
      <c r="M137" s="63">
        <v>618</v>
      </c>
      <c r="N137" s="64">
        <f t="shared" si="48"/>
        <v>185.4</v>
      </c>
      <c r="O137" s="64">
        <f t="shared" si="49"/>
        <v>807.04</v>
      </c>
      <c r="P137" s="64">
        <f t="shared" si="50"/>
        <v>0</v>
      </c>
      <c r="Q137" s="64">
        <f t="shared" si="51"/>
        <v>0</v>
      </c>
      <c r="R137" s="65">
        <f t="shared" si="52"/>
        <v>0.46</v>
      </c>
      <c r="S137" s="65">
        <f t="shared" si="53"/>
        <v>0</v>
      </c>
      <c r="T137" s="64">
        <f t="shared" si="54"/>
        <v>0</v>
      </c>
      <c r="U137" s="64">
        <f t="shared" si="55"/>
        <v>0</v>
      </c>
      <c r="V137">
        <v>46</v>
      </c>
      <c r="W137" s="64">
        <f t="shared" si="56"/>
        <v>11.5</v>
      </c>
      <c r="X137" s="27">
        <f t="shared" si="57"/>
        <v>185.4</v>
      </c>
      <c r="Y137" s="11">
        <f t="shared" si="58"/>
        <v>1541.97</v>
      </c>
      <c r="Z137" s="123">
        <v>1397791305</v>
      </c>
      <c r="AA137" s="121">
        <v>11711</v>
      </c>
      <c r="AB137" s="27">
        <f t="shared" si="59"/>
        <v>119357.13</v>
      </c>
      <c r="AC137" s="10">
        <f t="shared" si="60"/>
        <v>0.465308</v>
      </c>
      <c r="AD137" s="121">
        <v>94600</v>
      </c>
      <c r="AE137" s="10">
        <f t="shared" si="61"/>
        <v>0.68583099999999997</v>
      </c>
      <c r="AF137" s="10">
        <f t="shared" si="62"/>
        <v>0.46853499999999998</v>
      </c>
      <c r="AG137" s="66">
        <f t="shared" si="63"/>
        <v>0.46853499999999998</v>
      </c>
      <c r="AH137" s="67">
        <f t="shared" si="64"/>
        <v>0.03</v>
      </c>
      <c r="AI137" s="68">
        <f t="shared" si="65"/>
        <v>0.49853499999999995</v>
      </c>
      <c r="AJ137">
        <v>0</v>
      </c>
      <c r="AK137">
        <v>0</v>
      </c>
      <c r="AL137" s="26">
        <f t="shared" si="66"/>
        <v>0</v>
      </c>
      <c r="AM137">
        <v>0</v>
      </c>
      <c r="AN137">
        <v>0</v>
      </c>
      <c r="AO137" s="26">
        <f t="shared" si="67"/>
        <v>0</v>
      </c>
      <c r="AP137" s="26">
        <f t="shared" si="68"/>
        <v>8859567</v>
      </c>
      <c r="AQ137" s="26">
        <f t="shared" si="69"/>
        <v>8859567</v>
      </c>
      <c r="AR137" s="69">
        <v>9761632</v>
      </c>
      <c r="AS137" s="69">
        <f t="shared" si="84"/>
        <v>8859567</v>
      </c>
      <c r="AT137" s="63">
        <v>9802121</v>
      </c>
      <c r="AU137" s="26">
        <f t="shared" si="70"/>
        <v>942554</v>
      </c>
      <c r="AV137" s="70" t="str">
        <f t="shared" si="71"/>
        <v>No</v>
      </c>
      <c r="AW137" s="69">
        <f t="shared" si="72"/>
        <v>0</v>
      </c>
      <c r="AX137" s="71">
        <f t="shared" si="73"/>
        <v>9802121</v>
      </c>
      <c r="AY137" s="72">
        <f t="shared" si="74"/>
        <v>9802121</v>
      </c>
      <c r="AZ137" s="115">
        <f t="shared" si="75"/>
        <v>0</v>
      </c>
      <c r="BA137" s="115"/>
      <c r="BB137" s="115">
        <f t="shared" si="76"/>
        <v>13212.10364516345</v>
      </c>
      <c r="BC137" s="74"/>
      <c r="BD137" s="74"/>
      <c r="BE137" s="74">
        <f t="shared" si="77"/>
        <v>-942554</v>
      </c>
      <c r="BF137" s="74">
        <f t="shared" si="85"/>
        <v>-942554</v>
      </c>
      <c r="BG137" s="74">
        <f t="shared" si="85"/>
        <v>-807863.03339999914</v>
      </c>
      <c r="BH137" s="74">
        <f t="shared" si="85"/>
        <v>-673192.26573221944</v>
      </c>
      <c r="BI137" s="74">
        <f t="shared" si="85"/>
        <v>-538553.81258577481</v>
      </c>
      <c r="BJ137" s="74">
        <f t="shared" si="85"/>
        <v>-403915.35943933204</v>
      </c>
      <c r="BK137" s="74">
        <f t="shared" si="85"/>
        <v>-269290.37013820186</v>
      </c>
      <c r="BL137" s="74">
        <f t="shared" si="85"/>
        <v>-134645.18506910093</v>
      </c>
      <c r="BO137" s="116">
        <f t="shared" si="86"/>
        <v>0</v>
      </c>
      <c r="BP137" s="116">
        <f t="shared" si="86"/>
        <v>-134690.96659999999</v>
      </c>
      <c r="BQ137" s="116">
        <f t="shared" si="86"/>
        <v>-134670.76766777984</v>
      </c>
      <c r="BR137" s="116">
        <f t="shared" si="86"/>
        <v>-134638.45314644391</v>
      </c>
      <c r="BS137" s="116">
        <f t="shared" si="86"/>
        <v>-134638.4531464437</v>
      </c>
      <c r="BT137" s="116">
        <f t="shared" si="86"/>
        <v>-134624.98930112936</v>
      </c>
      <c r="BU137" s="116">
        <f t="shared" si="86"/>
        <v>-134645.18506910093</v>
      </c>
      <c r="BV137" s="116">
        <f t="shared" si="86"/>
        <v>-134645.18506910093</v>
      </c>
      <c r="BX137" s="74">
        <f t="shared" si="80"/>
        <v>9802121</v>
      </c>
      <c r="BY137" s="74">
        <f t="shared" si="87"/>
        <v>9667430.0333999991</v>
      </c>
      <c r="BZ137" s="74">
        <f t="shared" si="87"/>
        <v>9532759.2657322194</v>
      </c>
      <c r="CA137" s="74">
        <f t="shared" si="87"/>
        <v>9398120.8125857748</v>
      </c>
      <c r="CB137" s="74">
        <f t="shared" si="87"/>
        <v>9263482.359439332</v>
      </c>
      <c r="CC137" s="74">
        <f t="shared" si="87"/>
        <v>9128857.3701382019</v>
      </c>
      <c r="CD137" s="74">
        <f t="shared" si="87"/>
        <v>8994212.1850691009</v>
      </c>
      <c r="CE137" s="74">
        <f t="shared" si="87"/>
        <v>8859567</v>
      </c>
      <c r="CG137" s="117">
        <f t="shared" si="82"/>
        <v>9802121</v>
      </c>
      <c r="CH137" s="117">
        <f t="shared" si="88"/>
        <v>9667430.0333999991</v>
      </c>
      <c r="CI137" s="117">
        <f t="shared" si="88"/>
        <v>9532759.2657322194</v>
      </c>
      <c r="CJ137" s="117">
        <f t="shared" si="88"/>
        <v>9398120.8125857748</v>
      </c>
      <c r="CK137" s="117">
        <f t="shared" si="88"/>
        <v>9263482.359439332</v>
      </c>
      <c r="CL137" s="117">
        <f t="shared" si="88"/>
        <v>9128857.3701382019</v>
      </c>
      <c r="CM137" s="117">
        <f t="shared" si="88"/>
        <v>8994212.1850691009</v>
      </c>
      <c r="CN137" s="117">
        <f t="shared" si="88"/>
        <v>8859567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 s="124">
        <v>0</v>
      </c>
      <c r="H138" s="6">
        <v>112</v>
      </c>
      <c r="I138" s="2" t="s">
        <v>299</v>
      </c>
      <c r="J138" s="60"/>
      <c r="K138" s="61">
        <v>500.38</v>
      </c>
      <c r="L138"/>
      <c r="M138" s="63">
        <v>99</v>
      </c>
      <c r="N138" s="64">
        <f t="shared" si="48"/>
        <v>29.7</v>
      </c>
      <c r="O138" s="64">
        <f t="shared" si="49"/>
        <v>300.23</v>
      </c>
      <c r="P138" s="64">
        <f t="shared" si="50"/>
        <v>0</v>
      </c>
      <c r="Q138" s="64">
        <f t="shared" si="51"/>
        <v>0</v>
      </c>
      <c r="R138" s="65">
        <f t="shared" si="52"/>
        <v>0.2</v>
      </c>
      <c r="S138" s="65">
        <f t="shared" si="53"/>
        <v>0</v>
      </c>
      <c r="T138" s="64">
        <f t="shared" si="54"/>
        <v>0</v>
      </c>
      <c r="U138" s="64">
        <f t="shared" si="55"/>
        <v>0</v>
      </c>
      <c r="V138">
        <v>8</v>
      </c>
      <c r="W138" s="64">
        <f t="shared" si="56"/>
        <v>2</v>
      </c>
      <c r="X138" s="27">
        <f t="shared" si="57"/>
        <v>29.7</v>
      </c>
      <c r="Y138" s="11">
        <f t="shared" si="58"/>
        <v>532.08000000000004</v>
      </c>
      <c r="Z138" s="123">
        <v>736886824.66999996</v>
      </c>
      <c r="AA138" s="121">
        <v>4307</v>
      </c>
      <c r="AB138" s="27">
        <f t="shared" si="59"/>
        <v>171090.51</v>
      </c>
      <c r="AC138" s="10">
        <f t="shared" si="60"/>
        <v>0.66698800000000003</v>
      </c>
      <c r="AD138" s="121">
        <v>98750</v>
      </c>
      <c r="AE138" s="10">
        <f t="shared" si="61"/>
        <v>0.71591700000000003</v>
      </c>
      <c r="AF138" s="10">
        <f t="shared" si="62"/>
        <v>0.31833299999999998</v>
      </c>
      <c r="AG138" s="66">
        <f t="shared" si="63"/>
        <v>0.31833299999999998</v>
      </c>
      <c r="AH138" s="67">
        <f t="shared" si="64"/>
        <v>0</v>
      </c>
      <c r="AI138" s="68">
        <f t="shared" si="65"/>
        <v>0.31833299999999998</v>
      </c>
      <c r="AJ138">
        <v>0</v>
      </c>
      <c r="AK138">
        <v>0</v>
      </c>
      <c r="AL138" s="26">
        <f t="shared" si="66"/>
        <v>0</v>
      </c>
      <c r="AM138">
        <v>146</v>
      </c>
      <c r="AN138">
        <v>4</v>
      </c>
      <c r="AO138" s="26">
        <f t="shared" si="67"/>
        <v>58400</v>
      </c>
      <c r="AP138" s="26">
        <f t="shared" si="68"/>
        <v>1952089</v>
      </c>
      <c r="AQ138" s="26">
        <f t="shared" si="69"/>
        <v>2010489</v>
      </c>
      <c r="AR138" s="69">
        <v>3073015</v>
      </c>
      <c r="AS138" s="69">
        <f t="shared" si="84"/>
        <v>2010489</v>
      </c>
      <c r="AT138" s="63">
        <v>2670987</v>
      </c>
      <c r="AU138" s="26">
        <f t="shared" si="70"/>
        <v>660498</v>
      </c>
      <c r="AV138" s="70" t="str">
        <f t="shared" si="71"/>
        <v>No</v>
      </c>
      <c r="AW138" s="69">
        <f t="shared" si="72"/>
        <v>0</v>
      </c>
      <c r="AX138" s="71">
        <f t="shared" si="73"/>
        <v>2670987</v>
      </c>
      <c r="AY138" s="72">
        <f t="shared" si="74"/>
        <v>2670987</v>
      </c>
      <c r="AZ138" s="115">
        <f t="shared" si="75"/>
        <v>0</v>
      </c>
      <c r="BA138" s="115"/>
      <c r="BB138" s="115">
        <f t="shared" si="76"/>
        <v>12255.130101123148</v>
      </c>
      <c r="BC138" s="74"/>
      <c r="BD138" s="74"/>
      <c r="BE138" s="74">
        <f t="shared" si="77"/>
        <v>-660498</v>
      </c>
      <c r="BF138" s="74">
        <f t="shared" si="85"/>
        <v>-660498</v>
      </c>
      <c r="BG138" s="74">
        <f t="shared" si="85"/>
        <v>-566112.8358</v>
      </c>
      <c r="BH138" s="74">
        <f t="shared" si="85"/>
        <v>-471741.82607214013</v>
      </c>
      <c r="BI138" s="74">
        <f t="shared" si="85"/>
        <v>-377393.4608577122</v>
      </c>
      <c r="BJ138" s="74">
        <f t="shared" si="85"/>
        <v>-283045.09564328426</v>
      </c>
      <c r="BK138" s="74">
        <f t="shared" si="85"/>
        <v>-188706.16526537761</v>
      </c>
      <c r="BL138" s="74">
        <f t="shared" si="85"/>
        <v>-94353.082632688805</v>
      </c>
      <c r="BO138" s="116">
        <f t="shared" si="86"/>
        <v>0</v>
      </c>
      <c r="BP138" s="116">
        <f t="shared" si="86"/>
        <v>-94385.164199999999</v>
      </c>
      <c r="BQ138" s="116">
        <f t="shared" si="86"/>
        <v>-94371.009727859986</v>
      </c>
      <c r="BR138" s="116">
        <f t="shared" si="86"/>
        <v>-94348.365214428035</v>
      </c>
      <c r="BS138" s="116">
        <f t="shared" si="86"/>
        <v>-94348.36521442805</v>
      </c>
      <c r="BT138" s="116">
        <f t="shared" si="86"/>
        <v>-94338.930377906639</v>
      </c>
      <c r="BU138" s="116">
        <f t="shared" si="86"/>
        <v>-94353.082632688805</v>
      </c>
      <c r="BV138" s="116">
        <f t="shared" si="86"/>
        <v>-94353.082632688805</v>
      </c>
      <c r="BX138" s="74">
        <f t="shared" si="80"/>
        <v>2670987</v>
      </c>
      <c r="BY138" s="74">
        <f t="shared" si="87"/>
        <v>2576601.8358</v>
      </c>
      <c r="BZ138" s="74">
        <f t="shared" si="87"/>
        <v>2482230.8260721401</v>
      </c>
      <c r="CA138" s="74">
        <f t="shared" si="87"/>
        <v>2387882.4608577122</v>
      </c>
      <c r="CB138" s="74">
        <f t="shared" si="87"/>
        <v>2293534.0956432843</v>
      </c>
      <c r="CC138" s="74">
        <f t="shared" si="87"/>
        <v>2199195.1652653776</v>
      </c>
      <c r="CD138" s="74">
        <f t="shared" si="87"/>
        <v>2104842.0826326888</v>
      </c>
      <c r="CE138" s="74">
        <f t="shared" si="87"/>
        <v>2010489</v>
      </c>
      <c r="CG138" s="117">
        <f t="shared" si="82"/>
        <v>2670987</v>
      </c>
      <c r="CH138" s="117">
        <f t="shared" si="88"/>
        <v>2576601.8358</v>
      </c>
      <c r="CI138" s="117">
        <f t="shared" si="88"/>
        <v>2482230.8260721401</v>
      </c>
      <c r="CJ138" s="117">
        <f t="shared" si="88"/>
        <v>2387882.4608577122</v>
      </c>
      <c r="CK138" s="117">
        <f t="shared" si="88"/>
        <v>2293534.0956432843</v>
      </c>
      <c r="CL138" s="117">
        <f t="shared" si="88"/>
        <v>2199195.1652653776</v>
      </c>
      <c r="CM138" s="117">
        <f t="shared" si="88"/>
        <v>2104842.0826326888</v>
      </c>
      <c r="CN138" s="117">
        <f t="shared" si="88"/>
        <v>2010489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 s="124">
        <v>0</v>
      </c>
      <c r="H139" s="6">
        <v>113</v>
      </c>
      <c r="I139" s="2" t="s">
        <v>300</v>
      </c>
      <c r="J139" s="60"/>
      <c r="K139" s="61">
        <v>1238.29</v>
      </c>
      <c r="L139"/>
      <c r="M139" s="63">
        <v>348</v>
      </c>
      <c r="N139" s="64">
        <f t="shared" si="48"/>
        <v>104.4</v>
      </c>
      <c r="O139" s="64">
        <f t="shared" si="49"/>
        <v>742.97</v>
      </c>
      <c r="P139" s="64">
        <f t="shared" si="50"/>
        <v>0</v>
      </c>
      <c r="Q139" s="64">
        <f t="shared" si="51"/>
        <v>0</v>
      </c>
      <c r="R139" s="65">
        <f t="shared" si="52"/>
        <v>0.28000000000000003</v>
      </c>
      <c r="S139" s="65">
        <f t="shared" si="53"/>
        <v>0</v>
      </c>
      <c r="T139" s="64">
        <f t="shared" si="54"/>
        <v>0</v>
      </c>
      <c r="U139" s="64">
        <f t="shared" si="55"/>
        <v>0</v>
      </c>
      <c r="V139">
        <v>36</v>
      </c>
      <c r="W139" s="64">
        <f t="shared" si="56"/>
        <v>9</v>
      </c>
      <c r="X139" s="27">
        <f t="shared" si="57"/>
        <v>104.4</v>
      </c>
      <c r="Y139" s="11">
        <f t="shared" si="58"/>
        <v>1351.69</v>
      </c>
      <c r="Z139" s="123">
        <v>1480511474.6700001</v>
      </c>
      <c r="AA139" s="121">
        <v>9429</v>
      </c>
      <c r="AB139" s="27">
        <f t="shared" si="59"/>
        <v>157016.81</v>
      </c>
      <c r="AC139" s="10">
        <f t="shared" si="60"/>
        <v>0.61212200000000005</v>
      </c>
      <c r="AD139" s="121">
        <v>116098</v>
      </c>
      <c r="AE139" s="10">
        <f t="shared" si="61"/>
        <v>0.84168699999999996</v>
      </c>
      <c r="AF139" s="10">
        <f t="shared" si="62"/>
        <v>0.31900899999999999</v>
      </c>
      <c r="AG139" s="66">
        <f t="shared" si="63"/>
        <v>0.31900899999999999</v>
      </c>
      <c r="AH139" s="67">
        <f t="shared" si="64"/>
        <v>0</v>
      </c>
      <c r="AI139" s="68">
        <f t="shared" si="65"/>
        <v>0.31900899999999999</v>
      </c>
      <c r="AJ139">
        <v>0</v>
      </c>
      <c r="AK139">
        <v>0</v>
      </c>
      <c r="AL139" s="26">
        <f t="shared" si="66"/>
        <v>0</v>
      </c>
      <c r="AM139">
        <v>0</v>
      </c>
      <c r="AN139">
        <v>0</v>
      </c>
      <c r="AO139" s="26">
        <f t="shared" si="67"/>
        <v>0</v>
      </c>
      <c r="AP139" s="26">
        <f t="shared" si="68"/>
        <v>4969595</v>
      </c>
      <c r="AQ139" s="26">
        <f t="shared" si="69"/>
        <v>4969595</v>
      </c>
      <c r="AR139" s="69">
        <v>4363751</v>
      </c>
      <c r="AS139" s="69">
        <f t="shared" si="84"/>
        <v>4969595</v>
      </c>
      <c r="AT139" s="63">
        <v>4979837</v>
      </c>
      <c r="AU139" s="26">
        <f t="shared" si="70"/>
        <v>10242</v>
      </c>
      <c r="AV139" s="70" t="str">
        <f t="shared" si="71"/>
        <v>No</v>
      </c>
      <c r="AW139" s="69">
        <f t="shared" si="72"/>
        <v>0</v>
      </c>
      <c r="AX139" s="71">
        <f t="shared" si="73"/>
        <v>4979837</v>
      </c>
      <c r="AY139" s="72">
        <f t="shared" si="74"/>
        <v>4979837</v>
      </c>
      <c r="AZ139" s="115">
        <f t="shared" si="75"/>
        <v>0</v>
      </c>
      <c r="BA139" s="115"/>
      <c r="BB139" s="115">
        <f t="shared" si="76"/>
        <v>12580.435318059583</v>
      </c>
      <c r="BC139" s="74"/>
      <c r="BD139" s="74"/>
      <c r="BE139" s="74">
        <f t="shared" si="77"/>
        <v>-10242</v>
      </c>
      <c r="BF139" s="74">
        <f t="shared" si="85"/>
        <v>-10242</v>
      </c>
      <c r="BG139" s="74">
        <f t="shared" si="85"/>
        <v>-8778.4182000001892</v>
      </c>
      <c r="BH139" s="74">
        <f t="shared" si="85"/>
        <v>-7315.0558860599995</v>
      </c>
      <c r="BI139" s="74">
        <f t="shared" si="85"/>
        <v>-5852.0447088479996</v>
      </c>
      <c r="BJ139" s="74">
        <f t="shared" si="85"/>
        <v>-4389.0335316359997</v>
      </c>
      <c r="BK139" s="74">
        <f t="shared" si="85"/>
        <v>-2926.1686555417255</v>
      </c>
      <c r="BL139" s="74">
        <f t="shared" si="85"/>
        <v>-1463.0843277703971</v>
      </c>
      <c r="BO139" s="116">
        <f t="shared" si="86"/>
        <v>0</v>
      </c>
      <c r="BP139" s="116">
        <f t="shared" si="86"/>
        <v>-1463.5817999999999</v>
      </c>
      <c r="BQ139" s="116">
        <f t="shared" si="86"/>
        <v>-1463.3623139400315</v>
      </c>
      <c r="BR139" s="116">
        <f t="shared" si="86"/>
        <v>-1463.0111772119999</v>
      </c>
      <c r="BS139" s="116">
        <f t="shared" si="86"/>
        <v>-1463.0111772119999</v>
      </c>
      <c r="BT139" s="116">
        <f t="shared" si="86"/>
        <v>-1462.8648760942785</v>
      </c>
      <c r="BU139" s="116">
        <f t="shared" si="86"/>
        <v>-1463.0843277708627</v>
      </c>
      <c r="BV139" s="116">
        <f t="shared" si="86"/>
        <v>-1463.0843277703971</v>
      </c>
      <c r="BX139" s="74">
        <f t="shared" si="80"/>
        <v>4979837</v>
      </c>
      <c r="BY139" s="74">
        <f t="shared" si="87"/>
        <v>4978373.4182000002</v>
      </c>
      <c r="BZ139" s="74">
        <f t="shared" si="87"/>
        <v>4976910.05588606</v>
      </c>
      <c r="CA139" s="74">
        <f t="shared" si="87"/>
        <v>4975447.044708848</v>
      </c>
      <c r="CB139" s="74">
        <f t="shared" si="87"/>
        <v>4973984.033531636</v>
      </c>
      <c r="CC139" s="74">
        <f t="shared" si="87"/>
        <v>4972521.1686555417</v>
      </c>
      <c r="CD139" s="74">
        <f t="shared" si="87"/>
        <v>4971058.0843277704</v>
      </c>
      <c r="CE139" s="74">
        <f t="shared" si="87"/>
        <v>4969595</v>
      </c>
      <c r="CG139" s="117">
        <f t="shared" si="82"/>
        <v>4979837</v>
      </c>
      <c r="CH139" s="117">
        <f t="shared" si="88"/>
        <v>4978373.4182000002</v>
      </c>
      <c r="CI139" s="117">
        <f t="shared" si="88"/>
        <v>4976910.05588606</v>
      </c>
      <c r="CJ139" s="117">
        <f t="shared" si="88"/>
        <v>4975447.044708848</v>
      </c>
      <c r="CK139" s="117">
        <f t="shared" si="88"/>
        <v>4973984.033531636</v>
      </c>
      <c r="CL139" s="117">
        <f t="shared" si="88"/>
        <v>4972521.1686555417</v>
      </c>
      <c r="CM139" s="117">
        <f t="shared" si="88"/>
        <v>4971058.0843277704</v>
      </c>
      <c r="CN139" s="117">
        <f t="shared" si="88"/>
        <v>4969595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 s="124">
        <v>0</v>
      </c>
      <c r="H140" s="6">
        <v>114</v>
      </c>
      <c r="I140" s="2" t="s">
        <v>301</v>
      </c>
      <c r="J140" s="60"/>
      <c r="K140" s="61">
        <v>589.16</v>
      </c>
      <c r="L140"/>
      <c r="M140" s="63">
        <v>180</v>
      </c>
      <c r="N140" s="64">
        <f t="shared" si="48"/>
        <v>54</v>
      </c>
      <c r="O140" s="64">
        <f t="shared" si="49"/>
        <v>353.5</v>
      </c>
      <c r="P140" s="64">
        <f t="shared" si="50"/>
        <v>0</v>
      </c>
      <c r="Q140" s="64">
        <f t="shared" si="51"/>
        <v>0</v>
      </c>
      <c r="R140" s="65">
        <f t="shared" si="52"/>
        <v>0.31</v>
      </c>
      <c r="S140" s="65">
        <f t="shared" si="53"/>
        <v>0</v>
      </c>
      <c r="T140" s="64">
        <f t="shared" si="54"/>
        <v>0</v>
      </c>
      <c r="U140" s="64">
        <f t="shared" si="55"/>
        <v>0</v>
      </c>
      <c r="V140">
        <v>6</v>
      </c>
      <c r="W140" s="64">
        <f t="shared" si="56"/>
        <v>1.5</v>
      </c>
      <c r="X140" s="27">
        <f t="shared" si="57"/>
        <v>54</v>
      </c>
      <c r="Y140" s="11">
        <f t="shared" si="58"/>
        <v>644.66</v>
      </c>
      <c r="Z140" s="123">
        <v>854551998.33000004</v>
      </c>
      <c r="AA140" s="121">
        <v>4840</v>
      </c>
      <c r="AB140" s="27">
        <f t="shared" si="59"/>
        <v>176560.33</v>
      </c>
      <c r="AC140" s="10">
        <f t="shared" si="60"/>
        <v>0.68831200000000003</v>
      </c>
      <c r="AD140" s="121">
        <v>103816</v>
      </c>
      <c r="AE140" s="10">
        <f t="shared" si="61"/>
        <v>0.75264500000000001</v>
      </c>
      <c r="AF140" s="10">
        <f t="shared" si="62"/>
        <v>0.29238799999999998</v>
      </c>
      <c r="AG140" s="66">
        <f t="shared" si="63"/>
        <v>0.29238799999999998</v>
      </c>
      <c r="AH140" s="67">
        <f t="shared" si="64"/>
        <v>0</v>
      </c>
      <c r="AI140" s="68">
        <f t="shared" si="65"/>
        <v>0.29238799999999998</v>
      </c>
      <c r="AJ140">
        <v>0</v>
      </c>
      <c r="AK140">
        <v>0</v>
      </c>
      <c r="AL140" s="26">
        <f t="shared" si="66"/>
        <v>0</v>
      </c>
      <c r="AM140">
        <v>90</v>
      </c>
      <c r="AN140">
        <v>4</v>
      </c>
      <c r="AO140" s="26">
        <f t="shared" si="67"/>
        <v>36000</v>
      </c>
      <c r="AP140" s="26">
        <f t="shared" si="68"/>
        <v>2172357</v>
      </c>
      <c r="AQ140" s="26">
        <f t="shared" si="69"/>
        <v>2208357</v>
      </c>
      <c r="AR140" s="69">
        <v>3012017</v>
      </c>
      <c r="AS140" s="69">
        <f t="shared" si="84"/>
        <v>2208357</v>
      </c>
      <c r="AT140" s="63">
        <v>2952496</v>
      </c>
      <c r="AU140" s="26">
        <f t="shared" si="70"/>
        <v>744139</v>
      </c>
      <c r="AV140" s="70" t="str">
        <f t="shared" si="71"/>
        <v>No</v>
      </c>
      <c r="AW140" s="69">
        <f t="shared" si="72"/>
        <v>0</v>
      </c>
      <c r="AX140" s="71">
        <f t="shared" si="73"/>
        <v>2952496</v>
      </c>
      <c r="AY140" s="72">
        <f t="shared" si="74"/>
        <v>2952496</v>
      </c>
      <c r="AZ140" s="115">
        <f t="shared" si="75"/>
        <v>0</v>
      </c>
      <c r="BA140" s="115"/>
      <c r="BB140" s="115">
        <f t="shared" si="76"/>
        <v>12610.677065652795</v>
      </c>
      <c r="BC140" s="74"/>
      <c r="BD140" s="74"/>
      <c r="BE140" s="74">
        <f t="shared" si="77"/>
        <v>-744139</v>
      </c>
      <c r="BF140" s="74">
        <f t="shared" si="85"/>
        <v>-744139</v>
      </c>
      <c r="BG140" s="74">
        <f t="shared" si="85"/>
        <v>-637801.53690000018</v>
      </c>
      <c r="BH140" s="74">
        <f t="shared" si="85"/>
        <v>-531480.02069876995</v>
      </c>
      <c r="BI140" s="74">
        <f t="shared" si="85"/>
        <v>-425184.01655901596</v>
      </c>
      <c r="BJ140" s="74">
        <f t="shared" si="85"/>
        <v>-318888.01241926197</v>
      </c>
      <c r="BK140" s="74">
        <f t="shared" si="85"/>
        <v>-212602.63787992205</v>
      </c>
      <c r="BL140" s="74">
        <f t="shared" si="85"/>
        <v>-106301.31893996103</v>
      </c>
      <c r="BO140" s="116">
        <f t="shared" si="86"/>
        <v>0</v>
      </c>
      <c r="BP140" s="116">
        <f t="shared" si="86"/>
        <v>-106337.46309999999</v>
      </c>
      <c r="BQ140" s="116">
        <f t="shared" si="86"/>
        <v>-106321.51620123003</v>
      </c>
      <c r="BR140" s="116">
        <f t="shared" si="86"/>
        <v>-106296.00413975399</v>
      </c>
      <c r="BS140" s="116">
        <f t="shared" si="86"/>
        <v>-106296.00413975399</v>
      </c>
      <c r="BT140" s="116">
        <f t="shared" si="86"/>
        <v>-106285.37453934002</v>
      </c>
      <c r="BU140" s="116">
        <f t="shared" si="86"/>
        <v>-106301.31893996103</v>
      </c>
      <c r="BV140" s="116">
        <f t="shared" si="86"/>
        <v>-106301.31893996103</v>
      </c>
      <c r="BX140" s="74">
        <f t="shared" si="80"/>
        <v>2952496</v>
      </c>
      <c r="BY140" s="74">
        <f t="shared" si="87"/>
        <v>2846158.5369000002</v>
      </c>
      <c r="BZ140" s="74">
        <f t="shared" si="87"/>
        <v>2739837.0206987699</v>
      </c>
      <c r="CA140" s="74">
        <f t="shared" si="87"/>
        <v>2633541.016559016</v>
      </c>
      <c r="CB140" s="74">
        <f t="shared" si="87"/>
        <v>2527245.012419262</v>
      </c>
      <c r="CC140" s="74">
        <f t="shared" si="87"/>
        <v>2420959.6378799221</v>
      </c>
      <c r="CD140" s="74">
        <f t="shared" si="87"/>
        <v>2314658.318939961</v>
      </c>
      <c r="CE140" s="74">
        <f t="shared" si="87"/>
        <v>2208357</v>
      </c>
      <c r="CG140" s="117">
        <f t="shared" si="82"/>
        <v>2952496</v>
      </c>
      <c r="CH140" s="117">
        <f t="shared" si="88"/>
        <v>2846158.5369000002</v>
      </c>
      <c r="CI140" s="117">
        <f t="shared" si="88"/>
        <v>2739837.0206987699</v>
      </c>
      <c r="CJ140" s="117">
        <f t="shared" si="88"/>
        <v>2633541.016559016</v>
      </c>
      <c r="CK140" s="117">
        <f t="shared" si="88"/>
        <v>2527245.012419262</v>
      </c>
      <c r="CL140" s="117">
        <f t="shared" si="88"/>
        <v>2420959.6378799221</v>
      </c>
      <c r="CM140" s="117">
        <f t="shared" si="88"/>
        <v>2314658.318939961</v>
      </c>
      <c r="CN140" s="117">
        <f t="shared" si="88"/>
        <v>2208357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 s="124">
        <v>0</v>
      </c>
      <c r="H141" s="6">
        <v>115</v>
      </c>
      <c r="I141" s="2" t="s">
        <v>302</v>
      </c>
      <c r="J141" s="60"/>
      <c r="K141" s="61">
        <v>1262.6199999999999</v>
      </c>
      <c r="L141"/>
      <c r="M141" s="63">
        <v>265</v>
      </c>
      <c r="N141" s="64">
        <f t="shared" si="48"/>
        <v>79.5</v>
      </c>
      <c r="O141" s="64">
        <f t="shared" si="49"/>
        <v>757.57</v>
      </c>
      <c r="P141" s="64">
        <f t="shared" si="50"/>
        <v>0</v>
      </c>
      <c r="Q141" s="64">
        <f t="shared" si="51"/>
        <v>0</v>
      </c>
      <c r="R141" s="65">
        <f t="shared" si="52"/>
        <v>0.21</v>
      </c>
      <c r="S141" s="65">
        <f t="shared" si="53"/>
        <v>0</v>
      </c>
      <c r="T141" s="64">
        <f t="shared" si="54"/>
        <v>0</v>
      </c>
      <c r="U141" s="64">
        <f t="shared" si="55"/>
        <v>0</v>
      </c>
      <c r="V141">
        <v>24</v>
      </c>
      <c r="W141" s="64">
        <f t="shared" si="56"/>
        <v>6</v>
      </c>
      <c r="X141" s="27">
        <f t="shared" si="57"/>
        <v>79.5</v>
      </c>
      <c r="Y141" s="11">
        <f t="shared" si="58"/>
        <v>1348.12</v>
      </c>
      <c r="Z141" s="123">
        <v>1612592759</v>
      </c>
      <c r="AA141" s="121">
        <v>9435</v>
      </c>
      <c r="AB141" s="27">
        <f t="shared" si="59"/>
        <v>170916.03</v>
      </c>
      <c r="AC141" s="10">
        <f t="shared" si="60"/>
        <v>0.66630800000000001</v>
      </c>
      <c r="AD141" s="121">
        <v>124382</v>
      </c>
      <c r="AE141" s="10">
        <f t="shared" si="61"/>
        <v>0.90174399999999999</v>
      </c>
      <c r="AF141" s="10">
        <f t="shared" si="62"/>
        <v>0.26306099999999999</v>
      </c>
      <c r="AG141" s="66">
        <f t="shared" si="63"/>
        <v>0.26306099999999999</v>
      </c>
      <c r="AH141" s="67">
        <f t="shared" si="64"/>
        <v>0</v>
      </c>
      <c r="AI141" s="68">
        <f t="shared" si="65"/>
        <v>0.26306099999999999</v>
      </c>
      <c r="AJ141">
        <v>1266</v>
      </c>
      <c r="AK141">
        <v>13</v>
      </c>
      <c r="AL141" s="26">
        <f t="shared" si="66"/>
        <v>1645800</v>
      </c>
      <c r="AM141">
        <v>0</v>
      </c>
      <c r="AN141">
        <v>0</v>
      </c>
      <c r="AO141" s="26">
        <f t="shared" si="67"/>
        <v>0</v>
      </c>
      <c r="AP141" s="26">
        <f t="shared" si="68"/>
        <v>4087201</v>
      </c>
      <c r="AQ141" s="26">
        <f t="shared" si="69"/>
        <v>5733001</v>
      </c>
      <c r="AR141" s="69">
        <v>5297609</v>
      </c>
      <c r="AS141" s="69">
        <f t="shared" si="84"/>
        <v>5733001</v>
      </c>
      <c r="AT141" s="63">
        <v>5836389</v>
      </c>
      <c r="AU141" s="26">
        <f t="shared" si="70"/>
        <v>103388</v>
      </c>
      <c r="AV141" s="70" t="str">
        <f t="shared" si="71"/>
        <v>No</v>
      </c>
      <c r="AW141" s="69">
        <f t="shared" si="72"/>
        <v>0</v>
      </c>
      <c r="AX141" s="71">
        <f t="shared" si="73"/>
        <v>5836389</v>
      </c>
      <c r="AY141" s="72">
        <f t="shared" si="74"/>
        <v>5836389</v>
      </c>
      <c r="AZ141" s="115">
        <f t="shared" si="75"/>
        <v>0</v>
      </c>
      <c r="BA141" s="115"/>
      <c r="BB141" s="115">
        <f t="shared" si="76"/>
        <v>12305.430770936624</v>
      </c>
      <c r="BC141" s="74"/>
      <c r="BD141" s="74"/>
      <c r="BE141" s="74">
        <f t="shared" si="77"/>
        <v>-103388</v>
      </c>
      <c r="BF141" s="74">
        <f t="shared" si="85"/>
        <v>-103388</v>
      </c>
      <c r="BG141" s="74">
        <f t="shared" si="85"/>
        <v>-88613.854799999855</v>
      </c>
      <c r="BH141" s="74">
        <f t="shared" si="85"/>
        <v>-73841.925204839557</v>
      </c>
      <c r="BI141" s="74">
        <f t="shared" si="85"/>
        <v>-59073.540163871832</v>
      </c>
      <c r="BJ141" s="74">
        <f t="shared" si="85"/>
        <v>-44305.155122904107</v>
      </c>
      <c r="BK141" s="74">
        <f t="shared" si="85"/>
        <v>-29538.246920440346</v>
      </c>
      <c r="BL141" s="74">
        <f t="shared" si="85"/>
        <v>-14769.123460220173</v>
      </c>
      <c r="BO141" s="116">
        <f t="shared" si="86"/>
        <v>0</v>
      </c>
      <c r="BP141" s="116">
        <f t="shared" si="86"/>
        <v>-14774.145199999999</v>
      </c>
      <c r="BQ141" s="116">
        <f t="shared" si="86"/>
        <v>-14771.929595159974</v>
      </c>
      <c r="BR141" s="116">
        <f t="shared" si="86"/>
        <v>-14768.385040967913</v>
      </c>
      <c r="BS141" s="116">
        <f t="shared" si="86"/>
        <v>-14768.385040967958</v>
      </c>
      <c r="BT141" s="116">
        <f t="shared" si="86"/>
        <v>-14766.908202463937</v>
      </c>
      <c r="BU141" s="116">
        <f t="shared" si="86"/>
        <v>-14769.123460220173</v>
      </c>
      <c r="BV141" s="116">
        <f t="shared" si="86"/>
        <v>-14769.123460220173</v>
      </c>
      <c r="BX141" s="74">
        <f t="shared" si="80"/>
        <v>5836389</v>
      </c>
      <c r="BY141" s="74">
        <f t="shared" si="87"/>
        <v>5821614.8547999999</v>
      </c>
      <c r="BZ141" s="74">
        <f t="shared" si="87"/>
        <v>5806842.9252048396</v>
      </c>
      <c r="CA141" s="74">
        <f t="shared" si="87"/>
        <v>5792074.5401638718</v>
      </c>
      <c r="CB141" s="74">
        <f t="shared" si="87"/>
        <v>5777306.1551229041</v>
      </c>
      <c r="CC141" s="74">
        <f t="shared" si="87"/>
        <v>5762539.2469204403</v>
      </c>
      <c r="CD141" s="74">
        <f t="shared" si="87"/>
        <v>5747770.1234602202</v>
      </c>
      <c r="CE141" s="74">
        <f t="shared" si="87"/>
        <v>5733001</v>
      </c>
      <c r="CG141" s="117">
        <f t="shared" si="82"/>
        <v>5836389</v>
      </c>
      <c r="CH141" s="117">
        <f t="shared" si="88"/>
        <v>5821614.8547999999</v>
      </c>
      <c r="CI141" s="117">
        <f t="shared" si="88"/>
        <v>5806842.9252048396</v>
      </c>
      <c r="CJ141" s="117">
        <f t="shared" si="88"/>
        <v>5792074.5401638718</v>
      </c>
      <c r="CK141" s="117">
        <f t="shared" si="88"/>
        <v>5777306.1551229041</v>
      </c>
      <c r="CL141" s="117">
        <f t="shared" si="88"/>
        <v>5762539.2469204403</v>
      </c>
      <c r="CM141" s="117">
        <f t="shared" si="88"/>
        <v>5747770.1234602202</v>
      </c>
      <c r="CN141" s="117">
        <f t="shared" si="88"/>
        <v>5733001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 s="124">
        <v>25</v>
      </c>
      <c r="H142" s="6">
        <v>116</v>
      </c>
      <c r="I142" s="2" t="s">
        <v>303</v>
      </c>
      <c r="J142" s="60"/>
      <c r="K142" s="61">
        <v>1112.3599999999999</v>
      </c>
      <c r="L142"/>
      <c r="M142" s="63">
        <v>606</v>
      </c>
      <c r="N142" s="64">
        <f t="shared" si="48"/>
        <v>181.8</v>
      </c>
      <c r="O142" s="64">
        <f t="shared" si="49"/>
        <v>667.42</v>
      </c>
      <c r="P142" s="64">
        <f t="shared" si="50"/>
        <v>0</v>
      </c>
      <c r="Q142" s="64">
        <f t="shared" si="51"/>
        <v>0</v>
      </c>
      <c r="R142" s="65">
        <f t="shared" si="52"/>
        <v>0.54</v>
      </c>
      <c r="S142" s="65">
        <f t="shared" si="53"/>
        <v>0</v>
      </c>
      <c r="T142" s="64">
        <f t="shared" si="54"/>
        <v>0</v>
      </c>
      <c r="U142" s="64">
        <f t="shared" si="55"/>
        <v>0</v>
      </c>
      <c r="V142">
        <v>53</v>
      </c>
      <c r="W142" s="64">
        <f t="shared" si="56"/>
        <v>13.25</v>
      </c>
      <c r="X142" s="27">
        <f t="shared" si="57"/>
        <v>181.8</v>
      </c>
      <c r="Y142" s="11">
        <f t="shared" si="58"/>
        <v>1307.4099999999999</v>
      </c>
      <c r="Z142" s="123">
        <v>1438452200</v>
      </c>
      <c r="AA142" s="121">
        <v>9302</v>
      </c>
      <c r="AB142" s="27">
        <f t="shared" si="59"/>
        <v>154639.01999999999</v>
      </c>
      <c r="AC142" s="10">
        <f t="shared" si="60"/>
        <v>0.60285299999999997</v>
      </c>
      <c r="AD142" s="121">
        <v>63721</v>
      </c>
      <c r="AE142" s="10">
        <f t="shared" si="61"/>
        <v>0.46196399999999999</v>
      </c>
      <c r="AF142" s="10">
        <f t="shared" si="62"/>
        <v>0.43941400000000003</v>
      </c>
      <c r="AG142" s="66">
        <f t="shared" si="63"/>
        <v>0.43941400000000003</v>
      </c>
      <c r="AH142" s="67">
        <f t="shared" si="64"/>
        <v>0</v>
      </c>
      <c r="AI142" s="68">
        <f t="shared" si="65"/>
        <v>0.43941400000000003</v>
      </c>
      <c r="AJ142">
        <v>0</v>
      </c>
      <c r="AK142">
        <v>0</v>
      </c>
      <c r="AL142" s="26">
        <f t="shared" si="66"/>
        <v>0</v>
      </c>
      <c r="AM142">
        <v>0</v>
      </c>
      <c r="AN142">
        <v>0</v>
      </c>
      <c r="AO142" s="26">
        <f t="shared" si="67"/>
        <v>0</v>
      </c>
      <c r="AP142" s="26">
        <f t="shared" si="68"/>
        <v>6621046</v>
      </c>
      <c r="AQ142" s="26">
        <f t="shared" si="69"/>
        <v>6621046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70"/>
        <v>1719236</v>
      </c>
      <c r="AV142" s="70" t="str">
        <f t="shared" si="71"/>
        <v>No</v>
      </c>
      <c r="AW142" s="69">
        <f t="shared" si="72"/>
        <v>0</v>
      </c>
      <c r="AX142" s="71">
        <f t="shared" si="73"/>
        <v>8340282</v>
      </c>
      <c r="AY142" s="72">
        <f t="shared" si="74"/>
        <v>8340282</v>
      </c>
      <c r="AZ142" s="115">
        <f t="shared" si="75"/>
        <v>0</v>
      </c>
      <c r="BA142" s="115"/>
      <c r="BB142" s="115">
        <f t="shared" si="76"/>
        <v>13545.884650652666</v>
      </c>
      <c r="BC142" s="74"/>
      <c r="BD142" s="74"/>
      <c r="BE142" s="74">
        <f t="shared" si="77"/>
        <v>-1719236</v>
      </c>
      <c r="BF142" s="74">
        <f t="shared" si="85"/>
        <v>-1719236</v>
      </c>
      <c r="BG142" s="74">
        <f t="shared" si="85"/>
        <v>-1719236</v>
      </c>
      <c r="BH142" s="74">
        <f t="shared" si="85"/>
        <v>-1719236</v>
      </c>
      <c r="BI142" s="74">
        <f t="shared" si="85"/>
        <v>-1719236</v>
      </c>
      <c r="BJ142" s="74">
        <f t="shared" si="85"/>
        <v>-1719236</v>
      </c>
      <c r="BK142" s="74">
        <f t="shared" si="85"/>
        <v>-1719236</v>
      </c>
      <c r="BL142" s="74">
        <f t="shared" si="85"/>
        <v>-1719236</v>
      </c>
      <c r="BO142" s="116">
        <f t="shared" si="86"/>
        <v>0</v>
      </c>
      <c r="BP142" s="116">
        <f t="shared" si="86"/>
        <v>-245678.82440000001</v>
      </c>
      <c r="BQ142" s="116">
        <f t="shared" si="86"/>
        <v>-286596.64119999995</v>
      </c>
      <c r="BR142" s="116">
        <f t="shared" si="86"/>
        <v>-343847.2</v>
      </c>
      <c r="BS142" s="116">
        <f t="shared" si="86"/>
        <v>-429809</v>
      </c>
      <c r="BT142" s="116">
        <f t="shared" si="86"/>
        <v>-573021.35879999993</v>
      </c>
      <c r="BU142" s="116">
        <f t="shared" si="86"/>
        <v>-859618</v>
      </c>
      <c r="BV142" s="116">
        <f t="shared" si="86"/>
        <v>-1719236</v>
      </c>
      <c r="BX142" s="74">
        <f t="shared" si="80"/>
        <v>8340282</v>
      </c>
      <c r="BY142" s="74">
        <f t="shared" si="87"/>
        <v>8094603.1755999997</v>
      </c>
      <c r="BZ142" s="74">
        <f t="shared" si="87"/>
        <v>8053685.3587999996</v>
      </c>
      <c r="CA142" s="74">
        <f t="shared" si="87"/>
        <v>7996434.7999999998</v>
      </c>
      <c r="CB142" s="74">
        <f t="shared" si="87"/>
        <v>7910473</v>
      </c>
      <c r="CC142" s="74">
        <f t="shared" si="87"/>
        <v>7767260.6412000004</v>
      </c>
      <c r="CD142" s="74">
        <f t="shared" si="87"/>
        <v>7480664</v>
      </c>
      <c r="CE142" s="74">
        <f t="shared" si="87"/>
        <v>6621046</v>
      </c>
      <c r="CG142" s="117">
        <f t="shared" si="82"/>
        <v>8340282</v>
      </c>
      <c r="CH142" s="117">
        <f t="shared" si="88"/>
        <v>8340282</v>
      </c>
      <c r="CI142" s="117">
        <f t="shared" si="88"/>
        <v>8340282</v>
      </c>
      <c r="CJ142" s="117">
        <f t="shared" si="88"/>
        <v>8340282</v>
      </c>
      <c r="CK142" s="117">
        <f t="shared" si="88"/>
        <v>8340282</v>
      </c>
      <c r="CL142" s="117">
        <f t="shared" si="88"/>
        <v>8340282</v>
      </c>
      <c r="CM142" s="117">
        <f t="shared" si="88"/>
        <v>8340282</v>
      </c>
      <c r="CN142" s="117">
        <f t="shared" si="88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 s="124">
        <v>0</v>
      </c>
      <c r="H143" s="6">
        <v>117</v>
      </c>
      <c r="I143" s="2" t="s">
        <v>304</v>
      </c>
      <c r="J143" s="60"/>
      <c r="K143" s="61">
        <v>1196.25</v>
      </c>
      <c r="L143"/>
      <c r="M143" s="63">
        <v>110</v>
      </c>
      <c r="N143" s="64">
        <f t="shared" si="48"/>
        <v>33</v>
      </c>
      <c r="O143" s="64">
        <f t="shared" si="49"/>
        <v>717.75</v>
      </c>
      <c r="P143" s="64">
        <f t="shared" si="50"/>
        <v>0</v>
      </c>
      <c r="Q143" s="64">
        <f t="shared" si="51"/>
        <v>0</v>
      </c>
      <c r="R143" s="65">
        <f t="shared" si="52"/>
        <v>0.09</v>
      </c>
      <c r="S143" s="65">
        <f t="shared" si="53"/>
        <v>0</v>
      </c>
      <c r="T143" s="64">
        <f t="shared" si="54"/>
        <v>0</v>
      </c>
      <c r="U143" s="64">
        <f t="shared" si="55"/>
        <v>0</v>
      </c>
      <c r="V143">
        <v>22</v>
      </c>
      <c r="W143" s="64">
        <f t="shared" si="56"/>
        <v>5.5</v>
      </c>
      <c r="X143" s="27">
        <f t="shared" si="57"/>
        <v>33</v>
      </c>
      <c r="Y143" s="11">
        <f t="shared" si="58"/>
        <v>1234.75</v>
      </c>
      <c r="Z143" s="123">
        <v>2799129321.6700001</v>
      </c>
      <c r="AA143" s="121">
        <v>8746</v>
      </c>
      <c r="AB143" s="27">
        <f t="shared" si="59"/>
        <v>320046.8</v>
      </c>
      <c r="AC143" s="10">
        <f t="shared" si="60"/>
        <v>1.247687</v>
      </c>
      <c r="AD143" s="121">
        <v>165391</v>
      </c>
      <c r="AE143" s="10">
        <f t="shared" si="61"/>
        <v>1.1990510000000001</v>
      </c>
      <c r="AF143" s="10">
        <f t="shared" si="62"/>
        <v>-0.233096</v>
      </c>
      <c r="AG143" s="66">
        <f t="shared" si="63"/>
        <v>0.01</v>
      </c>
      <c r="AH143" s="67">
        <f t="shared" si="64"/>
        <v>0</v>
      </c>
      <c r="AI143" s="68">
        <f t="shared" si="65"/>
        <v>0.01</v>
      </c>
      <c r="AJ143">
        <v>356</v>
      </c>
      <c r="AK143">
        <v>4</v>
      </c>
      <c r="AL143" s="26">
        <f t="shared" si="66"/>
        <v>142400</v>
      </c>
      <c r="AM143">
        <v>0</v>
      </c>
      <c r="AN143">
        <v>0</v>
      </c>
      <c r="AO143" s="26">
        <f t="shared" si="67"/>
        <v>0</v>
      </c>
      <c r="AP143" s="26">
        <f t="shared" si="68"/>
        <v>142305</v>
      </c>
      <c r="AQ143" s="26">
        <f t="shared" si="69"/>
        <v>284705</v>
      </c>
      <c r="AR143" s="69">
        <v>180135</v>
      </c>
      <c r="AS143" s="69">
        <f t="shared" si="84"/>
        <v>284705</v>
      </c>
      <c r="AT143" s="63">
        <v>280477</v>
      </c>
      <c r="AU143" s="26">
        <f t="shared" si="70"/>
        <v>4228</v>
      </c>
      <c r="AV143" s="70" t="str">
        <f t="shared" si="71"/>
        <v>Yes</v>
      </c>
      <c r="AW143" s="69">
        <f t="shared" si="72"/>
        <v>4228</v>
      </c>
      <c r="AX143" s="71">
        <f t="shared" si="73"/>
        <v>284705</v>
      </c>
      <c r="AY143" s="72">
        <f t="shared" si="74"/>
        <v>284705</v>
      </c>
      <c r="AZ143" s="115">
        <f t="shared" si="75"/>
        <v>4228</v>
      </c>
      <c r="BA143" s="115"/>
      <c r="BB143" s="115">
        <f t="shared" si="76"/>
        <v>11895.919540229885</v>
      </c>
      <c r="BC143" s="74"/>
      <c r="BD143" s="74"/>
      <c r="BE143" s="74">
        <f t="shared" si="77"/>
        <v>0</v>
      </c>
      <c r="BF143" s="74">
        <f t="shared" si="85"/>
        <v>0</v>
      </c>
      <c r="BG143" s="74">
        <f t="shared" si="85"/>
        <v>0</v>
      </c>
      <c r="BH143" s="74">
        <f t="shared" si="85"/>
        <v>0</v>
      </c>
      <c r="BI143" s="74">
        <f t="shared" si="85"/>
        <v>0</v>
      </c>
      <c r="BJ143" s="74">
        <f t="shared" si="85"/>
        <v>0</v>
      </c>
      <c r="BK143" s="74">
        <f t="shared" si="85"/>
        <v>0</v>
      </c>
      <c r="BL143" s="74">
        <f t="shared" si="85"/>
        <v>0</v>
      </c>
      <c r="BO143" s="116">
        <f t="shared" si="86"/>
        <v>0</v>
      </c>
      <c r="BP143" s="116">
        <f t="shared" si="86"/>
        <v>0</v>
      </c>
      <c r="BQ143" s="116">
        <f t="shared" si="86"/>
        <v>0</v>
      </c>
      <c r="BR143" s="116">
        <f t="shared" si="86"/>
        <v>0</v>
      </c>
      <c r="BS143" s="116">
        <f t="shared" si="86"/>
        <v>0</v>
      </c>
      <c r="BT143" s="116">
        <f t="shared" si="86"/>
        <v>0</v>
      </c>
      <c r="BU143" s="116">
        <f t="shared" si="86"/>
        <v>0</v>
      </c>
      <c r="BV143" s="116">
        <f t="shared" si="86"/>
        <v>0</v>
      </c>
      <c r="BX143" s="74">
        <f t="shared" si="80"/>
        <v>284705</v>
      </c>
      <c r="BY143" s="74">
        <f t="shared" si="87"/>
        <v>284705</v>
      </c>
      <c r="BZ143" s="74">
        <f t="shared" si="87"/>
        <v>284705</v>
      </c>
      <c r="CA143" s="74">
        <f t="shared" si="87"/>
        <v>284705</v>
      </c>
      <c r="CB143" s="74">
        <f t="shared" si="87"/>
        <v>284705</v>
      </c>
      <c r="CC143" s="74">
        <f t="shared" si="87"/>
        <v>284705</v>
      </c>
      <c r="CD143" s="74">
        <f t="shared" si="87"/>
        <v>284705</v>
      </c>
      <c r="CE143" s="74">
        <f t="shared" si="87"/>
        <v>284705</v>
      </c>
      <c r="CG143" s="117">
        <f t="shared" si="82"/>
        <v>284705</v>
      </c>
      <c r="CH143" s="117">
        <f t="shared" si="88"/>
        <v>284705</v>
      </c>
      <c r="CI143" s="117">
        <f t="shared" si="88"/>
        <v>284705</v>
      </c>
      <c r="CJ143" s="117">
        <f t="shared" si="88"/>
        <v>284705</v>
      </c>
      <c r="CK143" s="117">
        <f t="shared" si="88"/>
        <v>284705</v>
      </c>
      <c r="CL143" s="117">
        <f t="shared" si="88"/>
        <v>284705</v>
      </c>
      <c r="CM143" s="117">
        <f t="shared" si="88"/>
        <v>284705</v>
      </c>
      <c r="CN143" s="117">
        <f t="shared" si="88"/>
        <v>284705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 s="124">
        <v>0</v>
      </c>
      <c r="H144" s="6">
        <v>118</v>
      </c>
      <c r="I144" s="2" t="s">
        <v>305</v>
      </c>
      <c r="J144" s="60"/>
      <c r="K144" s="61">
        <v>4376.33</v>
      </c>
      <c r="L144"/>
      <c r="M144" s="63">
        <v>328</v>
      </c>
      <c r="N144" s="64">
        <f t="shared" si="48"/>
        <v>98.4</v>
      </c>
      <c r="O144" s="64">
        <f t="shared" si="49"/>
        <v>2625.8</v>
      </c>
      <c r="P144" s="64">
        <f t="shared" si="50"/>
        <v>0</v>
      </c>
      <c r="Q144" s="64">
        <f t="shared" si="51"/>
        <v>0</v>
      </c>
      <c r="R144" s="65">
        <f t="shared" si="52"/>
        <v>7.0000000000000007E-2</v>
      </c>
      <c r="S144" s="65">
        <f t="shared" si="53"/>
        <v>0</v>
      </c>
      <c r="T144" s="64">
        <f t="shared" si="54"/>
        <v>0</v>
      </c>
      <c r="U144" s="64">
        <f t="shared" si="55"/>
        <v>0</v>
      </c>
      <c r="V144">
        <v>84</v>
      </c>
      <c r="W144" s="64">
        <f t="shared" si="56"/>
        <v>21</v>
      </c>
      <c r="X144" s="27">
        <f t="shared" si="57"/>
        <v>98.4</v>
      </c>
      <c r="Y144" s="11">
        <f t="shared" si="58"/>
        <v>4495.7299999999996</v>
      </c>
      <c r="Z144" s="123">
        <v>8269860300.3299999</v>
      </c>
      <c r="AA144" s="121">
        <v>25007</v>
      </c>
      <c r="AB144" s="27">
        <f t="shared" si="59"/>
        <v>330701.82</v>
      </c>
      <c r="AC144" s="10">
        <f t="shared" si="60"/>
        <v>1.2892250000000001</v>
      </c>
      <c r="AD144" s="121">
        <v>169363</v>
      </c>
      <c r="AE144" s="10">
        <f t="shared" si="61"/>
        <v>1.2278469999999999</v>
      </c>
      <c r="AF144" s="10">
        <f t="shared" si="62"/>
        <v>-0.270812</v>
      </c>
      <c r="AG144" s="66">
        <f t="shared" si="63"/>
        <v>0.01</v>
      </c>
      <c r="AH144" s="67">
        <f t="shared" si="64"/>
        <v>0</v>
      </c>
      <c r="AI144" s="68">
        <f t="shared" si="65"/>
        <v>0.01</v>
      </c>
      <c r="AJ144">
        <v>0</v>
      </c>
      <c r="AK144">
        <v>0</v>
      </c>
      <c r="AL144" s="26">
        <f t="shared" si="66"/>
        <v>0</v>
      </c>
      <c r="AM144">
        <v>0</v>
      </c>
      <c r="AN144">
        <v>0</v>
      </c>
      <c r="AO144" s="26">
        <f t="shared" si="67"/>
        <v>0</v>
      </c>
      <c r="AP144" s="26">
        <f t="shared" si="68"/>
        <v>518133</v>
      </c>
      <c r="AQ144" s="26">
        <f t="shared" si="69"/>
        <v>518133</v>
      </c>
      <c r="AR144" s="69">
        <v>571648</v>
      </c>
      <c r="AS144" s="69">
        <f t="shared" si="84"/>
        <v>518133</v>
      </c>
      <c r="AT144" s="63">
        <v>568700</v>
      </c>
      <c r="AU144" s="26">
        <f t="shared" si="70"/>
        <v>50567</v>
      </c>
      <c r="AV144" s="70" t="str">
        <f t="shared" si="71"/>
        <v>No</v>
      </c>
      <c r="AW144" s="69">
        <f t="shared" si="72"/>
        <v>0</v>
      </c>
      <c r="AX144" s="71">
        <f t="shared" si="73"/>
        <v>568700</v>
      </c>
      <c r="AY144" s="72">
        <f t="shared" si="74"/>
        <v>568700</v>
      </c>
      <c r="AZ144" s="115">
        <f t="shared" si="75"/>
        <v>0</v>
      </c>
      <c r="BA144" s="115"/>
      <c r="BB144" s="115">
        <f t="shared" si="76"/>
        <v>11839.438125095683</v>
      </c>
      <c r="BC144" s="74"/>
      <c r="BD144" s="74"/>
      <c r="BE144" s="74">
        <f t="shared" si="77"/>
        <v>-50567</v>
      </c>
      <c r="BF144" s="74">
        <f t="shared" si="85"/>
        <v>-50567</v>
      </c>
      <c r="BG144" s="74">
        <f t="shared" si="85"/>
        <v>-43340.975699999952</v>
      </c>
      <c r="BH144" s="74">
        <f t="shared" si="85"/>
        <v>-36116.035050809965</v>
      </c>
      <c r="BI144" s="74">
        <f t="shared" si="85"/>
        <v>-28892.828040648019</v>
      </c>
      <c r="BJ144" s="74">
        <f t="shared" si="85"/>
        <v>-21669.621030485956</v>
      </c>
      <c r="BK144" s="74">
        <f t="shared" si="85"/>
        <v>-14447.136341025005</v>
      </c>
      <c r="BL144" s="74">
        <f t="shared" si="85"/>
        <v>-7223.5681705125608</v>
      </c>
      <c r="BO144" s="116">
        <f t="shared" si="86"/>
        <v>0</v>
      </c>
      <c r="BP144" s="116">
        <f t="shared" si="86"/>
        <v>-7226.0243</v>
      </c>
      <c r="BQ144" s="116">
        <f t="shared" si="86"/>
        <v>-7224.9406491899917</v>
      </c>
      <c r="BR144" s="116">
        <f t="shared" si="86"/>
        <v>-7223.2070101619938</v>
      </c>
      <c r="BS144" s="116">
        <f t="shared" si="86"/>
        <v>-7223.2070101620047</v>
      </c>
      <c r="BT144" s="116">
        <f t="shared" si="86"/>
        <v>-7222.4846894609691</v>
      </c>
      <c r="BU144" s="116">
        <f t="shared" si="86"/>
        <v>-7223.5681705125025</v>
      </c>
      <c r="BV144" s="116">
        <f t="shared" si="86"/>
        <v>-7223.5681705125608</v>
      </c>
      <c r="BX144" s="74">
        <f t="shared" si="80"/>
        <v>568700</v>
      </c>
      <c r="BY144" s="74">
        <f t="shared" si="87"/>
        <v>561473.97569999995</v>
      </c>
      <c r="BZ144" s="74">
        <f t="shared" si="87"/>
        <v>554249.03505080997</v>
      </c>
      <c r="CA144" s="74">
        <f t="shared" si="87"/>
        <v>547025.82804064802</v>
      </c>
      <c r="CB144" s="74">
        <f t="shared" si="87"/>
        <v>539802.62103048596</v>
      </c>
      <c r="CC144" s="74">
        <f t="shared" si="87"/>
        <v>532580.13634102501</v>
      </c>
      <c r="CD144" s="74">
        <f t="shared" si="87"/>
        <v>525356.56817051256</v>
      </c>
      <c r="CE144" s="74">
        <f t="shared" si="87"/>
        <v>518133</v>
      </c>
      <c r="CG144" s="117">
        <f t="shared" si="82"/>
        <v>568700</v>
      </c>
      <c r="CH144" s="117">
        <f t="shared" si="88"/>
        <v>561473.97569999995</v>
      </c>
      <c r="CI144" s="117">
        <f t="shared" si="88"/>
        <v>554249.03505080997</v>
      </c>
      <c r="CJ144" s="117">
        <f t="shared" si="88"/>
        <v>547025.82804064802</v>
      </c>
      <c r="CK144" s="117">
        <f t="shared" si="88"/>
        <v>539802.62103048596</v>
      </c>
      <c r="CL144" s="117">
        <f t="shared" si="88"/>
        <v>532580.13634102501</v>
      </c>
      <c r="CM144" s="117">
        <f t="shared" si="88"/>
        <v>525356.56817051256</v>
      </c>
      <c r="CN144" s="117">
        <f t="shared" si="88"/>
        <v>518133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 s="124">
        <v>0</v>
      </c>
      <c r="H145" s="6">
        <v>119</v>
      </c>
      <c r="I145" s="2" t="s">
        <v>306</v>
      </c>
      <c r="J145" s="60"/>
      <c r="K145" s="61">
        <v>2666.33</v>
      </c>
      <c r="L145"/>
      <c r="M145" s="63">
        <v>597</v>
      </c>
      <c r="N145" s="64">
        <f t="shared" si="48"/>
        <v>179.1</v>
      </c>
      <c r="O145" s="64">
        <f t="shared" si="49"/>
        <v>1599.8</v>
      </c>
      <c r="P145" s="64">
        <f t="shared" si="50"/>
        <v>0</v>
      </c>
      <c r="Q145" s="64">
        <f t="shared" si="51"/>
        <v>0</v>
      </c>
      <c r="R145" s="65">
        <f t="shared" si="52"/>
        <v>0.22</v>
      </c>
      <c r="S145" s="65">
        <f t="shared" si="53"/>
        <v>0</v>
      </c>
      <c r="T145" s="64">
        <f t="shared" si="54"/>
        <v>0</v>
      </c>
      <c r="U145" s="64">
        <f t="shared" si="55"/>
        <v>0</v>
      </c>
      <c r="V145">
        <v>294</v>
      </c>
      <c r="W145" s="64">
        <f t="shared" si="56"/>
        <v>73.5</v>
      </c>
      <c r="X145" s="27">
        <f t="shared" si="57"/>
        <v>179.1</v>
      </c>
      <c r="Y145" s="11">
        <f t="shared" si="58"/>
        <v>2918.93</v>
      </c>
      <c r="Z145" s="123">
        <v>4079596089.3299999</v>
      </c>
      <c r="AA145" s="121">
        <v>20712</v>
      </c>
      <c r="AB145" s="27">
        <f t="shared" si="59"/>
        <v>196967.75</v>
      </c>
      <c r="AC145" s="10">
        <f t="shared" si="60"/>
        <v>0.76786900000000002</v>
      </c>
      <c r="AD145" s="121">
        <v>96773</v>
      </c>
      <c r="AE145" s="10">
        <f t="shared" si="61"/>
        <v>0.70158500000000001</v>
      </c>
      <c r="AF145" s="10">
        <f t="shared" si="62"/>
        <v>0.25201600000000002</v>
      </c>
      <c r="AG145" s="66">
        <f t="shared" si="63"/>
        <v>0.25201600000000002</v>
      </c>
      <c r="AH145" s="67">
        <f t="shared" si="64"/>
        <v>0</v>
      </c>
      <c r="AI145" s="68">
        <f t="shared" si="65"/>
        <v>0.25201600000000002</v>
      </c>
      <c r="AJ145">
        <v>0</v>
      </c>
      <c r="AK145">
        <v>0</v>
      </c>
      <c r="AL145" s="26">
        <f t="shared" si="66"/>
        <v>0</v>
      </c>
      <c r="AM145">
        <v>0</v>
      </c>
      <c r="AN145">
        <v>0</v>
      </c>
      <c r="AO145" s="26">
        <f t="shared" si="67"/>
        <v>0</v>
      </c>
      <c r="AP145" s="26">
        <f t="shared" si="68"/>
        <v>8477987</v>
      </c>
      <c r="AQ145" s="26">
        <f t="shared" si="69"/>
        <v>8477987</v>
      </c>
      <c r="AR145" s="69">
        <v>4250230</v>
      </c>
      <c r="AS145" s="69">
        <f t="shared" si="84"/>
        <v>8477987</v>
      </c>
      <c r="AT145" s="63">
        <v>8574212</v>
      </c>
      <c r="AU145" s="26">
        <f t="shared" si="70"/>
        <v>96225</v>
      </c>
      <c r="AV145" s="70" t="str">
        <f t="shared" si="71"/>
        <v>No</v>
      </c>
      <c r="AW145" s="69">
        <f t="shared" si="72"/>
        <v>0</v>
      </c>
      <c r="AX145" s="71">
        <f t="shared" si="73"/>
        <v>8574212</v>
      </c>
      <c r="AY145" s="72">
        <f t="shared" si="74"/>
        <v>8574212</v>
      </c>
      <c r="AZ145" s="115">
        <f t="shared" si="75"/>
        <v>0</v>
      </c>
      <c r="BA145" s="115"/>
      <c r="BB145" s="115">
        <f t="shared" si="76"/>
        <v>12616.843470238118</v>
      </c>
      <c r="BC145" s="74"/>
      <c r="BD145" s="74"/>
      <c r="BE145" s="74">
        <f t="shared" si="77"/>
        <v>-96225</v>
      </c>
      <c r="BF145" s="74">
        <f t="shared" si="85"/>
        <v>-96225</v>
      </c>
      <c r="BG145" s="74">
        <f t="shared" si="85"/>
        <v>-82474.447499999776</v>
      </c>
      <c r="BH145" s="74">
        <f t="shared" si="85"/>
        <v>-68725.957101749256</v>
      </c>
      <c r="BI145" s="74">
        <f t="shared" si="85"/>
        <v>-54980.765681399032</v>
      </c>
      <c r="BJ145" s="74">
        <f t="shared" si="85"/>
        <v>-41235.574261048809</v>
      </c>
      <c r="BK145" s="74">
        <f t="shared" si="85"/>
        <v>-27491.757359841838</v>
      </c>
      <c r="BL145" s="74">
        <f t="shared" si="85"/>
        <v>-13745.878679919988</v>
      </c>
      <c r="BO145" s="116">
        <f t="shared" si="86"/>
        <v>0</v>
      </c>
      <c r="BP145" s="116">
        <f t="shared" si="86"/>
        <v>-13750.5525</v>
      </c>
      <c r="BQ145" s="116">
        <f t="shared" si="86"/>
        <v>-13748.490398249962</v>
      </c>
      <c r="BR145" s="116">
        <f t="shared" si="86"/>
        <v>-13745.191420349853</v>
      </c>
      <c r="BS145" s="116">
        <f t="shared" si="86"/>
        <v>-13745.191420349758</v>
      </c>
      <c r="BT145" s="116">
        <f t="shared" si="86"/>
        <v>-13743.816901207567</v>
      </c>
      <c r="BU145" s="116">
        <f t="shared" si="86"/>
        <v>-13745.878679920919</v>
      </c>
      <c r="BV145" s="116">
        <f t="shared" si="86"/>
        <v>-13745.878679919988</v>
      </c>
      <c r="BX145" s="74">
        <f t="shared" si="80"/>
        <v>8574212</v>
      </c>
      <c r="BY145" s="74">
        <f t="shared" si="87"/>
        <v>8560461.4474999998</v>
      </c>
      <c r="BZ145" s="74">
        <f t="shared" si="87"/>
        <v>8546712.9571017493</v>
      </c>
      <c r="CA145" s="74">
        <f t="shared" si="87"/>
        <v>8532967.765681399</v>
      </c>
      <c r="CB145" s="74">
        <f t="shared" si="87"/>
        <v>8519222.5742610488</v>
      </c>
      <c r="CC145" s="74">
        <f t="shared" si="87"/>
        <v>8505478.7573598418</v>
      </c>
      <c r="CD145" s="74">
        <f t="shared" si="87"/>
        <v>8491732.87867992</v>
      </c>
      <c r="CE145" s="74">
        <f t="shared" si="87"/>
        <v>8477987</v>
      </c>
      <c r="CG145" s="117">
        <f t="shared" si="82"/>
        <v>8574212</v>
      </c>
      <c r="CH145" s="117">
        <f t="shared" si="88"/>
        <v>8560461.4474999998</v>
      </c>
      <c r="CI145" s="117">
        <f t="shared" si="88"/>
        <v>8546712.9571017493</v>
      </c>
      <c r="CJ145" s="117">
        <f t="shared" si="88"/>
        <v>8532967.765681399</v>
      </c>
      <c r="CK145" s="117">
        <f t="shared" si="88"/>
        <v>8519222.5742610488</v>
      </c>
      <c r="CL145" s="117">
        <f t="shared" si="88"/>
        <v>8505478.7573598418</v>
      </c>
      <c r="CM145" s="117">
        <f t="shared" si="88"/>
        <v>8491732.87867992</v>
      </c>
      <c r="CN145" s="117">
        <f t="shared" si="88"/>
        <v>8477987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 s="124">
        <v>0</v>
      </c>
      <c r="H146" s="6">
        <v>120</v>
      </c>
      <c r="I146" s="2" t="s">
        <v>307</v>
      </c>
      <c r="J146" s="60"/>
      <c r="K146" s="61">
        <v>176.44</v>
      </c>
      <c r="L146"/>
      <c r="M146" s="63">
        <v>26</v>
      </c>
      <c r="N146" s="64">
        <f t="shared" si="48"/>
        <v>7.8</v>
      </c>
      <c r="O146" s="64">
        <f t="shared" si="49"/>
        <v>105.86</v>
      </c>
      <c r="P146" s="64">
        <f t="shared" si="50"/>
        <v>0</v>
      </c>
      <c r="Q146" s="64">
        <f t="shared" si="51"/>
        <v>0</v>
      </c>
      <c r="R146" s="65">
        <f t="shared" si="52"/>
        <v>0.15</v>
      </c>
      <c r="S146" s="65">
        <f t="shared" si="53"/>
        <v>0</v>
      </c>
      <c r="T146" s="64">
        <f t="shared" si="54"/>
        <v>0</v>
      </c>
      <c r="U146" s="64">
        <f t="shared" si="55"/>
        <v>0</v>
      </c>
      <c r="V146">
        <v>4</v>
      </c>
      <c r="W146" s="64">
        <f t="shared" si="56"/>
        <v>1</v>
      </c>
      <c r="X146" s="27">
        <f t="shared" si="57"/>
        <v>7.8</v>
      </c>
      <c r="Y146" s="11">
        <f t="shared" si="58"/>
        <v>185.24</v>
      </c>
      <c r="Z146" s="123">
        <v>1226587081</v>
      </c>
      <c r="AA146" s="121">
        <v>2279</v>
      </c>
      <c r="AB146" s="27">
        <f t="shared" si="59"/>
        <v>538212.85</v>
      </c>
      <c r="AC146" s="10">
        <f t="shared" si="60"/>
        <v>2.0981960000000002</v>
      </c>
      <c r="AD146" s="121">
        <v>132500</v>
      </c>
      <c r="AE146" s="10">
        <f t="shared" si="61"/>
        <v>0.96059799999999995</v>
      </c>
      <c r="AF146" s="10">
        <f t="shared" si="62"/>
        <v>-0.75691699999999995</v>
      </c>
      <c r="AG146" s="66">
        <f t="shared" si="63"/>
        <v>0.01</v>
      </c>
      <c r="AH146" s="67">
        <f t="shared" si="64"/>
        <v>0</v>
      </c>
      <c r="AI146" s="68">
        <f t="shared" si="65"/>
        <v>0.01</v>
      </c>
      <c r="AJ146">
        <v>174</v>
      </c>
      <c r="AK146">
        <v>13</v>
      </c>
      <c r="AL146" s="26">
        <f t="shared" si="66"/>
        <v>226200</v>
      </c>
      <c r="AM146">
        <v>0</v>
      </c>
      <c r="AN146">
        <v>0</v>
      </c>
      <c r="AO146" s="26">
        <f t="shared" si="67"/>
        <v>0</v>
      </c>
      <c r="AP146" s="26">
        <f t="shared" si="68"/>
        <v>21349</v>
      </c>
      <c r="AQ146" s="26">
        <f t="shared" si="69"/>
        <v>247549</v>
      </c>
      <c r="AR146" s="69">
        <v>33612</v>
      </c>
      <c r="AS146" s="69">
        <f t="shared" si="84"/>
        <v>247549</v>
      </c>
      <c r="AT146" s="63">
        <v>219447</v>
      </c>
      <c r="AU146" s="26">
        <f t="shared" si="70"/>
        <v>28102</v>
      </c>
      <c r="AV146" s="70" t="str">
        <f t="shared" si="71"/>
        <v>Yes</v>
      </c>
      <c r="AW146" s="69">
        <f t="shared" si="72"/>
        <v>28102</v>
      </c>
      <c r="AX146" s="71">
        <f t="shared" si="73"/>
        <v>247549</v>
      </c>
      <c r="AY146" s="72">
        <f t="shared" si="74"/>
        <v>247549</v>
      </c>
      <c r="AZ146" s="115">
        <f t="shared" si="75"/>
        <v>28102</v>
      </c>
      <c r="BA146" s="115"/>
      <c r="BB146" s="115">
        <f t="shared" si="76"/>
        <v>12099.812967581047</v>
      </c>
      <c r="BC146" s="74"/>
      <c r="BD146" s="74"/>
      <c r="BE146" s="74">
        <f t="shared" si="77"/>
        <v>0</v>
      </c>
      <c r="BF146" s="74">
        <f t="shared" si="85"/>
        <v>0</v>
      </c>
      <c r="BG146" s="74">
        <f t="shared" si="85"/>
        <v>0</v>
      </c>
      <c r="BH146" s="74">
        <f t="shared" si="85"/>
        <v>0</v>
      </c>
      <c r="BI146" s="74">
        <f t="shared" si="85"/>
        <v>0</v>
      </c>
      <c r="BJ146" s="74">
        <f t="shared" si="85"/>
        <v>0</v>
      </c>
      <c r="BK146" s="74">
        <f t="shared" si="85"/>
        <v>0</v>
      </c>
      <c r="BL146" s="74">
        <f t="shared" si="85"/>
        <v>0</v>
      </c>
      <c r="BO146" s="116">
        <f t="shared" si="86"/>
        <v>0</v>
      </c>
      <c r="BP146" s="116">
        <f t="shared" si="86"/>
        <v>0</v>
      </c>
      <c r="BQ146" s="116">
        <f t="shared" si="86"/>
        <v>0</v>
      </c>
      <c r="BR146" s="116">
        <f t="shared" si="86"/>
        <v>0</v>
      </c>
      <c r="BS146" s="116">
        <f t="shared" si="86"/>
        <v>0</v>
      </c>
      <c r="BT146" s="116">
        <f t="shared" si="86"/>
        <v>0</v>
      </c>
      <c r="BU146" s="116">
        <f t="shared" si="86"/>
        <v>0</v>
      </c>
      <c r="BV146" s="116">
        <f t="shared" si="86"/>
        <v>0</v>
      </c>
      <c r="BX146" s="74">
        <f t="shared" si="80"/>
        <v>247549</v>
      </c>
      <c r="BY146" s="74">
        <f t="shared" si="87"/>
        <v>247549</v>
      </c>
      <c r="BZ146" s="74">
        <f t="shared" si="87"/>
        <v>247549</v>
      </c>
      <c r="CA146" s="74">
        <f t="shared" si="87"/>
        <v>247549</v>
      </c>
      <c r="CB146" s="74">
        <f t="shared" si="87"/>
        <v>247549</v>
      </c>
      <c r="CC146" s="74">
        <f t="shared" si="87"/>
        <v>247549</v>
      </c>
      <c r="CD146" s="74">
        <f t="shared" si="87"/>
        <v>247549</v>
      </c>
      <c r="CE146" s="74">
        <f t="shared" si="87"/>
        <v>247549</v>
      </c>
      <c r="CG146" s="117">
        <f t="shared" si="82"/>
        <v>247549</v>
      </c>
      <c r="CH146" s="117">
        <f t="shared" si="88"/>
        <v>247549</v>
      </c>
      <c r="CI146" s="117">
        <f t="shared" si="88"/>
        <v>247549</v>
      </c>
      <c r="CJ146" s="117">
        <f t="shared" si="88"/>
        <v>247549</v>
      </c>
      <c r="CK146" s="117">
        <f t="shared" si="88"/>
        <v>247549</v>
      </c>
      <c r="CL146" s="117">
        <f t="shared" si="88"/>
        <v>247549</v>
      </c>
      <c r="CM146" s="117">
        <f t="shared" si="88"/>
        <v>247549</v>
      </c>
      <c r="CN146" s="117">
        <f t="shared" si="88"/>
        <v>247549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 s="124">
        <v>0</v>
      </c>
      <c r="H147" s="6">
        <v>121</v>
      </c>
      <c r="I147" s="2" t="s">
        <v>308</v>
      </c>
      <c r="J147" s="60"/>
      <c r="K147" s="61">
        <v>566.79999999999995</v>
      </c>
      <c r="L147"/>
      <c r="M147" s="63">
        <v>137</v>
      </c>
      <c r="N147" s="64">
        <f t="shared" si="48"/>
        <v>41.1</v>
      </c>
      <c r="O147" s="64">
        <f t="shared" si="49"/>
        <v>340.08</v>
      </c>
      <c r="P147" s="64">
        <f t="shared" si="50"/>
        <v>0</v>
      </c>
      <c r="Q147" s="64">
        <f t="shared" si="51"/>
        <v>0</v>
      </c>
      <c r="R147" s="65">
        <f t="shared" si="52"/>
        <v>0.24</v>
      </c>
      <c r="S147" s="65">
        <f t="shared" si="53"/>
        <v>0</v>
      </c>
      <c r="T147" s="64">
        <f t="shared" si="54"/>
        <v>0</v>
      </c>
      <c r="U147" s="64">
        <f t="shared" si="55"/>
        <v>0</v>
      </c>
      <c r="V147">
        <v>3</v>
      </c>
      <c r="W147" s="64">
        <f t="shared" si="56"/>
        <v>0.75</v>
      </c>
      <c r="X147" s="27">
        <f t="shared" si="57"/>
        <v>41.1</v>
      </c>
      <c r="Y147" s="11">
        <f t="shared" si="58"/>
        <v>608.65</v>
      </c>
      <c r="Z147" s="123">
        <v>712939988</v>
      </c>
      <c r="AA147" s="121">
        <v>4326</v>
      </c>
      <c r="AB147" s="27">
        <f t="shared" si="59"/>
        <v>164803.51</v>
      </c>
      <c r="AC147" s="10">
        <f t="shared" si="60"/>
        <v>0.64247799999999999</v>
      </c>
      <c r="AD147" s="121">
        <v>114434</v>
      </c>
      <c r="AE147" s="10">
        <f t="shared" si="61"/>
        <v>0.829623</v>
      </c>
      <c r="AF147" s="10">
        <f t="shared" si="62"/>
        <v>0.30137900000000001</v>
      </c>
      <c r="AG147" s="66">
        <f t="shared" si="63"/>
        <v>0.30137900000000001</v>
      </c>
      <c r="AH147" s="67">
        <f t="shared" si="64"/>
        <v>0</v>
      </c>
      <c r="AI147" s="68">
        <f t="shared" si="65"/>
        <v>0.30137900000000001</v>
      </c>
      <c r="AJ147">
        <v>0</v>
      </c>
      <c r="AK147">
        <v>0</v>
      </c>
      <c r="AL147" s="26">
        <f t="shared" si="66"/>
        <v>0</v>
      </c>
      <c r="AM147">
        <v>0</v>
      </c>
      <c r="AN147">
        <v>0</v>
      </c>
      <c r="AO147" s="26">
        <f t="shared" si="67"/>
        <v>0</v>
      </c>
      <c r="AP147" s="26">
        <f t="shared" si="68"/>
        <v>2114081</v>
      </c>
      <c r="AQ147" s="26">
        <f t="shared" si="69"/>
        <v>2114081</v>
      </c>
      <c r="AR147" s="69">
        <v>3049314</v>
      </c>
      <c r="AS147" s="69">
        <f t="shared" si="84"/>
        <v>2114081</v>
      </c>
      <c r="AT147" s="63">
        <v>2525078</v>
      </c>
      <c r="AU147" s="26">
        <f t="shared" si="70"/>
        <v>410997</v>
      </c>
      <c r="AV147" s="70" t="str">
        <f t="shared" si="71"/>
        <v>No</v>
      </c>
      <c r="AW147" s="69">
        <f t="shared" si="72"/>
        <v>0</v>
      </c>
      <c r="AX147" s="71">
        <f t="shared" si="73"/>
        <v>2525078</v>
      </c>
      <c r="AY147" s="72">
        <f t="shared" si="74"/>
        <v>2525078</v>
      </c>
      <c r="AZ147" s="115">
        <f t="shared" si="75"/>
        <v>0</v>
      </c>
      <c r="BA147" s="115"/>
      <c r="BB147" s="115">
        <f t="shared" si="76"/>
        <v>12375.954922371207</v>
      </c>
      <c r="BC147" s="74"/>
      <c r="BD147" s="74"/>
      <c r="BE147" s="74">
        <f t="shared" si="77"/>
        <v>-410997</v>
      </c>
      <c r="BF147" s="74">
        <f t="shared" si="85"/>
        <v>-410997</v>
      </c>
      <c r="BG147" s="74">
        <f t="shared" si="85"/>
        <v>-352265.52870000014</v>
      </c>
      <c r="BH147" s="74">
        <f t="shared" si="85"/>
        <v>-293542.86506571015</v>
      </c>
      <c r="BI147" s="74">
        <f t="shared" si="85"/>
        <v>-234834.29205256794</v>
      </c>
      <c r="BJ147" s="74">
        <f t="shared" si="85"/>
        <v>-176125.71903942619</v>
      </c>
      <c r="BK147" s="74">
        <f t="shared" si="85"/>
        <v>-117423.0168835856</v>
      </c>
      <c r="BL147" s="74">
        <f t="shared" si="85"/>
        <v>-58711.508441792801</v>
      </c>
      <c r="BO147" s="116">
        <f t="shared" si="86"/>
        <v>0</v>
      </c>
      <c r="BP147" s="116">
        <f t="shared" si="86"/>
        <v>-58731.471299999997</v>
      </c>
      <c r="BQ147" s="116">
        <f t="shared" si="86"/>
        <v>-58722.663634290016</v>
      </c>
      <c r="BR147" s="116">
        <f t="shared" si="86"/>
        <v>-58708.573013142035</v>
      </c>
      <c r="BS147" s="116">
        <f t="shared" si="86"/>
        <v>-58708.573013141984</v>
      </c>
      <c r="BT147" s="116">
        <f t="shared" si="86"/>
        <v>-58702.702155840743</v>
      </c>
      <c r="BU147" s="116">
        <f t="shared" si="86"/>
        <v>-58711.508441792801</v>
      </c>
      <c r="BV147" s="116">
        <f t="shared" si="86"/>
        <v>-58711.508441792801</v>
      </c>
      <c r="BX147" s="74">
        <f t="shared" si="80"/>
        <v>2525078</v>
      </c>
      <c r="BY147" s="74">
        <f t="shared" si="87"/>
        <v>2466346.5287000001</v>
      </c>
      <c r="BZ147" s="74">
        <f t="shared" si="87"/>
        <v>2407623.8650657102</v>
      </c>
      <c r="CA147" s="74">
        <f t="shared" si="87"/>
        <v>2348915.2920525679</v>
      </c>
      <c r="CB147" s="74">
        <f t="shared" si="87"/>
        <v>2290206.7190394262</v>
      </c>
      <c r="CC147" s="74">
        <f t="shared" si="87"/>
        <v>2231504.0168835856</v>
      </c>
      <c r="CD147" s="74">
        <f t="shared" si="87"/>
        <v>2172792.5084417928</v>
      </c>
      <c r="CE147" s="74">
        <f t="shared" si="87"/>
        <v>2114081</v>
      </c>
      <c r="CG147" s="117">
        <f t="shared" si="82"/>
        <v>2525078</v>
      </c>
      <c r="CH147" s="117">
        <f t="shared" si="88"/>
        <v>2466346.5287000001</v>
      </c>
      <c r="CI147" s="117">
        <f t="shared" si="88"/>
        <v>2407623.8650657102</v>
      </c>
      <c r="CJ147" s="117">
        <f t="shared" si="88"/>
        <v>2348915.2920525679</v>
      </c>
      <c r="CK147" s="117">
        <f t="shared" si="88"/>
        <v>2290206.7190394262</v>
      </c>
      <c r="CL147" s="117">
        <f t="shared" si="88"/>
        <v>2231504.0168835856</v>
      </c>
      <c r="CM147" s="117">
        <f t="shared" si="88"/>
        <v>2172792.5084417928</v>
      </c>
      <c r="CN147" s="117">
        <f t="shared" si="88"/>
        <v>2114081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 s="124">
        <v>0</v>
      </c>
      <c r="H148" s="6">
        <v>122</v>
      </c>
      <c r="I148" s="2" t="s">
        <v>309</v>
      </c>
      <c r="J148" s="60"/>
      <c r="K148" s="61">
        <v>320.64</v>
      </c>
      <c r="L148"/>
      <c r="M148" s="63">
        <v>76</v>
      </c>
      <c r="N148" s="64">
        <f t="shared" si="48"/>
        <v>22.8</v>
      </c>
      <c r="O148" s="64">
        <f t="shared" si="49"/>
        <v>192.38</v>
      </c>
      <c r="P148" s="64">
        <f t="shared" si="50"/>
        <v>0</v>
      </c>
      <c r="Q148" s="64">
        <f t="shared" si="51"/>
        <v>0</v>
      </c>
      <c r="R148" s="65">
        <f t="shared" si="52"/>
        <v>0.24</v>
      </c>
      <c r="S148" s="65">
        <f t="shared" si="53"/>
        <v>0</v>
      </c>
      <c r="T148" s="64">
        <f t="shared" si="54"/>
        <v>0</v>
      </c>
      <c r="U148" s="64">
        <f t="shared" si="55"/>
        <v>0</v>
      </c>
      <c r="V148">
        <v>10</v>
      </c>
      <c r="W148" s="64">
        <f t="shared" si="56"/>
        <v>2.5</v>
      </c>
      <c r="X148" s="27">
        <f t="shared" si="57"/>
        <v>22.8</v>
      </c>
      <c r="Y148" s="11">
        <f t="shared" si="58"/>
        <v>345.94</v>
      </c>
      <c r="Z148" s="123">
        <v>2449161556.3299999</v>
      </c>
      <c r="AA148" s="121">
        <v>4239</v>
      </c>
      <c r="AB148" s="27">
        <f t="shared" si="59"/>
        <v>577768.71</v>
      </c>
      <c r="AC148" s="10">
        <f t="shared" si="60"/>
        <v>2.2524030000000002</v>
      </c>
      <c r="AD148" s="121">
        <v>99083</v>
      </c>
      <c r="AE148" s="10">
        <f t="shared" si="61"/>
        <v>0.71833199999999997</v>
      </c>
      <c r="AF148" s="10">
        <f t="shared" si="62"/>
        <v>-0.79218200000000005</v>
      </c>
      <c r="AG148" s="66">
        <f t="shared" si="63"/>
        <v>0.01</v>
      </c>
      <c r="AH148" s="67">
        <f t="shared" si="64"/>
        <v>0</v>
      </c>
      <c r="AI148" s="68">
        <f t="shared" si="65"/>
        <v>0.01</v>
      </c>
      <c r="AJ148">
        <v>66</v>
      </c>
      <c r="AK148">
        <v>4</v>
      </c>
      <c r="AL148" s="26">
        <f t="shared" si="66"/>
        <v>26400</v>
      </c>
      <c r="AM148">
        <v>0</v>
      </c>
      <c r="AN148">
        <v>0</v>
      </c>
      <c r="AO148" s="26">
        <f t="shared" si="67"/>
        <v>0</v>
      </c>
      <c r="AP148" s="26">
        <f t="shared" si="68"/>
        <v>39870</v>
      </c>
      <c r="AQ148" s="26">
        <f t="shared" si="69"/>
        <v>66270</v>
      </c>
      <c r="AR148" s="69">
        <v>10871</v>
      </c>
      <c r="AS148" s="69">
        <f t="shared" si="84"/>
        <v>66270</v>
      </c>
      <c r="AT148" s="63">
        <v>72338</v>
      </c>
      <c r="AU148" s="26">
        <f t="shared" si="70"/>
        <v>6068</v>
      </c>
      <c r="AV148" s="70" t="str">
        <f t="shared" si="71"/>
        <v>No</v>
      </c>
      <c r="AW148" s="69">
        <f t="shared" si="72"/>
        <v>0</v>
      </c>
      <c r="AX148" s="71">
        <f t="shared" si="73"/>
        <v>72338</v>
      </c>
      <c r="AY148" s="72">
        <f t="shared" si="74"/>
        <v>72338</v>
      </c>
      <c r="AZ148" s="115">
        <f t="shared" si="75"/>
        <v>0</v>
      </c>
      <c r="BA148" s="115"/>
      <c r="BB148" s="115">
        <f t="shared" si="76"/>
        <v>12434.376559381239</v>
      </c>
      <c r="BC148" s="74"/>
      <c r="BD148" s="74"/>
      <c r="BE148" s="74">
        <f t="shared" si="77"/>
        <v>-6068</v>
      </c>
      <c r="BF148" s="74">
        <f t="shared" si="85"/>
        <v>-6068</v>
      </c>
      <c r="BG148" s="74">
        <f t="shared" si="85"/>
        <v>-5200.8828000000067</v>
      </c>
      <c r="BH148" s="74">
        <f t="shared" si="85"/>
        <v>-4333.8956372399989</v>
      </c>
      <c r="BI148" s="74">
        <f t="shared" si="85"/>
        <v>-3467.116509792002</v>
      </c>
      <c r="BJ148" s="74">
        <f t="shared" si="85"/>
        <v>-2600.3373823440052</v>
      </c>
      <c r="BK148" s="74">
        <f t="shared" si="85"/>
        <v>-1733.6449328087474</v>
      </c>
      <c r="BL148" s="74">
        <f t="shared" si="85"/>
        <v>-866.82246640438098</v>
      </c>
      <c r="BO148" s="116">
        <f t="shared" si="86"/>
        <v>0</v>
      </c>
      <c r="BP148" s="116">
        <f t="shared" si="86"/>
        <v>-867.11720000000003</v>
      </c>
      <c r="BQ148" s="116">
        <f t="shared" si="86"/>
        <v>-866.98716276000107</v>
      </c>
      <c r="BR148" s="116">
        <f t="shared" si="86"/>
        <v>-866.77912744799983</v>
      </c>
      <c r="BS148" s="116">
        <f t="shared" si="86"/>
        <v>-866.77912744800051</v>
      </c>
      <c r="BT148" s="116">
        <f t="shared" si="86"/>
        <v>-866.69244953525686</v>
      </c>
      <c r="BU148" s="116">
        <f t="shared" si="86"/>
        <v>-866.8224664043737</v>
      </c>
      <c r="BV148" s="116">
        <f t="shared" si="86"/>
        <v>-866.82246640438098</v>
      </c>
      <c r="BX148" s="74">
        <f t="shared" si="80"/>
        <v>72338</v>
      </c>
      <c r="BY148" s="74">
        <f t="shared" si="87"/>
        <v>71470.882800000007</v>
      </c>
      <c r="BZ148" s="74">
        <f t="shared" si="87"/>
        <v>70603.895637239999</v>
      </c>
      <c r="CA148" s="74">
        <f t="shared" si="87"/>
        <v>69737.116509792002</v>
      </c>
      <c r="CB148" s="74">
        <f t="shared" si="87"/>
        <v>68870.337382344005</v>
      </c>
      <c r="CC148" s="74">
        <f t="shared" si="87"/>
        <v>68003.644932808747</v>
      </c>
      <c r="CD148" s="74">
        <f t="shared" si="87"/>
        <v>67136.822466404381</v>
      </c>
      <c r="CE148" s="74">
        <f t="shared" si="87"/>
        <v>66270</v>
      </c>
      <c r="CG148" s="117">
        <f t="shared" si="82"/>
        <v>72338</v>
      </c>
      <c r="CH148" s="117">
        <f t="shared" si="88"/>
        <v>71470.882800000007</v>
      </c>
      <c r="CI148" s="117">
        <f t="shared" si="88"/>
        <v>70603.895637239999</v>
      </c>
      <c r="CJ148" s="117">
        <f t="shared" si="88"/>
        <v>69737.116509792002</v>
      </c>
      <c r="CK148" s="117">
        <f t="shared" si="88"/>
        <v>68870.337382344005</v>
      </c>
      <c r="CL148" s="117">
        <f t="shared" si="88"/>
        <v>68003.644932808747</v>
      </c>
      <c r="CM148" s="117">
        <f t="shared" si="88"/>
        <v>67136.822466404381</v>
      </c>
      <c r="CN148" s="117">
        <f t="shared" si="88"/>
        <v>66270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 s="124">
        <v>0</v>
      </c>
      <c r="H149" s="6">
        <v>123</v>
      </c>
      <c r="I149" s="2" t="s">
        <v>310</v>
      </c>
      <c r="J149" s="60"/>
      <c r="K149" s="61">
        <v>130.34</v>
      </c>
      <c r="L149"/>
      <c r="M149" s="63">
        <v>53</v>
      </c>
      <c r="N149" s="64">
        <f t="shared" si="48"/>
        <v>15.9</v>
      </c>
      <c r="O149" s="64">
        <f t="shared" si="49"/>
        <v>78.2</v>
      </c>
      <c r="P149" s="64">
        <f t="shared" si="50"/>
        <v>0</v>
      </c>
      <c r="Q149" s="64">
        <f t="shared" si="51"/>
        <v>0</v>
      </c>
      <c r="R149" s="65">
        <f t="shared" si="52"/>
        <v>0.41</v>
      </c>
      <c r="S149" s="65">
        <f t="shared" si="53"/>
        <v>0</v>
      </c>
      <c r="T149" s="64">
        <f t="shared" si="54"/>
        <v>0</v>
      </c>
      <c r="U149" s="64">
        <f t="shared" si="55"/>
        <v>0</v>
      </c>
      <c r="V149">
        <v>3</v>
      </c>
      <c r="W149" s="64">
        <f t="shared" si="56"/>
        <v>0.75</v>
      </c>
      <c r="X149" s="27">
        <f t="shared" si="57"/>
        <v>15.9</v>
      </c>
      <c r="Y149" s="11">
        <f t="shared" si="58"/>
        <v>146.99</v>
      </c>
      <c r="Z149" s="123">
        <v>228631203</v>
      </c>
      <c r="AA149" s="121">
        <v>1577</v>
      </c>
      <c r="AB149" s="27">
        <f t="shared" si="59"/>
        <v>144978.57</v>
      </c>
      <c r="AC149" s="10">
        <f t="shared" si="60"/>
        <v>0.56519200000000003</v>
      </c>
      <c r="AD149" s="121">
        <v>90317</v>
      </c>
      <c r="AE149" s="10">
        <f t="shared" si="61"/>
        <v>0.65478000000000003</v>
      </c>
      <c r="AF149" s="10">
        <f t="shared" si="62"/>
        <v>0.40793200000000002</v>
      </c>
      <c r="AG149" s="66">
        <f t="shared" si="63"/>
        <v>0.40793200000000002</v>
      </c>
      <c r="AH149" s="67">
        <f t="shared" si="64"/>
        <v>0</v>
      </c>
      <c r="AI149" s="68">
        <f t="shared" si="65"/>
        <v>0.40793200000000002</v>
      </c>
      <c r="AJ149">
        <v>58</v>
      </c>
      <c r="AK149">
        <v>6</v>
      </c>
      <c r="AL149" s="26">
        <f t="shared" si="66"/>
        <v>34800</v>
      </c>
      <c r="AM149">
        <v>0</v>
      </c>
      <c r="AN149">
        <v>0</v>
      </c>
      <c r="AO149" s="26">
        <f t="shared" si="67"/>
        <v>0</v>
      </c>
      <c r="AP149" s="26">
        <f t="shared" si="68"/>
        <v>691061</v>
      </c>
      <c r="AQ149" s="26">
        <f t="shared" si="69"/>
        <v>725861</v>
      </c>
      <c r="AR149" s="69">
        <v>1423001</v>
      </c>
      <c r="AS149" s="69">
        <f t="shared" si="84"/>
        <v>725861</v>
      </c>
      <c r="AT149" s="63">
        <v>1274671</v>
      </c>
      <c r="AU149" s="26">
        <f t="shared" si="70"/>
        <v>548810</v>
      </c>
      <c r="AV149" s="70" t="str">
        <f t="shared" si="71"/>
        <v>No</v>
      </c>
      <c r="AW149" s="69">
        <f t="shared" si="72"/>
        <v>0</v>
      </c>
      <c r="AX149" s="71">
        <f t="shared" si="73"/>
        <v>1274671</v>
      </c>
      <c r="AY149" s="72">
        <f t="shared" si="74"/>
        <v>1274671</v>
      </c>
      <c r="AZ149" s="115">
        <f t="shared" si="75"/>
        <v>0</v>
      </c>
      <c r="BA149" s="115"/>
      <c r="BB149" s="115">
        <f t="shared" si="76"/>
        <v>12997.236074881081</v>
      </c>
      <c r="BC149" s="74"/>
      <c r="BD149" s="74"/>
      <c r="BE149" s="74">
        <f t="shared" si="77"/>
        <v>-548810</v>
      </c>
      <c r="BF149" s="74">
        <f t="shared" si="85"/>
        <v>-548810</v>
      </c>
      <c r="BG149" s="74">
        <f t="shared" si="85"/>
        <v>-470385.05099999998</v>
      </c>
      <c r="BH149" s="74">
        <f t="shared" si="85"/>
        <v>-391971.8629983</v>
      </c>
      <c r="BI149" s="74">
        <f t="shared" si="85"/>
        <v>-313577.49039864005</v>
      </c>
      <c r="BJ149" s="74">
        <f t="shared" si="85"/>
        <v>-235183.11779898009</v>
      </c>
      <c r="BK149" s="74">
        <f t="shared" si="85"/>
        <v>-156796.58463657997</v>
      </c>
      <c r="BL149" s="74">
        <f t="shared" si="85"/>
        <v>-78398.292318289983</v>
      </c>
      <c r="BO149" s="116">
        <f t="shared" si="86"/>
        <v>0</v>
      </c>
      <c r="BP149" s="116">
        <f t="shared" si="86"/>
        <v>-78424.948999999993</v>
      </c>
      <c r="BQ149" s="116">
        <f t="shared" si="86"/>
        <v>-78413.188001699993</v>
      </c>
      <c r="BR149" s="116">
        <f t="shared" si="86"/>
        <v>-78394.372599659997</v>
      </c>
      <c r="BS149" s="116">
        <f t="shared" si="86"/>
        <v>-78394.372599660011</v>
      </c>
      <c r="BT149" s="116">
        <f t="shared" si="86"/>
        <v>-78386.533162400068</v>
      </c>
      <c r="BU149" s="116">
        <f t="shared" si="86"/>
        <v>-78398.292318289983</v>
      </c>
      <c r="BV149" s="116">
        <f t="shared" si="86"/>
        <v>-78398.292318289983</v>
      </c>
      <c r="BX149" s="74">
        <f t="shared" si="80"/>
        <v>1274671</v>
      </c>
      <c r="BY149" s="74">
        <f t="shared" si="87"/>
        <v>1196246.051</v>
      </c>
      <c r="BZ149" s="74">
        <f t="shared" si="87"/>
        <v>1117832.8629983</v>
      </c>
      <c r="CA149" s="74">
        <f t="shared" si="87"/>
        <v>1039438.49039864</v>
      </c>
      <c r="CB149" s="74">
        <f t="shared" si="87"/>
        <v>961044.11779898009</v>
      </c>
      <c r="CC149" s="74">
        <f t="shared" si="87"/>
        <v>882657.58463657997</v>
      </c>
      <c r="CD149" s="74">
        <f t="shared" si="87"/>
        <v>804259.29231828998</v>
      </c>
      <c r="CE149" s="74">
        <f t="shared" si="87"/>
        <v>725861</v>
      </c>
      <c r="CG149" s="117">
        <f t="shared" si="82"/>
        <v>1274671</v>
      </c>
      <c r="CH149" s="117">
        <f t="shared" si="88"/>
        <v>1196246.051</v>
      </c>
      <c r="CI149" s="117">
        <f t="shared" si="88"/>
        <v>1117832.8629983</v>
      </c>
      <c r="CJ149" s="117">
        <f t="shared" si="88"/>
        <v>1039438.49039864</v>
      </c>
      <c r="CK149" s="117">
        <f t="shared" si="88"/>
        <v>961044.11779898009</v>
      </c>
      <c r="CL149" s="117">
        <f t="shared" si="88"/>
        <v>882657.58463657997</v>
      </c>
      <c r="CM149" s="117">
        <f t="shared" si="88"/>
        <v>804259.29231828998</v>
      </c>
      <c r="CN149" s="117">
        <f t="shared" si="88"/>
        <v>725861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 s="124">
        <v>23</v>
      </c>
      <c r="H150" s="6">
        <v>124</v>
      </c>
      <c r="I150" s="2" t="s">
        <v>311</v>
      </c>
      <c r="J150" s="60"/>
      <c r="K150" s="61">
        <v>2106.61</v>
      </c>
      <c r="L150"/>
      <c r="M150" s="63">
        <v>1010</v>
      </c>
      <c r="N150" s="64">
        <f t="shared" si="48"/>
        <v>303</v>
      </c>
      <c r="O150" s="64">
        <f t="shared" si="49"/>
        <v>1263.97</v>
      </c>
      <c r="P150" s="64">
        <f t="shared" si="50"/>
        <v>0</v>
      </c>
      <c r="Q150" s="64">
        <f t="shared" si="51"/>
        <v>0</v>
      </c>
      <c r="R150" s="65">
        <f t="shared" si="52"/>
        <v>0.48</v>
      </c>
      <c r="S150" s="65">
        <f t="shared" si="53"/>
        <v>0</v>
      </c>
      <c r="T150" s="64">
        <f t="shared" si="54"/>
        <v>0</v>
      </c>
      <c r="U150" s="64">
        <f t="shared" si="55"/>
        <v>0</v>
      </c>
      <c r="V150">
        <v>172</v>
      </c>
      <c r="W150" s="64">
        <f t="shared" si="56"/>
        <v>43</v>
      </c>
      <c r="X150" s="27">
        <f t="shared" si="57"/>
        <v>303</v>
      </c>
      <c r="Y150" s="11">
        <f t="shared" si="58"/>
        <v>2452.61</v>
      </c>
      <c r="Z150" s="123">
        <v>2362458771.6700001</v>
      </c>
      <c r="AA150" s="121">
        <v>16809</v>
      </c>
      <c r="AB150" s="27">
        <f t="shared" si="59"/>
        <v>140547.25</v>
      </c>
      <c r="AC150" s="10">
        <f t="shared" si="60"/>
        <v>0.54791699999999999</v>
      </c>
      <c r="AD150" s="121">
        <v>96747</v>
      </c>
      <c r="AE150" s="10">
        <f t="shared" si="61"/>
        <v>0.70139600000000002</v>
      </c>
      <c r="AF150" s="10">
        <f t="shared" si="62"/>
        <v>0.40603899999999998</v>
      </c>
      <c r="AG150" s="66">
        <f t="shared" si="63"/>
        <v>0.40603899999999998</v>
      </c>
      <c r="AH150" s="67">
        <f t="shared" si="64"/>
        <v>0</v>
      </c>
      <c r="AI150" s="68">
        <f t="shared" si="65"/>
        <v>0.40603899999999998</v>
      </c>
      <c r="AJ150">
        <v>0</v>
      </c>
      <c r="AK150">
        <v>0</v>
      </c>
      <c r="AL150" s="26">
        <f t="shared" si="66"/>
        <v>0</v>
      </c>
      <c r="AM150">
        <v>0</v>
      </c>
      <c r="AN150">
        <v>0</v>
      </c>
      <c r="AO150" s="26">
        <f t="shared" si="67"/>
        <v>0</v>
      </c>
      <c r="AP150" s="26">
        <f t="shared" si="68"/>
        <v>11477232</v>
      </c>
      <c r="AQ150" s="26">
        <f t="shared" si="69"/>
        <v>11477232</v>
      </c>
      <c r="AR150" s="69">
        <v>10040987</v>
      </c>
      <c r="AS150" s="69">
        <f t="shared" si="84"/>
        <v>11477232</v>
      </c>
      <c r="AT150" s="63">
        <v>11911359</v>
      </c>
      <c r="AU150" s="26">
        <f t="shared" si="70"/>
        <v>434127</v>
      </c>
      <c r="AV150" s="70" t="str">
        <f t="shared" si="71"/>
        <v>No</v>
      </c>
      <c r="AW150" s="69">
        <f t="shared" si="72"/>
        <v>0</v>
      </c>
      <c r="AX150" s="71">
        <f t="shared" si="73"/>
        <v>11911359</v>
      </c>
      <c r="AY150" s="72">
        <f t="shared" si="74"/>
        <v>11911359</v>
      </c>
      <c r="AZ150" s="115">
        <f t="shared" si="75"/>
        <v>0</v>
      </c>
      <c r="BA150" s="115"/>
      <c r="BB150" s="115">
        <f t="shared" si="76"/>
        <v>13417.922752668979</v>
      </c>
      <c r="BC150" s="74"/>
      <c r="BD150" s="74"/>
      <c r="BE150" s="74">
        <f t="shared" si="77"/>
        <v>-434127</v>
      </c>
      <c r="BF150" s="74">
        <f t="shared" si="85"/>
        <v>-434127</v>
      </c>
      <c r="BG150" s="74">
        <f t="shared" si="85"/>
        <v>-372090.25170000084</v>
      </c>
      <c r="BH150" s="74">
        <f t="shared" si="85"/>
        <v>-310062.80674161017</v>
      </c>
      <c r="BI150" s="74">
        <f t="shared" si="85"/>
        <v>-248050.24539328739</v>
      </c>
      <c r="BJ150" s="74">
        <f t="shared" si="85"/>
        <v>-186037.68404496461</v>
      </c>
      <c r="BK150" s="74">
        <f t="shared" si="85"/>
        <v>-124031.32395277731</v>
      </c>
      <c r="BL150" s="74">
        <f t="shared" si="85"/>
        <v>-62015.661976389587</v>
      </c>
      <c r="BO150" s="116">
        <f t="shared" si="86"/>
        <v>0</v>
      </c>
      <c r="BP150" s="116">
        <f t="shared" si="86"/>
        <v>-62036.748299999999</v>
      </c>
      <c r="BQ150" s="116">
        <f t="shared" si="86"/>
        <v>-62027.444958390137</v>
      </c>
      <c r="BR150" s="116">
        <f t="shared" si="86"/>
        <v>-62012.561348322037</v>
      </c>
      <c r="BS150" s="116">
        <f t="shared" si="86"/>
        <v>-62012.561348321848</v>
      </c>
      <c r="BT150" s="116">
        <f t="shared" si="86"/>
        <v>-62006.360092186704</v>
      </c>
      <c r="BU150" s="116">
        <f t="shared" si="86"/>
        <v>-62015.661976388656</v>
      </c>
      <c r="BV150" s="116">
        <f t="shared" si="86"/>
        <v>-62015.661976389587</v>
      </c>
      <c r="BX150" s="74">
        <f t="shared" si="80"/>
        <v>11911359</v>
      </c>
      <c r="BY150" s="74">
        <f t="shared" si="87"/>
        <v>11849322.251700001</v>
      </c>
      <c r="BZ150" s="74">
        <f t="shared" si="87"/>
        <v>11787294.80674161</v>
      </c>
      <c r="CA150" s="74">
        <f t="shared" si="87"/>
        <v>11725282.245393287</v>
      </c>
      <c r="CB150" s="74">
        <f t="shared" si="87"/>
        <v>11663269.684044965</v>
      </c>
      <c r="CC150" s="74">
        <f t="shared" si="87"/>
        <v>11601263.323952777</v>
      </c>
      <c r="CD150" s="74">
        <f t="shared" si="87"/>
        <v>11539247.66197639</v>
      </c>
      <c r="CE150" s="74">
        <f t="shared" si="87"/>
        <v>11477232</v>
      </c>
      <c r="CG150" s="117">
        <f t="shared" si="82"/>
        <v>11911359</v>
      </c>
      <c r="CH150" s="117">
        <f t="shared" si="88"/>
        <v>11849322.251700001</v>
      </c>
      <c r="CI150" s="117">
        <f t="shared" si="88"/>
        <v>11787294.80674161</v>
      </c>
      <c r="CJ150" s="117">
        <f t="shared" si="88"/>
        <v>11725282.245393287</v>
      </c>
      <c r="CK150" s="117">
        <f t="shared" si="88"/>
        <v>11663269.684044965</v>
      </c>
      <c r="CL150" s="117">
        <f t="shared" si="88"/>
        <v>11601263.323952777</v>
      </c>
      <c r="CM150" s="117">
        <f t="shared" si="88"/>
        <v>11539247.66197639</v>
      </c>
      <c r="CN150" s="117">
        <f t="shared" si="88"/>
        <v>11477232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 s="124">
        <v>0</v>
      </c>
      <c r="H151" s="6">
        <v>125</v>
      </c>
      <c r="I151" s="2" t="s">
        <v>312</v>
      </c>
      <c r="J151" s="60"/>
      <c r="K151" s="61">
        <v>114.44</v>
      </c>
      <c r="L151"/>
      <c r="M151" s="63">
        <v>48</v>
      </c>
      <c r="N151" s="64">
        <f t="shared" si="48"/>
        <v>14.4</v>
      </c>
      <c r="O151" s="64">
        <f t="shared" si="49"/>
        <v>68.66</v>
      </c>
      <c r="P151" s="64">
        <f t="shared" si="50"/>
        <v>0</v>
      </c>
      <c r="Q151" s="64">
        <f t="shared" si="51"/>
        <v>0</v>
      </c>
      <c r="R151" s="65">
        <f t="shared" si="52"/>
        <v>0.42</v>
      </c>
      <c r="S151" s="65">
        <f t="shared" si="53"/>
        <v>0</v>
      </c>
      <c r="T151" s="64">
        <f t="shared" si="54"/>
        <v>0</v>
      </c>
      <c r="U151" s="64">
        <f t="shared" si="55"/>
        <v>0</v>
      </c>
      <c r="V151">
        <v>3</v>
      </c>
      <c r="W151" s="64">
        <f t="shared" si="56"/>
        <v>0.75</v>
      </c>
      <c r="X151" s="27">
        <f t="shared" si="57"/>
        <v>14.4</v>
      </c>
      <c r="Y151" s="11">
        <f t="shared" si="58"/>
        <v>129.59</v>
      </c>
      <c r="Z151" s="123">
        <v>1476550171.6700001</v>
      </c>
      <c r="AA151" s="121">
        <v>2724</v>
      </c>
      <c r="AB151" s="27">
        <f t="shared" si="59"/>
        <v>542052.18999999994</v>
      </c>
      <c r="AC151" s="10">
        <f t="shared" si="60"/>
        <v>2.1131639999999998</v>
      </c>
      <c r="AD151" s="121">
        <v>102963</v>
      </c>
      <c r="AE151" s="10">
        <f t="shared" si="61"/>
        <v>0.74646100000000004</v>
      </c>
      <c r="AF151" s="10">
        <f t="shared" si="62"/>
        <v>-0.70315300000000003</v>
      </c>
      <c r="AG151" s="66">
        <f t="shared" si="63"/>
        <v>0.01</v>
      </c>
      <c r="AH151" s="67">
        <f t="shared" si="64"/>
        <v>0</v>
      </c>
      <c r="AI151" s="68">
        <f t="shared" si="65"/>
        <v>0.01</v>
      </c>
      <c r="AJ151">
        <v>30</v>
      </c>
      <c r="AK151">
        <v>4</v>
      </c>
      <c r="AL151" s="26">
        <f t="shared" si="66"/>
        <v>12000</v>
      </c>
      <c r="AM151">
        <v>0</v>
      </c>
      <c r="AN151">
        <v>0</v>
      </c>
      <c r="AO151" s="26">
        <f t="shared" si="67"/>
        <v>0</v>
      </c>
      <c r="AP151" s="26">
        <f t="shared" si="68"/>
        <v>14935</v>
      </c>
      <c r="AQ151" s="26">
        <f t="shared" si="69"/>
        <v>26935</v>
      </c>
      <c r="AR151" s="69">
        <v>9960</v>
      </c>
      <c r="AS151" s="69">
        <f t="shared" si="84"/>
        <v>26935</v>
      </c>
      <c r="AT151" s="63">
        <v>29987</v>
      </c>
      <c r="AU151" s="26">
        <f t="shared" si="70"/>
        <v>3052</v>
      </c>
      <c r="AV151" s="70" t="str">
        <f t="shared" si="71"/>
        <v>No</v>
      </c>
      <c r="AW151" s="69">
        <f t="shared" si="72"/>
        <v>0</v>
      </c>
      <c r="AX151" s="71">
        <f t="shared" si="73"/>
        <v>29987</v>
      </c>
      <c r="AY151" s="72">
        <f t="shared" si="74"/>
        <v>29987</v>
      </c>
      <c r="AZ151" s="115">
        <f t="shared" si="75"/>
        <v>0</v>
      </c>
      <c r="BA151" s="115"/>
      <c r="BB151" s="115">
        <f t="shared" si="76"/>
        <v>13050.72308633345</v>
      </c>
      <c r="BC151" s="74"/>
      <c r="BD151" s="74"/>
      <c r="BE151" s="74">
        <f t="shared" si="77"/>
        <v>-3052</v>
      </c>
      <c r="BF151" s="74">
        <f t="shared" si="85"/>
        <v>-3052</v>
      </c>
      <c r="BG151" s="74">
        <f t="shared" si="85"/>
        <v>-2615.869200000001</v>
      </c>
      <c r="BH151" s="74">
        <f t="shared" si="85"/>
        <v>-2179.8038043600027</v>
      </c>
      <c r="BI151" s="74">
        <f t="shared" si="85"/>
        <v>-1743.8430434880029</v>
      </c>
      <c r="BJ151" s="74">
        <f t="shared" si="85"/>
        <v>-1307.8822826160031</v>
      </c>
      <c r="BK151" s="74">
        <f t="shared" si="85"/>
        <v>-871.96511782008747</v>
      </c>
      <c r="BL151" s="74">
        <f t="shared" si="85"/>
        <v>-435.98255891004374</v>
      </c>
      <c r="BO151" s="116">
        <f t="shared" si="86"/>
        <v>0</v>
      </c>
      <c r="BP151" s="116">
        <f t="shared" si="86"/>
        <v>-436.13080000000002</v>
      </c>
      <c r="BQ151" s="116">
        <f t="shared" si="86"/>
        <v>-436.06539564000013</v>
      </c>
      <c r="BR151" s="116">
        <f t="shared" si="86"/>
        <v>-435.96076087200055</v>
      </c>
      <c r="BS151" s="116">
        <f t="shared" si="86"/>
        <v>-435.96076087200072</v>
      </c>
      <c r="BT151" s="116">
        <f t="shared" si="86"/>
        <v>-435.91716479591378</v>
      </c>
      <c r="BU151" s="116">
        <f t="shared" si="86"/>
        <v>-435.98255891004374</v>
      </c>
      <c r="BV151" s="116">
        <f t="shared" si="86"/>
        <v>-435.98255891004374</v>
      </c>
      <c r="BX151" s="74">
        <f t="shared" si="80"/>
        <v>29987</v>
      </c>
      <c r="BY151" s="74">
        <f t="shared" si="87"/>
        <v>29550.869200000001</v>
      </c>
      <c r="BZ151" s="74">
        <f t="shared" si="87"/>
        <v>29114.803804360003</v>
      </c>
      <c r="CA151" s="74">
        <f t="shared" si="87"/>
        <v>28678.843043488003</v>
      </c>
      <c r="CB151" s="74">
        <f t="shared" si="87"/>
        <v>28242.882282616003</v>
      </c>
      <c r="CC151" s="74">
        <f t="shared" si="87"/>
        <v>27806.965117820087</v>
      </c>
      <c r="CD151" s="74">
        <f t="shared" si="87"/>
        <v>27370.982558910044</v>
      </c>
      <c r="CE151" s="74">
        <f t="shared" si="87"/>
        <v>26935</v>
      </c>
      <c r="CG151" s="117">
        <f t="shared" si="82"/>
        <v>29987</v>
      </c>
      <c r="CH151" s="117">
        <f t="shared" si="88"/>
        <v>29550.869200000001</v>
      </c>
      <c r="CI151" s="117">
        <f t="shared" si="88"/>
        <v>29114.803804360003</v>
      </c>
      <c r="CJ151" s="117">
        <f t="shared" si="88"/>
        <v>28678.843043488003</v>
      </c>
      <c r="CK151" s="117">
        <f t="shared" si="88"/>
        <v>28242.882282616003</v>
      </c>
      <c r="CL151" s="117">
        <f t="shared" si="88"/>
        <v>27806.965117820087</v>
      </c>
      <c r="CM151" s="117">
        <f t="shared" si="88"/>
        <v>27370.982558910044</v>
      </c>
      <c r="CN151" s="117">
        <f t="shared" si="88"/>
        <v>26935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 s="124">
        <v>0</v>
      </c>
      <c r="H152" s="6">
        <v>126</v>
      </c>
      <c r="I152" s="2" t="s">
        <v>313</v>
      </c>
      <c r="J152" s="60"/>
      <c r="K152" s="61">
        <v>4555.51</v>
      </c>
      <c r="L152"/>
      <c r="M152" s="63">
        <v>1634</v>
      </c>
      <c r="N152" s="64">
        <f t="shared" si="48"/>
        <v>490.2</v>
      </c>
      <c r="O152" s="64">
        <f t="shared" si="49"/>
        <v>2733.31</v>
      </c>
      <c r="P152" s="64">
        <f t="shared" si="50"/>
        <v>0</v>
      </c>
      <c r="Q152" s="64">
        <f t="shared" si="51"/>
        <v>0</v>
      </c>
      <c r="R152" s="65">
        <f t="shared" si="52"/>
        <v>0.36</v>
      </c>
      <c r="S152" s="65">
        <f t="shared" si="53"/>
        <v>0</v>
      </c>
      <c r="T152" s="64">
        <f t="shared" si="54"/>
        <v>0</v>
      </c>
      <c r="U152" s="64">
        <f t="shared" si="55"/>
        <v>0</v>
      </c>
      <c r="V152">
        <v>340</v>
      </c>
      <c r="W152" s="64">
        <f t="shared" si="56"/>
        <v>85</v>
      </c>
      <c r="X152" s="27">
        <f t="shared" si="57"/>
        <v>490.2</v>
      </c>
      <c r="Y152" s="11">
        <f t="shared" si="58"/>
        <v>5130.71</v>
      </c>
      <c r="Z152" s="123">
        <v>9275509986.6700001</v>
      </c>
      <c r="AA152" s="121">
        <v>41897</v>
      </c>
      <c r="AB152" s="27">
        <f t="shared" si="59"/>
        <v>221388.4</v>
      </c>
      <c r="AC152" s="10">
        <f t="shared" si="60"/>
        <v>0.86307199999999995</v>
      </c>
      <c r="AD152" s="121">
        <v>112366</v>
      </c>
      <c r="AE152" s="10">
        <f t="shared" si="61"/>
        <v>0.81463099999999999</v>
      </c>
      <c r="AF152" s="10">
        <f t="shared" si="62"/>
        <v>0.15146000000000001</v>
      </c>
      <c r="AG152" s="66">
        <f t="shared" si="63"/>
        <v>0.15146000000000001</v>
      </c>
      <c r="AH152" s="67">
        <f t="shared" si="64"/>
        <v>0</v>
      </c>
      <c r="AI152" s="68">
        <f t="shared" si="65"/>
        <v>0.15146000000000001</v>
      </c>
      <c r="AJ152">
        <v>0</v>
      </c>
      <c r="AK152">
        <v>0</v>
      </c>
      <c r="AL152" s="26">
        <f t="shared" si="66"/>
        <v>0</v>
      </c>
      <c r="AM152">
        <v>0</v>
      </c>
      <c r="AN152">
        <v>0</v>
      </c>
      <c r="AO152" s="26">
        <f t="shared" si="67"/>
        <v>0</v>
      </c>
      <c r="AP152" s="26">
        <f t="shared" si="68"/>
        <v>8956047</v>
      </c>
      <c r="AQ152" s="26">
        <f t="shared" si="69"/>
        <v>8956047</v>
      </c>
      <c r="AR152" s="69">
        <v>5893771</v>
      </c>
      <c r="AS152" s="69">
        <f t="shared" si="84"/>
        <v>8956047</v>
      </c>
      <c r="AT152" s="63">
        <v>9087506</v>
      </c>
      <c r="AU152" s="26">
        <f t="shared" si="70"/>
        <v>131459</v>
      </c>
      <c r="AV152" s="70" t="str">
        <f t="shared" si="71"/>
        <v>No</v>
      </c>
      <c r="AW152" s="69">
        <f t="shared" si="72"/>
        <v>0</v>
      </c>
      <c r="AX152" s="71">
        <f t="shared" si="73"/>
        <v>9087506</v>
      </c>
      <c r="AY152" s="72">
        <f t="shared" si="74"/>
        <v>9087506</v>
      </c>
      <c r="AZ152" s="115">
        <f t="shared" si="75"/>
        <v>0</v>
      </c>
      <c r="BA152" s="115"/>
      <c r="BB152" s="115">
        <f t="shared" si="76"/>
        <v>12980.200405662592</v>
      </c>
      <c r="BC152" s="74"/>
      <c r="BD152" s="74"/>
      <c r="BE152" s="74">
        <f t="shared" si="77"/>
        <v>-131459</v>
      </c>
      <c r="BF152" s="74">
        <f t="shared" si="85"/>
        <v>-131459</v>
      </c>
      <c r="BG152" s="74">
        <f t="shared" si="85"/>
        <v>-112673.50889999978</v>
      </c>
      <c r="BH152" s="74">
        <f t="shared" si="85"/>
        <v>-93890.834966368973</v>
      </c>
      <c r="BI152" s="74">
        <f t="shared" si="85"/>
        <v>-75112.667973095551</v>
      </c>
      <c r="BJ152" s="74">
        <f t="shared" si="85"/>
        <v>-56334.500979822129</v>
      </c>
      <c r="BK152" s="74">
        <f t="shared" si="85"/>
        <v>-37558.211803248152</v>
      </c>
      <c r="BL152" s="74">
        <f t="shared" si="85"/>
        <v>-18779.105901625007</v>
      </c>
      <c r="BO152" s="116">
        <f t="shared" si="86"/>
        <v>0</v>
      </c>
      <c r="BP152" s="116">
        <f t="shared" si="86"/>
        <v>-18785.491099999999</v>
      </c>
      <c r="BQ152" s="116">
        <f t="shared" si="86"/>
        <v>-18782.673933629962</v>
      </c>
      <c r="BR152" s="116">
        <f t="shared" si="86"/>
        <v>-18778.166993273797</v>
      </c>
      <c r="BS152" s="116">
        <f t="shared" si="86"/>
        <v>-18778.166993273888</v>
      </c>
      <c r="BT152" s="116">
        <f t="shared" si="86"/>
        <v>-18776.289176574715</v>
      </c>
      <c r="BU152" s="116">
        <f t="shared" si="86"/>
        <v>-18779.105901624076</v>
      </c>
      <c r="BV152" s="116">
        <f t="shared" si="86"/>
        <v>-18779.105901625007</v>
      </c>
      <c r="BX152" s="74">
        <f t="shared" si="80"/>
        <v>9087506</v>
      </c>
      <c r="BY152" s="74">
        <f t="shared" si="87"/>
        <v>9068720.5088999998</v>
      </c>
      <c r="BZ152" s="74">
        <f t="shared" si="87"/>
        <v>9049937.834966369</v>
      </c>
      <c r="CA152" s="74">
        <f t="shared" si="87"/>
        <v>9031159.6679730956</v>
      </c>
      <c r="CB152" s="74">
        <f t="shared" si="87"/>
        <v>9012381.5009798221</v>
      </c>
      <c r="CC152" s="74">
        <f t="shared" si="87"/>
        <v>8993605.2118032482</v>
      </c>
      <c r="CD152" s="74">
        <f t="shared" si="87"/>
        <v>8974826.105901625</v>
      </c>
      <c r="CE152" s="74">
        <f t="shared" si="87"/>
        <v>8956047</v>
      </c>
      <c r="CG152" s="117">
        <f t="shared" si="82"/>
        <v>9087506</v>
      </c>
      <c r="CH152" s="117">
        <f t="shared" si="88"/>
        <v>9068720.5088999998</v>
      </c>
      <c r="CI152" s="117">
        <f t="shared" si="88"/>
        <v>9049937.834966369</v>
      </c>
      <c r="CJ152" s="117">
        <f t="shared" si="88"/>
        <v>9031159.6679730956</v>
      </c>
      <c r="CK152" s="117">
        <f t="shared" si="88"/>
        <v>9012381.5009798221</v>
      </c>
      <c r="CL152" s="117">
        <f t="shared" si="88"/>
        <v>8993605.2118032482</v>
      </c>
      <c r="CM152" s="117">
        <f t="shared" si="88"/>
        <v>8974826.105901625</v>
      </c>
      <c r="CN152" s="117">
        <f t="shared" si="88"/>
        <v>8956047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 s="124">
        <v>0</v>
      </c>
      <c r="H153" s="6">
        <v>127</v>
      </c>
      <c r="I153" s="2" t="s">
        <v>314</v>
      </c>
      <c r="J153" s="60"/>
      <c r="K153" s="61">
        <v>330.76</v>
      </c>
      <c r="L153"/>
      <c r="M153" s="63">
        <v>24</v>
      </c>
      <c r="N153" s="64">
        <f t="shared" si="48"/>
        <v>7.2</v>
      </c>
      <c r="O153" s="64">
        <f t="shared" si="49"/>
        <v>198.46</v>
      </c>
      <c r="P153" s="64">
        <f t="shared" si="50"/>
        <v>0</v>
      </c>
      <c r="Q153" s="64">
        <f t="shared" si="51"/>
        <v>0</v>
      </c>
      <c r="R153" s="65">
        <f t="shared" si="52"/>
        <v>7.0000000000000007E-2</v>
      </c>
      <c r="S153" s="65">
        <f t="shared" si="53"/>
        <v>0</v>
      </c>
      <c r="T153" s="64">
        <f t="shared" si="54"/>
        <v>0</v>
      </c>
      <c r="U153" s="64">
        <f t="shared" si="55"/>
        <v>0</v>
      </c>
      <c r="V153">
        <v>1</v>
      </c>
      <c r="W153" s="64">
        <f t="shared" si="56"/>
        <v>0.25</v>
      </c>
      <c r="X153" s="27">
        <f t="shared" si="57"/>
        <v>7.2</v>
      </c>
      <c r="Y153" s="11">
        <f t="shared" si="58"/>
        <v>338.21</v>
      </c>
      <c r="Z153" s="123">
        <v>1306420996</v>
      </c>
      <c r="AA153" s="121">
        <v>3537</v>
      </c>
      <c r="AB153" s="27">
        <f t="shared" si="59"/>
        <v>369358.49</v>
      </c>
      <c r="AC153" s="10">
        <f t="shared" si="60"/>
        <v>1.439926</v>
      </c>
      <c r="AD153" s="121">
        <v>113490</v>
      </c>
      <c r="AE153" s="10">
        <f t="shared" si="61"/>
        <v>0.82277900000000004</v>
      </c>
      <c r="AF153" s="10">
        <f t="shared" si="62"/>
        <v>-0.25478200000000001</v>
      </c>
      <c r="AG153" s="66">
        <f t="shared" si="63"/>
        <v>0.01</v>
      </c>
      <c r="AH153" s="67">
        <f t="shared" si="64"/>
        <v>0</v>
      </c>
      <c r="AI153" s="68">
        <f t="shared" si="65"/>
        <v>0.01</v>
      </c>
      <c r="AJ153">
        <v>0</v>
      </c>
      <c r="AK153">
        <v>0</v>
      </c>
      <c r="AL153" s="26">
        <f t="shared" si="66"/>
        <v>0</v>
      </c>
      <c r="AM153">
        <v>0</v>
      </c>
      <c r="AN153">
        <v>0</v>
      </c>
      <c r="AO153" s="26">
        <f t="shared" si="67"/>
        <v>0</v>
      </c>
      <c r="AP153" s="26">
        <f t="shared" si="68"/>
        <v>38979</v>
      </c>
      <c r="AQ153" s="26">
        <f t="shared" si="69"/>
        <v>38979</v>
      </c>
      <c r="AR153" s="69">
        <v>46611</v>
      </c>
      <c r="AS153" s="69">
        <f t="shared" si="84"/>
        <v>38979</v>
      </c>
      <c r="AT153" s="63">
        <v>46995</v>
      </c>
      <c r="AU153" s="26">
        <f t="shared" si="70"/>
        <v>8016</v>
      </c>
      <c r="AV153" s="70" t="str">
        <f t="shared" si="71"/>
        <v>No</v>
      </c>
      <c r="AW153" s="69">
        <f t="shared" si="72"/>
        <v>0</v>
      </c>
      <c r="AX153" s="71">
        <f t="shared" si="73"/>
        <v>46995</v>
      </c>
      <c r="AY153" s="72">
        <f t="shared" si="74"/>
        <v>46995</v>
      </c>
      <c r="AZ153" s="115">
        <f t="shared" si="75"/>
        <v>0</v>
      </c>
      <c r="BA153" s="115"/>
      <c r="BB153" s="115">
        <f t="shared" si="76"/>
        <v>11784.587767565605</v>
      </c>
      <c r="BC153" s="74"/>
      <c r="BD153" s="74"/>
      <c r="BE153" s="74">
        <f t="shared" si="77"/>
        <v>-8016</v>
      </c>
      <c r="BF153" s="74">
        <f t="shared" si="85"/>
        <v>-8016</v>
      </c>
      <c r="BG153" s="74">
        <f t="shared" si="85"/>
        <v>-6870.5135999999984</v>
      </c>
      <c r="BH153" s="74">
        <f t="shared" si="85"/>
        <v>-5725.1989828799997</v>
      </c>
      <c r="BI153" s="74">
        <f t="shared" si="85"/>
        <v>-4580.1591863040012</v>
      </c>
      <c r="BJ153" s="74">
        <f t="shared" si="85"/>
        <v>-3435.1193897280027</v>
      </c>
      <c r="BK153" s="74">
        <f t="shared" si="85"/>
        <v>-2290.1940971316581</v>
      </c>
      <c r="BL153" s="74">
        <f t="shared" si="85"/>
        <v>-1145.0970485658327</v>
      </c>
      <c r="BO153" s="116">
        <f t="shared" si="86"/>
        <v>0</v>
      </c>
      <c r="BP153" s="116">
        <f t="shared" si="86"/>
        <v>-1145.4864</v>
      </c>
      <c r="BQ153" s="116">
        <f t="shared" si="86"/>
        <v>-1145.3146171199996</v>
      </c>
      <c r="BR153" s="116">
        <f t="shared" si="86"/>
        <v>-1145.0397965760001</v>
      </c>
      <c r="BS153" s="116">
        <f t="shared" si="86"/>
        <v>-1145.0397965760003</v>
      </c>
      <c r="BT153" s="116">
        <f t="shared" si="86"/>
        <v>-1144.9252925963433</v>
      </c>
      <c r="BU153" s="116">
        <f t="shared" si="86"/>
        <v>-1145.097048565829</v>
      </c>
      <c r="BV153" s="116">
        <f t="shared" si="86"/>
        <v>-1145.0970485658327</v>
      </c>
      <c r="BX153" s="74">
        <f t="shared" si="80"/>
        <v>46995</v>
      </c>
      <c r="BY153" s="74">
        <f t="shared" si="87"/>
        <v>45849.513599999998</v>
      </c>
      <c r="BZ153" s="74">
        <f t="shared" si="87"/>
        <v>44704.19898288</v>
      </c>
      <c r="CA153" s="74">
        <f t="shared" si="87"/>
        <v>43559.159186304001</v>
      </c>
      <c r="CB153" s="74">
        <f t="shared" si="87"/>
        <v>42414.119389728003</v>
      </c>
      <c r="CC153" s="74">
        <f t="shared" si="87"/>
        <v>41269.194097131658</v>
      </c>
      <c r="CD153" s="74">
        <f t="shared" si="87"/>
        <v>40124.097048565833</v>
      </c>
      <c r="CE153" s="74">
        <f t="shared" si="87"/>
        <v>38979</v>
      </c>
      <c r="CG153" s="117">
        <f t="shared" si="82"/>
        <v>46995</v>
      </c>
      <c r="CH153" s="117">
        <f t="shared" si="88"/>
        <v>45849.513599999998</v>
      </c>
      <c r="CI153" s="117">
        <f t="shared" si="88"/>
        <v>44704.19898288</v>
      </c>
      <c r="CJ153" s="117">
        <f t="shared" si="88"/>
        <v>43559.159186304001</v>
      </c>
      <c r="CK153" s="117">
        <f t="shared" si="88"/>
        <v>42414.119389728003</v>
      </c>
      <c r="CL153" s="117">
        <f t="shared" si="88"/>
        <v>41269.194097131658</v>
      </c>
      <c r="CM153" s="117">
        <f t="shared" si="88"/>
        <v>40124.097048565833</v>
      </c>
      <c r="CN153" s="117">
        <f t="shared" si="88"/>
        <v>38979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 s="124">
        <v>0</v>
      </c>
      <c r="H154" s="6">
        <v>128</v>
      </c>
      <c r="I154" s="2" t="s">
        <v>315</v>
      </c>
      <c r="J154" s="60"/>
      <c r="K154" s="61">
        <v>4016.72</v>
      </c>
      <c r="L154"/>
      <c r="M154" s="63">
        <v>569</v>
      </c>
      <c r="N154" s="64">
        <f t="shared" si="48"/>
        <v>170.7</v>
      </c>
      <c r="O154" s="64">
        <f t="shared" si="49"/>
        <v>2410.0300000000002</v>
      </c>
      <c r="P154" s="64">
        <f t="shared" si="50"/>
        <v>0</v>
      </c>
      <c r="Q154" s="64">
        <f t="shared" si="51"/>
        <v>0</v>
      </c>
      <c r="R154" s="65">
        <f t="shared" si="52"/>
        <v>0.14000000000000001</v>
      </c>
      <c r="S154" s="65">
        <f t="shared" si="53"/>
        <v>0</v>
      </c>
      <c r="T154" s="64">
        <f t="shared" si="54"/>
        <v>0</v>
      </c>
      <c r="U154" s="64">
        <f t="shared" si="55"/>
        <v>0</v>
      </c>
      <c r="V154">
        <v>77</v>
      </c>
      <c r="W154" s="64">
        <f t="shared" si="56"/>
        <v>19.25</v>
      </c>
      <c r="X154" s="27">
        <f t="shared" si="57"/>
        <v>170.7</v>
      </c>
      <c r="Y154" s="11">
        <f t="shared" si="58"/>
        <v>4206.67</v>
      </c>
      <c r="Z154" s="123">
        <v>4756959007.3299999</v>
      </c>
      <c r="AA154" s="121">
        <v>24935</v>
      </c>
      <c r="AB154" s="27">
        <f t="shared" si="59"/>
        <v>190774.37</v>
      </c>
      <c r="AC154" s="10">
        <f t="shared" si="60"/>
        <v>0.74372400000000005</v>
      </c>
      <c r="AD154" s="121">
        <v>143874</v>
      </c>
      <c r="AE154" s="10">
        <f t="shared" si="61"/>
        <v>1.0430569999999999</v>
      </c>
      <c r="AF154" s="10">
        <f t="shared" si="62"/>
        <v>0.16647600000000001</v>
      </c>
      <c r="AG154" s="66">
        <f t="shared" si="63"/>
        <v>0.16647600000000001</v>
      </c>
      <c r="AH154" s="67">
        <f t="shared" si="64"/>
        <v>0</v>
      </c>
      <c r="AI154" s="68">
        <f t="shared" si="65"/>
        <v>0.16647600000000001</v>
      </c>
      <c r="AJ154">
        <v>0</v>
      </c>
      <c r="AK154">
        <v>0</v>
      </c>
      <c r="AL154" s="26">
        <f t="shared" si="66"/>
        <v>0</v>
      </c>
      <c r="AM154">
        <v>0</v>
      </c>
      <c r="AN154">
        <v>0</v>
      </c>
      <c r="AO154" s="26">
        <f t="shared" si="67"/>
        <v>0</v>
      </c>
      <c r="AP154" s="26">
        <f t="shared" si="68"/>
        <v>8071068</v>
      </c>
      <c r="AQ154" s="26">
        <f t="shared" si="69"/>
        <v>8071068</v>
      </c>
      <c r="AR154" s="69">
        <v>6087799</v>
      </c>
      <c r="AS154" s="69">
        <f t="shared" si="84"/>
        <v>8071068</v>
      </c>
      <c r="AT154" s="63">
        <v>8273772</v>
      </c>
      <c r="AU154" s="26">
        <f t="shared" si="70"/>
        <v>202704</v>
      </c>
      <c r="AV154" s="70" t="str">
        <f t="shared" si="71"/>
        <v>No</v>
      </c>
      <c r="AW154" s="69">
        <f t="shared" si="72"/>
        <v>0</v>
      </c>
      <c r="AX154" s="71">
        <f t="shared" si="73"/>
        <v>8273772</v>
      </c>
      <c r="AY154" s="72">
        <f t="shared" si="74"/>
        <v>8273772</v>
      </c>
      <c r="AZ154" s="115">
        <f t="shared" si="75"/>
        <v>0</v>
      </c>
      <c r="BA154" s="115"/>
      <c r="BB154" s="115">
        <f t="shared" si="76"/>
        <v>12070.015273656118</v>
      </c>
      <c r="BC154" s="74"/>
      <c r="BD154" s="74"/>
      <c r="BE154" s="74">
        <f t="shared" si="77"/>
        <v>-202704</v>
      </c>
      <c r="BF154" s="74">
        <f t="shared" si="85"/>
        <v>-202704</v>
      </c>
      <c r="BG154" s="74">
        <f t="shared" si="85"/>
        <v>-173737.59839999955</v>
      </c>
      <c r="BH154" s="74">
        <f t="shared" si="85"/>
        <v>-144775.54074671958</v>
      </c>
      <c r="BI154" s="74">
        <f t="shared" si="85"/>
        <v>-115820.43259737547</v>
      </c>
      <c r="BJ154" s="74">
        <f t="shared" si="85"/>
        <v>-86865.324448031373</v>
      </c>
      <c r="BK154" s="74">
        <f t="shared" si="85"/>
        <v>-57913.111809502356</v>
      </c>
      <c r="BL154" s="74">
        <f t="shared" si="85"/>
        <v>-28956.555904751644</v>
      </c>
      <c r="BO154" s="116">
        <f t="shared" si="86"/>
        <v>0</v>
      </c>
      <c r="BP154" s="116">
        <f t="shared" si="86"/>
        <v>-28966.401600000001</v>
      </c>
      <c r="BQ154" s="116">
        <f t="shared" si="86"/>
        <v>-28962.057653279924</v>
      </c>
      <c r="BR154" s="116">
        <f t="shared" si="86"/>
        <v>-28955.108149343916</v>
      </c>
      <c r="BS154" s="116">
        <f t="shared" si="86"/>
        <v>-28955.108149343869</v>
      </c>
      <c r="BT154" s="116">
        <f t="shared" si="86"/>
        <v>-28952.212638528854</v>
      </c>
      <c r="BU154" s="116">
        <f t="shared" si="86"/>
        <v>-28956.555904751178</v>
      </c>
      <c r="BV154" s="116">
        <f t="shared" ref="BV154:BV195" si="89">BL154*BV$16</f>
        <v>-28956.555904751644</v>
      </c>
      <c r="BX154" s="74">
        <f t="shared" si="80"/>
        <v>8273772</v>
      </c>
      <c r="BY154" s="74">
        <f t="shared" si="87"/>
        <v>8244805.5983999996</v>
      </c>
      <c r="BZ154" s="74">
        <f t="shared" si="87"/>
        <v>8215843.5407467196</v>
      </c>
      <c r="CA154" s="74">
        <f t="shared" si="87"/>
        <v>8186888.4325973755</v>
      </c>
      <c r="CB154" s="74">
        <f t="shared" si="87"/>
        <v>8157933.3244480314</v>
      </c>
      <c r="CC154" s="74">
        <f t="shared" si="87"/>
        <v>8128981.1118095024</v>
      </c>
      <c r="CD154" s="74">
        <f t="shared" si="87"/>
        <v>8100024.5559047516</v>
      </c>
      <c r="CE154" s="74">
        <f t="shared" si="87"/>
        <v>8071068</v>
      </c>
      <c r="CG154" s="117">
        <f t="shared" si="82"/>
        <v>8273772</v>
      </c>
      <c r="CH154" s="117">
        <f t="shared" si="88"/>
        <v>8244805.5983999996</v>
      </c>
      <c r="CI154" s="117">
        <f t="shared" si="88"/>
        <v>8215843.5407467196</v>
      </c>
      <c r="CJ154" s="117">
        <f t="shared" si="88"/>
        <v>8186888.4325973755</v>
      </c>
      <c r="CK154" s="117">
        <f t="shared" si="88"/>
        <v>8157933.3244480314</v>
      </c>
      <c r="CL154" s="117">
        <f t="shared" si="88"/>
        <v>8128981.1118095024</v>
      </c>
      <c r="CM154" s="117">
        <f t="shared" si="88"/>
        <v>8100024.5559047516</v>
      </c>
      <c r="CN154" s="117">
        <f t="shared" si="88"/>
        <v>8071068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 s="124">
        <v>0</v>
      </c>
      <c r="H155" s="6">
        <v>129</v>
      </c>
      <c r="I155" s="2" t="s">
        <v>316</v>
      </c>
      <c r="J155" s="60"/>
      <c r="K155" s="61">
        <v>1285.21</v>
      </c>
      <c r="L155"/>
      <c r="M155" s="63">
        <v>96</v>
      </c>
      <c r="N155" s="64">
        <f t="shared" ref="N155:N195" si="90">ROUND(M155*0.3,2)</f>
        <v>28.8</v>
      </c>
      <c r="O155" s="64">
        <f t="shared" ref="O155:O195" si="91">ROUND(K155*0.6,2)</f>
        <v>771.13</v>
      </c>
      <c r="P155" s="64">
        <f t="shared" ref="P155:P195" si="92">MAX(M155-O155,0)</f>
        <v>0</v>
      </c>
      <c r="Q155" s="64">
        <f t="shared" ref="Q155:Q195" si="93">ROUND(P155*0.15,2)</f>
        <v>0</v>
      </c>
      <c r="R155" s="65">
        <f t="shared" ref="R155:R195" si="94">ROUND(M155/K155,2)</f>
        <v>7.0000000000000007E-2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ref="U155:U195" si="97">ROUND(T155*0.15,2)</f>
        <v>0</v>
      </c>
      <c r="V155">
        <v>21</v>
      </c>
      <c r="W155" s="64">
        <f t="shared" ref="W155:W195" si="98">ROUND(V155*0.25,2)</f>
        <v>5.25</v>
      </c>
      <c r="X155" s="27">
        <f t="shared" ref="X155:X195" si="99">ROUND(M155*$X$2,2)</f>
        <v>28.8</v>
      </c>
      <c r="Y155" s="11">
        <f t="shared" ref="Y155:Y195" si="100">+K155+N155+Q155+W155</f>
        <v>1319.26</v>
      </c>
      <c r="Z155" s="123">
        <v>1603968910.3299999</v>
      </c>
      <c r="AA155" s="121">
        <v>9843</v>
      </c>
      <c r="AB155" s="27">
        <f t="shared" ref="AB155:AB195" si="101">ROUND(Z155/AA155,2)</f>
        <v>162955.29</v>
      </c>
      <c r="AC155" s="10">
        <f t="shared" ref="AC155:AC195" si="102">(ROUND(AB155/$AC$21,6))</f>
        <v>0.63527299999999998</v>
      </c>
      <c r="AD155" s="121">
        <v>105450</v>
      </c>
      <c r="AE155" s="10">
        <f t="shared" ref="AE155:AE195" si="103">(ROUND(AD155/$AE$21,6))</f>
        <v>0.76449100000000003</v>
      </c>
      <c r="AF155" s="10">
        <f t="shared" ref="AF155:AF195" si="104">ROUND(1-((AC155*$L$4)+(AE155*$L$5)),6)</f>
        <v>0.32596199999999997</v>
      </c>
      <c r="AG155" s="66">
        <f t="shared" ref="AG155:AG195" si="105">IF(OR(B155=1,C155=1),MAX($L$7,AF155),MAX($L$6,AF155))</f>
        <v>0.32596199999999997</v>
      </c>
      <c r="AH155" s="67">
        <f t="shared" ref="AH155:AH195" si="106">IF(G155&gt;=1,IF(G155&lt;=5,0.06,IF(G155&lt;=10,0.05,IF(G155&lt;=15,0.04,IF(G155&lt;=19,0.03,0)))),0)</f>
        <v>0</v>
      </c>
      <c r="AI155" s="68">
        <f t="shared" ref="AI155:AI195" si="107">+AH155+AG155</f>
        <v>0.32596199999999997</v>
      </c>
      <c r="AJ155">
        <v>0</v>
      </c>
      <c r="AK155">
        <v>0</v>
      </c>
      <c r="AL155" s="26">
        <f t="shared" ref="AL155:AL195" si="108">ROUND(AJ155*AK155*100,0)</f>
        <v>0</v>
      </c>
      <c r="AM155">
        <v>0</v>
      </c>
      <c r="AN155">
        <v>0</v>
      </c>
      <c r="AO155" s="26">
        <f t="shared" ref="AO155:AO195" si="109">ROUND(AM155*AN155*100,0)</f>
        <v>0</v>
      </c>
      <c r="AP155" s="26">
        <f t="shared" ref="AP155:AP195" si="110">ROUND(Y155*AI155*$AP$21,0)</f>
        <v>4956080</v>
      </c>
      <c r="AQ155" s="26">
        <f t="shared" ref="AQ155:AQ195" si="111">SUM(AL155+AO155+AP155)</f>
        <v>4956080</v>
      </c>
      <c r="AR155" s="69">
        <v>5929453</v>
      </c>
      <c r="AS155" s="69">
        <f t="shared" si="84"/>
        <v>4956080</v>
      </c>
      <c r="AT155" s="63">
        <v>5692630</v>
      </c>
      <c r="AU155" s="26">
        <f t="shared" ref="AU155:AU195" si="112">ABS(AQ155-AT155)</f>
        <v>736550</v>
      </c>
      <c r="AV155" s="70" t="str">
        <f t="shared" ref="AV155:AV195" si="113">IF(AQ155&gt;AT155,"Yes","No")</f>
        <v>No</v>
      </c>
      <c r="AW155" s="69">
        <f t="shared" ref="AW155:AW195" si="114">IF(AV155="Yes",+AU155*$L$9,+AU155*$L$10)</f>
        <v>0</v>
      </c>
      <c r="AX155" s="71">
        <f t="shared" ref="AX155:AX195" si="115">IF(AV155="Yes",AT155+AW155,AT155- AW155)</f>
        <v>5692630</v>
      </c>
      <c r="AY155" s="72">
        <f t="shared" ref="AY155:AY195" si="116">IF(C155=1,MAX(AX155,AR155,AT155),AX155)</f>
        <v>5692630</v>
      </c>
      <c r="AZ155" s="115">
        <f t="shared" ref="AZ155:AZ195" si="117">AY155-AT155</f>
        <v>0</v>
      </c>
      <c r="BA155" s="115"/>
      <c r="BB155" s="115">
        <f t="shared" ref="BB155:BB195" si="118">$L$8*Y155/K155</f>
        <v>11830.340177869764</v>
      </c>
      <c r="BC155" s="74"/>
      <c r="BD155" s="74"/>
      <c r="BE155" s="74">
        <f t="shared" ref="BE155:BE195" si="119">$AQ155-AY155</f>
        <v>-736550</v>
      </c>
      <c r="BF155" s="74">
        <f t="shared" ref="BF155:BL186" si="120">$AQ155-CG155</f>
        <v>-736550</v>
      </c>
      <c r="BG155" s="74">
        <f t="shared" si="120"/>
        <v>-631297.00499999989</v>
      </c>
      <c r="BH155" s="74">
        <f t="shared" si="120"/>
        <v>-526059.79426649958</v>
      </c>
      <c r="BI155" s="74">
        <f t="shared" si="120"/>
        <v>-420847.83541319985</v>
      </c>
      <c r="BJ155" s="74">
        <f t="shared" si="120"/>
        <v>-315635.87655990012</v>
      </c>
      <c r="BK155" s="74">
        <f t="shared" si="120"/>
        <v>-210434.43890248518</v>
      </c>
      <c r="BL155" s="74">
        <f t="shared" si="120"/>
        <v>-105217.21945124306</v>
      </c>
      <c r="BO155" s="116">
        <f t="shared" ref="BO155:BU186" si="121">BE155*BO$16</f>
        <v>0</v>
      </c>
      <c r="BP155" s="116">
        <f t="shared" si="121"/>
        <v>-105252.995</v>
      </c>
      <c r="BQ155" s="116">
        <f t="shared" si="121"/>
        <v>-105237.21073349997</v>
      </c>
      <c r="BR155" s="116">
        <f t="shared" si="121"/>
        <v>-105211.95885329992</v>
      </c>
      <c r="BS155" s="116">
        <f t="shared" si="121"/>
        <v>-105211.95885329996</v>
      </c>
      <c r="BT155" s="116">
        <f t="shared" si="121"/>
        <v>-105201.4376574147</v>
      </c>
      <c r="BU155" s="116">
        <f t="shared" si="121"/>
        <v>-105217.21945124259</v>
      </c>
      <c r="BV155" s="116">
        <f t="shared" si="89"/>
        <v>-105217.21945124306</v>
      </c>
      <c r="BX155" s="74">
        <f t="shared" ref="BX155:BX195" si="122">AY155+BO155</f>
        <v>5692630</v>
      </c>
      <c r="BY155" s="74">
        <f t="shared" ref="BY155:CE186" si="123">CG155+BP155</f>
        <v>5587377.0049999999</v>
      </c>
      <c r="BZ155" s="74">
        <f t="shared" si="123"/>
        <v>5482139.7942664996</v>
      </c>
      <c r="CA155" s="74">
        <f t="shared" si="123"/>
        <v>5376927.8354131998</v>
      </c>
      <c r="CB155" s="74">
        <f t="shared" si="123"/>
        <v>5271715.8765599001</v>
      </c>
      <c r="CC155" s="74">
        <f t="shared" si="123"/>
        <v>5166514.4389024852</v>
      </c>
      <c r="CD155" s="74">
        <f t="shared" si="123"/>
        <v>5061297.2194512431</v>
      </c>
      <c r="CE155" s="74">
        <f t="shared" si="123"/>
        <v>4956080</v>
      </c>
      <c r="CG155" s="117">
        <f t="shared" ref="CG155:CG195" si="124">IF(OR($C155=1,$B155=1),MAX(BX155,AY155,$AR155),BX155)</f>
        <v>5692630</v>
      </c>
      <c r="CH155" s="117">
        <f t="shared" ref="CH155:CN186" si="125">IF(OR($C155=1,$B155=1),MAX(BY155,CG155,$AR155),BY155)</f>
        <v>5587377.0049999999</v>
      </c>
      <c r="CI155" s="117">
        <f t="shared" si="125"/>
        <v>5482139.7942664996</v>
      </c>
      <c r="CJ155" s="117">
        <f t="shared" si="125"/>
        <v>5376927.8354131998</v>
      </c>
      <c r="CK155" s="117">
        <f t="shared" si="125"/>
        <v>5271715.8765599001</v>
      </c>
      <c r="CL155" s="117">
        <f t="shared" si="125"/>
        <v>5166514.4389024852</v>
      </c>
      <c r="CM155" s="117">
        <f t="shared" si="125"/>
        <v>5061297.2194512431</v>
      </c>
      <c r="CN155" s="117">
        <f t="shared" si="125"/>
        <v>4956080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 s="124">
        <v>0</v>
      </c>
      <c r="H156" s="6">
        <v>130</v>
      </c>
      <c r="I156" s="2" t="s">
        <v>317</v>
      </c>
      <c r="J156" s="60"/>
      <c r="K156" s="61">
        <v>2286.14</v>
      </c>
      <c r="L156"/>
      <c r="M156" s="63">
        <v>315</v>
      </c>
      <c r="N156" s="64">
        <f t="shared" si="90"/>
        <v>94.5</v>
      </c>
      <c r="O156" s="64">
        <f t="shared" si="91"/>
        <v>1371.68</v>
      </c>
      <c r="P156" s="64">
        <f t="shared" si="92"/>
        <v>0</v>
      </c>
      <c r="Q156" s="64">
        <f t="shared" si="93"/>
        <v>0</v>
      </c>
      <c r="R156" s="65">
        <f t="shared" si="94"/>
        <v>0.14000000000000001</v>
      </c>
      <c r="S156" s="65">
        <f t="shared" si="95"/>
        <v>0</v>
      </c>
      <c r="T156" s="64">
        <f t="shared" si="96"/>
        <v>0</v>
      </c>
      <c r="U156" s="64">
        <f t="shared" si="97"/>
        <v>0</v>
      </c>
      <c r="V156">
        <v>38</v>
      </c>
      <c r="W156" s="64">
        <f t="shared" si="98"/>
        <v>9.5</v>
      </c>
      <c r="X156" s="27">
        <f t="shared" si="99"/>
        <v>94.5</v>
      </c>
      <c r="Y156" s="11">
        <f t="shared" si="100"/>
        <v>2390.14</v>
      </c>
      <c r="Z156" s="123">
        <v>4196205361.3299999</v>
      </c>
      <c r="AA156" s="121">
        <v>19979</v>
      </c>
      <c r="AB156" s="27">
        <f t="shared" si="101"/>
        <v>210030.8</v>
      </c>
      <c r="AC156" s="10">
        <f t="shared" si="102"/>
        <v>0.81879500000000005</v>
      </c>
      <c r="AD156" s="121">
        <v>107266</v>
      </c>
      <c r="AE156" s="10">
        <f t="shared" si="103"/>
        <v>0.77765700000000004</v>
      </c>
      <c r="AF156" s="10">
        <f t="shared" si="104"/>
        <v>0.193546</v>
      </c>
      <c r="AG156" s="66">
        <f t="shared" si="105"/>
        <v>0.193546</v>
      </c>
      <c r="AH156" s="67">
        <f t="shared" si="106"/>
        <v>0</v>
      </c>
      <c r="AI156" s="68">
        <f t="shared" si="107"/>
        <v>0.193546</v>
      </c>
      <c r="AJ156">
        <v>2288</v>
      </c>
      <c r="AK156">
        <v>13</v>
      </c>
      <c r="AL156" s="26">
        <f t="shared" si="108"/>
        <v>2974400</v>
      </c>
      <c r="AM156">
        <v>0</v>
      </c>
      <c r="AN156">
        <v>0</v>
      </c>
      <c r="AO156" s="26">
        <f t="shared" si="109"/>
        <v>0</v>
      </c>
      <c r="AP156" s="26">
        <f t="shared" si="110"/>
        <v>5331488</v>
      </c>
      <c r="AQ156" s="26">
        <f t="shared" si="111"/>
        <v>8305888</v>
      </c>
      <c r="AR156" s="69">
        <v>3458266</v>
      </c>
      <c r="AS156" s="69">
        <f t="shared" si="84"/>
        <v>8305888</v>
      </c>
      <c r="AT156" s="63">
        <v>8158182</v>
      </c>
      <c r="AU156" s="26">
        <f t="shared" si="112"/>
        <v>147706</v>
      </c>
      <c r="AV156" s="70" t="str">
        <f t="shared" si="113"/>
        <v>Yes</v>
      </c>
      <c r="AW156" s="69">
        <f t="shared" si="114"/>
        <v>147706</v>
      </c>
      <c r="AX156" s="71">
        <f t="shared" si="115"/>
        <v>8305888</v>
      </c>
      <c r="AY156" s="72">
        <f t="shared" si="116"/>
        <v>8305888</v>
      </c>
      <c r="AZ156" s="115">
        <f t="shared" si="117"/>
        <v>147706</v>
      </c>
      <c r="BA156" s="115"/>
      <c r="BB156" s="115">
        <f t="shared" si="118"/>
        <v>12049.28985101525</v>
      </c>
      <c r="BC156" s="74"/>
      <c r="BD156" s="74"/>
      <c r="BE156" s="74">
        <f t="shared" si="119"/>
        <v>0</v>
      </c>
      <c r="BF156" s="74">
        <f t="shared" si="120"/>
        <v>0</v>
      </c>
      <c r="BG156" s="74">
        <f t="shared" si="120"/>
        <v>0</v>
      </c>
      <c r="BH156" s="74">
        <f t="shared" si="120"/>
        <v>0</v>
      </c>
      <c r="BI156" s="74">
        <f t="shared" si="120"/>
        <v>0</v>
      </c>
      <c r="BJ156" s="74">
        <f t="shared" si="120"/>
        <v>0</v>
      </c>
      <c r="BK156" s="74">
        <f t="shared" si="120"/>
        <v>0</v>
      </c>
      <c r="BL156" s="74">
        <f t="shared" si="120"/>
        <v>0</v>
      </c>
      <c r="BO156" s="116">
        <f t="shared" si="121"/>
        <v>0</v>
      </c>
      <c r="BP156" s="116">
        <f t="shared" si="121"/>
        <v>0</v>
      </c>
      <c r="BQ156" s="116">
        <f t="shared" si="121"/>
        <v>0</v>
      </c>
      <c r="BR156" s="116">
        <f t="shared" si="121"/>
        <v>0</v>
      </c>
      <c r="BS156" s="116">
        <f t="shared" si="121"/>
        <v>0</v>
      </c>
      <c r="BT156" s="116">
        <f t="shared" si="121"/>
        <v>0</v>
      </c>
      <c r="BU156" s="116">
        <f t="shared" si="121"/>
        <v>0</v>
      </c>
      <c r="BV156" s="116">
        <f t="shared" si="89"/>
        <v>0</v>
      </c>
      <c r="BX156" s="74">
        <f t="shared" si="122"/>
        <v>8305888</v>
      </c>
      <c r="BY156" s="74">
        <f t="shared" si="123"/>
        <v>8305888</v>
      </c>
      <c r="BZ156" s="74">
        <f t="shared" si="123"/>
        <v>8305888</v>
      </c>
      <c r="CA156" s="74">
        <f t="shared" si="123"/>
        <v>8305888</v>
      </c>
      <c r="CB156" s="74">
        <f t="shared" si="123"/>
        <v>8305888</v>
      </c>
      <c r="CC156" s="74">
        <f t="shared" si="123"/>
        <v>8305888</v>
      </c>
      <c r="CD156" s="74">
        <f t="shared" si="123"/>
        <v>8305888</v>
      </c>
      <c r="CE156" s="74">
        <f t="shared" si="123"/>
        <v>8305888</v>
      </c>
      <c r="CG156" s="117">
        <f t="shared" si="124"/>
        <v>8305888</v>
      </c>
      <c r="CH156" s="117">
        <f t="shared" si="125"/>
        <v>8305888</v>
      </c>
      <c r="CI156" s="117">
        <f t="shared" si="125"/>
        <v>8305888</v>
      </c>
      <c r="CJ156" s="117">
        <f t="shared" si="125"/>
        <v>8305888</v>
      </c>
      <c r="CK156" s="117">
        <f t="shared" si="125"/>
        <v>8305888</v>
      </c>
      <c r="CL156" s="117">
        <f t="shared" si="125"/>
        <v>8305888</v>
      </c>
      <c r="CM156" s="117">
        <f t="shared" si="125"/>
        <v>8305888</v>
      </c>
      <c r="CN156" s="117">
        <f t="shared" si="125"/>
        <v>8305888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 s="124">
        <v>0</v>
      </c>
      <c r="H157" s="6">
        <v>131</v>
      </c>
      <c r="I157" s="2" t="s">
        <v>318</v>
      </c>
      <c r="J157" s="60"/>
      <c r="K157" s="61">
        <v>5989.21</v>
      </c>
      <c r="L157"/>
      <c r="M157" s="63">
        <v>1569</v>
      </c>
      <c r="N157" s="64">
        <f t="shared" si="90"/>
        <v>470.7</v>
      </c>
      <c r="O157" s="64">
        <f t="shared" si="91"/>
        <v>3593.53</v>
      </c>
      <c r="P157" s="64">
        <f t="shared" si="92"/>
        <v>0</v>
      </c>
      <c r="Q157" s="64">
        <f t="shared" si="93"/>
        <v>0</v>
      </c>
      <c r="R157" s="65">
        <f t="shared" si="94"/>
        <v>0.26</v>
      </c>
      <c r="S157" s="65">
        <f t="shared" si="95"/>
        <v>0</v>
      </c>
      <c r="T157" s="64">
        <f t="shared" si="96"/>
        <v>0</v>
      </c>
      <c r="U157" s="64">
        <f t="shared" si="97"/>
        <v>0</v>
      </c>
      <c r="V157">
        <v>247</v>
      </c>
      <c r="W157" s="64">
        <f t="shared" si="98"/>
        <v>61.75</v>
      </c>
      <c r="X157" s="27">
        <f t="shared" si="99"/>
        <v>470.7</v>
      </c>
      <c r="Y157" s="11">
        <f t="shared" si="100"/>
        <v>6521.66</v>
      </c>
      <c r="Z157" s="123">
        <v>7849495493.6700001</v>
      </c>
      <c r="AA157" s="121">
        <v>43753</v>
      </c>
      <c r="AB157" s="27">
        <f t="shared" si="101"/>
        <v>179404.74</v>
      </c>
      <c r="AC157" s="10">
        <f t="shared" si="102"/>
        <v>0.69940100000000005</v>
      </c>
      <c r="AD157" s="121">
        <v>118790</v>
      </c>
      <c r="AE157" s="10">
        <f t="shared" si="103"/>
        <v>0.86120300000000005</v>
      </c>
      <c r="AF157" s="10">
        <f t="shared" si="104"/>
        <v>0.252058</v>
      </c>
      <c r="AG157" s="66">
        <f t="shared" si="105"/>
        <v>0.252058</v>
      </c>
      <c r="AH157" s="67">
        <f t="shared" si="106"/>
        <v>0</v>
      </c>
      <c r="AI157" s="68">
        <f t="shared" si="107"/>
        <v>0.252058</v>
      </c>
      <c r="AJ157">
        <v>0</v>
      </c>
      <c r="AK157">
        <v>0</v>
      </c>
      <c r="AL157" s="26">
        <f t="shared" si="108"/>
        <v>0</v>
      </c>
      <c r="AM157">
        <v>0</v>
      </c>
      <c r="AN157">
        <v>0</v>
      </c>
      <c r="AO157" s="26">
        <f t="shared" si="109"/>
        <v>0</v>
      </c>
      <c r="AP157" s="26">
        <f t="shared" si="110"/>
        <v>18945217</v>
      </c>
      <c r="AQ157" s="26">
        <f t="shared" si="111"/>
        <v>18945217</v>
      </c>
      <c r="AR157" s="69">
        <v>20268059</v>
      </c>
      <c r="AS157" s="69">
        <f t="shared" ref="AS157:AS195" si="126">IF(C157=1, MAX(AR157, AQ157, AT157), AQ157)</f>
        <v>18945217</v>
      </c>
      <c r="AT157" s="63">
        <v>20848374</v>
      </c>
      <c r="AU157" s="26">
        <f t="shared" si="112"/>
        <v>1903157</v>
      </c>
      <c r="AV157" s="70" t="str">
        <f t="shared" si="113"/>
        <v>No</v>
      </c>
      <c r="AW157" s="69">
        <f t="shared" si="114"/>
        <v>0</v>
      </c>
      <c r="AX157" s="71">
        <f t="shared" si="115"/>
        <v>20848374</v>
      </c>
      <c r="AY157" s="72">
        <f t="shared" si="116"/>
        <v>20848374</v>
      </c>
      <c r="AZ157" s="115">
        <f t="shared" si="117"/>
        <v>0</v>
      </c>
      <c r="BA157" s="115"/>
      <c r="BB157" s="115">
        <f t="shared" si="118"/>
        <v>12549.590263156577</v>
      </c>
      <c r="BC157" s="74"/>
      <c r="BD157" s="74"/>
      <c r="BE157" s="74">
        <f t="shared" si="119"/>
        <v>-1903157</v>
      </c>
      <c r="BF157" s="74">
        <f t="shared" si="120"/>
        <v>-1903157</v>
      </c>
      <c r="BG157" s="74">
        <f t="shared" si="120"/>
        <v>-1631195.8647000007</v>
      </c>
      <c r="BH157" s="74">
        <f t="shared" si="120"/>
        <v>-1359275.5140545107</v>
      </c>
      <c r="BI157" s="74">
        <f t="shared" si="120"/>
        <v>-1087420.4112436101</v>
      </c>
      <c r="BJ157" s="74">
        <f t="shared" si="120"/>
        <v>-815565.3084327057</v>
      </c>
      <c r="BK157" s="74">
        <f t="shared" si="120"/>
        <v>-543737.39113208652</v>
      </c>
      <c r="BL157" s="74">
        <f t="shared" si="120"/>
        <v>-271868.69556604326</v>
      </c>
      <c r="BO157" s="116">
        <f t="shared" si="121"/>
        <v>0</v>
      </c>
      <c r="BP157" s="116">
        <f t="shared" si="121"/>
        <v>-271961.13530000002</v>
      </c>
      <c r="BQ157" s="116">
        <f t="shared" si="121"/>
        <v>-271920.35064549011</v>
      </c>
      <c r="BR157" s="116">
        <f t="shared" si="121"/>
        <v>-271855.10281090217</v>
      </c>
      <c r="BS157" s="116">
        <f t="shared" si="121"/>
        <v>-271855.10281090252</v>
      </c>
      <c r="BT157" s="116">
        <f t="shared" si="121"/>
        <v>-271827.91730062081</v>
      </c>
      <c r="BU157" s="116">
        <f t="shared" si="121"/>
        <v>-271868.69556604326</v>
      </c>
      <c r="BV157" s="116">
        <f t="shared" si="89"/>
        <v>-271868.69556604326</v>
      </c>
      <c r="BX157" s="74">
        <f t="shared" si="122"/>
        <v>20848374</v>
      </c>
      <c r="BY157" s="74">
        <f t="shared" si="123"/>
        <v>20576412.864700001</v>
      </c>
      <c r="BZ157" s="74">
        <f t="shared" si="123"/>
        <v>20304492.514054511</v>
      </c>
      <c r="CA157" s="74">
        <f t="shared" si="123"/>
        <v>20032637.41124361</v>
      </c>
      <c r="CB157" s="74">
        <f t="shared" si="123"/>
        <v>19760782.308432706</v>
      </c>
      <c r="CC157" s="74">
        <f t="shared" si="123"/>
        <v>19488954.391132087</v>
      </c>
      <c r="CD157" s="74">
        <f t="shared" si="123"/>
        <v>19217085.695566043</v>
      </c>
      <c r="CE157" s="74">
        <f t="shared" si="123"/>
        <v>18945217</v>
      </c>
      <c r="CG157" s="117">
        <f t="shared" si="124"/>
        <v>20848374</v>
      </c>
      <c r="CH157" s="117">
        <f t="shared" si="125"/>
        <v>20576412.864700001</v>
      </c>
      <c r="CI157" s="117">
        <f t="shared" si="125"/>
        <v>20304492.514054511</v>
      </c>
      <c r="CJ157" s="117">
        <f t="shared" si="125"/>
        <v>20032637.41124361</v>
      </c>
      <c r="CK157" s="117">
        <f t="shared" si="125"/>
        <v>19760782.308432706</v>
      </c>
      <c r="CL157" s="117">
        <f t="shared" si="125"/>
        <v>19488954.391132087</v>
      </c>
      <c r="CM157" s="117">
        <f t="shared" si="125"/>
        <v>19217085.695566043</v>
      </c>
      <c r="CN157" s="117">
        <f t="shared" si="125"/>
        <v>18945217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 s="124">
        <v>0</v>
      </c>
      <c r="H158" s="6">
        <v>132</v>
      </c>
      <c r="I158" s="2" t="s">
        <v>319</v>
      </c>
      <c r="J158" s="60"/>
      <c r="K158" s="61">
        <v>5201.6099999999997</v>
      </c>
      <c r="L158"/>
      <c r="M158" s="63">
        <v>887</v>
      </c>
      <c r="N158" s="64">
        <f t="shared" si="90"/>
        <v>266.10000000000002</v>
      </c>
      <c r="O158" s="64">
        <f t="shared" si="91"/>
        <v>3120.97</v>
      </c>
      <c r="P158" s="64">
        <f t="shared" si="92"/>
        <v>0</v>
      </c>
      <c r="Q158" s="64">
        <f t="shared" si="93"/>
        <v>0</v>
      </c>
      <c r="R158" s="65">
        <f t="shared" si="94"/>
        <v>0.17</v>
      </c>
      <c r="S158" s="65">
        <f t="shared" si="95"/>
        <v>0</v>
      </c>
      <c r="T158" s="64">
        <f t="shared" si="96"/>
        <v>0</v>
      </c>
      <c r="U158" s="64">
        <f t="shared" si="97"/>
        <v>0</v>
      </c>
      <c r="V158">
        <v>457</v>
      </c>
      <c r="W158" s="64">
        <f t="shared" si="98"/>
        <v>114.25</v>
      </c>
      <c r="X158" s="27">
        <f t="shared" si="99"/>
        <v>266.10000000000002</v>
      </c>
      <c r="Y158" s="11">
        <f t="shared" si="100"/>
        <v>5581.96</v>
      </c>
      <c r="Z158" s="123">
        <v>5354885857.3299999</v>
      </c>
      <c r="AA158" s="121">
        <v>26783</v>
      </c>
      <c r="AB158" s="27">
        <f t="shared" si="101"/>
        <v>199936</v>
      </c>
      <c r="AC158" s="10">
        <f t="shared" si="102"/>
        <v>0.77944100000000005</v>
      </c>
      <c r="AD158" s="121">
        <v>134080</v>
      </c>
      <c r="AE158" s="10">
        <f t="shared" si="103"/>
        <v>0.97205299999999994</v>
      </c>
      <c r="AF158" s="10">
        <f t="shared" si="104"/>
        <v>0.162775</v>
      </c>
      <c r="AG158" s="66">
        <f t="shared" si="105"/>
        <v>0.162775</v>
      </c>
      <c r="AH158" s="67">
        <f t="shared" si="106"/>
        <v>0</v>
      </c>
      <c r="AI158" s="68">
        <f t="shared" si="107"/>
        <v>0.162775</v>
      </c>
      <c r="AJ158">
        <v>0</v>
      </c>
      <c r="AK158">
        <v>0</v>
      </c>
      <c r="AL158" s="26">
        <f t="shared" si="108"/>
        <v>0</v>
      </c>
      <c r="AM158">
        <v>0</v>
      </c>
      <c r="AN158">
        <v>0</v>
      </c>
      <c r="AO158" s="26">
        <f t="shared" si="109"/>
        <v>0</v>
      </c>
      <c r="AP158" s="26">
        <f t="shared" si="110"/>
        <v>10471656</v>
      </c>
      <c r="AQ158" s="26">
        <f t="shared" si="111"/>
        <v>10471656</v>
      </c>
      <c r="AR158" s="69">
        <v>12826469</v>
      </c>
      <c r="AS158" s="69">
        <f t="shared" si="126"/>
        <v>10471656</v>
      </c>
      <c r="AT158" s="63">
        <v>11408078</v>
      </c>
      <c r="AU158" s="26">
        <f t="shared" si="112"/>
        <v>936422</v>
      </c>
      <c r="AV158" s="70" t="str">
        <f t="shared" si="113"/>
        <v>No</v>
      </c>
      <c r="AW158" s="69">
        <f t="shared" si="114"/>
        <v>0</v>
      </c>
      <c r="AX158" s="71">
        <f t="shared" si="115"/>
        <v>11408078</v>
      </c>
      <c r="AY158" s="72">
        <f t="shared" si="116"/>
        <v>11408078</v>
      </c>
      <c r="AZ158" s="115">
        <f t="shared" si="117"/>
        <v>0</v>
      </c>
      <c r="BA158" s="115"/>
      <c r="BB158" s="115">
        <f t="shared" si="118"/>
        <v>12367.726338575942</v>
      </c>
      <c r="BC158" s="74"/>
      <c r="BD158" s="74"/>
      <c r="BE158" s="74">
        <f t="shared" si="119"/>
        <v>-936422</v>
      </c>
      <c r="BF158" s="74">
        <f t="shared" si="120"/>
        <v>-936422</v>
      </c>
      <c r="BG158" s="74">
        <f t="shared" si="120"/>
        <v>-802607.29619999975</v>
      </c>
      <c r="BH158" s="74">
        <f t="shared" si="120"/>
        <v>-668812.65992346033</v>
      </c>
      <c r="BI158" s="74">
        <f t="shared" si="120"/>
        <v>-535050.1279387679</v>
      </c>
      <c r="BJ158" s="74">
        <f t="shared" si="120"/>
        <v>-401287.59595407546</v>
      </c>
      <c r="BK158" s="74">
        <f t="shared" si="120"/>
        <v>-267538.44022258185</v>
      </c>
      <c r="BL158" s="74">
        <f t="shared" si="120"/>
        <v>-133769.22011129186</v>
      </c>
      <c r="BO158" s="116">
        <f t="shared" si="121"/>
        <v>0</v>
      </c>
      <c r="BP158" s="116">
        <f t="shared" si="121"/>
        <v>-133814.70379999999</v>
      </c>
      <c r="BQ158" s="116">
        <f t="shared" si="121"/>
        <v>-133794.63627653994</v>
      </c>
      <c r="BR158" s="116">
        <f t="shared" si="121"/>
        <v>-133762.53198469206</v>
      </c>
      <c r="BS158" s="116">
        <f t="shared" si="121"/>
        <v>-133762.53198469197</v>
      </c>
      <c r="BT158" s="116">
        <f t="shared" si="121"/>
        <v>-133749.15573149335</v>
      </c>
      <c r="BU158" s="116">
        <f t="shared" si="121"/>
        <v>-133769.22011129092</v>
      </c>
      <c r="BV158" s="116">
        <f t="shared" si="89"/>
        <v>-133769.22011129186</v>
      </c>
      <c r="BX158" s="74">
        <f t="shared" si="122"/>
        <v>11408078</v>
      </c>
      <c r="BY158" s="74">
        <f t="shared" si="123"/>
        <v>11274263.2962</v>
      </c>
      <c r="BZ158" s="74">
        <f t="shared" si="123"/>
        <v>11140468.65992346</v>
      </c>
      <c r="CA158" s="74">
        <f t="shared" si="123"/>
        <v>11006706.127938768</v>
      </c>
      <c r="CB158" s="74">
        <f t="shared" si="123"/>
        <v>10872943.595954075</v>
      </c>
      <c r="CC158" s="74">
        <f t="shared" si="123"/>
        <v>10739194.440222582</v>
      </c>
      <c r="CD158" s="74">
        <f t="shared" si="123"/>
        <v>10605425.220111292</v>
      </c>
      <c r="CE158" s="74">
        <f t="shared" si="123"/>
        <v>10471656</v>
      </c>
      <c r="CG158" s="117">
        <f t="shared" si="124"/>
        <v>11408078</v>
      </c>
      <c r="CH158" s="117">
        <f t="shared" si="125"/>
        <v>11274263.2962</v>
      </c>
      <c r="CI158" s="117">
        <f t="shared" si="125"/>
        <v>11140468.65992346</v>
      </c>
      <c r="CJ158" s="117">
        <f t="shared" si="125"/>
        <v>11006706.127938768</v>
      </c>
      <c r="CK158" s="117">
        <f t="shared" si="125"/>
        <v>10872943.595954075</v>
      </c>
      <c r="CL158" s="117">
        <f t="shared" si="125"/>
        <v>10739194.440222582</v>
      </c>
      <c r="CM158" s="117">
        <f t="shared" si="125"/>
        <v>10605425.220111292</v>
      </c>
      <c r="CN158" s="117">
        <f t="shared" si="125"/>
        <v>10471656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 s="124">
        <v>41</v>
      </c>
      <c r="H159" s="6">
        <v>133</v>
      </c>
      <c r="I159" s="2" t="s">
        <v>320</v>
      </c>
      <c r="J159" s="60"/>
      <c r="K159" s="61">
        <v>363.8</v>
      </c>
      <c r="L159"/>
      <c r="M159" s="63">
        <v>204</v>
      </c>
      <c r="N159" s="64">
        <f t="shared" si="90"/>
        <v>61.2</v>
      </c>
      <c r="O159" s="64">
        <f t="shared" si="91"/>
        <v>218.28</v>
      </c>
      <c r="P159" s="64">
        <f t="shared" si="92"/>
        <v>0</v>
      </c>
      <c r="Q159" s="64">
        <f t="shared" si="93"/>
        <v>0</v>
      </c>
      <c r="R159" s="65">
        <f t="shared" si="94"/>
        <v>0.56000000000000005</v>
      </c>
      <c r="S159" s="65">
        <f t="shared" si="95"/>
        <v>0</v>
      </c>
      <c r="T159" s="64">
        <f t="shared" si="96"/>
        <v>0</v>
      </c>
      <c r="U159" s="64">
        <f t="shared" si="97"/>
        <v>0</v>
      </c>
      <c r="V159">
        <v>8</v>
      </c>
      <c r="W159" s="64">
        <f t="shared" si="98"/>
        <v>2</v>
      </c>
      <c r="X159" s="27">
        <f t="shared" si="99"/>
        <v>61.2</v>
      </c>
      <c r="Y159" s="11">
        <f t="shared" si="100"/>
        <v>427</v>
      </c>
      <c r="Z159" s="123">
        <v>350195760.67000002</v>
      </c>
      <c r="AA159" s="121">
        <v>2958</v>
      </c>
      <c r="AB159" s="27">
        <f t="shared" si="101"/>
        <v>118389.37</v>
      </c>
      <c r="AC159" s="10">
        <f t="shared" si="102"/>
        <v>0.46153499999999997</v>
      </c>
      <c r="AD159" s="121">
        <v>94464</v>
      </c>
      <c r="AE159" s="10">
        <f t="shared" si="103"/>
        <v>0.68484500000000004</v>
      </c>
      <c r="AF159" s="10">
        <f t="shared" si="104"/>
        <v>0.471472</v>
      </c>
      <c r="AG159" s="66">
        <f t="shared" si="105"/>
        <v>0.471472</v>
      </c>
      <c r="AH159" s="67">
        <f t="shared" si="106"/>
        <v>0</v>
      </c>
      <c r="AI159" s="68">
        <f t="shared" si="107"/>
        <v>0.471472</v>
      </c>
      <c r="AJ159">
        <v>0</v>
      </c>
      <c r="AK159">
        <v>0</v>
      </c>
      <c r="AL159" s="26">
        <f t="shared" si="108"/>
        <v>0</v>
      </c>
      <c r="AM159">
        <v>70</v>
      </c>
      <c r="AN159">
        <v>4</v>
      </c>
      <c r="AO159" s="26">
        <f t="shared" si="109"/>
        <v>28000</v>
      </c>
      <c r="AP159" s="26">
        <f t="shared" si="110"/>
        <v>2320196</v>
      </c>
      <c r="AQ159" s="26">
        <f t="shared" si="111"/>
        <v>2348196</v>
      </c>
      <c r="AR159" s="69">
        <v>2612273</v>
      </c>
      <c r="AS159" s="69">
        <f t="shared" si="126"/>
        <v>2348196</v>
      </c>
      <c r="AT159" s="63">
        <v>2706745</v>
      </c>
      <c r="AU159" s="26">
        <f t="shared" si="112"/>
        <v>358549</v>
      </c>
      <c r="AV159" s="70" t="str">
        <f t="shared" si="113"/>
        <v>No</v>
      </c>
      <c r="AW159" s="69">
        <f t="shared" si="114"/>
        <v>0</v>
      </c>
      <c r="AX159" s="71">
        <f t="shared" si="115"/>
        <v>2706745</v>
      </c>
      <c r="AY159" s="72">
        <f t="shared" si="116"/>
        <v>2706745</v>
      </c>
      <c r="AZ159" s="115">
        <f t="shared" si="117"/>
        <v>0</v>
      </c>
      <c r="BA159" s="115"/>
      <c r="BB159" s="115">
        <f t="shared" si="118"/>
        <v>13527.144035184167</v>
      </c>
      <c r="BC159" s="74"/>
      <c r="BD159" s="74"/>
      <c r="BE159" s="74">
        <f t="shared" si="119"/>
        <v>-358549</v>
      </c>
      <c r="BF159" s="74">
        <f t="shared" si="120"/>
        <v>-358549</v>
      </c>
      <c r="BG159" s="74">
        <f t="shared" si="120"/>
        <v>-307312.34789999994</v>
      </c>
      <c r="BH159" s="74">
        <f t="shared" si="120"/>
        <v>-256083.37950506993</v>
      </c>
      <c r="BI159" s="74">
        <f t="shared" si="120"/>
        <v>-204866.70360405603</v>
      </c>
      <c r="BJ159" s="74">
        <f t="shared" si="120"/>
        <v>-153650.02770304214</v>
      </c>
      <c r="BK159" s="74">
        <f t="shared" si="120"/>
        <v>-102438.47346961824</v>
      </c>
      <c r="BL159" s="74">
        <f t="shared" si="120"/>
        <v>-51219.236734809354</v>
      </c>
      <c r="BO159" s="116">
        <f t="shared" si="121"/>
        <v>0</v>
      </c>
      <c r="BP159" s="116">
        <f t="shared" si="121"/>
        <v>-51236.652099999999</v>
      </c>
      <c r="BQ159" s="116">
        <f t="shared" si="121"/>
        <v>-51228.968394929987</v>
      </c>
      <c r="BR159" s="116">
        <f t="shared" si="121"/>
        <v>-51216.675901013987</v>
      </c>
      <c r="BS159" s="116">
        <f t="shared" si="121"/>
        <v>-51216.675901014009</v>
      </c>
      <c r="BT159" s="116">
        <f t="shared" si="121"/>
        <v>-51211.554233423944</v>
      </c>
      <c r="BU159" s="116">
        <f t="shared" si="121"/>
        <v>-51219.236734809121</v>
      </c>
      <c r="BV159" s="116">
        <f t="shared" si="89"/>
        <v>-51219.236734809354</v>
      </c>
      <c r="BX159" s="74">
        <f t="shared" si="122"/>
        <v>2706745</v>
      </c>
      <c r="BY159" s="74">
        <f t="shared" si="123"/>
        <v>2655508.3478999999</v>
      </c>
      <c r="BZ159" s="74">
        <f t="shared" si="123"/>
        <v>2604279.3795050699</v>
      </c>
      <c r="CA159" s="74">
        <f t="shared" si="123"/>
        <v>2553062.703604056</v>
      </c>
      <c r="CB159" s="74">
        <f t="shared" si="123"/>
        <v>2501846.0277030421</v>
      </c>
      <c r="CC159" s="74">
        <f t="shared" si="123"/>
        <v>2450634.4734696182</v>
      </c>
      <c r="CD159" s="74">
        <f t="shared" si="123"/>
        <v>2399415.2367348094</v>
      </c>
      <c r="CE159" s="74">
        <f t="shared" si="123"/>
        <v>2348196</v>
      </c>
      <c r="CG159" s="117">
        <f t="shared" si="124"/>
        <v>2706745</v>
      </c>
      <c r="CH159" s="117">
        <f t="shared" si="125"/>
        <v>2655508.3478999999</v>
      </c>
      <c r="CI159" s="117">
        <f t="shared" si="125"/>
        <v>2604279.3795050699</v>
      </c>
      <c r="CJ159" s="117">
        <f t="shared" si="125"/>
        <v>2553062.703604056</v>
      </c>
      <c r="CK159" s="117">
        <f t="shared" si="125"/>
        <v>2501846.0277030421</v>
      </c>
      <c r="CL159" s="117">
        <f t="shared" si="125"/>
        <v>2450634.4734696182</v>
      </c>
      <c r="CM159" s="117">
        <f t="shared" si="125"/>
        <v>2399415.2367348094</v>
      </c>
      <c r="CN159" s="117">
        <f t="shared" si="125"/>
        <v>2348196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 s="124">
        <v>29</v>
      </c>
      <c r="H160" s="6">
        <v>134</v>
      </c>
      <c r="I160" s="2" t="s">
        <v>321</v>
      </c>
      <c r="J160" s="60"/>
      <c r="K160" s="61">
        <v>1273.45</v>
      </c>
      <c r="L160"/>
      <c r="M160" s="63">
        <v>447</v>
      </c>
      <c r="N160" s="64">
        <f t="shared" si="90"/>
        <v>134.1</v>
      </c>
      <c r="O160" s="64">
        <f t="shared" si="91"/>
        <v>764.07</v>
      </c>
      <c r="P160" s="64">
        <f t="shared" si="92"/>
        <v>0</v>
      </c>
      <c r="Q160" s="64">
        <f t="shared" si="93"/>
        <v>0</v>
      </c>
      <c r="R160" s="65">
        <f t="shared" si="94"/>
        <v>0.35</v>
      </c>
      <c r="S160" s="65">
        <f t="shared" si="95"/>
        <v>0</v>
      </c>
      <c r="T160" s="64">
        <f t="shared" si="96"/>
        <v>0</v>
      </c>
      <c r="U160" s="64">
        <f t="shared" si="97"/>
        <v>0</v>
      </c>
      <c r="V160">
        <v>13</v>
      </c>
      <c r="W160" s="64">
        <f t="shared" si="98"/>
        <v>3.25</v>
      </c>
      <c r="X160" s="27">
        <f t="shared" si="99"/>
        <v>134.1</v>
      </c>
      <c r="Y160" s="11">
        <f t="shared" si="100"/>
        <v>1410.8</v>
      </c>
      <c r="Z160" s="123">
        <v>1476330858</v>
      </c>
      <c r="AA160" s="121">
        <v>11449</v>
      </c>
      <c r="AB160" s="27">
        <f t="shared" si="101"/>
        <v>128948.45</v>
      </c>
      <c r="AC160" s="10">
        <f t="shared" si="102"/>
        <v>0.50269900000000001</v>
      </c>
      <c r="AD160" s="121">
        <v>92292</v>
      </c>
      <c r="AE160" s="10">
        <f t="shared" si="103"/>
        <v>0.66909799999999997</v>
      </c>
      <c r="AF160" s="10">
        <f t="shared" si="104"/>
        <v>0.44738099999999997</v>
      </c>
      <c r="AG160" s="66">
        <f t="shared" si="105"/>
        <v>0.44738099999999997</v>
      </c>
      <c r="AH160" s="67">
        <f t="shared" si="106"/>
        <v>0</v>
      </c>
      <c r="AI160" s="68">
        <f t="shared" si="107"/>
        <v>0.44738099999999997</v>
      </c>
      <c r="AJ160">
        <v>0</v>
      </c>
      <c r="AK160">
        <v>0</v>
      </c>
      <c r="AL160" s="26">
        <f t="shared" si="108"/>
        <v>0</v>
      </c>
      <c r="AM160">
        <v>0</v>
      </c>
      <c r="AN160">
        <v>0</v>
      </c>
      <c r="AO160" s="26">
        <f t="shared" si="109"/>
        <v>0</v>
      </c>
      <c r="AP160" s="26">
        <f t="shared" si="110"/>
        <v>7274178</v>
      </c>
      <c r="AQ160" s="26">
        <f t="shared" si="111"/>
        <v>7274178</v>
      </c>
      <c r="AR160" s="69">
        <v>9790490</v>
      </c>
      <c r="AS160" s="69">
        <f t="shared" si="126"/>
        <v>7274178</v>
      </c>
      <c r="AT160" s="63">
        <v>9551487</v>
      </c>
      <c r="AU160" s="26">
        <f t="shared" si="112"/>
        <v>2277309</v>
      </c>
      <c r="AV160" s="70" t="str">
        <f t="shared" si="113"/>
        <v>No</v>
      </c>
      <c r="AW160" s="69">
        <f t="shared" si="114"/>
        <v>0</v>
      </c>
      <c r="AX160" s="71">
        <f t="shared" si="115"/>
        <v>9551487</v>
      </c>
      <c r="AY160" s="72">
        <f t="shared" si="116"/>
        <v>9551487</v>
      </c>
      <c r="AZ160" s="115">
        <f t="shared" si="117"/>
        <v>0</v>
      </c>
      <c r="BA160" s="115"/>
      <c r="BB160" s="115">
        <f t="shared" si="118"/>
        <v>12768.047430209273</v>
      </c>
      <c r="BC160" s="74"/>
      <c r="BD160" s="74"/>
      <c r="BE160" s="74">
        <f t="shared" si="119"/>
        <v>-2277309</v>
      </c>
      <c r="BF160" s="74">
        <f t="shared" si="120"/>
        <v>-2277309</v>
      </c>
      <c r="BG160" s="74">
        <f t="shared" si="120"/>
        <v>-1951881.5438999999</v>
      </c>
      <c r="BH160" s="74">
        <f t="shared" si="120"/>
        <v>-1626502.8905318696</v>
      </c>
      <c r="BI160" s="74">
        <f t="shared" si="120"/>
        <v>-1301202.3124254961</v>
      </c>
      <c r="BJ160" s="74">
        <f t="shared" si="120"/>
        <v>-975901.73431912251</v>
      </c>
      <c r="BK160" s="74">
        <f t="shared" si="120"/>
        <v>-650633.68627055921</v>
      </c>
      <c r="BL160" s="74">
        <f t="shared" si="120"/>
        <v>-325316.8431352796</v>
      </c>
      <c r="BO160" s="116">
        <f t="shared" si="121"/>
        <v>0</v>
      </c>
      <c r="BP160" s="116">
        <f t="shared" si="121"/>
        <v>-325427.45610000001</v>
      </c>
      <c r="BQ160" s="116">
        <f t="shared" si="121"/>
        <v>-325378.65336812998</v>
      </c>
      <c r="BR160" s="116">
        <f t="shared" si="121"/>
        <v>-325300.57810637396</v>
      </c>
      <c r="BS160" s="116">
        <f t="shared" si="121"/>
        <v>-325300.57810637401</v>
      </c>
      <c r="BT160" s="116">
        <f t="shared" si="121"/>
        <v>-325268.04804856353</v>
      </c>
      <c r="BU160" s="116">
        <f t="shared" si="121"/>
        <v>-325316.8431352796</v>
      </c>
      <c r="BV160" s="116">
        <f t="shared" si="89"/>
        <v>-325316.8431352796</v>
      </c>
      <c r="BX160" s="74">
        <f t="shared" si="122"/>
        <v>9551487</v>
      </c>
      <c r="BY160" s="74">
        <f t="shared" si="123"/>
        <v>9226059.5438999999</v>
      </c>
      <c r="BZ160" s="74">
        <f t="shared" si="123"/>
        <v>8900680.8905318696</v>
      </c>
      <c r="CA160" s="74">
        <f t="shared" si="123"/>
        <v>8575380.3124254961</v>
      </c>
      <c r="CB160" s="74">
        <f t="shared" si="123"/>
        <v>8250079.7343191225</v>
      </c>
      <c r="CC160" s="74">
        <f t="shared" si="123"/>
        <v>7924811.6862705592</v>
      </c>
      <c r="CD160" s="74">
        <f t="shared" si="123"/>
        <v>7599494.8431352796</v>
      </c>
      <c r="CE160" s="74">
        <f t="shared" si="123"/>
        <v>7274178</v>
      </c>
      <c r="CG160" s="117">
        <f t="shared" si="124"/>
        <v>9551487</v>
      </c>
      <c r="CH160" s="117">
        <f t="shared" si="125"/>
        <v>9226059.5438999999</v>
      </c>
      <c r="CI160" s="117">
        <f t="shared" si="125"/>
        <v>8900680.8905318696</v>
      </c>
      <c r="CJ160" s="117">
        <f t="shared" si="125"/>
        <v>8575380.3124254961</v>
      </c>
      <c r="CK160" s="117">
        <f t="shared" si="125"/>
        <v>8250079.7343191225</v>
      </c>
      <c r="CL160" s="117">
        <f t="shared" si="125"/>
        <v>7924811.6862705592</v>
      </c>
      <c r="CM160" s="117">
        <f t="shared" si="125"/>
        <v>7599494.8431352796</v>
      </c>
      <c r="CN160" s="117">
        <f t="shared" si="125"/>
        <v>7274178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 s="124">
        <v>0</v>
      </c>
      <c r="H161" s="6">
        <v>135</v>
      </c>
      <c r="I161" s="2" t="s">
        <v>322</v>
      </c>
      <c r="J161" s="60"/>
      <c r="K161" s="61">
        <v>14780.92</v>
      </c>
      <c r="L161"/>
      <c r="M161" s="63">
        <v>8043</v>
      </c>
      <c r="N161" s="64">
        <f t="shared" si="90"/>
        <v>2412.9</v>
      </c>
      <c r="O161" s="64">
        <f t="shared" si="91"/>
        <v>8868.5499999999993</v>
      </c>
      <c r="P161" s="64">
        <f t="shared" si="92"/>
        <v>0</v>
      </c>
      <c r="Q161" s="64">
        <f t="shared" si="93"/>
        <v>0</v>
      </c>
      <c r="R161" s="65">
        <f t="shared" si="94"/>
        <v>0.54</v>
      </c>
      <c r="S161" s="65">
        <f t="shared" si="95"/>
        <v>0</v>
      </c>
      <c r="T161" s="64">
        <f t="shared" si="96"/>
        <v>0</v>
      </c>
      <c r="U161" s="64">
        <f t="shared" si="97"/>
        <v>0</v>
      </c>
      <c r="V161">
        <v>2883</v>
      </c>
      <c r="W161" s="64">
        <f t="shared" si="98"/>
        <v>720.75</v>
      </c>
      <c r="X161" s="27">
        <f t="shared" si="99"/>
        <v>2412.9</v>
      </c>
      <c r="Y161" s="11">
        <f t="shared" si="100"/>
        <v>17914.57</v>
      </c>
      <c r="Z161" s="123">
        <v>40063426892.669998</v>
      </c>
      <c r="AA161" s="121">
        <v>136188</v>
      </c>
      <c r="AB161" s="27">
        <f t="shared" si="101"/>
        <v>294177.36</v>
      </c>
      <c r="AC161" s="10">
        <f t="shared" si="102"/>
        <v>1.146836</v>
      </c>
      <c r="AD161" s="121">
        <v>100718</v>
      </c>
      <c r="AE161" s="10">
        <f t="shared" si="103"/>
        <v>0.73018499999999997</v>
      </c>
      <c r="AF161" s="10">
        <f t="shared" si="104"/>
        <v>-2.1840999999999999E-2</v>
      </c>
      <c r="AG161" s="66">
        <f t="shared" si="105"/>
        <v>0.1</v>
      </c>
      <c r="AH161" s="67">
        <f t="shared" si="106"/>
        <v>0</v>
      </c>
      <c r="AI161" s="68">
        <f t="shared" si="107"/>
        <v>0.1</v>
      </c>
      <c r="AJ161">
        <v>0</v>
      </c>
      <c r="AK161">
        <v>0</v>
      </c>
      <c r="AL161" s="26">
        <f t="shared" si="108"/>
        <v>0</v>
      </c>
      <c r="AM161">
        <v>0</v>
      </c>
      <c r="AN161">
        <v>0</v>
      </c>
      <c r="AO161" s="26">
        <f t="shared" si="109"/>
        <v>0</v>
      </c>
      <c r="AP161" s="26">
        <f t="shared" si="110"/>
        <v>20646542</v>
      </c>
      <c r="AQ161" s="26">
        <f t="shared" si="111"/>
        <v>20646542</v>
      </c>
      <c r="AR161" s="69">
        <v>10803759</v>
      </c>
      <c r="AS161" s="69">
        <f t="shared" si="126"/>
        <v>22003161</v>
      </c>
      <c r="AT161" s="63">
        <v>22003161</v>
      </c>
      <c r="AU161" s="26">
        <f t="shared" si="112"/>
        <v>1356619</v>
      </c>
      <c r="AV161" s="70" t="str">
        <f t="shared" si="113"/>
        <v>No</v>
      </c>
      <c r="AW161" s="69">
        <f t="shared" si="114"/>
        <v>0</v>
      </c>
      <c r="AX161" s="71">
        <f t="shared" si="115"/>
        <v>22003161</v>
      </c>
      <c r="AY161" s="72">
        <f t="shared" si="116"/>
        <v>22003161</v>
      </c>
      <c r="AZ161" s="115">
        <f t="shared" si="117"/>
        <v>0</v>
      </c>
      <c r="BA161" s="115"/>
      <c r="BB161" s="115">
        <f t="shared" si="118"/>
        <v>13968.374042346484</v>
      </c>
      <c r="BC161" s="74"/>
      <c r="BD161" s="74"/>
      <c r="BE161" s="74">
        <f t="shared" si="119"/>
        <v>-1356619</v>
      </c>
      <c r="BF161" s="74">
        <f t="shared" si="120"/>
        <v>-1356619</v>
      </c>
      <c r="BG161" s="74">
        <f t="shared" si="120"/>
        <v>-1356619</v>
      </c>
      <c r="BH161" s="74">
        <f t="shared" si="120"/>
        <v>-1356619</v>
      </c>
      <c r="BI161" s="74">
        <f t="shared" si="120"/>
        <v>-1356619</v>
      </c>
      <c r="BJ161" s="74">
        <f t="shared" si="120"/>
        <v>-1356619</v>
      </c>
      <c r="BK161" s="74">
        <f t="shared" si="120"/>
        <v>-1356619</v>
      </c>
      <c r="BL161" s="74">
        <f t="shared" si="120"/>
        <v>-1356619</v>
      </c>
      <c r="BO161" s="116">
        <f t="shared" si="121"/>
        <v>0</v>
      </c>
      <c r="BP161" s="116">
        <f t="shared" si="121"/>
        <v>-193860.85509999999</v>
      </c>
      <c r="BQ161" s="116">
        <f t="shared" si="121"/>
        <v>-226148.38729999997</v>
      </c>
      <c r="BR161" s="116">
        <f t="shared" si="121"/>
        <v>-271323.8</v>
      </c>
      <c r="BS161" s="116">
        <f t="shared" si="121"/>
        <v>-339154.75</v>
      </c>
      <c r="BT161" s="116">
        <f t="shared" si="121"/>
        <v>-452161.1127</v>
      </c>
      <c r="BU161" s="116">
        <f t="shared" si="121"/>
        <v>-678309.5</v>
      </c>
      <c r="BV161" s="116">
        <f t="shared" si="89"/>
        <v>-1356619</v>
      </c>
      <c r="BX161" s="74">
        <f t="shared" si="122"/>
        <v>22003161</v>
      </c>
      <c r="BY161" s="74">
        <f t="shared" si="123"/>
        <v>21809300.144900002</v>
      </c>
      <c r="BZ161" s="74">
        <f t="shared" si="123"/>
        <v>21777012.6127</v>
      </c>
      <c r="CA161" s="74">
        <f t="shared" si="123"/>
        <v>21731837.199999999</v>
      </c>
      <c r="CB161" s="74">
        <f t="shared" si="123"/>
        <v>21664006.25</v>
      </c>
      <c r="CC161" s="74">
        <f t="shared" si="123"/>
        <v>21550999.8873</v>
      </c>
      <c r="CD161" s="74">
        <f t="shared" si="123"/>
        <v>21324851.5</v>
      </c>
      <c r="CE161" s="74">
        <f t="shared" si="123"/>
        <v>20646542</v>
      </c>
      <c r="CG161" s="117">
        <f t="shared" si="124"/>
        <v>22003161</v>
      </c>
      <c r="CH161" s="117">
        <f t="shared" si="125"/>
        <v>22003161</v>
      </c>
      <c r="CI161" s="117">
        <f t="shared" si="125"/>
        <v>22003161</v>
      </c>
      <c r="CJ161" s="117">
        <f t="shared" si="125"/>
        <v>22003161</v>
      </c>
      <c r="CK161" s="117">
        <f t="shared" si="125"/>
        <v>22003161</v>
      </c>
      <c r="CL161" s="117">
        <f t="shared" si="125"/>
        <v>22003161</v>
      </c>
      <c r="CM161" s="117">
        <f t="shared" si="125"/>
        <v>22003161</v>
      </c>
      <c r="CN161" s="117">
        <f t="shared" si="125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 s="124">
        <v>35</v>
      </c>
      <c r="H162" s="6">
        <v>136</v>
      </c>
      <c r="I162" s="2" t="s">
        <v>323</v>
      </c>
      <c r="J162" s="60"/>
      <c r="K162" s="61">
        <v>401</v>
      </c>
      <c r="L162"/>
      <c r="M162" s="63">
        <v>157</v>
      </c>
      <c r="N162" s="64">
        <f t="shared" si="90"/>
        <v>47.1</v>
      </c>
      <c r="O162" s="64">
        <f t="shared" si="91"/>
        <v>240.6</v>
      </c>
      <c r="P162" s="64">
        <f t="shared" si="92"/>
        <v>0</v>
      </c>
      <c r="Q162" s="64">
        <f t="shared" si="93"/>
        <v>0</v>
      </c>
      <c r="R162" s="65">
        <f t="shared" si="94"/>
        <v>0.39</v>
      </c>
      <c r="S162" s="65">
        <f t="shared" si="95"/>
        <v>0</v>
      </c>
      <c r="T162" s="64">
        <f t="shared" si="96"/>
        <v>0</v>
      </c>
      <c r="U162" s="64">
        <f t="shared" si="97"/>
        <v>0</v>
      </c>
      <c r="V162">
        <v>1</v>
      </c>
      <c r="W162" s="64">
        <f t="shared" si="98"/>
        <v>0.25</v>
      </c>
      <c r="X162" s="27">
        <f t="shared" si="99"/>
        <v>47.1</v>
      </c>
      <c r="Y162" s="11">
        <f t="shared" si="100"/>
        <v>448.35</v>
      </c>
      <c r="Z162" s="123">
        <v>503577444.32999998</v>
      </c>
      <c r="AA162" s="121">
        <v>3623</v>
      </c>
      <c r="AB162" s="27">
        <f t="shared" si="101"/>
        <v>138994.6</v>
      </c>
      <c r="AC162" s="10">
        <f t="shared" si="102"/>
        <v>0.54186400000000001</v>
      </c>
      <c r="AD162" s="121">
        <v>82703</v>
      </c>
      <c r="AE162" s="10">
        <f t="shared" si="103"/>
        <v>0.59958</v>
      </c>
      <c r="AF162" s="10">
        <f t="shared" si="104"/>
        <v>0.44082100000000002</v>
      </c>
      <c r="AG162" s="66">
        <f t="shared" si="105"/>
        <v>0.44082100000000002</v>
      </c>
      <c r="AH162" s="67">
        <f t="shared" si="106"/>
        <v>0</v>
      </c>
      <c r="AI162" s="68">
        <f t="shared" si="107"/>
        <v>0.44082100000000002</v>
      </c>
      <c r="AJ162">
        <v>0</v>
      </c>
      <c r="AK162">
        <v>0</v>
      </c>
      <c r="AL162" s="26">
        <f t="shared" si="108"/>
        <v>0</v>
      </c>
      <c r="AM162">
        <v>0</v>
      </c>
      <c r="AN162">
        <v>0</v>
      </c>
      <c r="AO162" s="26">
        <f t="shared" si="109"/>
        <v>0</v>
      </c>
      <c r="AP162" s="26">
        <f t="shared" si="110"/>
        <v>2277825</v>
      </c>
      <c r="AQ162" s="26">
        <f t="shared" si="111"/>
        <v>2277825</v>
      </c>
      <c r="AR162" s="69">
        <v>3196216</v>
      </c>
      <c r="AS162" s="69">
        <f t="shared" si="126"/>
        <v>2277825</v>
      </c>
      <c r="AT162" s="63">
        <v>3174585</v>
      </c>
      <c r="AU162" s="26">
        <f t="shared" si="112"/>
        <v>896760</v>
      </c>
      <c r="AV162" s="70" t="str">
        <f t="shared" si="113"/>
        <v>No</v>
      </c>
      <c r="AW162" s="69">
        <f t="shared" si="114"/>
        <v>0</v>
      </c>
      <c r="AX162" s="71">
        <f t="shared" si="115"/>
        <v>3174585</v>
      </c>
      <c r="AY162" s="72">
        <f t="shared" si="116"/>
        <v>3174585</v>
      </c>
      <c r="AZ162" s="115">
        <f t="shared" si="117"/>
        <v>0</v>
      </c>
      <c r="BA162" s="115"/>
      <c r="BB162" s="115">
        <f t="shared" si="118"/>
        <v>12885.86970074813</v>
      </c>
      <c r="BC162" s="74"/>
      <c r="BD162" s="74"/>
      <c r="BE162" s="74">
        <f t="shared" si="119"/>
        <v>-896760</v>
      </c>
      <c r="BF162" s="74">
        <f t="shared" si="120"/>
        <v>-896760</v>
      </c>
      <c r="BG162" s="74">
        <f t="shared" si="120"/>
        <v>-768612.99599999981</v>
      </c>
      <c r="BH162" s="74">
        <f t="shared" si="120"/>
        <v>-640485.20956679992</v>
      </c>
      <c r="BI162" s="74">
        <f t="shared" si="120"/>
        <v>-512388.16765344003</v>
      </c>
      <c r="BJ162" s="74">
        <f t="shared" si="120"/>
        <v>-384291.12574008014</v>
      </c>
      <c r="BK162" s="74">
        <f t="shared" si="120"/>
        <v>-256206.8935309113</v>
      </c>
      <c r="BL162" s="74">
        <f t="shared" si="120"/>
        <v>-128103.44676545542</v>
      </c>
      <c r="BO162" s="116">
        <f t="shared" si="121"/>
        <v>0</v>
      </c>
      <c r="BP162" s="116">
        <f t="shared" si="121"/>
        <v>-128147.004</v>
      </c>
      <c r="BQ162" s="116">
        <f t="shared" si="121"/>
        <v>-128127.78643319996</v>
      </c>
      <c r="BR162" s="116">
        <f t="shared" si="121"/>
        <v>-128097.04191335999</v>
      </c>
      <c r="BS162" s="116">
        <f t="shared" si="121"/>
        <v>-128097.04191336001</v>
      </c>
      <c r="BT162" s="116">
        <f t="shared" si="121"/>
        <v>-128084.23220916871</v>
      </c>
      <c r="BU162" s="116">
        <f t="shared" si="121"/>
        <v>-128103.44676545565</v>
      </c>
      <c r="BV162" s="116">
        <f t="shared" si="89"/>
        <v>-128103.44676545542</v>
      </c>
      <c r="BX162" s="74">
        <f t="shared" si="122"/>
        <v>3174585</v>
      </c>
      <c r="BY162" s="74">
        <f t="shared" si="123"/>
        <v>3046437.9959999998</v>
      </c>
      <c r="BZ162" s="74">
        <f t="shared" si="123"/>
        <v>2918310.2095667999</v>
      </c>
      <c r="CA162" s="74">
        <f t="shared" si="123"/>
        <v>2790213.16765344</v>
      </c>
      <c r="CB162" s="74">
        <f t="shared" si="123"/>
        <v>2662116.1257400801</v>
      </c>
      <c r="CC162" s="74">
        <f t="shared" si="123"/>
        <v>2534031.8935309113</v>
      </c>
      <c r="CD162" s="74">
        <f t="shared" si="123"/>
        <v>2405928.4467654554</v>
      </c>
      <c r="CE162" s="74">
        <f t="shared" si="123"/>
        <v>2277825</v>
      </c>
      <c r="CG162" s="117">
        <f t="shared" si="124"/>
        <v>3174585</v>
      </c>
      <c r="CH162" s="117">
        <f t="shared" si="125"/>
        <v>3046437.9959999998</v>
      </c>
      <c r="CI162" s="117">
        <f t="shared" si="125"/>
        <v>2918310.2095667999</v>
      </c>
      <c r="CJ162" s="117">
        <f t="shared" si="125"/>
        <v>2790213.16765344</v>
      </c>
      <c r="CK162" s="117">
        <f t="shared" si="125"/>
        <v>2662116.1257400801</v>
      </c>
      <c r="CL162" s="117">
        <f t="shared" si="125"/>
        <v>2534031.8935309113</v>
      </c>
      <c r="CM162" s="117">
        <f t="shared" si="125"/>
        <v>2405928.4467654554</v>
      </c>
      <c r="CN162" s="117">
        <f t="shared" si="125"/>
        <v>2277825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 s="124">
        <v>0</v>
      </c>
      <c r="H163" s="6">
        <v>137</v>
      </c>
      <c r="I163" s="2" t="s">
        <v>324</v>
      </c>
      <c r="J163" s="60"/>
      <c r="K163" s="61">
        <v>1685.88</v>
      </c>
      <c r="L163"/>
      <c r="M163" s="63">
        <v>394</v>
      </c>
      <c r="N163" s="64">
        <f t="shared" si="90"/>
        <v>118.2</v>
      </c>
      <c r="O163" s="64">
        <f t="shared" si="91"/>
        <v>1011.53</v>
      </c>
      <c r="P163" s="64">
        <f t="shared" si="92"/>
        <v>0</v>
      </c>
      <c r="Q163" s="64">
        <f t="shared" si="93"/>
        <v>0</v>
      </c>
      <c r="R163" s="65">
        <f t="shared" si="94"/>
        <v>0.23</v>
      </c>
      <c r="S163" s="65">
        <f t="shared" si="95"/>
        <v>0</v>
      </c>
      <c r="T163" s="64">
        <f t="shared" si="96"/>
        <v>0</v>
      </c>
      <c r="U163" s="64">
        <f t="shared" si="97"/>
        <v>0</v>
      </c>
      <c r="V163">
        <v>24</v>
      </c>
      <c r="W163" s="64">
        <f t="shared" si="98"/>
        <v>6</v>
      </c>
      <c r="X163" s="27">
        <f t="shared" si="99"/>
        <v>118.2</v>
      </c>
      <c r="Y163" s="11">
        <f t="shared" si="100"/>
        <v>1810.0800000000002</v>
      </c>
      <c r="Z163" s="123">
        <v>5607288868</v>
      </c>
      <c r="AA163" s="121">
        <v>18480</v>
      </c>
      <c r="AB163" s="27">
        <f t="shared" si="101"/>
        <v>303424.71999999997</v>
      </c>
      <c r="AC163" s="10">
        <f t="shared" si="102"/>
        <v>1.1828860000000001</v>
      </c>
      <c r="AD163" s="121">
        <v>102174</v>
      </c>
      <c r="AE163" s="10">
        <f t="shared" si="103"/>
        <v>0.74074099999999998</v>
      </c>
      <c r="AF163" s="10">
        <f t="shared" si="104"/>
        <v>-5.0243000000000003E-2</v>
      </c>
      <c r="AG163" s="66">
        <f t="shared" si="105"/>
        <v>0.01</v>
      </c>
      <c r="AH163" s="67">
        <f t="shared" si="106"/>
        <v>0</v>
      </c>
      <c r="AI163" s="68">
        <f t="shared" si="107"/>
        <v>0.01</v>
      </c>
      <c r="AJ163">
        <v>0</v>
      </c>
      <c r="AK163">
        <v>0</v>
      </c>
      <c r="AL163" s="26">
        <f t="shared" si="108"/>
        <v>0</v>
      </c>
      <c r="AM163">
        <v>0</v>
      </c>
      <c r="AN163">
        <v>0</v>
      </c>
      <c r="AO163" s="26">
        <f t="shared" si="109"/>
        <v>0</v>
      </c>
      <c r="AP163" s="26">
        <f t="shared" si="110"/>
        <v>208612</v>
      </c>
      <c r="AQ163" s="26">
        <f t="shared" si="111"/>
        <v>208612</v>
      </c>
      <c r="AR163" s="69">
        <v>1649159</v>
      </c>
      <c r="AS163" s="69">
        <f t="shared" si="126"/>
        <v>208612</v>
      </c>
      <c r="AT163" s="63">
        <v>1073011</v>
      </c>
      <c r="AU163" s="26">
        <f t="shared" si="112"/>
        <v>864399</v>
      </c>
      <c r="AV163" s="70" t="str">
        <f t="shared" si="113"/>
        <v>No</v>
      </c>
      <c r="AW163" s="69">
        <f t="shared" si="114"/>
        <v>0</v>
      </c>
      <c r="AX163" s="71">
        <f t="shared" si="115"/>
        <v>1073011</v>
      </c>
      <c r="AY163" s="72">
        <f t="shared" si="116"/>
        <v>1073011</v>
      </c>
      <c r="AZ163" s="115">
        <f t="shared" si="117"/>
        <v>0</v>
      </c>
      <c r="BA163" s="115"/>
      <c r="BB163" s="115">
        <f t="shared" si="118"/>
        <v>12374.055092889173</v>
      </c>
      <c r="BC163" s="74"/>
      <c r="BD163" s="74"/>
      <c r="BE163" s="74">
        <f t="shared" si="119"/>
        <v>-864399</v>
      </c>
      <c r="BF163" s="74">
        <f t="shared" si="120"/>
        <v>-864399</v>
      </c>
      <c r="BG163" s="74">
        <f t="shared" si="120"/>
        <v>-740876.38289999997</v>
      </c>
      <c r="BH163" s="74">
        <f t="shared" si="120"/>
        <v>-617372.28987056995</v>
      </c>
      <c r="BI163" s="74">
        <f t="shared" si="120"/>
        <v>-493897.83189645596</v>
      </c>
      <c r="BJ163" s="74">
        <f t="shared" si="120"/>
        <v>-370423.37392234197</v>
      </c>
      <c r="BK163" s="74">
        <f t="shared" si="120"/>
        <v>-246961.26339402539</v>
      </c>
      <c r="BL163" s="74">
        <f t="shared" si="120"/>
        <v>-123480.63169701269</v>
      </c>
      <c r="BO163" s="116">
        <f t="shared" si="121"/>
        <v>0</v>
      </c>
      <c r="BP163" s="116">
        <f t="shared" si="121"/>
        <v>-123522.6171</v>
      </c>
      <c r="BQ163" s="116">
        <f t="shared" si="121"/>
        <v>-123504.09302942999</v>
      </c>
      <c r="BR163" s="116">
        <f t="shared" si="121"/>
        <v>-123474.45797411399</v>
      </c>
      <c r="BS163" s="116">
        <f t="shared" si="121"/>
        <v>-123474.45797411399</v>
      </c>
      <c r="BT163" s="116">
        <f t="shared" si="121"/>
        <v>-123462.11052831657</v>
      </c>
      <c r="BU163" s="116">
        <f t="shared" si="121"/>
        <v>-123480.63169701269</v>
      </c>
      <c r="BV163" s="116">
        <f t="shared" si="89"/>
        <v>-123480.63169701269</v>
      </c>
      <c r="BX163" s="74">
        <f t="shared" si="122"/>
        <v>1073011</v>
      </c>
      <c r="BY163" s="74">
        <f t="shared" si="123"/>
        <v>949488.38289999997</v>
      </c>
      <c r="BZ163" s="74">
        <f t="shared" si="123"/>
        <v>825984.28987056995</v>
      </c>
      <c r="CA163" s="74">
        <f t="shared" si="123"/>
        <v>702509.83189645596</v>
      </c>
      <c r="CB163" s="74">
        <f t="shared" si="123"/>
        <v>579035.37392234197</v>
      </c>
      <c r="CC163" s="74">
        <f t="shared" si="123"/>
        <v>455573.26339402539</v>
      </c>
      <c r="CD163" s="74">
        <f t="shared" si="123"/>
        <v>332092.63169701269</v>
      </c>
      <c r="CE163" s="74">
        <f t="shared" si="123"/>
        <v>208612</v>
      </c>
      <c r="CG163" s="117">
        <f t="shared" si="124"/>
        <v>1073011</v>
      </c>
      <c r="CH163" s="117">
        <f t="shared" si="125"/>
        <v>949488.38289999997</v>
      </c>
      <c r="CI163" s="117">
        <f t="shared" si="125"/>
        <v>825984.28987056995</v>
      </c>
      <c r="CJ163" s="117">
        <f t="shared" si="125"/>
        <v>702509.83189645596</v>
      </c>
      <c r="CK163" s="117">
        <f t="shared" si="125"/>
        <v>579035.37392234197</v>
      </c>
      <c r="CL163" s="117">
        <f t="shared" si="125"/>
        <v>455573.26339402539</v>
      </c>
      <c r="CM163" s="117">
        <f t="shared" si="125"/>
        <v>332092.63169701269</v>
      </c>
      <c r="CN163" s="117">
        <f t="shared" si="125"/>
        <v>208612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 s="124">
        <v>20</v>
      </c>
      <c r="H164" s="6">
        <v>138</v>
      </c>
      <c r="I164" s="2" t="s">
        <v>325</v>
      </c>
      <c r="J164" s="60"/>
      <c r="K164" s="61">
        <v>6652.05</v>
      </c>
      <c r="L164"/>
      <c r="M164" s="63">
        <v>3369</v>
      </c>
      <c r="N164" s="64">
        <f t="shared" si="90"/>
        <v>1010.7</v>
      </c>
      <c r="O164" s="64">
        <f t="shared" si="91"/>
        <v>3991.23</v>
      </c>
      <c r="P164" s="64">
        <f t="shared" si="92"/>
        <v>0</v>
      </c>
      <c r="Q164" s="64">
        <f t="shared" si="93"/>
        <v>0</v>
      </c>
      <c r="R164" s="65">
        <f t="shared" si="94"/>
        <v>0.51</v>
      </c>
      <c r="S164" s="65">
        <f t="shared" si="95"/>
        <v>0</v>
      </c>
      <c r="T164" s="64">
        <f t="shared" si="96"/>
        <v>0</v>
      </c>
      <c r="U164" s="64">
        <f t="shared" si="97"/>
        <v>0</v>
      </c>
      <c r="V164">
        <v>767</v>
      </c>
      <c r="W164" s="64">
        <f t="shared" si="98"/>
        <v>191.75</v>
      </c>
      <c r="X164" s="27">
        <f t="shared" si="99"/>
        <v>1010.7</v>
      </c>
      <c r="Y164" s="11">
        <f t="shared" si="100"/>
        <v>7854.5</v>
      </c>
      <c r="Z164" s="123">
        <v>9506820920.6700001</v>
      </c>
      <c r="AA164" s="121">
        <v>52477</v>
      </c>
      <c r="AB164" s="27">
        <f t="shared" si="101"/>
        <v>181161.67</v>
      </c>
      <c r="AC164" s="10">
        <f t="shared" si="102"/>
        <v>0.70625000000000004</v>
      </c>
      <c r="AD164" s="121">
        <v>91025</v>
      </c>
      <c r="AE164" s="10">
        <f t="shared" si="103"/>
        <v>0.65991299999999997</v>
      </c>
      <c r="AF164" s="10">
        <f t="shared" si="104"/>
        <v>0.30765100000000001</v>
      </c>
      <c r="AG164" s="66">
        <f t="shared" si="105"/>
        <v>0.30765100000000001</v>
      </c>
      <c r="AH164" s="67">
        <f t="shared" si="106"/>
        <v>0</v>
      </c>
      <c r="AI164" s="68">
        <f t="shared" si="107"/>
        <v>0.30765100000000001</v>
      </c>
      <c r="AJ164">
        <v>0</v>
      </c>
      <c r="AK164">
        <v>0</v>
      </c>
      <c r="AL164" s="26">
        <f t="shared" si="108"/>
        <v>0</v>
      </c>
      <c r="AM164">
        <v>0</v>
      </c>
      <c r="AN164">
        <v>0</v>
      </c>
      <c r="AO164" s="26">
        <f t="shared" si="109"/>
        <v>0</v>
      </c>
      <c r="AP164" s="26">
        <f t="shared" si="110"/>
        <v>27849526</v>
      </c>
      <c r="AQ164" s="26">
        <f t="shared" si="111"/>
        <v>27849526</v>
      </c>
      <c r="AR164" s="69">
        <v>21461782</v>
      </c>
      <c r="AS164" s="69">
        <f t="shared" si="126"/>
        <v>30304368</v>
      </c>
      <c r="AT164" s="63">
        <v>30304368</v>
      </c>
      <c r="AU164" s="26">
        <f t="shared" si="112"/>
        <v>2454842</v>
      </c>
      <c r="AV164" s="70" t="str">
        <f t="shared" si="113"/>
        <v>No</v>
      </c>
      <c r="AW164" s="69">
        <f t="shared" si="114"/>
        <v>0</v>
      </c>
      <c r="AX164" s="71">
        <f t="shared" si="115"/>
        <v>30304368</v>
      </c>
      <c r="AY164" s="72">
        <f t="shared" si="116"/>
        <v>30304368</v>
      </c>
      <c r="AZ164" s="115">
        <f t="shared" si="117"/>
        <v>0</v>
      </c>
      <c r="BA164" s="115"/>
      <c r="BB164" s="115">
        <f t="shared" si="118"/>
        <v>13608.303079501808</v>
      </c>
      <c r="BC164" s="74"/>
      <c r="BD164" s="74"/>
      <c r="BE164" s="74">
        <f t="shared" si="119"/>
        <v>-2454842</v>
      </c>
      <c r="BF164" s="74">
        <f t="shared" si="120"/>
        <v>-2454842</v>
      </c>
      <c r="BG164" s="74">
        <f t="shared" si="120"/>
        <v>-2454842</v>
      </c>
      <c r="BH164" s="74">
        <f t="shared" si="120"/>
        <v>-2454842</v>
      </c>
      <c r="BI164" s="74">
        <f t="shared" si="120"/>
        <v>-2454842</v>
      </c>
      <c r="BJ164" s="74">
        <f t="shared" si="120"/>
        <v>-2454842</v>
      </c>
      <c r="BK164" s="74">
        <f t="shared" si="120"/>
        <v>-2454842</v>
      </c>
      <c r="BL164" s="74">
        <f t="shared" si="120"/>
        <v>-2454842</v>
      </c>
      <c r="BO164" s="116">
        <f t="shared" si="121"/>
        <v>0</v>
      </c>
      <c r="BP164" s="116">
        <f t="shared" si="121"/>
        <v>-350796.92180000001</v>
      </c>
      <c r="BQ164" s="116">
        <f t="shared" si="121"/>
        <v>-409222.16139999998</v>
      </c>
      <c r="BR164" s="116">
        <f t="shared" si="121"/>
        <v>-490968.4</v>
      </c>
      <c r="BS164" s="116">
        <f t="shared" si="121"/>
        <v>-613710.5</v>
      </c>
      <c r="BT164" s="116">
        <f t="shared" si="121"/>
        <v>-818198.83860000002</v>
      </c>
      <c r="BU164" s="116">
        <f t="shared" si="121"/>
        <v>-1227421</v>
      </c>
      <c r="BV164" s="116">
        <f t="shared" si="89"/>
        <v>-2454842</v>
      </c>
      <c r="BX164" s="74">
        <f t="shared" si="122"/>
        <v>30304368</v>
      </c>
      <c r="BY164" s="74">
        <f t="shared" si="123"/>
        <v>29953571.078200001</v>
      </c>
      <c r="BZ164" s="74">
        <f t="shared" si="123"/>
        <v>29895145.838599999</v>
      </c>
      <c r="CA164" s="74">
        <f t="shared" si="123"/>
        <v>29813399.600000001</v>
      </c>
      <c r="CB164" s="74">
        <f t="shared" si="123"/>
        <v>29690657.5</v>
      </c>
      <c r="CC164" s="74">
        <f t="shared" si="123"/>
        <v>29486169.161400001</v>
      </c>
      <c r="CD164" s="74">
        <f t="shared" si="123"/>
        <v>29076947</v>
      </c>
      <c r="CE164" s="74">
        <f t="shared" si="123"/>
        <v>27849526</v>
      </c>
      <c r="CG164" s="117">
        <f t="shared" si="124"/>
        <v>30304368</v>
      </c>
      <c r="CH164" s="117">
        <f t="shared" si="125"/>
        <v>30304368</v>
      </c>
      <c r="CI164" s="117">
        <f t="shared" si="125"/>
        <v>30304368</v>
      </c>
      <c r="CJ164" s="117">
        <f t="shared" si="125"/>
        <v>30304368</v>
      </c>
      <c r="CK164" s="117">
        <f t="shared" si="125"/>
        <v>30304368</v>
      </c>
      <c r="CL164" s="117">
        <f t="shared" si="125"/>
        <v>30304368</v>
      </c>
      <c r="CM164" s="117">
        <f t="shared" si="125"/>
        <v>30304368</v>
      </c>
      <c r="CN164" s="117">
        <f t="shared" si="125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 s="124">
        <v>0</v>
      </c>
      <c r="H165" s="6">
        <v>139</v>
      </c>
      <c r="I165" s="2" t="s">
        <v>326</v>
      </c>
      <c r="J165" s="60"/>
      <c r="K165" s="61">
        <v>1904.85</v>
      </c>
      <c r="L165"/>
      <c r="M165" s="63">
        <v>313</v>
      </c>
      <c r="N165" s="64">
        <f t="shared" si="90"/>
        <v>93.9</v>
      </c>
      <c r="O165" s="64">
        <f t="shared" si="91"/>
        <v>1142.9100000000001</v>
      </c>
      <c r="P165" s="64">
        <f t="shared" si="92"/>
        <v>0</v>
      </c>
      <c r="Q165" s="64">
        <f t="shared" si="93"/>
        <v>0</v>
      </c>
      <c r="R165" s="65">
        <f t="shared" si="94"/>
        <v>0.16</v>
      </c>
      <c r="S165" s="65">
        <f t="shared" si="95"/>
        <v>0</v>
      </c>
      <c r="T165" s="64">
        <f t="shared" si="96"/>
        <v>0</v>
      </c>
      <c r="U165" s="64">
        <f t="shared" si="97"/>
        <v>0</v>
      </c>
      <c r="V165">
        <v>42</v>
      </c>
      <c r="W165" s="64">
        <f t="shared" si="98"/>
        <v>10.5</v>
      </c>
      <c r="X165" s="27">
        <f t="shared" si="99"/>
        <v>93.9</v>
      </c>
      <c r="Y165" s="11">
        <f t="shared" si="100"/>
        <v>2009.25</v>
      </c>
      <c r="Z165" s="123">
        <v>2808887029</v>
      </c>
      <c r="AA165" s="121">
        <v>15731</v>
      </c>
      <c r="AB165" s="27">
        <f t="shared" si="101"/>
        <v>178557.44</v>
      </c>
      <c r="AC165" s="10">
        <f t="shared" si="102"/>
        <v>0.69609699999999997</v>
      </c>
      <c r="AD165" s="121">
        <v>121141</v>
      </c>
      <c r="AE165" s="10">
        <f t="shared" si="103"/>
        <v>0.87824800000000003</v>
      </c>
      <c r="AF165" s="10">
        <f t="shared" si="104"/>
        <v>0.24925800000000001</v>
      </c>
      <c r="AG165" s="66">
        <f t="shared" si="105"/>
        <v>0.24925800000000001</v>
      </c>
      <c r="AH165" s="67">
        <f t="shared" si="106"/>
        <v>0</v>
      </c>
      <c r="AI165" s="68">
        <f t="shared" si="107"/>
        <v>0.24925800000000001</v>
      </c>
      <c r="AJ165">
        <v>0</v>
      </c>
      <c r="AK165">
        <v>0</v>
      </c>
      <c r="AL165" s="26">
        <f t="shared" si="108"/>
        <v>0</v>
      </c>
      <c r="AM165">
        <v>0</v>
      </c>
      <c r="AN165">
        <v>0</v>
      </c>
      <c r="AO165" s="26">
        <f t="shared" si="109"/>
        <v>0</v>
      </c>
      <c r="AP165" s="26">
        <f t="shared" si="110"/>
        <v>5771969</v>
      </c>
      <c r="AQ165" s="26">
        <f t="shared" si="111"/>
        <v>5771969</v>
      </c>
      <c r="AR165" s="69">
        <v>6221145</v>
      </c>
      <c r="AS165" s="69">
        <f t="shared" si="126"/>
        <v>5771969</v>
      </c>
      <c r="AT165" s="63">
        <v>6163712</v>
      </c>
      <c r="AU165" s="26">
        <f t="shared" si="112"/>
        <v>391743</v>
      </c>
      <c r="AV165" s="70" t="str">
        <f t="shared" si="113"/>
        <v>No</v>
      </c>
      <c r="AW165" s="69">
        <f t="shared" si="114"/>
        <v>0</v>
      </c>
      <c r="AX165" s="71">
        <f t="shared" si="115"/>
        <v>6163712</v>
      </c>
      <c r="AY165" s="72">
        <f t="shared" si="116"/>
        <v>6163712</v>
      </c>
      <c r="AZ165" s="115">
        <f t="shared" si="117"/>
        <v>0</v>
      </c>
      <c r="BA165" s="115"/>
      <c r="BB165" s="115">
        <f t="shared" si="118"/>
        <v>12156.65603590834</v>
      </c>
      <c r="BC165" s="74"/>
      <c r="BD165" s="74"/>
      <c r="BE165" s="74">
        <f t="shared" si="119"/>
        <v>-391743</v>
      </c>
      <c r="BF165" s="74">
        <f t="shared" si="120"/>
        <v>-391743</v>
      </c>
      <c r="BG165" s="74">
        <f t="shared" si="120"/>
        <v>-335762.92530000024</v>
      </c>
      <c r="BH165" s="74">
        <f t="shared" si="120"/>
        <v>-279791.2456524903</v>
      </c>
      <c r="BI165" s="74">
        <f t="shared" si="120"/>
        <v>-223832.99652199261</v>
      </c>
      <c r="BJ165" s="74">
        <f t="shared" si="120"/>
        <v>-167874.74739149399</v>
      </c>
      <c r="BK165" s="74">
        <f t="shared" si="120"/>
        <v>-111922.09408590943</v>
      </c>
      <c r="BL165" s="74">
        <f t="shared" si="120"/>
        <v>-55961.047042954713</v>
      </c>
      <c r="BO165" s="116">
        <f t="shared" si="121"/>
        <v>0</v>
      </c>
      <c r="BP165" s="116">
        <f t="shared" si="121"/>
        <v>-55980.074699999997</v>
      </c>
      <c r="BQ165" s="116">
        <f t="shared" si="121"/>
        <v>-55971.679647510035</v>
      </c>
      <c r="BR165" s="116">
        <f t="shared" si="121"/>
        <v>-55958.249130498065</v>
      </c>
      <c r="BS165" s="116">
        <f t="shared" si="121"/>
        <v>-55958.249130498152</v>
      </c>
      <c r="BT165" s="116">
        <f t="shared" si="121"/>
        <v>-55952.653305584943</v>
      </c>
      <c r="BU165" s="116">
        <f t="shared" si="121"/>
        <v>-55961.047042954713</v>
      </c>
      <c r="BV165" s="116">
        <f t="shared" si="89"/>
        <v>-55961.047042954713</v>
      </c>
      <c r="BX165" s="74">
        <f t="shared" si="122"/>
        <v>6163712</v>
      </c>
      <c r="BY165" s="74">
        <f t="shared" si="123"/>
        <v>6107731.9253000002</v>
      </c>
      <c r="BZ165" s="74">
        <f t="shared" si="123"/>
        <v>6051760.2456524903</v>
      </c>
      <c r="CA165" s="74">
        <f t="shared" si="123"/>
        <v>5995801.9965219926</v>
      </c>
      <c r="CB165" s="74">
        <f t="shared" si="123"/>
        <v>5939843.747391494</v>
      </c>
      <c r="CC165" s="74">
        <f t="shared" si="123"/>
        <v>5883891.0940859094</v>
      </c>
      <c r="CD165" s="74">
        <f t="shared" si="123"/>
        <v>5827930.0470429547</v>
      </c>
      <c r="CE165" s="74">
        <f t="shared" si="123"/>
        <v>5771969</v>
      </c>
      <c r="CG165" s="117">
        <f t="shared" si="124"/>
        <v>6163712</v>
      </c>
      <c r="CH165" s="117">
        <f t="shared" si="125"/>
        <v>6107731.9253000002</v>
      </c>
      <c r="CI165" s="117">
        <f t="shared" si="125"/>
        <v>6051760.2456524903</v>
      </c>
      <c r="CJ165" s="117">
        <f t="shared" si="125"/>
        <v>5995801.9965219926</v>
      </c>
      <c r="CK165" s="117">
        <f t="shared" si="125"/>
        <v>5939843.747391494</v>
      </c>
      <c r="CL165" s="117">
        <f t="shared" si="125"/>
        <v>5883891.0940859094</v>
      </c>
      <c r="CM165" s="117">
        <f t="shared" si="125"/>
        <v>5827930.0470429547</v>
      </c>
      <c r="CN165" s="117">
        <f t="shared" si="125"/>
        <v>5771969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 s="124">
        <v>0</v>
      </c>
      <c r="H166" s="6">
        <v>140</v>
      </c>
      <c r="I166" s="2" t="s">
        <v>327</v>
      </c>
      <c r="J166" s="60"/>
      <c r="K166" s="61">
        <v>844.21</v>
      </c>
      <c r="L166"/>
      <c r="M166" s="63">
        <v>287</v>
      </c>
      <c r="N166" s="64">
        <f t="shared" si="90"/>
        <v>86.1</v>
      </c>
      <c r="O166" s="64">
        <f t="shared" si="91"/>
        <v>506.53</v>
      </c>
      <c r="P166" s="64">
        <f t="shared" si="92"/>
        <v>0</v>
      </c>
      <c r="Q166" s="64">
        <f t="shared" si="93"/>
        <v>0</v>
      </c>
      <c r="R166" s="65">
        <f t="shared" si="94"/>
        <v>0.34</v>
      </c>
      <c r="S166" s="65">
        <f t="shared" si="95"/>
        <v>0</v>
      </c>
      <c r="T166" s="64">
        <f t="shared" si="96"/>
        <v>0</v>
      </c>
      <c r="U166" s="64">
        <f t="shared" si="97"/>
        <v>0</v>
      </c>
      <c r="V166">
        <v>14</v>
      </c>
      <c r="W166" s="64">
        <f t="shared" si="98"/>
        <v>3.5</v>
      </c>
      <c r="X166" s="27">
        <f t="shared" si="99"/>
        <v>86.1</v>
      </c>
      <c r="Y166" s="11">
        <f t="shared" si="100"/>
        <v>933.81000000000006</v>
      </c>
      <c r="Z166" s="123">
        <v>1074519199.3299999</v>
      </c>
      <c r="AA166" s="121">
        <v>7468</v>
      </c>
      <c r="AB166" s="27">
        <f t="shared" si="101"/>
        <v>143883.13</v>
      </c>
      <c r="AC166" s="10">
        <f t="shared" si="102"/>
        <v>0.560921</v>
      </c>
      <c r="AD166" s="121">
        <v>91967</v>
      </c>
      <c r="AE166" s="10">
        <f t="shared" si="103"/>
        <v>0.66674199999999995</v>
      </c>
      <c r="AF166" s="10">
        <f t="shared" si="104"/>
        <v>0.407333</v>
      </c>
      <c r="AG166" s="66">
        <f t="shared" si="105"/>
        <v>0.407333</v>
      </c>
      <c r="AH166" s="67">
        <f t="shared" si="106"/>
        <v>0</v>
      </c>
      <c r="AI166" s="68">
        <f t="shared" si="107"/>
        <v>0.407333</v>
      </c>
      <c r="AJ166">
        <v>0</v>
      </c>
      <c r="AK166">
        <v>0</v>
      </c>
      <c r="AL166" s="26">
        <f t="shared" si="108"/>
        <v>0</v>
      </c>
      <c r="AM166">
        <v>0</v>
      </c>
      <c r="AN166">
        <v>0</v>
      </c>
      <c r="AO166" s="26">
        <f t="shared" si="109"/>
        <v>0</v>
      </c>
      <c r="AP166" s="26">
        <f t="shared" si="110"/>
        <v>4383783</v>
      </c>
      <c r="AQ166" s="26">
        <f t="shared" si="111"/>
        <v>4383783</v>
      </c>
      <c r="AR166" s="69">
        <v>5624815</v>
      </c>
      <c r="AS166" s="69">
        <f t="shared" si="126"/>
        <v>4383783</v>
      </c>
      <c r="AT166" s="63">
        <v>5481226</v>
      </c>
      <c r="AU166" s="26">
        <f t="shared" si="112"/>
        <v>1097443</v>
      </c>
      <c r="AV166" s="70" t="str">
        <f t="shared" si="113"/>
        <v>No</v>
      </c>
      <c r="AW166" s="69">
        <f t="shared" si="114"/>
        <v>0</v>
      </c>
      <c r="AX166" s="71">
        <f t="shared" si="115"/>
        <v>5481226</v>
      </c>
      <c r="AY166" s="72">
        <f t="shared" si="116"/>
        <v>5481226</v>
      </c>
      <c r="AZ166" s="115">
        <f t="shared" si="117"/>
        <v>0</v>
      </c>
      <c r="BA166" s="115"/>
      <c r="BB166" s="115">
        <f t="shared" si="118"/>
        <v>12748.202757607703</v>
      </c>
      <c r="BC166" s="74"/>
      <c r="BD166" s="74"/>
      <c r="BE166" s="74">
        <f t="shared" si="119"/>
        <v>-1097443</v>
      </c>
      <c r="BF166" s="74">
        <f t="shared" si="120"/>
        <v>-1097443</v>
      </c>
      <c r="BG166" s="74">
        <f t="shared" si="120"/>
        <v>-940618.39529999997</v>
      </c>
      <c r="BH166" s="74">
        <f t="shared" si="120"/>
        <v>-783817.30880349036</v>
      </c>
      <c r="BI166" s="74">
        <f t="shared" si="120"/>
        <v>-627053.84704279248</v>
      </c>
      <c r="BJ166" s="74">
        <f t="shared" si="120"/>
        <v>-470290.38528209459</v>
      </c>
      <c r="BK166" s="74">
        <f t="shared" si="120"/>
        <v>-313542.59986757208</v>
      </c>
      <c r="BL166" s="74">
        <f t="shared" si="120"/>
        <v>-156771.29993378557</v>
      </c>
      <c r="BO166" s="116">
        <f t="shared" si="121"/>
        <v>0</v>
      </c>
      <c r="BP166" s="116">
        <f t="shared" si="121"/>
        <v>-156824.6047</v>
      </c>
      <c r="BQ166" s="116">
        <f t="shared" si="121"/>
        <v>-156801.08649650999</v>
      </c>
      <c r="BR166" s="116">
        <f t="shared" si="121"/>
        <v>-156763.46176069809</v>
      </c>
      <c r="BS166" s="116">
        <f t="shared" si="121"/>
        <v>-156763.46176069812</v>
      </c>
      <c r="BT166" s="116">
        <f t="shared" si="121"/>
        <v>-156747.78541452211</v>
      </c>
      <c r="BU166" s="116">
        <f t="shared" si="121"/>
        <v>-156771.29993378604</v>
      </c>
      <c r="BV166" s="116">
        <f t="shared" si="89"/>
        <v>-156771.29993378557</v>
      </c>
      <c r="BX166" s="74">
        <f t="shared" si="122"/>
        <v>5481226</v>
      </c>
      <c r="BY166" s="74">
        <f t="shared" si="123"/>
        <v>5324401.3953</v>
      </c>
      <c r="BZ166" s="74">
        <f t="shared" si="123"/>
        <v>5167600.3088034904</v>
      </c>
      <c r="CA166" s="74">
        <f t="shared" si="123"/>
        <v>5010836.8470427925</v>
      </c>
      <c r="CB166" s="74">
        <f t="shared" si="123"/>
        <v>4854073.3852820946</v>
      </c>
      <c r="CC166" s="74">
        <f t="shared" si="123"/>
        <v>4697325.5998675721</v>
      </c>
      <c r="CD166" s="74">
        <f t="shared" si="123"/>
        <v>4540554.2999337856</v>
      </c>
      <c r="CE166" s="74">
        <f t="shared" si="123"/>
        <v>4383783</v>
      </c>
      <c r="CG166" s="117">
        <f t="shared" si="124"/>
        <v>5481226</v>
      </c>
      <c r="CH166" s="117">
        <f t="shared" si="125"/>
        <v>5324401.3953</v>
      </c>
      <c r="CI166" s="117">
        <f t="shared" si="125"/>
        <v>5167600.3088034904</v>
      </c>
      <c r="CJ166" s="117">
        <f t="shared" si="125"/>
        <v>5010836.8470427925</v>
      </c>
      <c r="CK166" s="117">
        <f t="shared" si="125"/>
        <v>4854073.3852820946</v>
      </c>
      <c r="CL166" s="117">
        <f t="shared" si="125"/>
        <v>4697325.5998675721</v>
      </c>
      <c r="CM166" s="117">
        <f t="shared" si="125"/>
        <v>4540554.2999337856</v>
      </c>
      <c r="CN166" s="117">
        <f t="shared" si="125"/>
        <v>4383783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 s="124">
        <v>0</v>
      </c>
      <c r="H167" s="6">
        <v>141</v>
      </c>
      <c r="I167" s="2" t="s">
        <v>328</v>
      </c>
      <c r="J167" s="60"/>
      <c r="K167" s="61">
        <v>797.68</v>
      </c>
      <c r="L167"/>
      <c r="M167" s="63">
        <v>382</v>
      </c>
      <c r="N167" s="64">
        <f t="shared" si="90"/>
        <v>114.6</v>
      </c>
      <c r="O167" s="64">
        <f t="shared" si="91"/>
        <v>478.61</v>
      </c>
      <c r="P167" s="64">
        <f t="shared" si="92"/>
        <v>0</v>
      </c>
      <c r="Q167" s="64">
        <f t="shared" si="93"/>
        <v>0</v>
      </c>
      <c r="R167" s="65">
        <f t="shared" si="94"/>
        <v>0.48</v>
      </c>
      <c r="S167" s="65">
        <f t="shared" si="95"/>
        <v>0</v>
      </c>
      <c r="T167" s="64">
        <f t="shared" si="96"/>
        <v>0</v>
      </c>
      <c r="U167" s="64">
        <f t="shared" si="97"/>
        <v>0</v>
      </c>
      <c r="V167">
        <v>21</v>
      </c>
      <c r="W167" s="64">
        <f t="shared" si="98"/>
        <v>5.25</v>
      </c>
      <c r="X167" s="27">
        <f t="shared" si="99"/>
        <v>114.6</v>
      </c>
      <c r="Y167" s="11">
        <f t="shared" si="100"/>
        <v>917.53</v>
      </c>
      <c r="Z167" s="123">
        <v>1450065433</v>
      </c>
      <c r="AA167" s="121">
        <v>9315</v>
      </c>
      <c r="AB167" s="27">
        <f t="shared" si="101"/>
        <v>155669.93</v>
      </c>
      <c r="AC167" s="10">
        <f t="shared" si="102"/>
        <v>0.60687199999999997</v>
      </c>
      <c r="AD167" s="121">
        <v>95905</v>
      </c>
      <c r="AE167" s="10">
        <f t="shared" si="103"/>
        <v>0.69529200000000002</v>
      </c>
      <c r="AF167" s="10">
        <f t="shared" si="104"/>
        <v>0.36660199999999998</v>
      </c>
      <c r="AG167" s="66">
        <f t="shared" si="105"/>
        <v>0.36660199999999998</v>
      </c>
      <c r="AH167" s="67">
        <f t="shared" si="106"/>
        <v>0</v>
      </c>
      <c r="AI167" s="68">
        <f t="shared" si="107"/>
        <v>0.36660199999999998</v>
      </c>
      <c r="AJ167">
        <v>0</v>
      </c>
      <c r="AK167">
        <v>0</v>
      </c>
      <c r="AL167" s="26">
        <f t="shared" si="108"/>
        <v>0</v>
      </c>
      <c r="AM167">
        <v>0</v>
      </c>
      <c r="AN167">
        <v>0</v>
      </c>
      <c r="AO167" s="26">
        <f t="shared" si="109"/>
        <v>0</v>
      </c>
      <c r="AP167" s="26">
        <f t="shared" si="110"/>
        <v>3876645</v>
      </c>
      <c r="AQ167" s="26">
        <f t="shared" si="111"/>
        <v>3876645</v>
      </c>
      <c r="AR167" s="69">
        <v>7534704</v>
      </c>
      <c r="AS167" s="69">
        <f t="shared" si="126"/>
        <v>7534704</v>
      </c>
      <c r="AT167" s="63">
        <v>7534704</v>
      </c>
      <c r="AU167" s="26">
        <f t="shared" si="112"/>
        <v>3658059</v>
      </c>
      <c r="AV167" s="70" t="str">
        <f t="shared" si="113"/>
        <v>No</v>
      </c>
      <c r="AW167" s="69">
        <f t="shared" si="114"/>
        <v>0</v>
      </c>
      <c r="AX167" s="71">
        <f t="shared" si="115"/>
        <v>7534704</v>
      </c>
      <c r="AY167" s="72">
        <f t="shared" si="116"/>
        <v>7534704</v>
      </c>
      <c r="AZ167" s="115">
        <f t="shared" si="117"/>
        <v>0</v>
      </c>
      <c r="BA167" s="115"/>
      <c r="BB167" s="115">
        <f t="shared" si="118"/>
        <v>13256.61073362752</v>
      </c>
      <c r="BC167" s="74"/>
      <c r="BD167" s="74"/>
      <c r="BE167" s="74">
        <f t="shared" si="119"/>
        <v>-3658059</v>
      </c>
      <c r="BF167" s="74">
        <f t="shared" si="120"/>
        <v>-3658059</v>
      </c>
      <c r="BG167" s="74">
        <f t="shared" si="120"/>
        <v>-3658059</v>
      </c>
      <c r="BH167" s="74">
        <f t="shared" si="120"/>
        <v>-3658059</v>
      </c>
      <c r="BI167" s="74">
        <f t="shared" si="120"/>
        <v>-3658059</v>
      </c>
      <c r="BJ167" s="74">
        <f t="shared" si="120"/>
        <v>-3658059</v>
      </c>
      <c r="BK167" s="74">
        <f t="shared" si="120"/>
        <v>-3658059</v>
      </c>
      <c r="BL167" s="74">
        <f t="shared" si="120"/>
        <v>-3658059</v>
      </c>
      <c r="BO167" s="116">
        <f t="shared" si="121"/>
        <v>0</v>
      </c>
      <c r="BP167" s="116">
        <f t="shared" si="121"/>
        <v>-522736.6311</v>
      </c>
      <c r="BQ167" s="116">
        <f t="shared" si="121"/>
        <v>-609798.4352999999</v>
      </c>
      <c r="BR167" s="116">
        <f t="shared" si="121"/>
        <v>-731611.8</v>
      </c>
      <c r="BS167" s="116">
        <f t="shared" si="121"/>
        <v>-914514.75</v>
      </c>
      <c r="BT167" s="116">
        <f t="shared" si="121"/>
        <v>-1219231.0647</v>
      </c>
      <c r="BU167" s="116">
        <f t="shared" si="121"/>
        <v>-1829029.5</v>
      </c>
      <c r="BV167" s="116">
        <f t="shared" si="89"/>
        <v>-3658059</v>
      </c>
      <c r="BX167" s="74">
        <f t="shared" si="122"/>
        <v>7534704</v>
      </c>
      <c r="BY167" s="74">
        <f t="shared" si="123"/>
        <v>7011967.3689000001</v>
      </c>
      <c r="BZ167" s="74">
        <f t="shared" si="123"/>
        <v>6924905.5647</v>
      </c>
      <c r="CA167" s="74">
        <f t="shared" si="123"/>
        <v>6803092.2000000002</v>
      </c>
      <c r="CB167" s="74">
        <f t="shared" si="123"/>
        <v>6620189.25</v>
      </c>
      <c r="CC167" s="74">
        <f t="shared" si="123"/>
        <v>6315472.9353</v>
      </c>
      <c r="CD167" s="74">
        <f t="shared" si="123"/>
        <v>5705674.5</v>
      </c>
      <c r="CE167" s="74">
        <f t="shared" si="123"/>
        <v>3876645</v>
      </c>
      <c r="CG167" s="117">
        <f t="shared" si="124"/>
        <v>7534704</v>
      </c>
      <c r="CH167" s="117">
        <f t="shared" si="125"/>
        <v>7534704</v>
      </c>
      <c r="CI167" s="117">
        <f t="shared" si="125"/>
        <v>7534704</v>
      </c>
      <c r="CJ167" s="117">
        <f t="shared" si="125"/>
        <v>7534704</v>
      </c>
      <c r="CK167" s="117">
        <f t="shared" si="125"/>
        <v>7534704</v>
      </c>
      <c r="CL167" s="117">
        <f t="shared" si="125"/>
        <v>7534704</v>
      </c>
      <c r="CM167" s="117">
        <f t="shared" si="125"/>
        <v>7534704</v>
      </c>
      <c r="CN167" s="117">
        <f t="shared" si="125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 s="124">
        <v>0</v>
      </c>
      <c r="H168" s="6">
        <v>142</v>
      </c>
      <c r="I168" s="2" t="s">
        <v>329</v>
      </c>
      <c r="J168" s="60"/>
      <c r="K168" s="61">
        <v>2142.15</v>
      </c>
      <c r="L168"/>
      <c r="M168" s="63">
        <v>361</v>
      </c>
      <c r="N168" s="64">
        <f t="shared" si="90"/>
        <v>108.3</v>
      </c>
      <c r="O168" s="64">
        <f t="shared" si="91"/>
        <v>1285.29</v>
      </c>
      <c r="P168" s="64">
        <f t="shared" si="92"/>
        <v>0</v>
      </c>
      <c r="Q168" s="64">
        <f t="shared" si="93"/>
        <v>0</v>
      </c>
      <c r="R168" s="65">
        <f t="shared" si="94"/>
        <v>0.17</v>
      </c>
      <c r="S168" s="65">
        <f t="shared" si="95"/>
        <v>0</v>
      </c>
      <c r="T168" s="64">
        <f t="shared" si="96"/>
        <v>0</v>
      </c>
      <c r="U168" s="64">
        <f t="shared" si="97"/>
        <v>0</v>
      </c>
      <c r="V168">
        <v>27</v>
      </c>
      <c r="W168" s="64">
        <f t="shared" si="98"/>
        <v>6.75</v>
      </c>
      <c r="X168" s="27">
        <f t="shared" si="99"/>
        <v>108.3</v>
      </c>
      <c r="Y168" s="11">
        <f t="shared" si="100"/>
        <v>2257.2000000000003</v>
      </c>
      <c r="Z168" s="123">
        <v>2385570271</v>
      </c>
      <c r="AA168" s="121">
        <v>14577</v>
      </c>
      <c r="AB168" s="27">
        <f t="shared" si="101"/>
        <v>163653.03</v>
      </c>
      <c r="AC168" s="10">
        <f t="shared" si="102"/>
        <v>0.63799300000000003</v>
      </c>
      <c r="AD168" s="121">
        <v>132846</v>
      </c>
      <c r="AE168" s="10">
        <f t="shared" si="103"/>
        <v>0.96310700000000005</v>
      </c>
      <c r="AF168" s="10">
        <f t="shared" si="104"/>
        <v>0.26447300000000001</v>
      </c>
      <c r="AG168" s="66">
        <f t="shared" si="105"/>
        <v>0.26447300000000001</v>
      </c>
      <c r="AH168" s="67">
        <f t="shared" si="106"/>
        <v>0</v>
      </c>
      <c r="AI168" s="68">
        <f t="shared" si="107"/>
        <v>0.26447300000000001</v>
      </c>
      <c r="AJ168">
        <v>0</v>
      </c>
      <c r="AK168">
        <v>0</v>
      </c>
      <c r="AL168" s="26">
        <f t="shared" si="108"/>
        <v>0</v>
      </c>
      <c r="AM168">
        <v>0</v>
      </c>
      <c r="AN168">
        <v>0</v>
      </c>
      <c r="AO168" s="26">
        <f t="shared" si="109"/>
        <v>0</v>
      </c>
      <c r="AP168" s="26">
        <f t="shared" si="110"/>
        <v>6880061</v>
      </c>
      <c r="AQ168" s="26">
        <f t="shared" si="111"/>
        <v>6880061</v>
      </c>
      <c r="AR168" s="69">
        <v>10699177</v>
      </c>
      <c r="AS168" s="69">
        <f t="shared" si="126"/>
        <v>6880061</v>
      </c>
      <c r="AT168" s="63">
        <v>9105528</v>
      </c>
      <c r="AU168" s="26">
        <f t="shared" si="112"/>
        <v>2225467</v>
      </c>
      <c r="AV168" s="70" t="str">
        <f t="shared" si="113"/>
        <v>No</v>
      </c>
      <c r="AW168" s="69">
        <f t="shared" si="114"/>
        <v>0</v>
      </c>
      <c r="AX168" s="71">
        <f t="shared" si="115"/>
        <v>9105528</v>
      </c>
      <c r="AY168" s="72">
        <f t="shared" si="116"/>
        <v>9105528</v>
      </c>
      <c r="AZ168" s="115">
        <f t="shared" si="117"/>
        <v>0</v>
      </c>
      <c r="BA168" s="115"/>
      <c r="BB168" s="115">
        <f t="shared" si="118"/>
        <v>12143.981513899587</v>
      </c>
      <c r="BC168" s="74"/>
      <c r="BD168" s="74"/>
      <c r="BE168" s="74">
        <f t="shared" si="119"/>
        <v>-2225467</v>
      </c>
      <c r="BF168" s="74">
        <f t="shared" si="120"/>
        <v>-2225467</v>
      </c>
      <c r="BG168" s="74">
        <f t="shared" si="120"/>
        <v>-1907447.7656999994</v>
      </c>
      <c r="BH168" s="74">
        <f t="shared" si="120"/>
        <v>-1589476.22315781</v>
      </c>
      <c r="BI168" s="74">
        <f t="shared" si="120"/>
        <v>-1271580.9785262477</v>
      </c>
      <c r="BJ168" s="74">
        <f t="shared" si="120"/>
        <v>-953685.73389468528</v>
      </c>
      <c r="BK168" s="74">
        <f t="shared" si="120"/>
        <v>-635822.27878758684</v>
      </c>
      <c r="BL168" s="74">
        <f t="shared" si="120"/>
        <v>-317911.13939379342</v>
      </c>
      <c r="BO168" s="116">
        <f t="shared" si="121"/>
        <v>0</v>
      </c>
      <c r="BP168" s="116">
        <f t="shared" si="121"/>
        <v>-318019.23430000001</v>
      </c>
      <c r="BQ168" s="116">
        <f t="shared" si="121"/>
        <v>-317971.54254218988</v>
      </c>
      <c r="BR168" s="116">
        <f t="shared" si="121"/>
        <v>-317895.24463156203</v>
      </c>
      <c r="BS168" s="116">
        <f t="shared" si="121"/>
        <v>-317895.24463156192</v>
      </c>
      <c r="BT168" s="116">
        <f t="shared" si="121"/>
        <v>-317863.45510709856</v>
      </c>
      <c r="BU168" s="116">
        <f t="shared" si="121"/>
        <v>-317911.13939379342</v>
      </c>
      <c r="BV168" s="116">
        <f t="shared" si="89"/>
        <v>-317911.13939379342</v>
      </c>
      <c r="BX168" s="74">
        <f t="shared" si="122"/>
        <v>9105528</v>
      </c>
      <c r="BY168" s="74">
        <f t="shared" si="123"/>
        <v>8787508.7656999994</v>
      </c>
      <c r="BZ168" s="74">
        <f t="shared" si="123"/>
        <v>8469537.22315781</v>
      </c>
      <c r="CA168" s="74">
        <f t="shared" si="123"/>
        <v>8151641.9785262477</v>
      </c>
      <c r="CB168" s="74">
        <f t="shared" si="123"/>
        <v>7833746.7338946853</v>
      </c>
      <c r="CC168" s="74">
        <f t="shared" si="123"/>
        <v>7515883.2787875868</v>
      </c>
      <c r="CD168" s="74">
        <f t="shared" si="123"/>
        <v>7197972.1393937934</v>
      </c>
      <c r="CE168" s="74">
        <f t="shared" si="123"/>
        <v>6880061</v>
      </c>
      <c r="CG168" s="117">
        <f t="shared" si="124"/>
        <v>9105528</v>
      </c>
      <c r="CH168" s="117">
        <f t="shared" si="125"/>
        <v>8787508.7656999994</v>
      </c>
      <c r="CI168" s="117">
        <f t="shared" si="125"/>
        <v>8469537.22315781</v>
      </c>
      <c r="CJ168" s="117">
        <f t="shared" si="125"/>
        <v>8151641.9785262477</v>
      </c>
      <c r="CK168" s="117">
        <f t="shared" si="125"/>
        <v>7833746.7338946853</v>
      </c>
      <c r="CL168" s="117">
        <f t="shared" si="125"/>
        <v>7515883.2787875868</v>
      </c>
      <c r="CM168" s="117">
        <f t="shared" si="125"/>
        <v>7197972.1393937934</v>
      </c>
      <c r="CN168" s="117">
        <f t="shared" si="125"/>
        <v>6880061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 s="124">
        <v>15</v>
      </c>
      <c r="H169" s="6">
        <v>143</v>
      </c>
      <c r="I169" s="2" t="s">
        <v>330</v>
      </c>
      <c r="J169" s="60"/>
      <c r="K169" s="61">
        <v>4121.2299999999996</v>
      </c>
      <c r="L169"/>
      <c r="M169" s="63">
        <v>2635</v>
      </c>
      <c r="N169" s="64">
        <f t="shared" si="90"/>
        <v>790.5</v>
      </c>
      <c r="O169" s="64">
        <f t="shared" si="91"/>
        <v>2472.7399999999998</v>
      </c>
      <c r="P169" s="64">
        <f t="shared" si="92"/>
        <v>162.26000000000022</v>
      </c>
      <c r="Q169" s="64">
        <f t="shared" si="93"/>
        <v>24.34</v>
      </c>
      <c r="R169" s="65">
        <f t="shared" si="94"/>
        <v>0.64</v>
      </c>
      <c r="S169" s="65">
        <f t="shared" si="95"/>
        <v>4.0000000000000036E-2</v>
      </c>
      <c r="T169" s="64">
        <f t="shared" si="96"/>
        <v>164.85</v>
      </c>
      <c r="U169" s="64">
        <f t="shared" si="97"/>
        <v>24.73</v>
      </c>
      <c r="V169">
        <v>660</v>
      </c>
      <c r="W169" s="64">
        <f t="shared" si="98"/>
        <v>165</v>
      </c>
      <c r="X169" s="27">
        <f t="shared" si="99"/>
        <v>790.5</v>
      </c>
      <c r="Y169" s="11">
        <f t="shared" si="100"/>
        <v>5101.07</v>
      </c>
      <c r="Z169" s="123">
        <v>4161750703</v>
      </c>
      <c r="AA169" s="121">
        <v>35563</v>
      </c>
      <c r="AB169" s="27">
        <f t="shared" si="101"/>
        <v>117024.74</v>
      </c>
      <c r="AC169" s="10">
        <f t="shared" si="102"/>
        <v>0.45621499999999998</v>
      </c>
      <c r="AD169" s="121">
        <v>66616</v>
      </c>
      <c r="AE169" s="10">
        <f t="shared" si="103"/>
        <v>0.48295199999999999</v>
      </c>
      <c r="AF169" s="10">
        <f t="shared" si="104"/>
        <v>0.53576400000000002</v>
      </c>
      <c r="AG169" s="66">
        <f t="shared" si="105"/>
        <v>0.53576400000000002</v>
      </c>
      <c r="AH169" s="67">
        <f t="shared" si="106"/>
        <v>0.04</v>
      </c>
      <c r="AI169" s="68">
        <f t="shared" si="107"/>
        <v>0.57576400000000005</v>
      </c>
      <c r="AJ169">
        <v>0</v>
      </c>
      <c r="AK169">
        <v>0</v>
      </c>
      <c r="AL169" s="26">
        <f t="shared" si="108"/>
        <v>0</v>
      </c>
      <c r="AM169">
        <v>0</v>
      </c>
      <c r="AN169">
        <v>0</v>
      </c>
      <c r="AO169" s="26">
        <f t="shared" si="109"/>
        <v>0</v>
      </c>
      <c r="AP169" s="26">
        <f t="shared" si="110"/>
        <v>33849069</v>
      </c>
      <c r="AQ169" s="26">
        <f t="shared" si="111"/>
        <v>33849069</v>
      </c>
      <c r="AR169" s="69">
        <v>24482865</v>
      </c>
      <c r="AS169" s="69">
        <f t="shared" si="126"/>
        <v>34701422</v>
      </c>
      <c r="AT169" s="63">
        <v>34701422</v>
      </c>
      <c r="AU169" s="26">
        <f t="shared" si="112"/>
        <v>852353</v>
      </c>
      <c r="AV169" s="70" t="str">
        <f t="shared" si="113"/>
        <v>No</v>
      </c>
      <c r="AW169" s="69">
        <f t="shared" si="114"/>
        <v>0</v>
      </c>
      <c r="AX169" s="71">
        <f t="shared" si="115"/>
        <v>34701422</v>
      </c>
      <c r="AY169" s="72">
        <f t="shared" si="116"/>
        <v>34701422</v>
      </c>
      <c r="AZ169" s="115">
        <f t="shared" si="117"/>
        <v>0</v>
      </c>
      <c r="BA169" s="115"/>
      <c r="BB169" s="115">
        <f t="shared" si="118"/>
        <v>14265.117877429799</v>
      </c>
      <c r="BC169" s="74"/>
      <c r="BD169" s="74"/>
      <c r="BE169" s="74">
        <f t="shared" si="119"/>
        <v>-852353</v>
      </c>
      <c r="BF169" s="74">
        <f t="shared" si="120"/>
        <v>-852353</v>
      </c>
      <c r="BG169" s="74">
        <f t="shared" si="120"/>
        <v>-852353</v>
      </c>
      <c r="BH169" s="74">
        <f t="shared" si="120"/>
        <v>-852353</v>
      </c>
      <c r="BI169" s="74">
        <f t="shared" si="120"/>
        <v>-852353</v>
      </c>
      <c r="BJ169" s="74">
        <f t="shared" si="120"/>
        <v>-852353</v>
      </c>
      <c r="BK169" s="74">
        <f t="shared" si="120"/>
        <v>-852353</v>
      </c>
      <c r="BL169" s="74">
        <f t="shared" si="120"/>
        <v>-852353</v>
      </c>
      <c r="BO169" s="116">
        <f t="shared" si="121"/>
        <v>0</v>
      </c>
      <c r="BP169" s="116">
        <f t="shared" si="121"/>
        <v>-121801.24370000001</v>
      </c>
      <c r="BQ169" s="116">
        <f t="shared" si="121"/>
        <v>-142087.2451</v>
      </c>
      <c r="BR169" s="116">
        <f t="shared" si="121"/>
        <v>-170470.6</v>
      </c>
      <c r="BS169" s="116">
        <f t="shared" si="121"/>
        <v>-213088.25</v>
      </c>
      <c r="BT169" s="116">
        <f t="shared" si="121"/>
        <v>-284089.2549</v>
      </c>
      <c r="BU169" s="116">
        <f t="shared" si="121"/>
        <v>-426176.5</v>
      </c>
      <c r="BV169" s="116">
        <f t="shared" si="89"/>
        <v>-852353</v>
      </c>
      <c r="BX169" s="74">
        <f t="shared" si="122"/>
        <v>34701422</v>
      </c>
      <c r="BY169" s="74">
        <f t="shared" si="123"/>
        <v>34579620.756300002</v>
      </c>
      <c r="BZ169" s="74">
        <f t="shared" si="123"/>
        <v>34559334.754900001</v>
      </c>
      <c r="CA169" s="74">
        <f t="shared" si="123"/>
        <v>34530951.399999999</v>
      </c>
      <c r="CB169" s="74">
        <f t="shared" si="123"/>
        <v>34488333.75</v>
      </c>
      <c r="CC169" s="74">
        <f t="shared" si="123"/>
        <v>34417332.745099999</v>
      </c>
      <c r="CD169" s="74">
        <f t="shared" si="123"/>
        <v>34275245.5</v>
      </c>
      <c r="CE169" s="74">
        <f t="shared" si="123"/>
        <v>33849069</v>
      </c>
      <c r="CG169" s="117">
        <f t="shared" si="124"/>
        <v>34701422</v>
      </c>
      <c r="CH169" s="117">
        <f t="shared" si="125"/>
        <v>34701422</v>
      </c>
      <c r="CI169" s="117">
        <f t="shared" si="125"/>
        <v>34701422</v>
      </c>
      <c r="CJ169" s="117">
        <f t="shared" si="125"/>
        <v>34701422</v>
      </c>
      <c r="CK169" s="117">
        <f t="shared" si="125"/>
        <v>34701422</v>
      </c>
      <c r="CL169" s="117">
        <f t="shared" si="125"/>
        <v>34701422</v>
      </c>
      <c r="CM169" s="117">
        <f t="shared" si="125"/>
        <v>34701422</v>
      </c>
      <c r="CN169" s="117">
        <f t="shared" si="125"/>
        <v>34701422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 s="124">
        <v>0</v>
      </c>
      <c r="H170" s="6">
        <v>144</v>
      </c>
      <c r="I170" s="2" t="s">
        <v>331</v>
      </c>
      <c r="J170" s="60"/>
      <c r="K170" s="61">
        <v>6719.77</v>
      </c>
      <c r="L170"/>
      <c r="M170" s="63">
        <v>1399</v>
      </c>
      <c r="N170" s="64">
        <f t="shared" si="90"/>
        <v>419.7</v>
      </c>
      <c r="O170" s="64">
        <f t="shared" si="91"/>
        <v>4031.86</v>
      </c>
      <c r="P170" s="64">
        <f t="shared" si="92"/>
        <v>0</v>
      </c>
      <c r="Q170" s="64">
        <f t="shared" si="93"/>
        <v>0</v>
      </c>
      <c r="R170" s="65">
        <f t="shared" si="94"/>
        <v>0.21</v>
      </c>
      <c r="S170" s="65">
        <f t="shared" si="95"/>
        <v>0</v>
      </c>
      <c r="T170" s="64">
        <f t="shared" si="96"/>
        <v>0</v>
      </c>
      <c r="U170" s="64">
        <f t="shared" si="97"/>
        <v>0</v>
      </c>
      <c r="V170">
        <v>299</v>
      </c>
      <c r="W170" s="64">
        <f t="shared" si="98"/>
        <v>74.75</v>
      </c>
      <c r="X170" s="27">
        <f t="shared" si="99"/>
        <v>419.7</v>
      </c>
      <c r="Y170" s="11">
        <f t="shared" si="100"/>
        <v>7214.22</v>
      </c>
      <c r="Z170" s="123">
        <v>8511664346.6700001</v>
      </c>
      <c r="AA170" s="121">
        <v>37135</v>
      </c>
      <c r="AB170" s="27">
        <f t="shared" si="101"/>
        <v>229208.68</v>
      </c>
      <c r="AC170" s="10">
        <f t="shared" si="102"/>
        <v>0.89355899999999999</v>
      </c>
      <c r="AD170" s="121">
        <v>153846</v>
      </c>
      <c r="AE170" s="10">
        <f t="shared" si="103"/>
        <v>1.1153519999999999</v>
      </c>
      <c r="AF170" s="10">
        <f t="shared" si="104"/>
        <v>3.9903000000000001E-2</v>
      </c>
      <c r="AG170" s="66">
        <f t="shared" si="105"/>
        <v>3.9903000000000001E-2</v>
      </c>
      <c r="AH170" s="67">
        <f t="shared" si="106"/>
        <v>0</v>
      </c>
      <c r="AI170" s="68">
        <f t="shared" si="107"/>
        <v>3.9903000000000001E-2</v>
      </c>
      <c r="AJ170">
        <v>0</v>
      </c>
      <c r="AK170">
        <v>0</v>
      </c>
      <c r="AL170" s="26">
        <f t="shared" si="108"/>
        <v>0</v>
      </c>
      <c r="AM170">
        <v>0</v>
      </c>
      <c r="AN170">
        <v>0</v>
      </c>
      <c r="AO170" s="26">
        <f t="shared" si="109"/>
        <v>0</v>
      </c>
      <c r="AP170" s="26">
        <f t="shared" si="110"/>
        <v>3317690</v>
      </c>
      <c r="AQ170" s="26">
        <f t="shared" si="111"/>
        <v>3317690</v>
      </c>
      <c r="AR170" s="69">
        <v>3418401</v>
      </c>
      <c r="AS170" s="69">
        <f t="shared" si="126"/>
        <v>3317690</v>
      </c>
      <c r="AT170" s="63">
        <v>3417049</v>
      </c>
      <c r="AU170" s="26">
        <f t="shared" si="112"/>
        <v>99359</v>
      </c>
      <c r="AV170" s="70" t="str">
        <f t="shared" si="113"/>
        <v>No</v>
      </c>
      <c r="AW170" s="69">
        <f t="shared" si="114"/>
        <v>0</v>
      </c>
      <c r="AX170" s="71">
        <f t="shared" si="115"/>
        <v>3417049</v>
      </c>
      <c r="AY170" s="72">
        <f t="shared" si="116"/>
        <v>3417049</v>
      </c>
      <c r="AZ170" s="115">
        <f t="shared" si="117"/>
        <v>0</v>
      </c>
      <c r="BA170" s="115"/>
      <c r="BB170" s="115">
        <f t="shared" si="118"/>
        <v>12373.025490455773</v>
      </c>
      <c r="BC170" s="74"/>
      <c r="BD170" s="74"/>
      <c r="BE170" s="74">
        <f t="shared" si="119"/>
        <v>-99359</v>
      </c>
      <c r="BF170" s="74">
        <f t="shared" si="120"/>
        <v>-99359</v>
      </c>
      <c r="BG170" s="74">
        <f t="shared" si="120"/>
        <v>-85160.598900000099</v>
      </c>
      <c r="BH170" s="74">
        <f t="shared" si="120"/>
        <v>-70964.32706337003</v>
      </c>
      <c r="BI170" s="74">
        <f t="shared" si="120"/>
        <v>-56771.461650696117</v>
      </c>
      <c r="BJ170" s="74">
        <f t="shared" si="120"/>
        <v>-42578.596238022204</v>
      </c>
      <c r="BK170" s="74">
        <f t="shared" si="120"/>
        <v>-28387.150111889467</v>
      </c>
      <c r="BL170" s="74">
        <f t="shared" si="120"/>
        <v>-14193.575055944733</v>
      </c>
      <c r="BO170" s="116">
        <f t="shared" si="121"/>
        <v>0</v>
      </c>
      <c r="BP170" s="116">
        <f t="shared" si="121"/>
        <v>-14198.401099999999</v>
      </c>
      <c r="BQ170" s="116">
        <f t="shared" si="121"/>
        <v>-14196.271836630016</v>
      </c>
      <c r="BR170" s="116">
        <f t="shared" si="121"/>
        <v>-14192.865412674008</v>
      </c>
      <c r="BS170" s="116">
        <f t="shared" si="121"/>
        <v>-14192.865412674029</v>
      </c>
      <c r="BT170" s="116">
        <f t="shared" si="121"/>
        <v>-14191.4461261328</v>
      </c>
      <c r="BU170" s="116">
        <f t="shared" si="121"/>
        <v>-14193.575055944733</v>
      </c>
      <c r="BV170" s="116">
        <f t="shared" si="89"/>
        <v>-14193.575055944733</v>
      </c>
      <c r="BX170" s="74">
        <f t="shared" si="122"/>
        <v>3417049</v>
      </c>
      <c r="BY170" s="74">
        <f t="shared" si="123"/>
        <v>3402850.5989000001</v>
      </c>
      <c r="BZ170" s="74">
        <f t="shared" si="123"/>
        <v>3388654.32706337</v>
      </c>
      <c r="CA170" s="74">
        <f t="shared" si="123"/>
        <v>3374461.4616506961</v>
      </c>
      <c r="CB170" s="74">
        <f t="shared" si="123"/>
        <v>3360268.5962380222</v>
      </c>
      <c r="CC170" s="74">
        <f t="shared" si="123"/>
        <v>3346077.1501118895</v>
      </c>
      <c r="CD170" s="74">
        <f t="shared" si="123"/>
        <v>3331883.5750559447</v>
      </c>
      <c r="CE170" s="74">
        <f t="shared" si="123"/>
        <v>3317690</v>
      </c>
      <c r="CG170" s="117">
        <f t="shared" si="124"/>
        <v>3417049</v>
      </c>
      <c r="CH170" s="117">
        <f t="shared" si="125"/>
        <v>3402850.5989000001</v>
      </c>
      <c r="CI170" s="117">
        <f t="shared" si="125"/>
        <v>3388654.32706337</v>
      </c>
      <c r="CJ170" s="117">
        <f t="shared" si="125"/>
        <v>3374461.4616506961</v>
      </c>
      <c r="CK170" s="117">
        <f t="shared" si="125"/>
        <v>3360268.5962380222</v>
      </c>
      <c r="CL170" s="117">
        <f t="shared" si="125"/>
        <v>3346077.1501118895</v>
      </c>
      <c r="CM170" s="117">
        <f t="shared" si="125"/>
        <v>3331883.5750559447</v>
      </c>
      <c r="CN170" s="117">
        <f t="shared" si="125"/>
        <v>3317690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 s="124">
        <v>0</v>
      </c>
      <c r="H171" s="6">
        <v>145</v>
      </c>
      <c r="I171" s="2" t="s">
        <v>332</v>
      </c>
      <c r="J171" s="60"/>
      <c r="K171" s="61">
        <v>69</v>
      </c>
      <c r="L171"/>
      <c r="M171" s="63">
        <v>13</v>
      </c>
      <c r="N171" s="64">
        <f t="shared" si="90"/>
        <v>3.9</v>
      </c>
      <c r="O171" s="64">
        <f t="shared" si="91"/>
        <v>41.4</v>
      </c>
      <c r="P171" s="64">
        <f t="shared" si="92"/>
        <v>0</v>
      </c>
      <c r="Q171" s="64">
        <f t="shared" si="93"/>
        <v>0</v>
      </c>
      <c r="R171" s="65">
        <f t="shared" si="94"/>
        <v>0.19</v>
      </c>
      <c r="S171" s="65">
        <f t="shared" si="95"/>
        <v>0</v>
      </c>
      <c r="T171" s="64">
        <f t="shared" si="96"/>
        <v>0</v>
      </c>
      <c r="U171" s="64">
        <f t="shared" si="97"/>
        <v>0</v>
      </c>
      <c r="V171">
        <v>1</v>
      </c>
      <c r="W171" s="64">
        <f t="shared" si="98"/>
        <v>0.25</v>
      </c>
      <c r="X171" s="27">
        <f t="shared" si="99"/>
        <v>3.9</v>
      </c>
      <c r="Y171" s="11">
        <f t="shared" si="100"/>
        <v>73.150000000000006</v>
      </c>
      <c r="Z171" s="123">
        <v>183724561.66999999</v>
      </c>
      <c r="AA171" s="121">
        <v>793</v>
      </c>
      <c r="AB171" s="27">
        <f t="shared" si="101"/>
        <v>231682.93</v>
      </c>
      <c r="AC171" s="10">
        <f t="shared" si="102"/>
        <v>0.90320400000000001</v>
      </c>
      <c r="AD171" s="121">
        <v>100547</v>
      </c>
      <c r="AE171" s="10">
        <f t="shared" si="103"/>
        <v>0.72894499999999995</v>
      </c>
      <c r="AF171" s="10">
        <f t="shared" si="104"/>
        <v>0.14907400000000001</v>
      </c>
      <c r="AG171" s="66">
        <f t="shared" si="105"/>
        <v>0.14907400000000001</v>
      </c>
      <c r="AH171" s="67">
        <f t="shared" si="106"/>
        <v>0</v>
      </c>
      <c r="AI171" s="68">
        <f t="shared" si="107"/>
        <v>0.14907400000000001</v>
      </c>
      <c r="AJ171">
        <v>0</v>
      </c>
      <c r="AK171">
        <v>0</v>
      </c>
      <c r="AL171" s="26">
        <f t="shared" si="108"/>
        <v>0</v>
      </c>
      <c r="AM171">
        <v>21</v>
      </c>
      <c r="AN171">
        <v>4</v>
      </c>
      <c r="AO171" s="26">
        <f t="shared" si="109"/>
        <v>8400</v>
      </c>
      <c r="AP171" s="26">
        <f t="shared" si="110"/>
        <v>125677</v>
      </c>
      <c r="AQ171" s="26">
        <f t="shared" si="111"/>
        <v>134077</v>
      </c>
      <c r="AR171" s="69">
        <v>237166</v>
      </c>
      <c r="AS171" s="69">
        <f t="shared" si="126"/>
        <v>134077</v>
      </c>
      <c r="AT171" s="63">
        <v>211728</v>
      </c>
      <c r="AU171" s="26">
        <f t="shared" si="112"/>
        <v>77651</v>
      </c>
      <c r="AV171" s="70" t="str">
        <f t="shared" si="113"/>
        <v>No</v>
      </c>
      <c r="AW171" s="69">
        <f t="shared" si="114"/>
        <v>0</v>
      </c>
      <c r="AX171" s="71">
        <f t="shared" si="115"/>
        <v>211728</v>
      </c>
      <c r="AY171" s="72">
        <f t="shared" si="116"/>
        <v>211728</v>
      </c>
      <c r="AZ171" s="115">
        <f t="shared" si="117"/>
        <v>0</v>
      </c>
      <c r="BA171" s="115"/>
      <c r="BB171" s="115">
        <f t="shared" si="118"/>
        <v>12218.170289855074</v>
      </c>
      <c r="BC171" s="74"/>
      <c r="BD171" s="74"/>
      <c r="BE171" s="74">
        <f t="shared" si="119"/>
        <v>-77651</v>
      </c>
      <c r="BF171" s="74">
        <f t="shared" si="120"/>
        <v>-77651</v>
      </c>
      <c r="BG171" s="74">
        <f t="shared" si="120"/>
        <v>-66554.672099999996</v>
      </c>
      <c r="BH171" s="74">
        <f t="shared" si="120"/>
        <v>-55460.008260929986</v>
      </c>
      <c r="BI171" s="74">
        <f t="shared" si="120"/>
        <v>-44368.006608743977</v>
      </c>
      <c r="BJ171" s="74">
        <f t="shared" si="120"/>
        <v>-33276.004956557998</v>
      </c>
      <c r="BK171" s="74">
        <f t="shared" si="120"/>
        <v>-22185.112504537217</v>
      </c>
      <c r="BL171" s="74">
        <f t="shared" si="120"/>
        <v>-11092.556252268609</v>
      </c>
      <c r="BO171" s="116">
        <f t="shared" si="121"/>
        <v>0</v>
      </c>
      <c r="BP171" s="116">
        <f t="shared" si="121"/>
        <v>-11096.3279</v>
      </c>
      <c r="BQ171" s="116">
        <f t="shared" si="121"/>
        <v>-11094.663839069999</v>
      </c>
      <c r="BR171" s="116">
        <f t="shared" si="121"/>
        <v>-11092.001652185998</v>
      </c>
      <c r="BS171" s="116">
        <f t="shared" si="121"/>
        <v>-11092.001652185994</v>
      </c>
      <c r="BT171" s="116">
        <f t="shared" si="121"/>
        <v>-11090.89245202078</v>
      </c>
      <c r="BU171" s="116">
        <f t="shared" si="121"/>
        <v>-11092.556252268609</v>
      </c>
      <c r="BV171" s="116">
        <f t="shared" si="89"/>
        <v>-11092.556252268609</v>
      </c>
      <c r="BX171" s="74">
        <f t="shared" si="122"/>
        <v>211728</v>
      </c>
      <c r="BY171" s="74">
        <f t="shared" si="123"/>
        <v>200631.6721</v>
      </c>
      <c r="BZ171" s="74">
        <f t="shared" si="123"/>
        <v>189537.00826092999</v>
      </c>
      <c r="CA171" s="74">
        <f t="shared" si="123"/>
        <v>178445.00660874398</v>
      </c>
      <c r="CB171" s="74">
        <f t="shared" si="123"/>
        <v>167353.004956558</v>
      </c>
      <c r="CC171" s="74">
        <f t="shared" si="123"/>
        <v>156262.11250453722</v>
      </c>
      <c r="CD171" s="74">
        <f t="shared" si="123"/>
        <v>145169.55625226861</v>
      </c>
      <c r="CE171" s="74">
        <f t="shared" si="123"/>
        <v>134077</v>
      </c>
      <c r="CG171" s="117">
        <f t="shared" si="124"/>
        <v>211728</v>
      </c>
      <c r="CH171" s="117">
        <f t="shared" si="125"/>
        <v>200631.6721</v>
      </c>
      <c r="CI171" s="117">
        <f t="shared" si="125"/>
        <v>189537.00826092999</v>
      </c>
      <c r="CJ171" s="117">
        <f t="shared" si="125"/>
        <v>178445.00660874398</v>
      </c>
      <c r="CK171" s="117">
        <f t="shared" si="125"/>
        <v>167353.004956558</v>
      </c>
      <c r="CL171" s="117">
        <f t="shared" si="125"/>
        <v>156262.11250453722</v>
      </c>
      <c r="CM171" s="117">
        <f t="shared" si="125"/>
        <v>145169.55625226861</v>
      </c>
      <c r="CN171" s="117">
        <f t="shared" si="125"/>
        <v>134077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 s="124">
        <v>22</v>
      </c>
      <c r="H172" s="6">
        <v>146</v>
      </c>
      <c r="I172" s="2" t="s">
        <v>333</v>
      </c>
      <c r="J172" s="60"/>
      <c r="K172" s="61">
        <v>3331.63</v>
      </c>
      <c r="L172"/>
      <c r="M172" s="63">
        <v>1892</v>
      </c>
      <c r="N172" s="64">
        <f t="shared" si="90"/>
        <v>567.6</v>
      </c>
      <c r="O172" s="64">
        <f t="shared" si="91"/>
        <v>1998.98</v>
      </c>
      <c r="P172" s="64">
        <f t="shared" si="92"/>
        <v>0</v>
      </c>
      <c r="Q172" s="64">
        <f t="shared" si="93"/>
        <v>0</v>
      </c>
      <c r="R172" s="65">
        <f t="shared" si="94"/>
        <v>0.56999999999999995</v>
      </c>
      <c r="S172" s="65">
        <f t="shared" si="95"/>
        <v>0</v>
      </c>
      <c r="T172" s="64">
        <f t="shared" si="96"/>
        <v>0</v>
      </c>
      <c r="U172" s="64">
        <f t="shared" si="97"/>
        <v>0</v>
      </c>
      <c r="V172">
        <v>153</v>
      </c>
      <c r="W172" s="64">
        <f t="shared" si="98"/>
        <v>38.25</v>
      </c>
      <c r="X172" s="27">
        <f t="shared" si="99"/>
        <v>567.6</v>
      </c>
      <c r="Y172" s="11">
        <f t="shared" si="100"/>
        <v>3937.48</v>
      </c>
      <c r="Z172" s="123">
        <v>3528753893.3299999</v>
      </c>
      <c r="AA172" s="121">
        <v>30625</v>
      </c>
      <c r="AB172" s="27">
        <f t="shared" si="101"/>
        <v>115224.62</v>
      </c>
      <c r="AC172" s="10">
        <f t="shared" si="102"/>
        <v>0.44919700000000001</v>
      </c>
      <c r="AD172" s="121">
        <v>79875</v>
      </c>
      <c r="AE172" s="10">
        <f t="shared" si="103"/>
        <v>0.57907799999999998</v>
      </c>
      <c r="AF172" s="10">
        <f t="shared" si="104"/>
        <v>0.51183900000000004</v>
      </c>
      <c r="AG172" s="66">
        <f t="shared" si="105"/>
        <v>0.51183900000000004</v>
      </c>
      <c r="AH172" s="67">
        <f t="shared" si="106"/>
        <v>0</v>
      </c>
      <c r="AI172" s="68">
        <f t="shared" si="107"/>
        <v>0.51183900000000004</v>
      </c>
      <c r="AJ172">
        <v>0</v>
      </c>
      <c r="AK172">
        <v>0</v>
      </c>
      <c r="AL172" s="26">
        <f t="shared" si="108"/>
        <v>0</v>
      </c>
      <c r="AM172">
        <v>0</v>
      </c>
      <c r="AN172">
        <v>0</v>
      </c>
      <c r="AO172" s="26">
        <f t="shared" si="109"/>
        <v>0</v>
      </c>
      <c r="AP172" s="26">
        <f t="shared" si="110"/>
        <v>23226976</v>
      </c>
      <c r="AQ172" s="26">
        <f t="shared" si="111"/>
        <v>23226976</v>
      </c>
      <c r="AR172" s="69">
        <v>19250233</v>
      </c>
      <c r="AS172" s="69">
        <f t="shared" si="126"/>
        <v>23512721</v>
      </c>
      <c r="AT172" s="63">
        <v>23512721</v>
      </c>
      <c r="AU172" s="26">
        <f t="shared" si="112"/>
        <v>285745</v>
      </c>
      <c r="AV172" s="70" t="str">
        <f t="shared" si="113"/>
        <v>No</v>
      </c>
      <c r="AW172" s="69">
        <f t="shared" si="114"/>
        <v>0</v>
      </c>
      <c r="AX172" s="71">
        <f t="shared" si="115"/>
        <v>23512721</v>
      </c>
      <c r="AY172" s="72">
        <f t="shared" si="116"/>
        <v>23512721</v>
      </c>
      <c r="AZ172" s="115">
        <f t="shared" si="117"/>
        <v>0</v>
      </c>
      <c r="BA172" s="115"/>
      <c r="BB172" s="115">
        <f t="shared" si="118"/>
        <v>13620.797327434319</v>
      </c>
      <c r="BC172" s="74"/>
      <c r="BD172" s="74"/>
      <c r="BE172" s="74">
        <f t="shared" si="119"/>
        <v>-285745</v>
      </c>
      <c r="BF172" s="74">
        <f t="shared" si="120"/>
        <v>-285745</v>
      </c>
      <c r="BG172" s="74">
        <f t="shared" si="120"/>
        <v>-285745</v>
      </c>
      <c r="BH172" s="74">
        <f t="shared" si="120"/>
        <v>-285745</v>
      </c>
      <c r="BI172" s="74">
        <f t="shared" si="120"/>
        <v>-285745</v>
      </c>
      <c r="BJ172" s="74">
        <f t="shared" si="120"/>
        <v>-285745</v>
      </c>
      <c r="BK172" s="74">
        <f t="shared" si="120"/>
        <v>-285745</v>
      </c>
      <c r="BL172" s="74">
        <f t="shared" si="120"/>
        <v>-285745</v>
      </c>
      <c r="BO172" s="116">
        <f t="shared" si="121"/>
        <v>0</v>
      </c>
      <c r="BP172" s="116">
        <f t="shared" si="121"/>
        <v>-40832.960500000001</v>
      </c>
      <c r="BQ172" s="116">
        <f t="shared" si="121"/>
        <v>-47633.691499999994</v>
      </c>
      <c r="BR172" s="116">
        <f t="shared" si="121"/>
        <v>-57149</v>
      </c>
      <c r="BS172" s="116">
        <f t="shared" si="121"/>
        <v>-71436.25</v>
      </c>
      <c r="BT172" s="116">
        <f t="shared" si="121"/>
        <v>-95238.808499999999</v>
      </c>
      <c r="BU172" s="116">
        <f t="shared" si="121"/>
        <v>-142872.5</v>
      </c>
      <c r="BV172" s="116">
        <f t="shared" si="89"/>
        <v>-285745</v>
      </c>
      <c r="BX172" s="74">
        <f t="shared" si="122"/>
        <v>23512721</v>
      </c>
      <c r="BY172" s="74">
        <f t="shared" si="123"/>
        <v>23471888.039500002</v>
      </c>
      <c r="BZ172" s="74">
        <f t="shared" si="123"/>
        <v>23465087.308499999</v>
      </c>
      <c r="CA172" s="74">
        <f t="shared" si="123"/>
        <v>23455572</v>
      </c>
      <c r="CB172" s="74">
        <f t="shared" si="123"/>
        <v>23441284.75</v>
      </c>
      <c r="CC172" s="74">
        <f t="shared" si="123"/>
        <v>23417482.191500001</v>
      </c>
      <c r="CD172" s="74">
        <f t="shared" si="123"/>
        <v>23369848.5</v>
      </c>
      <c r="CE172" s="74">
        <f t="shared" si="123"/>
        <v>23226976</v>
      </c>
      <c r="CG172" s="117">
        <f t="shared" si="124"/>
        <v>23512721</v>
      </c>
      <c r="CH172" s="117">
        <f t="shared" si="125"/>
        <v>23512721</v>
      </c>
      <c r="CI172" s="117">
        <f t="shared" si="125"/>
        <v>23512721</v>
      </c>
      <c r="CJ172" s="117">
        <f t="shared" si="125"/>
        <v>23512721</v>
      </c>
      <c r="CK172" s="117">
        <f t="shared" si="125"/>
        <v>23512721</v>
      </c>
      <c r="CL172" s="117">
        <f t="shared" si="125"/>
        <v>23512721</v>
      </c>
      <c r="CM172" s="117">
        <f t="shared" si="125"/>
        <v>23512721</v>
      </c>
      <c r="CN172" s="117">
        <f t="shared" si="125"/>
        <v>23512721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 s="124">
        <v>0</v>
      </c>
      <c r="H173" s="6">
        <v>147</v>
      </c>
      <c r="I173" s="2" t="s">
        <v>334</v>
      </c>
      <c r="J173" s="60"/>
      <c r="K173" s="61">
        <v>273.81</v>
      </c>
      <c r="L173"/>
      <c r="M173" s="63">
        <v>101</v>
      </c>
      <c r="N173" s="64">
        <f t="shared" si="90"/>
        <v>30.3</v>
      </c>
      <c r="O173" s="64">
        <f t="shared" si="91"/>
        <v>164.29</v>
      </c>
      <c r="P173" s="64">
        <f t="shared" si="92"/>
        <v>0</v>
      </c>
      <c r="Q173" s="64">
        <f t="shared" si="93"/>
        <v>0</v>
      </c>
      <c r="R173" s="65">
        <f t="shared" si="94"/>
        <v>0.37</v>
      </c>
      <c r="S173" s="65">
        <f t="shared" si="95"/>
        <v>0</v>
      </c>
      <c r="T173" s="64">
        <f t="shared" si="96"/>
        <v>0</v>
      </c>
      <c r="U173" s="64">
        <f t="shared" si="97"/>
        <v>0</v>
      </c>
      <c r="V173">
        <v>6</v>
      </c>
      <c r="W173" s="64">
        <f t="shared" si="98"/>
        <v>1.5</v>
      </c>
      <c r="X173" s="27">
        <f t="shared" si="99"/>
        <v>30.3</v>
      </c>
      <c r="Y173" s="11">
        <f t="shared" si="100"/>
        <v>305.61</v>
      </c>
      <c r="Z173" s="123">
        <v>432013956</v>
      </c>
      <c r="AA173" s="121">
        <v>2592</v>
      </c>
      <c r="AB173" s="27">
        <f t="shared" si="101"/>
        <v>166672.04999999999</v>
      </c>
      <c r="AC173" s="10">
        <f t="shared" si="102"/>
        <v>0.64976299999999998</v>
      </c>
      <c r="AD173" s="121">
        <v>84250</v>
      </c>
      <c r="AE173" s="10">
        <f t="shared" si="103"/>
        <v>0.61079499999999998</v>
      </c>
      <c r="AF173" s="10">
        <f t="shared" si="104"/>
        <v>0.361927</v>
      </c>
      <c r="AG173" s="66">
        <f t="shared" si="105"/>
        <v>0.361927</v>
      </c>
      <c r="AH173" s="67">
        <f t="shared" si="106"/>
        <v>0</v>
      </c>
      <c r="AI173" s="68">
        <f t="shared" si="107"/>
        <v>0.361927</v>
      </c>
      <c r="AJ173">
        <v>0</v>
      </c>
      <c r="AK173">
        <v>0</v>
      </c>
      <c r="AL173" s="26">
        <f t="shared" si="108"/>
        <v>0</v>
      </c>
      <c r="AM173">
        <v>27</v>
      </c>
      <c r="AN173">
        <v>4</v>
      </c>
      <c r="AO173" s="26">
        <f t="shared" si="109"/>
        <v>10800</v>
      </c>
      <c r="AP173" s="26">
        <f t="shared" si="110"/>
        <v>1274763</v>
      </c>
      <c r="AQ173" s="26">
        <f t="shared" si="111"/>
        <v>1285563</v>
      </c>
      <c r="AR173" s="69">
        <v>2502621</v>
      </c>
      <c r="AS173" s="69">
        <f t="shared" si="126"/>
        <v>1285563</v>
      </c>
      <c r="AT173" s="63">
        <v>2117243</v>
      </c>
      <c r="AU173" s="26">
        <f t="shared" si="112"/>
        <v>831680</v>
      </c>
      <c r="AV173" s="70" t="str">
        <f t="shared" si="113"/>
        <v>No</v>
      </c>
      <c r="AW173" s="69">
        <f t="shared" si="114"/>
        <v>0</v>
      </c>
      <c r="AX173" s="71">
        <f t="shared" si="115"/>
        <v>2117243</v>
      </c>
      <c r="AY173" s="72">
        <f t="shared" si="116"/>
        <v>2117243</v>
      </c>
      <c r="AZ173" s="115">
        <f t="shared" si="117"/>
        <v>0</v>
      </c>
      <c r="BA173" s="115"/>
      <c r="BB173" s="115">
        <f t="shared" si="118"/>
        <v>12863.501150432781</v>
      </c>
      <c r="BC173" s="74"/>
      <c r="BD173" s="74"/>
      <c r="BE173" s="74">
        <f t="shared" si="119"/>
        <v>-831680</v>
      </c>
      <c r="BF173" s="74">
        <f t="shared" si="120"/>
        <v>-831680</v>
      </c>
      <c r="BG173" s="74">
        <f t="shared" si="120"/>
        <v>-712832.92800000007</v>
      </c>
      <c r="BH173" s="74">
        <f t="shared" si="120"/>
        <v>-594003.67890240019</v>
      </c>
      <c r="BI173" s="74">
        <f t="shared" si="120"/>
        <v>-475202.94312192011</v>
      </c>
      <c r="BJ173" s="74">
        <f t="shared" si="120"/>
        <v>-356402.20734144002</v>
      </c>
      <c r="BK173" s="74">
        <f t="shared" si="120"/>
        <v>-237613.35163453803</v>
      </c>
      <c r="BL173" s="74">
        <f t="shared" si="120"/>
        <v>-118806.6758172689</v>
      </c>
      <c r="BO173" s="116">
        <f t="shared" si="121"/>
        <v>0</v>
      </c>
      <c r="BP173" s="116">
        <f t="shared" si="121"/>
        <v>-118847.072</v>
      </c>
      <c r="BQ173" s="116">
        <f t="shared" si="121"/>
        <v>-118829.2490976</v>
      </c>
      <c r="BR173" s="116">
        <f t="shared" si="121"/>
        <v>-118800.73578048004</v>
      </c>
      <c r="BS173" s="116">
        <f t="shared" si="121"/>
        <v>-118800.73578048003</v>
      </c>
      <c r="BT173" s="116">
        <f t="shared" si="121"/>
        <v>-118788.85570690196</v>
      </c>
      <c r="BU173" s="116">
        <f t="shared" si="121"/>
        <v>-118806.67581726902</v>
      </c>
      <c r="BV173" s="116">
        <f t="shared" si="89"/>
        <v>-118806.6758172689</v>
      </c>
      <c r="BX173" s="74">
        <f t="shared" si="122"/>
        <v>2117243</v>
      </c>
      <c r="BY173" s="74">
        <f t="shared" si="123"/>
        <v>1998395.9280000001</v>
      </c>
      <c r="BZ173" s="74">
        <f t="shared" si="123"/>
        <v>1879566.6789024002</v>
      </c>
      <c r="CA173" s="74">
        <f t="shared" si="123"/>
        <v>1760765.9431219201</v>
      </c>
      <c r="CB173" s="74">
        <f t="shared" si="123"/>
        <v>1641965.20734144</v>
      </c>
      <c r="CC173" s="74">
        <f t="shared" si="123"/>
        <v>1523176.351634538</v>
      </c>
      <c r="CD173" s="74">
        <f t="shared" si="123"/>
        <v>1404369.6758172689</v>
      </c>
      <c r="CE173" s="74">
        <f t="shared" si="123"/>
        <v>1285563</v>
      </c>
      <c r="CG173" s="117">
        <f t="shared" si="124"/>
        <v>2117243</v>
      </c>
      <c r="CH173" s="117">
        <f t="shared" si="125"/>
        <v>1998395.9280000001</v>
      </c>
      <c r="CI173" s="117">
        <f t="shared" si="125"/>
        <v>1879566.6789024002</v>
      </c>
      <c r="CJ173" s="117">
        <f t="shared" si="125"/>
        <v>1760765.9431219201</v>
      </c>
      <c r="CK173" s="117">
        <f t="shared" si="125"/>
        <v>1641965.20734144</v>
      </c>
      <c r="CL173" s="117">
        <f t="shared" si="125"/>
        <v>1523176.351634538</v>
      </c>
      <c r="CM173" s="117">
        <f t="shared" si="125"/>
        <v>1404369.6758172689</v>
      </c>
      <c r="CN173" s="117">
        <f t="shared" si="125"/>
        <v>1285563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 s="124">
        <v>0</v>
      </c>
      <c r="H174" s="6">
        <v>148</v>
      </c>
      <c r="I174" s="2" t="s">
        <v>335</v>
      </c>
      <c r="J174" s="60"/>
      <c r="K174" s="61">
        <v>4890.2700000000004</v>
      </c>
      <c r="L174"/>
      <c r="M174" s="63">
        <v>1620</v>
      </c>
      <c r="N174" s="64">
        <f t="shared" si="90"/>
        <v>486</v>
      </c>
      <c r="O174" s="64">
        <f t="shared" si="91"/>
        <v>2934.16</v>
      </c>
      <c r="P174" s="64">
        <f t="shared" si="92"/>
        <v>0</v>
      </c>
      <c r="Q174" s="64">
        <f t="shared" si="93"/>
        <v>0</v>
      </c>
      <c r="R174" s="65">
        <f t="shared" si="94"/>
        <v>0.33</v>
      </c>
      <c r="S174" s="65">
        <f t="shared" si="95"/>
        <v>0</v>
      </c>
      <c r="T174" s="64">
        <f t="shared" si="96"/>
        <v>0</v>
      </c>
      <c r="U174" s="64">
        <f t="shared" si="97"/>
        <v>0</v>
      </c>
      <c r="V174">
        <v>383</v>
      </c>
      <c r="W174" s="64">
        <f t="shared" si="98"/>
        <v>95.75</v>
      </c>
      <c r="X174" s="27">
        <f t="shared" si="99"/>
        <v>486</v>
      </c>
      <c r="Y174" s="11">
        <f t="shared" si="100"/>
        <v>5472.02</v>
      </c>
      <c r="Z174" s="123">
        <v>7704386266.6700001</v>
      </c>
      <c r="AA174" s="121">
        <v>44017</v>
      </c>
      <c r="AB174" s="27">
        <f t="shared" si="101"/>
        <v>175032.06</v>
      </c>
      <c r="AC174" s="10">
        <f t="shared" si="102"/>
        <v>0.68235400000000002</v>
      </c>
      <c r="AD174" s="121">
        <v>98465</v>
      </c>
      <c r="AE174" s="10">
        <f t="shared" si="103"/>
        <v>0.71385100000000001</v>
      </c>
      <c r="AF174" s="10">
        <f t="shared" si="104"/>
        <v>0.308197</v>
      </c>
      <c r="AG174" s="66">
        <f t="shared" si="105"/>
        <v>0.308197</v>
      </c>
      <c r="AH174" s="67">
        <f t="shared" si="106"/>
        <v>0</v>
      </c>
      <c r="AI174" s="68">
        <f t="shared" si="107"/>
        <v>0.308197</v>
      </c>
      <c r="AJ174">
        <v>0</v>
      </c>
      <c r="AK174">
        <v>0</v>
      </c>
      <c r="AL174" s="26">
        <f t="shared" si="108"/>
        <v>0</v>
      </c>
      <c r="AM174">
        <v>0</v>
      </c>
      <c r="AN174">
        <v>0</v>
      </c>
      <c r="AO174" s="26">
        <f t="shared" si="109"/>
        <v>0</v>
      </c>
      <c r="AP174" s="26">
        <f t="shared" si="110"/>
        <v>19436453</v>
      </c>
      <c r="AQ174" s="26">
        <f t="shared" si="111"/>
        <v>19436453</v>
      </c>
      <c r="AR174" s="69">
        <v>21301522</v>
      </c>
      <c r="AS174" s="69">
        <f t="shared" si="126"/>
        <v>19436453</v>
      </c>
      <c r="AT174" s="63">
        <v>21286162</v>
      </c>
      <c r="AU174" s="26">
        <f t="shared" si="112"/>
        <v>1849709</v>
      </c>
      <c r="AV174" s="70" t="str">
        <f t="shared" si="113"/>
        <v>No</v>
      </c>
      <c r="AW174" s="69">
        <f t="shared" si="114"/>
        <v>0</v>
      </c>
      <c r="AX174" s="71">
        <f t="shared" si="115"/>
        <v>21286162</v>
      </c>
      <c r="AY174" s="72">
        <f t="shared" si="116"/>
        <v>21286162</v>
      </c>
      <c r="AZ174" s="115">
        <f t="shared" si="117"/>
        <v>0</v>
      </c>
      <c r="BA174" s="115"/>
      <c r="BB174" s="115">
        <f t="shared" si="118"/>
        <v>12896.022203273031</v>
      </c>
      <c r="BC174" s="74"/>
      <c r="BD174" s="74"/>
      <c r="BE174" s="74">
        <f t="shared" si="119"/>
        <v>-1849709</v>
      </c>
      <c r="BF174" s="74">
        <f t="shared" si="120"/>
        <v>-1849709</v>
      </c>
      <c r="BG174" s="74">
        <f t="shared" si="120"/>
        <v>-1585385.5839000009</v>
      </c>
      <c r="BH174" s="74">
        <f t="shared" si="120"/>
        <v>-1321101.8070638701</v>
      </c>
      <c r="BI174" s="74">
        <f t="shared" si="120"/>
        <v>-1056881.4456510954</v>
      </c>
      <c r="BJ174" s="74">
        <f t="shared" si="120"/>
        <v>-792661.08423832059</v>
      </c>
      <c r="BK174" s="74">
        <f t="shared" si="120"/>
        <v>-528467.14486168697</v>
      </c>
      <c r="BL174" s="74">
        <f t="shared" si="120"/>
        <v>-264233.57243084162</v>
      </c>
      <c r="BO174" s="116">
        <f t="shared" si="121"/>
        <v>0</v>
      </c>
      <c r="BP174" s="116">
        <f t="shared" si="121"/>
        <v>-264323.41609999997</v>
      </c>
      <c r="BQ174" s="116">
        <f t="shared" si="121"/>
        <v>-264283.77683613013</v>
      </c>
      <c r="BR174" s="116">
        <f t="shared" si="121"/>
        <v>-264220.36141277401</v>
      </c>
      <c r="BS174" s="116">
        <f t="shared" si="121"/>
        <v>-264220.36141277384</v>
      </c>
      <c r="BT174" s="116">
        <f t="shared" si="121"/>
        <v>-264193.93937663222</v>
      </c>
      <c r="BU174" s="116">
        <f t="shared" si="121"/>
        <v>-264233.57243084349</v>
      </c>
      <c r="BV174" s="116">
        <f t="shared" si="89"/>
        <v>-264233.57243084162</v>
      </c>
      <c r="BX174" s="74">
        <f t="shared" si="122"/>
        <v>21286162</v>
      </c>
      <c r="BY174" s="74">
        <f t="shared" si="123"/>
        <v>21021838.583900001</v>
      </c>
      <c r="BZ174" s="74">
        <f t="shared" si="123"/>
        <v>20757554.80706387</v>
      </c>
      <c r="CA174" s="74">
        <f t="shared" si="123"/>
        <v>20493334.445651095</v>
      </c>
      <c r="CB174" s="74">
        <f t="shared" si="123"/>
        <v>20229114.084238321</v>
      </c>
      <c r="CC174" s="74">
        <f t="shared" si="123"/>
        <v>19964920.144861687</v>
      </c>
      <c r="CD174" s="74">
        <f t="shared" si="123"/>
        <v>19700686.572430842</v>
      </c>
      <c r="CE174" s="74">
        <f t="shared" si="123"/>
        <v>19436453</v>
      </c>
      <c r="CG174" s="117">
        <f t="shared" si="124"/>
        <v>21286162</v>
      </c>
      <c r="CH174" s="117">
        <f t="shared" si="125"/>
        <v>21021838.583900001</v>
      </c>
      <c r="CI174" s="117">
        <f t="shared" si="125"/>
        <v>20757554.80706387</v>
      </c>
      <c r="CJ174" s="117">
        <f t="shared" si="125"/>
        <v>20493334.445651095</v>
      </c>
      <c r="CK174" s="117">
        <f t="shared" si="125"/>
        <v>20229114.084238321</v>
      </c>
      <c r="CL174" s="117">
        <f t="shared" si="125"/>
        <v>19964920.144861687</v>
      </c>
      <c r="CM174" s="117">
        <f t="shared" si="125"/>
        <v>19700686.572430842</v>
      </c>
      <c r="CN174" s="117">
        <f t="shared" si="125"/>
        <v>19436453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 s="124">
        <v>0</v>
      </c>
      <c r="H175" s="6">
        <v>149</v>
      </c>
      <c r="I175" s="2" t="s">
        <v>336</v>
      </c>
      <c r="J175" s="60"/>
      <c r="K175" s="61">
        <v>122.49</v>
      </c>
      <c r="L175"/>
      <c r="M175" s="63">
        <v>27</v>
      </c>
      <c r="N175" s="64">
        <f t="shared" si="90"/>
        <v>8.1</v>
      </c>
      <c r="O175" s="64">
        <f t="shared" si="91"/>
        <v>73.489999999999995</v>
      </c>
      <c r="P175" s="64">
        <f t="shared" si="92"/>
        <v>0</v>
      </c>
      <c r="Q175" s="64">
        <f t="shared" si="93"/>
        <v>0</v>
      </c>
      <c r="R175" s="65">
        <f t="shared" si="94"/>
        <v>0.22</v>
      </c>
      <c r="S175" s="65">
        <f t="shared" si="95"/>
        <v>0</v>
      </c>
      <c r="T175" s="64">
        <f t="shared" si="96"/>
        <v>0</v>
      </c>
      <c r="U175" s="64">
        <f t="shared" si="97"/>
        <v>0</v>
      </c>
      <c r="V175">
        <v>0</v>
      </c>
      <c r="W175" s="64">
        <f t="shared" si="98"/>
        <v>0</v>
      </c>
      <c r="X175" s="27">
        <f t="shared" si="99"/>
        <v>8.1</v>
      </c>
      <c r="Y175" s="11">
        <f t="shared" si="100"/>
        <v>130.59</v>
      </c>
      <c r="Z175" s="123">
        <v>750166320.33000004</v>
      </c>
      <c r="AA175" s="121">
        <v>1352</v>
      </c>
      <c r="AB175" s="27">
        <f t="shared" si="101"/>
        <v>554856.75</v>
      </c>
      <c r="AC175" s="10">
        <f t="shared" si="102"/>
        <v>2.1630820000000002</v>
      </c>
      <c r="AD175" s="121">
        <v>130156</v>
      </c>
      <c r="AE175" s="10">
        <f t="shared" si="103"/>
        <v>0.94360500000000003</v>
      </c>
      <c r="AF175" s="10">
        <f t="shared" si="104"/>
        <v>-0.79723900000000003</v>
      </c>
      <c r="AG175" s="66">
        <f t="shared" si="105"/>
        <v>0.01</v>
      </c>
      <c r="AH175" s="67">
        <f t="shared" si="106"/>
        <v>0</v>
      </c>
      <c r="AI175" s="68">
        <f t="shared" si="107"/>
        <v>0.01</v>
      </c>
      <c r="AJ175">
        <v>122</v>
      </c>
      <c r="AK175">
        <v>13</v>
      </c>
      <c r="AL175" s="26">
        <f t="shared" si="108"/>
        <v>158600</v>
      </c>
      <c r="AM175">
        <v>0</v>
      </c>
      <c r="AN175">
        <v>0</v>
      </c>
      <c r="AO175" s="26">
        <f t="shared" si="109"/>
        <v>0</v>
      </c>
      <c r="AP175" s="26">
        <f t="shared" si="110"/>
        <v>15050</v>
      </c>
      <c r="AQ175" s="26">
        <f t="shared" si="111"/>
        <v>173650</v>
      </c>
      <c r="AR175" s="69">
        <v>33205</v>
      </c>
      <c r="AS175" s="69">
        <f t="shared" si="126"/>
        <v>173650</v>
      </c>
      <c r="AT175" s="63">
        <v>173740</v>
      </c>
      <c r="AU175" s="26">
        <f t="shared" si="112"/>
        <v>90</v>
      </c>
      <c r="AV175" s="70" t="str">
        <f t="shared" si="113"/>
        <v>No</v>
      </c>
      <c r="AW175" s="69">
        <f t="shared" si="114"/>
        <v>0</v>
      </c>
      <c r="AX175" s="71">
        <f t="shared" si="115"/>
        <v>173740</v>
      </c>
      <c r="AY175" s="72">
        <f t="shared" si="116"/>
        <v>173740</v>
      </c>
      <c r="AZ175" s="115">
        <f t="shared" si="117"/>
        <v>0</v>
      </c>
      <c r="BA175" s="115"/>
      <c r="BB175" s="115">
        <f t="shared" si="118"/>
        <v>12287.123438648054</v>
      </c>
      <c r="BC175" s="74"/>
      <c r="BD175" s="74"/>
      <c r="BE175" s="74">
        <f t="shared" si="119"/>
        <v>-90</v>
      </c>
      <c r="BF175" s="74">
        <f t="shared" si="120"/>
        <v>-90</v>
      </c>
      <c r="BG175" s="74">
        <f t="shared" si="120"/>
        <v>-77.138999999995576</v>
      </c>
      <c r="BH175" s="74">
        <f t="shared" si="120"/>
        <v>-64.279928700008895</v>
      </c>
      <c r="BI175" s="74">
        <f t="shared" si="120"/>
        <v>-51.423942960012937</v>
      </c>
      <c r="BJ175" s="74">
        <f t="shared" si="120"/>
        <v>-38.567957220016979</v>
      </c>
      <c r="BK175" s="74">
        <f t="shared" si="120"/>
        <v>-25.713257078576135</v>
      </c>
      <c r="BL175" s="74">
        <f t="shared" si="120"/>
        <v>-12.856628539273515</v>
      </c>
      <c r="BO175" s="116">
        <f t="shared" si="121"/>
        <v>0</v>
      </c>
      <c r="BP175" s="116">
        <f t="shared" si="121"/>
        <v>-12.861000000000001</v>
      </c>
      <c r="BQ175" s="116">
        <f t="shared" si="121"/>
        <v>-12.859071299999261</v>
      </c>
      <c r="BR175" s="116">
        <f t="shared" si="121"/>
        <v>-12.855985740001779</v>
      </c>
      <c r="BS175" s="116">
        <f t="shared" si="121"/>
        <v>-12.855985740003234</v>
      </c>
      <c r="BT175" s="116">
        <f t="shared" si="121"/>
        <v>-12.854700141431659</v>
      </c>
      <c r="BU175" s="116">
        <f t="shared" si="121"/>
        <v>-12.856628539288067</v>
      </c>
      <c r="BV175" s="116">
        <f t="shared" si="89"/>
        <v>-12.856628539273515</v>
      </c>
      <c r="BX175" s="74">
        <f t="shared" si="122"/>
        <v>173740</v>
      </c>
      <c r="BY175" s="74">
        <f t="shared" si="123"/>
        <v>173727.139</v>
      </c>
      <c r="BZ175" s="74">
        <f t="shared" si="123"/>
        <v>173714.27992870001</v>
      </c>
      <c r="CA175" s="74">
        <f t="shared" si="123"/>
        <v>173701.42394296001</v>
      </c>
      <c r="CB175" s="74">
        <f t="shared" si="123"/>
        <v>173688.56795722002</v>
      </c>
      <c r="CC175" s="74">
        <f t="shared" si="123"/>
        <v>173675.71325707858</v>
      </c>
      <c r="CD175" s="74">
        <f t="shared" si="123"/>
        <v>173662.85662853927</v>
      </c>
      <c r="CE175" s="74">
        <f t="shared" si="123"/>
        <v>173650</v>
      </c>
      <c r="CG175" s="117">
        <f t="shared" si="124"/>
        <v>173740</v>
      </c>
      <c r="CH175" s="117">
        <f t="shared" si="125"/>
        <v>173727.139</v>
      </c>
      <c r="CI175" s="117">
        <f t="shared" si="125"/>
        <v>173714.27992870001</v>
      </c>
      <c r="CJ175" s="117">
        <f t="shared" si="125"/>
        <v>173701.42394296001</v>
      </c>
      <c r="CK175" s="117">
        <f t="shared" si="125"/>
        <v>173688.56795722002</v>
      </c>
      <c r="CL175" s="117">
        <f t="shared" si="125"/>
        <v>173675.71325707858</v>
      </c>
      <c r="CM175" s="117">
        <f t="shared" si="125"/>
        <v>173662.85662853927</v>
      </c>
      <c r="CN175" s="117">
        <f t="shared" si="125"/>
        <v>173650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 s="124">
        <v>0</v>
      </c>
      <c r="H176" s="6">
        <v>150</v>
      </c>
      <c r="I176" s="2" t="s">
        <v>337</v>
      </c>
      <c r="J176" s="60"/>
      <c r="K176" s="61">
        <v>262.58999999999997</v>
      </c>
      <c r="L176"/>
      <c r="M176" s="63">
        <v>77</v>
      </c>
      <c r="N176" s="64">
        <f t="shared" si="90"/>
        <v>23.1</v>
      </c>
      <c r="O176" s="64">
        <f t="shared" si="91"/>
        <v>157.55000000000001</v>
      </c>
      <c r="P176" s="64">
        <f t="shared" si="92"/>
        <v>0</v>
      </c>
      <c r="Q176" s="64">
        <f t="shared" si="93"/>
        <v>0</v>
      </c>
      <c r="R176" s="65">
        <f t="shared" si="94"/>
        <v>0.28999999999999998</v>
      </c>
      <c r="S176" s="65">
        <f t="shared" si="95"/>
        <v>0</v>
      </c>
      <c r="T176" s="64">
        <f t="shared" si="96"/>
        <v>0</v>
      </c>
      <c r="U176" s="64">
        <f t="shared" si="97"/>
        <v>0</v>
      </c>
      <c r="V176">
        <v>15</v>
      </c>
      <c r="W176" s="64">
        <f t="shared" si="98"/>
        <v>3.75</v>
      </c>
      <c r="X176" s="27">
        <f t="shared" si="99"/>
        <v>23.1</v>
      </c>
      <c r="Y176" s="11">
        <f t="shared" si="100"/>
        <v>289.44</v>
      </c>
      <c r="Z176" s="123">
        <v>2612155965</v>
      </c>
      <c r="AA176" s="121">
        <v>3666</v>
      </c>
      <c r="AB176" s="27">
        <f t="shared" si="101"/>
        <v>712535.72</v>
      </c>
      <c r="AC176" s="10">
        <f t="shared" si="102"/>
        <v>2.7777850000000002</v>
      </c>
      <c r="AD176" s="121">
        <v>85709</v>
      </c>
      <c r="AE176" s="10">
        <f t="shared" si="103"/>
        <v>0.62137299999999995</v>
      </c>
      <c r="AF176" s="10">
        <f t="shared" si="104"/>
        <v>-1.1308609999999999</v>
      </c>
      <c r="AG176" s="66">
        <f t="shared" si="105"/>
        <v>0.01</v>
      </c>
      <c r="AH176" s="67">
        <f t="shared" si="106"/>
        <v>0</v>
      </c>
      <c r="AI176" s="68">
        <f t="shared" si="107"/>
        <v>0.01</v>
      </c>
      <c r="AJ176">
        <v>259</v>
      </c>
      <c r="AK176">
        <v>13</v>
      </c>
      <c r="AL176" s="26">
        <f t="shared" si="108"/>
        <v>336700</v>
      </c>
      <c r="AM176">
        <v>0</v>
      </c>
      <c r="AN176">
        <v>0</v>
      </c>
      <c r="AO176" s="26">
        <f t="shared" si="109"/>
        <v>0</v>
      </c>
      <c r="AP176" s="26">
        <f t="shared" si="110"/>
        <v>33358</v>
      </c>
      <c r="AQ176" s="26">
        <f t="shared" si="111"/>
        <v>370058</v>
      </c>
      <c r="AR176" s="69">
        <v>50646</v>
      </c>
      <c r="AS176" s="69">
        <f t="shared" si="126"/>
        <v>370058</v>
      </c>
      <c r="AT176" s="63">
        <v>337108</v>
      </c>
      <c r="AU176" s="26">
        <f t="shared" si="112"/>
        <v>32950</v>
      </c>
      <c r="AV176" s="70" t="str">
        <f t="shared" si="113"/>
        <v>Yes</v>
      </c>
      <c r="AW176" s="69">
        <f t="shared" si="114"/>
        <v>32950</v>
      </c>
      <c r="AX176" s="71">
        <f t="shared" si="115"/>
        <v>370058</v>
      </c>
      <c r="AY176" s="72">
        <f t="shared" si="116"/>
        <v>370058</v>
      </c>
      <c r="AZ176" s="115">
        <f t="shared" si="117"/>
        <v>32950</v>
      </c>
      <c r="BA176" s="115"/>
      <c r="BB176" s="115">
        <f t="shared" si="118"/>
        <v>12703.438820975667</v>
      </c>
      <c r="BC176" s="74"/>
      <c r="BD176" s="74"/>
      <c r="BE176" s="74">
        <f t="shared" si="119"/>
        <v>0</v>
      </c>
      <c r="BF176" s="74">
        <f t="shared" si="120"/>
        <v>0</v>
      </c>
      <c r="BG176" s="74">
        <f t="shared" si="120"/>
        <v>0</v>
      </c>
      <c r="BH176" s="74">
        <f t="shared" si="120"/>
        <v>0</v>
      </c>
      <c r="BI176" s="74">
        <f t="shared" si="120"/>
        <v>0</v>
      </c>
      <c r="BJ176" s="74">
        <f t="shared" si="120"/>
        <v>0</v>
      </c>
      <c r="BK176" s="74">
        <f t="shared" si="120"/>
        <v>0</v>
      </c>
      <c r="BL176" s="74">
        <f t="shared" si="120"/>
        <v>0</v>
      </c>
      <c r="BO176" s="116">
        <f t="shared" si="121"/>
        <v>0</v>
      </c>
      <c r="BP176" s="116">
        <f t="shared" si="121"/>
        <v>0</v>
      </c>
      <c r="BQ176" s="116">
        <f t="shared" si="121"/>
        <v>0</v>
      </c>
      <c r="BR176" s="116">
        <f t="shared" si="121"/>
        <v>0</v>
      </c>
      <c r="BS176" s="116">
        <f t="shared" si="121"/>
        <v>0</v>
      </c>
      <c r="BT176" s="116">
        <f t="shared" si="121"/>
        <v>0</v>
      </c>
      <c r="BU176" s="116">
        <f t="shared" si="121"/>
        <v>0</v>
      </c>
      <c r="BV176" s="116">
        <f t="shared" si="89"/>
        <v>0</v>
      </c>
      <c r="BX176" s="74">
        <f t="shared" si="122"/>
        <v>370058</v>
      </c>
      <c r="BY176" s="74">
        <f t="shared" si="123"/>
        <v>370058</v>
      </c>
      <c r="BZ176" s="74">
        <f t="shared" si="123"/>
        <v>370058</v>
      </c>
      <c r="CA176" s="74">
        <f t="shared" si="123"/>
        <v>370058</v>
      </c>
      <c r="CB176" s="74">
        <f t="shared" si="123"/>
        <v>370058</v>
      </c>
      <c r="CC176" s="74">
        <f t="shared" si="123"/>
        <v>370058</v>
      </c>
      <c r="CD176" s="74">
        <f t="shared" si="123"/>
        <v>370058</v>
      </c>
      <c r="CE176" s="74">
        <f t="shared" si="123"/>
        <v>370058</v>
      </c>
      <c r="CG176" s="117">
        <f t="shared" si="124"/>
        <v>370058</v>
      </c>
      <c r="CH176" s="117">
        <f t="shared" si="125"/>
        <v>370058</v>
      </c>
      <c r="CI176" s="117">
        <f t="shared" si="125"/>
        <v>370058</v>
      </c>
      <c r="CJ176" s="117">
        <f t="shared" si="125"/>
        <v>370058</v>
      </c>
      <c r="CK176" s="117">
        <f t="shared" si="125"/>
        <v>370058</v>
      </c>
      <c r="CL176" s="117">
        <f t="shared" si="125"/>
        <v>370058</v>
      </c>
      <c r="CM176" s="117">
        <f t="shared" si="125"/>
        <v>370058</v>
      </c>
      <c r="CN176" s="117">
        <f t="shared" si="125"/>
        <v>370058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 s="124">
        <v>2</v>
      </c>
      <c r="H177" s="6">
        <v>151</v>
      </c>
      <c r="I177" s="2" t="s">
        <v>338</v>
      </c>
      <c r="J177" s="60"/>
      <c r="K177" s="61">
        <v>18190.53</v>
      </c>
      <c r="L177"/>
      <c r="M177" s="63">
        <v>13521</v>
      </c>
      <c r="N177" s="64">
        <f t="shared" si="90"/>
        <v>4056.3</v>
      </c>
      <c r="O177" s="64">
        <f t="shared" si="91"/>
        <v>10914.32</v>
      </c>
      <c r="P177" s="64">
        <f t="shared" si="92"/>
        <v>2606.6800000000003</v>
      </c>
      <c r="Q177" s="64">
        <f t="shared" si="93"/>
        <v>391</v>
      </c>
      <c r="R177" s="65">
        <f t="shared" si="94"/>
        <v>0.74</v>
      </c>
      <c r="S177" s="65">
        <f t="shared" si="95"/>
        <v>0.14000000000000001</v>
      </c>
      <c r="T177" s="64">
        <f t="shared" si="96"/>
        <v>2546.67</v>
      </c>
      <c r="U177" s="64">
        <f t="shared" si="97"/>
        <v>382</v>
      </c>
      <c r="V177">
        <v>3955</v>
      </c>
      <c r="W177" s="64">
        <f t="shared" si="98"/>
        <v>988.75</v>
      </c>
      <c r="X177" s="27">
        <f t="shared" si="99"/>
        <v>4056.3</v>
      </c>
      <c r="Y177" s="11">
        <f t="shared" si="100"/>
        <v>23626.579999999998</v>
      </c>
      <c r="Z177" s="123">
        <v>9991386442.6700001</v>
      </c>
      <c r="AA177" s="121">
        <v>115016</v>
      </c>
      <c r="AB177" s="27">
        <f t="shared" si="101"/>
        <v>86869.54</v>
      </c>
      <c r="AC177" s="10">
        <f t="shared" si="102"/>
        <v>0.33865699999999999</v>
      </c>
      <c r="AD177" s="121">
        <v>51451</v>
      </c>
      <c r="AE177" s="10">
        <f t="shared" si="103"/>
        <v>0.37300899999999998</v>
      </c>
      <c r="AF177" s="10">
        <f t="shared" si="104"/>
        <v>0.65103699999999998</v>
      </c>
      <c r="AG177" s="66">
        <f t="shared" si="105"/>
        <v>0.65103699999999998</v>
      </c>
      <c r="AH177" s="67">
        <f t="shared" si="106"/>
        <v>0.06</v>
      </c>
      <c r="AI177" s="68">
        <f t="shared" si="107"/>
        <v>0.71103699999999992</v>
      </c>
      <c r="AJ177">
        <v>0</v>
      </c>
      <c r="AK177">
        <v>0</v>
      </c>
      <c r="AL177" s="26">
        <f t="shared" si="108"/>
        <v>0</v>
      </c>
      <c r="AM177">
        <v>0</v>
      </c>
      <c r="AN177">
        <v>0</v>
      </c>
      <c r="AO177" s="26">
        <f t="shared" si="109"/>
        <v>0</v>
      </c>
      <c r="AP177" s="26">
        <f t="shared" si="110"/>
        <v>193612769</v>
      </c>
      <c r="AQ177" s="26">
        <f t="shared" si="111"/>
        <v>193612769</v>
      </c>
      <c r="AR177" s="69">
        <v>133606066</v>
      </c>
      <c r="AS177" s="69">
        <f t="shared" si="126"/>
        <v>201118542</v>
      </c>
      <c r="AT177" s="63">
        <v>201118542</v>
      </c>
      <c r="AU177" s="26">
        <f t="shared" si="112"/>
        <v>7505773</v>
      </c>
      <c r="AV177" s="70" t="str">
        <f t="shared" si="113"/>
        <v>No</v>
      </c>
      <c r="AW177" s="69">
        <f t="shared" si="114"/>
        <v>0</v>
      </c>
      <c r="AX177" s="71">
        <f t="shared" si="115"/>
        <v>201118542</v>
      </c>
      <c r="AY177" s="72">
        <f t="shared" si="116"/>
        <v>201118542</v>
      </c>
      <c r="AZ177" s="115">
        <f t="shared" si="117"/>
        <v>0</v>
      </c>
      <c r="BA177" s="115"/>
      <c r="BB177" s="115">
        <f t="shared" si="118"/>
        <v>14969.125940805465</v>
      </c>
      <c r="BC177" s="74"/>
      <c r="BD177" s="74"/>
      <c r="BE177" s="74">
        <f t="shared" si="119"/>
        <v>-7505773</v>
      </c>
      <c r="BF177" s="74">
        <f t="shared" si="120"/>
        <v>-7505773</v>
      </c>
      <c r="BG177" s="74">
        <f t="shared" si="120"/>
        <v>-7505773</v>
      </c>
      <c r="BH177" s="74">
        <f t="shared" si="120"/>
        <v>-7505773</v>
      </c>
      <c r="BI177" s="74">
        <f t="shared" si="120"/>
        <v>-7505773</v>
      </c>
      <c r="BJ177" s="74">
        <f t="shared" si="120"/>
        <v>-7505773</v>
      </c>
      <c r="BK177" s="74">
        <f t="shared" si="120"/>
        <v>-7505773</v>
      </c>
      <c r="BL177" s="74">
        <f t="shared" si="120"/>
        <v>-7505773</v>
      </c>
      <c r="BO177" s="116">
        <f t="shared" si="121"/>
        <v>0</v>
      </c>
      <c r="BP177" s="116">
        <f t="shared" si="121"/>
        <v>-1072574.9617000001</v>
      </c>
      <c r="BQ177" s="116">
        <f t="shared" si="121"/>
        <v>-1251212.3591</v>
      </c>
      <c r="BR177" s="116">
        <f t="shared" si="121"/>
        <v>-1501154.6</v>
      </c>
      <c r="BS177" s="116">
        <f t="shared" si="121"/>
        <v>-1876443.25</v>
      </c>
      <c r="BT177" s="116">
        <f t="shared" si="121"/>
        <v>-2501674.1409</v>
      </c>
      <c r="BU177" s="116">
        <f t="shared" si="121"/>
        <v>-3752886.5</v>
      </c>
      <c r="BV177" s="116">
        <f t="shared" si="89"/>
        <v>-7505773</v>
      </c>
      <c r="BX177" s="74">
        <f t="shared" si="122"/>
        <v>201118542</v>
      </c>
      <c r="BY177" s="74">
        <f t="shared" si="123"/>
        <v>200045967.03830001</v>
      </c>
      <c r="BZ177" s="74">
        <f t="shared" si="123"/>
        <v>199867329.64089999</v>
      </c>
      <c r="CA177" s="74">
        <f t="shared" si="123"/>
        <v>199617387.40000001</v>
      </c>
      <c r="CB177" s="74">
        <f t="shared" si="123"/>
        <v>199242098.75</v>
      </c>
      <c r="CC177" s="74">
        <f t="shared" si="123"/>
        <v>198616867.85910001</v>
      </c>
      <c r="CD177" s="74">
        <f t="shared" si="123"/>
        <v>197365655.5</v>
      </c>
      <c r="CE177" s="74">
        <f t="shared" si="123"/>
        <v>193612769</v>
      </c>
      <c r="CG177" s="117">
        <f t="shared" si="124"/>
        <v>201118542</v>
      </c>
      <c r="CH177" s="117">
        <f t="shared" si="125"/>
        <v>201118542</v>
      </c>
      <c r="CI177" s="117">
        <f t="shared" si="125"/>
        <v>201118542</v>
      </c>
      <c r="CJ177" s="117">
        <f t="shared" si="125"/>
        <v>201118542</v>
      </c>
      <c r="CK177" s="117">
        <f t="shared" si="125"/>
        <v>201118542</v>
      </c>
      <c r="CL177" s="117">
        <f t="shared" si="125"/>
        <v>201118542</v>
      </c>
      <c r="CM177" s="117">
        <f t="shared" si="125"/>
        <v>201118542</v>
      </c>
      <c r="CN177" s="117">
        <f t="shared" si="125"/>
        <v>201118542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 s="124">
        <v>0</v>
      </c>
      <c r="H178" s="6">
        <v>152</v>
      </c>
      <c r="I178" s="2" t="s">
        <v>339</v>
      </c>
      <c r="J178" s="60"/>
      <c r="K178" s="61">
        <v>2361.48</v>
      </c>
      <c r="L178"/>
      <c r="M178" s="63">
        <v>720</v>
      </c>
      <c r="N178" s="64">
        <f t="shared" si="90"/>
        <v>216</v>
      </c>
      <c r="O178" s="64">
        <f t="shared" si="91"/>
        <v>1416.89</v>
      </c>
      <c r="P178" s="64">
        <f t="shared" si="92"/>
        <v>0</v>
      </c>
      <c r="Q178" s="64">
        <f t="shared" si="93"/>
        <v>0</v>
      </c>
      <c r="R178" s="65">
        <f t="shared" si="94"/>
        <v>0.3</v>
      </c>
      <c r="S178" s="65">
        <f t="shared" si="95"/>
        <v>0</v>
      </c>
      <c r="T178" s="64">
        <f t="shared" si="96"/>
        <v>0</v>
      </c>
      <c r="U178" s="64">
        <f t="shared" si="97"/>
        <v>0</v>
      </c>
      <c r="V178">
        <v>144</v>
      </c>
      <c r="W178" s="64">
        <f t="shared" si="98"/>
        <v>36</v>
      </c>
      <c r="X178" s="27">
        <f t="shared" si="99"/>
        <v>216</v>
      </c>
      <c r="Y178" s="11">
        <f t="shared" si="100"/>
        <v>2613.48</v>
      </c>
      <c r="Z178" s="123">
        <v>5987635582.6700001</v>
      </c>
      <c r="AA178" s="121">
        <v>19603</v>
      </c>
      <c r="AB178" s="27">
        <f t="shared" si="101"/>
        <v>305444.86</v>
      </c>
      <c r="AC178" s="10">
        <f t="shared" si="102"/>
        <v>1.1907620000000001</v>
      </c>
      <c r="AD178" s="121">
        <v>102906</v>
      </c>
      <c r="AE178" s="10">
        <f t="shared" si="103"/>
        <v>0.74604800000000004</v>
      </c>
      <c r="AF178" s="10">
        <f t="shared" si="104"/>
        <v>-5.7348000000000003E-2</v>
      </c>
      <c r="AG178" s="66">
        <f t="shared" si="105"/>
        <v>0.01</v>
      </c>
      <c r="AH178" s="67">
        <f t="shared" si="106"/>
        <v>0</v>
      </c>
      <c r="AI178" s="68">
        <f t="shared" si="107"/>
        <v>0.01</v>
      </c>
      <c r="AJ178">
        <v>0</v>
      </c>
      <c r="AK178">
        <v>0</v>
      </c>
      <c r="AL178" s="26">
        <f t="shared" si="108"/>
        <v>0</v>
      </c>
      <c r="AM178">
        <v>0</v>
      </c>
      <c r="AN178">
        <v>0</v>
      </c>
      <c r="AO178" s="26">
        <f t="shared" si="109"/>
        <v>0</v>
      </c>
      <c r="AP178" s="26">
        <f t="shared" si="110"/>
        <v>301204</v>
      </c>
      <c r="AQ178" s="26">
        <f t="shared" si="111"/>
        <v>301204</v>
      </c>
      <c r="AR178" s="69">
        <v>321279</v>
      </c>
      <c r="AS178" s="69">
        <f t="shared" si="126"/>
        <v>301204</v>
      </c>
      <c r="AT178" s="63">
        <v>326444</v>
      </c>
      <c r="AU178" s="26">
        <f t="shared" si="112"/>
        <v>25240</v>
      </c>
      <c r="AV178" s="70" t="str">
        <f t="shared" si="113"/>
        <v>No</v>
      </c>
      <c r="AW178" s="69">
        <f t="shared" si="114"/>
        <v>0</v>
      </c>
      <c r="AX178" s="71">
        <f t="shared" si="115"/>
        <v>326444</v>
      </c>
      <c r="AY178" s="72">
        <f t="shared" si="116"/>
        <v>326444</v>
      </c>
      <c r="AZ178" s="115">
        <f t="shared" si="117"/>
        <v>0</v>
      </c>
      <c r="BA178" s="115"/>
      <c r="BB178" s="115">
        <f t="shared" si="118"/>
        <v>12754.864322374104</v>
      </c>
      <c r="BC178" s="74"/>
      <c r="BD178" s="74"/>
      <c r="BE178" s="74">
        <f t="shared" si="119"/>
        <v>-25240</v>
      </c>
      <c r="BF178" s="74">
        <f t="shared" si="120"/>
        <v>-25240</v>
      </c>
      <c r="BG178" s="74">
        <f t="shared" si="120"/>
        <v>-21633.204000000027</v>
      </c>
      <c r="BH178" s="74">
        <f t="shared" si="120"/>
        <v>-18026.948893200024</v>
      </c>
      <c r="BI178" s="74">
        <f t="shared" si="120"/>
        <v>-14421.559114560019</v>
      </c>
      <c r="BJ178" s="74">
        <f t="shared" si="120"/>
        <v>-10816.169335920014</v>
      </c>
      <c r="BK178" s="74">
        <f t="shared" si="120"/>
        <v>-7211.1400962578482</v>
      </c>
      <c r="BL178" s="74">
        <f t="shared" si="120"/>
        <v>-3605.5700481289532</v>
      </c>
      <c r="BO178" s="116">
        <f t="shared" si="121"/>
        <v>0</v>
      </c>
      <c r="BP178" s="116">
        <f t="shared" si="121"/>
        <v>-3606.7959999999998</v>
      </c>
      <c r="BQ178" s="116">
        <f t="shared" si="121"/>
        <v>-3606.2551068000043</v>
      </c>
      <c r="BR178" s="116">
        <f t="shared" si="121"/>
        <v>-3605.3897786400048</v>
      </c>
      <c r="BS178" s="116">
        <f t="shared" si="121"/>
        <v>-3605.3897786400048</v>
      </c>
      <c r="BT178" s="116">
        <f t="shared" si="121"/>
        <v>-3605.0292396621408</v>
      </c>
      <c r="BU178" s="116">
        <f t="shared" si="121"/>
        <v>-3605.5700481289241</v>
      </c>
      <c r="BV178" s="116">
        <f t="shared" si="89"/>
        <v>-3605.5700481289532</v>
      </c>
      <c r="BX178" s="74">
        <f t="shared" si="122"/>
        <v>326444</v>
      </c>
      <c r="BY178" s="74">
        <f t="shared" si="123"/>
        <v>322837.20400000003</v>
      </c>
      <c r="BZ178" s="74">
        <f t="shared" si="123"/>
        <v>319230.94889320002</v>
      </c>
      <c r="CA178" s="74">
        <f t="shared" si="123"/>
        <v>315625.55911456002</v>
      </c>
      <c r="CB178" s="74">
        <f t="shared" si="123"/>
        <v>312020.16933592001</v>
      </c>
      <c r="CC178" s="74">
        <f t="shared" si="123"/>
        <v>308415.14009625785</v>
      </c>
      <c r="CD178" s="74">
        <f t="shared" si="123"/>
        <v>304809.57004812895</v>
      </c>
      <c r="CE178" s="74">
        <f t="shared" si="123"/>
        <v>301204</v>
      </c>
      <c r="CG178" s="117">
        <f t="shared" si="124"/>
        <v>326444</v>
      </c>
      <c r="CH178" s="117">
        <f t="shared" si="125"/>
        <v>322837.20400000003</v>
      </c>
      <c r="CI178" s="117">
        <f t="shared" si="125"/>
        <v>319230.94889320002</v>
      </c>
      <c r="CJ178" s="117">
        <f t="shared" si="125"/>
        <v>315625.55911456002</v>
      </c>
      <c r="CK178" s="117">
        <f t="shared" si="125"/>
        <v>312020.16933592001</v>
      </c>
      <c r="CL178" s="117">
        <f t="shared" si="125"/>
        <v>308415.14009625785</v>
      </c>
      <c r="CM178" s="117">
        <f t="shared" si="125"/>
        <v>304809.57004812895</v>
      </c>
      <c r="CN178" s="117">
        <f t="shared" si="125"/>
        <v>301204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 s="124">
        <v>0</v>
      </c>
      <c r="H179" s="6">
        <v>153</v>
      </c>
      <c r="I179" s="2" t="s">
        <v>340</v>
      </c>
      <c r="J179" s="60"/>
      <c r="K179" s="61">
        <v>2654.24</v>
      </c>
      <c r="L179"/>
      <c r="M179" s="63">
        <v>1074</v>
      </c>
      <c r="N179" s="64">
        <f t="shared" si="90"/>
        <v>322.2</v>
      </c>
      <c r="O179" s="64">
        <f t="shared" si="91"/>
        <v>1592.54</v>
      </c>
      <c r="P179" s="64">
        <f t="shared" si="92"/>
        <v>0</v>
      </c>
      <c r="Q179" s="64">
        <f t="shared" si="93"/>
        <v>0</v>
      </c>
      <c r="R179" s="65">
        <f t="shared" si="94"/>
        <v>0.4</v>
      </c>
      <c r="S179" s="65">
        <f t="shared" si="95"/>
        <v>0</v>
      </c>
      <c r="T179" s="64">
        <f t="shared" si="96"/>
        <v>0</v>
      </c>
      <c r="U179" s="64">
        <f t="shared" si="97"/>
        <v>0</v>
      </c>
      <c r="V179">
        <v>123</v>
      </c>
      <c r="W179" s="64">
        <f t="shared" si="98"/>
        <v>30.75</v>
      </c>
      <c r="X179" s="27">
        <f t="shared" si="99"/>
        <v>322.2</v>
      </c>
      <c r="Y179" s="11">
        <f t="shared" si="100"/>
        <v>3007.1899999999996</v>
      </c>
      <c r="Z179" s="123">
        <v>3601085467.6700001</v>
      </c>
      <c r="AA179" s="121">
        <v>22183</v>
      </c>
      <c r="AB179" s="27">
        <f t="shared" si="101"/>
        <v>162335.37</v>
      </c>
      <c r="AC179" s="10">
        <f t="shared" si="102"/>
        <v>0.63285599999999997</v>
      </c>
      <c r="AD179" s="121">
        <v>84536</v>
      </c>
      <c r="AE179" s="10">
        <f t="shared" si="103"/>
        <v>0.612869</v>
      </c>
      <c r="AF179" s="10">
        <f t="shared" si="104"/>
        <v>0.37314000000000003</v>
      </c>
      <c r="AG179" s="66">
        <f t="shared" si="105"/>
        <v>0.37314000000000003</v>
      </c>
      <c r="AH179" s="67">
        <f t="shared" si="106"/>
        <v>0</v>
      </c>
      <c r="AI179" s="68">
        <f t="shared" si="107"/>
        <v>0.37314000000000003</v>
      </c>
      <c r="AJ179">
        <v>0</v>
      </c>
      <c r="AK179">
        <v>0</v>
      </c>
      <c r="AL179" s="26">
        <f t="shared" si="108"/>
        <v>0</v>
      </c>
      <c r="AM179">
        <v>0</v>
      </c>
      <c r="AN179">
        <v>0</v>
      </c>
      <c r="AO179" s="26">
        <f t="shared" si="109"/>
        <v>0</v>
      </c>
      <c r="AP179" s="26">
        <f t="shared" si="110"/>
        <v>12932236</v>
      </c>
      <c r="AQ179" s="26">
        <f t="shared" si="111"/>
        <v>12932236</v>
      </c>
      <c r="AR179" s="69">
        <v>11753175</v>
      </c>
      <c r="AS179" s="69">
        <f t="shared" si="126"/>
        <v>12932236</v>
      </c>
      <c r="AT179" s="63">
        <v>12991496</v>
      </c>
      <c r="AU179" s="26">
        <f t="shared" si="112"/>
        <v>59260</v>
      </c>
      <c r="AV179" s="70" t="str">
        <f t="shared" si="113"/>
        <v>No</v>
      </c>
      <c r="AW179" s="69">
        <f t="shared" si="114"/>
        <v>0</v>
      </c>
      <c r="AX179" s="71">
        <f t="shared" si="115"/>
        <v>12991496</v>
      </c>
      <c r="AY179" s="72">
        <f t="shared" si="116"/>
        <v>12991496</v>
      </c>
      <c r="AZ179" s="115">
        <f t="shared" si="117"/>
        <v>0</v>
      </c>
      <c r="BA179" s="115"/>
      <c r="BB179" s="115">
        <f t="shared" si="118"/>
        <v>13057.547452378079</v>
      </c>
      <c r="BC179" s="74"/>
      <c r="BD179" s="74"/>
      <c r="BE179" s="74">
        <f t="shared" si="119"/>
        <v>-59260</v>
      </c>
      <c r="BF179" s="74">
        <f t="shared" si="120"/>
        <v>-59260</v>
      </c>
      <c r="BG179" s="74">
        <f t="shared" si="120"/>
        <v>-50791.745999999344</v>
      </c>
      <c r="BH179" s="74">
        <f t="shared" si="120"/>
        <v>-42324.761941799894</v>
      </c>
      <c r="BI179" s="74">
        <f t="shared" si="120"/>
        <v>-33859.80955344066</v>
      </c>
      <c r="BJ179" s="74">
        <f t="shared" si="120"/>
        <v>-25394.857165079564</v>
      </c>
      <c r="BK179" s="74">
        <f t="shared" si="120"/>
        <v>-16930.751271959394</v>
      </c>
      <c r="BL179" s="74">
        <f t="shared" si="120"/>
        <v>-8465.3756359796971</v>
      </c>
      <c r="BO179" s="116">
        <f t="shared" si="121"/>
        <v>0</v>
      </c>
      <c r="BP179" s="116">
        <f t="shared" si="121"/>
        <v>-8468.2540000000008</v>
      </c>
      <c r="BQ179" s="116">
        <f t="shared" si="121"/>
        <v>-8466.9840581998906</v>
      </c>
      <c r="BR179" s="116">
        <f t="shared" si="121"/>
        <v>-8464.9523883599795</v>
      </c>
      <c r="BS179" s="116">
        <f t="shared" si="121"/>
        <v>-8464.9523883601651</v>
      </c>
      <c r="BT179" s="116">
        <f t="shared" si="121"/>
        <v>-8464.1058931210191</v>
      </c>
      <c r="BU179" s="116">
        <f t="shared" si="121"/>
        <v>-8465.3756359796971</v>
      </c>
      <c r="BV179" s="116">
        <f t="shared" si="89"/>
        <v>-8465.3756359796971</v>
      </c>
      <c r="BX179" s="74">
        <f t="shared" si="122"/>
        <v>12991496</v>
      </c>
      <c r="BY179" s="74">
        <f t="shared" si="123"/>
        <v>12983027.745999999</v>
      </c>
      <c r="BZ179" s="74">
        <f t="shared" si="123"/>
        <v>12974560.7619418</v>
      </c>
      <c r="CA179" s="74">
        <f t="shared" si="123"/>
        <v>12966095.809553441</v>
      </c>
      <c r="CB179" s="74">
        <f t="shared" si="123"/>
        <v>12957630.85716508</v>
      </c>
      <c r="CC179" s="74">
        <f t="shared" si="123"/>
        <v>12949166.751271959</v>
      </c>
      <c r="CD179" s="74">
        <f t="shared" si="123"/>
        <v>12940701.37563598</v>
      </c>
      <c r="CE179" s="74">
        <f t="shared" si="123"/>
        <v>12932236</v>
      </c>
      <c r="CG179" s="117">
        <f t="shared" si="124"/>
        <v>12991496</v>
      </c>
      <c r="CH179" s="117">
        <f t="shared" si="125"/>
        <v>12983027.745999999</v>
      </c>
      <c r="CI179" s="117">
        <f t="shared" si="125"/>
        <v>12974560.7619418</v>
      </c>
      <c r="CJ179" s="117">
        <f t="shared" si="125"/>
        <v>12966095.809553441</v>
      </c>
      <c r="CK179" s="117">
        <f t="shared" si="125"/>
        <v>12957630.85716508</v>
      </c>
      <c r="CL179" s="117">
        <f t="shared" si="125"/>
        <v>12949166.751271959</v>
      </c>
      <c r="CM179" s="117">
        <f t="shared" si="125"/>
        <v>12940701.37563598</v>
      </c>
      <c r="CN179" s="117">
        <f t="shared" si="125"/>
        <v>12932236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 s="124">
        <v>0</v>
      </c>
      <c r="H180" s="6">
        <v>154</v>
      </c>
      <c r="I180" s="2" t="s">
        <v>341</v>
      </c>
      <c r="J180" s="60"/>
      <c r="K180" s="61">
        <v>562.02</v>
      </c>
      <c r="L180"/>
      <c r="M180" s="63">
        <v>204</v>
      </c>
      <c r="N180" s="64">
        <f t="shared" si="90"/>
        <v>61.2</v>
      </c>
      <c r="O180" s="64">
        <f t="shared" si="91"/>
        <v>337.21</v>
      </c>
      <c r="P180" s="64">
        <f t="shared" si="92"/>
        <v>0</v>
      </c>
      <c r="Q180" s="64">
        <f t="shared" si="93"/>
        <v>0</v>
      </c>
      <c r="R180" s="65">
        <f t="shared" si="94"/>
        <v>0.36</v>
      </c>
      <c r="S180" s="65">
        <f t="shared" si="95"/>
        <v>0</v>
      </c>
      <c r="T180" s="64">
        <f t="shared" si="96"/>
        <v>0</v>
      </c>
      <c r="U180" s="64">
        <f t="shared" si="97"/>
        <v>0</v>
      </c>
      <c r="V180">
        <v>81</v>
      </c>
      <c r="W180" s="64">
        <f t="shared" si="98"/>
        <v>20.25</v>
      </c>
      <c r="X180" s="27">
        <f t="shared" si="99"/>
        <v>61.2</v>
      </c>
      <c r="Y180" s="11">
        <f t="shared" si="100"/>
        <v>643.47</v>
      </c>
      <c r="Z180" s="123">
        <v>2282732041.6700001</v>
      </c>
      <c r="AA180" s="121">
        <v>6860</v>
      </c>
      <c r="AB180" s="27">
        <f t="shared" si="101"/>
        <v>332759.77</v>
      </c>
      <c r="AC180" s="10">
        <f t="shared" si="102"/>
        <v>1.297248</v>
      </c>
      <c r="AD180" s="121">
        <v>76779</v>
      </c>
      <c r="AE180" s="10">
        <f t="shared" si="103"/>
        <v>0.55663200000000002</v>
      </c>
      <c r="AF180" s="10">
        <f t="shared" si="104"/>
        <v>-7.5063000000000005E-2</v>
      </c>
      <c r="AG180" s="66">
        <f t="shared" si="105"/>
        <v>0.01</v>
      </c>
      <c r="AH180" s="67">
        <f t="shared" si="106"/>
        <v>0</v>
      </c>
      <c r="AI180" s="68">
        <f t="shared" si="107"/>
        <v>0.01</v>
      </c>
      <c r="AJ180">
        <v>0</v>
      </c>
      <c r="AK180">
        <v>0</v>
      </c>
      <c r="AL180" s="26">
        <f t="shared" si="108"/>
        <v>0</v>
      </c>
      <c r="AM180">
        <v>0</v>
      </c>
      <c r="AN180">
        <v>0</v>
      </c>
      <c r="AO180" s="26">
        <f t="shared" si="109"/>
        <v>0</v>
      </c>
      <c r="AP180" s="26">
        <f t="shared" si="110"/>
        <v>74160</v>
      </c>
      <c r="AQ180" s="26">
        <f t="shared" si="111"/>
        <v>74160</v>
      </c>
      <c r="AR180" s="69">
        <v>70393</v>
      </c>
      <c r="AS180" s="69">
        <f t="shared" si="126"/>
        <v>74160</v>
      </c>
      <c r="AT180" s="63">
        <v>80365</v>
      </c>
      <c r="AU180" s="26">
        <f t="shared" si="112"/>
        <v>6205</v>
      </c>
      <c r="AV180" s="70" t="str">
        <f t="shared" si="113"/>
        <v>No</v>
      </c>
      <c r="AW180" s="69">
        <f t="shared" si="114"/>
        <v>0</v>
      </c>
      <c r="AX180" s="71">
        <f t="shared" si="115"/>
        <v>80365</v>
      </c>
      <c r="AY180" s="72">
        <f t="shared" si="116"/>
        <v>80365</v>
      </c>
      <c r="AZ180" s="115">
        <f t="shared" si="117"/>
        <v>0</v>
      </c>
      <c r="BA180" s="115"/>
      <c r="BB180" s="115">
        <f t="shared" si="118"/>
        <v>13195.245275968828</v>
      </c>
      <c r="BC180" s="74"/>
      <c r="BD180" s="74"/>
      <c r="BE180" s="74">
        <f t="shared" si="119"/>
        <v>-6205</v>
      </c>
      <c r="BF180" s="74">
        <f t="shared" si="120"/>
        <v>-6205</v>
      </c>
      <c r="BG180" s="74">
        <f t="shared" si="120"/>
        <v>-5318.3055000000022</v>
      </c>
      <c r="BH180" s="74">
        <f t="shared" si="120"/>
        <v>-4431.7439731500053</v>
      </c>
      <c r="BI180" s="74">
        <f t="shared" si="120"/>
        <v>-3545.3951785200043</v>
      </c>
      <c r="BJ180" s="74">
        <f t="shared" si="120"/>
        <v>-2659.0463838900032</v>
      </c>
      <c r="BK180" s="74">
        <f t="shared" si="120"/>
        <v>-1772.7862241394614</v>
      </c>
      <c r="BL180" s="74">
        <f t="shared" si="120"/>
        <v>-886.39311206972343</v>
      </c>
      <c r="BO180" s="116">
        <f t="shared" si="121"/>
        <v>0</v>
      </c>
      <c r="BP180" s="116">
        <f t="shared" si="121"/>
        <v>-886.69449999999995</v>
      </c>
      <c r="BQ180" s="116">
        <f t="shared" si="121"/>
        <v>-886.56152685000029</v>
      </c>
      <c r="BR180" s="116">
        <f t="shared" si="121"/>
        <v>-886.34879463000107</v>
      </c>
      <c r="BS180" s="116">
        <f t="shared" si="121"/>
        <v>-886.34879463000107</v>
      </c>
      <c r="BT180" s="116">
        <f t="shared" si="121"/>
        <v>-886.26015975053804</v>
      </c>
      <c r="BU180" s="116">
        <f t="shared" si="121"/>
        <v>-886.39311206973071</v>
      </c>
      <c r="BV180" s="116">
        <f t="shared" si="89"/>
        <v>-886.39311206972343</v>
      </c>
      <c r="BX180" s="74">
        <f t="shared" si="122"/>
        <v>80365</v>
      </c>
      <c r="BY180" s="74">
        <f t="shared" si="123"/>
        <v>79478.305500000002</v>
      </c>
      <c r="BZ180" s="74">
        <f t="shared" si="123"/>
        <v>78591.743973150005</v>
      </c>
      <c r="CA180" s="74">
        <f t="shared" si="123"/>
        <v>77705.395178520004</v>
      </c>
      <c r="CB180" s="74">
        <f t="shared" si="123"/>
        <v>76819.046383890003</v>
      </c>
      <c r="CC180" s="74">
        <f t="shared" si="123"/>
        <v>75932.786224139461</v>
      </c>
      <c r="CD180" s="74">
        <f t="shared" si="123"/>
        <v>75046.393112069723</v>
      </c>
      <c r="CE180" s="74">
        <f t="shared" si="123"/>
        <v>74160</v>
      </c>
      <c r="CG180" s="117">
        <f t="shared" si="124"/>
        <v>80365</v>
      </c>
      <c r="CH180" s="117">
        <f t="shared" si="125"/>
        <v>79478.305500000002</v>
      </c>
      <c r="CI180" s="117">
        <f t="shared" si="125"/>
        <v>78591.743973150005</v>
      </c>
      <c r="CJ180" s="117">
        <f t="shared" si="125"/>
        <v>77705.395178520004</v>
      </c>
      <c r="CK180" s="117">
        <f t="shared" si="125"/>
        <v>76819.046383890003</v>
      </c>
      <c r="CL180" s="117">
        <f t="shared" si="125"/>
        <v>75932.786224139461</v>
      </c>
      <c r="CM180" s="117">
        <f t="shared" si="125"/>
        <v>75046.393112069723</v>
      </c>
      <c r="CN180" s="117">
        <f t="shared" si="125"/>
        <v>74160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 s="124">
        <v>0</v>
      </c>
      <c r="H181" s="6">
        <v>155</v>
      </c>
      <c r="I181" s="2" t="s">
        <v>342</v>
      </c>
      <c r="J181" s="60"/>
      <c r="K181" s="61">
        <v>9224.3799999999992</v>
      </c>
      <c r="L181"/>
      <c r="M181" s="63">
        <v>2477</v>
      </c>
      <c r="N181" s="64">
        <f t="shared" si="90"/>
        <v>743.1</v>
      </c>
      <c r="O181" s="64">
        <f t="shared" si="91"/>
        <v>5534.63</v>
      </c>
      <c r="P181" s="64">
        <f t="shared" si="92"/>
        <v>0</v>
      </c>
      <c r="Q181" s="64">
        <f t="shared" si="93"/>
        <v>0</v>
      </c>
      <c r="R181" s="65">
        <f t="shared" si="94"/>
        <v>0.27</v>
      </c>
      <c r="S181" s="65">
        <f t="shared" si="95"/>
        <v>0</v>
      </c>
      <c r="T181" s="64">
        <f t="shared" si="96"/>
        <v>0</v>
      </c>
      <c r="U181" s="64">
        <f t="shared" si="97"/>
        <v>0</v>
      </c>
      <c r="V181">
        <v>782</v>
      </c>
      <c r="W181" s="64">
        <f t="shared" si="98"/>
        <v>195.5</v>
      </c>
      <c r="X181" s="27">
        <f t="shared" si="99"/>
        <v>743.1</v>
      </c>
      <c r="Y181" s="11">
        <f t="shared" si="100"/>
        <v>10162.98</v>
      </c>
      <c r="Z181" s="123">
        <v>12109296459</v>
      </c>
      <c r="AA181" s="121">
        <v>64271</v>
      </c>
      <c r="AB181" s="27">
        <f t="shared" si="101"/>
        <v>188409.96</v>
      </c>
      <c r="AC181" s="10">
        <f t="shared" si="102"/>
        <v>0.73450700000000002</v>
      </c>
      <c r="AD181" s="121">
        <v>124150</v>
      </c>
      <c r="AE181" s="10">
        <f t="shared" si="103"/>
        <v>0.90006200000000003</v>
      </c>
      <c r="AF181" s="10">
        <f t="shared" si="104"/>
        <v>0.21582699999999999</v>
      </c>
      <c r="AG181" s="66">
        <f t="shared" si="105"/>
        <v>0.21582699999999999</v>
      </c>
      <c r="AH181" s="67">
        <f t="shared" si="106"/>
        <v>0</v>
      </c>
      <c r="AI181" s="68">
        <f t="shared" si="107"/>
        <v>0.21582699999999999</v>
      </c>
      <c r="AJ181">
        <v>0</v>
      </c>
      <c r="AK181">
        <v>0</v>
      </c>
      <c r="AL181" s="26">
        <f t="shared" si="108"/>
        <v>0</v>
      </c>
      <c r="AM181">
        <v>0</v>
      </c>
      <c r="AN181">
        <v>0</v>
      </c>
      <c r="AO181" s="26">
        <f t="shared" si="109"/>
        <v>0</v>
      </c>
      <c r="AP181" s="26">
        <f t="shared" si="110"/>
        <v>25279459</v>
      </c>
      <c r="AQ181" s="26">
        <f t="shared" si="111"/>
        <v>25279459</v>
      </c>
      <c r="AR181" s="69">
        <v>20961352</v>
      </c>
      <c r="AS181" s="69">
        <f t="shared" si="126"/>
        <v>25279459</v>
      </c>
      <c r="AT181" s="63">
        <v>25567009</v>
      </c>
      <c r="AU181" s="26">
        <f t="shared" si="112"/>
        <v>287550</v>
      </c>
      <c r="AV181" s="70" t="str">
        <f t="shared" si="113"/>
        <v>No</v>
      </c>
      <c r="AW181" s="69">
        <f t="shared" si="114"/>
        <v>0</v>
      </c>
      <c r="AX181" s="71">
        <f t="shared" si="115"/>
        <v>25567009</v>
      </c>
      <c r="AY181" s="72">
        <f t="shared" si="116"/>
        <v>25567009</v>
      </c>
      <c r="AZ181" s="115">
        <f t="shared" si="117"/>
        <v>0</v>
      </c>
      <c r="BA181" s="115"/>
      <c r="BB181" s="115">
        <f t="shared" si="118"/>
        <v>12697.692907273986</v>
      </c>
      <c r="BC181" s="74"/>
      <c r="BD181" s="74"/>
      <c r="BE181" s="74">
        <f t="shared" si="119"/>
        <v>-287550</v>
      </c>
      <c r="BF181" s="74">
        <f t="shared" si="120"/>
        <v>-287550</v>
      </c>
      <c r="BG181" s="74">
        <f t="shared" si="120"/>
        <v>-246459.10500000045</v>
      </c>
      <c r="BH181" s="74">
        <f t="shared" si="120"/>
        <v>-205374.37219649926</v>
      </c>
      <c r="BI181" s="74">
        <f t="shared" si="120"/>
        <v>-164299.49775720015</v>
      </c>
      <c r="BJ181" s="74">
        <f t="shared" si="120"/>
        <v>-123224.62331790105</v>
      </c>
      <c r="BK181" s="74">
        <f t="shared" si="120"/>
        <v>-82153.856366045773</v>
      </c>
      <c r="BL181" s="74">
        <f t="shared" si="120"/>
        <v>-41076.928183022887</v>
      </c>
      <c r="BO181" s="116">
        <f t="shared" si="121"/>
        <v>0</v>
      </c>
      <c r="BP181" s="116">
        <f t="shared" si="121"/>
        <v>-41090.894999999997</v>
      </c>
      <c r="BQ181" s="116">
        <f t="shared" si="121"/>
        <v>-41084.732803500068</v>
      </c>
      <c r="BR181" s="116">
        <f t="shared" si="121"/>
        <v>-41074.874439299856</v>
      </c>
      <c r="BS181" s="116">
        <f t="shared" si="121"/>
        <v>-41074.874439300038</v>
      </c>
      <c r="BT181" s="116">
        <f t="shared" si="121"/>
        <v>-41070.766951856414</v>
      </c>
      <c r="BU181" s="116">
        <f t="shared" si="121"/>
        <v>-41076.928183022887</v>
      </c>
      <c r="BV181" s="116">
        <f t="shared" si="89"/>
        <v>-41076.928183022887</v>
      </c>
      <c r="BX181" s="74">
        <f t="shared" si="122"/>
        <v>25567009</v>
      </c>
      <c r="BY181" s="74">
        <f t="shared" si="123"/>
        <v>25525918.105</v>
      </c>
      <c r="BZ181" s="74">
        <f t="shared" si="123"/>
        <v>25484833.372196499</v>
      </c>
      <c r="CA181" s="74">
        <f t="shared" si="123"/>
        <v>25443758.4977572</v>
      </c>
      <c r="CB181" s="74">
        <f t="shared" si="123"/>
        <v>25402683.623317901</v>
      </c>
      <c r="CC181" s="74">
        <f t="shared" si="123"/>
        <v>25361612.856366046</v>
      </c>
      <c r="CD181" s="74">
        <f t="shared" si="123"/>
        <v>25320535.928183023</v>
      </c>
      <c r="CE181" s="74">
        <f t="shared" si="123"/>
        <v>25279459</v>
      </c>
      <c r="CG181" s="117">
        <f t="shared" si="124"/>
        <v>25567009</v>
      </c>
      <c r="CH181" s="117">
        <f t="shared" si="125"/>
        <v>25525918.105</v>
      </c>
      <c r="CI181" s="117">
        <f t="shared" si="125"/>
        <v>25484833.372196499</v>
      </c>
      <c r="CJ181" s="117">
        <f t="shared" si="125"/>
        <v>25443758.4977572</v>
      </c>
      <c r="CK181" s="117">
        <f t="shared" si="125"/>
        <v>25402683.623317901</v>
      </c>
      <c r="CL181" s="117">
        <f t="shared" si="125"/>
        <v>25361612.856366046</v>
      </c>
      <c r="CM181" s="117">
        <f t="shared" si="125"/>
        <v>25320535.928183023</v>
      </c>
      <c r="CN181" s="117">
        <f t="shared" si="125"/>
        <v>25279459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 s="124">
        <v>14</v>
      </c>
      <c r="H182" s="6">
        <v>156</v>
      </c>
      <c r="I182" s="2" t="s">
        <v>343</v>
      </c>
      <c r="J182" s="60"/>
      <c r="K182" s="61">
        <v>6734.5</v>
      </c>
      <c r="L182"/>
      <c r="M182" s="63">
        <v>3968</v>
      </c>
      <c r="N182" s="64">
        <f t="shared" si="90"/>
        <v>1190.4000000000001</v>
      </c>
      <c r="O182" s="64">
        <f t="shared" si="91"/>
        <v>4040.7</v>
      </c>
      <c r="P182" s="64">
        <f t="shared" si="92"/>
        <v>0</v>
      </c>
      <c r="Q182" s="64">
        <f t="shared" si="93"/>
        <v>0</v>
      </c>
      <c r="R182" s="65">
        <f t="shared" si="94"/>
        <v>0.59</v>
      </c>
      <c r="S182" s="65">
        <f t="shared" si="95"/>
        <v>0</v>
      </c>
      <c r="T182" s="64">
        <f t="shared" si="96"/>
        <v>0</v>
      </c>
      <c r="U182" s="64">
        <f t="shared" si="97"/>
        <v>0</v>
      </c>
      <c r="V182">
        <v>1449</v>
      </c>
      <c r="W182" s="64">
        <f t="shared" si="98"/>
        <v>362.25</v>
      </c>
      <c r="X182" s="27">
        <f t="shared" si="99"/>
        <v>1190.4000000000001</v>
      </c>
      <c r="Y182" s="11">
        <f t="shared" si="100"/>
        <v>8287.15</v>
      </c>
      <c r="Z182" s="123">
        <v>5565402536</v>
      </c>
      <c r="AA182" s="121">
        <v>55004</v>
      </c>
      <c r="AB182" s="27">
        <f t="shared" si="101"/>
        <v>101181.78</v>
      </c>
      <c r="AC182" s="10">
        <f t="shared" si="102"/>
        <v>0.39445200000000002</v>
      </c>
      <c r="AD182" s="121">
        <v>72827</v>
      </c>
      <c r="AE182" s="10">
        <f t="shared" si="103"/>
        <v>0.52798100000000003</v>
      </c>
      <c r="AF182" s="10">
        <f t="shared" si="104"/>
        <v>0.56548900000000002</v>
      </c>
      <c r="AG182" s="66">
        <f t="shared" si="105"/>
        <v>0.56548900000000002</v>
      </c>
      <c r="AH182" s="67">
        <f t="shared" si="106"/>
        <v>0.04</v>
      </c>
      <c r="AI182" s="68">
        <f t="shared" si="107"/>
        <v>0.60548900000000005</v>
      </c>
      <c r="AJ182">
        <v>0</v>
      </c>
      <c r="AK182">
        <v>0</v>
      </c>
      <c r="AL182" s="26">
        <f t="shared" si="108"/>
        <v>0</v>
      </c>
      <c r="AM182">
        <v>0</v>
      </c>
      <c r="AN182">
        <v>0</v>
      </c>
      <c r="AO182" s="26">
        <f t="shared" si="109"/>
        <v>0</v>
      </c>
      <c r="AP182" s="26">
        <f t="shared" si="110"/>
        <v>57829893</v>
      </c>
      <c r="AQ182" s="26">
        <f t="shared" si="111"/>
        <v>57829893</v>
      </c>
      <c r="AR182" s="69">
        <v>45140487</v>
      </c>
      <c r="AS182" s="69">
        <f t="shared" si="126"/>
        <v>59004684</v>
      </c>
      <c r="AT182" s="63">
        <v>59004684</v>
      </c>
      <c r="AU182" s="26">
        <f t="shared" si="112"/>
        <v>1174791</v>
      </c>
      <c r="AV182" s="70" t="str">
        <f t="shared" si="113"/>
        <v>No</v>
      </c>
      <c r="AW182" s="69">
        <f t="shared" si="114"/>
        <v>0</v>
      </c>
      <c r="AX182" s="71">
        <f t="shared" si="115"/>
        <v>59004684</v>
      </c>
      <c r="AY182" s="72">
        <f t="shared" si="116"/>
        <v>59004684</v>
      </c>
      <c r="AZ182" s="115">
        <f t="shared" si="117"/>
        <v>0</v>
      </c>
      <c r="BA182" s="115"/>
      <c r="BB182" s="115">
        <f t="shared" si="118"/>
        <v>14182.107617492018</v>
      </c>
      <c r="BC182" s="74"/>
      <c r="BD182" s="74"/>
      <c r="BE182" s="74">
        <f t="shared" si="119"/>
        <v>-1174791</v>
      </c>
      <c r="BF182" s="74">
        <f t="shared" si="120"/>
        <v>-1174791</v>
      </c>
      <c r="BG182" s="74">
        <f t="shared" si="120"/>
        <v>-1174791</v>
      </c>
      <c r="BH182" s="74">
        <f t="shared" si="120"/>
        <v>-1174791</v>
      </c>
      <c r="BI182" s="74">
        <f t="shared" si="120"/>
        <v>-1174791</v>
      </c>
      <c r="BJ182" s="74">
        <f t="shared" si="120"/>
        <v>-1174791</v>
      </c>
      <c r="BK182" s="74">
        <f t="shared" si="120"/>
        <v>-1174791</v>
      </c>
      <c r="BL182" s="74">
        <f t="shared" si="120"/>
        <v>-1174791</v>
      </c>
      <c r="BO182" s="116">
        <f t="shared" si="121"/>
        <v>0</v>
      </c>
      <c r="BP182" s="116">
        <f t="shared" si="121"/>
        <v>-167877.63389999999</v>
      </c>
      <c r="BQ182" s="116">
        <f t="shared" si="121"/>
        <v>-195837.65969999999</v>
      </c>
      <c r="BR182" s="116">
        <f t="shared" si="121"/>
        <v>-234958.2</v>
      </c>
      <c r="BS182" s="116">
        <f t="shared" si="121"/>
        <v>-293697.75</v>
      </c>
      <c r="BT182" s="116">
        <f t="shared" si="121"/>
        <v>-391557.84029999998</v>
      </c>
      <c r="BU182" s="116">
        <f t="shared" si="121"/>
        <v>-587395.5</v>
      </c>
      <c r="BV182" s="116">
        <f t="shared" si="89"/>
        <v>-1174791</v>
      </c>
      <c r="BX182" s="74">
        <f t="shared" si="122"/>
        <v>59004684</v>
      </c>
      <c r="BY182" s="74">
        <f t="shared" si="123"/>
        <v>58836806.366099998</v>
      </c>
      <c r="BZ182" s="74">
        <f t="shared" si="123"/>
        <v>58808846.340300001</v>
      </c>
      <c r="CA182" s="74">
        <f t="shared" si="123"/>
        <v>58769725.799999997</v>
      </c>
      <c r="CB182" s="74">
        <f t="shared" si="123"/>
        <v>58710986.25</v>
      </c>
      <c r="CC182" s="74">
        <f t="shared" si="123"/>
        <v>58613126.159699999</v>
      </c>
      <c r="CD182" s="74">
        <f t="shared" si="123"/>
        <v>58417288.5</v>
      </c>
      <c r="CE182" s="74">
        <f t="shared" si="123"/>
        <v>57829893</v>
      </c>
      <c r="CG182" s="117">
        <f t="shared" si="124"/>
        <v>59004684</v>
      </c>
      <c r="CH182" s="117">
        <f t="shared" si="125"/>
        <v>59004684</v>
      </c>
      <c r="CI182" s="117">
        <f t="shared" si="125"/>
        <v>59004684</v>
      </c>
      <c r="CJ182" s="117">
        <f t="shared" si="125"/>
        <v>59004684</v>
      </c>
      <c r="CK182" s="117">
        <f t="shared" si="125"/>
        <v>59004684</v>
      </c>
      <c r="CL182" s="117">
        <f t="shared" si="125"/>
        <v>59004684</v>
      </c>
      <c r="CM182" s="117">
        <f t="shared" si="125"/>
        <v>59004684</v>
      </c>
      <c r="CN182" s="117">
        <f t="shared" si="125"/>
        <v>59004684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 s="124">
        <v>0</v>
      </c>
      <c r="H183" s="6">
        <v>157</v>
      </c>
      <c r="I183" s="2" t="s">
        <v>344</v>
      </c>
      <c r="J183" s="60"/>
      <c r="K183" s="61">
        <v>1979.67</v>
      </c>
      <c r="L183"/>
      <c r="M183" s="63">
        <v>31</v>
      </c>
      <c r="N183" s="64">
        <f t="shared" si="90"/>
        <v>9.3000000000000007</v>
      </c>
      <c r="O183" s="64">
        <f t="shared" si="91"/>
        <v>1187.8</v>
      </c>
      <c r="P183" s="64">
        <f t="shared" si="92"/>
        <v>0</v>
      </c>
      <c r="Q183" s="64">
        <f t="shared" si="93"/>
        <v>0</v>
      </c>
      <c r="R183" s="65">
        <f t="shared" si="94"/>
        <v>0.02</v>
      </c>
      <c r="S183" s="65">
        <f t="shared" si="95"/>
        <v>0</v>
      </c>
      <c r="T183" s="64">
        <f t="shared" si="96"/>
        <v>0</v>
      </c>
      <c r="U183" s="64">
        <f t="shared" si="97"/>
        <v>0</v>
      </c>
      <c r="V183">
        <v>26</v>
      </c>
      <c r="W183" s="64">
        <f t="shared" si="98"/>
        <v>6.5</v>
      </c>
      <c r="X183" s="27">
        <f t="shared" si="99"/>
        <v>9.3000000000000007</v>
      </c>
      <c r="Y183" s="11">
        <f t="shared" si="100"/>
        <v>1995.47</v>
      </c>
      <c r="Z183" s="123">
        <v>4409643368.3299999</v>
      </c>
      <c r="AA183" s="121">
        <v>10354</v>
      </c>
      <c r="AB183" s="27">
        <f t="shared" si="101"/>
        <v>425887.9</v>
      </c>
      <c r="AC183" s="10">
        <f t="shared" si="102"/>
        <v>1.6603030000000001</v>
      </c>
      <c r="AD183" s="121">
        <v>220754</v>
      </c>
      <c r="AE183" s="10">
        <f t="shared" si="103"/>
        <v>1.600422</v>
      </c>
      <c r="AF183" s="10">
        <f t="shared" si="104"/>
        <v>-0.64233899999999999</v>
      </c>
      <c r="AG183" s="66">
        <f t="shared" si="105"/>
        <v>0.01</v>
      </c>
      <c r="AH183" s="67">
        <f t="shared" si="106"/>
        <v>0</v>
      </c>
      <c r="AI183" s="68">
        <f t="shared" si="107"/>
        <v>0.01</v>
      </c>
      <c r="AJ183">
        <v>0</v>
      </c>
      <c r="AK183">
        <v>0</v>
      </c>
      <c r="AL183" s="26">
        <f t="shared" si="108"/>
        <v>0</v>
      </c>
      <c r="AM183">
        <v>0</v>
      </c>
      <c r="AN183">
        <v>0</v>
      </c>
      <c r="AO183" s="26">
        <f t="shared" si="109"/>
        <v>0</v>
      </c>
      <c r="AP183" s="26">
        <f t="shared" si="110"/>
        <v>229978</v>
      </c>
      <c r="AQ183" s="26">
        <f t="shared" si="111"/>
        <v>229978</v>
      </c>
      <c r="AR183" s="69">
        <v>263431</v>
      </c>
      <c r="AS183" s="69">
        <f t="shared" si="126"/>
        <v>229978</v>
      </c>
      <c r="AT183" s="63">
        <v>263792</v>
      </c>
      <c r="AU183" s="26">
        <f t="shared" si="112"/>
        <v>33814</v>
      </c>
      <c r="AV183" s="70" t="str">
        <f t="shared" si="113"/>
        <v>No</v>
      </c>
      <c r="AW183" s="69">
        <f t="shared" si="114"/>
        <v>0</v>
      </c>
      <c r="AX183" s="71">
        <f t="shared" si="115"/>
        <v>263792</v>
      </c>
      <c r="AY183" s="72">
        <f t="shared" si="116"/>
        <v>263792</v>
      </c>
      <c r="AZ183" s="115">
        <f t="shared" si="117"/>
        <v>0</v>
      </c>
      <c r="BA183" s="115"/>
      <c r="BB183" s="115">
        <f t="shared" si="118"/>
        <v>11616.982502134193</v>
      </c>
      <c r="BC183" s="74"/>
      <c r="BD183" s="74"/>
      <c r="BE183" s="74">
        <f t="shared" si="119"/>
        <v>-33814</v>
      </c>
      <c r="BF183" s="74">
        <f t="shared" si="120"/>
        <v>-33814</v>
      </c>
      <c r="BG183" s="74">
        <f t="shared" si="120"/>
        <v>-28981.979400000011</v>
      </c>
      <c r="BH183" s="74">
        <f t="shared" si="120"/>
        <v>-24150.68343402</v>
      </c>
      <c r="BI183" s="74">
        <f t="shared" si="120"/>
        <v>-19320.546747215994</v>
      </c>
      <c r="BJ183" s="74">
        <f t="shared" si="120"/>
        <v>-14490.410060411989</v>
      </c>
      <c r="BK183" s="74">
        <f t="shared" si="120"/>
        <v>-9660.7563872766623</v>
      </c>
      <c r="BL183" s="74">
        <f t="shared" si="120"/>
        <v>-4830.3781936383457</v>
      </c>
      <c r="BO183" s="116">
        <f t="shared" si="121"/>
        <v>0</v>
      </c>
      <c r="BP183" s="116">
        <f t="shared" si="121"/>
        <v>-4832.0205999999998</v>
      </c>
      <c r="BQ183" s="116">
        <f t="shared" si="121"/>
        <v>-4831.2959659800017</v>
      </c>
      <c r="BR183" s="116">
        <f t="shared" si="121"/>
        <v>-4830.1366868040004</v>
      </c>
      <c r="BS183" s="116">
        <f t="shared" si="121"/>
        <v>-4830.1366868039986</v>
      </c>
      <c r="BT183" s="116">
        <f t="shared" si="121"/>
        <v>-4829.6536731353153</v>
      </c>
      <c r="BU183" s="116">
        <f t="shared" si="121"/>
        <v>-4830.3781936383311</v>
      </c>
      <c r="BV183" s="116">
        <f t="shared" si="89"/>
        <v>-4830.3781936383457</v>
      </c>
      <c r="BX183" s="74">
        <f t="shared" si="122"/>
        <v>263792</v>
      </c>
      <c r="BY183" s="74">
        <f t="shared" si="123"/>
        <v>258959.97940000001</v>
      </c>
      <c r="BZ183" s="74">
        <f t="shared" si="123"/>
        <v>254128.68343402</v>
      </c>
      <c r="CA183" s="74">
        <f t="shared" si="123"/>
        <v>249298.54674721599</v>
      </c>
      <c r="CB183" s="74">
        <f t="shared" si="123"/>
        <v>244468.41006041199</v>
      </c>
      <c r="CC183" s="74">
        <f t="shared" si="123"/>
        <v>239638.75638727666</v>
      </c>
      <c r="CD183" s="74">
        <f t="shared" si="123"/>
        <v>234808.37819363835</v>
      </c>
      <c r="CE183" s="74">
        <f t="shared" si="123"/>
        <v>229978</v>
      </c>
      <c r="CG183" s="117">
        <f t="shared" si="124"/>
        <v>263792</v>
      </c>
      <c r="CH183" s="117">
        <f t="shared" si="125"/>
        <v>258959.97940000001</v>
      </c>
      <c r="CI183" s="117">
        <f t="shared" si="125"/>
        <v>254128.68343402</v>
      </c>
      <c r="CJ183" s="117">
        <f t="shared" si="125"/>
        <v>249298.54674721599</v>
      </c>
      <c r="CK183" s="117">
        <f t="shared" si="125"/>
        <v>244468.41006041199</v>
      </c>
      <c r="CL183" s="117">
        <f t="shared" si="125"/>
        <v>239638.75638727666</v>
      </c>
      <c r="CM183" s="117">
        <f t="shared" si="125"/>
        <v>234808.37819363835</v>
      </c>
      <c r="CN183" s="117">
        <f t="shared" si="125"/>
        <v>229978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 s="124">
        <v>0</v>
      </c>
      <c r="H184" s="6">
        <v>158</v>
      </c>
      <c r="I184" s="2" t="s">
        <v>345</v>
      </c>
      <c r="J184" s="60"/>
      <c r="K184" s="61">
        <v>5225.13</v>
      </c>
      <c r="L184"/>
      <c r="M184" s="63">
        <v>162</v>
      </c>
      <c r="N184" s="64">
        <f t="shared" si="90"/>
        <v>48.6</v>
      </c>
      <c r="O184" s="64">
        <f t="shared" si="91"/>
        <v>3135.08</v>
      </c>
      <c r="P184" s="64">
        <f t="shared" si="92"/>
        <v>0</v>
      </c>
      <c r="Q184" s="64">
        <f t="shared" si="93"/>
        <v>0</v>
      </c>
      <c r="R184" s="65">
        <f t="shared" si="94"/>
        <v>0.03</v>
      </c>
      <c r="S184" s="65">
        <f t="shared" si="95"/>
        <v>0</v>
      </c>
      <c r="T184" s="64">
        <f t="shared" si="96"/>
        <v>0</v>
      </c>
      <c r="U184" s="64">
        <f t="shared" si="97"/>
        <v>0</v>
      </c>
      <c r="V184">
        <v>52</v>
      </c>
      <c r="W184" s="64">
        <f t="shared" si="98"/>
        <v>13</v>
      </c>
      <c r="X184" s="27">
        <f t="shared" si="99"/>
        <v>48.6</v>
      </c>
      <c r="Y184" s="11">
        <f t="shared" si="100"/>
        <v>5286.7300000000005</v>
      </c>
      <c r="Z184" s="123">
        <v>19690611711</v>
      </c>
      <c r="AA184" s="121">
        <v>27427</v>
      </c>
      <c r="AB184" s="27">
        <f t="shared" si="101"/>
        <v>717928.02</v>
      </c>
      <c r="AC184" s="10">
        <f t="shared" si="102"/>
        <v>2.798807</v>
      </c>
      <c r="AD184" s="121">
        <v>242868</v>
      </c>
      <c r="AE184" s="10">
        <f t="shared" si="103"/>
        <v>1.7607440000000001</v>
      </c>
      <c r="AF184" s="10">
        <f t="shared" si="104"/>
        <v>-1.4873879999999999</v>
      </c>
      <c r="AG184" s="66">
        <f t="shared" si="105"/>
        <v>0.01</v>
      </c>
      <c r="AH184" s="67">
        <f t="shared" si="106"/>
        <v>0</v>
      </c>
      <c r="AI184" s="68">
        <f t="shared" si="107"/>
        <v>0.01</v>
      </c>
      <c r="AJ184">
        <v>0</v>
      </c>
      <c r="AK184">
        <v>0</v>
      </c>
      <c r="AL184" s="26">
        <f t="shared" si="108"/>
        <v>0</v>
      </c>
      <c r="AM184">
        <v>0</v>
      </c>
      <c r="AN184">
        <v>0</v>
      </c>
      <c r="AO184" s="26">
        <f t="shared" si="109"/>
        <v>0</v>
      </c>
      <c r="AP184" s="26">
        <f t="shared" si="110"/>
        <v>609296</v>
      </c>
      <c r="AQ184" s="26">
        <f t="shared" si="111"/>
        <v>609296</v>
      </c>
      <c r="AR184" s="69">
        <v>465334</v>
      </c>
      <c r="AS184" s="69">
        <f t="shared" si="126"/>
        <v>609296</v>
      </c>
      <c r="AT184" s="63">
        <v>610400</v>
      </c>
      <c r="AU184" s="26">
        <f t="shared" si="112"/>
        <v>1104</v>
      </c>
      <c r="AV184" s="70" t="str">
        <f t="shared" si="113"/>
        <v>No</v>
      </c>
      <c r="AW184" s="69">
        <f t="shared" si="114"/>
        <v>0</v>
      </c>
      <c r="AX184" s="71">
        <f t="shared" si="115"/>
        <v>610400</v>
      </c>
      <c r="AY184" s="72">
        <f t="shared" si="116"/>
        <v>610400</v>
      </c>
      <c r="AZ184" s="115">
        <f t="shared" si="117"/>
        <v>0</v>
      </c>
      <c r="BA184" s="115"/>
      <c r="BB184" s="115">
        <f t="shared" si="118"/>
        <v>11660.870303705364</v>
      </c>
      <c r="BC184" s="74"/>
      <c r="BD184" s="74"/>
      <c r="BE184" s="74">
        <f t="shared" si="119"/>
        <v>-1104</v>
      </c>
      <c r="BF184" s="74">
        <f t="shared" si="120"/>
        <v>-1104</v>
      </c>
      <c r="BG184" s="74">
        <f t="shared" si="120"/>
        <v>-946.23840000003111</v>
      </c>
      <c r="BH184" s="74">
        <f t="shared" si="120"/>
        <v>-788.50045872002374</v>
      </c>
      <c r="BI184" s="74">
        <f t="shared" si="120"/>
        <v>-630.80036697606556</v>
      </c>
      <c r="BJ184" s="74">
        <f t="shared" si="120"/>
        <v>-473.10027523199096</v>
      </c>
      <c r="BK184" s="74">
        <f t="shared" si="120"/>
        <v>-315.41595349716954</v>
      </c>
      <c r="BL184" s="74">
        <f t="shared" si="120"/>
        <v>-157.70797674858477</v>
      </c>
      <c r="BO184" s="116">
        <f t="shared" si="121"/>
        <v>0</v>
      </c>
      <c r="BP184" s="116">
        <f t="shared" si="121"/>
        <v>-157.76159999999999</v>
      </c>
      <c r="BQ184" s="116">
        <f t="shared" si="121"/>
        <v>-157.73794128000517</v>
      </c>
      <c r="BR184" s="116">
        <f t="shared" si="121"/>
        <v>-157.70009174400477</v>
      </c>
      <c r="BS184" s="116">
        <f t="shared" si="121"/>
        <v>-157.70009174401639</v>
      </c>
      <c r="BT184" s="116">
        <f t="shared" si="121"/>
        <v>-157.68432173482259</v>
      </c>
      <c r="BU184" s="116">
        <f t="shared" si="121"/>
        <v>-157.70797674858477</v>
      </c>
      <c r="BV184" s="116">
        <f t="shared" si="89"/>
        <v>-157.70797674858477</v>
      </c>
      <c r="BX184" s="74">
        <f t="shared" si="122"/>
        <v>610400</v>
      </c>
      <c r="BY184" s="74">
        <f t="shared" si="123"/>
        <v>610242.23840000003</v>
      </c>
      <c r="BZ184" s="74">
        <f t="shared" si="123"/>
        <v>610084.50045872002</v>
      </c>
      <c r="CA184" s="74">
        <f t="shared" si="123"/>
        <v>609926.80036697607</v>
      </c>
      <c r="CB184" s="74">
        <f t="shared" si="123"/>
        <v>609769.10027523199</v>
      </c>
      <c r="CC184" s="74">
        <f t="shared" si="123"/>
        <v>609611.41595349717</v>
      </c>
      <c r="CD184" s="74">
        <f t="shared" si="123"/>
        <v>609453.70797674858</v>
      </c>
      <c r="CE184" s="74">
        <f t="shared" si="123"/>
        <v>609296</v>
      </c>
      <c r="CG184" s="117">
        <f t="shared" si="124"/>
        <v>610400</v>
      </c>
      <c r="CH184" s="117">
        <f t="shared" si="125"/>
        <v>610242.23840000003</v>
      </c>
      <c r="CI184" s="117">
        <f t="shared" si="125"/>
        <v>610084.50045872002</v>
      </c>
      <c r="CJ184" s="117">
        <f t="shared" si="125"/>
        <v>609926.80036697607</v>
      </c>
      <c r="CK184" s="117">
        <f t="shared" si="125"/>
        <v>609769.10027523199</v>
      </c>
      <c r="CL184" s="117">
        <f t="shared" si="125"/>
        <v>609611.41595349717</v>
      </c>
      <c r="CM184" s="117">
        <f t="shared" si="125"/>
        <v>609453.70797674858</v>
      </c>
      <c r="CN184" s="117">
        <f t="shared" si="125"/>
        <v>609296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 s="124">
        <v>0</v>
      </c>
      <c r="H185" s="6">
        <v>159</v>
      </c>
      <c r="I185" s="2" t="s">
        <v>346</v>
      </c>
      <c r="J185" s="60"/>
      <c r="K185" s="61">
        <v>3586.81</v>
      </c>
      <c r="L185"/>
      <c r="M185" s="63">
        <v>987</v>
      </c>
      <c r="N185" s="64">
        <f t="shared" si="90"/>
        <v>296.10000000000002</v>
      </c>
      <c r="O185" s="64">
        <f t="shared" si="91"/>
        <v>2152.09</v>
      </c>
      <c r="P185" s="64">
        <f t="shared" si="92"/>
        <v>0</v>
      </c>
      <c r="Q185" s="64">
        <f t="shared" si="93"/>
        <v>0</v>
      </c>
      <c r="R185" s="65">
        <f t="shared" si="94"/>
        <v>0.28000000000000003</v>
      </c>
      <c r="S185" s="65">
        <f t="shared" si="95"/>
        <v>0</v>
      </c>
      <c r="T185" s="64">
        <f t="shared" si="96"/>
        <v>0</v>
      </c>
      <c r="U185" s="64">
        <f t="shared" si="97"/>
        <v>0</v>
      </c>
      <c r="V185">
        <v>336</v>
      </c>
      <c r="W185" s="64">
        <f t="shared" si="98"/>
        <v>84</v>
      </c>
      <c r="X185" s="27">
        <f t="shared" si="99"/>
        <v>296.10000000000002</v>
      </c>
      <c r="Y185" s="11">
        <f t="shared" si="100"/>
        <v>3966.91</v>
      </c>
      <c r="Z185" s="123">
        <v>4429762257</v>
      </c>
      <c r="AA185" s="121">
        <v>27129</v>
      </c>
      <c r="AB185" s="27">
        <f t="shared" si="101"/>
        <v>163285.13</v>
      </c>
      <c r="AC185" s="10">
        <f t="shared" si="102"/>
        <v>0.63655899999999999</v>
      </c>
      <c r="AD185" s="121">
        <v>108656</v>
      </c>
      <c r="AE185" s="10">
        <f t="shared" si="103"/>
        <v>0.78773400000000005</v>
      </c>
      <c r="AF185" s="10">
        <f t="shared" si="104"/>
        <v>0.31808900000000001</v>
      </c>
      <c r="AG185" s="66">
        <f t="shared" si="105"/>
        <v>0.31808900000000001</v>
      </c>
      <c r="AH185" s="67">
        <f t="shared" si="106"/>
        <v>0</v>
      </c>
      <c r="AI185" s="68">
        <f t="shared" si="107"/>
        <v>0.31808900000000001</v>
      </c>
      <c r="AJ185">
        <v>0</v>
      </c>
      <c r="AK185">
        <v>0</v>
      </c>
      <c r="AL185" s="26">
        <f t="shared" si="108"/>
        <v>0</v>
      </c>
      <c r="AM185">
        <v>0</v>
      </c>
      <c r="AN185">
        <v>0</v>
      </c>
      <c r="AO185" s="26">
        <f t="shared" si="109"/>
        <v>0</v>
      </c>
      <c r="AP185" s="26">
        <f t="shared" si="110"/>
        <v>14542596</v>
      </c>
      <c r="AQ185" s="26">
        <f t="shared" si="111"/>
        <v>14542596</v>
      </c>
      <c r="AR185" s="69">
        <v>9348852</v>
      </c>
      <c r="AS185" s="69">
        <f t="shared" si="126"/>
        <v>14542596</v>
      </c>
      <c r="AT185" s="63">
        <v>14726361</v>
      </c>
      <c r="AU185" s="26">
        <f t="shared" si="112"/>
        <v>183765</v>
      </c>
      <c r="AV185" s="70" t="str">
        <f t="shared" si="113"/>
        <v>No</v>
      </c>
      <c r="AW185" s="69">
        <f t="shared" si="114"/>
        <v>0</v>
      </c>
      <c r="AX185" s="71">
        <f t="shared" si="115"/>
        <v>14726361</v>
      </c>
      <c r="AY185" s="72">
        <f t="shared" si="116"/>
        <v>14726361</v>
      </c>
      <c r="AZ185" s="115">
        <f t="shared" si="117"/>
        <v>0</v>
      </c>
      <c r="BA185" s="115"/>
      <c r="BB185" s="115">
        <f t="shared" si="118"/>
        <v>12746.322707363925</v>
      </c>
      <c r="BC185" s="74"/>
      <c r="BD185" s="74"/>
      <c r="BE185" s="74">
        <f t="shared" si="119"/>
        <v>-183765</v>
      </c>
      <c r="BF185" s="74">
        <f t="shared" si="120"/>
        <v>-183765</v>
      </c>
      <c r="BG185" s="74">
        <f t="shared" si="120"/>
        <v>-157504.98149999976</v>
      </c>
      <c r="BH185" s="74">
        <f t="shared" si="120"/>
        <v>-131248.90108394995</v>
      </c>
      <c r="BI185" s="74">
        <f t="shared" si="120"/>
        <v>-104999.12086715922</v>
      </c>
      <c r="BJ185" s="74">
        <f t="shared" si="120"/>
        <v>-78749.340650368482</v>
      </c>
      <c r="BK185" s="74">
        <f t="shared" si="120"/>
        <v>-52502.185411600396</v>
      </c>
      <c r="BL185" s="74">
        <f t="shared" si="120"/>
        <v>-26251.092705801129</v>
      </c>
      <c r="BO185" s="116">
        <f t="shared" si="121"/>
        <v>0</v>
      </c>
      <c r="BP185" s="116">
        <f t="shared" si="121"/>
        <v>-26260.018499999998</v>
      </c>
      <c r="BQ185" s="116">
        <f t="shared" si="121"/>
        <v>-26256.080416049957</v>
      </c>
      <c r="BR185" s="116">
        <f t="shared" si="121"/>
        <v>-26249.780216789994</v>
      </c>
      <c r="BS185" s="116">
        <f t="shared" si="121"/>
        <v>-26249.780216789804</v>
      </c>
      <c r="BT185" s="116">
        <f t="shared" si="121"/>
        <v>-26247.155238767813</v>
      </c>
      <c r="BU185" s="116">
        <f t="shared" si="121"/>
        <v>-26251.092705800198</v>
      </c>
      <c r="BV185" s="116">
        <f t="shared" si="89"/>
        <v>-26251.092705801129</v>
      </c>
      <c r="BX185" s="74">
        <f t="shared" si="122"/>
        <v>14726361</v>
      </c>
      <c r="BY185" s="74">
        <f t="shared" si="123"/>
        <v>14700100.9815</v>
      </c>
      <c r="BZ185" s="74">
        <f t="shared" si="123"/>
        <v>14673844.90108395</v>
      </c>
      <c r="CA185" s="74">
        <f t="shared" si="123"/>
        <v>14647595.120867159</v>
      </c>
      <c r="CB185" s="74">
        <f t="shared" si="123"/>
        <v>14621345.340650368</v>
      </c>
      <c r="CC185" s="74">
        <f t="shared" si="123"/>
        <v>14595098.1854116</v>
      </c>
      <c r="CD185" s="74">
        <f t="shared" si="123"/>
        <v>14568847.092705801</v>
      </c>
      <c r="CE185" s="74">
        <f t="shared" si="123"/>
        <v>14542596</v>
      </c>
      <c r="CG185" s="117">
        <f t="shared" si="124"/>
        <v>14726361</v>
      </c>
      <c r="CH185" s="117">
        <f t="shared" si="125"/>
        <v>14700100.9815</v>
      </c>
      <c r="CI185" s="117">
        <f t="shared" si="125"/>
        <v>14673844.90108395</v>
      </c>
      <c r="CJ185" s="117">
        <f t="shared" si="125"/>
        <v>14647595.120867159</v>
      </c>
      <c r="CK185" s="117">
        <f t="shared" si="125"/>
        <v>14621345.340650368</v>
      </c>
      <c r="CL185" s="117">
        <f t="shared" si="125"/>
        <v>14595098.1854116</v>
      </c>
      <c r="CM185" s="117">
        <f t="shared" si="125"/>
        <v>14568847.092705801</v>
      </c>
      <c r="CN185" s="117">
        <f t="shared" si="125"/>
        <v>14542596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 s="124">
        <v>0</v>
      </c>
      <c r="H186" s="6">
        <v>160</v>
      </c>
      <c r="I186" s="2" t="s">
        <v>347</v>
      </c>
      <c r="J186" s="60"/>
      <c r="K186" s="61">
        <v>561.49</v>
      </c>
      <c r="L186"/>
      <c r="M186" s="63">
        <v>164</v>
      </c>
      <c r="N186" s="64">
        <f t="shared" si="90"/>
        <v>49.2</v>
      </c>
      <c r="O186" s="64">
        <f t="shared" si="91"/>
        <v>336.89</v>
      </c>
      <c r="P186" s="64">
        <f t="shared" si="92"/>
        <v>0</v>
      </c>
      <c r="Q186" s="64">
        <f t="shared" si="93"/>
        <v>0</v>
      </c>
      <c r="R186" s="65">
        <f t="shared" si="94"/>
        <v>0.28999999999999998</v>
      </c>
      <c r="S186" s="65">
        <f t="shared" si="95"/>
        <v>0</v>
      </c>
      <c r="T186" s="64">
        <f t="shared" si="96"/>
        <v>0</v>
      </c>
      <c r="U186" s="64">
        <f t="shared" si="97"/>
        <v>0</v>
      </c>
      <c r="V186">
        <v>13</v>
      </c>
      <c r="W186" s="64">
        <f t="shared" si="98"/>
        <v>3.25</v>
      </c>
      <c r="X186" s="27">
        <f t="shared" si="99"/>
        <v>49.2</v>
      </c>
      <c r="Y186" s="11">
        <f t="shared" si="100"/>
        <v>613.94000000000005</v>
      </c>
      <c r="Z186" s="123">
        <v>845524913.66999996</v>
      </c>
      <c r="AA186" s="121">
        <v>5544</v>
      </c>
      <c r="AB186" s="27">
        <f t="shared" si="101"/>
        <v>152511.71</v>
      </c>
      <c r="AC186" s="10">
        <f t="shared" si="102"/>
        <v>0.59455899999999995</v>
      </c>
      <c r="AD186" s="121">
        <v>85893</v>
      </c>
      <c r="AE186" s="10">
        <f t="shared" si="103"/>
        <v>0.62270700000000001</v>
      </c>
      <c r="AF186" s="10">
        <f t="shared" si="104"/>
        <v>0.39699699999999999</v>
      </c>
      <c r="AG186" s="66">
        <f t="shared" si="105"/>
        <v>0.39699699999999999</v>
      </c>
      <c r="AH186" s="67">
        <f t="shared" si="106"/>
        <v>0</v>
      </c>
      <c r="AI186" s="68">
        <f t="shared" si="107"/>
        <v>0.39699699999999999</v>
      </c>
      <c r="AJ186">
        <v>176</v>
      </c>
      <c r="AK186">
        <v>4</v>
      </c>
      <c r="AL186" s="26">
        <f t="shared" si="108"/>
        <v>70400</v>
      </c>
      <c r="AM186">
        <v>0</v>
      </c>
      <c r="AN186">
        <v>0</v>
      </c>
      <c r="AO186" s="26">
        <f t="shared" si="109"/>
        <v>0</v>
      </c>
      <c r="AP186" s="26">
        <f t="shared" si="110"/>
        <v>2809015</v>
      </c>
      <c r="AQ186" s="26">
        <f t="shared" si="111"/>
        <v>2879415</v>
      </c>
      <c r="AR186" s="69">
        <v>3637161</v>
      </c>
      <c r="AS186" s="69">
        <f t="shared" si="126"/>
        <v>2879415</v>
      </c>
      <c r="AT186" s="63">
        <v>3456594</v>
      </c>
      <c r="AU186" s="26">
        <f t="shared" si="112"/>
        <v>577179</v>
      </c>
      <c r="AV186" s="70" t="str">
        <f t="shared" si="113"/>
        <v>No</v>
      </c>
      <c r="AW186" s="69">
        <f t="shared" si="114"/>
        <v>0</v>
      </c>
      <c r="AX186" s="71">
        <f t="shared" si="115"/>
        <v>3456594</v>
      </c>
      <c r="AY186" s="72">
        <f t="shared" si="116"/>
        <v>3456594</v>
      </c>
      <c r="AZ186" s="115">
        <f t="shared" si="117"/>
        <v>0</v>
      </c>
      <c r="BA186" s="115"/>
      <c r="BB186" s="115">
        <f t="shared" si="118"/>
        <v>12601.575272934515</v>
      </c>
      <c r="BC186" s="74"/>
      <c r="BD186" s="74"/>
      <c r="BE186" s="74">
        <f t="shared" si="119"/>
        <v>-577179</v>
      </c>
      <c r="BF186" s="74">
        <f t="shared" si="120"/>
        <v>-577179</v>
      </c>
      <c r="BG186" s="74">
        <f t="shared" si="120"/>
        <v>-494700.12089999998</v>
      </c>
      <c r="BH186" s="74">
        <f t="shared" si="120"/>
        <v>-412233.61074597016</v>
      </c>
      <c r="BI186" s="74">
        <f t="shared" si="120"/>
        <v>-329786.88859677594</v>
      </c>
      <c r="BJ186" s="74">
        <f t="shared" si="120"/>
        <v>-247340.16644758172</v>
      </c>
      <c r="BK186" s="74">
        <f t="shared" si="120"/>
        <v>-164901.68897060258</v>
      </c>
      <c r="BL186" s="74">
        <f t="shared" si="120"/>
        <v>-82450.844485301524</v>
      </c>
      <c r="BO186" s="116">
        <f t="shared" si="121"/>
        <v>0</v>
      </c>
      <c r="BP186" s="116">
        <f t="shared" si="121"/>
        <v>-82478.879100000006</v>
      </c>
      <c r="BQ186" s="116">
        <f t="shared" si="121"/>
        <v>-82466.510154029995</v>
      </c>
      <c r="BR186" s="116">
        <f t="shared" si="121"/>
        <v>-82446.722149194044</v>
      </c>
      <c r="BS186" s="116">
        <f t="shared" si="121"/>
        <v>-82446.722149193985</v>
      </c>
      <c r="BT186" s="116">
        <f t="shared" si="121"/>
        <v>-82438.47747697898</v>
      </c>
      <c r="BU186" s="116">
        <f t="shared" si="121"/>
        <v>-82450.844485301292</v>
      </c>
      <c r="BV186" s="116">
        <f t="shared" si="89"/>
        <v>-82450.844485301524</v>
      </c>
      <c r="BX186" s="74">
        <f t="shared" si="122"/>
        <v>3456594</v>
      </c>
      <c r="BY186" s="74">
        <f t="shared" si="123"/>
        <v>3374115.1209</v>
      </c>
      <c r="BZ186" s="74">
        <f t="shared" si="123"/>
        <v>3291648.6107459702</v>
      </c>
      <c r="CA186" s="74">
        <f t="shared" si="123"/>
        <v>3209201.8885967759</v>
      </c>
      <c r="CB186" s="74">
        <f t="shared" si="123"/>
        <v>3126755.1664475817</v>
      </c>
      <c r="CC186" s="74">
        <f t="shared" si="123"/>
        <v>3044316.6889706026</v>
      </c>
      <c r="CD186" s="74">
        <f t="shared" si="123"/>
        <v>2961865.8444853015</v>
      </c>
      <c r="CE186" s="74">
        <f t="shared" si="123"/>
        <v>2879415</v>
      </c>
      <c r="CG186" s="117">
        <f t="shared" si="124"/>
        <v>3456594</v>
      </c>
      <c r="CH186" s="117">
        <f t="shared" si="125"/>
        <v>3374115.1209</v>
      </c>
      <c r="CI186" s="117">
        <f t="shared" si="125"/>
        <v>3291648.6107459702</v>
      </c>
      <c r="CJ186" s="117">
        <f t="shared" si="125"/>
        <v>3209201.8885967759</v>
      </c>
      <c r="CK186" s="117">
        <f t="shared" si="125"/>
        <v>3126755.1664475817</v>
      </c>
      <c r="CL186" s="117">
        <f t="shared" si="125"/>
        <v>3044316.6889706026</v>
      </c>
      <c r="CM186" s="117">
        <f t="shared" si="125"/>
        <v>2961865.8444853015</v>
      </c>
      <c r="CN186" s="117">
        <f t="shared" si="125"/>
        <v>2879415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 s="124">
        <v>0</v>
      </c>
      <c r="H187" s="6">
        <v>161</v>
      </c>
      <c r="I187" s="2" t="s">
        <v>348</v>
      </c>
      <c r="J187" s="60"/>
      <c r="K187" s="61">
        <v>3648.92</v>
      </c>
      <c r="L187"/>
      <c r="M187" s="63">
        <v>203</v>
      </c>
      <c r="N187" s="64">
        <f t="shared" si="90"/>
        <v>60.9</v>
      </c>
      <c r="O187" s="64">
        <f t="shared" si="91"/>
        <v>2189.35</v>
      </c>
      <c r="P187" s="64">
        <f t="shared" si="92"/>
        <v>0</v>
      </c>
      <c r="Q187" s="64">
        <f t="shared" si="93"/>
        <v>0</v>
      </c>
      <c r="R187" s="65">
        <f t="shared" si="94"/>
        <v>0.06</v>
      </c>
      <c r="S187" s="65">
        <f t="shared" si="95"/>
        <v>0</v>
      </c>
      <c r="T187" s="64">
        <f t="shared" si="96"/>
        <v>0</v>
      </c>
      <c r="U187" s="64">
        <f t="shared" si="97"/>
        <v>0</v>
      </c>
      <c r="V187">
        <v>62</v>
      </c>
      <c r="W187" s="64">
        <f t="shared" si="98"/>
        <v>15.5</v>
      </c>
      <c r="X187" s="27">
        <f t="shared" si="99"/>
        <v>60.9</v>
      </c>
      <c r="Y187" s="11">
        <f t="shared" si="100"/>
        <v>3725.32</v>
      </c>
      <c r="Z187" s="123">
        <v>7563317829.6700001</v>
      </c>
      <c r="AA187" s="121">
        <v>18457</v>
      </c>
      <c r="AB187" s="27">
        <f t="shared" si="101"/>
        <v>409780.45</v>
      </c>
      <c r="AC187" s="10">
        <f t="shared" si="102"/>
        <v>1.5975090000000001</v>
      </c>
      <c r="AD187" s="121">
        <v>230545</v>
      </c>
      <c r="AE187" s="10">
        <f t="shared" si="103"/>
        <v>1.6714039999999999</v>
      </c>
      <c r="AF187" s="10">
        <f t="shared" si="104"/>
        <v>-0.61967799999999995</v>
      </c>
      <c r="AG187" s="66">
        <f t="shared" si="105"/>
        <v>0.01</v>
      </c>
      <c r="AH187" s="67">
        <f t="shared" si="106"/>
        <v>0</v>
      </c>
      <c r="AI187" s="68">
        <f t="shared" si="107"/>
        <v>0.01</v>
      </c>
      <c r="AJ187">
        <v>0</v>
      </c>
      <c r="AK187">
        <v>0</v>
      </c>
      <c r="AL187" s="26">
        <f t="shared" si="108"/>
        <v>0</v>
      </c>
      <c r="AM187">
        <v>0</v>
      </c>
      <c r="AN187">
        <v>0</v>
      </c>
      <c r="AO187" s="26">
        <f t="shared" si="109"/>
        <v>0</v>
      </c>
      <c r="AP187" s="26">
        <f t="shared" si="110"/>
        <v>429343</v>
      </c>
      <c r="AQ187" s="26">
        <f t="shared" si="111"/>
        <v>429343</v>
      </c>
      <c r="AR187" s="69">
        <v>462941</v>
      </c>
      <c r="AS187" s="69">
        <f t="shared" si="126"/>
        <v>429343</v>
      </c>
      <c r="AT187" s="63">
        <v>461796</v>
      </c>
      <c r="AU187" s="26">
        <f t="shared" si="112"/>
        <v>32453</v>
      </c>
      <c r="AV187" s="70" t="str">
        <f t="shared" si="113"/>
        <v>No</v>
      </c>
      <c r="AW187" s="69">
        <f t="shared" si="114"/>
        <v>0</v>
      </c>
      <c r="AX187" s="71">
        <f t="shared" si="115"/>
        <v>461796</v>
      </c>
      <c r="AY187" s="72">
        <f t="shared" si="116"/>
        <v>461796</v>
      </c>
      <c r="AZ187" s="115">
        <f t="shared" si="117"/>
        <v>0</v>
      </c>
      <c r="BA187" s="115"/>
      <c r="BB187" s="115">
        <f t="shared" si="118"/>
        <v>11766.307016870745</v>
      </c>
      <c r="BC187" s="74"/>
      <c r="BD187" s="74"/>
      <c r="BE187" s="74">
        <f t="shared" si="119"/>
        <v>-32453</v>
      </c>
      <c r="BF187" s="74">
        <f t="shared" ref="BF187:BL195" si="127">$AQ187-CG187</f>
        <v>-32453</v>
      </c>
      <c r="BG187" s="74">
        <f t="shared" si="127"/>
        <v>-27815.466299999971</v>
      </c>
      <c r="BH187" s="74">
        <f t="shared" si="127"/>
        <v>-23178.628067789949</v>
      </c>
      <c r="BI187" s="74">
        <f t="shared" si="127"/>
        <v>-18542.902454231982</v>
      </c>
      <c r="BJ187" s="74">
        <f t="shared" si="127"/>
        <v>-13907.176840674016</v>
      </c>
      <c r="BK187" s="74">
        <f t="shared" si="127"/>
        <v>-9271.9147996773827</v>
      </c>
      <c r="BL187" s="74">
        <f t="shared" si="127"/>
        <v>-4635.9573998387204</v>
      </c>
      <c r="BO187" s="116">
        <f t="shared" ref="BO187:BU195" si="128">BE187*BO$16</f>
        <v>0</v>
      </c>
      <c r="BP187" s="116">
        <f t="shared" si="128"/>
        <v>-4637.5337</v>
      </c>
      <c r="BQ187" s="116">
        <f t="shared" si="128"/>
        <v>-4636.8382322099951</v>
      </c>
      <c r="BR187" s="116">
        <f t="shared" si="128"/>
        <v>-4635.7256135579901</v>
      </c>
      <c r="BS187" s="116">
        <f t="shared" si="128"/>
        <v>-4635.7256135579955</v>
      </c>
      <c r="BT187" s="116">
        <f t="shared" si="128"/>
        <v>-4635.2620409966494</v>
      </c>
      <c r="BU187" s="116">
        <f t="shared" si="128"/>
        <v>-4635.9573998386913</v>
      </c>
      <c r="BV187" s="116">
        <f t="shared" si="89"/>
        <v>-4635.9573998387204</v>
      </c>
      <c r="BX187" s="74">
        <f t="shared" si="122"/>
        <v>461796</v>
      </c>
      <c r="BY187" s="74">
        <f t="shared" ref="BY187:CE195" si="129">CG187+BP187</f>
        <v>457158.46629999997</v>
      </c>
      <c r="BZ187" s="74">
        <f t="shared" si="129"/>
        <v>452521.62806778995</v>
      </c>
      <c r="CA187" s="74">
        <f t="shared" si="129"/>
        <v>447885.90245423198</v>
      </c>
      <c r="CB187" s="74">
        <f t="shared" si="129"/>
        <v>443250.17684067402</v>
      </c>
      <c r="CC187" s="74">
        <f t="shared" si="129"/>
        <v>438614.91479967738</v>
      </c>
      <c r="CD187" s="74">
        <f t="shared" si="129"/>
        <v>433978.95739983872</v>
      </c>
      <c r="CE187" s="74">
        <f t="shared" si="129"/>
        <v>429343</v>
      </c>
      <c r="CG187" s="117">
        <f t="shared" si="124"/>
        <v>461796</v>
      </c>
      <c r="CH187" s="117">
        <f t="shared" ref="CH187:CN195" si="130">IF(OR($C187=1,$B187=1),MAX(BY187,CG187,$AR187),BY187)</f>
        <v>457158.46629999997</v>
      </c>
      <c r="CI187" s="117">
        <f t="shared" si="130"/>
        <v>452521.62806778995</v>
      </c>
      <c r="CJ187" s="117">
        <f t="shared" si="130"/>
        <v>447885.90245423198</v>
      </c>
      <c r="CK187" s="117">
        <f t="shared" si="130"/>
        <v>443250.17684067402</v>
      </c>
      <c r="CL187" s="117">
        <f t="shared" si="130"/>
        <v>438614.91479967738</v>
      </c>
      <c r="CM187" s="117">
        <f t="shared" si="130"/>
        <v>433978.95739983872</v>
      </c>
      <c r="CN187" s="117">
        <f t="shared" si="130"/>
        <v>429343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 s="124">
        <v>26</v>
      </c>
      <c r="H188" s="6">
        <v>162</v>
      </c>
      <c r="I188" s="2" t="s">
        <v>349</v>
      </c>
      <c r="J188" s="60"/>
      <c r="K188" s="61">
        <v>1084.8599999999999</v>
      </c>
      <c r="L188"/>
      <c r="M188" s="63">
        <v>640</v>
      </c>
      <c r="N188" s="64">
        <f t="shared" si="90"/>
        <v>192</v>
      </c>
      <c r="O188" s="64">
        <f t="shared" si="91"/>
        <v>650.91999999999996</v>
      </c>
      <c r="P188" s="64">
        <f t="shared" si="92"/>
        <v>0</v>
      </c>
      <c r="Q188" s="64">
        <f t="shared" si="93"/>
        <v>0</v>
      </c>
      <c r="R188" s="65">
        <f t="shared" si="94"/>
        <v>0.59</v>
      </c>
      <c r="S188" s="65">
        <f t="shared" si="95"/>
        <v>0</v>
      </c>
      <c r="T188" s="64">
        <f t="shared" si="96"/>
        <v>0</v>
      </c>
      <c r="U188" s="64">
        <f t="shared" si="97"/>
        <v>0</v>
      </c>
      <c r="V188">
        <v>46</v>
      </c>
      <c r="W188" s="64">
        <f t="shared" si="98"/>
        <v>11.5</v>
      </c>
      <c r="X188" s="27">
        <f t="shared" si="99"/>
        <v>192</v>
      </c>
      <c r="Y188" s="11">
        <f t="shared" si="100"/>
        <v>1288.3599999999999</v>
      </c>
      <c r="Z188" s="123">
        <v>1451600801.6700001</v>
      </c>
      <c r="AA188" s="121">
        <v>10240</v>
      </c>
      <c r="AB188" s="27">
        <f t="shared" si="101"/>
        <v>141757.89000000001</v>
      </c>
      <c r="AC188" s="10">
        <f t="shared" si="102"/>
        <v>0.55263600000000002</v>
      </c>
      <c r="AD188" s="121">
        <v>73000</v>
      </c>
      <c r="AE188" s="10">
        <f t="shared" si="103"/>
        <v>0.52923500000000001</v>
      </c>
      <c r="AF188" s="10">
        <f t="shared" si="104"/>
        <v>0.45438400000000001</v>
      </c>
      <c r="AG188" s="66">
        <f t="shared" si="105"/>
        <v>0.45438400000000001</v>
      </c>
      <c r="AH188" s="67">
        <f t="shared" si="106"/>
        <v>0</v>
      </c>
      <c r="AI188" s="68">
        <f t="shared" si="107"/>
        <v>0.45438400000000001</v>
      </c>
      <c r="AJ188">
        <v>0</v>
      </c>
      <c r="AK188">
        <v>0</v>
      </c>
      <c r="AL188" s="26">
        <f t="shared" si="108"/>
        <v>0</v>
      </c>
      <c r="AM188">
        <v>403</v>
      </c>
      <c r="AN188">
        <v>6</v>
      </c>
      <c r="AO188" s="26">
        <f t="shared" si="109"/>
        <v>241800</v>
      </c>
      <c r="AP188" s="26">
        <f t="shared" si="110"/>
        <v>6746852</v>
      </c>
      <c r="AQ188" s="26">
        <f t="shared" si="111"/>
        <v>6988652</v>
      </c>
      <c r="AR188" s="69">
        <v>8024957</v>
      </c>
      <c r="AS188" s="69">
        <f t="shared" si="126"/>
        <v>8024957</v>
      </c>
      <c r="AT188" s="63">
        <v>8024957</v>
      </c>
      <c r="AU188" s="26">
        <f t="shared" si="112"/>
        <v>1036305</v>
      </c>
      <c r="AV188" s="70" t="str">
        <f t="shared" si="113"/>
        <v>No</v>
      </c>
      <c r="AW188" s="69">
        <f t="shared" si="114"/>
        <v>0</v>
      </c>
      <c r="AX188" s="71">
        <f t="shared" si="115"/>
        <v>8024957</v>
      </c>
      <c r="AY188" s="72">
        <f t="shared" si="116"/>
        <v>8024957</v>
      </c>
      <c r="AZ188" s="115">
        <f t="shared" si="117"/>
        <v>0</v>
      </c>
      <c r="BA188" s="115"/>
      <c r="BB188" s="115">
        <f t="shared" si="118"/>
        <v>13686.880334789743</v>
      </c>
      <c r="BC188" s="74"/>
      <c r="BD188" s="74"/>
      <c r="BE188" s="74">
        <f t="shared" si="119"/>
        <v>-1036305</v>
      </c>
      <c r="BF188" s="74">
        <f t="shared" si="127"/>
        <v>-1036305</v>
      </c>
      <c r="BG188" s="74">
        <f t="shared" si="127"/>
        <v>-1036305</v>
      </c>
      <c r="BH188" s="74">
        <f t="shared" si="127"/>
        <v>-1036305</v>
      </c>
      <c r="BI188" s="74">
        <f t="shared" si="127"/>
        <v>-1036305</v>
      </c>
      <c r="BJ188" s="74">
        <f t="shared" si="127"/>
        <v>-1036305</v>
      </c>
      <c r="BK188" s="74">
        <f t="shared" si="127"/>
        <v>-1036305</v>
      </c>
      <c r="BL188" s="74">
        <f t="shared" si="127"/>
        <v>-1036305</v>
      </c>
      <c r="BO188" s="116">
        <f t="shared" si="128"/>
        <v>0</v>
      </c>
      <c r="BP188" s="116">
        <f t="shared" si="128"/>
        <v>-148087.98449999999</v>
      </c>
      <c r="BQ188" s="116">
        <f t="shared" si="128"/>
        <v>-172752.0435</v>
      </c>
      <c r="BR188" s="116">
        <f t="shared" si="128"/>
        <v>-207261</v>
      </c>
      <c r="BS188" s="116">
        <f t="shared" si="128"/>
        <v>-259076.25</v>
      </c>
      <c r="BT188" s="116">
        <f t="shared" si="128"/>
        <v>-345400.45649999997</v>
      </c>
      <c r="BU188" s="116">
        <f t="shared" si="128"/>
        <v>-518152.5</v>
      </c>
      <c r="BV188" s="116">
        <f t="shared" si="89"/>
        <v>-1036305</v>
      </c>
      <c r="BX188" s="74">
        <f t="shared" si="122"/>
        <v>8024957</v>
      </c>
      <c r="BY188" s="74">
        <f t="shared" si="129"/>
        <v>7876869.0154999997</v>
      </c>
      <c r="BZ188" s="74">
        <f t="shared" si="129"/>
        <v>7852204.9565000003</v>
      </c>
      <c r="CA188" s="74">
        <f t="shared" si="129"/>
        <v>7817696</v>
      </c>
      <c r="CB188" s="74">
        <f t="shared" si="129"/>
        <v>7765880.75</v>
      </c>
      <c r="CC188" s="74">
        <f t="shared" si="129"/>
        <v>7679556.5434999997</v>
      </c>
      <c r="CD188" s="74">
        <f t="shared" si="129"/>
        <v>7506804.5</v>
      </c>
      <c r="CE188" s="74">
        <f t="shared" si="129"/>
        <v>6988652</v>
      </c>
      <c r="CG188" s="117">
        <f t="shared" si="124"/>
        <v>8024957</v>
      </c>
      <c r="CH188" s="117">
        <f t="shared" si="130"/>
        <v>8024957</v>
      </c>
      <c r="CI188" s="117">
        <f t="shared" si="130"/>
        <v>8024957</v>
      </c>
      <c r="CJ188" s="117">
        <f t="shared" si="130"/>
        <v>8024957</v>
      </c>
      <c r="CK188" s="117">
        <f t="shared" si="130"/>
        <v>8024957</v>
      </c>
      <c r="CL188" s="117">
        <f t="shared" si="130"/>
        <v>8024957</v>
      </c>
      <c r="CM188" s="117">
        <f t="shared" si="130"/>
        <v>8024957</v>
      </c>
      <c r="CN188" s="117">
        <f t="shared" si="130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 s="124">
        <v>6</v>
      </c>
      <c r="H189" s="6">
        <v>163</v>
      </c>
      <c r="I189" s="2" t="s">
        <v>350</v>
      </c>
      <c r="J189" s="60"/>
      <c r="K189" s="61">
        <v>2985.57</v>
      </c>
      <c r="L189"/>
      <c r="M189" s="63">
        <v>2258</v>
      </c>
      <c r="N189" s="64">
        <f t="shared" si="90"/>
        <v>677.4</v>
      </c>
      <c r="O189" s="64">
        <f t="shared" si="91"/>
        <v>1791.34</v>
      </c>
      <c r="P189" s="64">
        <f t="shared" si="92"/>
        <v>466.66000000000008</v>
      </c>
      <c r="Q189" s="64">
        <f t="shared" si="93"/>
        <v>70</v>
      </c>
      <c r="R189" s="65">
        <f t="shared" si="94"/>
        <v>0.76</v>
      </c>
      <c r="S189" s="65">
        <f t="shared" si="95"/>
        <v>0.16000000000000003</v>
      </c>
      <c r="T189" s="64">
        <f t="shared" si="96"/>
        <v>477.69</v>
      </c>
      <c r="U189" s="64">
        <f t="shared" si="97"/>
        <v>71.650000000000006</v>
      </c>
      <c r="V189">
        <v>997</v>
      </c>
      <c r="W189" s="64">
        <f t="shared" si="98"/>
        <v>249.25</v>
      </c>
      <c r="X189" s="27">
        <f t="shared" si="99"/>
        <v>677.4</v>
      </c>
      <c r="Y189" s="11">
        <f t="shared" si="100"/>
        <v>3982.2200000000003</v>
      </c>
      <c r="Z189" s="123">
        <v>1916036209.6700001</v>
      </c>
      <c r="AA189" s="121">
        <v>24399</v>
      </c>
      <c r="AB189" s="27">
        <f t="shared" si="101"/>
        <v>78529.289999999994</v>
      </c>
      <c r="AC189" s="10">
        <f t="shared" si="102"/>
        <v>0.306143</v>
      </c>
      <c r="AD189" s="121">
        <v>54533</v>
      </c>
      <c r="AE189" s="10">
        <f t="shared" si="103"/>
        <v>0.39535300000000001</v>
      </c>
      <c r="AF189" s="10">
        <f t="shared" si="104"/>
        <v>0.66709399999999996</v>
      </c>
      <c r="AG189" s="66">
        <f t="shared" si="105"/>
        <v>0.66709399999999996</v>
      </c>
      <c r="AH189" s="67">
        <f t="shared" si="106"/>
        <v>0.05</v>
      </c>
      <c r="AI189" s="68">
        <f t="shared" si="107"/>
        <v>0.71709400000000001</v>
      </c>
      <c r="AJ189">
        <v>0</v>
      </c>
      <c r="AK189">
        <v>0</v>
      </c>
      <c r="AL189" s="26">
        <f t="shared" si="108"/>
        <v>0</v>
      </c>
      <c r="AM189">
        <v>0</v>
      </c>
      <c r="AN189">
        <v>0</v>
      </c>
      <c r="AO189" s="26">
        <f t="shared" si="109"/>
        <v>0</v>
      </c>
      <c r="AP189" s="26">
        <f t="shared" si="110"/>
        <v>32911090</v>
      </c>
      <c r="AQ189" s="26">
        <f t="shared" si="111"/>
        <v>32911090</v>
      </c>
      <c r="AR189" s="69">
        <v>26582071</v>
      </c>
      <c r="AS189" s="69">
        <f t="shared" si="126"/>
        <v>33829263</v>
      </c>
      <c r="AT189" s="63">
        <v>33829263</v>
      </c>
      <c r="AU189" s="26">
        <f t="shared" si="112"/>
        <v>918173</v>
      </c>
      <c r="AV189" s="70" t="str">
        <f t="shared" si="113"/>
        <v>No</v>
      </c>
      <c r="AW189" s="69">
        <f t="shared" si="114"/>
        <v>0</v>
      </c>
      <c r="AX189" s="71">
        <f t="shared" si="115"/>
        <v>33829263</v>
      </c>
      <c r="AY189" s="72">
        <f t="shared" si="116"/>
        <v>33829263</v>
      </c>
      <c r="AZ189" s="115">
        <f t="shared" si="117"/>
        <v>0</v>
      </c>
      <c r="BA189" s="115"/>
      <c r="BB189" s="115">
        <f t="shared" si="118"/>
        <v>15372.302608882055</v>
      </c>
      <c r="BC189" s="74"/>
      <c r="BD189" s="74"/>
      <c r="BE189" s="74">
        <f t="shared" si="119"/>
        <v>-918173</v>
      </c>
      <c r="BF189" s="74">
        <f t="shared" si="127"/>
        <v>-918173</v>
      </c>
      <c r="BG189" s="74">
        <f t="shared" si="127"/>
        <v>-918173</v>
      </c>
      <c r="BH189" s="74">
        <f t="shared" si="127"/>
        <v>-918173</v>
      </c>
      <c r="BI189" s="74">
        <f t="shared" si="127"/>
        <v>-918173</v>
      </c>
      <c r="BJ189" s="74">
        <f t="shared" si="127"/>
        <v>-918173</v>
      </c>
      <c r="BK189" s="74">
        <f t="shared" si="127"/>
        <v>-918173</v>
      </c>
      <c r="BL189" s="74">
        <f t="shared" si="127"/>
        <v>-918173</v>
      </c>
      <c r="BO189" s="116">
        <f t="shared" si="128"/>
        <v>0</v>
      </c>
      <c r="BP189" s="116">
        <f t="shared" si="128"/>
        <v>-131206.92170000001</v>
      </c>
      <c r="BQ189" s="116">
        <f t="shared" si="128"/>
        <v>-153059.43909999999</v>
      </c>
      <c r="BR189" s="116">
        <f t="shared" si="128"/>
        <v>-183634.6</v>
      </c>
      <c r="BS189" s="116">
        <f t="shared" si="128"/>
        <v>-229543.25</v>
      </c>
      <c r="BT189" s="116">
        <f t="shared" si="128"/>
        <v>-306027.06089999998</v>
      </c>
      <c r="BU189" s="116">
        <f t="shared" si="128"/>
        <v>-459086.5</v>
      </c>
      <c r="BV189" s="116">
        <f t="shared" si="89"/>
        <v>-918173</v>
      </c>
      <c r="BX189" s="74">
        <f t="shared" si="122"/>
        <v>33829263</v>
      </c>
      <c r="BY189" s="74">
        <f t="shared" si="129"/>
        <v>33698056.078299999</v>
      </c>
      <c r="BZ189" s="74">
        <f t="shared" si="129"/>
        <v>33676203.560900003</v>
      </c>
      <c r="CA189" s="74">
        <f t="shared" si="129"/>
        <v>33645628.399999999</v>
      </c>
      <c r="CB189" s="74">
        <f t="shared" si="129"/>
        <v>33599719.75</v>
      </c>
      <c r="CC189" s="74">
        <f t="shared" si="129"/>
        <v>33523235.939100001</v>
      </c>
      <c r="CD189" s="74">
        <f t="shared" si="129"/>
        <v>33370176.5</v>
      </c>
      <c r="CE189" s="74">
        <f t="shared" si="129"/>
        <v>32911090</v>
      </c>
      <c r="CG189" s="117">
        <f t="shared" si="124"/>
        <v>33829263</v>
      </c>
      <c r="CH189" s="117">
        <f t="shared" si="130"/>
        <v>33829263</v>
      </c>
      <c r="CI189" s="117">
        <f t="shared" si="130"/>
        <v>33829263</v>
      </c>
      <c r="CJ189" s="117">
        <f t="shared" si="130"/>
        <v>33829263</v>
      </c>
      <c r="CK189" s="117">
        <f t="shared" si="130"/>
        <v>33829263</v>
      </c>
      <c r="CL189" s="117">
        <f t="shared" si="130"/>
        <v>33829263</v>
      </c>
      <c r="CM189" s="117">
        <f t="shared" si="130"/>
        <v>33829263</v>
      </c>
      <c r="CN189" s="117">
        <f t="shared" si="130"/>
        <v>33829263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 s="124">
        <v>40</v>
      </c>
      <c r="H190" s="6">
        <v>164</v>
      </c>
      <c r="I190" s="2" t="s">
        <v>351</v>
      </c>
      <c r="J190" s="60"/>
      <c r="K190" s="61">
        <v>3692.54</v>
      </c>
      <c r="L190"/>
      <c r="M190" s="63">
        <v>1893</v>
      </c>
      <c r="N190" s="64">
        <f t="shared" si="90"/>
        <v>567.9</v>
      </c>
      <c r="O190" s="64">
        <f t="shared" si="91"/>
        <v>2215.52</v>
      </c>
      <c r="P190" s="64">
        <f t="shared" si="92"/>
        <v>0</v>
      </c>
      <c r="Q190" s="64">
        <f t="shared" si="93"/>
        <v>0</v>
      </c>
      <c r="R190" s="65">
        <f t="shared" si="94"/>
        <v>0.51</v>
      </c>
      <c r="S190" s="65">
        <f t="shared" si="95"/>
        <v>0</v>
      </c>
      <c r="T190" s="64">
        <f t="shared" si="96"/>
        <v>0</v>
      </c>
      <c r="U190" s="64">
        <f t="shared" si="97"/>
        <v>0</v>
      </c>
      <c r="V190">
        <v>135</v>
      </c>
      <c r="W190" s="64">
        <f t="shared" si="98"/>
        <v>33.75</v>
      </c>
      <c r="X190" s="27">
        <f t="shared" si="99"/>
        <v>567.9</v>
      </c>
      <c r="Y190" s="11">
        <f t="shared" si="100"/>
        <v>4294.1899999999996</v>
      </c>
      <c r="Z190" s="123">
        <v>6010428915</v>
      </c>
      <c r="AA190" s="121">
        <v>29453</v>
      </c>
      <c r="AB190" s="27">
        <f t="shared" si="101"/>
        <v>204068.48000000001</v>
      </c>
      <c r="AC190" s="10">
        <f t="shared" si="102"/>
        <v>0.79555100000000001</v>
      </c>
      <c r="AD190" s="121">
        <v>103521</v>
      </c>
      <c r="AE190" s="10">
        <f t="shared" si="103"/>
        <v>0.75050600000000001</v>
      </c>
      <c r="AF190" s="10">
        <f t="shared" si="104"/>
        <v>0.21796299999999999</v>
      </c>
      <c r="AG190" s="66">
        <f t="shared" si="105"/>
        <v>0.21796299999999999</v>
      </c>
      <c r="AH190" s="67">
        <f t="shared" si="106"/>
        <v>0</v>
      </c>
      <c r="AI190" s="68">
        <f t="shared" si="107"/>
        <v>0.21796299999999999</v>
      </c>
      <c r="AJ190">
        <v>0</v>
      </c>
      <c r="AK190">
        <v>0</v>
      </c>
      <c r="AL190" s="26">
        <f t="shared" si="108"/>
        <v>0</v>
      </c>
      <c r="AM190">
        <v>0</v>
      </c>
      <c r="AN190">
        <v>0</v>
      </c>
      <c r="AO190" s="26">
        <f t="shared" si="109"/>
        <v>0</v>
      </c>
      <c r="AP190" s="26">
        <f t="shared" si="110"/>
        <v>10787107</v>
      </c>
      <c r="AQ190" s="26">
        <f t="shared" si="111"/>
        <v>10787107</v>
      </c>
      <c r="AR190" s="69">
        <v>12130392</v>
      </c>
      <c r="AS190" s="69">
        <f t="shared" si="126"/>
        <v>12130392</v>
      </c>
      <c r="AT190" s="63">
        <v>12130392</v>
      </c>
      <c r="AU190" s="26">
        <f t="shared" si="112"/>
        <v>1343285</v>
      </c>
      <c r="AV190" s="70" t="str">
        <f t="shared" si="113"/>
        <v>No</v>
      </c>
      <c r="AW190" s="69">
        <f t="shared" si="114"/>
        <v>0</v>
      </c>
      <c r="AX190" s="71">
        <f t="shared" si="115"/>
        <v>12130392</v>
      </c>
      <c r="AY190" s="72">
        <f t="shared" si="116"/>
        <v>12130392</v>
      </c>
      <c r="AZ190" s="115">
        <f t="shared" si="117"/>
        <v>0</v>
      </c>
      <c r="BA190" s="115"/>
      <c r="BB190" s="115">
        <f t="shared" si="118"/>
        <v>13402.844586653087</v>
      </c>
      <c r="BC190" s="74"/>
      <c r="BD190" s="74"/>
      <c r="BE190" s="74">
        <f t="shared" si="119"/>
        <v>-1343285</v>
      </c>
      <c r="BF190" s="74">
        <f t="shared" si="127"/>
        <v>-1343285</v>
      </c>
      <c r="BG190" s="74">
        <f t="shared" si="127"/>
        <v>-1343285</v>
      </c>
      <c r="BH190" s="74">
        <f t="shared" si="127"/>
        <v>-1343285</v>
      </c>
      <c r="BI190" s="74">
        <f t="shared" si="127"/>
        <v>-1343285</v>
      </c>
      <c r="BJ190" s="74">
        <f t="shared" si="127"/>
        <v>-1343285</v>
      </c>
      <c r="BK190" s="74">
        <f t="shared" si="127"/>
        <v>-1343285</v>
      </c>
      <c r="BL190" s="74">
        <f t="shared" si="127"/>
        <v>-1343285</v>
      </c>
      <c r="BO190" s="116">
        <f t="shared" si="128"/>
        <v>0</v>
      </c>
      <c r="BP190" s="116">
        <f t="shared" si="128"/>
        <v>-191955.4265</v>
      </c>
      <c r="BQ190" s="116">
        <f t="shared" si="128"/>
        <v>-223925.60949999999</v>
      </c>
      <c r="BR190" s="116">
        <f t="shared" si="128"/>
        <v>-268657</v>
      </c>
      <c r="BS190" s="116">
        <f t="shared" si="128"/>
        <v>-335821.25</v>
      </c>
      <c r="BT190" s="116">
        <f t="shared" si="128"/>
        <v>-447716.89049999998</v>
      </c>
      <c r="BU190" s="116">
        <f t="shared" si="128"/>
        <v>-671642.5</v>
      </c>
      <c r="BV190" s="116">
        <f t="shared" si="89"/>
        <v>-1343285</v>
      </c>
      <c r="BX190" s="74">
        <f t="shared" si="122"/>
        <v>12130392</v>
      </c>
      <c r="BY190" s="74">
        <f t="shared" si="129"/>
        <v>11938436.5735</v>
      </c>
      <c r="BZ190" s="74">
        <f t="shared" si="129"/>
        <v>11906466.3905</v>
      </c>
      <c r="CA190" s="74">
        <f t="shared" si="129"/>
        <v>11861735</v>
      </c>
      <c r="CB190" s="74">
        <f t="shared" si="129"/>
        <v>11794570.75</v>
      </c>
      <c r="CC190" s="74">
        <f t="shared" si="129"/>
        <v>11682675.1095</v>
      </c>
      <c r="CD190" s="74">
        <f t="shared" si="129"/>
        <v>11458749.5</v>
      </c>
      <c r="CE190" s="74">
        <f t="shared" si="129"/>
        <v>10787107</v>
      </c>
      <c r="CG190" s="117">
        <f t="shared" si="124"/>
        <v>12130392</v>
      </c>
      <c r="CH190" s="117">
        <f t="shared" si="130"/>
        <v>12130392</v>
      </c>
      <c r="CI190" s="117">
        <f t="shared" si="130"/>
        <v>12130392</v>
      </c>
      <c r="CJ190" s="117">
        <f t="shared" si="130"/>
        <v>12130392</v>
      </c>
      <c r="CK190" s="117">
        <f t="shared" si="130"/>
        <v>12130392</v>
      </c>
      <c r="CL190" s="117">
        <f t="shared" si="130"/>
        <v>12130392</v>
      </c>
      <c r="CM190" s="117">
        <f t="shared" si="130"/>
        <v>12130392</v>
      </c>
      <c r="CN190" s="117">
        <f t="shared" si="130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 s="124">
        <v>0</v>
      </c>
      <c r="H191" s="6">
        <v>165</v>
      </c>
      <c r="I191" s="2" t="s">
        <v>352</v>
      </c>
      <c r="J191" s="60"/>
      <c r="K191" s="61">
        <v>1496.62</v>
      </c>
      <c r="L191"/>
      <c r="M191" s="63">
        <v>702</v>
      </c>
      <c r="N191" s="64">
        <f t="shared" si="90"/>
        <v>210.6</v>
      </c>
      <c r="O191" s="64">
        <f t="shared" si="91"/>
        <v>897.97</v>
      </c>
      <c r="P191" s="64">
        <f t="shared" si="92"/>
        <v>0</v>
      </c>
      <c r="Q191" s="64">
        <f t="shared" si="93"/>
        <v>0</v>
      </c>
      <c r="R191" s="65">
        <f t="shared" si="94"/>
        <v>0.47</v>
      </c>
      <c r="S191" s="65">
        <f t="shared" si="95"/>
        <v>0</v>
      </c>
      <c r="T191" s="64">
        <f t="shared" si="96"/>
        <v>0</v>
      </c>
      <c r="U191" s="64">
        <f t="shared" si="97"/>
        <v>0</v>
      </c>
      <c r="V191">
        <v>115</v>
      </c>
      <c r="W191" s="64">
        <f t="shared" si="98"/>
        <v>28.75</v>
      </c>
      <c r="X191" s="27">
        <f t="shared" si="99"/>
        <v>210.6</v>
      </c>
      <c r="Y191" s="11">
        <f t="shared" si="100"/>
        <v>1735.9699999999998</v>
      </c>
      <c r="Z191" s="123">
        <v>2597748499</v>
      </c>
      <c r="AA191" s="121">
        <v>12537</v>
      </c>
      <c r="AB191" s="27">
        <f t="shared" si="101"/>
        <v>207206.55</v>
      </c>
      <c r="AC191" s="10">
        <f t="shared" si="102"/>
        <v>0.80778499999999998</v>
      </c>
      <c r="AD191" s="121">
        <v>85570</v>
      </c>
      <c r="AE191" s="10">
        <f t="shared" si="103"/>
        <v>0.62036500000000006</v>
      </c>
      <c r="AF191" s="10">
        <f t="shared" si="104"/>
        <v>0.248441</v>
      </c>
      <c r="AG191" s="66">
        <f t="shared" si="105"/>
        <v>0.248441</v>
      </c>
      <c r="AH191" s="67">
        <f t="shared" si="106"/>
        <v>0</v>
      </c>
      <c r="AI191" s="68">
        <f t="shared" si="107"/>
        <v>0.248441</v>
      </c>
      <c r="AJ191">
        <v>0</v>
      </c>
      <c r="AK191">
        <v>0</v>
      </c>
      <c r="AL191" s="26">
        <f t="shared" si="108"/>
        <v>0</v>
      </c>
      <c r="AM191">
        <v>0</v>
      </c>
      <c r="AN191">
        <v>0</v>
      </c>
      <c r="AO191" s="26">
        <f t="shared" si="109"/>
        <v>0</v>
      </c>
      <c r="AP191" s="26">
        <f t="shared" si="110"/>
        <v>4970573</v>
      </c>
      <c r="AQ191" s="26">
        <f t="shared" si="111"/>
        <v>4970573</v>
      </c>
      <c r="AR191" s="69">
        <v>5167806</v>
      </c>
      <c r="AS191" s="69">
        <f t="shared" si="126"/>
        <v>5225299</v>
      </c>
      <c r="AT191" s="63">
        <v>5225299</v>
      </c>
      <c r="AU191" s="26">
        <f t="shared" si="112"/>
        <v>254726</v>
      </c>
      <c r="AV191" s="70" t="str">
        <f t="shared" si="113"/>
        <v>No</v>
      </c>
      <c r="AW191" s="69">
        <f t="shared" si="114"/>
        <v>0</v>
      </c>
      <c r="AX191" s="71">
        <f t="shared" si="115"/>
        <v>5225299</v>
      </c>
      <c r="AY191" s="72">
        <f t="shared" si="116"/>
        <v>5225299</v>
      </c>
      <c r="AZ191" s="115">
        <f t="shared" si="117"/>
        <v>0</v>
      </c>
      <c r="BA191" s="115"/>
      <c r="BB191" s="115">
        <f t="shared" si="118"/>
        <v>13368.15908513851</v>
      </c>
      <c r="BC191" s="74"/>
      <c r="BD191" s="74"/>
      <c r="BE191" s="74">
        <f t="shared" si="119"/>
        <v>-254726</v>
      </c>
      <c r="BF191" s="74">
        <f t="shared" si="127"/>
        <v>-254726</v>
      </c>
      <c r="BG191" s="74">
        <f t="shared" si="127"/>
        <v>-254726</v>
      </c>
      <c r="BH191" s="74">
        <f t="shared" si="127"/>
        <v>-254726</v>
      </c>
      <c r="BI191" s="74">
        <f t="shared" si="127"/>
        <v>-254726</v>
      </c>
      <c r="BJ191" s="74">
        <f t="shared" si="127"/>
        <v>-254726</v>
      </c>
      <c r="BK191" s="74">
        <f t="shared" si="127"/>
        <v>-254726</v>
      </c>
      <c r="BL191" s="74">
        <f t="shared" si="127"/>
        <v>-254726</v>
      </c>
      <c r="BO191" s="116">
        <f t="shared" si="128"/>
        <v>0</v>
      </c>
      <c r="BP191" s="116">
        <f t="shared" si="128"/>
        <v>-36400.345399999998</v>
      </c>
      <c r="BQ191" s="116">
        <f t="shared" si="128"/>
        <v>-42462.824199999995</v>
      </c>
      <c r="BR191" s="116">
        <f t="shared" si="128"/>
        <v>-50945.200000000004</v>
      </c>
      <c r="BS191" s="116">
        <f t="shared" si="128"/>
        <v>-63681.5</v>
      </c>
      <c r="BT191" s="116">
        <f t="shared" si="128"/>
        <v>-84900.175799999997</v>
      </c>
      <c r="BU191" s="116">
        <f t="shared" si="128"/>
        <v>-127363</v>
      </c>
      <c r="BV191" s="116">
        <f t="shared" si="89"/>
        <v>-254726</v>
      </c>
      <c r="BX191" s="74">
        <f t="shared" si="122"/>
        <v>5225299</v>
      </c>
      <c r="BY191" s="74">
        <f t="shared" si="129"/>
        <v>5188898.6546</v>
      </c>
      <c r="BZ191" s="74">
        <f t="shared" si="129"/>
        <v>5182836.1758000003</v>
      </c>
      <c r="CA191" s="74">
        <f t="shared" si="129"/>
        <v>5174353.8</v>
      </c>
      <c r="CB191" s="74">
        <f t="shared" si="129"/>
        <v>5161617.5</v>
      </c>
      <c r="CC191" s="74">
        <f t="shared" si="129"/>
        <v>5140398.8241999997</v>
      </c>
      <c r="CD191" s="74">
        <f t="shared" si="129"/>
        <v>5097936</v>
      </c>
      <c r="CE191" s="74">
        <f t="shared" si="129"/>
        <v>4970573</v>
      </c>
      <c r="CG191" s="117">
        <f t="shared" si="124"/>
        <v>5225299</v>
      </c>
      <c r="CH191" s="117">
        <f t="shared" si="130"/>
        <v>5225299</v>
      </c>
      <c r="CI191" s="117">
        <f t="shared" si="130"/>
        <v>5225299</v>
      </c>
      <c r="CJ191" s="117">
        <f t="shared" si="130"/>
        <v>5225299</v>
      </c>
      <c r="CK191" s="117">
        <f t="shared" si="130"/>
        <v>5225299</v>
      </c>
      <c r="CL191" s="117">
        <f t="shared" si="130"/>
        <v>5225299</v>
      </c>
      <c r="CM191" s="117">
        <f t="shared" si="130"/>
        <v>5225299</v>
      </c>
      <c r="CN191" s="117">
        <f t="shared" si="130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 s="124">
        <v>0</v>
      </c>
      <c r="H192" s="6">
        <v>166</v>
      </c>
      <c r="I192" s="2" t="s">
        <v>353</v>
      </c>
      <c r="J192" s="60"/>
      <c r="K192" s="61">
        <v>2169.98</v>
      </c>
      <c r="L192"/>
      <c r="M192" s="63">
        <v>706</v>
      </c>
      <c r="N192" s="64">
        <f t="shared" si="90"/>
        <v>211.8</v>
      </c>
      <c r="O192" s="64">
        <f t="shared" si="91"/>
        <v>1301.99</v>
      </c>
      <c r="P192" s="64">
        <f t="shared" si="92"/>
        <v>0</v>
      </c>
      <c r="Q192" s="64">
        <f t="shared" si="93"/>
        <v>0</v>
      </c>
      <c r="R192" s="65">
        <f t="shared" si="94"/>
        <v>0.33</v>
      </c>
      <c r="S192" s="65">
        <f t="shared" si="95"/>
        <v>0</v>
      </c>
      <c r="T192" s="64">
        <f t="shared" si="96"/>
        <v>0</v>
      </c>
      <c r="U192" s="64">
        <f t="shared" si="97"/>
        <v>0</v>
      </c>
      <c r="V192">
        <v>93</v>
      </c>
      <c r="W192" s="64">
        <f t="shared" si="98"/>
        <v>23.25</v>
      </c>
      <c r="X192" s="27">
        <f t="shared" si="99"/>
        <v>211.8</v>
      </c>
      <c r="Y192" s="11">
        <f t="shared" si="100"/>
        <v>2405.0300000000002</v>
      </c>
      <c r="Z192" s="123">
        <v>2255847010</v>
      </c>
      <c r="AA192" s="121">
        <v>16190</v>
      </c>
      <c r="AB192" s="27">
        <f t="shared" si="101"/>
        <v>139335.82999999999</v>
      </c>
      <c r="AC192" s="10">
        <f t="shared" si="102"/>
        <v>0.54319399999999995</v>
      </c>
      <c r="AD192" s="121">
        <v>113433</v>
      </c>
      <c r="AE192" s="10">
        <f t="shared" si="103"/>
        <v>0.82236600000000004</v>
      </c>
      <c r="AF192" s="10">
        <f t="shared" si="104"/>
        <v>0.373054</v>
      </c>
      <c r="AG192" s="66">
        <f t="shared" si="105"/>
        <v>0.373054</v>
      </c>
      <c r="AH192" s="67">
        <f t="shared" si="106"/>
        <v>0</v>
      </c>
      <c r="AI192" s="68">
        <f t="shared" si="107"/>
        <v>0.373054</v>
      </c>
      <c r="AJ192">
        <v>0</v>
      </c>
      <c r="AK192">
        <v>0</v>
      </c>
      <c r="AL192" s="26">
        <f t="shared" si="108"/>
        <v>0</v>
      </c>
      <c r="AM192">
        <v>0</v>
      </c>
      <c r="AN192">
        <v>0</v>
      </c>
      <c r="AO192" s="26">
        <f t="shared" si="109"/>
        <v>0</v>
      </c>
      <c r="AP192" s="26">
        <f t="shared" si="110"/>
        <v>10340300</v>
      </c>
      <c r="AQ192" s="26">
        <f t="shared" si="111"/>
        <v>10340300</v>
      </c>
      <c r="AR192" s="69">
        <v>13423576</v>
      </c>
      <c r="AS192" s="69">
        <f t="shared" si="126"/>
        <v>10340300</v>
      </c>
      <c r="AT192" s="63">
        <v>12387171</v>
      </c>
      <c r="AU192" s="26">
        <f t="shared" si="112"/>
        <v>2046871</v>
      </c>
      <c r="AV192" s="70" t="str">
        <f t="shared" si="113"/>
        <v>No</v>
      </c>
      <c r="AW192" s="69">
        <f t="shared" si="114"/>
        <v>0</v>
      </c>
      <c r="AX192" s="71">
        <f t="shared" si="115"/>
        <v>12387171</v>
      </c>
      <c r="AY192" s="72">
        <f t="shared" si="116"/>
        <v>12387171</v>
      </c>
      <c r="AZ192" s="115">
        <f t="shared" si="117"/>
        <v>0</v>
      </c>
      <c r="BA192" s="115"/>
      <c r="BB192" s="115">
        <f t="shared" si="118"/>
        <v>12773.376137107256</v>
      </c>
      <c r="BC192" s="74"/>
      <c r="BD192" s="74"/>
      <c r="BE192" s="74">
        <f t="shared" si="119"/>
        <v>-2046871</v>
      </c>
      <c r="BF192" s="74">
        <f t="shared" si="127"/>
        <v>-2046871</v>
      </c>
      <c r="BG192" s="74">
        <f t="shared" si="127"/>
        <v>-1754373.1340999994</v>
      </c>
      <c r="BH192" s="74">
        <f t="shared" si="127"/>
        <v>-1461919.1326455288</v>
      </c>
      <c r="BI192" s="74">
        <f t="shared" si="127"/>
        <v>-1169535.3061164226</v>
      </c>
      <c r="BJ192" s="74">
        <f t="shared" si="127"/>
        <v>-877151.47958731651</v>
      </c>
      <c r="BK192" s="74">
        <f t="shared" si="127"/>
        <v>-584796.89144086465</v>
      </c>
      <c r="BL192" s="74">
        <f t="shared" si="127"/>
        <v>-292398.44572043233</v>
      </c>
      <c r="BO192" s="116">
        <f t="shared" si="128"/>
        <v>0</v>
      </c>
      <c r="BP192" s="116">
        <f t="shared" si="128"/>
        <v>-292497.86589999998</v>
      </c>
      <c r="BQ192" s="116">
        <f t="shared" si="128"/>
        <v>-292454.00145446986</v>
      </c>
      <c r="BR192" s="116">
        <f t="shared" si="128"/>
        <v>-292383.82652910578</v>
      </c>
      <c r="BS192" s="116">
        <f t="shared" si="128"/>
        <v>-292383.82652910566</v>
      </c>
      <c r="BT192" s="116">
        <f t="shared" si="128"/>
        <v>-292354.58814645256</v>
      </c>
      <c r="BU192" s="116">
        <f t="shared" si="128"/>
        <v>-292398.44572043233</v>
      </c>
      <c r="BV192" s="116">
        <f t="shared" si="89"/>
        <v>-292398.44572043233</v>
      </c>
      <c r="BX192" s="74">
        <f t="shared" si="122"/>
        <v>12387171</v>
      </c>
      <c r="BY192" s="74">
        <f t="shared" si="129"/>
        <v>12094673.134099999</v>
      </c>
      <c r="BZ192" s="74">
        <f t="shared" si="129"/>
        <v>11802219.132645529</v>
      </c>
      <c r="CA192" s="74">
        <f t="shared" si="129"/>
        <v>11509835.306116423</v>
      </c>
      <c r="CB192" s="74">
        <f t="shared" si="129"/>
        <v>11217451.479587317</v>
      </c>
      <c r="CC192" s="74">
        <f t="shared" si="129"/>
        <v>10925096.891440865</v>
      </c>
      <c r="CD192" s="74">
        <f t="shared" si="129"/>
        <v>10632698.445720432</v>
      </c>
      <c r="CE192" s="74">
        <f t="shared" si="129"/>
        <v>10340300</v>
      </c>
      <c r="CG192" s="117">
        <f t="shared" si="124"/>
        <v>12387171</v>
      </c>
      <c r="CH192" s="117">
        <f t="shared" si="130"/>
        <v>12094673.134099999</v>
      </c>
      <c r="CI192" s="117">
        <f t="shared" si="130"/>
        <v>11802219.132645529</v>
      </c>
      <c r="CJ192" s="117">
        <f t="shared" si="130"/>
        <v>11509835.306116423</v>
      </c>
      <c r="CK192" s="117">
        <f t="shared" si="130"/>
        <v>11217451.479587317</v>
      </c>
      <c r="CL192" s="117">
        <f t="shared" si="130"/>
        <v>10925096.891440865</v>
      </c>
      <c r="CM192" s="117">
        <f t="shared" si="130"/>
        <v>10632698.445720432</v>
      </c>
      <c r="CN192" s="117">
        <f t="shared" si="130"/>
        <v>10340300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 s="124">
        <v>0</v>
      </c>
      <c r="H193" s="6">
        <v>167</v>
      </c>
      <c r="I193" s="2" t="s">
        <v>354</v>
      </c>
      <c r="J193" s="60"/>
      <c r="K193" s="61">
        <v>1640.18</v>
      </c>
      <c r="L193"/>
      <c r="M193" s="63">
        <v>231</v>
      </c>
      <c r="N193" s="64">
        <f t="shared" si="90"/>
        <v>69.3</v>
      </c>
      <c r="O193" s="64">
        <f t="shared" si="91"/>
        <v>984.11</v>
      </c>
      <c r="P193" s="64">
        <f t="shared" si="92"/>
        <v>0</v>
      </c>
      <c r="Q193" s="64">
        <f t="shared" si="93"/>
        <v>0</v>
      </c>
      <c r="R193" s="65">
        <f t="shared" si="94"/>
        <v>0.14000000000000001</v>
      </c>
      <c r="S193" s="65">
        <f t="shared" si="95"/>
        <v>0</v>
      </c>
      <c r="T193" s="64">
        <f t="shared" si="96"/>
        <v>0</v>
      </c>
      <c r="U193" s="64">
        <f t="shared" si="97"/>
        <v>0</v>
      </c>
      <c r="V193">
        <v>63</v>
      </c>
      <c r="W193" s="64">
        <f t="shared" si="98"/>
        <v>15.75</v>
      </c>
      <c r="X193" s="27">
        <f t="shared" si="99"/>
        <v>69.3</v>
      </c>
      <c r="Y193" s="11">
        <f t="shared" si="100"/>
        <v>1725.23</v>
      </c>
      <c r="Z193" s="123">
        <v>2184322147.3299999</v>
      </c>
      <c r="AA193" s="121">
        <v>9051</v>
      </c>
      <c r="AB193" s="27">
        <f t="shared" si="101"/>
        <v>241334.9</v>
      </c>
      <c r="AC193" s="10">
        <f t="shared" si="102"/>
        <v>0.940832</v>
      </c>
      <c r="AD193" s="121">
        <v>190536</v>
      </c>
      <c r="AE193" s="10">
        <f t="shared" si="103"/>
        <v>1.3813470000000001</v>
      </c>
      <c r="AF193" s="10">
        <f t="shared" si="104"/>
        <v>-7.2986999999999996E-2</v>
      </c>
      <c r="AG193" s="66">
        <f t="shared" si="105"/>
        <v>0.01</v>
      </c>
      <c r="AH193" s="67">
        <f t="shared" si="106"/>
        <v>0</v>
      </c>
      <c r="AI193" s="68">
        <f t="shared" si="107"/>
        <v>0.01</v>
      </c>
      <c r="AJ193">
        <v>763</v>
      </c>
      <c r="AK193">
        <v>6</v>
      </c>
      <c r="AL193" s="26">
        <f t="shared" si="108"/>
        <v>457800</v>
      </c>
      <c r="AM193">
        <v>0</v>
      </c>
      <c r="AN193">
        <v>0</v>
      </c>
      <c r="AO193" s="26">
        <f t="shared" si="109"/>
        <v>0</v>
      </c>
      <c r="AP193" s="26">
        <f t="shared" si="110"/>
        <v>198833</v>
      </c>
      <c r="AQ193" s="26">
        <f t="shared" si="111"/>
        <v>656633</v>
      </c>
      <c r="AR193" s="69">
        <v>656185</v>
      </c>
      <c r="AS193" s="69">
        <f t="shared" si="126"/>
        <v>656633</v>
      </c>
      <c r="AT193" s="63">
        <v>653255</v>
      </c>
      <c r="AU193" s="26">
        <f t="shared" si="112"/>
        <v>3378</v>
      </c>
      <c r="AV193" s="70" t="str">
        <f t="shared" si="113"/>
        <v>Yes</v>
      </c>
      <c r="AW193" s="69">
        <f t="shared" si="114"/>
        <v>3378</v>
      </c>
      <c r="AX193" s="71">
        <f t="shared" si="115"/>
        <v>656633</v>
      </c>
      <c r="AY193" s="72">
        <f t="shared" si="116"/>
        <v>656633</v>
      </c>
      <c r="AZ193" s="115">
        <f t="shared" si="117"/>
        <v>3378</v>
      </c>
      <c r="BA193" s="115"/>
      <c r="BB193" s="115">
        <f t="shared" si="118"/>
        <v>12122.618096794255</v>
      </c>
      <c r="BC193" s="74"/>
      <c r="BD193" s="74"/>
      <c r="BE193" s="74">
        <f t="shared" si="119"/>
        <v>0</v>
      </c>
      <c r="BF193" s="74">
        <f t="shared" si="127"/>
        <v>0</v>
      </c>
      <c r="BG193" s="74">
        <f t="shared" si="127"/>
        <v>0</v>
      </c>
      <c r="BH193" s="74">
        <f t="shared" si="127"/>
        <v>0</v>
      </c>
      <c r="BI193" s="74">
        <f t="shared" si="127"/>
        <v>0</v>
      </c>
      <c r="BJ193" s="74">
        <f t="shared" si="127"/>
        <v>0</v>
      </c>
      <c r="BK193" s="74">
        <f t="shared" si="127"/>
        <v>0</v>
      </c>
      <c r="BL193" s="74">
        <f t="shared" si="127"/>
        <v>0</v>
      </c>
      <c r="BO193" s="116">
        <f t="shared" si="128"/>
        <v>0</v>
      </c>
      <c r="BP193" s="116">
        <f t="shared" si="128"/>
        <v>0</v>
      </c>
      <c r="BQ193" s="116">
        <f t="shared" si="128"/>
        <v>0</v>
      </c>
      <c r="BR193" s="116">
        <f t="shared" si="128"/>
        <v>0</v>
      </c>
      <c r="BS193" s="116">
        <f t="shared" si="128"/>
        <v>0</v>
      </c>
      <c r="BT193" s="116">
        <f t="shared" si="128"/>
        <v>0</v>
      </c>
      <c r="BU193" s="116">
        <f t="shared" si="128"/>
        <v>0</v>
      </c>
      <c r="BV193" s="116">
        <f t="shared" si="89"/>
        <v>0</v>
      </c>
      <c r="BX193" s="74">
        <f t="shared" si="122"/>
        <v>656633</v>
      </c>
      <c r="BY193" s="74">
        <f t="shared" si="129"/>
        <v>656633</v>
      </c>
      <c r="BZ193" s="74">
        <f t="shared" si="129"/>
        <v>656633</v>
      </c>
      <c r="CA193" s="74">
        <f t="shared" si="129"/>
        <v>656633</v>
      </c>
      <c r="CB193" s="74">
        <f t="shared" si="129"/>
        <v>656633</v>
      </c>
      <c r="CC193" s="74">
        <f t="shared" si="129"/>
        <v>656633</v>
      </c>
      <c r="CD193" s="74">
        <f t="shared" si="129"/>
        <v>656633</v>
      </c>
      <c r="CE193" s="74">
        <f t="shared" si="129"/>
        <v>656633</v>
      </c>
      <c r="CG193" s="117">
        <f t="shared" si="124"/>
        <v>656633</v>
      </c>
      <c r="CH193" s="117">
        <f t="shared" si="130"/>
        <v>656633</v>
      </c>
      <c r="CI193" s="117">
        <f t="shared" si="130"/>
        <v>656633</v>
      </c>
      <c r="CJ193" s="117">
        <f t="shared" si="130"/>
        <v>656633</v>
      </c>
      <c r="CK193" s="117">
        <f t="shared" si="130"/>
        <v>656633</v>
      </c>
      <c r="CL193" s="117">
        <f t="shared" si="130"/>
        <v>656633</v>
      </c>
      <c r="CM193" s="117">
        <f t="shared" si="130"/>
        <v>656633</v>
      </c>
      <c r="CN193" s="117">
        <f t="shared" si="130"/>
        <v>656633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 s="124">
        <v>0</v>
      </c>
      <c r="H194" s="6">
        <v>168</v>
      </c>
      <c r="I194" s="2" t="s">
        <v>355</v>
      </c>
      <c r="J194" s="60"/>
      <c r="K194" s="61">
        <v>914.34</v>
      </c>
      <c r="L194"/>
      <c r="M194" s="63">
        <v>178</v>
      </c>
      <c r="N194" s="64">
        <f t="shared" si="90"/>
        <v>53.4</v>
      </c>
      <c r="O194" s="64">
        <f t="shared" si="91"/>
        <v>548.6</v>
      </c>
      <c r="P194" s="64">
        <f t="shared" si="92"/>
        <v>0</v>
      </c>
      <c r="Q194" s="64">
        <f t="shared" si="93"/>
        <v>0</v>
      </c>
      <c r="R194" s="65">
        <f t="shared" si="94"/>
        <v>0.19</v>
      </c>
      <c r="S194" s="65">
        <f t="shared" si="95"/>
        <v>0</v>
      </c>
      <c r="T194" s="64">
        <f t="shared" si="96"/>
        <v>0</v>
      </c>
      <c r="U194" s="64">
        <f t="shared" si="97"/>
        <v>0</v>
      </c>
      <c r="V194">
        <v>6</v>
      </c>
      <c r="W194" s="64">
        <f t="shared" si="98"/>
        <v>1.5</v>
      </c>
      <c r="X194" s="27">
        <f t="shared" si="99"/>
        <v>53.4</v>
      </c>
      <c r="Y194" s="11">
        <f t="shared" si="100"/>
        <v>969.24</v>
      </c>
      <c r="Z194" s="123">
        <v>2126290054</v>
      </c>
      <c r="AA194" s="121">
        <v>9802</v>
      </c>
      <c r="AB194" s="27">
        <f t="shared" si="101"/>
        <v>216924.1</v>
      </c>
      <c r="AC194" s="10">
        <f t="shared" si="102"/>
        <v>0.84566799999999998</v>
      </c>
      <c r="AD194" s="121">
        <v>120577</v>
      </c>
      <c r="AE194" s="10">
        <f t="shared" si="103"/>
        <v>0.87415900000000002</v>
      </c>
      <c r="AF194" s="10">
        <f t="shared" si="104"/>
        <v>0.145785</v>
      </c>
      <c r="AG194" s="66">
        <f t="shared" si="105"/>
        <v>0.145785</v>
      </c>
      <c r="AH194" s="67">
        <f t="shared" si="106"/>
        <v>0</v>
      </c>
      <c r="AI194" s="68">
        <f t="shared" si="107"/>
        <v>0.145785</v>
      </c>
      <c r="AJ194">
        <v>917</v>
      </c>
      <c r="AK194">
        <v>13</v>
      </c>
      <c r="AL194" s="26">
        <f t="shared" si="108"/>
        <v>1192100</v>
      </c>
      <c r="AM194">
        <v>0</v>
      </c>
      <c r="AN194">
        <v>0</v>
      </c>
      <c r="AO194" s="26">
        <f t="shared" si="109"/>
        <v>0</v>
      </c>
      <c r="AP194" s="26">
        <f t="shared" si="110"/>
        <v>1628490</v>
      </c>
      <c r="AQ194" s="26">
        <f t="shared" si="111"/>
        <v>2820590</v>
      </c>
      <c r="AR194" s="69">
        <v>1276811</v>
      </c>
      <c r="AS194" s="69">
        <f t="shared" si="126"/>
        <v>2820590</v>
      </c>
      <c r="AT194" s="63">
        <v>2936816</v>
      </c>
      <c r="AU194" s="26">
        <f t="shared" si="112"/>
        <v>116226</v>
      </c>
      <c r="AV194" s="70" t="str">
        <f t="shared" si="113"/>
        <v>No</v>
      </c>
      <c r="AW194" s="69">
        <f t="shared" si="114"/>
        <v>0</v>
      </c>
      <c r="AX194" s="71">
        <f t="shared" si="115"/>
        <v>2936816</v>
      </c>
      <c r="AY194" s="72">
        <f t="shared" si="116"/>
        <v>2936816</v>
      </c>
      <c r="AZ194" s="115">
        <f t="shared" si="117"/>
        <v>0</v>
      </c>
      <c r="BA194" s="115"/>
      <c r="BB194" s="115">
        <f t="shared" si="118"/>
        <v>12216.999146925651</v>
      </c>
      <c r="BC194" s="74"/>
      <c r="BD194" s="74"/>
      <c r="BE194" s="74">
        <f t="shared" si="119"/>
        <v>-116226</v>
      </c>
      <c r="BF194" s="74">
        <f t="shared" si="127"/>
        <v>-116226</v>
      </c>
      <c r="BG194" s="74">
        <f t="shared" si="127"/>
        <v>-99617.304599999916</v>
      </c>
      <c r="BH194" s="74">
        <f t="shared" si="127"/>
        <v>-83011.099923179951</v>
      </c>
      <c r="BI194" s="74">
        <f t="shared" si="127"/>
        <v>-66408.879938543774</v>
      </c>
      <c r="BJ194" s="74">
        <f t="shared" si="127"/>
        <v>-49806.659953908063</v>
      </c>
      <c r="BK194" s="74">
        <f t="shared" si="127"/>
        <v>-33206.100191270467</v>
      </c>
      <c r="BL194" s="74">
        <f t="shared" si="127"/>
        <v>-16603.050095635466</v>
      </c>
      <c r="BO194" s="116">
        <f t="shared" si="128"/>
        <v>0</v>
      </c>
      <c r="BP194" s="116">
        <f t="shared" si="128"/>
        <v>-16608.695400000001</v>
      </c>
      <c r="BQ194" s="116">
        <f t="shared" si="128"/>
        <v>-16606.204676819983</v>
      </c>
      <c r="BR194" s="116">
        <f t="shared" si="128"/>
        <v>-16602.219984635991</v>
      </c>
      <c r="BS194" s="116">
        <f t="shared" si="128"/>
        <v>-16602.219984635944</v>
      </c>
      <c r="BT194" s="116">
        <f t="shared" si="128"/>
        <v>-16600.559762637557</v>
      </c>
      <c r="BU194" s="116">
        <f t="shared" si="128"/>
        <v>-16603.050095635233</v>
      </c>
      <c r="BV194" s="116">
        <f t="shared" si="89"/>
        <v>-16603.050095635466</v>
      </c>
      <c r="BX194" s="74">
        <f t="shared" si="122"/>
        <v>2936816</v>
      </c>
      <c r="BY194" s="74">
        <f t="shared" si="129"/>
        <v>2920207.3045999999</v>
      </c>
      <c r="BZ194" s="74">
        <f t="shared" si="129"/>
        <v>2903601.09992318</v>
      </c>
      <c r="CA194" s="74">
        <f t="shared" si="129"/>
        <v>2886998.8799385438</v>
      </c>
      <c r="CB194" s="74">
        <f t="shared" si="129"/>
        <v>2870396.6599539081</v>
      </c>
      <c r="CC194" s="74">
        <f t="shared" si="129"/>
        <v>2853796.1001912705</v>
      </c>
      <c r="CD194" s="74">
        <f t="shared" si="129"/>
        <v>2837193.0500956355</v>
      </c>
      <c r="CE194" s="74">
        <f t="shared" si="129"/>
        <v>2820590</v>
      </c>
      <c r="CG194" s="117">
        <f t="shared" si="124"/>
        <v>2936816</v>
      </c>
      <c r="CH194" s="117">
        <f t="shared" si="130"/>
        <v>2920207.3045999999</v>
      </c>
      <c r="CI194" s="117">
        <f t="shared" si="130"/>
        <v>2903601.09992318</v>
      </c>
      <c r="CJ194" s="117">
        <f t="shared" si="130"/>
        <v>2886998.8799385438</v>
      </c>
      <c r="CK194" s="117">
        <f t="shared" si="130"/>
        <v>2870396.6599539081</v>
      </c>
      <c r="CL194" s="117">
        <f t="shared" si="130"/>
        <v>2853796.1001912705</v>
      </c>
      <c r="CM194" s="117">
        <f t="shared" si="130"/>
        <v>2837193.0500956355</v>
      </c>
      <c r="CN194" s="117">
        <f t="shared" si="130"/>
        <v>2820590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 s="124">
        <v>0</v>
      </c>
      <c r="H195" s="6">
        <v>169</v>
      </c>
      <c r="I195" s="2" t="s">
        <v>356</v>
      </c>
      <c r="J195" s="60"/>
      <c r="K195" s="61">
        <v>1097.06</v>
      </c>
      <c r="L195"/>
      <c r="M195" s="63">
        <v>218</v>
      </c>
      <c r="N195" s="64">
        <f t="shared" si="90"/>
        <v>65.400000000000006</v>
      </c>
      <c r="O195" s="64">
        <f t="shared" si="91"/>
        <v>658.24</v>
      </c>
      <c r="P195" s="64">
        <f t="shared" si="92"/>
        <v>0</v>
      </c>
      <c r="Q195" s="64">
        <f t="shared" si="93"/>
        <v>0</v>
      </c>
      <c r="R195" s="65">
        <f t="shared" si="94"/>
        <v>0.2</v>
      </c>
      <c r="S195" s="65">
        <f t="shared" si="95"/>
        <v>0</v>
      </c>
      <c r="T195" s="64">
        <f t="shared" si="96"/>
        <v>0</v>
      </c>
      <c r="U195" s="64">
        <f t="shared" si="97"/>
        <v>0</v>
      </c>
      <c r="V195">
        <v>8</v>
      </c>
      <c r="W195" s="64">
        <f t="shared" si="98"/>
        <v>2</v>
      </c>
      <c r="X195" s="27">
        <f t="shared" si="99"/>
        <v>65.400000000000006</v>
      </c>
      <c r="Y195" s="11">
        <f t="shared" si="100"/>
        <v>1164.46</v>
      </c>
      <c r="Z195" s="123">
        <v>1500496986.6700001</v>
      </c>
      <c r="AA195" s="121">
        <v>8312</v>
      </c>
      <c r="AB195" s="27">
        <f t="shared" si="101"/>
        <v>180521.77</v>
      </c>
      <c r="AC195" s="10">
        <f t="shared" si="102"/>
        <v>0.70375500000000002</v>
      </c>
      <c r="AD195" s="121">
        <v>101496</v>
      </c>
      <c r="AE195" s="10">
        <f t="shared" si="103"/>
        <v>0.73582499999999995</v>
      </c>
      <c r="AF195" s="10">
        <f t="shared" si="104"/>
        <v>0.28662399999999999</v>
      </c>
      <c r="AG195" s="66">
        <f t="shared" si="105"/>
        <v>0.28662399999999999</v>
      </c>
      <c r="AH195" s="67">
        <f t="shared" si="106"/>
        <v>0</v>
      </c>
      <c r="AI195" s="68">
        <f t="shared" si="107"/>
        <v>0.28662399999999999</v>
      </c>
      <c r="AJ195">
        <v>0</v>
      </c>
      <c r="AK195">
        <v>0</v>
      </c>
      <c r="AL195" s="26">
        <f t="shared" si="108"/>
        <v>0</v>
      </c>
      <c r="AM195">
        <v>325</v>
      </c>
      <c r="AN195">
        <v>4</v>
      </c>
      <c r="AO195" s="26">
        <f t="shared" si="109"/>
        <v>130000</v>
      </c>
      <c r="AP195" s="26">
        <f t="shared" si="110"/>
        <v>3846609</v>
      </c>
      <c r="AQ195" s="26">
        <f t="shared" si="111"/>
        <v>3976609</v>
      </c>
      <c r="AR195" s="69">
        <v>5356542</v>
      </c>
      <c r="AS195" s="69">
        <f t="shared" si="126"/>
        <v>3976609</v>
      </c>
      <c r="AT195" s="63">
        <v>4990532</v>
      </c>
      <c r="AU195" s="26">
        <f t="shared" si="112"/>
        <v>1013923</v>
      </c>
      <c r="AV195" s="70" t="str">
        <f t="shared" si="113"/>
        <v>No</v>
      </c>
      <c r="AW195" s="69">
        <f t="shared" si="114"/>
        <v>0</v>
      </c>
      <c r="AX195" s="71">
        <f t="shared" si="115"/>
        <v>4990532</v>
      </c>
      <c r="AY195" s="72">
        <f t="shared" si="116"/>
        <v>4990532</v>
      </c>
      <c r="AZ195" s="115">
        <f t="shared" si="117"/>
        <v>0</v>
      </c>
      <c r="BA195" s="115"/>
      <c r="BB195" s="115">
        <f t="shared" si="118"/>
        <v>12233.060634787524</v>
      </c>
      <c r="BC195" s="74"/>
      <c r="BD195" s="74"/>
      <c r="BE195" s="74">
        <f t="shared" si="119"/>
        <v>-1013923</v>
      </c>
      <c r="BF195" s="74">
        <f t="shared" si="127"/>
        <v>-1013923</v>
      </c>
      <c r="BG195" s="74">
        <f t="shared" si="127"/>
        <v>-869033.40330000035</v>
      </c>
      <c r="BH195" s="74">
        <f t="shared" si="127"/>
        <v>-724165.53496989049</v>
      </c>
      <c r="BI195" s="74">
        <f t="shared" si="127"/>
        <v>-579332.42797591258</v>
      </c>
      <c r="BJ195" s="74">
        <f t="shared" si="127"/>
        <v>-434499.32098193467</v>
      </c>
      <c r="BK195" s="74">
        <f t="shared" si="127"/>
        <v>-289680.69729865622</v>
      </c>
      <c r="BL195" s="74">
        <f t="shared" si="127"/>
        <v>-144840.34864932811</v>
      </c>
      <c r="BO195" s="116">
        <f t="shared" si="128"/>
        <v>0</v>
      </c>
      <c r="BP195" s="116">
        <f t="shared" si="128"/>
        <v>-144889.59669999999</v>
      </c>
      <c r="BQ195" s="116">
        <f t="shared" si="128"/>
        <v>-144867.86833011004</v>
      </c>
      <c r="BR195" s="116">
        <f t="shared" si="128"/>
        <v>-144833.10699397812</v>
      </c>
      <c r="BS195" s="116">
        <f t="shared" si="128"/>
        <v>-144833.10699397814</v>
      </c>
      <c r="BT195" s="116">
        <f t="shared" si="128"/>
        <v>-144818.62368327883</v>
      </c>
      <c r="BU195" s="116">
        <f t="shared" si="128"/>
        <v>-144840.34864932811</v>
      </c>
      <c r="BV195" s="116">
        <f t="shared" si="89"/>
        <v>-144840.34864932811</v>
      </c>
      <c r="BX195" s="74">
        <f t="shared" si="122"/>
        <v>4990532</v>
      </c>
      <c r="BY195" s="74">
        <f t="shared" si="129"/>
        <v>4845642.4033000004</v>
      </c>
      <c r="BZ195" s="74">
        <f t="shared" si="129"/>
        <v>4700774.5349698905</v>
      </c>
      <c r="CA195" s="74">
        <f t="shared" si="129"/>
        <v>4555941.4279759126</v>
      </c>
      <c r="CB195" s="74">
        <f t="shared" si="129"/>
        <v>4411108.3209819347</v>
      </c>
      <c r="CC195" s="74">
        <f t="shared" si="129"/>
        <v>4266289.6972986562</v>
      </c>
      <c r="CD195" s="74">
        <f t="shared" si="129"/>
        <v>4121449.3486493281</v>
      </c>
      <c r="CE195" s="74">
        <f t="shared" si="129"/>
        <v>3976609</v>
      </c>
      <c r="CG195" s="117">
        <f t="shared" si="124"/>
        <v>4990532</v>
      </c>
      <c r="CH195" s="117">
        <f t="shared" si="130"/>
        <v>4845642.4033000004</v>
      </c>
      <c r="CI195" s="117">
        <f t="shared" si="130"/>
        <v>4700774.5349698905</v>
      </c>
      <c r="CJ195" s="117">
        <f t="shared" si="130"/>
        <v>4555941.4279759126</v>
      </c>
      <c r="CK195" s="117">
        <f t="shared" si="130"/>
        <v>4411108.3209819347</v>
      </c>
      <c r="CL195" s="117">
        <f t="shared" si="130"/>
        <v>4266289.6972986562</v>
      </c>
      <c r="CM195" s="117">
        <f t="shared" si="130"/>
        <v>4121449.3486493281</v>
      </c>
      <c r="CN195" s="117">
        <f t="shared" si="130"/>
        <v>3976609</v>
      </c>
    </row>
    <row r="196" spans="1:92" x14ac:dyDescent="0.2">
      <c r="AJ196" s="26"/>
      <c r="AN196" s="80"/>
      <c r="BX196" s="74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AZ197" s="74"/>
      <c r="BA197" s="74"/>
      <c r="BB197" s="74"/>
      <c r="BC197" s="74"/>
      <c r="BD197" s="74"/>
      <c r="BE197" s="74"/>
      <c r="BF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E36B6-5696-478F-B132-9A22EE9E8127}">
  <dimension ref="A1:CN363"/>
  <sheetViews>
    <sheetView topLeftCell="F159" workbookViewId="0">
      <selection activeCell="I27" sqref="I27:I195"/>
    </sheetView>
  </sheetViews>
  <sheetFormatPr baseColWidth="10" defaultColWidth="6.19921875" defaultRowHeight="15" x14ac:dyDescent="0.2"/>
  <cols>
    <col min="1" max="5" width="0" style="2" hidden="1" customWidth="1"/>
    <col min="6" max="8" width="6.3984375" style="2" bestFit="1" customWidth="1"/>
    <col min="9" max="9" width="12.796875" style="2" customWidth="1"/>
    <col min="10" max="10" width="6.19921875" style="2"/>
    <col min="11" max="11" width="10.59765625" style="2" bestFit="1" customWidth="1"/>
    <col min="12" max="12" width="8" style="2" bestFit="1" customWidth="1"/>
    <col min="13" max="13" width="11" style="2" customWidth="1"/>
    <col min="14" max="14" width="9.59765625" style="2" bestFit="1" customWidth="1"/>
    <col min="15" max="15" width="10.59765625" style="2" bestFit="1" customWidth="1"/>
    <col min="16" max="16" width="13.59765625" style="2" customWidth="1"/>
    <col min="17" max="17" width="11.3984375" style="2" customWidth="1"/>
    <col min="18" max="18" width="8.796875" style="2" customWidth="1"/>
    <col min="19" max="19" width="11.796875" style="2" customWidth="1"/>
    <col min="20" max="20" width="14.3984375" style="2" customWidth="1"/>
    <col min="21" max="21" width="8.59765625" style="2" bestFit="1" customWidth="1"/>
    <col min="22" max="22" width="9.796875" style="2" customWidth="1"/>
    <col min="23" max="23" width="12.796875" style="2" customWidth="1"/>
    <col min="24" max="24" width="15" style="2" customWidth="1"/>
    <col min="25" max="25" width="12.59765625" style="2" customWidth="1"/>
    <col min="26" max="26" width="19.796875" style="2" customWidth="1"/>
    <col min="27" max="27" width="9.59765625" style="2" bestFit="1" customWidth="1"/>
    <col min="28" max="28" width="14.796875" style="2" customWidth="1"/>
    <col min="29" max="29" width="15.59765625" style="2" customWidth="1"/>
    <col min="30" max="30" width="10.59765625" style="2" bestFit="1" customWidth="1"/>
    <col min="31" max="31" width="16" style="2" customWidth="1"/>
    <col min="32" max="32" width="10" style="2" bestFit="1" customWidth="1"/>
    <col min="33" max="33" width="16" style="2" customWidth="1"/>
    <col min="34" max="34" width="12.59765625" style="2" customWidth="1"/>
    <col min="35" max="35" width="9" style="2" bestFit="1" customWidth="1"/>
    <col min="36" max="36" width="9.3984375" style="2" customWidth="1"/>
    <col min="37" max="37" width="10" style="2" customWidth="1"/>
    <col min="38" max="38" width="10.59765625" style="2" bestFit="1" customWidth="1"/>
    <col min="39" max="39" width="9" style="2" customWidth="1"/>
    <col min="40" max="40" width="10.19921875" style="2" customWidth="1"/>
    <col min="41" max="41" width="11.59765625" style="2" customWidth="1"/>
    <col min="42" max="46" width="13.59765625" style="2" bestFit="1" customWidth="1"/>
    <col min="47" max="47" width="14.59765625" style="2" customWidth="1"/>
    <col min="48" max="48" width="17.59765625" style="2" customWidth="1"/>
    <col min="49" max="49" width="15" style="2" customWidth="1"/>
    <col min="50" max="50" width="13.59765625" style="3" bestFit="1" customWidth="1"/>
    <col min="51" max="51" width="13.59765625" style="4" bestFit="1" customWidth="1"/>
    <col min="52" max="52" width="11.3984375" style="2" customWidth="1"/>
    <col min="53" max="53" width="6.19921875" style="2"/>
    <col min="54" max="54" width="10.796875" style="2" customWidth="1"/>
    <col min="55" max="56" width="6.19921875" style="2"/>
    <col min="57" max="58" width="11" style="2" bestFit="1" customWidth="1"/>
    <col min="59" max="64" width="11.19921875" style="2" bestFit="1" customWidth="1"/>
    <col min="65" max="65" width="8.19921875" style="2" customWidth="1"/>
    <col min="66" max="66" width="11.59765625" style="2" customWidth="1"/>
    <col min="67" max="67" width="8.19921875" style="2" bestFit="1" customWidth="1"/>
    <col min="68" max="68" width="14" style="2" bestFit="1" customWidth="1"/>
    <col min="69" max="72" width="14.3984375" style="2" bestFit="1" customWidth="1"/>
    <col min="73" max="74" width="15.3984375" style="2" bestFit="1" customWidth="1"/>
    <col min="75" max="75" width="6.19921875" style="2"/>
    <col min="76" max="78" width="13.59765625" style="2" bestFit="1" customWidth="1"/>
    <col min="79" max="79" width="12.19921875" style="2" bestFit="1" customWidth="1"/>
    <col min="80" max="82" width="13.3984375" style="2" bestFit="1" customWidth="1"/>
    <col min="83" max="83" width="13.59765625" style="2" bestFit="1" customWidth="1"/>
    <col min="84" max="84" width="6.19921875" style="2"/>
    <col min="85" max="87" width="13.59765625" style="2" bestFit="1" customWidth="1"/>
    <col min="88" max="88" width="13" style="2" bestFit="1" customWidth="1"/>
    <col min="89" max="90" width="13.3984375" style="2" bestFit="1" customWidth="1"/>
    <col min="91" max="92" width="13.59765625" style="2" bestFit="1" customWidth="1"/>
    <col min="93" max="16384" width="6.1992187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  <c r="AN7" s="41" t="s">
        <v>357</v>
      </c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  <c r="AN8" s="41" t="s">
        <v>358</v>
      </c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9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82" t="s">
        <v>22</v>
      </c>
      <c r="BP14" s="83" t="s">
        <v>23</v>
      </c>
      <c r="BQ14" s="83" t="s">
        <v>24</v>
      </c>
      <c r="BR14" s="83" t="s">
        <v>25</v>
      </c>
      <c r="BS14" s="83" t="s">
        <v>26</v>
      </c>
      <c r="BT14" s="83" t="s">
        <v>27</v>
      </c>
      <c r="BU14" s="83" t="s">
        <v>28</v>
      </c>
      <c r="BV14" s="83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N15" s="18" t="s">
        <v>30</v>
      </c>
      <c r="BO15" s="9">
        <v>1</v>
      </c>
      <c r="BP15" s="9">
        <v>1</v>
      </c>
      <c r="BQ15" s="9">
        <v>1</v>
      </c>
      <c r="BR15" s="9">
        <v>1</v>
      </c>
      <c r="BS15" s="9">
        <v>1</v>
      </c>
      <c r="BT15" s="9">
        <v>1</v>
      </c>
      <c r="BU15" s="9">
        <v>1</v>
      </c>
      <c r="BV15" s="9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24290400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9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Q17" si="0">SUM(K27:K195)</f>
        <v>467870.44</v>
      </c>
      <c r="L17" s="11">
        <f t="shared" si="0"/>
        <v>0</v>
      </c>
      <c r="M17" s="26">
        <f t="shared" si="0"/>
        <v>202476</v>
      </c>
      <c r="N17" s="33">
        <f t="shared" si="0"/>
        <v>60742.800000000017</v>
      </c>
      <c r="O17" s="33">
        <f t="shared" si="0"/>
        <v>280722.27</v>
      </c>
      <c r="P17" s="33">
        <f t="shared" si="0"/>
        <v>21301.48</v>
      </c>
      <c r="Q17" s="33">
        <f t="shared" si="0"/>
        <v>3195.2200000000003</v>
      </c>
      <c r="R17" s="24"/>
      <c r="S17" s="24"/>
      <c r="T17" s="24"/>
      <c r="U17" s="33">
        <f t="shared" ref="U17:AD17" si="1">SUM(U27:U195)</f>
        <v>3205.73</v>
      </c>
      <c r="V17" s="24">
        <f t="shared" si="1"/>
        <v>53301</v>
      </c>
      <c r="W17" s="24">
        <f t="shared" si="1"/>
        <v>13325.25</v>
      </c>
      <c r="X17" s="11">
        <f t="shared" si="1"/>
        <v>60742.800000000017</v>
      </c>
      <c r="Y17" s="11">
        <f t="shared" si="1"/>
        <v>545133.71000000008</v>
      </c>
      <c r="Z17" s="11">
        <f t="shared" si="1"/>
        <v>791074036381.00012</v>
      </c>
      <c r="AA17" s="26">
        <f t="shared" si="1"/>
        <v>3586686</v>
      </c>
      <c r="AB17" s="11">
        <f t="shared" si="1"/>
        <v>41538849.449999996</v>
      </c>
      <c r="AC17" s="34">
        <f t="shared" si="1"/>
        <v>150.76480699999999</v>
      </c>
      <c r="AD17" s="26">
        <f t="shared" si="1"/>
        <v>19212892</v>
      </c>
      <c r="AE17" s="26"/>
      <c r="AF17" s="34">
        <f>SUM(AF27:AF195)</f>
        <v>23.809662000000007</v>
      </c>
      <c r="AG17" s="34">
        <f>SUM(AG27:AG195)</f>
        <v>40.509197</v>
      </c>
      <c r="AH17" s="34"/>
      <c r="AI17" s="34"/>
      <c r="AJ17" s="26">
        <f t="shared" ref="AJ17:AU17" si="2">SUM(AJ27:AJ195)</f>
        <v>21428</v>
      </c>
      <c r="AK17" s="26">
        <f t="shared" si="2"/>
        <v>413</v>
      </c>
      <c r="AL17" s="26">
        <f t="shared" si="2"/>
        <v>22965400</v>
      </c>
      <c r="AM17" s="26">
        <f t="shared" si="2"/>
        <v>3111</v>
      </c>
      <c r="AN17" s="26">
        <f t="shared" si="2"/>
        <v>66</v>
      </c>
      <c r="AO17" s="26">
        <f t="shared" si="2"/>
        <v>1325000</v>
      </c>
      <c r="AP17" s="26">
        <f t="shared" si="2"/>
        <v>2204021148</v>
      </c>
      <c r="AQ17" s="26">
        <f t="shared" si="2"/>
        <v>2228311548</v>
      </c>
      <c r="AR17" s="26">
        <f t="shared" si="2"/>
        <v>2017587098</v>
      </c>
      <c r="AS17" s="26">
        <f t="shared" si="2"/>
        <v>2349860862</v>
      </c>
      <c r="AT17" s="26">
        <f t="shared" si="2"/>
        <v>2456045858</v>
      </c>
      <c r="AU17" s="26">
        <f t="shared" si="2"/>
        <v>231694830</v>
      </c>
      <c r="AV17" s="26"/>
      <c r="AW17" s="26">
        <f>SUM(AW27:AW195)</f>
        <v>1980260</v>
      </c>
      <c r="AX17" s="30">
        <f>SUM(AX27:AX195)</f>
        <v>2458026118</v>
      </c>
      <c r="AY17" s="31">
        <f>SUM(AY27:AY195)</f>
        <v>2458026118</v>
      </c>
      <c r="AZ17" s="26"/>
      <c r="BA17" s="26"/>
      <c r="BB17" s="26"/>
      <c r="BC17" s="26"/>
      <c r="BD17" s="26"/>
      <c r="BE17" s="26"/>
      <c r="BF17" s="26"/>
      <c r="BP17" s="9"/>
      <c r="BX17" s="84">
        <f t="shared" ref="BX17:CE17" si="3">SUM(BX27:BX195)</f>
        <v>2458026118</v>
      </c>
      <c r="BY17" s="84">
        <f t="shared" si="3"/>
        <v>2425199905.9470005</v>
      </c>
      <c r="BZ17" s="84">
        <f t="shared" si="3"/>
        <v>2407015963.1272907</v>
      </c>
      <c r="CA17" s="84">
        <f t="shared" si="3"/>
        <v>2387667924.9485517</v>
      </c>
      <c r="CB17" s="84">
        <f t="shared" si="3"/>
        <v>2366267093.5114145</v>
      </c>
      <c r="CC17" s="84">
        <f t="shared" si="3"/>
        <v>2340774493.2070589</v>
      </c>
      <c r="CD17" s="84">
        <f t="shared" si="3"/>
        <v>2305027930.5743299</v>
      </c>
      <c r="CE17" s="84">
        <f t="shared" si="3"/>
        <v>2228311548</v>
      </c>
      <c r="CF17" s="74"/>
      <c r="CG17" s="84">
        <f t="shared" ref="CG17:CN17" si="4">SUM(CG27:CG195)</f>
        <v>2458026118</v>
      </c>
      <c r="CH17" s="84">
        <f t="shared" si="4"/>
        <v>2442765424.3078003</v>
      </c>
      <c r="CI17" s="84">
        <f t="shared" si="4"/>
        <v>2427507019.1856904</v>
      </c>
      <c r="CJ17" s="84">
        <f t="shared" si="4"/>
        <v>2412252275.3485513</v>
      </c>
      <c r="CK17" s="84">
        <f t="shared" si="4"/>
        <v>2396997531.5114145</v>
      </c>
      <c r="CL17" s="84">
        <f t="shared" si="4"/>
        <v>2381744313.1486597</v>
      </c>
      <c r="CM17" s="84">
        <f t="shared" si="4"/>
        <v>2366488806.5743303</v>
      </c>
      <c r="CN17" s="84">
        <f t="shared" si="4"/>
        <v>2351233300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>N18+1</f>
        <v>4</v>
      </c>
      <c r="P18" s="36">
        <f>O18+1</f>
        <v>5</v>
      </c>
      <c r="Q18" s="36">
        <f>P18+1</f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5">Z18+1</f>
        <v>11</v>
      </c>
      <c r="AB18" s="35">
        <f t="shared" si="5"/>
        <v>12</v>
      </c>
      <c r="AC18" s="35">
        <f t="shared" si="5"/>
        <v>13</v>
      </c>
      <c r="AD18" s="35">
        <f t="shared" si="5"/>
        <v>14</v>
      </c>
      <c r="AE18" s="35">
        <f t="shared" si="5"/>
        <v>15</v>
      </c>
      <c r="AF18" s="35">
        <f t="shared" si="5"/>
        <v>16</v>
      </c>
      <c r="AG18" s="35">
        <f t="shared" si="5"/>
        <v>17</v>
      </c>
      <c r="AH18" s="35">
        <f t="shared" si="5"/>
        <v>18</v>
      </c>
      <c r="AI18" s="35">
        <f t="shared" si="5"/>
        <v>19</v>
      </c>
      <c r="AJ18" s="35">
        <f t="shared" si="5"/>
        <v>20</v>
      </c>
      <c r="AK18" s="35">
        <f t="shared" si="5"/>
        <v>21</v>
      </c>
      <c r="AL18" s="35">
        <f t="shared" si="5"/>
        <v>22</v>
      </c>
      <c r="AM18" s="35">
        <f t="shared" si="5"/>
        <v>23</v>
      </c>
      <c r="AN18" s="35">
        <f t="shared" si="5"/>
        <v>24</v>
      </c>
      <c r="AO18" s="35">
        <f t="shared" si="5"/>
        <v>25</v>
      </c>
      <c r="AP18" s="35">
        <f t="shared" si="5"/>
        <v>26</v>
      </c>
      <c r="AQ18" s="35">
        <f t="shared" si="5"/>
        <v>27</v>
      </c>
      <c r="AR18" s="35">
        <f t="shared" si="5"/>
        <v>28</v>
      </c>
      <c r="AS18" s="35">
        <f t="shared" si="5"/>
        <v>29</v>
      </c>
      <c r="AT18" s="35">
        <f t="shared" si="5"/>
        <v>30</v>
      </c>
      <c r="AU18" s="35">
        <f t="shared" si="5"/>
        <v>31</v>
      </c>
      <c r="AV18" s="35">
        <f t="shared" si="5"/>
        <v>32</v>
      </c>
      <c r="AW18" s="35">
        <f t="shared" si="5"/>
        <v>33</v>
      </c>
      <c r="AX18" s="37">
        <f t="shared" si="5"/>
        <v>34</v>
      </c>
      <c r="AY18" s="38"/>
      <c r="BB18" s="26"/>
      <c r="BC18" s="26"/>
      <c r="BD18" s="26"/>
      <c r="BE18" s="26"/>
      <c r="B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/>
    </row>
    <row r="20" spans="1:92" s="85" customFormat="1" ht="14.5" customHeight="1" x14ac:dyDescent="0.2">
      <c r="I20" s="86"/>
      <c r="J20" s="86"/>
      <c r="M20" s="42" t="s">
        <v>40</v>
      </c>
      <c r="N20" s="42"/>
      <c r="O20" s="42"/>
      <c r="P20" s="42" t="s">
        <v>41</v>
      </c>
      <c r="Q20" s="42" t="s">
        <v>42</v>
      </c>
      <c r="R20" s="42"/>
      <c r="S20" s="42"/>
      <c r="T20" s="42"/>
      <c r="U20" s="42"/>
      <c r="V20" s="42"/>
      <c r="W20" s="42"/>
      <c r="AB20" s="87">
        <f>MEDIAN(AB27:AB195)</f>
        <v>204089.53</v>
      </c>
      <c r="AC20" s="88" t="s">
        <v>43</v>
      </c>
      <c r="AD20" s="89">
        <f>MEDIAN(AD27:AD195)</f>
        <v>107667</v>
      </c>
      <c r="AE20" s="88" t="s">
        <v>43</v>
      </c>
      <c r="AF20" s="42" t="s">
        <v>44</v>
      </c>
      <c r="AG20" s="42" t="s">
        <v>45</v>
      </c>
      <c r="AH20" s="42"/>
      <c r="AI20" s="42"/>
      <c r="AL20" s="57"/>
      <c r="AM20" s="57"/>
      <c r="AN20" s="57"/>
      <c r="AO20" s="57"/>
      <c r="AP20" s="90" t="s">
        <v>46</v>
      </c>
      <c r="AQ20" s="91"/>
      <c r="AR20" s="91"/>
      <c r="AS20" s="91"/>
      <c r="AT20" s="91"/>
      <c r="AU20" s="91"/>
      <c r="AV20" s="91"/>
      <c r="AW20" s="91"/>
      <c r="AX20" s="92"/>
      <c r="AY20" s="93"/>
    </row>
    <row r="21" spans="1:92" s="85" customFormat="1" ht="14.5" customHeight="1" x14ac:dyDescent="0.2">
      <c r="K21" s="91"/>
      <c r="L21" s="91"/>
      <c r="M21" s="42" t="s">
        <v>47</v>
      </c>
      <c r="N21" s="42" t="s">
        <v>48</v>
      </c>
      <c r="O21" s="42" t="s">
        <v>49</v>
      </c>
      <c r="P21" s="42" t="s">
        <v>42</v>
      </c>
      <c r="Q21" s="42" t="s">
        <v>50</v>
      </c>
      <c r="R21" s="42"/>
      <c r="S21" s="42"/>
      <c r="T21" s="42"/>
      <c r="U21" s="42"/>
      <c r="V21" s="42"/>
      <c r="W21" s="42" t="s">
        <v>51</v>
      </c>
      <c r="Z21" s="91" t="s">
        <v>52</v>
      </c>
      <c r="AB21" s="42"/>
      <c r="AC21" s="94">
        <f>ROUND(AB20*$X$3,2)</f>
        <v>275520.87</v>
      </c>
      <c r="AD21" s="42" t="s">
        <v>53</v>
      </c>
      <c r="AE21" s="94">
        <f>ROUND(AD20*$X$3,2)</f>
        <v>145350.45000000001</v>
      </c>
      <c r="AF21" s="42" t="s">
        <v>54</v>
      </c>
      <c r="AG21" s="42" t="s">
        <v>55</v>
      </c>
      <c r="AH21" s="42" t="s">
        <v>56</v>
      </c>
      <c r="AI21" s="42" t="s">
        <v>57</v>
      </c>
      <c r="AJ21" s="91" t="s">
        <v>58</v>
      </c>
      <c r="AK21" s="91" t="s">
        <v>59</v>
      </c>
      <c r="AL21" s="42" t="s">
        <v>60</v>
      </c>
      <c r="AM21" s="42" t="s">
        <v>58</v>
      </c>
      <c r="AN21" s="42" t="s">
        <v>59</v>
      </c>
      <c r="AO21" s="42" t="s">
        <v>61</v>
      </c>
      <c r="AP21" s="95">
        <f>X8</f>
        <v>11525</v>
      </c>
      <c r="AT21" s="96"/>
      <c r="AU21" s="91" t="s">
        <v>62</v>
      </c>
      <c r="AX21" s="97" t="s">
        <v>22</v>
      </c>
      <c r="AY21" s="98" t="s">
        <v>22</v>
      </c>
      <c r="BE21" s="99" t="s">
        <v>22</v>
      </c>
      <c r="BF21" s="88" t="s">
        <v>23</v>
      </c>
      <c r="BG21" s="88" t="s">
        <v>24</v>
      </c>
      <c r="BH21" s="88" t="s">
        <v>25</v>
      </c>
      <c r="BI21" s="88" t="s">
        <v>26</v>
      </c>
      <c r="BJ21" s="88" t="s">
        <v>27</v>
      </c>
      <c r="BK21" s="88" t="s">
        <v>28</v>
      </c>
      <c r="BL21" s="88" t="s">
        <v>29</v>
      </c>
      <c r="BM21" s="91"/>
      <c r="BN21" s="91"/>
      <c r="BO21" s="99" t="s">
        <v>22</v>
      </c>
      <c r="BP21" s="88" t="s">
        <v>23</v>
      </c>
      <c r="BQ21" s="88" t="s">
        <v>24</v>
      </c>
      <c r="BR21" s="88" t="s">
        <v>25</v>
      </c>
      <c r="BS21" s="88" t="s">
        <v>26</v>
      </c>
      <c r="BT21" s="88" t="s">
        <v>27</v>
      </c>
      <c r="BU21" s="88" t="s">
        <v>28</v>
      </c>
      <c r="BV21" s="88" t="s">
        <v>29</v>
      </c>
      <c r="BW21" s="91"/>
      <c r="BX21" s="100" t="s">
        <v>22</v>
      </c>
      <c r="BY21" s="101" t="s">
        <v>23</v>
      </c>
      <c r="BZ21" s="101" t="s">
        <v>24</v>
      </c>
      <c r="CA21" s="101" t="s">
        <v>25</v>
      </c>
      <c r="CB21" s="101" t="s">
        <v>26</v>
      </c>
      <c r="CC21" s="101" t="s">
        <v>27</v>
      </c>
      <c r="CD21" s="101" t="s">
        <v>28</v>
      </c>
      <c r="CE21" s="101" t="s">
        <v>29</v>
      </c>
      <c r="CF21" s="91"/>
      <c r="CG21" s="100" t="s">
        <v>22</v>
      </c>
      <c r="CH21" s="101" t="s">
        <v>23</v>
      </c>
      <c r="CI21" s="101" t="s">
        <v>24</v>
      </c>
      <c r="CJ21" s="101" t="s">
        <v>25</v>
      </c>
      <c r="CK21" s="101" t="s">
        <v>26</v>
      </c>
      <c r="CL21" s="101" t="s">
        <v>27</v>
      </c>
      <c r="CM21" s="101" t="s">
        <v>28</v>
      </c>
      <c r="CN21" s="101" t="s">
        <v>29</v>
      </c>
    </row>
    <row r="22" spans="1:92" s="85" customFormat="1" ht="14.5" customHeight="1" x14ac:dyDescent="0.2">
      <c r="K22" s="42" t="s">
        <v>40</v>
      </c>
      <c r="L22" s="42"/>
      <c r="M22" s="42" t="s">
        <v>64</v>
      </c>
      <c r="N22" s="42" t="s">
        <v>65</v>
      </c>
      <c r="O22" s="42" t="s">
        <v>66</v>
      </c>
      <c r="P22" s="42" t="s">
        <v>50</v>
      </c>
      <c r="Q22" s="42" t="s">
        <v>58</v>
      </c>
      <c r="R22" s="42"/>
      <c r="S22" s="42" t="s">
        <v>67</v>
      </c>
      <c r="T22" s="42"/>
      <c r="U22" s="42"/>
      <c r="V22" s="42"/>
      <c r="W22" s="42" t="s">
        <v>68</v>
      </c>
      <c r="X22" s="91" t="s">
        <v>69</v>
      </c>
      <c r="Y22" s="91" t="s">
        <v>70</v>
      </c>
      <c r="Z22" s="91" t="s">
        <v>71</v>
      </c>
      <c r="AB22" s="42" t="s">
        <v>72</v>
      </c>
      <c r="AC22" s="88" t="s">
        <v>73</v>
      </c>
      <c r="AD22" s="42" t="s">
        <v>74</v>
      </c>
      <c r="AE22" s="88" t="s">
        <v>73</v>
      </c>
      <c r="AF22" s="42" t="s">
        <v>75</v>
      </c>
      <c r="AG22" s="42" t="s">
        <v>76</v>
      </c>
      <c r="AH22" s="42" t="s">
        <v>77</v>
      </c>
      <c r="AI22" s="42" t="s">
        <v>77</v>
      </c>
      <c r="AJ22" s="91" t="s">
        <v>78</v>
      </c>
      <c r="AK22" s="91" t="s">
        <v>60</v>
      </c>
      <c r="AL22" s="42" t="s">
        <v>79</v>
      </c>
      <c r="AM22" s="42" t="s">
        <v>78</v>
      </c>
      <c r="AN22" s="42" t="s">
        <v>61</v>
      </c>
      <c r="AO22" s="42" t="s">
        <v>80</v>
      </c>
      <c r="AP22" s="42" t="s">
        <v>81</v>
      </c>
      <c r="AQ22" s="42" t="s">
        <v>82</v>
      </c>
      <c r="AR22" s="91"/>
      <c r="AS22" s="91" t="s">
        <v>82</v>
      </c>
      <c r="AT22" s="96"/>
      <c r="AU22" s="42" t="s">
        <v>54</v>
      </c>
      <c r="AV22" s="91" t="s">
        <v>82</v>
      </c>
      <c r="AX22" s="102" t="s">
        <v>83</v>
      </c>
      <c r="AY22" s="103" t="s">
        <v>84</v>
      </c>
      <c r="BX22" s="104" t="s">
        <v>84</v>
      </c>
      <c r="CG22" s="104" t="s">
        <v>84</v>
      </c>
    </row>
    <row r="23" spans="1:92" s="85" customFormat="1" ht="14.5" customHeight="1" x14ac:dyDescent="0.2">
      <c r="B23" s="91"/>
      <c r="C23" s="91"/>
      <c r="D23" s="91" t="s">
        <v>85</v>
      </c>
      <c r="E23" s="91"/>
      <c r="F23" s="91" t="s">
        <v>86</v>
      </c>
      <c r="G23" s="91"/>
      <c r="K23" s="91" t="s">
        <v>50</v>
      </c>
      <c r="L23" s="91"/>
      <c r="M23" s="42" t="s">
        <v>87</v>
      </c>
      <c r="N23" s="42" t="s">
        <v>88</v>
      </c>
      <c r="O23" s="42" t="s">
        <v>50</v>
      </c>
      <c r="P23" s="42" t="s">
        <v>58</v>
      </c>
      <c r="Q23" s="42" t="s">
        <v>68</v>
      </c>
      <c r="R23" s="42"/>
      <c r="S23" s="42" t="s">
        <v>89</v>
      </c>
      <c r="T23" s="42" t="s">
        <v>90</v>
      </c>
      <c r="U23" s="42"/>
      <c r="V23" s="42" t="s">
        <v>51</v>
      </c>
      <c r="W23" s="42" t="s">
        <v>91</v>
      </c>
      <c r="X23" s="91" t="s">
        <v>92</v>
      </c>
      <c r="Y23" s="91" t="s">
        <v>58</v>
      </c>
      <c r="Z23" s="91" t="s">
        <v>93</v>
      </c>
      <c r="AA23" s="91" t="s">
        <v>91</v>
      </c>
      <c r="AB23" s="42" t="s">
        <v>94</v>
      </c>
      <c r="AC23" s="42" t="s">
        <v>95</v>
      </c>
      <c r="AD23" s="42" t="s">
        <v>96</v>
      </c>
      <c r="AE23" s="42" t="s">
        <v>97</v>
      </c>
      <c r="AF23" s="105" t="s">
        <v>98</v>
      </c>
      <c r="AG23" s="42" t="s">
        <v>99</v>
      </c>
      <c r="AH23" s="42" t="s">
        <v>100</v>
      </c>
      <c r="AI23" s="42" t="s">
        <v>101</v>
      </c>
      <c r="AJ23" s="91" t="s">
        <v>60</v>
      </c>
      <c r="AK23" s="91" t="s">
        <v>79</v>
      </c>
      <c r="AL23" s="42" t="s">
        <v>102</v>
      </c>
      <c r="AM23" s="42" t="s">
        <v>61</v>
      </c>
      <c r="AN23" s="42" t="s">
        <v>80</v>
      </c>
      <c r="AO23" s="42" t="s">
        <v>102</v>
      </c>
      <c r="AP23" s="42" t="s">
        <v>103</v>
      </c>
      <c r="AQ23" s="42" t="s">
        <v>104</v>
      </c>
      <c r="AR23" s="42" t="s">
        <v>105</v>
      </c>
      <c r="AS23" s="42" t="s">
        <v>106</v>
      </c>
      <c r="AT23" s="42" t="s">
        <v>107</v>
      </c>
      <c r="AU23" s="106" t="s">
        <v>55</v>
      </c>
      <c r="AV23" s="42" t="s">
        <v>108</v>
      </c>
      <c r="AW23" s="42"/>
      <c r="AX23" s="107" t="s">
        <v>109</v>
      </c>
      <c r="AY23" s="108" t="s">
        <v>110</v>
      </c>
      <c r="BE23" s="109"/>
      <c r="BX23" s="110" t="s">
        <v>110</v>
      </c>
      <c r="CG23" s="110" t="s">
        <v>110</v>
      </c>
    </row>
    <row r="24" spans="1:92" ht="14.5" customHeight="1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2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111" t="s">
        <v>138</v>
      </c>
      <c r="CG24" s="111" t="s">
        <v>139</v>
      </c>
    </row>
    <row r="25" spans="1:92" ht="14.5" customHeight="1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125" t="s">
        <v>143</v>
      </c>
      <c r="H25" s="6" t="s">
        <v>144</v>
      </c>
      <c r="I25" s="2" t="s">
        <v>145</v>
      </c>
      <c r="K25" s="40" t="s">
        <v>359</v>
      </c>
      <c r="L25" s="40"/>
      <c r="M25" s="42" t="s">
        <v>359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40" t="s">
        <v>359</v>
      </c>
      <c r="W25" s="35" t="s">
        <v>151</v>
      </c>
      <c r="X25" s="6" t="s">
        <v>152</v>
      </c>
      <c r="Y25" s="35" t="s">
        <v>153</v>
      </c>
      <c r="Z25" s="40" t="s">
        <v>360</v>
      </c>
      <c r="AA25" s="6">
        <v>2023</v>
      </c>
      <c r="AB25" s="40" t="s">
        <v>155</v>
      </c>
      <c r="AC25" s="40" t="s">
        <v>156</v>
      </c>
      <c r="AD25" s="6">
        <v>2023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359</v>
      </c>
      <c r="AK25" s="40" t="s">
        <v>359</v>
      </c>
      <c r="AL25" s="40" t="s">
        <v>159</v>
      </c>
      <c r="AM25" s="40" t="s">
        <v>359</v>
      </c>
      <c r="AN25" s="40" t="s">
        <v>359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112" t="s">
        <v>168</v>
      </c>
      <c r="CG25" s="112" t="s">
        <v>168</v>
      </c>
    </row>
    <row r="26" spans="1:92" ht="75" customHeight="1" x14ac:dyDescent="0.2">
      <c r="C26" s="8"/>
      <c r="D26" s="8"/>
      <c r="E26" s="8"/>
      <c r="F26" s="8"/>
      <c r="G26" s="126"/>
      <c r="P26" s="6" t="s">
        <v>170</v>
      </c>
      <c r="Q26" s="35" t="s">
        <v>171</v>
      </c>
      <c r="T26" s="2" t="s">
        <v>172</v>
      </c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113" t="s">
        <v>361</v>
      </c>
      <c r="BA26" s="114"/>
      <c r="BB26" s="113" t="s">
        <v>169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 s="124">
        <v>0</v>
      </c>
      <c r="H27" s="6">
        <v>1</v>
      </c>
      <c r="I27" s="2" t="s">
        <v>180</v>
      </c>
      <c r="J27" s="60"/>
      <c r="K27" s="61">
        <v>328.05</v>
      </c>
      <c r="L27"/>
      <c r="M27" s="63">
        <v>97</v>
      </c>
      <c r="N27" s="64">
        <f t="shared" ref="N27:N90" si="6">ROUND(M27*0.3,2)</f>
        <v>29.1</v>
      </c>
      <c r="O27" s="64">
        <f t="shared" ref="O27:O90" si="7">ROUND(K27*0.6,2)</f>
        <v>196.83</v>
      </c>
      <c r="P27" s="64">
        <f t="shared" ref="P27:P90" si="8">MAX(M27-O27,0)</f>
        <v>0</v>
      </c>
      <c r="Q27" s="64">
        <f t="shared" ref="Q27:Q90" si="9">ROUND(P27*0.15,2)</f>
        <v>0</v>
      </c>
      <c r="R27" s="65">
        <f t="shared" ref="R27:R90" si="10">ROUND(M27/K27,2)</f>
        <v>0.3</v>
      </c>
      <c r="S27" s="65">
        <f t="shared" ref="S27:S90" si="11">IF(R27&gt;0.6,+R27-0.6,0)</f>
        <v>0</v>
      </c>
      <c r="T27" s="64">
        <f t="shared" ref="T27:T90" si="12">ROUND(S27*K27,2)</f>
        <v>0</v>
      </c>
      <c r="U27" s="64">
        <f t="shared" ref="U27:U90" si="13">ROUND(T27*0.15,2)</f>
        <v>0</v>
      </c>
      <c r="V27">
        <v>9</v>
      </c>
      <c r="W27" s="64">
        <f t="shared" ref="W27:W90" si="14">ROUND(V27*0.25,2)</f>
        <v>2.25</v>
      </c>
      <c r="X27" s="27">
        <f t="shared" ref="X27:X90" si="15">ROUND(M27*$X$2,2)</f>
        <v>29.1</v>
      </c>
      <c r="Y27" s="11">
        <f t="shared" ref="Y27:Y90" si="16">+K27+N27+Q27+W27</f>
        <v>359.40000000000003</v>
      </c>
      <c r="Z27" s="61">
        <v>516604221.67000002</v>
      </c>
      <c r="AA27" s="63">
        <v>3148</v>
      </c>
      <c r="AB27" s="27">
        <f t="shared" ref="AB27:AB90" si="17">ROUND(Z27/AA27,2)</f>
        <v>164105.53</v>
      </c>
      <c r="AC27" s="10">
        <f t="shared" ref="AC27:AC90" si="18">(ROUND(AB27/$AC$21,6))</f>
        <v>0.59561900000000001</v>
      </c>
      <c r="AD27" s="63">
        <v>127335</v>
      </c>
      <c r="AE27" s="10">
        <f>(ROUND(AD27/$AE$21,6))</f>
        <v>0.87605500000000003</v>
      </c>
      <c r="AF27" s="10">
        <f>ROUND(1-((AC27*$L$4)+(AE27*$L$5)),6)</f>
        <v>0.32024999999999998</v>
      </c>
      <c r="AG27" s="66">
        <f t="shared" ref="AG27:AG90" si="19">IF(OR(B27=1,C27=1),MAX($L$7,AF27),MAX($L$6,AF27))</f>
        <v>0.32024999999999998</v>
      </c>
      <c r="AH27" s="67">
        <f t="shared" ref="AH27:AH90" si="20">IF(G27&gt;=1,IF(G27&lt;=5,0.06,IF(G27&lt;=10,0.05,IF(G27&lt;=15,0.04,IF(G27&lt;=19,0.03,0)))),0)</f>
        <v>0</v>
      </c>
      <c r="AI27" s="68">
        <f t="shared" ref="AI27:AI90" si="21">+AH27+AG27</f>
        <v>0.32024999999999998</v>
      </c>
      <c r="AJ27">
        <v>139</v>
      </c>
      <c r="AK27">
        <v>6</v>
      </c>
      <c r="AL27" s="26">
        <f t="shared" ref="AL27:AL90" si="22">ROUND(AJ27*AK27*100,0)</f>
        <v>83400</v>
      </c>
      <c r="AM27">
        <v>0</v>
      </c>
      <c r="AN27">
        <v>0</v>
      </c>
      <c r="AO27" s="26">
        <f t="shared" ref="AO27:AO90" si="23">ROUND(AM27*AN27*100,0)</f>
        <v>0</v>
      </c>
      <c r="AP27" s="26">
        <f t="shared" ref="AP27:AP90" si="24">ROUND(Y27*AI27*$AP$21,0)</f>
        <v>1326503</v>
      </c>
      <c r="AQ27" s="26">
        <f>SUM(AL27+AO27+AP27)</f>
        <v>1409903</v>
      </c>
      <c r="AR27" s="69">
        <v>2331185</v>
      </c>
      <c r="AS27" s="69">
        <f>IF(C27=1, MAX(AR27, AQ27,#REF!), AQ27)</f>
        <v>1409903</v>
      </c>
      <c r="AT27" s="63">
        <v>2004782</v>
      </c>
      <c r="AU27" s="26">
        <f t="shared" ref="AU27:AU90" si="25">ABS(AQ27-AT27)</f>
        <v>594879</v>
      </c>
      <c r="AV27" s="70" t="str">
        <f t="shared" ref="AV27:AV90" si="26">IF(AQ27&gt;AT27,"Yes","No")</f>
        <v>No</v>
      </c>
      <c r="AW27" s="69">
        <f t="shared" ref="AW27:AW90" si="27">IF(AV27="Yes",+AU27*$L$9,+AU27*$L$10)</f>
        <v>0</v>
      </c>
      <c r="AX27" s="71">
        <f t="shared" ref="AX27:AX90" si="28">IF(AV27="Yes",AT27+AW27,AT27- AW27)</f>
        <v>2004782</v>
      </c>
      <c r="AY27" s="72">
        <f t="shared" ref="AY27:AY90" si="29">IF(C27=1,MAX(AX27,AR27,AT27),AX27)</f>
        <v>2004782</v>
      </c>
      <c r="AZ27" s="115">
        <f t="shared" ref="AZ27:AZ90" si="30">AY27-AT27</f>
        <v>0</v>
      </c>
      <c r="BA27" s="115"/>
      <c r="BB27" s="115">
        <f t="shared" ref="BB27:BB90" si="31">$L$8*Y27/K27</f>
        <v>12626.383173296754</v>
      </c>
      <c r="BC27" s="74"/>
      <c r="BD27" s="74"/>
      <c r="BE27" s="74">
        <f t="shared" ref="BE27:BE90" si="32">$AQ27-AY27</f>
        <v>-594879</v>
      </c>
      <c r="BF27" s="74">
        <f t="shared" ref="BF27:BL58" si="33">$AQ27-CG27</f>
        <v>-594879</v>
      </c>
      <c r="BG27" s="74">
        <f t="shared" si="33"/>
        <v>-509870.79089999991</v>
      </c>
      <c r="BH27" s="74">
        <f t="shared" si="33"/>
        <v>-424875.33005697001</v>
      </c>
      <c r="BI27" s="74">
        <f t="shared" si="33"/>
        <v>-339900.2640455761</v>
      </c>
      <c r="BJ27" s="74">
        <f t="shared" si="33"/>
        <v>-254925.19803418219</v>
      </c>
      <c r="BK27" s="74">
        <f t="shared" si="33"/>
        <v>-169958.62952938932</v>
      </c>
      <c r="BL27" s="74">
        <f t="shared" si="33"/>
        <v>-84979.314764694776</v>
      </c>
      <c r="BO27" s="116">
        <f t="shared" ref="BO27:BV58" si="34">BE27*BO$16</f>
        <v>0</v>
      </c>
      <c r="BP27" s="116">
        <f t="shared" si="34"/>
        <v>-85008.209099999993</v>
      </c>
      <c r="BQ27" s="116">
        <f t="shared" si="34"/>
        <v>-84995.46084302997</v>
      </c>
      <c r="BR27" s="116">
        <f t="shared" si="34"/>
        <v>-84975.06601139401</v>
      </c>
      <c r="BS27" s="116">
        <f t="shared" si="34"/>
        <v>-84975.066011394025</v>
      </c>
      <c r="BT27" s="116">
        <f t="shared" si="34"/>
        <v>-84966.568504792915</v>
      </c>
      <c r="BU27" s="116">
        <f t="shared" si="34"/>
        <v>-84979.31476469466</v>
      </c>
      <c r="BV27" s="116">
        <f t="shared" si="34"/>
        <v>-84979.314764694776</v>
      </c>
      <c r="BX27" s="74">
        <f t="shared" ref="BX27:BX90" si="35">AY27+BO27</f>
        <v>2004782</v>
      </c>
      <c r="BY27" s="74">
        <f t="shared" ref="BY27:CE58" si="36">CG27+BP27</f>
        <v>1919773.7908999999</v>
      </c>
      <c r="BZ27" s="74">
        <f t="shared" si="36"/>
        <v>1834778.33005697</v>
      </c>
      <c r="CA27" s="74">
        <f t="shared" si="36"/>
        <v>1749803.2640455761</v>
      </c>
      <c r="CB27" s="74">
        <f t="shared" si="36"/>
        <v>1664828.1980341822</v>
      </c>
      <c r="CC27" s="74">
        <f t="shared" si="36"/>
        <v>1579861.6295293893</v>
      </c>
      <c r="CD27" s="74">
        <f t="shared" si="36"/>
        <v>1494882.3147646948</v>
      </c>
      <c r="CE27" s="74">
        <f t="shared" si="36"/>
        <v>1409903</v>
      </c>
      <c r="CG27" s="117">
        <f t="shared" ref="CG27:CG90" si="37">IF(OR($C27=1,$B27=1),MAX(BX27,AY27,$AR27),BX27)</f>
        <v>2004782</v>
      </c>
      <c r="CH27" s="117">
        <f t="shared" ref="CH27:CN58" si="38">IF(OR($C27=1,$B27=1),MAX(BY27,CG27,$AR27),BY27)</f>
        <v>1919773.7908999999</v>
      </c>
      <c r="CI27" s="117">
        <f t="shared" si="38"/>
        <v>1834778.33005697</v>
      </c>
      <c r="CJ27" s="117">
        <f t="shared" si="38"/>
        <v>1749803.2640455761</v>
      </c>
      <c r="CK27" s="117">
        <f t="shared" si="38"/>
        <v>1664828.1980341822</v>
      </c>
      <c r="CL27" s="117">
        <f t="shared" si="38"/>
        <v>1579861.6295293893</v>
      </c>
      <c r="CM27" s="117">
        <f t="shared" si="38"/>
        <v>1494882.3147646948</v>
      </c>
      <c r="CN27" s="117">
        <f t="shared" si="38"/>
        <v>1409903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 s="124">
        <v>10</v>
      </c>
      <c r="H28" s="6">
        <v>2</v>
      </c>
      <c r="I28" s="2" t="s">
        <v>182</v>
      </c>
      <c r="J28" s="60"/>
      <c r="K28" s="61">
        <v>2479.2800000000002</v>
      </c>
      <c r="L28"/>
      <c r="M28" s="63">
        <v>1581</v>
      </c>
      <c r="N28" s="64">
        <f t="shared" si="6"/>
        <v>474.3</v>
      </c>
      <c r="O28" s="64">
        <f t="shared" si="7"/>
        <v>1487.57</v>
      </c>
      <c r="P28" s="64">
        <f t="shared" si="8"/>
        <v>93.430000000000064</v>
      </c>
      <c r="Q28" s="64">
        <f t="shared" si="9"/>
        <v>14.01</v>
      </c>
      <c r="R28" s="65">
        <f t="shared" si="10"/>
        <v>0.64</v>
      </c>
      <c r="S28" s="65">
        <f t="shared" si="11"/>
        <v>4.0000000000000036E-2</v>
      </c>
      <c r="T28" s="64">
        <f t="shared" si="12"/>
        <v>99.17</v>
      </c>
      <c r="U28" s="64">
        <f t="shared" si="13"/>
        <v>14.88</v>
      </c>
      <c r="V28">
        <v>206</v>
      </c>
      <c r="W28" s="64">
        <f t="shared" si="14"/>
        <v>51.5</v>
      </c>
      <c r="X28" s="27">
        <f t="shared" si="15"/>
        <v>474.3</v>
      </c>
      <c r="Y28" s="11">
        <f t="shared" si="16"/>
        <v>3019.0900000000006</v>
      </c>
      <c r="Z28" s="61">
        <v>2312564430.6700001</v>
      </c>
      <c r="AA28" s="63">
        <v>18951</v>
      </c>
      <c r="AB28" s="27">
        <f t="shared" si="17"/>
        <v>122028.62</v>
      </c>
      <c r="AC28" s="10">
        <f t="shared" si="18"/>
        <v>0.44290200000000002</v>
      </c>
      <c r="AD28" s="63">
        <v>80585</v>
      </c>
      <c r="AE28" s="10">
        <f>(ROUND(AD28/$AE$21,6))</f>
        <v>0.554419</v>
      </c>
      <c r="AF28" s="10">
        <f t="shared" ref="AF28:AF91" si="39">ROUND(1-((AC28*$L$4)+(AE28*$L$5)),6)</f>
        <v>0.52364299999999997</v>
      </c>
      <c r="AG28" s="66">
        <f t="shared" si="19"/>
        <v>0.52364299999999997</v>
      </c>
      <c r="AH28" s="67">
        <f t="shared" si="20"/>
        <v>0.05</v>
      </c>
      <c r="AI28" s="68">
        <f t="shared" si="21"/>
        <v>0.57364300000000001</v>
      </c>
      <c r="AJ28">
        <v>0</v>
      </c>
      <c r="AK28">
        <v>0</v>
      </c>
      <c r="AL28" s="26">
        <f t="shared" si="22"/>
        <v>0</v>
      </c>
      <c r="AM28">
        <v>0</v>
      </c>
      <c r="AN28">
        <v>0</v>
      </c>
      <c r="AO28" s="26">
        <f t="shared" si="23"/>
        <v>0</v>
      </c>
      <c r="AP28" s="26">
        <f t="shared" si="24"/>
        <v>19959915</v>
      </c>
      <c r="AQ28" s="26">
        <f t="shared" ref="AQ28:AQ91" si="40">SUM(AL28+AO28+AP28)</f>
        <v>19959915</v>
      </c>
      <c r="AR28" s="69">
        <v>16473543</v>
      </c>
      <c r="AS28" s="69">
        <f>IF(C28=1, MAX(AR28, AQ28, AT27), AQ28)</f>
        <v>19959915</v>
      </c>
      <c r="AT28" s="63">
        <v>21332353</v>
      </c>
      <c r="AU28" s="26">
        <f t="shared" si="25"/>
        <v>1372438</v>
      </c>
      <c r="AV28" s="70" t="str">
        <f t="shared" si="26"/>
        <v>No</v>
      </c>
      <c r="AW28" s="69">
        <f t="shared" si="27"/>
        <v>0</v>
      </c>
      <c r="AX28" s="71">
        <f t="shared" si="28"/>
        <v>21332353</v>
      </c>
      <c r="AY28" s="72">
        <f t="shared" si="29"/>
        <v>21332353</v>
      </c>
      <c r="AZ28" s="115">
        <f t="shared" si="30"/>
        <v>0</v>
      </c>
      <c r="BA28" s="115"/>
      <c r="BB28" s="115">
        <f t="shared" si="31"/>
        <v>14034.321355393504</v>
      </c>
      <c r="BC28" s="74"/>
      <c r="BD28" s="74"/>
      <c r="BE28" s="74">
        <f t="shared" si="32"/>
        <v>-1372438</v>
      </c>
      <c r="BF28" s="74">
        <f t="shared" si="33"/>
        <v>-1372438</v>
      </c>
      <c r="BG28" s="74">
        <f t="shared" si="33"/>
        <v>-1372438</v>
      </c>
      <c r="BH28" s="74">
        <f t="shared" si="33"/>
        <v>-1372438</v>
      </c>
      <c r="BI28" s="74">
        <f t="shared" si="33"/>
        <v>-1372438</v>
      </c>
      <c r="BJ28" s="74">
        <f t="shared" si="33"/>
        <v>-1372438</v>
      </c>
      <c r="BK28" s="74">
        <f t="shared" si="33"/>
        <v>-1372438</v>
      </c>
      <c r="BL28" s="74">
        <f t="shared" si="33"/>
        <v>-1372438</v>
      </c>
      <c r="BO28" s="116">
        <f t="shared" si="34"/>
        <v>0</v>
      </c>
      <c r="BP28" s="116">
        <f t="shared" si="34"/>
        <v>-196121.39019999999</v>
      </c>
      <c r="BQ28" s="116">
        <f t="shared" si="34"/>
        <v>-228785.41459999999</v>
      </c>
      <c r="BR28" s="116">
        <f t="shared" si="34"/>
        <v>-274487.60000000003</v>
      </c>
      <c r="BS28" s="116">
        <f t="shared" si="34"/>
        <v>-343109.5</v>
      </c>
      <c r="BT28" s="116">
        <f t="shared" si="34"/>
        <v>-457433.58539999998</v>
      </c>
      <c r="BU28" s="116">
        <f t="shared" si="34"/>
        <v>-686219</v>
      </c>
      <c r="BV28" s="116">
        <f t="shared" si="34"/>
        <v>-1372438</v>
      </c>
      <c r="BX28" s="74">
        <f t="shared" si="35"/>
        <v>21332353</v>
      </c>
      <c r="BY28" s="74">
        <f t="shared" si="36"/>
        <v>21136231.6098</v>
      </c>
      <c r="BZ28" s="74">
        <f t="shared" si="36"/>
        <v>21103567.5854</v>
      </c>
      <c r="CA28" s="74">
        <f t="shared" si="36"/>
        <v>21057865.399999999</v>
      </c>
      <c r="CB28" s="74">
        <f t="shared" si="36"/>
        <v>20989243.5</v>
      </c>
      <c r="CC28" s="74">
        <f t="shared" si="36"/>
        <v>20874919.4146</v>
      </c>
      <c r="CD28" s="74">
        <f t="shared" si="36"/>
        <v>20646134</v>
      </c>
      <c r="CE28" s="74">
        <f t="shared" si="36"/>
        <v>19959915</v>
      </c>
      <c r="CG28" s="117">
        <f t="shared" si="37"/>
        <v>21332353</v>
      </c>
      <c r="CH28" s="117">
        <f t="shared" si="38"/>
        <v>21332353</v>
      </c>
      <c r="CI28" s="117">
        <f t="shared" si="38"/>
        <v>21332353</v>
      </c>
      <c r="CJ28" s="117">
        <f t="shared" si="38"/>
        <v>21332353</v>
      </c>
      <c r="CK28" s="117">
        <f t="shared" si="38"/>
        <v>21332353</v>
      </c>
      <c r="CL28" s="117">
        <f t="shared" si="38"/>
        <v>21332353</v>
      </c>
      <c r="CM28" s="117">
        <f t="shared" si="38"/>
        <v>21332353</v>
      </c>
      <c r="CN28" s="117">
        <f t="shared" si="38"/>
        <v>21332353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 s="124">
        <v>0</v>
      </c>
      <c r="H29" s="6">
        <v>3</v>
      </c>
      <c r="I29" s="2" t="s">
        <v>184</v>
      </c>
      <c r="J29" s="60"/>
      <c r="K29" s="61">
        <v>498.74</v>
      </c>
      <c r="L29"/>
      <c r="M29" s="63">
        <v>192</v>
      </c>
      <c r="N29" s="64">
        <f t="shared" si="6"/>
        <v>57.6</v>
      </c>
      <c r="O29" s="64">
        <f t="shared" si="7"/>
        <v>299.24</v>
      </c>
      <c r="P29" s="64">
        <f t="shared" si="8"/>
        <v>0</v>
      </c>
      <c r="Q29" s="64">
        <f t="shared" si="9"/>
        <v>0</v>
      </c>
      <c r="R29" s="65">
        <f t="shared" si="10"/>
        <v>0.38</v>
      </c>
      <c r="S29" s="65">
        <f t="shared" si="11"/>
        <v>0</v>
      </c>
      <c r="T29" s="64">
        <f t="shared" si="12"/>
        <v>0</v>
      </c>
      <c r="U29" s="64">
        <f t="shared" si="13"/>
        <v>0</v>
      </c>
      <c r="V29">
        <v>5</v>
      </c>
      <c r="W29" s="64">
        <f t="shared" si="14"/>
        <v>1.25</v>
      </c>
      <c r="X29" s="27">
        <f t="shared" si="15"/>
        <v>57.6</v>
      </c>
      <c r="Y29" s="11">
        <f t="shared" si="16"/>
        <v>557.59</v>
      </c>
      <c r="Z29" s="61">
        <v>645837541.33000004</v>
      </c>
      <c r="AA29" s="63">
        <v>4220</v>
      </c>
      <c r="AB29" s="27">
        <f t="shared" si="17"/>
        <v>153042.07</v>
      </c>
      <c r="AC29" s="10">
        <f t="shared" si="18"/>
        <v>0.55546499999999999</v>
      </c>
      <c r="AD29" s="63">
        <v>129219</v>
      </c>
      <c r="AE29" s="10">
        <f t="shared" ref="AE29:AE92" si="41">(ROUND(AD29/$AE$21,6))</f>
        <v>0.88901699999999995</v>
      </c>
      <c r="AF29" s="10">
        <f t="shared" si="39"/>
        <v>0.34446900000000003</v>
      </c>
      <c r="AG29" s="66">
        <f t="shared" si="19"/>
        <v>0.34446900000000003</v>
      </c>
      <c r="AH29" s="67">
        <f t="shared" si="20"/>
        <v>0</v>
      </c>
      <c r="AI29" s="68">
        <f t="shared" si="21"/>
        <v>0.34446900000000003</v>
      </c>
      <c r="AJ29">
        <v>141</v>
      </c>
      <c r="AK29">
        <v>4</v>
      </c>
      <c r="AL29" s="26">
        <f t="shared" si="22"/>
        <v>56400</v>
      </c>
      <c r="AM29">
        <v>0</v>
      </c>
      <c r="AN29">
        <v>0</v>
      </c>
      <c r="AO29" s="26">
        <f t="shared" si="23"/>
        <v>0</v>
      </c>
      <c r="AP29" s="26">
        <f t="shared" si="24"/>
        <v>2213635</v>
      </c>
      <c r="AQ29" s="26">
        <f t="shared" si="40"/>
        <v>2270035</v>
      </c>
      <c r="AR29" s="69">
        <v>3859564</v>
      </c>
      <c r="AS29" s="69">
        <f t="shared" ref="AS29:AS92" si="42">IF(C29=1, MAX(AR29, AQ29, AT29), AQ29)</f>
        <v>2270035</v>
      </c>
      <c r="AT29" s="63">
        <v>3459062</v>
      </c>
      <c r="AU29" s="26">
        <f t="shared" si="25"/>
        <v>1189027</v>
      </c>
      <c r="AV29" s="70" t="str">
        <f t="shared" si="26"/>
        <v>No</v>
      </c>
      <c r="AW29" s="69">
        <f t="shared" si="27"/>
        <v>0</v>
      </c>
      <c r="AX29" s="71">
        <f t="shared" si="28"/>
        <v>3459062</v>
      </c>
      <c r="AY29" s="72">
        <f t="shared" si="29"/>
        <v>3459062</v>
      </c>
      <c r="AZ29" s="115">
        <f t="shared" si="30"/>
        <v>0</v>
      </c>
      <c r="BA29" s="115"/>
      <c r="BB29" s="115">
        <f t="shared" si="31"/>
        <v>12884.919497132774</v>
      </c>
      <c r="BC29" s="74"/>
      <c r="BD29" s="74"/>
      <c r="BE29" s="74">
        <f t="shared" si="32"/>
        <v>-1189027</v>
      </c>
      <c r="BF29" s="74">
        <f t="shared" si="33"/>
        <v>-1189027</v>
      </c>
      <c r="BG29" s="74">
        <f t="shared" si="33"/>
        <v>-1019115.0416999999</v>
      </c>
      <c r="BH29" s="74">
        <f t="shared" si="33"/>
        <v>-849228.56424860982</v>
      </c>
      <c r="BI29" s="74">
        <f t="shared" si="33"/>
        <v>-679382.85139888804</v>
      </c>
      <c r="BJ29" s="74">
        <f t="shared" si="33"/>
        <v>-509537.1385491658</v>
      </c>
      <c r="BK29" s="74">
        <f t="shared" si="33"/>
        <v>-339708.41027072864</v>
      </c>
      <c r="BL29" s="74">
        <f t="shared" si="33"/>
        <v>-169854.20513536409</v>
      </c>
      <c r="BO29" s="116">
        <f t="shared" si="34"/>
        <v>0</v>
      </c>
      <c r="BP29" s="116">
        <f t="shared" si="34"/>
        <v>-169911.9583</v>
      </c>
      <c r="BQ29" s="116">
        <f t="shared" si="34"/>
        <v>-169886.47745138998</v>
      </c>
      <c r="BR29" s="116">
        <f t="shared" si="34"/>
        <v>-169845.71284972198</v>
      </c>
      <c r="BS29" s="116">
        <f t="shared" si="34"/>
        <v>-169845.71284972201</v>
      </c>
      <c r="BT29" s="116">
        <f t="shared" si="34"/>
        <v>-169828.72827843696</v>
      </c>
      <c r="BU29" s="116">
        <f t="shared" si="34"/>
        <v>-169854.20513536432</v>
      </c>
      <c r="BV29" s="116">
        <f t="shared" si="34"/>
        <v>-169854.20513536409</v>
      </c>
      <c r="BX29" s="74">
        <f t="shared" si="35"/>
        <v>3459062</v>
      </c>
      <c r="BY29" s="74">
        <f t="shared" si="36"/>
        <v>3289150.0416999999</v>
      </c>
      <c r="BZ29" s="74">
        <f t="shared" si="36"/>
        <v>3119263.5642486098</v>
      </c>
      <c r="CA29" s="74">
        <f t="shared" si="36"/>
        <v>2949417.851398888</v>
      </c>
      <c r="CB29" s="74">
        <f t="shared" si="36"/>
        <v>2779572.1385491658</v>
      </c>
      <c r="CC29" s="74">
        <f t="shared" si="36"/>
        <v>2609743.4102707286</v>
      </c>
      <c r="CD29" s="74">
        <f t="shared" si="36"/>
        <v>2439889.2051353641</v>
      </c>
      <c r="CE29" s="74">
        <f t="shared" si="36"/>
        <v>2270035</v>
      </c>
      <c r="CG29" s="117">
        <f t="shared" si="37"/>
        <v>3459062</v>
      </c>
      <c r="CH29" s="117">
        <f t="shared" si="38"/>
        <v>3289150.0416999999</v>
      </c>
      <c r="CI29" s="117">
        <f t="shared" si="38"/>
        <v>3119263.5642486098</v>
      </c>
      <c r="CJ29" s="117">
        <f t="shared" si="38"/>
        <v>2949417.851398888</v>
      </c>
      <c r="CK29" s="117">
        <f t="shared" si="38"/>
        <v>2779572.1385491658</v>
      </c>
      <c r="CL29" s="117">
        <f t="shared" si="38"/>
        <v>2609743.4102707286</v>
      </c>
      <c r="CM29" s="117">
        <f t="shared" si="38"/>
        <v>2439889.2051353641</v>
      </c>
      <c r="CN29" s="117">
        <f t="shared" si="38"/>
        <v>2270035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 s="124">
        <v>0</v>
      </c>
      <c r="H30" s="6">
        <v>4</v>
      </c>
      <c r="I30" s="2" t="s">
        <v>186</v>
      </c>
      <c r="J30" s="60"/>
      <c r="K30" s="61">
        <v>2963.18</v>
      </c>
      <c r="L30"/>
      <c r="M30" s="63">
        <v>305</v>
      </c>
      <c r="N30" s="64">
        <f t="shared" si="6"/>
        <v>91.5</v>
      </c>
      <c r="O30" s="64">
        <f t="shared" si="7"/>
        <v>1777.91</v>
      </c>
      <c r="P30" s="64">
        <f t="shared" si="8"/>
        <v>0</v>
      </c>
      <c r="Q30" s="64">
        <f t="shared" si="9"/>
        <v>0</v>
      </c>
      <c r="R30" s="65">
        <f t="shared" si="10"/>
        <v>0.1</v>
      </c>
      <c r="S30" s="65">
        <f t="shared" si="11"/>
        <v>0</v>
      </c>
      <c r="T30" s="64">
        <f t="shared" si="12"/>
        <v>0</v>
      </c>
      <c r="U30" s="64">
        <f t="shared" si="13"/>
        <v>0</v>
      </c>
      <c r="V30">
        <v>82</v>
      </c>
      <c r="W30" s="64">
        <f t="shared" si="14"/>
        <v>20.5</v>
      </c>
      <c r="X30" s="27">
        <f t="shared" si="15"/>
        <v>91.5</v>
      </c>
      <c r="Y30" s="11">
        <f t="shared" si="16"/>
        <v>3075.18</v>
      </c>
      <c r="Z30" s="61">
        <v>4833502821.3299999</v>
      </c>
      <c r="AA30" s="63">
        <v>18856</v>
      </c>
      <c r="AB30" s="27">
        <f t="shared" si="17"/>
        <v>256337.65</v>
      </c>
      <c r="AC30" s="10">
        <f t="shared" si="18"/>
        <v>0.93037499999999995</v>
      </c>
      <c r="AD30" s="63">
        <v>151481</v>
      </c>
      <c r="AE30" s="10">
        <f t="shared" si="41"/>
        <v>1.042178</v>
      </c>
      <c r="AF30" s="10">
        <f t="shared" si="39"/>
        <v>3.6083999999999998E-2</v>
      </c>
      <c r="AG30" s="66">
        <f t="shared" si="19"/>
        <v>3.6083999999999998E-2</v>
      </c>
      <c r="AH30" s="67">
        <f t="shared" si="20"/>
        <v>0</v>
      </c>
      <c r="AI30" s="68">
        <f t="shared" si="21"/>
        <v>3.6083999999999998E-2</v>
      </c>
      <c r="AJ30">
        <v>0</v>
      </c>
      <c r="AK30">
        <v>0</v>
      </c>
      <c r="AL30" s="26">
        <f t="shared" si="22"/>
        <v>0</v>
      </c>
      <c r="AM30">
        <v>0</v>
      </c>
      <c r="AN30">
        <v>0</v>
      </c>
      <c r="AO30" s="26">
        <f t="shared" si="23"/>
        <v>0</v>
      </c>
      <c r="AP30" s="26">
        <f t="shared" si="24"/>
        <v>1278869</v>
      </c>
      <c r="AQ30" s="26">
        <f t="shared" si="40"/>
        <v>1278869</v>
      </c>
      <c r="AR30" s="69">
        <v>731456</v>
      </c>
      <c r="AS30" s="69">
        <f t="shared" si="42"/>
        <v>1278869</v>
      </c>
      <c r="AT30" s="63">
        <v>909358</v>
      </c>
      <c r="AU30" s="26">
        <f t="shared" si="25"/>
        <v>369511</v>
      </c>
      <c r="AV30" s="70" t="str">
        <f t="shared" si="26"/>
        <v>Yes</v>
      </c>
      <c r="AW30" s="69">
        <f t="shared" si="27"/>
        <v>369511</v>
      </c>
      <c r="AX30" s="71">
        <f t="shared" si="28"/>
        <v>1278869</v>
      </c>
      <c r="AY30" s="72">
        <f t="shared" si="29"/>
        <v>1278869</v>
      </c>
      <c r="AZ30" s="115">
        <f t="shared" si="30"/>
        <v>369511</v>
      </c>
      <c r="BA30" s="115"/>
      <c r="BB30" s="115">
        <f t="shared" si="31"/>
        <v>11960.61309134106</v>
      </c>
      <c r="BC30" s="74"/>
      <c r="BD30" s="74"/>
      <c r="BE30" s="74">
        <f t="shared" si="32"/>
        <v>0</v>
      </c>
      <c r="BF30" s="74">
        <f t="shared" si="33"/>
        <v>0</v>
      </c>
      <c r="BG30" s="74">
        <f t="shared" si="33"/>
        <v>0</v>
      </c>
      <c r="BH30" s="74">
        <f t="shared" si="33"/>
        <v>0</v>
      </c>
      <c r="BI30" s="74">
        <f t="shared" si="33"/>
        <v>0</v>
      </c>
      <c r="BJ30" s="74">
        <f t="shared" si="33"/>
        <v>0</v>
      </c>
      <c r="BK30" s="74">
        <f t="shared" si="33"/>
        <v>0</v>
      </c>
      <c r="BL30" s="74">
        <f t="shared" si="33"/>
        <v>0</v>
      </c>
      <c r="BO30" s="116">
        <f t="shared" si="34"/>
        <v>0</v>
      </c>
      <c r="BP30" s="116">
        <f t="shared" si="34"/>
        <v>0</v>
      </c>
      <c r="BQ30" s="116">
        <f t="shared" si="34"/>
        <v>0</v>
      </c>
      <c r="BR30" s="116">
        <f t="shared" si="34"/>
        <v>0</v>
      </c>
      <c r="BS30" s="116">
        <f t="shared" si="34"/>
        <v>0</v>
      </c>
      <c r="BT30" s="116">
        <f t="shared" si="34"/>
        <v>0</v>
      </c>
      <c r="BU30" s="116">
        <f t="shared" si="34"/>
        <v>0</v>
      </c>
      <c r="BV30" s="116">
        <f t="shared" si="34"/>
        <v>0</v>
      </c>
      <c r="BX30" s="74">
        <f t="shared" si="35"/>
        <v>1278869</v>
      </c>
      <c r="BY30" s="74">
        <f t="shared" si="36"/>
        <v>1278869</v>
      </c>
      <c r="BZ30" s="74">
        <f t="shared" si="36"/>
        <v>1278869</v>
      </c>
      <c r="CA30" s="74">
        <f t="shared" si="36"/>
        <v>1278869</v>
      </c>
      <c r="CB30" s="74">
        <f t="shared" si="36"/>
        <v>1278869</v>
      </c>
      <c r="CC30" s="74">
        <f t="shared" si="36"/>
        <v>1278869</v>
      </c>
      <c r="CD30" s="74">
        <f t="shared" si="36"/>
        <v>1278869</v>
      </c>
      <c r="CE30" s="74">
        <f t="shared" si="36"/>
        <v>1278869</v>
      </c>
      <c r="CG30" s="117">
        <f t="shared" si="37"/>
        <v>1278869</v>
      </c>
      <c r="CH30" s="117">
        <f t="shared" si="38"/>
        <v>1278869</v>
      </c>
      <c r="CI30" s="117">
        <f t="shared" si="38"/>
        <v>1278869</v>
      </c>
      <c r="CJ30" s="117">
        <f t="shared" si="38"/>
        <v>1278869</v>
      </c>
      <c r="CK30" s="117">
        <f t="shared" si="38"/>
        <v>1278869</v>
      </c>
      <c r="CL30" s="117">
        <f t="shared" si="38"/>
        <v>1278869</v>
      </c>
      <c r="CM30" s="117">
        <f t="shared" si="38"/>
        <v>1278869</v>
      </c>
      <c r="CN30" s="117">
        <f t="shared" si="38"/>
        <v>1278869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 s="124">
        <v>0</v>
      </c>
      <c r="H31" s="6">
        <v>5</v>
      </c>
      <c r="I31" s="2" t="s">
        <v>187</v>
      </c>
      <c r="J31" s="60"/>
      <c r="K31" s="61">
        <v>410.86</v>
      </c>
      <c r="L31"/>
      <c r="M31" s="63">
        <v>99</v>
      </c>
      <c r="N31" s="64">
        <f t="shared" si="6"/>
        <v>29.7</v>
      </c>
      <c r="O31" s="64">
        <f t="shared" si="7"/>
        <v>246.52</v>
      </c>
      <c r="P31" s="64">
        <f t="shared" si="8"/>
        <v>0</v>
      </c>
      <c r="Q31" s="64">
        <f t="shared" si="9"/>
        <v>0</v>
      </c>
      <c r="R31" s="65">
        <f t="shared" si="10"/>
        <v>0.24</v>
      </c>
      <c r="S31" s="65">
        <f t="shared" si="11"/>
        <v>0</v>
      </c>
      <c r="T31" s="64">
        <f t="shared" si="12"/>
        <v>0</v>
      </c>
      <c r="U31" s="64">
        <f t="shared" si="13"/>
        <v>0</v>
      </c>
      <c r="V31">
        <v>6</v>
      </c>
      <c r="W31" s="64">
        <f t="shared" si="14"/>
        <v>1.5</v>
      </c>
      <c r="X31" s="27">
        <f t="shared" si="15"/>
        <v>29.7</v>
      </c>
      <c r="Y31" s="11">
        <f t="shared" si="16"/>
        <v>442.06</v>
      </c>
      <c r="Z31" s="61">
        <v>732281746.66999996</v>
      </c>
      <c r="AA31" s="63">
        <v>3652</v>
      </c>
      <c r="AB31" s="27">
        <f t="shared" si="17"/>
        <v>200515.26</v>
      </c>
      <c r="AC31" s="10">
        <f t="shared" si="18"/>
        <v>0.72776799999999997</v>
      </c>
      <c r="AD31" s="63">
        <v>119255</v>
      </c>
      <c r="AE31" s="10">
        <f t="shared" si="41"/>
        <v>0.820465</v>
      </c>
      <c r="AF31" s="10">
        <f t="shared" si="39"/>
        <v>0.244423</v>
      </c>
      <c r="AG31" s="66">
        <f t="shared" si="19"/>
        <v>0.244423</v>
      </c>
      <c r="AH31" s="67">
        <f t="shared" si="20"/>
        <v>0</v>
      </c>
      <c r="AI31" s="68">
        <f t="shared" si="21"/>
        <v>0.244423</v>
      </c>
      <c r="AJ31">
        <v>182</v>
      </c>
      <c r="AK31">
        <v>6</v>
      </c>
      <c r="AL31" s="26">
        <f t="shared" si="22"/>
        <v>109200</v>
      </c>
      <c r="AM31">
        <v>0</v>
      </c>
      <c r="AN31">
        <v>0</v>
      </c>
      <c r="AO31" s="26">
        <f t="shared" si="23"/>
        <v>0</v>
      </c>
      <c r="AP31" s="26">
        <f t="shared" si="24"/>
        <v>1245272</v>
      </c>
      <c r="AQ31" s="26">
        <f t="shared" si="40"/>
        <v>1354472</v>
      </c>
      <c r="AR31" s="69">
        <v>1633686</v>
      </c>
      <c r="AS31" s="69">
        <f t="shared" si="42"/>
        <v>1354472</v>
      </c>
      <c r="AT31" s="63">
        <v>1494242</v>
      </c>
      <c r="AU31" s="26">
        <f t="shared" si="25"/>
        <v>139770</v>
      </c>
      <c r="AV31" s="70" t="str">
        <f t="shared" si="26"/>
        <v>No</v>
      </c>
      <c r="AW31" s="69">
        <f t="shared" si="27"/>
        <v>0</v>
      </c>
      <c r="AX31" s="71">
        <f t="shared" si="28"/>
        <v>1494242</v>
      </c>
      <c r="AY31" s="72">
        <f t="shared" si="29"/>
        <v>1494242</v>
      </c>
      <c r="AZ31" s="115">
        <f t="shared" si="30"/>
        <v>0</v>
      </c>
      <c r="BA31" s="115"/>
      <c r="BB31" s="115">
        <f t="shared" si="31"/>
        <v>12400.18862872998</v>
      </c>
      <c r="BC31" s="74"/>
      <c r="BD31" s="74"/>
      <c r="BE31" s="74">
        <f t="shared" si="32"/>
        <v>-139770</v>
      </c>
      <c r="BF31" s="74">
        <f t="shared" si="33"/>
        <v>-139770</v>
      </c>
      <c r="BG31" s="74">
        <f t="shared" si="33"/>
        <v>-119796.86700000009</v>
      </c>
      <c r="BH31" s="74">
        <f t="shared" si="33"/>
        <v>-99826.729271100136</v>
      </c>
      <c r="BI31" s="74">
        <f t="shared" si="33"/>
        <v>-79861.383416880155</v>
      </c>
      <c r="BJ31" s="74">
        <f t="shared" si="33"/>
        <v>-59896.037562660174</v>
      </c>
      <c r="BK31" s="74">
        <f t="shared" si="33"/>
        <v>-39932.688243025448</v>
      </c>
      <c r="BL31" s="74">
        <f t="shared" si="33"/>
        <v>-19966.344121512724</v>
      </c>
      <c r="BO31" s="116">
        <f t="shared" si="34"/>
        <v>0</v>
      </c>
      <c r="BP31" s="116">
        <f t="shared" si="34"/>
        <v>-19973.133000000002</v>
      </c>
      <c r="BQ31" s="116">
        <f t="shared" si="34"/>
        <v>-19970.137728900012</v>
      </c>
      <c r="BR31" s="116">
        <f t="shared" si="34"/>
        <v>-19965.345854220028</v>
      </c>
      <c r="BS31" s="116">
        <f t="shared" si="34"/>
        <v>-19965.345854220039</v>
      </c>
      <c r="BT31" s="116">
        <f t="shared" si="34"/>
        <v>-19963.349319634635</v>
      </c>
      <c r="BU31" s="116">
        <f t="shared" si="34"/>
        <v>-19966.344121512724</v>
      </c>
      <c r="BV31" s="116">
        <f t="shared" si="34"/>
        <v>-19966.344121512724</v>
      </c>
      <c r="BX31" s="74">
        <f t="shared" si="35"/>
        <v>1494242</v>
      </c>
      <c r="BY31" s="74">
        <f t="shared" si="36"/>
        <v>1474268.8670000001</v>
      </c>
      <c r="BZ31" s="74">
        <f t="shared" si="36"/>
        <v>1454298.7292711001</v>
      </c>
      <c r="CA31" s="74">
        <f t="shared" si="36"/>
        <v>1434333.3834168802</v>
      </c>
      <c r="CB31" s="74">
        <f t="shared" si="36"/>
        <v>1414368.0375626602</v>
      </c>
      <c r="CC31" s="74">
        <f t="shared" si="36"/>
        <v>1394404.6882430254</v>
      </c>
      <c r="CD31" s="74">
        <f t="shared" si="36"/>
        <v>1374438.3441215127</v>
      </c>
      <c r="CE31" s="74">
        <f t="shared" si="36"/>
        <v>1354472</v>
      </c>
      <c r="CG31" s="117">
        <f t="shared" si="37"/>
        <v>1494242</v>
      </c>
      <c r="CH31" s="117">
        <f t="shared" si="38"/>
        <v>1474268.8670000001</v>
      </c>
      <c r="CI31" s="117">
        <f t="shared" si="38"/>
        <v>1454298.7292711001</v>
      </c>
      <c r="CJ31" s="117">
        <f t="shared" si="38"/>
        <v>1434333.3834168802</v>
      </c>
      <c r="CK31" s="117">
        <f t="shared" si="38"/>
        <v>1414368.0375626602</v>
      </c>
      <c r="CL31" s="117">
        <f t="shared" si="38"/>
        <v>1394404.6882430254</v>
      </c>
      <c r="CM31" s="117">
        <f t="shared" si="38"/>
        <v>1374438.3441215127</v>
      </c>
      <c r="CN31" s="117">
        <f t="shared" si="38"/>
        <v>1354472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 s="124">
        <v>0</v>
      </c>
      <c r="H32" s="6">
        <v>6</v>
      </c>
      <c r="I32" s="2" t="s">
        <v>188</v>
      </c>
      <c r="J32" s="60"/>
      <c r="K32" s="61">
        <v>690.15</v>
      </c>
      <c r="L32"/>
      <c r="M32" s="63">
        <v>220</v>
      </c>
      <c r="N32" s="64">
        <f t="shared" si="6"/>
        <v>66</v>
      </c>
      <c r="O32" s="64">
        <f t="shared" si="7"/>
        <v>414.09</v>
      </c>
      <c r="P32" s="64">
        <f t="shared" si="8"/>
        <v>0</v>
      </c>
      <c r="Q32" s="64">
        <f t="shared" si="9"/>
        <v>0</v>
      </c>
      <c r="R32" s="65">
        <f t="shared" si="10"/>
        <v>0.32</v>
      </c>
      <c r="S32" s="65">
        <f t="shared" si="11"/>
        <v>0</v>
      </c>
      <c r="T32" s="64">
        <f t="shared" si="12"/>
        <v>0</v>
      </c>
      <c r="U32" s="64">
        <f t="shared" si="13"/>
        <v>0</v>
      </c>
      <c r="V32">
        <v>14</v>
      </c>
      <c r="W32" s="64">
        <f t="shared" si="14"/>
        <v>3.5</v>
      </c>
      <c r="X32" s="27">
        <f t="shared" si="15"/>
        <v>66</v>
      </c>
      <c r="Y32" s="11">
        <f t="shared" si="16"/>
        <v>759.65</v>
      </c>
      <c r="Z32" s="61">
        <v>1096176441.6700001</v>
      </c>
      <c r="AA32" s="63">
        <v>6089</v>
      </c>
      <c r="AB32" s="27">
        <f t="shared" si="17"/>
        <v>180025.69</v>
      </c>
      <c r="AC32" s="10">
        <f t="shared" si="18"/>
        <v>0.65340100000000001</v>
      </c>
      <c r="AD32" s="63">
        <v>95405</v>
      </c>
      <c r="AE32" s="10">
        <f t="shared" si="41"/>
        <v>0.65637900000000005</v>
      </c>
      <c r="AF32" s="10">
        <f t="shared" si="39"/>
        <v>0.34570600000000001</v>
      </c>
      <c r="AG32" s="66">
        <f t="shared" si="19"/>
        <v>0.34570600000000001</v>
      </c>
      <c r="AH32" s="67">
        <f t="shared" si="20"/>
        <v>0</v>
      </c>
      <c r="AI32" s="68">
        <f t="shared" si="21"/>
        <v>0.34570600000000001</v>
      </c>
      <c r="AJ32">
        <v>690</v>
      </c>
      <c r="AK32">
        <v>13</v>
      </c>
      <c r="AL32" s="26">
        <f t="shared" si="22"/>
        <v>897000</v>
      </c>
      <c r="AM32">
        <v>0</v>
      </c>
      <c r="AN32">
        <v>0</v>
      </c>
      <c r="AO32" s="26">
        <f t="shared" si="23"/>
        <v>0</v>
      </c>
      <c r="AP32" s="26">
        <f t="shared" si="24"/>
        <v>3026644</v>
      </c>
      <c r="AQ32" s="26">
        <f t="shared" si="40"/>
        <v>3923644</v>
      </c>
      <c r="AR32" s="69">
        <v>4067920</v>
      </c>
      <c r="AS32" s="69">
        <f t="shared" si="42"/>
        <v>3923644</v>
      </c>
      <c r="AT32" s="63">
        <v>4080374</v>
      </c>
      <c r="AU32" s="26">
        <f t="shared" si="25"/>
        <v>156730</v>
      </c>
      <c r="AV32" s="70" t="str">
        <f t="shared" si="26"/>
        <v>No</v>
      </c>
      <c r="AW32" s="69">
        <f t="shared" si="27"/>
        <v>0</v>
      </c>
      <c r="AX32" s="71">
        <f t="shared" si="28"/>
        <v>4080374</v>
      </c>
      <c r="AY32" s="72">
        <f t="shared" si="29"/>
        <v>4080374</v>
      </c>
      <c r="AZ32" s="115">
        <f t="shared" si="30"/>
        <v>0</v>
      </c>
      <c r="BA32" s="115"/>
      <c r="BB32" s="115">
        <f t="shared" si="31"/>
        <v>12685.599145113381</v>
      </c>
      <c r="BC32" s="74"/>
      <c r="BD32" s="74"/>
      <c r="BE32" s="74">
        <f t="shared" si="32"/>
        <v>-156730</v>
      </c>
      <c r="BF32" s="74">
        <f t="shared" si="33"/>
        <v>-156730</v>
      </c>
      <c r="BG32" s="74">
        <f t="shared" si="33"/>
        <v>-134333.28299999982</v>
      </c>
      <c r="BH32" s="74">
        <f t="shared" si="33"/>
        <v>-111939.92472389992</v>
      </c>
      <c r="BI32" s="74">
        <f t="shared" si="33"/>
        <v>-89551.939779120032</v>
      </c>
      <c r="BJ32" s="74">
        <f t="shared" si="33"/>
        <v>-67163.95483434014</v>
      </c>
      <c r="BK32" s="74">
        <f t="shared" si="33"/>
        <v>-44778.208688054699</v>
      </c>
      <c r="BL32" s="74">
        <f t="shared" si="33"/>
        <v>-22389.104344027117</v>
      </c>
      <c r="BO32" s="116">
        <f t="shared" si="34"/>
        <v>0</v>
      </c>
      <c r="BP32" s="116">
        <f t="shared" si="34"/>
        <v>-22396.717000000001</v>
      </c>
      <c r="BQ32" s="116">
        <f t="shared" si="34"/>
        <v>-22393.358276099967</v>
      </c>
      <c r="BR32" s="116">
        <f t="shared" si="34"/>
        <v>-22387.984944779986</v>
      </c>
      <c r="BS32" s="116">
        <f t="shared" si="34"/>
        <v>-22387.984944780008</v>
      </c>
      <c r="BT32" s="116">
        <f t="shared" si="34"/>
        <v>-22385.746146285568</v>
      </c>
      <c r="BU32" s="116">
        <f t="shared" si="34"/>
        <v>-22389.10434402735</v>
      </c>
      <c r="BV32" s="116">
        <f t="shared" si="34"/>
        <v>-22389.104344027117</v>
      </c>
      <c r="BX32" s="74">
        <f t="shared" si="35"/>
        <v>4080374</v>
      </c>
      <c r="BY32" s="74">
        <f t="shared" si="36"/>
        <v>4057977.2829999998</v>
      </c>
      <c r="BZ32" s="74">
        <f t="shared" si="36"/>
        <v>4035583.9247238999</v>
      </c>
      <c r="CA32" s="74">
        <f t="shared" si="36"/>
        <v>4013195.93977912</v>
      </c>
      <c r="CB32" s="74">
        <f t="shared" si="36"/>
        <v>3990807.9548343401</v>
      </c>
      <c r="CC32" s="74">
        <f t="shared" si="36"/>
        <v>3968422.2086880547</v>
      </c>
      <c r="CD32" s="74">
        <f t="shared" si="36"/>
        <v>3946033.1043440271</v>
      </c>
      <c r="CE32" s="74">
        <f t="shared" si="36"/>
        <v>3923644</v>
      </c>
      <c r="CG32" s="117">
        <f t="shared" si="37"/>
        <v>4080374</v>
      </c>
      <c r="CH32" s="117">
        <f t="shared" si="38"/>
        <v>4057977.2829999998</v>
      </c>
      <c r="CI32" s="117">
        <f t="shared" si="38"/>
        <v>4035583.9247238999</v>
      </c>
      <c r="CJ32" s="117">
        <f t="shared" si="38"/>
        <v>4013195.93977912</v>
      </c>
      <c r="CK32" s="117">
        <f t="shared" si="38"/>
        <v>3990807.9548343401</v>
      </c>
      <c r="CL32" s="117">
        <f t="shared" si="38"/>
        <v>3968422.2086880547</v>
      </c>
      <c r="CM32" s="117">
        <f t="shared" si="38"/>
        <v>3946033.1043440271</v>
      </c>
      <c r="CN32" s="117">
        <f t="shared" si="38"/>
        <v>3923644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 s="124">
        <v>0</v>
      </c>
      <c r="H33" s="6">
        <v>7</v>
      </c>
      <c r="I33" s="2" t="s">
        <v>190</v>
      </c>
      <c r="J33" s="60"/>
      <c r="K33" s="61">
        <v>2577.35</v>
      </c>
      <c r="L33"/>
      <c r="M33" s="63">
        <v>651</v>
      </c>
      <c r="N33" s="64">
        <f t="shared" si="6"/>
        <v>195.3</v>
      </c>
      <c r="O33" s="64">
        <f t="shared" si="7"/>
        <v>1546.41</v>
      </c>
      <c r="P33" s="64">
        <f t="shared" si="8"/>
        <v>0</v>
      </c>
      <c r="Q33" s="64">
        <f t="shared" si="9"/>
        <v>0</v>
      </c>
      <c r="R33" s="65">
        <f t="shared" si="10"/>
        <v>0.25</v>
      </c>
      <c r="S33" s="65">
        <f t="shared" si="11"/>
        <v>0</v>
      </c>
      <c r="T33" s="64">
        <f t="shared" si="12"/>
        <v>0</v>
      </c>
      <c r="U33" s="64">
        <f t="shared" si="13"/>
        <v>0</v>
      </c>
      <c r="V33">
        <v>99</v>
      </c>
      <c r="W33" s="64">
        <f t="shared" si="14"/>
        <v>24.75</v>
      </c>
      <c r="X33" s="27">
        <f t="shared" si="15"/>
        <v>195.3</v>
      </c>
      <c r="Y33" s="11">
        <f t="shared" si="16"/>
        <v>2797.4</v>
      </c>
      <c r="Z33" s="61">
        <v>4438970897</v>
      </c>
      <c r="AA33" s="63">
        <v>20210</v>
      </c>
      <c r="AB33" s="27">
        <f t="shared" si="17"/>
        <v>219642.3</v>
      </c>
      <c r="AC33" s="10">
        <f t="shared" si="18"/>
        <v>0.79718900000000004</v>
      </c>
      <c r="AD33" s="63">
        <v>110657</v>
      </c>
      <c r="AE33" s="10">
        <f t="shared" si="41"/>
        <v>0.76131199999999999</v>
      </c>
      <c r="AF33" s="10">
        <f t="shared" si="39"/>
        <v>0.21357400000000001</v>
      </c>
      <c r="AG33" s="66">
        <f t="shared" si="19"/>
        <v>0.21357400000000001</v>
      </c>
      <c r="AH33" s="67">
        <f t="shared" si="20"/>
        <v>0</v>
      </c>
      <c r="AI33" s="68">
        <f t="shared" si="21"/>
        <v>0.21357400000000001</v>
      </c>
      <c r="AJ33">
        <v>0</v>
      </c>
      <c r="AK33">
        <v>0</v>
      </c>
      <c r="AL33" s="26">
        <f t="shared" si="22"/>
        <v>0</v>
      </c>
      <c r="AM33">
        <v>0</v>
      </c>
      <c r="AN33">
        <v>0</v>
      </c>
      <c r="AO33" s="26">
        <f t="shared" si="23"/>
        <v>0</v>
      </c>
      <c r="AP33" s="26">
        <f t="shared" si="24"/>
        <v>6885633</v>
      </c>
      <c r="AQ33" s="26">
        <f t="shared" si="40"/>
        <v>6885633</v>
      </c>
      <c r="AR33" s="69">
        <v>6215712</v>
      </c>
      <c r="AS33" s="69">
        <f t="shared" si="42"/>
        <v>6885633</v>
      </c>
      <c r="AT33" s="63">
        <v>7237662</v>
      </c>
      <c r="AU33" s="26">
        <f t="shared" si="25"/>
        <v>352029</v>
      </c>
      <c r="AV33" s="70" t="str">
        <f t="shared" si="26"/>
        <v>No</v>
      </c>
      <c r="AW33" s="69">
        <f t="shared" si="27"/>
        <v>0</v>
      </c>
      <c r="AX33" s="71">
        <f t="shared" si="28"/>
        <v>7237662</v>
      </c>
      <c r="AY33" s="72">
        <f t="shared" si="29"/>
        <v>7237662</v>
      </c>
      <c r="AZ33" s="115">
        <f t="shared" si="30"/>
        <v>0</v>
      </c>
      <c r="BA33" s="115"/>
      <c r="BB33" s="115">
        <f t="shared" si="31"/>
        <v>12508.985973965508</v>
      </c>
      <c r="BC33" s="74"/>
      <c r="BD33" s="74"/>
      <c r="BE33" s="74">
        <f t="shared" si="32"/>
        <v>-352029</v>
      </c>
      <c r="BF33" s="74">
        <f t="shared" si="33"/>
        <v>-352029</v>
      </c>
      <c r="BG33" s="74">
        <f t="shared" si="33"/>
        <v>-301724.05590000004</v>
      </c>
      <c r="BH33" s="74">
        <f t="shared" si="33"/>
        <v>-251426.65578147024</v>
      </c>
      <c r="BI33" s="74">
        <f t="shared" si="33"/>
        <v>-201141.32462517638</v>
      </c>
      <c r="BJ33" s="74">
        <f t="shared" si="33"/>
        <v>-150855.99346888252</v>
      </c>
      <c r="BK33" s="74">
        <f t="shared" si="33"/>
        <v>-100575.69084570371</v>
      </c>
      <c r="BL33" s="74">
        <f t="shared" si="33"/>
        <v>-50287.845422851853</v>
      </c>
      <c r="BO33" s="116">
        <f t="shared" si="34"/>
        <v>0</v>
      </c>
      <c r="BP33" s="116">
        <f t="shared" si="34"/>
        <v>-50304.944100000001</v>
      </c>
      <c r="BQ33" s="116">
        <f t="shared" si="34"/>
        <v>-50297.40011853</v>
      </c>
      <c r="BR33" s="116">
        <f t="shared" si="34"/>
        <v>-50285.331156294051</v>
      </c>
      <c r="BS33" s="116">
        <f t="shared" si="34"/>
        <v>-50285.331156294094</v>
      </c>
      <c r="BT33" s="116">
        <f t="shared" si="34"/>
        <v>-50280.302623178541</v>
      </c>
      <c r="BU33" s="116">
        <f t="shared" si="34"/>
        <v>-50287.845422851853</v>
      </c>
      <c r="BV33" s="116">
        <f t="shared" si="34"/>
        <v>-50287.845422851853</v>
      </c>
      <c r="BX33" s="74">
        <f t="shared" si="35"/>
        <v>7237662</v>
      </c>
      <c r="BY33" s="74">
        <f t="shared" si="36"/>
        <v>7187357.0559</v>
      </c>
      <c r="BZ33" s="74">
        <f t="shared" si="36"/>
        <v>7137059.6557814702</v>
      </c>
      <c r="CA33" s="74">
        <f t="shared" si="36"/>
        <v>7086774.3246251764</v>
      </c>
      <c r="CB33" s="74">
        <f t="shared" si="36"/>
        <v>7036488.9934688825</v>
      </c>
      <c r="CC33" s="74">
        <f t="shared" si="36"/>
        <v>6986208.6908457037</v>
      </c>
      <c r="CD33" s="74">
        <f t="shared" si="36"/>
        <v>6935920.8454228519</v>
      </c>
      <c r="CE33" s="74">
        <f t="shared" si="36"/>
        <v>6885633</v>
      </c>
      <c r="CG33" s="117">
        <f t="shared" si="37"/>
        <v>7237662</v>
      </c>
      <c r="CH33" s="117">
        <f t="shared" si="38"/>
        <v>7187357.0559</v>
      </c>
      <c r="CI33" s="117">
        <f t="shared" si="38"/>
        <v>7137059.6557814702</v>
      </c>
      <c r="CJ33" s="117">
        <f t="shared" si="38"/>
        <v>7086774.3246251764</v>
      </c>
      <c r="CK33" s="117">
        <f t="shared" si="38"/>
        <v>7036488.9934688825</v>
      </c>
      <c r="CL33" s="117">
        <f t="shared" si="38"/>
        <v>6986208.6908457037</v>
      </c>
      <c r="CM33" s="117">
        <f t="shared" si="38"/>
        <v>6935920.8454228519</v>
      </c>
      <c r="CN33" s="117">
        <f t="shared" si="38"/>
        <v>6885633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 s="124">
        <v>0</v>
      </c>
      <c r="H34" s="6">
        <v>8</v>
      </c>
      <c r="I34" s="2" t="s">
        <v>191</v>
      </c>
      <c r="J34" s="60"/>
      <c r="K34" s="61">
        <v>787.35</v>
      </c>
      <c r="L34"/>
      <c r="M34" s="63">
        <v>111</v>
      </c>
      <c r="N34" s="64">
        <f t="shared" si="6"/>
        <v>33.299999999999997</v>
      </c>
      <c r="O34" s="64">
        <f t="shared" si="7"/>
        <v>472.41</v>
      </c>
      <c r="P34" s="64">
        <f t="shared" si="8"/>
        <v>0</v>
      </c>
      <c r="Q34" s="64">
        <f t="shared" si="9"/>
        <v>0</v>
      </c>
      <c r="R34" s="65">
        <f t="shared" si="10"/>
        <v>0.14000000000000001</v>
      </c>
      <c r="S34" s="65">
        <f t="shared" si="11"/>
        <v>0</v>
      </c>
      <c r="T34" s="64">
        <f t="shared" si="12"/>
        <v>0</v>
      </c>
      <c r="U34" s="64">
        <f t="shared" si="13"/>
        <v>0</v>
      </c>
      <c r="V34">
        <v>20</v>
      </c>
      <c r="W34" s="64">
        <f t="shared" si="14"/>
        <v>5</v>
      </c>
      <c r="X34" s="27">
        <f t="shared" si="15"/>
        <v>33.299999999999997</v>
      </c>
      <c r="Y34" s="11">
        <f t="shared" si="16"/>
        <v>825.65</v>
      </c>
      <c r="Z34" s="61">
        <v>1195648759.6700001</v>
      </c>
      <c r="AA34" s="63">
        <v>5280</v>
      </c>
      <c r="AB34" s="27">
        <f t="shared" si="17"/>
        <v>226448.63</v>
      </c>
      <c r="AC34" s="10">
        <f t="shared" si="18"/>
        <v>0.82189299999999998</v>
      </c>
      <c r="AD34" s="63">
        <v>153879</v>
      </c>
      <c r="AE34" s="10">
        <f t="shared" si="41"/>
        <v>1.058676</v>
      </c>
      <c r="AF34" s="10">
        <f t="shared" si="39"/>
        <v>0.107072</v>
      </c>
      <c r="AG34" s="66">
        <f t="shared" si="19"/>
        <v>0.107072</v>
      </c>
      <c r="AH34" s="67">
        <f t="shared" si="20"/>
        <v>0</v>
      </c>
      <c r="AI34" s="68">
        <f t="shared" si="21"/>
        <v>0.107072</v>
      </c>
      <c r="AJ34">
        <v>349</v>
      </c>
      <c r="AK34">
        <v>6</v>
      </c>
      <c r="AL34" s="26">
        <f t="shared" si="22"/>
        <v>209400</v>
      </c>
      <c r="AM34">
        <v>0</v>
      </c>
      <c r="AN34">
        <v>0</v>
      </c>
      <c r="AO34" s="26">
        <f t="shared" si="23"/>
        <v>0</v>
      </c>
      <c r="AP34" s="26">
        <f t="shared" si="24"/>
        <v>1018856</v>
      </c>
      <c r="AQ34" s="26">
        <f t="shared" si="40"/>
        <v>1228256</v>
      </c>
      <c r="AR34" s="69">
        <v>2000209</v>
      </c>
      <c r="AS34" s="69">
        <f t="shared" si="42"/>
        <v>1228256</v>
      </c>
      <c r="AT34" s="63">
        <v>1764574</v>
      </c>
      <c r="AU34" s="26">
        <f t="shared" si="25"/>
        <v>536318</v>
      </c>
      <c r="AV34" s="70" t="str">
        <f t="shared" si="26"/>
        <v>No</v>
      </c>
      <c r="AW34" s="69">
        <f t="shared" si="27"/>
        <v>0</v>
      </c>
      <c r="AX34" s="71">
        <f t="shared" si="28"/>
        <v>1764574</v>
      </c>
      <c r="AY34" s="72">
        <f t="shared" si="29"/>
        <v>1764574</v>
      </c>
      <c r="AZ34" s="115">
        <f t="shared" si="30"/>
        <v>0</v>
      </c>
      <c r="BA34" s="115"/>
      <c r="BB34" s="115">
        <f t="shared" si="31"/>
        <v>12085.624245888106</v>
      </c>
      <c r="BC34" s="74"/>
      <c r="BD34" s="74"/>
      <c r="BE34" s="74">
        <f t="shared" si="32"/>
        <v>-536318</v>
      </c>
      <c r="BF34" s="74">
        <f t="shared" si="33"/>
        <v>-536318</v>
      </c>
      <c r="BG34" s="74">
        <f t="shared" si="33"/>
        <v>-459678.15779999993</v>
      </c>
      <c r="BH34" s="74">
        <f t="shared" si="33"/>
        <v>-383049.80889473995</v>
      </c>
      <c r="BI34" s="74">
        <f t="shared" si="33"/>
        <v>-306439.84711579187</v>
      </c>
      <c r="BJ34" s="74">
        <f t="shared" si="33"/>
        <v>-229829.88533684378</v>
      </c>
      <c r="BK34" s="74">
        <f t="shared" si="33"/>
        <v>-153227.58455407387</v>
      </c>
      <c r="BL34" s="74">
        <f t="shared" si="33"/>
        <v>-76613.792277036933</v>
      </c>
      <c r="BO34" s="116">
        <f t="shared" si="34"/>
        <v>0</v>
      </c>
      <c r="BP34" s="116">
        <f t="shared" si="34"/>
        <v>-76639.842199999999</v>
      </c>
      <c r="BQ34" s="116">
        <f t="shared" si="34"/>
        <v>-76628.348905259976</v>
      </c>
      <c r="BR34" s="116">
        <f t="shared" si="34"/>
        <v>-76609.961778947996</v>
      </c>
      <c r="BS34" s="116">
        <f t="shared" si="34"/>
        <v>-76609.961778947967</v>
      </c>
      <c r="BT34" s="116">
        <f t="shared" si="34"/>
        <v>-76602.300782770035</v>
      </c>
      <c r="BU34" s="116">
        <f t="shared" si="34"/>
        <v>-76613.792277036933</v>
      </c>
      <c r="BV34" s="116">
        <f t="shared" si="34"/>
        <v>-76613.792277036933</v>
      </c>
      <c r="BX34" s="74">
        <f t="shared" si="35"/>
        <v>1764574</v>
      </c>
      <c r="BY34" s="74">
        <f t="shared" si="36"/>
        <v>1687934.1577999999</v>
      </c>
      <c r="BZ34" s="74">
        <f t="shared" si="36"/>
        <v>1611305.80889474</v>
      </c>
      <c r="CA34" s="74">
        <f t="shared" si="36"/>
        <v>1534695.8471157919</v>
      </c>
      <c r="CB34" s="74">
        <f t="shared" si="36"/>
        <v>1458085.8853368438</v>
      </c>
      <c r="CC34" s="74">
        <f t="shared" si="36"/>
        <v>1381483.5845540739</v>
      </c>
      <c r="CD34" s="74">
        <f t="shared" si="36"/>
        <v>1304869.7922770369</v>
      </c>
      <c r="CE34" s="74">
        <f t="shared" si="36"/>
        <v>1228256</v>
      </c>
      <c r="CG34" s="117">
        <f t="shared" si="37"/>
        <v>1764574</v>
      </c>
      <c r="CH34" s="117">
        <f t="shared" si="38"/>
        <v>1687934.1577999999</v>
      </c>
      <c r="CI34" s="117">
        <f t="shared" si="38"/>
        <v>1611305.80889474</v>
      </c>
      <c r="CJ34" s="117">
        <f t="shared" si="38"/>
        <v>1534695.8471157919</v>
      </c>
      <c r="CK34" s="117">
        <f t="shared" si="38"/>
        <v>1458085.8853368438</v>
      </c>
      <c r="CL34" s="117">
        <f t="shared" si="38"/>
        <v>1381483.5845540739</v>
      </c>
      <c r="CM34" s="117">
        <f t="shared" si="38"/>
        <v>1304869.7922770369</v>
      </c>
      <c r="CN34" s="117">
        <f t="shared" si="38"/>
        <v>1228256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 s="124">
        <v>0</v>
      </c>
      <c r="H35" s="6">
        <v>9</v>
      </c>
      <c r="I35" s="2" t="s">
        <v>192</v>
      </c>
      <c r="J35" s="60"/>
      <c r="K35" s="61">
        <v>3087.48</v>
      </c>
      <c r="L35"/>
      <c r="M35" s="63">
        <v>1147</v>
      </c>
      <c r="N35" s="64">
        <f t="shared" si="6"/>
        <v>344.1</v>
      </c>
      <c r="O35" s="64">
        <f t="shared" si="7"/>
        <v>1852.49</v>
      </c>
      <c r="P35" s="64">
        <f t="shared" si="8"/>
        <v>0</v>
      </c>
      <c r="Q35" s="64">
        <f t="shared" si="9"/>
        <v>0</v>
      </c>
      <c r="R35" s="65">
        <f t="shared" si="10"/>
        <v>0.37</v>
      </c>
      <c r="S35" s="65">
        <f t="shared" si="11"/>
        <v>0</v>
      </c>
      <c r="T35" s="64">
        <f t="shared" si="12"/>
        <v>0</v>
      </c>
      <c r="U35" s="64">
        <f t="shared" si="13"/>
        <v>0</v>
      </c>
      <c r="V35">
        <v>280</v>
      </c>
      <c r="W35" s="64">
        <f t="shared" si="14"/>
        <v>70</v>
      </c>
      <c r="X35" s="27">
        <f t="shared" si="15"/>
        <v>344.1</v>
      </c>
      <c r="Y35" s="11">
        <f t="shared" si="16"/>
        <v>3501.58</v>
      </c>
      <c r="Z35" s="61">
        <v>4350720129.3299999</v>
      </c>
      <c r="AA35" s="63">
        <v>20498</v>
      </c>
      <c r="AB35" s="27">
        <f t="shared" si="17"/>
        <v>212250.96</v>
      </c>
      <c r="AC35" s="10">
        <f t="shared" si="18"/>
        <v>0.77036300000000002</v>
      </c>
      <c r="AD35" s="63">
        <v>115135</v>
      </c>
      <c r="AE35" s="10">
        <f t="shared" si="41"/>
        <v>0.79212000000000005</v>
      </c>
      <c r="AF35" s="10">
        <f t="shared" si="39"/>
        <v>0.22311</v>
      </c>
      <c r="AG35" s="66">
        <f t="shared" si="19"/>
        <v>0.22311</v>
      </c>
      <c r="AH35" s="67">
        <f t="shared" si="20"/>
        <v>0</v>
      </c>
      <c r="AI35" s="68">
        <f t="shared" si="21"/>
        <v>0.22311</v>
      </c>
      <c r="AJ35">
        <v>0</v>
      </c>
      <c r="AK35">
        <v>0</v>
      </c>
      <c r="AL35" s="26">
        <f t="shared" si="22"/>
        <v>0</v>
      </c>
      <c r="AM35">
        <v>0</v>
      </c>
      <c r="AN35">
        <v>0</v>
      </c>
      <c r="AO35" s="26">
        <f t="shared" si="23"/>
        <v>0</v>
      </c>
      <c r="AP35" s="26">
        <f t="shared" si="24"/>
        <v>9003762</v>
      </c>
      <c r="AQ35" s="26">
        <f t="shared" si="40"/>
        <v>9003762</v>
      </c>
      <c r="AR35" s="69">
        <v>8087732</v>
      </c>
      <c r="AS35" s="69">
        <f t="shared" si="42"/>
        <v>9003762</v>
      </c>
      <c r="AT35" s="63">
        <v>10047664</v>
      </c>
      <c r="AU35" s="26">
        <f t="shared" si="25"/>
        <v>1043902</v>
      </c>
      <c r="AV35" s="70" t="str">
        <f t="shared" si="26"/>
        <v>No</v>
      </c>
      <c r="AW35" s="69">
        <f t="shared" si="27"/>
        <v>0</v>
      </c>
      <c r="AX35" s="71">
        <f t="shared" si="28"/>
        <v>10047664</v>
      </c>
      <c r="AY35" s="72">
        <f t="shared" si="29"/>
        <v>10047664</v>
      </c>
      <c r="AZ35" s="115">
        <f t="shared" si="30"/>
        <v>0</v>
      </c>
      <c r="BA35" s="115"/>
      <c r="BB35" s="115">
        <f t="shared" si="31"/>
        <v>13070.759810589867</v>
      </c>
      <c r="BC35" s="74"/>
      <c r="BD35" s="74"/>
      <c r="BE35" s="74">
        <f t="shared" si="32"/>
        <v>-1043902</v>
      </c>
      <c r="BF35" s="74">
        <f t="shared" si="33"/>
        <v>-1043902</v>
      </c>
      <c r="BG35" s="74">
        <f t="shared" si="33"/>
        <v>-894728.40420000069</v>
      </c>
      <c r="BH35" s="74">
        <f t="shared" si="33"/>
        <v>-745577.17921986058</v>
      </c>
      <c r="BI35" s="74">
        <f t="shared" si="33"/>
        <v>-596461.74337588809</v>
      </c>
      <c r="BJ35" s="74">
        <f t="shared" si="33"/>
        <v>-447346.30753191561</v>
      </c>
      <c r="BK35" s="74">
        <f t="shared" si="33"/>
        <v>-298245.78323152848</v>
      </c>
      <c r="BL35" s="74">
        <f t="shared" si="33"/>
        <v>-149122.89161576331</v>
      </c>
      <c r="BO35" s="116">
        <f t="shared" si="34"/>
        <v>0</v>
      </c>
      <c r="BP35" s="116">
        <f t="shared" si="34"/>
        <v>-149173.59580000001</v>
      </c>
      <c r="BQ35" s="116">
        <f t="shared" si="34"/>
        <v>-149151.2249801401</v>
      </c>
      <c r="BR35" s="116">
        <f t="shared" si="34"/>
        <v>-149115.43584397211</v>
      </c>
      <c r="BS35" s="116">
        <f t="shared" si="34"/>
        <v>-149115.43584397202</v>
      </c>
      <c r="BT35" s="116">
        <f t="shared" si="34"/>
        <v>-149100.52430038748</v>
      </c>
      <c r="BU35" s="116">
        <f t="shared" si="34"/>
        <v>-149122.89161576424</v>
      </c>
      <c r="BV35" s="116">
        <f t="shared" si="34"/>
        <v>-149122.89161576331</v>
      </c>
      <c r="BX35" s="74">
        <f t="shared" si="35"/>
        <v>10047664</v>
      </c>
      <c r="BY35" s="74">
        <f t="shared" si="36"/>
        <v>9898490.4042000007</v>
      </c>
      <c r="BZ35" s="74">
        <f t="shared" si="36"/>
        <v>9749339.1792198606</v>
      </c>
      <c r="CA35" s="74">
        <f t="shared" si="36"/>
        <v>9600223.7433758881</v>
      </c>
      <c r="CB35" s="74">
        <f t="shared" si="36"/>
        <v>9451108.3075319156</v>
      </c>
      <c r="CC35" s="74">
        <f t="shared" si="36"/>
        <v>9302007.7832315285</v>
      </c>
      <c r="CD35" s="74">
        <f t="shared" si="36"/>
        <v>9152884.8916157633</v>
      </c>
      <c r="CE35" s="74">
        <f t="shared" si="36"/>
        <v>9003762</v>
      </c>
      <c r="CG35" s="117">
        <f t="shared" si="37"/>
        <v>10047664</v>
      </c>
      <c r="CH35" s="117">
        <f t="shared" si="38"/>
        <v>9898490.4042000007</v>
      </c>
      <c r="CI35" s="117">
        <f t="shared" si="38"/>
        <v>9749339.1792198606</v>
      </c>
      <c r="CJ35" s="117">
        <f t="shared" si="38"/>
        <v>9600223.7433758881</v>
      </c>
      <c r="CK35" s="117">
        <f t="shared" si="38"/>
        <v>9451108.3075319156</v>
      </c>
      <c r="CL35" s="117">
        <f t="shared" si="38"/>
        <v>9302007.7832315285</v>
      </c>
      <c r="CM35" s="117">
        <f t="shared" si="38"/>
        <v>9152884.8916157633</v>
      </c>
      <c r="CN35" s="117">
        <f t="shared" si="38"/>
        <v>9003762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 s="124">
        <v>0</v>
      </c>
      <c r="H36" s="6">
        <v>10</v>
      </c>
      <c r="I36" s="2" t="s">
        <v>193</v>
      </c>
      <c r="J36" s="60"/>
      <c r="K36" s="61">
        <v>340.43</v>
      </c>
      <c r="L36"/>
      <c r="M36" s="63">
        <v>86</v>
      </c>
      <c r="N36" s="64">
        <f t="shared" si="6"/>
        <v>25.8</v>
      </c>
      <c r="O36" s="64">
        <f t="shared" si="7"/>
        <v>204.26</v>
      </c>
      <c r="P36" s="64">
        <f t="shared" si="8"/>
        <v>0</v>
      </c>
      <c r="Q36" s="64">
        <f t="shared" si="9"/>
        <v>0</v>
      </c>
      <c r="R36" s="65">
        <f t="shared" si="10"/>
        <v>0.25</v>
      </c>
      <c r="S36" s="65">
        <f t="shared" si="11"/>
        <v>0</v>
      </c>
      <c r="T36" s="64">
        <f t="shared" si="12"/>
        <v>0</v>
      </c>
      <c r="U36" s="64">
        <f t="shared" si="13"/>
        <v>0</v>
      </c>
      <c r="V36">
        <v>1</v>
      </c>
      <c r="W36" s="64">
        <f t="shared" si="14"/>
        <v>0.25</v>
      </c>
      <c r="X36" s="27">
        <f t="shared" si="15"/>
        <v>25.8</v>
      </c>
      <c r="Y36" s="11">
        <f t="shared" si="16"/>
        <v>366.48</v>
      </c>
      <c r="Z36" s="61">
        <v>796959851</v>
      </c>
      <c r="AA36" s="63">
        <v>3398</v>
      </c>
      <c r="AB36" s="27">
        <f t="shared" si="17"/>
        <v>234537.92</v>
      </c>
      <c r="AC36" s="10">
        <f t="shared" si="18"/>
        <v>0.85125300000000004</v>
      </c>
      <c r="AD36" s="63">
        <v>106731</v>
      </c>
      <c r="AE36" s="10">
        <f t="shared" si="41"/>
        <v>0.73430099999999998</v>
      </c>
      <c r="AF36" s="10">
        <f t="shared" si="39"/>
        <v>0.183833</v>
      </c>
      <c r="AG36" s="66">
        <f t="shared" si="19"/>
        <v>0.183833</v>
      </c>
      <c r="AH36" s="67">
        <f t="shared" si="20"/>
        <v>0</v>
      </c>
      <c r="AI36" s="68">
        <f t="shared" si="21"/>
        <v>0.183833</v>
      </c>
      <c r="AJ36">
        <v>341</v>
      </c>
      <c r="AK36">
        <v>13</v>
      </c>
      <c r="AL36" s="26">
        <f t="shared" si="22"/>
        <v>443300</v>
      </c>
      <c r="AM36">
        <v>0</v>
      </c>
      <c r="AN36">
        <v>0</v>
      </c>
      <c r="AO36" s="26">
        <f t="shared" si="23"/>
        <v>0</v>
      </c>
      <c r="AP36" s="26">
        <f t="shared" si="24"/>
        <v>776452</v>
      </c>
      <c r="AQ36" s="26">
        <f t="shared" si="40"/>
        <v>1219752</v>
      </c>
      <c r="AR36" s="69">
        <v>1278838</v>
      </c>
      <c r="AS36" s="69">
        <f t="shared" si="42"/>
        <v>1219752</v>
      </c>
      <c r="AT36" s="63">
        <v>1218610</v>
      </c>
      <c r="AU36" s="26">
        <f t="shared" si="25"/>
        <v>1142</v>
      </c>
      <c r="AV36" s="70" t="str">
        <f t="shared" si="26"/>
        <v>Yes</v>
      </c>
      <c r="AW36" s="69">
        <f t="shared" si="27"/>
        <v>1142</v>
      </c>
      <c r="AX36" s="71">
        <f t="shared" si="28"/>
        <v>1219752</v>
      </c>
      <c r="AY36" s="72">
        <f t="shared" si="29"/>
        <v>1219752</v>
      </c>
      <c r="AZ36" s="115">
        <f t="shared" si="30"/>
        <v>1142</v>
      </c>
      <c r="BA36" s="115"/>
      <c r="BB36" s="115">
        <f t="shared" si="31"/>
        <v>12406.903034397674</v>
      </c>
      <c r="BC36" s="74"/>
      <c r="BD36" s="74"/>
      <c r="BE36" s="74">
        <f t="shared" si="32"/>
        <v>0</v>
      </c>
      <c r="BF36" s="74">
        <f t="shared" si="33"/>
        <v>0</v>
      </c>
      <c r="BG36" s="74">
        <f t="shared" si="33"/>
        <v>0</v>
      </c>
      <c r="BH36" s="74">
        <f t="shared" si="33"/>
        <v>0</v>
      </c>
      <c r="BI36" s="74">
        <f t="shared" si="33"/>
        <v>0</v>
      </c>
      <c r="BJ36" s="74">
        <f t="shared" si="33"/>
        <v>0</v>
      </c>
      <c r="BK36" s="74">
        <f t="shared" si="33"/>
        <v>0</v>
      </c>
      <c r="BL36" s="74">
        <f t="shared" si="33"/>
        <v>0</v>
      </c>
      <c r="BO36" s="116">
        <f t="shared" si="34"/>
        <v>0</v>
      </c>
      <c r="BP36" s="116">
        <f t="shared" si="34"/>
        <v>0</v>
      </c>
      <c r="BQ36" s="116">
        <f t="shared" si="34"/>
        <v>0</v>
      </c>
      <c r="BR36" s="116">
        <f t="shared" si="34"/>
        <v>0</v>
      </c>
      <c r="BS36" s="116">
        <f t="shared" si="34"/>
        <v>0</v>
      </c>
      <c r="BT36" s="116">
        <f t="shared" si="34"/>
        <v>0</v>
      </c>
      <c r="BU36" s="116">
        <f t="shared" si="34"/>
        <v>0</v>
      </c>
      <c r="BV36" s="116">
        <f t="shared" si="34"/>
        <v>0</v>
      </c>
      <c r="BX36" s="74">
        <f t="shared" si="35"/>
        <v>1219752</v>
      </c>
      <c r="BY36" s="74">
        <f t="shared" si="36"/>
        <v>1219752</v>
      </c>
      <c r="BZ36" s="74">
        <f t="shared" si="36"/>
        <v>1219752</v>
      </c>
      <c r="CA36" s="74">
        <f t="shared" si="36"/>
        <v>1219752</v>
      </c>
      <c r="CB36" s="74">
        <f t="shared" si="36"/>
        <v>1219752</v>
      </c>
      <c r="CC36" s="74">
        <f t="shared" si="36"/>
        <v>1219752</v>
      </c>
      <c r="CD36" s="74">
        <f t="shared" si="36"/>
        <v>1219752</v>
      </c>
      <c r="CE36" s="74">
        <f t="shared" si="36"/>
        <v>1219752</v>
      </c>
      <c r="CG36" s="117">
        <f t="shared" si="37"/>
        <v>1219752</v>
      </c>
      <c r="CH36" s="117">
        <f t="shared" si="38"/>
        <v>1219752</v>
      </c>
      <c r="CI36" s="117">
        <f t="shared" si="38"/>
        <v>1219752</v>
      </c>
      <c r="CJ36" s="117">
        <f t="shared" si="38"/>
        <v>1219752</v>
      </c>
      <c r="CK36" s="117">
        <f t="shared" si="38"/>
        <v>1219752</v>
      </c>
      <c r="CL36" s="117">
        <f t="shared" si="38"/>
        <v>1219752</v>
      </c>
      <c r="CM36" s="117">
        <f t="shared" si="38"/>
        <v>1219752</v>
      </c>
      <c r="CN36" s="117">
        <f t="shared" si="38"/>
        <v>1219752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 s="124">
        <v>27</v>
      </c>
      <c r="H37" s="6">
        <v>11</v>
      </c>
      <c r="I37" s="2" t="s">
        <v>195</v>
      </c>
      <c r="J37" s="60"/>
      <c r="K37" s="61">
        <v>2198.92</v>
      </c>
      <c r="L37"/>
      <c r="M37" s="63">
        <v>1018</v>
      </c>
      <c r="N37" s="64">
        <f t="shared" si="6"/>
        <v>305.39999999999998</v>
      </c>
      <c r="O37" s="64">
        <f t="shared" si="7"/>
        <v>1319.35</v>
      </c>
      <c r="P37" s="64">
        <f t="shared" si="8"/>
        <v>0</v>
      </c>
      <c r="Q37" s="64">
        <f t="shared" si="9"/>
        <v>0</v>
      </c>
      <c r="R37" s="65">
        <f t="shared" si="10"/>
        <v>0.46</v>
      </c>
      <c r="S37" s="65">
        <f t="shared" si="11"/>
        <v>0</v>
      </c>
      <c r="T37" s="64">
        <f t="shared" si="12"/>
        <v>0</v>
      </c>
      <c r="U37" s="64">
        <f t="shared" si="13"/>
        <v>0</v>
      </c>
      <c r="V37">
        <v>95</v>
      </c>
      <c r="W37" s="64">
        <f t="shared" si="14"/>
        <v>23.75</v>
      </c>
      <c r="X37" s="27">
        <f t="shared" si="15"/>
        <v>305.39999999999998</v>
      </c>
      <c r="Y37" s="11">
        <f t="shared" si="16"/>
        <v>2528.0700000000002</v>
      </c>
      <c r="Z37" s="61">
        <v>4768215257.6700001</v>
      </c>
      <c r="AA37" s="63">
        <v>21547</v>
      </c>
      <c r="AB37" s="27">
        <f t="shared" si="17"/>
        <v>221293.7</v>
      </c>
      <c r="AC37" s="10">
        <f t="shared" si="18"/>
        <v>0.80318299999999998</v>
      </c>
      <c r="AD37" s="63">
        <v>97436</v>
      </c>
      <c r="AE37" s="10">
        <f t="shared" si="41"/>
        <v>0.67035199999999995</v>
      </c>
      <c r="AF37" s="10">
        <f t="shared" si="39"/>
        <v>0.23666599999999999</v>
      </c>
      <c r="AG37" s="66">
        <f t="shared" si="19"/>
        <v>0.23666599999999999</v>
      </c>
      <c r="AH37" s="67">
        <f t="shared" si="20"/>
        <v>0</v>
      </c>
      <c r="AI37" s="68">
        <f t="shared" si="21"/>
        <v>0.23666599999999999</v>
      </c>
      <c r="AJ37">
        <v>0</v>
      </c>
      <c r="AK37">
        <v>0</v>
      </c>
      <c r="AL37" s="26">
        <f t="shared" si="22"/>
        <v>0</v>
      </c>
      <c r="AM37">
        <v>0</v>
      </c>
      <c r="AN37">
        <v>0</v>
      </c>
      <c r="AO37" s="26">
        <f t="shared" si="23"/>
        <v>0</v>
      </c>
      <c r="AP37" s="26">
        <f t="shared" si="24"/>
        <v>6895502</v>
      </c>
      <c r="AQ37" s="26">
        <f t="shared" si="40"/>
        <v>6895502</v>
      </c>
      <c r="AR37" s="69">
        <v>6160837</v>
      </c>
      <c r="AS37" s="69">
        <f t="shared" si="42"/>
        <v>8047852</v>
      </c>
      <c r="AT37" s="63">
        <v>8047852</v>
      </c>
      <c r="AU37" s="26">
        <f t="shared" si="25"/>
        <v>1152350</v>
      </c>
      <c r="AV37" s="70" t="str">
        <f t="shared" si="26"/>
        <v>No</v>
      </c>
      <c r="AW37" s="69">
        <f t="shared" si="27"/>
        <v>0</v>
      </c>
      <c r="AX37" s="71">
        <f t="shared" si="28"/>
        <v>8047852</v>
      </c>
      <c r="AY37" s="72">
        <f t="shared" si="29"/>
        <v>8047852</v>
      </c>
      <c r="AZ37" s="115">
        <f t="shared" si="30"/>
        <v>0</v>
      </c>
      <c r="BA37" s="115"/>
      <c r="BB37" s="115">
        <f t="shared" si="31"/>
        <v>13250.144047987194</v>
      </c>
      <c r="BC37" s="74"/>
      <c r="BD37" s="74"/>
      <c r="BE37" s="74">
        <f t="shared" si="32"/>
        <v>-1152350</v>
      </c>
      <c r="BF37" s="74">
        <f t="shared" si="33"/>
        <v>-1152350</v>
      </c>
      <c r="BG37" s="74">
        <f t="shared" si="33"/>
        <v>-1152350</v>
      </c>
      <c r="BH37" s="74">
        <f t="shared" si="33"/>
        <v>-1152350</v>
      </c>
      <c r="BI37" s="74">
        <f t="shared" si="33"/>
        <v>-1152350</v>
      </c>
      <c r="BJ37" s="74">
        <f t="shared" si="33"/>
        <v>-1152350</v>
      </c>
      <c r="BK37" s="74">
        <f t="shared" si="33"/>
        <v>-1152350</v>
      </c>
      <c r="BL37" s="74">
        <f t="shared" si="33"/>
        <v>-1152350</v>
      </c>
      <c r="BO37" s="116">
        <f t="shared" si="34"/>
        <v>0</v>
      </c>
      <c r="BP37" s="116">
        <f t="shared" si="34"/>
        <v>-164670.815</v>
      </c>
      <c r="BQ37" s="116">
        <f t="shared" si="34"/>
        <v>-192096.745</v>
      </c>
      <c r="BR37" s="116">
        <f t="shared" si="34"/>
        <v>-230470</v>
      </c>
      <c r="BS37" s="116">
        <f t="shared" si="34"/>
        <v>-288087.5</v>
      </c>
      <c r="BT37" s="116">
        <f t="shared" si="34"/>
        <v>-384078.255</v>
      </c>
      <c r="BU37" s="116">
        <f t="shared" si="34"/>
        <v>-576175</v>
      </c>
      <c r="BV37" s="116">
        <f t="shared" si="34"/>
        <v>-1152350</v>
      </c>
      <c r="BX37" s="74">
        <f t="shared" si="35"/>
        <v>8047852</v>
      </c>
      <c r="BY37" s="74">
        <f t="shared" si="36"/>
        <v>7883181.1849999996</v>
      </c>
      <c r="BZ37" s="74">
        <f t="shared" si="36"/>
        <v>7855755.2549999999</v>
      </c>
      <c r="CA37" s="74">
        <f t="shared" si="36"/>
        <v>7817382</v>
      </c>
      <c r="CB37" s="74">
        <f t="shared" si="36"/>
        <v>7759764.5</v>
      </c>
      <c r="CC37" s="74">
        <f t="shared" si="36"/>
        <v>7663773.7450000001</v>
      </c>
      <c r="CD37" s="74">
        <f t="shared" si="36"/>
        <v>7471677</v>
      </c>
      <c r="CE37" s="74">
        <f t="shared" si="36"/>
        <v>6895502</v>
      </c>
      <c r="CG37" s="117">
        <f t="shared" si="37"/>
        <v>8047852</v>
      </c>
      <c r="CH37" s="117">
        <f t="shared" si="38"/>
        <v>8047852</v>
      </c>
      <c r="CI37" s="117">
        <f t="shared" si="38"/>
        <v>8047852</v>
      </c>
      <c r="CJ37" s="117">
        <f t="shared" si="38"/>
        <v>8047852</v>
      </c>
      <c r="CK37" s="117">
        <f t="shared" si="38"/>
        <v>8047852</v>
      </c>
      <c r="CL37" s="117">
        <f t="shared" si="38"/>
        <v>8047852</v>
      </c>
      <c r="CM37" s="117">
        <f t="shared" si="38"/>
        <v>8047852</v>
      </c>
      <c r="CN37" s="117">
        <f t="shared" si="38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 s="124">
        <v>0</v>
      </c>
      <c r="H38" s="6">
        <v>12</v>
      </c>
      <c r="I38" s="2" t="s">
        <v>196</v>
      </c>
      <c r="J38" s="60"/>
      <c r="K38" s="61">
        <v>644.38</v>
      </c>
      <c r="L38"/>
      <c r="M38" s="63">
        <v>107</v>
      </c>
      <c r="N38" s="64">
        <f t="shared" si="6"/>
        <v>32.1</v>
      </c>
      <c r="O38" s="64">
        <f t="shared" si="7"/>
        <v>386.63</v>
      </c>
      <c r="P38" s="64">
        <f t="shared" si="8"/>
        <v>0</v>
      </c>
      <c r="Q38" s="64">
        <f t="shared" si="9"/>
        <v>0</v>
      </c>
      <c r="R38" s="65">
        <f t="shared" si="10"/>
        <v>0.17</v>
      </c>
      <c r="S38" s="65">
        <f t="shared" si="11"/>
        <v>0</v>
      </c>
      <c r="T38" s="64">
        <f t="shared" si="12"/>
        <v>0</v>
      </c>
      <c r="U38" s="64">
        <f t="shared" si="13"/>
        <v>0</v>
      </c>
      <c r="V38">
        <v>3</v>
      </c>
      <c r="W38" s="64">
        <f t="shared" si="14"/>
        <v>0.75</v>
      </c>
      <c r="X38" s="27">
        <f t="shared" si="15"/>
        <v>32.1</v>
      </c>
      <c r="Y38" s="11">
        <f t="shared" si="16"/>
        <v>677.23</v>
      </c>
      <c r="Z38" s="61">
        <v>850380909</v>
      </c>
      <c r="AA38" s="63">
        <v>4848</v>
      </c>
      <c r="AB38" s="27">
        <f t="shared" si="17"/>
        <v>175408.6</v>
      </c>
      <c r="AC38" s="10">
        <f t="shared" si="18"/>
        <v>0.63664399999999999</v>
      </c>
      <c r="AD38" s="63">
        <v>124861</v>
      </c>
      <c r="AE38" s="10">
        <f t="shared" si="41"/>
        <v>0.85903399999999996</v>
      </c>
      <c r="AF38" s="10">
        <f t="shared" si="39"/>
        <v>0.29663899999999999</v>
      </c>
      <c r="AG38" s="66">
        <f t="shared" si="19"/>
        <v>0.29663899999999999</v>
      </c>
      <c r="AH38" s="67">
        <f t="shared" si="20"/>
        <v>0</v>
      </c>
      <c r="AI38" s="68">
        <f t="shared" si="21"/>
        <v>0.29663899999999999</v>
      </c>
      <c r="AJ38">
        <v>0</v>
      </c>
      <c r="AK38">
        <v>0</v>
      </c>
      <c r="AL38" s="26">
        <f t="shared" si="22"/>
        <v>0</v>
      </c>
      <c r="AM38">
        <v>0</v>
      </c>
      <c r="AN38">
        <v>0</v>
      </c>
      <c r="AO38" s="26">
        <f t="shared" si="23"/>
        <v>0</v>
      </c>
      <c r="AP38" s="26">
        <f t="shared" si="24"/>
        <v>2315290</v>
      </c>
      <c r="AQ38" s="26">
        <f t="shared" si="40"/>
        <v>2315290</v>
      </c>
      <c r="AR38" s="69">
        <v>2983350</v>
      </c>
      <c r="AS38" s="69">
        <f t="shared" si="42"/>
        <v>2315290</v>
      </c>
      <c r="AT38" s="63">
        <v>2683216</v>
      </c>
      <c r="AU38" s="26">
        <f t="shared" si="25"/>
        <v>367926</v>
      </c>
      <c r="AV38" s="70" t="str">
        <f t="shared" si="26"/>
        <v>No</v>
      </c>
      <c r="AW38" s="69">
        <f t="shared" si="27"/>
        <v>0</v>
      </c>
      <c r="AX38" s="71">
        <f t="shared" si="28"/>
        <v>2683216</v>
      </c>
      <c r="AY38" s="72">
        <f t="shared" si="29"/>
        <v>2683216</v>
      </c>
      <c r="AZ38" s="115">
        <f t="shared" si="30"/>
        <v>0</v>
      </c>
      <c r="BA38" s="115"/>
      <c r="BB38" s="115">
        <f t="shared" si="31"/>
        <v>12112.535693224496</v>
      </c>
      <c r="BC38" s="74"/>
      <c r="BD38" s="74"/>
      <c r="BE38" s="74">
        <f t="shared" si="32"/>
        <v>-367926</v>
      </c>
      <c r="BF38" s="74">
        <f t="shared" si="33"/>
        <v>-367926</v>
      </c>
      <c r="BG38" s="74">
        <f t="shared" si="33"/>
        <v>-315349.37460000021</v>
      </c>
      <c r="BH38" s="74">
        <f t="shared" si="33"/>
        <v>-262780.63385418011</v>
      </c>
      <c r="BI38" s="74">
        <f t="shared" si="33"/>
        <v>-210224.50708334427</v>
      </c>
      <c r="BJ38" s="74">
        <f t="shared" si="33"/>
        <v>-157668.38031250797</v>
      </c>
      <c r="BK38" s="74">
        <f t="shared" si="33"/>
        <v>-105117.5091543491</v>
      </c>
      <c r="BL38" s="74">
        <f t="shared" si="33"/>
        <v>-52558.754577174783</v>
      </c>
      <c r="BO38" s="116">
        <f t="shared" si="34"/>
        <v>0</v>
      </c>
      <c r="BP38" s="116">
        <f t="shared" si="34"/>
        <v>-52576.625399999997</v>
      </c>
      <c r="BQ38" s="116">
        <f t="shared" si="34"/>
        <v>-52568.740745820032</v>
      </c>
      <c r="BR38" s="116">
        <f t="shared" si="34"/>
        <v>-52556.126770836025</v>
      </c>
      <c r="BS38" s="116">
        <f t="shared" si="34"/>
        <v>-52556.126770836068</v>
      </c>
      <c r="BT38" s="116">
        <f t="shared" si="34"/>
        <v>-52550.871158158901</v>
      </c>
      <c r="BU38" s="116">
        <f t="shared" si="34"/>
        <v>-52558.75457717455</v>
      </c>
      <c r="BV38" s="116">
        <f t="shared" si="34"/>
        <v>-52558.754577174783</v>
      </c>
      <c r="BX38" s="74">
        <f t="shared" si="35"/>
        <v>2683216</v>
      </c>
      <c r="BY38" s="74">
        <f t="shared" si="36"/>
        <v>2630639.3746000002</v>
      </c>
      <c r="BZ38" s="74">
        <f t="shared" si="36"/>
        <v>2578070.6338541801</v>
      </c>
      <c r="CA38" s="74">
        <f t="shared" si="36"/>
        <v>2525514.5070833443</v>
      </c>
      <c r="CB38" s="74">
        <f t="shared" si="36"/>
        <v>2472958.380312508</v>
      </c>
      <c r="CC38" s="74">
        <f t="shared" si="36"/>
        <v>2420407.5091543491</v>
      </c>
      <c r="CD38" s="74">
        <f t="shared" si="36"/>
        <v>2367848.7545771748</v>
      </c>
      <c r="CE38" s="74">
        <f t="shared" si="36"/>
        <v>2315290</v>
      </c>
      <c r="CG38" s="117">
        <f t="shared" si="37"/>
        <v>2683216</v>
      </c>
      <c r="CH38" s="117">
        <f t="shared" si="38"/>
        <v>2630639.3746000002</v>
      </c>
      <c r="CI38" s="117">
        <f t="shared" si="38"/>
        <v>2578070.6338541801</v>
      </c>
      <c r="CJ38" s="117">
        <f t="shared" si="38"/>
        <v>2525514.5070833443</v>
      </c>
      <c r="CK38" s="117">
        <f t="shared" si="38"/>
        <v>2472958.380312508</v>
      </c>
      <c r="CL38" s="117">
        <f t="shared" si="38"/>
        <v>2420407.5091543491</v>
      </c>
      <c r="CM38" s="117">
        <f t="shared" si="38"/>
        <v>2367848.7545771748</v>
      </c>
      <c r="CN38" s="117">
        <f t="shared" si="38"/>
        <v>2315290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 s="124">
        <v>0</v>
      </c>
      <c r="H39" s="6">
        <v>13</v>
      </c>
      <c r="I39" s="2" t="s">
        <v>197</v>
      </c>
      <c r="J39" s="60"/>
      <c r="K39" s="61">
        <v>248.81</v>
      </c>
      <c r="L39"/>
      <c r="M39" s="63">
        <v>95</v>
      </c>
      <c r="N39" s="64">
        <f t="shared" si="6"/>
        <v>28.5</v>
      </c>
      <c r="O39" s="64">
        <f t="shared" si="7"/>
        <v>149.29</v>
      </c>
      <c r="P39" s="64">
        <f t="shared" si="8"/>
        <v>0</v>
      </c>
      <c r="Q39" s="64">
        <f t="shared" si="9"/>
        <v>0</v>
      </c>
      <c r="R39" s="65">
        <f t="shared" si="10"/>
        <v>0.38</v>
      </c>
      <c r="S39" s="65">
        <f t="shared" si="11"/>
        <v>0</v>
      </c>
      <c r="T39" s="64">
        <f t="shared" si="12"/>
        <v>0</v>
      </c>
      <c r="U39" s="64">
        <f t="shared" si="13"/>
        <v>0</v>
      </c>
      <c r="V39">
        <v>6</v>
      </c>
      <c r="W39" s="64">
        <f t="shared" si="14"/>
        <v>1.5</v>
      </c>
      <c r="X39" s="27">
        <f t="shared" si="15"/>
        <v>28.5</v>
      </c>
      <c r="Y39" s="11">
        <f t="shared" si="16"/>
        <v>278.81</v>
      </c>
      <c r="Z39" s="61">
        <v>538968153.33000004</v>
      </c>
      <c r="AA39" s="63">
        <v>2373</v>
      </c>
      <c r="AB39" s="27">
        <f t="shared" si="17"/>
        <v>227125.22</v>
      </c>
      <c r="AC39" s="10">
        <f t="shared" si="18"/>
        <v>0.824349</v>
      </c>
      <c r="AD39" s="63">
        <v>110250</v>
      </c>
      <c r="AE39" s="10">
        <f t="shared" si="41"/>
        <v>0.75851199999999996</v>
      </c>
      <c r="AF39" s="10">
        <f t="shared" si="39"/>
        <v>0.19540199999999999</v>
      </c>
      <c r="AG39" s="66">
        <f t="shared" si="19"/>
        <v>0.19540199999999999</v>
      </c>
      <c r="AH39" s="67">
        <f t="shared" si="20"/>
        <v>0</v>
      </c>
      <c r="AI39" s="68">
        <f t="shared" si="21"/>
        <v>0.19540199999999999</v>
      </c>
      <c r="AJ39">
        <v>0</v>
      </c>
      <c r="AK39">
        <v>0</v>
      </c>
      <c r="AL39" s="26">
        <f t="shared" si="22"/>
        <v>0</v>
      </c>
      <c r="AM39">
        <v>33</v>
      </c>
      <c r="AN39">
        <v>4</v>
      </c>
      <c r="AO39" s="26">
        <f t="shared" si="23"/>
        <v>13200</v>
      </c>
      <c r="AP39" s="26">
        <f t="shared" si="24"/>
        <v>627882</v>
      </c>
      <c r="AQ39" s="26">
        <f t="shared" si="40"/>
        <v>641082</v>
      </c>
      <c r="AR39" s="69">
        <v>1223830</v>
      </c>
      <c r="AS39" s="69">
        <f t="shared" si="42"/>
        <v>641082</v>
      </c>
      <c r="AT39" s="63">
        <v>1190095</v>
      </c>
      <c r="AU39" s="26">
        <f t="shared" si="25"/>
        <v>549013</v>
      </c>
      <c r="AV39" s="70" t="str">
        <f t="shared" si="26"/>
        <v>No</v>
      </c>
      <c r="AW39" s="69">
        <f t="shared" si="27"/>
        <v>0</v>
      </c>
      <c r="AX39" s="71">
        <f t="shared" si="28"/>
        <v>1190095</v>
      </c>
      <c r="AY39" s="72">
        <f t="shared" si="29"/>
        <v>1190095</v>
      </c>
      <c r="AZ39" s="115">
        <f t="shared" si="30"/>
        <v>0</v>
      </c>
      <c r="BA39" s="115"/>
      <c r="BB39" s="115">
        <f t="shared" si="31"/>
        <v>12914.614565330976</v>
      </c>
      <c r="BC39" s="74"/>
      <c r="BD39" s="74"/>
      <c r="BE39" s="74">
        <f t="shared" si="32"/>
        <v>-549013</v>
      </c>
      <c r="BF39" s="74">
        <f t="shared" si="33"/>
        <v>-549013</v>
      </c>
      <c r="BG39" s="74">
        <f t="shared" si="33"/>
        <v>-470559.04230000009</v>
      </c>
      <c r="BH39" s="74">
        <f t="shared" si="33"/>
        <v>-392116.84994859004</v>
      </c>
      <c r="BI39" s="74">
        <f t="shared" si="33"/>
        <v>-313693.47995887208</v>
      </c>
      <c r="BJ39" s="74">
        <f t="shared" si="33"/>
        <v>-235270.109969154</v>
      </c>
      <c r="BK39" s="74">
        <f t="shared" si="33"/>
        <v>-156854.58231643494</v>
      </c>
      <c r="BL39" s="74">
        <f t="shared" si="33"/>
        <v>-78427.291158217471</v>
      </c>
      <c r="BO39" s="116">
        <f t="shared" si="34"/>
        <v>0</v>
      </c>
      <c r="BP39" s="116">
        <f t="shared" si="34"/>
        <v>-78453.957699999999</v>
      </c>
      <c r="BQ39" s="116">
        <f t="shared" si="34"/>
        <v>-78442.192351410005</v>
      </c>
      <c r="BR39" s="116">
        <f t="shared" si="34"/>
        <v>-78423.369989718005</v>
      </c>
      <c r="BS39" s="116">
        <f t="shared" si="34"/>
        <v>-78423.369989718019</v>
      </c>
      <c r="BT39" s="116">
        <f t="shared" si="34"/>
        <v>-78415.527652719029</v>
      </c>
      <c r="BU39" s="116">
        <f t="shared" si="34"/>
        <v>-78427.291158217471</v>
      </c>
      <c r="BV39" s="116">
        <f t="shared" si="34"/>
        <v>-78427.291158217471</v>
      </c>
      <c r="BX39" s="74">
        <f t="shared" si="35"/>
        <v>1190095</v>
      </c>
      <c r="BY39" s="74">
        <f t="shared" si="36"/>
        <v>1111641.0423000001</v>
      </c>
      <c r="BZ39" s="74">
        <f t="shared" si="36"/>
        <v>1033198.84994859</v>
      </c>
      <c r="CA39" s="74">
        <f t="shared" si="36"/>
        <v>954775.47995887208</v>
      </c>
      <c r="CB39" s="74">
        <f t="shared" si="36"/>
        <v>876352.109969154</v>
      </c>
      <c r="CC39" s="74">
        <f t="shared" si="36"/>
        <v>797936.58231643494</v>
      </c>
      <c r="CD39" s="74">
        <f t="shared" si="36"/>
        <v>719509.29115821747</v>
      </c>
      <c r="CE39" s="74">
        <f t="shared" si="36"/>
        <v>641082</v>
      </c>
      <c r="CG39" s="117">
        <f t="shared" si="37"/>
        <v>1190095</v>
      </c>
      <c r="CH39" s="117">
        <f t="shared" si="38"/>
        <v>1111641.0423000001</v>
      </c>
      <c r="CI39" s="117">
        <f t="shared" si="38"/>
        <v>1033198.84994859</v>
      </c>
      <c r="CJ39" s="117">
        <f t="shared" si="38"/>
        <v>954775.47995887208</v>
      </c>
      <c r="CK39" s="117">
        <f t="shared" si="38"/>
        <v>876352.109969154</v>
      </c>
      <c r="CL39" s="117">
        <f t="shared" si="38"/>
        <v>797936.58231643494</v>
      </c>
      <c r="CM39" s="117">
        <f t="shared" si="38"/>
        <v>719509.29115821747</v>
      </c>
      <c r="CN39" s="117">
        <f t="shared" si="38"/>
        <v>641082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 s="124">
        <v>0</v>
      </c>
      <c r="H40" s="6">
        <v>14</v>
      </c>
      <c r="I40" s="2" t="s">
        <v>198</v>
      </c>
      <c r="J40" s="60"/>
      <c r="K40" s="61">
        <v>2505.2600000000002</v>
      </c>
      <c r="L40"/>
      <c r="M40" s="63">
        <v>886</v>
      </c>
      <c r="N40" s="64">
        <f t="shared" si="6"/>
        <v>265.8</v>
      </c>
      <c r="O40" s="64">
        <f t="shared" si="7"/>
        <v>1503.16</v>
      </c>
      <c r="P40" s="64">
        <f t="shared" si="8"/>
        <v>0</v>
      </c>
      <c r="Q40" s="64">
        <f t="shared" si="9"/>
        <v>0</v>
      </c>
      <c r="R40" s="65">
        <f t="shared" si="10"/>
        <v>0.35</v>
      </c>
      <c r="S40" s="65">
        <f t="shared" si="11"/>
        <v>0</v>
      </c>
      <c r="T40" s="64">
        <f t="shared" si="12"/>
        <v>0</v>
      </c>
      <c r="U40" s="64">
        <f t="shared" si="13"/>
        <v>0</v>
      </c>
      <c r="V40">
        <v>207</v>
      </c>
      <c r="W40" s="64">
        <f t="shared" si="14"/>
        <v>51.75</v>
      </c>
      <c r="X40" s="27">
        <f t="shared" si="15"/>
        <v>265.8</v>
      </c>
      <c r="Y40" s="11">
        <f t="shared" si="16"/>
        <v>2822.8100000000004</v>
      </c>
      <c r="Z40" s="61">
        <v>8147690499</v>
      </c>
      <c r="AA40" s="63">
        <v>28090</v>
      </c>
      <c r="AB40" s="27">
        <f t="shared" si="17"/>
        <v>290056.62</v>
      </c>
      <c r="AC40" s="10">
        <f t="shared" si="18"/>
        <v>1.0527569999999999</v>
      </c>
      <c r="AD40" s="63">
        <v>97223</v>
      </c>
      <c r="AE40" s="10">
        <f t="shared" si="41"/>
        <v>0.66888700000000001</v>
      </c>
      <c r="AF40" s="10">
        <f t="shared" si="39"/>
        <v>6.2404000000000001E-2</v>
      </c>
      <c r="AG40" s="66">
        <f t="shared" si="19"/>
        <v>6.2404000000000001E-2</v>
      </c>
      <c r="AH40" s="67">
        <f t="shared" si="20"/>
        <v>0</v>
      </c>
      <c r="AI40" s="68">
        <f t="shared" si="21"/>
        <v>6.2404000000000001E-2</v>
      </c>
      <c r="AJ40">
        <v>0</v>
      </c>
      <c r="AK40">
        <v>0</v>
      </c>
      <c r="AL40" s="26">
        <f t="shared" si="22"/>
        <v>0</v>
      </c>
      <c r="AM40">
        <v>0</v>
      </c>
      <c r="AN40">
        <v>0</v>
      </c>
      <c r="AO40" s="26">
        <f t="shared" si="23"/>
        <v>0</v>
      </c>
      <c r="AP40" s="26">
        <f t="shared" si="24"/>
        <v>2030182</v>
      </c>
      <c r="AQ40" s="26">
        <f t="shared" si="40"/>
        <v>2030182</v>
      </c>
      <c r="AR40" s="69">
        <v>2211848</v>
      </c>
      <c r="AS40" s="69">
        <f t="shared" si="42"/>
        <v>2030182</v>
      </c>
      <c r="AT40" s="63">
        <v>3772866</v>
      </c>
      <c r="AU40" s="26">
        <f t="shared" si="25"/>
        <v>1742684</v>
      </c>
      <c r="AV40" s="70" t="str">
        <f t="shared" si="26"/>
        <v>No</v>
      </c>
      <c r="AW40" s="69">
        <f t="shared" si="27"/>
        <v>0</v>
      </c>
      <c r="AX40" s="71">
        <f t="shared" si="28"/>
        <v>3772866</v>
      </c>
      <c r="AY40" s="72">
        <f t="shared" si="29"/>
        <v>3772866</v>
      </c>
      <c r="AZ40" s="115">
        <f t="shared" si="30"/>
        <v>0</v>
      </c>
      <c r="BA40" s="115"/>
      <c r="BB40" s="115">
        <f t="shared" si="31"/>
        <v>12985.831909662071</v>
      </c>
      <c r="BC40" s="74"/>
      <c r="BD40" s="74"/>
      <c r="BE40" s="74">
        <f t="shared" si="32"/>
        <v>-1742684</v>
      </c>
      <c r="BF40" s="74">
        <f t="shared" si="33"/>
        <v>-1742684</v>
      </c>
      <c r="BG40" s="74">
        <f t="shared" si="33"/>
        <v>-1493654.4564</v>
      </c>
      <c r="BH40" s="74">
        <f t="shared" si="33"/>
        <v>-1244662.2585181203</v>
      </c>
      <c r="BI40" s="74">
        <f t="shared" si="33"/>
        <v>-995729.80681449641</v>
      </c>
      <c r="BJ40" s="74">
        <f t="shared" si="33"/>
        <v>-746797.35511087254</v>
      </c>
      <c r="BK40" s="74">
        <f t="shared" si="33"/>
        <v>-497889.79665241856</v>
      </c>
      <c r="BL40" s="74">
        <f t="shared" si="33"/>
        <v>-248944.89832620928</v>
      </c>
      <c r="BO40" s="116">
        <f t="shared" si="34"/>
        <v>0</v>
      </c>
      <c r="BP40" s="116">
        <f t="shared" si="34"/>
        <v>-249029.5436</v>
      </c>
      <c r="BQ40" s="116">
        <f t="shared" si="34"/>
        <v>-248992.19788187998</v>
      </c>
      <c r="BR40" s="116">
        <f t="shared" si="34"/>
        <v>-248932.45170362407</v>
      </c>
      <c r="BS40" s="116">
        <f t="shared" si="34"/>
        <v>-248932.4517036241</v>
      </c>
      <c r="BT40" s="116">
        <f t="shared" si="34"/>
        <v>-248907.5584584538</v>
      </c>
      <c r="BU40" s="116">
        <f t="shared" si="34"/>
        <v>-248944.89832620928</v>
      </c>
      <c r="BV40" s="116">
        <f t="shared" si="34"/>
        <v>-248944.89832620928</v>
      </c>
      <c r="BX40" s="74">
        <f t="shared" si="35"/>
        <v>3772866</v>
      </c>
      <c r="BY40" s="74">
        <f t="shared" si="36"/>
        <v>3523836.4564</v>
      </c>
      <c r="BZ40" s="74">
        <f t="shared" si="36"/>
        <v>3274844.2585181203</v>
      </c>
      <c r="CA40" s="74">
        <f t="shared" si="36"/>
        <v>3025911.8068144964</v>
      </c>
      <c r="CB40" s="74">
        <f t="shared" si="36"/>
        <v>2776979.3551108725</v>
      </c>
      <c r="CC40" s="74">
        <f t="shared" si="36"/>
        <v>2528071.7966524186</v>
      </c>
      <c r="CD40" s="74">
        <f t="shared" si="36"/>
        <v>2279126.8983262093</v>
      </c>
      <c r="CE40" s="74">
        <f t="shared" si="36"/>
        <v>2030182</v>
      </c>
      <c r="CG40" s="117">
        <f t="shared" si="37"/>
        <v>3772866</v>
      </c>
      <c r="CH40" s="117">
        <f t="shared" si="38"/>
        <v>3523836.4564</v>
      </c>
      <c r="CI40" s="117">
        <f t="shared" si="38"/>
        <v>3274844.2585181203</v>
      </c>
      <c r="CJ40" s="117">
        <f t="shared" si="38"/>
        <v>3025911.8068144964</v>
      </c>
      <c r="CK40" s="117">
        <f t="shared" si="38"/>
        <v>2776979.3551108725</v>
      </c>
      <c r="CL40" s="117">
        <f t="shared" si="38"/>
        <v>2528071.7966524186</v>
      </c>
      <c r="CM40" s="117">
        <f t="shared" si="38"/>
        <v>2279126.8983262093</v>
      </c>
      <c r="CN40" s="117">
        <f t="shared" si="38"/>
        <v>2030182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 s="124">
        <v>4</v>
      </c>
      <c r="H41" s="6">
        <v>15</v>
      </c>
      <c r="I41" s="2" t="s">
        <v>200</v>
      </c>
      <c r="J41" s="60"/>
      <c r="K41" s="61">
        <v>19025.68</v>
      </c>
      <c r="L41"/>
      <c r="M41" s="63">
        <v>16936</v>
      </c>
      <c r="N41" s="64">
        <f t="shared" si="6"/>
        <v>5080.8</v>
      </c>
      <c r="O41" s="64">
        <f t="shared" si="7"/>
        <v>11415.41</v>
      </c>
      <c r="P41" s="64">
        <f t="shared" si="8"/>
        <v>5520.59</v>
      </c>
      <c r="Q41" s="64">
        <f t="shared" si="9"/>
        <v>828.09</v>
      </c>
      <c r="R41" s="65">
        <f t="shared" si="10"/>
        <v>0.89</v>
      </c>
      <c r="S41" s="65">
        <f t="shared" si="11"/>
        <v>0.29000000000000004</v>
      </c>
      <c r="T41" s="64">
        <f t="shared" si="12"/>
        <v>5517.45</v>
      </c>
      <c r="U41" s="64">
        <f t="shared" si="13"/>
        <v>827.62</v>
      </c>
      <c r="V41">
        <v>5959</v>
      </c>
      <c r="W41" s="64">
        <f t="shared" si="14"/>
        <v>1489.75</v>
      </c>
      <c r="X41" s="27">
        <f t="shared" si="15"/>
        <v>5080.8</v>
      </c>
      <c r="Y41" s="11">
        <f t="shared" si="16"/>
        <v>26424.32</v>
      </c>
      <c r="Z41" s="61">
        <v>16576284644.33</v>
      </c>
      <c r="AA41" s="63">
        <v>148012</v>
      </c>
      <c r="AB41" s="27">
        <f t="shared" si="17"/>
        <v>111992.84</v>
      </c>
      <c r="AC41" s="10">
        <f t="shared" si="18"/>
        <v>0.40647699999999998</v>
      </c>
      <c r="AD41" s="63">
        <v>56584</v>
      </c>
      <c r="AE41" s="10">
        <f t="shared" si="41"/>
        <v>0.38929399999999997</v>
      </c>
      <c r="AF41" s="10">
        <f t="shared" si="39"/>
        <v>0.59867800000000004</v>
      </c>
      <c r="AG41" s="66">
        <f t="shared" si="19"/>
        <v>0.59867800000000004</v>
      </c>
      <c r="AH41" s="67">
        <f t="shared" si="20"/>
        <v>0.06</v>
      </c>
      <c r="AI41" s="68">
        <f t="shared" si="21"/>
        <v>0.6586780000000001</v>
      </c>
      <c r="AJ41">
        <v>0</v>
      </c>
      <c r="AK41">
        <v>0</v>
      </c>
      <c r="AL41" s="26">
        <f t="shared" si="22"/>
        <v>0</v>
      </c>
      <c r="AM41">
        <v>0</v>
      </c>
      <c r="AN41">
        <v>0</v>
      </c>
      <c r="AO41" s="26">
        <f t="shared" si="23"/>
        <v>0</v>
      </c>
      <c r="AP41" s="26">
        <f t="shared" si="24"/>
        <v>200593988</v>
      </c>
      <c r="AQ41" s="26">
        <f t="shared" si="40"/>
        <v>200593988</v>
      </c>
      <c r="AR41" s="69">
        <v>181105390</v>
      </c>
      <c r="AS41" s="69">
        <f t="shared" si="42"/>
        <v>212796357</v>
      </c>
      <c r="AT41" s="63">
        <v>212796357</v>
      </c>
      <c r="AU41" s="26">
        <f t="shared" si="25"/>
        <v>12202369</v>
      </c>
      <c r="AV41" s="70" t="str">
        <f t="shared" si="26"/>
        <v>No</v>
      </c>
      <c r="AW41" s="69">
        <f t="shared" si="27"/>
        <v>0</v>
      </c>
      <c r="AX41" s="71">
        <f t="shared" si="28"/>
        <v>212796357</v>
      </c>
      <c r="AY41" s="72">
        <f t="shared" si="29"/>
        <v>212796357</v>
      </c>
      <c r="AZ41" s="115">
        <f t="shared" si="30"/>
        <v>0</v>
      </c>
      <c r="BA41" s="115"/>
      <c r="BB41" s="115">
        <f t="shared" si="31"/>
        <v>16006.801754260558</v>
      </c>
      <c r="BC41" s="74"/>
      <c r="BD41" s="74"/>
      <c r="BE41" s="74">
        <f t="shared" si="32"/>
        <v>-12202369</v>
      </c>
      <c r="BF41" s="74">
        <f t="shared" si="33"/>
        <v>-12202369</v>
      </c>
      <c r="BG41" s="74">
        <f t="shared" si="33"/>
        <v>-12202369</v>
      </c>
      <c r="BH41" s="74">
        <f t="shared" si="33"/>
        <v>-12202369</v>
      </c>
      <c r="BI41" s="74">
        <f t="shared" si="33"/>
        <v>-12202369</v>
      </c>
      <c r="BJ41" s="74">
        <f t="shared" si="33"/>
        <v>-12202369</v>
      </c>
      <c r="BK41" s="74">
        <f t="shared" si="33"/>
        <v>-12202369</v>
      </c>
      <c r="BL41" s="74">
        <f t="shared" si="33"/>
        <v>-12202369</v>
      </c>
      <c r="BO41" s="116">
        <f t="shared" si="34"/>
        <v>0</v>
      </c>
      <c r="BP41" s="116">
        <f t="shared" si="34"/>
        <v>-1743718.5301000001</v>
      </c>
      <c r="BQ41" s="116">
        <f t="shared" si="34"/>
        <v>-2034134.9122999997</v>
      </c>
      <c r="BR41" s="116">
        <f t="shared" si="34"/>
        <v>-2440473.8000000003</v>
      </c>
      <c r="BS41" s="116">
        <f t="shared" si="34"/>
        <v>-3050592.25</v>
      </c>
      <c r="BT41" s="116">
        <f t="shared" si="34"/>
        <v>-4067049.5877</v>
      </c>
      <c r="BU41" s="116">
        <f t="shared" si="34"/>
        <v>-6101184.5</v>
      </c>
      <c r="BV41" s="116">
        <f t="shared" si="34"/>
        <v>-12202369</v>
      </c>
      <c r="BX41" s="74">
        <f t="shared" si="35"/>
        <v>212796357</v>
      </c>
      <c r="BY41" s="74">
        <f t="shared" si="36"/>
        <v>211052638.46990001</v>
      </c>
      <c r="BZ41" s="74">
        <f t="shared" si="36"/>
        <v>210762222.08770001</v>
      </c>
      <c r="CA41" s="74">
        <f t="shared" si="36"/>
        <v>210355883.19999999</v>
      </c>
      <c r="CB41" s="74">
        <f t="shared" si="36"/>
        <v>209745764.75</v>
      </c>
      <c r="CC41" s="74">
        <f t="shared" si="36"/>
        <v>208729307.41229999</v>
      </c>
      <c r="CD41" s="74">
        <f t="shared" si="36"/>
        <v>206695172.5</v>
      </c>
      <c r="CE41" s="74">
        <f t="shared" si="36"/>
        <v>200593988</v>
      </c>
      <c r="CG41" s="117">
        <f t="shared" si="37"/>
        <v>212796357</v>
      </c>
      <c r="CH41" s="117">
        <f t="shared" si="38"/>
        <v>212796357</v>
      </c>
      <c r="CI41" s="117">
        <f t="shared" si="38"/>
        <v>212796357</v>
      </c>
      <c r="CJ41" s="117">
        <f t="shared" si="38"/>
        <v>212796357</v>
      </c>
      <c r="CK41" s="117">
        <f t="shared" si="38"/>
        <v>212796357</v>
      </c>
      <c r="CL41" s="117">
        <f t="shared" si="38"/>
        <v>212796357</v>
      </c>
      <c r="CM41" s="117">
        <f t="shared" si="38"/>
        <v>212796357</v>
      </c>
      <c r="CN41" s="117">
        <f t="shared" si="38"/>
        <v>212796357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 s="124">
        <v>0</v>
      </c>
      <c r="H42" s="6">
        <v>16</v>
      </c>
      <c r="I42" s="2" t="s">
        <v>201</v>
      </c>
      <c r="J42" s="60"/>
      <c r="K42" s="61">
        <v>157.11000000000001</v>
      </c>
      <c r="L42"/>
      <c r="M42" s="63">
        <v>32</v>
      </c>
      <c r="N42" s="64">
        <f t="shared" si="6"/>
        <v>9.6</v>
      </c>
      <c r="O42" s="64">
        <f t="shared" si="7"/>
        <v>94.27</v>
      </c>
      <c r="P42" s="64">
        <f t="shared" si="8"/>
        <v>0</v>
      </c>
      <c r="Q42" s="64">
        <f t="shared" si="9"/>
        <v>0</v>
      </c>
      <c r="R42" s="65">
        <f t="shared" si="10"/>
        <v>0.2</v>
      </c>
      <c r="S42" s="65">
        <f t="shared" si="11"/>
        <v>0</v>
      </c>
      <c r="T42" s="64">
        <f t="shared" si="12"/>
        <v>0</v>
      </c>
      <c r="U42" s="64">
        <f t="shared" si="13"/>
        <v>0</v>
      </c>
      <c r="V42">
        <v>1</v>
      </c>
      <c r="W42" s="64">
        <f t="shared" si="14"/>
        <v>0.25</v>
      </c>
      <c r="X42" s="27">
        <f t="shared" si="15"/>
        <v>9.6</v>
      </c>
      <c r="Y42" s="11">
        <f t="shared" si="16"/>
        <v>166.96</v>
      </c>
      <c r="Z42" s="61">
        <v>750144775</v>
      </c>
      <c r="AA42" s="63">
        <v>1670</v>
      </c>
      <c r="AB42" s="27">
        <f t="shared" si="17"/>
        <v>449188.49</v>
      </c>
      <c r="AC42" s="10">
        <f t="shared" si="18"/>
        <v>1.630325</v>
      </c>
      <c r="AD42" s="63">
        <v>156682</v>
      </c>
      <c r="AE42" s="10">
        <f t="shared" si="41"/>
        <v>1.07796</v>
      </c>
      <c r="AF42" s="10">
        <f t="shared" si="39"/>
        <v>-0.46461599999999997</v>
      </c>
      <c r="AG42" s="66">
        <f t="shared" si="19"/>
        <v>0.01</v>
      </c>
      <c r="AH42" s="67">
        <f t="shared" si="20"/>
        <v>0</v>
      </c>
      <c r="AI42" s="68">
        <f t="shared" si="21"/>
        <v>0.01</v>
      </c>
      <c r="AJ42">
        <v>155</v>
      </c>
      <c r="AK42">
        <v>13</v>
      </c>
      <c r="AL42" s="26">
        <f t="shared" si="22"/>
        <v>201500</v>
      </c>
      <c r="AM42">
        <v>0</v>
      </c>
      <c r="AN42">
        <v>0</v>
      </c>
      <c r="AO42" s="26">
        <f t="shared" si="23"/>
        <v>0</v>
      </c>
      <c r="AP42" s="26">
        <f t="shared" si="24"/>
        <v>19242</v>
      </c>
      <c r="AQ42" s="26">
        <f t="shared" si="40"/>
        <v>220742</v>
      </c>
      <c r="AR42" s="69">
        <v>23014</v>
      </c>
      <c r="AS42" s="69">
        <f t="shared" si="42"/>
        <v>220742</v>
      </c>
      <c r="AT42" s="63">
        <v>187715</v>
      </c>
      <c r="AU42" s="26">
        <f t="shared" si="25"/>
        <v>33027</v>
      </c>
      <c r="AV42" s="70" t="str">
        <f t="shared" si="26"/>
        <v>Yes</v>
      </c>
      <c r="AW42" s="69">
        <f t="shared" si="27"/>
        <v>33027</v>
      </c>
      <c r="AX42" s="71">
        <f t="shared" si="28"/>
        <v>220742</v>
      </c>
      <c r="AY42" s="72">
        <f t="shared" si="29"/>
        <v>220742</v>
      </c>
      <c r="AZ42" s="115">
        <f t="shared" si="30"/>
        <v>33027</v>
      </c>
      <c r="BA42" s="115"/>
      <c r="BB42" s="115">
        <f t="shared" si="31"/>
        <v>12247.559035070968</v>
      </c>
      <c r="BC42" s="74"/>
      <c r="BD42" s="74"/>
      <c r="BE42" s="74">
        <f t="shared" si="32"/>
        <v>0</v>
      </c>
      <c r="BF42" s="74">
        <f t="shared" si="33"/>
        <v>0</v>
      </c>
      <c r="BG42" s="74">
        <f t="shared" si="33"/>
        <v>0</v>
      </c>
      <c r="BH42" s="74">
        <f t="shared" si="33"/>
        <v>0</v>
      </c>
      <c r="BI42" s="74">
        <f t="shared" si="33"/>
        <v>0</v>
      </c>
      <c r="BJ42" s="74">
        <f t="shared" si="33"/>
        <v>0</v>
      </c>
      <c r="BK42" s="74">
        <f t="shared" si="33"/>
        <v>0</v>
      </c>
      <c r="BL42" s="74">
        <f t="shared" si="33"/>
        <v>0</v>
      </c>
      <c r="BO42" s="116">
        <f t="shared" si="34"/>
        <v>0</v>
      </c>
      <c r="BP42" s="116">
        <f t="shared" si="34"/>
        <v>0</v>
      </c>
      <c r="BQ42" s="116">
        <f t="shared" si="34"/>
        <v>0</v>
      </c>
      <c r="BR42" s="116">
        <f t="shared" si="34"/>
        <v>0</v>
      </c>
      <c r="BS42" s="116">
        <f t="shared" si="34"/>
        <v>0</v>
      </c>
      <c r="BT42" s="116">
        <f t="shared" si="34"/>
        <v>0</v>
      </c>
      <c r="BU42" s="116">
        <f t="shared" si="34"/>
        <v>0</v>
      </c>
      <c r="BV42" s="116">
        <f t="shared" si="34"/>
        <v>0</v>
      </c>
      <c r="BX42" s="74">
        <f t="shared" si="35"/>
        <v>220742</v>
      </c>
      <c r="BY42" s="74">
        <f t="shared" si="36"/>
        <v>220742</v>
      </c>
      <c r="BZ42" s="74">
        <f t="shared" si="36"/>
        <v>220742</v>
      </c>
      <c r="CA42" s="74">
        <f t="shared" si="36"/>
        <v>220742</v>
      </c>
      <c r="CB42" s="74">
        <f t="shared" si="36"/>
        <v>220742</v>
      </c>
      <c r="CC42" s="74">
        <f t="shared" si="36"/>
        <v>220742</v>
      </c>
      <c r="CD42" s="74">
        <f t="shared" si="36"/>
        <v>220742</v>
      </c>
      <c r="CE42" s="74">
        <f t="shared" si="36"/>
        <v>220742</v>
      </c>
      <c r="CG42" s="117">
        <f t="shared" si="37"/>
        <v>220742</v>
      </c>
      <c r="CH42" s="117">
        <f t="shared" si="38"/>
        <v>220742</v>
      </c>
      <c r="CI42" s="117">
        <f t="shared" si="38"/>
        <v>220742</v>
      </c>
      <c r="CJ42" s="117">
        <f t="shared" si="38"/>
        <v>220742</v>
      </c>
      <c r="CK42" s="117">
        <f t="shared" si="38"/>
        <v>220742</v>
      </c>
      <c r="CL42" s="117">
        <f t="shared" si="38"/>
        <v>220742</v>
      </c>
      <c r="CM42" s="117">
        <f t="shared" si="38"/>
        <v>220742</v>
      </c>
      <c r="CN42" s="117">
        <f t="shared" si="38"/>
        <v>220742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 s="124">
        <v>17</v>
      </c>
      <c r="H43" s="6">
        <v>17</v>
      </c>
      <c r="I43" s="2" t="s">
        <v>202</v>
      </c>
      <c r="J43" s="60"/>
      <c r="K43" s="61">
        <v>7773.25</v>
      </c>
      <c r="L43"/>
      <c r="M43" s="63">
        <v>4033</v>
      </c>
      <c r="N43" s="64">
        <f t="shared" si="6"/>
        <v>1209.9000000000001</v>
      </c>
      <c r="O43" s="64">
        <f t="shared" si="7"/>
        <v>4663.95</v>
      </c>
      <c r="P43" s="64">
        <f t="shared" si="8"/>
        <v>0</v>
      </c>
      <c r="Q43" s="64">
        <f t="shared" si="9"/>
        <v>0</v>
      </c>
      <c r="R43" s="65">
        <f t="shared" si="10"/>
        <v>0.52</v>
      </c>
      <c r="S43" s="65">
        <f t="shared" si="11"/>
        <v>0</v>
      </c>
      <c r="T43" s="64">
        <f t="shared" si="12"/>
        <v>0</v>
      </c>
      <c r="U43" s="64">
        <f t="shared" si="13"/>
        <v>0</v>
      </c>
      <c r="V43">
        <v>561</v>
      </c>
      <c r="W43" s="64">
        <f t="shared" si="14"/>
        <v>140.25</v>
      </c>
      <c r="X43" s="27">
        <f t="shared" si="15"/>
        <v>1209.9000000000001</v>
      </c>
      <c r="Y43" s="11">
        <f t="shared" si="16"/>
        <v>9123.4</v>
      </c>
      <c r="Z43" s="61">
        <v>8624253302</v>
      </c>
      <c r="AA43" s="63">
        <v>61129</v>
      </c>
      <c r="AB43" s="27">
        <f t="shared" si="17"/>
        <v>141082.85</v>
      </c>
      <c r="AC43" s="10">
        <f t="shared" si="18"/>
        <v>0.51205900000000004</v>
      </c>
      <c r="AD43" s="63">
        <v>83458</v>
      </c>
      <c r="AE43" s="10">
        <f t="shared" si="41"/>
        <v>0.57418499999999995</v>
      </c>
      <c r="AF43" s="10">
        <f t="shared" si="39"/>
        <v>0.46930300000000003</v>
      </c>
      <c r="AG43" s="66">
        <f t="shared" si="19"/>
        <v>0.46930300000000003</v>
      </c>
      <c r="AH43" s="67">
        <f t="shared" si="20"/>
        <v>0.03</v>
      </c>
      <c r="AI43" s="68">
        <f t="shared" si="21"/>
        <v>0.49930300000000005</v>
      </c>
      <c r="AJ43">
        <v>0</v>
      </c>
      <c r="AK43">
        <v>0</v>
      </c>
      <c r="AL43" s="26">
        <f t="shared" si="22"/>
        <v>0</v>
      </c>
      <c r="AM43">
        <v>0</v>
      </c>
      <c r="AN43">
        <v>0</v>
      </c>
      <c r="AO43" s="26">
        <f t="shared" si="23"/>
        <v>0</v>
      </c>
      <c r="AP43" s="26">
        <f t="shared" si="24"/>
        <v>52500305</v>
      </c>
      <c r="AQ43" s="26">
        <f t="shared" si="40"/>
        <v>52500305</v>
      </c>
      <c r="AR43" s="69">
        <v>44853676</v>
      </c>
      <c r="AS43" s="69">
        <f t="shared" si="42"/>
        <v>55102941</v>
      </c>
      <c r="AT43" s="63">
        <v>55102941</v>
      </c>
      <c r="AU43" s="26">
        <f t="shared" si="25"/>
        <v>2602636</v>
      </c>
      <c r="AV43" s="70" t="str">
        <f t="shared" si="26"/>
        <v>No</v>
      </c>
      <c r="AW43" s="69">
        <f t="shared" si="27"/>
        <v>0</v>
      </c>
      <c r="AX43" s="71">
        <f t="shared" si="28"/>
        <v>55102941</v>
      </c>
      <c r="AY43" s="72">
        <f t="shared" si="29"/>
        <v>55102941</v>
      </c>
      <c r="AZ43" s="115">
        <f t="shared" si="30"/>
        <v>0</v>
      </c>
      <c r="BA43" s="115"/>
      <c r="BB43" s="115">
        <f t="shared" si="31"/>
        <v>13526.79831473322</v>
      </c>
      <c r="BC43" s="74"/>
      <c r="BD43" s="74"/>
      <c r="BE43" s="74">
        <f t="shared" si="32"/>
        <v>-2602636</v>
      </c>
      <c r="BF43" s="74">
        <f t="shared" si="33"/>
        <v>-2602636</v>
      </c>
      <c r="BG43" s="74">
        <f t="shared" si="33"/>
        <v>-2602636</v>
      </c>
      <c r="BH43" s="74">
        <f t="shared" si="33"/>
        <v>-2602636</v>
      </c>
      <c r="BI43" s="74">
        <f t="shared" si="33"/>
        <v>-2602636</v>
      </c>
      <c r="BJ43" s="74">
        <f t="shared" si="33"/>
        <v>-2602636</v>
      </c>
      <c r="BK43" s="74">
        <f t="shared" si="33"/>
        <v>-2602636</v>
      </c>
      <c r="BL43" s="74">
        <f t="shared" si="33"/>
        <v>-2602636</v>
      </c>
      <c r="BO43" s="116">
        <f t="shared" si="34"/>
        <v>0</v>
      </c>
      <c r="BP43" s="116">
        <f t="shared" si="34"/>
        <v>-371916.68439999997</v>
      </c>
      <c r="BQ43" s="116">
        <f t="shared" si="34"/>
        <v>-433859.42119999998</v>
      </c>
      <c r="BR43" s="116">
        <f t="shared" si="34"/>
        <v>-520527.2</v>
      </c>
      <c r="BS43" s="116">
        <f t="shared" si="34"/>
        <v>-650659</v>
      </c>
      <c r="BT43" s="116">
        <f t="shared" si="34"/>
        <v>-867458.57880000002</v>
      </c>
      <c r="BU43" s="116">
        <f t="shared" si="34"/>
        <v>-1301318</v>
      </c>
      <c r="BV43" s="116">
        <f t="shared" si="34"/>
        <v>-2602636</v>
      </c>
      <c r="BX43" s="74">
        <f t="shared" si="35"/>
        <v>55102941</v>
      </c>
      <c r="BY43" s="74">
        <f t="shared" si="36"/>
        <v>54731024.3156</v>
      </c>
      <c r="BZ43" s="74">
        <f t="shared" si="36"/>
        <v>54669081.5788</v>
      </c>
      <c r="CA43" s="74">
        <f t="shared" si="36"/>
        <v>54582413.799999997</v>
      </c>
      <c r="CB43" s="74">
        <f t="shared" si="36"/>
        <v>54452282</v>
      </c>
      <c r="CC43" s="74">
        <f t="shared" si="36"/>
        <v>54235482.4212</v>
      </c>
      <c r="CD43" s="74">
        <f t="shared" si="36"/>
        <v>53801623</v>
      </c>
      <c r="CE43" s="74">
        <f t="shared" si="36"/>
        <v>52500305</v>
      </c>
      <c r="CG43" s="117">
        <f t="shared" si="37"/>
        <v>55102941</v>
      </c>
      <c r="CH43" s="117">
        <f t="shared" si="38"/>
        <v>55102941</v>
      </c>
      <c r="CI43" s="117">
        <f t="shared" si="38"/>
        <v>55102941</v>
      </c>
      <c r="CJ43" s="117">
        <f t="shared" si="38"/>
        <v>55102941</v>
      </c>
      <c r="CK43" s="117">
        <f t="shared" si="38"/>
        <v>55102941</v>
      </c>
      <c r="CL43" s="117">
        <f t="shared" si="38"/>
        <v>55102941</v>
      </c>
      <c r="CM43" s="117">
        <f t="shared" si="38"/>
        <v>55102941</v>
      </c>
      <c r="CN43" s="117">
        <f t="shared" si="38"/>
        <v>55102941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 s="124">
        <v>0</v>
      </c>
      <c r="H44" s="6">
        <v>18</v>
      </c>
      <c r="I44" s="2" t="s">
        <v>203</v>
      </c>
      <c r="J44" s="60"/>
      <c r="K44" s="61">
        <v>2521.66</v>
      </c>
      <c r="L44"/>
      <c r="M44" s="63">
        <v>603</v>
      </c>
      <c r="N44" s="64">
        <f t="shared" si="6"/>
        <v>180.9</v>
      </c>
      <c r="O44" s="64">
        <f t="shared" si="7"/>
        <v>1513</v>
      </c>
      <c r="P44" s="64">
        <f t="shared" si="8"/>
        <v>0</v>
      </c>
      <c r="Q44" s="64">
        <f t="shared" si="9"/>
        <v>0</v>
      </c>
      <c r="R44" s="65">
        <f t="shared" si="10"/>
        <v>0.24</v>
      </c>
      <c r="S44" s="65">
        <f t="shared" si="11"/>
        <v>0</v>
      </c>
      <c r="T44" s="64">
        <f t="shared" si="12"/>
        <v>0</v>
      </c>
      <c r="U44" s="64">
        <f t="shared" si="13"/>
        <v>0</v>
      </c>
      <c r="V44">
        <v>131</v>
      </c>
      <c r="W44" s="64">
        <f t="shared" si="14"/>
        <v>32.75</v>
      </c>
      <c r="X44" s="27">
        <f t="shared" si="15"/>
        <v>180.9</v>
      </c>
      <c r="Y44" s="11">
        <f t="shared" si="16"/>
        <v>2735.31</v>
      </c>
      <c r="Z44" s="61">
        <v>4779646551</v>
      </c>
      <c r="AA44" s="63">
        <v>17490</v>
      </c>
      <c r="AB44" s="27">
        <f t="shared" si="17"/>
        <v>273278.82</v>
      </c>
      <c r="AC44" s="10">
        <f t="shared" si="18"/>
        <v>0.99186300000000005</v>
      </c>
      <c r="AD44" s="63">
        <v>142432</v>
      </c>
      <c r="AE44" s="10">
        <f t="shared" si="41"/>
        <v>0.97992100000000004</v>
      </c>
      <c r="AF44" s="10">
        <f t="shared" si="39"/>
        <v>1.172E-2</v>
      </c>
      <c r="AG44" s="66">
        <f t="shared" si="19"/>
        <v>1.172E-2</v>
      </c>
      <c r="AH44" s="67">
        <f t="shared" si="20"/>
        <v>0</v>
      </c>
      <c r="AI44" s="68">
        <f t="shared" si="21"/>
        <v>1.172E-2</v>
      </c>
      <c r="AJ44">
        <v>0</v>
      </c>
      <c r="AK44">
        <v>0</v>
      </c>
      <c r="AL44" s="26">
        <f t="shared" si="22"/>
        <v>0</v>
      </c>
      <c r="AM44">
        <v>0</v>
      </c>
      <c r="AN44">
        <v>0</v>
      </c>
      <c r="AO44" s="26">
        <f t="shared" si="23"/>
        <v>0</v>
      </c>
      <c r="AP44" s="26">
        <f t="shared" si="24"/>
        <v>369467</v>
      </c>
      <c r="AQ44" s="26">
        <f t="shared" si="40"/>
        <v>369467</v>
      </c>
      <c r="AR44" s="69">
        <v>1417583</v>
      </c>
      <c r="AS44" s="69">
        <f t="shared" si="42"/>
        <v>369467</v>
      </c>
      <c r="AT44" s="63">
        <v>1379178</v>
      </c>
      <c r="AU44" s="26">
        <f t="shared" si="25"/>
        <v>1009711</v>
      </c>
      <c r="AV44" s="70" t="str">
        <f t="shared" si="26"/>
        <v>No</v>
      </c>
      <c r="AW44" s="69">
        <f t="shared" si="27"/>
        <v>0</v>
      </c>
      <c r="AX44" s="71">
        <f t="shared" si="28"/>
        <v>1379178</v>
      </c>
      <c r="AY44" s="72">
        <f t="shared" si="29"/>
        <v>1379178</v>
      </c>
      <c r="AZ44" s="115">
        <f t="shared" si="30"/>
        <v>0</v>
      </c>
      <c r="BA44" s="115"/>
      <c r="BB44" s="115">
        <f t="shared" si="31"/>
        <v>12501.4663951524</v>
      </c>
      <c r="BC44" s="74"/>
      <c r="BD44" s="74"/>
      <c r="BE44" s="74">
        <f t="shared" si="32"/>
        <v>-1009711</v>
      </c>
      <c r="BF44" s="74">
        <f t="shared" si="33"/>
        <v>-1009711</v>
      </c>
      <c r="BG44" s="74">
        <f t="shared" si="33"/>
        <v>-865423.29810000001</v>
      </c>
      <c r="BH44" s="74">
        <f t="shared" si="33"/>
        <v>-721157.2343067301</v>
      </c>
      <c r="BI44" s="74">
        <f t="shared" si="33"/>
        <v>-576925.78744538408</v>
      </c>
      <c r="BJ44" s="74">
        <f t="shared" si="33"/>
        <v>-432694.34058403806</v>
      </c>
      <c r="BK44" s="74">
        <f t="shared" si="33"/>
        <v>-288477.31686737819</v>
      </c>
      <c r="BL44" s="74">
        <f t="shared" si="33"/>
        <v>-144238.6584336891</v>
      </c>
      <c r="BO44" s="116">
        <f t="shared" si="34"/>
        <v>0</v>
      </c>
      <c r="BP44" s="116">
        <f t="shared" si="34"/>
        <v>-144287.70189999999</v>
      </c>
      <c r="BQ44" s="116">
        <f t="shared" si="34"/>
        <v>-144266.06379327</v>
      </c>
      <c r="BR44" s="116">
        <f t="shared" si="34"/>
        <v>-144231.44686134602</v>
      </c>
      <c r="BS44" s="116">
        <f t="shared" si="34"/>
        <v>-144231.44686134602</v>
      </c>
      <c r="BT44" s="116">
        <f t="shared" si="34"/>
        <v>-144217.02371665987</v>
      </c>
      <c r="BU44" s="116">
        <f t="shared" si="34"/>
        <v>-144238.6584336891</v>
      </c>
      <c r="BV44" s="116">
        <f t="shared" si="34"/>
        <v>-144238.6584336891</v>
      </c>
      <c r="BX44" s="74">
        <f t="shared" si="35"/>
        <v>1379178</v>
      </c>
      <c r="BY44" s="74">
        <f t="shared" si="36"/>
        <v>1234890.2981</v>
      </c>
      <c r="BZ44" s="74">
        <f t="shared" si="36"/>
        <v>1090624.2343067301</v>
      </c>
      <c r="CA44" s="74">
        <f t="shared" si="36"/>
        <v>946392.78744538408</v>
      </c>
      <c r="CB44" s="74">
        <f t="shared" si="36"/>
        <v>802161.34058403806</v>
      </c>
      <c r="CC44" s="74">
        <f t="shared" si="36"/>
        <v>657944.31686737819</v>
      </c>
      <c r="CD44" s="74">
        <f t="shared" si="36"/>
        <v>513705.6584336891</v>
      </c>
      <c r="CE44" s="74">
        <f t="shared" si="36"/>
        <v>369467</v>
      </c>
      <c r="CG44" s="117">
        <f t="shared" si="37"/>
        <v>1379178</v>
      </c>
      <c r="CH44" s="117">
        <f t="shared" si="38"/>
        <v>1234890.2981</v>
      </c>
      <c r="CI44" s="117">
        <f t="shared" si="38"/>
        <v>1090624.2343067301</v>
      </c>
      <c r="CJ44" s="117">
        <f t="shared" si="38"/>
        <v>946392.78744538408</v>
      </c>
      <c r="CK44" s="117">
        <f t="shared" si="38"/>
        <v>802161.34058403806</v>
      </c>
      <c r="CL44" s="117">
        <f t="shared" si="38"/>
        <v>657944.31686737819</v>
      </c>
      <c r="CM44" s="117">
        <f t="shared" si="38"/>
        <v>513705.6584336891</v>
      </c>
      <c r="CN44" s="117">
        <f t="shared" si="38"/>
        <v>369467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 s="124">
        <v>37</v>
      </c>
      <c r="H45" s="6">
        <v>19</v>
      </c>
      <c r="I45" s="2" t="s">
        <v>204</v>
      </c>
      <c r="J45" s="60"/>
      <c r="K45" s="61">
        <v>1149.46</v>
      </c>
      <c r="L45"/>
      <c r="M45" s="63">
        <v>336</v>
      </c>
      <c r="N45" s="64">
        <f t="shared" si="6"/>
        <v>100.8</v>
      </c>
      <c r="O45" s="64">
        <f t="shared" si="7"/>
        <v>689.68</v>
      </c>
      <c r="P45" s="64">
        <f t="shared" si="8"/>
        <v>0</v>
      </c>
      <c r="Q45" s="64">
        <f t="shared" si="9"/>
        <v>0</v>
      </c>
      <c r="R45" s="65">
        <f t="shared" si="10"/>
        <v>0.28999999999999998</v>
      </c>
      <c r="S45" s="65">
        <f t="shared" si="11"/>
        <v>0</v>
      </c>
      <c r="T45" s="64">
        <f t="shared" si="12"/>
        <v>0</v>
      </c>
      <c r="U45" s="64">
        <f t="shared" si="13"/>
        <v>0</v>
      </c>
      <c r="V45">
        <v>13</v>
      </c>
      <c r="W45" s="64">
        <f t="shared" si="14"/>
        <v>3.25</v>
      </c>
      <c r="X45" s="27">
        <f t="shared" si="15"/>
        <v>100.8</v>
      </c>
      <c r="Y45" s="11">
        <f t="shared" si="16"/>
        <v>1253.51</v>
      </c>
      <c r="Z45" s="61">
        <v>1355640242.6700001</v>
      </c>
      <c r="AA45" s="63">
        <v>8456</v>
      </c>
      <c r="AB45" s="27">
        <f t="shared" si="17"/>
        <v>160316.96</v>
      </c>
      <c r="AC45" s="10">
        <f t="shared" si="18"/>
        <v>0.58186899999999997</v>
      </c>
      <c r="AD45" s="63">
        <v>90575</v>
      </c>
      <c r="AE45" s="10">
        <f t="shared" si="41"/>
        <v>0.62314899999999995</v>
      </c>
      <c r="AF45" s="10">
        <f t="shared" si="39"/>
        <v>0.40574700000000002</v>
      </c>
      <c r="AG45" s="66">
        <f t="shared" si="19"/>
        <v>0.40574700000000002</v>
      </c>
      <c r="AH45" s="67">
        <f t="shared" si="20"/>
        <v>0</v>
      </c>
      <c r="AI45" s="68">
        <f t="shared" si="21"/>
        <v>0.40574700000000002</v>
      </c>
      <c r="AJ45">
        <v>0</v>
      </c>
      <c r="AK45">
        <v>0</v>
      </c>
      <c r="AL45" s="26">
        <f t="shared" si="22"/>
        <v>0</v>
      </c>
      <c r="AM45">
        <v>236</v>
      </c>
      <c r="AN45" s="118">
        <v>4</v>
      </c>
      <c r="AO45" s="26">
        <f t="shared" si="23"/>
        <v>94400</v>
      </c>
      <c r="AP45" s="26">
        <f t="shared" si="24"/>
        <v>5861706</v>
      </c>
      <c r="AQ45" s="26">
        <f t="shared" si="40"/>
        <v>5956106</v>
      </c>
      <c r="AR45" s="69">
        <v>6975373</v>
      </c>
      <c r="AS45" s="69">
        <f t="shared" si="42"/>
        <v>5956106</v>
      </c>
      <c r="AT45" s="63">
        <v>6969690</v>
      </c>
      <c r="AU45" s="26">
        <f t="shared" si="25"/>
        <v>1013584</v>
      </c>
      <c r="AV45" s="70" t="str">
        <f t="shared" si="26"/>
        <v>No</v>
      </c>
      <c r="AW45" s="69">
        <f t="shared" si="27"/>
        <v>0</v>
      </c>
      <c r="AX45" s="71">
        <f t="shared" si="28"/>
        <v>6969690</v>
      </c>
      <c r="AY45" s="72">
        <f t="shared" si="29"/>
        <v>6969690</v>
      </c>
      <c r="AZ45" s="115">
        <f t="shared" si="30"/>
        <v>0</v>
      </c>
      <c r="BA45" s="115"/>
      <c r="BB45" s="115">
        <f t="shared" si="31"/>
        <v>12568.251831294694</v>
      </c>
      <c r="BC45" s="74"/>
      <c r="BD45" s="74"/>
      <c r="BE45" s="74">
        <f t="shared" si="32"/>
        <v>-1013584</v>
      </c>
      <c r="BF45" s="74">
        <f t="shared" si="33"/>
        <v>-1013584</v>
      </c>
      <c r="BG45" s="74">
        <f t="shared" si="33"/>
        <v>-868742.84640000015</v>
      </c>
      <c r="BH45" s="74">
        <f t="shared" si="33"/>
        <v>-723923.41390512045</v>
      </c>
      <c r="BI45" s="74">
        <f t="shared" si="33"/>
        <v>-579138.73112409655</v>
      </c>
      <c r="BJ45" s="74">
        <f t="shared" si="33"/>
        <v>-434354.04834307265</v>
      </c>
      <c r="BK45" s="74">
        <f t="shared" si="33"/>
        <v>-289583.84403032623</v>
      </c>
      <c r="BL45" s="74">
        <f t="shared" si="33"/>
        <v>-144791.92201516312</v>
      </c>
      <c r="BO45" s="116">
        <f t="shared" si="34"/>
        <v>0</v>
      </c>
      <c r="BP45" s="116">
        <f t="shared" si="34"/>
        <v>-144841.15359999999</v>
      </c>
      <c r="BQ45" s="116">
        <f t="shared" si="34"/>
        <v>-144819.43249488002</v>
      </c>
      <c r="BR45" s="116">
        <f t="shared" si="34"/>
        <v>-144784.68278102411</v>
      </c>
      <c r="BS45" s="116">
        <f t="shared" si="34"/>
        <v>-144784.68278102414</v>
      </c>
      <c r="BT45" s="116">
        <f t="shared" si="34"/>
        <v>-144770.20431274609</v>
      </c>
      <c r="BU45" s="116">
        <f t="shared" si="34"/>
        <v>-144791.92201516312</v>
      </c>
      <c r="BV45" s="116">
        <f t="shared" si="34"/>
        <v>-144791.92201516312</v>
      </c>
      <c r="BX45" s="74">
        <f t="shared" si="35"/>
        <v>6969690</v>
      </c>
      <c r="BY45" s="74">
        <f t="shared" si="36"/>
        <v>6824848.8464000002</v>
      </c>
      <c r="BZ45" s="74">
        <f t="shared" si="36"/>
        <v>6680029.4139051205</v>
      </c>
      <c r="CA45" s="74">
        <f t="shared" si="36"/>
        <v>6535244.7311240966</v>
      </c>
      <c r="CB45" s="74">
        <f t="shared" si="36"/>
        <v>6390460.0483430726</v>
      </c>
      <c r="CC45" s="74">
        <f t="shared" si="36"/>
        <v>6245689.8440303262</v>
      </c>
      <c r="CD45" s="74">
        <f t="shared" si="36"/>
        <v>6100897.9220151631</v>
      </c>
      <c r="CE45" s="74">
        <f t="shared" si="36"/>
        <v>5956106</v>
      </c>
      <c r="CG45" s="117">
        <f t="shared" si="37"/>
        <v>6969690</v>
      </c>
      <c r="CH45" s="117">
        <f t="shared" si="38"/>
        <v>6824848.8464000002</v>
      </c>
      <c r="CI45" s="117">
        <f t="shared" si="38"/>
        <v>6680029.4139051205</v>
      </c>
      <c r="CJ45" s="117">
        <f t="shared" si="38"/>
        <v>6535244.7311240966</v>
      </c>
      <c r="CK45" s="117">
        <f t="shared" si="38"/>
        <v>6390460.0483430726</v>
      </c>
      <c r="CL45" s="117">
        <f t="shared" si="38"/>
        <v>6245689.8440303262</v>
      </c>
      <c r="CM45" s="117">
        <f t="shared" si="38"/>
        <v>6100897.9220151631</v>
      </c>
      <c r="CN45" s="117">
        <f t="shared" si="38"/>
        <v>5956106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 s="124">
        <v>0</v>
      </c>
      <c r="H46" s="6">
        <v>20</v>
      </c>
      <c r="I46" s="2" t="s">
        <v>205</v>
      </c>
      <c r="J46" s="60"/>
      <c r="K46" s="61">
        <v>1415.87</v>
      </c>
      <c r="L46"/>
      <c r="M46" s="63">
        <v>182</v>
      </c>
      <c r="N46" s="64">
        <f t="shared" si="6"/>
        <v>54.6</v>
      </c>
      <c r="O46" s="64">
        <f t="shared" si="7"/>
        <v>849.52</v>
      </c>
      <c r="P46" s="64">
        <f t="shared" si="8"/>
        <v>0</v>
      </c>
      <c r="Q46" s="64">
        <f t="shared" si="9"/>
        <v>0</v>
      </c>
      <c r="R46" s="65">
        <f t="shared" si="10"/>
        <v>0.13</v>
      </c>
      <c r="S46" s="65">
        <f t="shared" si="11"/>
        <v>0</v>
      </c>
      <c r="T46" s="64">
        <f t="shared" si="12"/>
        <v>0</v>
      </c>
      <c r="U46" s="64">
        <f t="shared" si="13"/>
        <v>0</v>
      </c>
      <c r="V46">
        <v>22</v>
      </c>
      <c r="W46" s="64">
        <f t="shared" si="14"/>
        <v>5.5</v>
      </c>
      <c r="X46" s="27">
        <f t="shared" si="15"/>
        <v>54.6</v>
      </c>
      <c r="Y46" s="11">
        <f t="shared" si="16"/>
        <v>1475.9699999999998</v>
      </c>
      <c r="Z46" s="61">
        <v>1932535320.6700001</v>
      </c>
      <c r="AA46" s="63">
        <v>9613</v>
      </c>
      <c r="AB46" s="27">
        <f t="shared" si="17"/>
        <v>201033.53</v>
      </c>
      <c r="AC46" s="10">
        <f t="shared" si="18"/>
        <v>0.72964899999999999</v>
      </c>
      <c r="AD46" s="63">
        <v>158357</v>
      </c>
      <c r="AE46" s="10">
        <f t="shared" si="41"/>
        <v>1.0894839999999999</v>
      </c>
      <c r="AF46" s="10">
        <f t="shared" si="39"/>
        <v>0.16240099999999999</v>
      </c>
      <c r="AG46" s="66">
        <f t="shared" si="19"/>
        <v>0.16240099999999999</v>
      </c>
      <c r="AH46" s="67">
        <f t="shared" si="20"/>
        <v>0</v>
      </c>
      <c r="AI46" s="68">
        <f t="shared" si="21"/>
        <v>0.16240099999999999</v>
      </c>
      <c r="AJ46">
        <v>1417</v>
      </c>
      <c r="AK46">
        <v>13</v>
      </c>
      <c r="AL46" s="26">
        <f t="shared" si="22"/>
        <v>1842100</v>
      </c>
      <c r="AM46">
        <v>0</v>
      </c>
      <c r="AN46">
        <v>0</v>
      </c>
      <c r="AO46" s="26">
        <f t="shared" si="23"/>
        <v>0</v>
      </c>
      <c r="AP46" s="26">
        <f t="shared" si="24"/>
        <v>2762531</v>
      </c>
      <c r="AQ46" s="26">
        <f t="shared" si="40"/>
        <v>4604631</v>
      </c>
      <c r="AR46" s="69">
        <v>4359350</v>
      </c>
      <c r="AS46" s="69">
        <f t="shared" si="42"/>
        <v>4604631</v>
      </c>
      <c r="AT46" s="63">
        <v>4699203</v>
      </c>
      <c r="AU46" s="26">
        <f t="shared" si="25"/>
        <v>94572</v>
      </c>
      <c r="AV46" s="70" t="str">
        <f t="shared" si="26"/>
        <v>No</v>
      </c>
      <c r="AW46" s="69">
        <f t="shared" si="27"/>
        <v>0</v>
      </c>
      <c r="AX46" s="71">
        <f t="shared" si="28"/>
        <v>4699203</v>
      </c>
      <c r="AY46" s="72">
        <f t="shared" si="29"/>
        <v>4699203</v>
      </c>
      <c r="AZ46" s="115">
        <f t="shared" si="30"/>
        <v>0</v>
      </c>
      <c r="BA46" s="115"/>
      <c r="BB46" s="115">
        <f t="shared" si="31"/>
        <v>12014.206283062709</v>
      </c>
      <c r="BC46" s="74"/>
      <c r="BD46" s="74"/>
      <c r="BE46" s="74">
        <f t="shared" si="32"/>
        <v>-94572</v>
      </c>
      <c r="BF46" s="74">
        <f t="shared" si="33"/>
        <v>-94572</v>
      </c>
      <c r="BG46" s="74">
        <f t="shared" si="33"/>
        <v>-81057.661199999973</v>
      </c>
      <c r="BH46" s="74">
        <f t="shared" si="33"/>
        <v>-67545.349077959545</v>
      </c>
      <c r="BI46" s="74">
        <f t="shared" si="33"/>
        <v>-54036.279262367636</v>
      </c>
      <c r="BJ46" s="74">
        <f t="shared" si="33"/>
        <v>-40527.209446775727</v>
      </c>
      <c r="BK46" s="74">
        <f t="shared" si="33"/>
        <v>-27019.490538164973</v>
      </c>
      <c r="BL46" s="74">
        <f t="shared" si="33"/>
        <v>-13509.745269082487</v>
      </c>
      <c r="BO46" s="116">
        <f t="shared" si="34"/>
        <v>0</v>
      </c>
      <c r="BP46" s="116">
        <f t="shared" si="34"/>
        <v>-13514.3388</v>
      </c>
      <c r="BQ46" s="116">
        <f t="shared" si="34"/>
        <v>-13512.312122039995</v>
      </c>
      <c r="BR46" s="116">
        <f t="shared" si="34"/>
        <v>-13509.069815591909</v>
      </c>
      <c r="BS46" s="116">
        <f t="shared" si="34"/>
        <v>-13509.069815591909</v>
      </c>
      <c r="BT46" s="116">
        <f t="shared" si="34"/>
        <v>-13507.71890861035</v>
      </c>
      <c r="BU46" s="116">
        <f t="shared" si="34"/>
        <v>-13509.745269082487</v>
      </c>
      <c r="BV46" s="116">
        <f t="shared" si="34"/>
        <v>-13509.745269082487</v>
      </c>
      <c r="BX46" s="74">
        <f t="shared" si="35"/>
        <v>4699203</v>
      </c>
      <c r="BY46" s="74">
        <f t="shared" si="36"/>
        <v>4685688.6612</v>
      </c>
      <c r="BZ46" s="74">
        <f t="shared" si="36"/>
        <v>4672176.3490779595</v>
      </c>
      <c r="CA46" s="74">
        <f t="shared" si="36"/>
        <v>4658667.2792623676</v>
      </c>
      <c r="CB46" s="74">
        <f t="shared" si="36"/>
        <v>4645158.2094467757</v>
      </c>
      <c r="CC46" s="74">
        <f t="shared" si="36"/>
        <v>4631650.490538165</v>
      </c>
      <c r="CD46" s="74">
        <f t="shared" si="36"/>
        <v>4618140.7452690825</v>
      </c>
      <c r="CE46" s="74">
        <f t="shared" si="36"/>
        <v>4604631</v>
      </c>
      <c r="CG46" s="117">
        <f t="shared" si="37"/>
        <v>4699203</v>
      </c>
      <c r="CH46" s="117">
        <f t="shared" si="38"/>
        <v>4685688.6612</v>
      </c>
      <c r="CI46" s="117">
        <f t="shared" si="38"/>
        <v>4672176.3490779595</v>
      </c>
      <c r="CJ46" s="117">
        <f t="shared" si="38"/>
        <v>4658667.2792623676</v>
      </c>
      <c r="CK46" s="117">
        <f t="shared" si="38"/>
        <v>4645158.2094467757</v>
      </c>
      <c r="CL46" s="117">
        <f t="shared" si="38"/>
        <v>4631650.490538165</v>
      </c>
      <c r="CM46" s="117">
        <f t="shared" si="38"/>
        <v>4618140.7452690825</v>
      </c>
      <c r="CN46" s="117">
        <f t="shared" si="38"/>
        <v>4604631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 s="124">
        <v>0</v>
      </c>
      <c r="H47" s="6">
        <v>21</v>
      </c>
      <c r="I47" s="2" t="s">
        <v>206</v>
      </c>
      <c r="J47" s="60"/>
      <c r="K47" s="61">
        <v>96</v>
      </c>
      <c r="L47"/>
      <c r="M47" s="63">
        <v>31</v>
      </c>
      <c r="N47" s="64">
        <f t="shared" si="6"/>
        <v>9.3000000000000007</v>
      </c>
      <c r="O47" s="64">
        <f t="shared" si="7"/>
        <v>57.6</v>
      </c>
      <c r="P47" s="64">
        <f t="shared" si="8"/>
        <v>0</v>
      </c>
      <c r="Q47" s="64">
        <f t="shared" si="9"/>
        <v>0</v>
      </c>
      <c r="R47" s="65">
        <f t="shared" si="10"/>
        <v>0.32</v>
      </c>
      <c r="S47" s="65">
        <f t="shared" si="11"/>
        <v>0</v>
      </c>
      <c r="T47" s="64">
        <f t="shared" si="12"/>
        <v>0</v>
      </c>
      <c r="U47" s="64">
        <f t="shared" si="13"/>
        <v>0</v>
      </c>
      <c r="V47">
        <v>2</v>
      </c>
      <c r="W47" s="64">
        <f t="shared" si="14"/>
        <v>0.5</v>
      </c>
      <c r="X47" s="27">
        <f t="shared" si="15"/>
        <v>9.3000000000000007</v>
      </c>
      <c r="Y47" s="11">
        <f t="shared" si="16"/>
        <v>105.8</v>
      </c>
      <c r="Z47" s="61">
        <v>377527292.32999998</v>
      </c>
      <c r="AA47" s="63">
        <v>1140</v>
      </c>
      <c r="AB47" s="27">
        <f t="shared" si="17"/>
        <v>331164.28999999998</v>
      </c>
      <c r="AC47" s="10">
        <f t="shared" si="18"/>
        <v>1.2019569999999999</v>
      </c>
      <c r="AD47" s="63">
        <v>87000</v>
      </c>
      <c r="AE47" s="10">
        <f t="shared" si="41"/>
        <v>0.598553</v>
      </c>
      <c r="AF47" s="10">
        <f t="shared" si="39"/>
        <v>-2.0936E-2</v>
      </c>
      <c r="AG47" s="66">
        <f t="shared" si="19"/>
        <v>0.01</v>
      </c>
      <c r="AH47" s="67">
        <f t="shared" si="20"/>
        <v>0</v>
      </c>
      <c r="AI47" s="68">
        <f t="shared" si="21"/>
        <v>0.01</v>
      </c>
      <c r="AJ47">
        <v>30</v>
      </c>
      <c r="AK47">
        <v>4</v>
      </c>
      <c r="AL47" s="26">
        <f t="shared" si="22"/>
        <v>12000</v>
      </c>
      <c r="AM47">
        <v>0</v>
      </c>
      <c r="AN47">
        <v>0</v>
      </c>
      <c r="AO47" s="26">
        <f t="shared" si="23"/>
        <v>0</v>
      </c>
      <c r="AP47" s="26">
        <f t="shared" si="24"/>
        <v>12193</v>
      </c>
      <c r="AQ47" s="26">
        <f t="shared" si="40"/>
        <v>24193</v>
      </c>
      <c r="AR47" s="69">
        <v>177216</v>
      </c>
      <c r="AS47" s="69">
        <f t="shared" si="42"/>
        <v>24193</v>
      </c>
      <c r="AT47" s="63">
        <v>125752</v>
      </c>
      <c r="AU47" s="26">
        <f t="shared" si="25"/>
        <v>101559</v>
      </c>
      <c r="AV47" s="70" t="str">
        <f t="shared" si="26"/>
        <v>No</v>
      </c>
      <c r="AW47" s="69">
        <f t="shared" si="27"/>
        <v>0</v>
      </c>
      <c r="AX47" s="71">
        <f t="shared" si="28"/>
        <v>125752</v>
      </c>
      <c r="AY47" s="72">
        <f t="shared" si="29"/>
        <v>125752</v>
      </c>
      <c r="AZ47" s="115">
        <f t="shared" si="30"/>
        <v>0</v>
      </c>
      <c r="BA47" s="115"/>
      <c r="BB47" s="115">
        <f t="shared" si="31"/>
        <v>12701.510416666666</v>
      </c>
      <c r="BC47" s="74"/>
      <c r="BD47" s="74"/>
      <c r="BE47" s="74">
        <f t="shared" si="32"/>
        <v>-101559</v>
      </c>
      <c r="BF47" s="74">
        <f t="shared" si="33"/>
        <v>-101559</v>
      </c>
      <c r="BG47" s="74">
        <f t="shared" si="33"/>
        <v>-87046.218900000007</v>
      </c>
      <c r="BH47" s="74">
        <f t="shared" si="33"/>
        <v>-72535.614209370004</v>
      </c>
      <c r="BI47" s="74">
        <f t="shared" si="33"/>
        <v>-58028.491367495997</v>
      </c>
      <c r="BJ47" s="74">
        <f t="shared" si="33"/>
        <v>-43521.368525622005</v>
      </c>
      <c r="BK47" s="74">
        <f t="shared" si="33"/>
        <v>-29015.696396032188</v>
      </c>
      <c r="BL47" s="74">
        <f t="shared" si="33"/>
        <v>-14507.848198016094</v>
      </c>
      <c r="BO47" s="116">
        <f t="shared" si="34"/>
        <v>0</v>
      </c>
      <c r="BP47" s="116">
        <f t="shared" si="34"/>
        <v>-14512.7811</v>
      </c>
      <c r="BQ47" s="116">
        <f t="shared" si="34"/>
        <v>-14510.60469063</v>
      </c>
      <c r="BR47" s="116">
        <f t="shared" si="34"/>
        <v>-14507.122841874001</v>
      </c>
      <c r="BS47" s="116">
        <f t="shared" si="34"/>
        <v>-14507.122841873999</v>
      </c>
      <c r="BT47" s="116">
        <f t="shared" si="34"/>
        <v>-14505.672129589813</v>
      </c>
      <c r="BU47" s="116">
        <f t="shared" si="34"/>
        <v>-14507.848198016094</v>
      </c>
      <c r="BV47" s="116">
        <f t="shared" si="34"/>
        <v>-14507.848198016094</v>
      </c>
      <c r="BX47" s="74">
        <f t="shared" si="35"/>
        <v>125752</v>
      </c>
      <c r="BY47" s="74">
        <f t="shared" si="36"/>
        <v>111239.21890000001</v>
      </c>
      <c r="BZ47" s="74">
        <f t="shared" si="36"/>
        <v>96728.614209370004</v>
      </c>
      <c r="CA47" s="74">
        <f t="shared" si="36"/>
        <v>82221.491367495997</v>
      </c>
      <c r="CB47" s="74">
        <f t="shared" si="36"/>
        <v>67714.368525622005</v>
      </c>
      <c r="CC47" s="74">
        <f t="shared" si="36"/>
        <v>53208.696396032188</v>
      </c>
      <c r="CD47" s="74">
        <f t="shared" si="36"/>
        <v>38700.848198016094</v>
      </c>
      <c r="CE47" s="74">
        <f t="shared" si="36"/>
        <v>24193</v>
      </c>
      <c r="CG47" s="117">
        <f t="shared" si="37"/>
        <v>125752</v>
      </c>
      <c r="CH47" s="117">
        <f t="shared" si="38"/>
        <v>111239.21890000001</v>
      </c>
      <c r="CI47" s="117">
        <f t="shared" si="38"/>
        <v>96728.614209370004</v>
      </c>
      <c r="CJ47" s="117">
        <f t="shared" si="38"/>
        <v>82221.491367495997</v>
      </c>
      <c r="CK47" s="117">
        <f t="shared" si="38"/>
        <v>67714.368525622005</v>
      </c>
      <c r="CL47" s="117">
        <f t="shared" si="38"/>
        <v>53208.696396032188</v>
      </c>
      <c r="CM47" s="117">
        <f t="shared" si="38"/>
        <v>38700.848198016094</v>
      </c>
      <c r="CN47" s="117">
        <f t="shared" si="38"/>
        <v>24193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 s="124">
        <v>0</v>
      </c>
      <c r="H48" s="6">
        <v>22</v>
      </c>
      <c r="I48" s="2" t="s">
        <v>208</v>
      </c>
      <c r="J48" s="60"/>
      <c r="K48" s="61">
        <v>623.36</v>
      </c>
      <c r="L48"/>
      <c r="M48" s="63">
        <v>185</v>
      </c>
      <c r="N48" s="64">
        <f t="shared" si="6"/>
        <v>55.5</v>
      </c>
      <c r="O48" s="64">
        <f t="shared" si="7"/>
        <v>374.02</v>
      </c>
      <c r="P48" s="64">
        <f t="shared" si="8"/>
        <v>0</v>
      </c>
      <c r="Q48" s="64">
        <f t="shared" si="9"/>
        <v>0</v>
      </c>
      <c r="R48" s="65">
        <f t="shared" si="10"/>
        <v>0.3</v>
      </c>
      <c r="S48" s="65">
        <f t="shared" si="11"/>
        <v>0</v>
      </c>
      <c r="T48" s="64">
        <f t="shared" si="12"/>
        <v>0</v>
      </c>
      <c r="U48" s="64">
        <f t="shared" si="13"/>
        <v>0</v>
      </c>
      <c r="V48">
        <v>11</v>
      </c>
      <c r="W48" s="64">
        <f t="shared" si="14"/>
        <v>2.75</v>
      </c>
      <c r="X48" s="27">
        <f t="shared" si="15"/>
        <v>55.5</v>
      </c>
      <c r="Y48" s="11">
        <f t="shared" si="16"/>
        <v>681.61</v>
      </c>
      <c r="Z48" s="61">
        <v>874848459.33000004</v>
      </c>
      <c r="AA48" s="63">
        <v>5082</v>
      </c>
      <c r="AB48" s="27">
        <f t="shared" si="17"/>
        <v>172146.49</v>
      </c>
      <c r="AC48" s="10">
        <f t="shared" si="18"/>
        <v>0.62480400000000003</v>
      </c>
      <c r="AD48" s="63">
        <v>99487</v>
      </c>
      <c r="AE48" s="10">
        <f t="shared" si="41"/>
        <v>0.68446300000000004</v>
      </c>
      <c r="AF48" s="10">
        <f t="shared" si="39"/>
        <v>0.357298</v>
      </c>
      <c r="AG48" s="66">
        <f t="shared" si="19"/>
        <v>0.357298</v>
      </c>
      <c r="AH48" s="67">
        <f t="shared" si="20"/>
        <v>0</v>
      </c>
      <c r="AI48" s="68">
        <f t="shared" si="21"/>
        <v>0.357298</v>
      </c>
      <c r="AJ48">
        <v>0</v>
      </c>
      <c r="AK48">
        <v>0</v>
      </c>
      <c r="AL48" s="26">
        <f t="shared" si="22"/>
        <v>0</v>
      </c>
      <c r="AM48">
        <v>121</v>
      </c>
      <c r="AN48" s="118">
        <v>4</v>
      </c>
      <c r="AO48" s="26">
        <f t="shared" si="23"/>
        <v>48400</v>
      </c>
      <c r="AP48" s="26">
        <f t="shared" si="24"/>
        <v>2806774</v>
      </c>
      <c r="AQ48" s="26">
        <f t="shared" si="40"/>
        <v>2855174</v>
      </c>
      <c r="AR48" s="69">
        <v>4665608</v>
      </c>
      <c r="AS48" s="69">
        <f t="shared" si="42"/>
        <v>2855174</v>
      </c>
      <c r="AT48" s="63">
        <v>4004835</v>
      </c>
      <c r="AU48" s="26">
        <f t="shared" si="25"/>
        <v>1149661</v>
      </c>
      <c r="AV48" s="70" t="str">
        <f t="shared" si="26"/>
        <v>No</v>
      </c>
      <c r="AW48" s="69">
        <f t="shared" si="27"/>
        <v>0</v>
      </c>
      <c r="AX48" s="71">
        <f t="shared" si="28"/>
        <v>4004835</v>
      </c>
      <c r="AY48" s="72">
        <f t="shared" si="29"/>
        <v>4004835</v>
      </c>
      <c r="AZ48" s="115">
        <f t="shared" si="30"/>
        <v>0</v>
      </c>
      <c r="BA48" s="115"/>
      <c r="BB48" s="115">
        <f t="shared" si="31"/>
        <v>12601.955932366529</v>
      </c>
      <c r="BC48" s="74"/>
      <c r="BD48" s="74"/>
      <c r="BE48" s="74">
        <f t="shared" si="32"/>
        <v>-1149661</v>
      </c>
      <c r="BF48" s="74">
        <f t="shared" si="33"/>
        <v>-1149661</v>
      </c>
      <c r="BG48" s="74">
        <f t="shared" si="33"/>
        <v>-985374.4430999998</v>
      </c>
      <c r="BH48" s="74">
        <f t="shared" si="33"/>
        <v>-821112.5234352299</v>
      </c>
      <c r="BI48" s="74">
        <f t="shared" si="33"/>
        <v>-656890.01874818373</v>
      </c>
      <c r="BJ48" s="74">
        <f t="shared" si="33"/>
        <v>-492667.51406113803</v>
      </c>
      <c r="BK48" s="74">
        <f t="shared" si="33"/>
        <v>-328461.43162456062</v>
      </c>
      <c r="BL48" s="74">
        <f t="shared" si="33"/>
        <v>-164230.71581228031</v>
      </c>
      <c r="BO48" s="116">
        <f t="shared" si="34"/>
        <v>0</v>
      </c>
      <c r="BP48" s="116">
        <f t="shared" si="34"/>
        <v>-164286.5569</v>
      </c>
      <c r="BQ48" s="116">
        <f t="shared" si="34"/>
        <v>-164261.91966476996</v>
      </c>
      <c r="BR48" s="116">
        <f t="shared" si="34"/>
        <v>-164222.50468704599</v>
      </c>
      <c r="BS48" s="116">
        <f t="shared" si="34"/>
        <v>-164222.50468704593</v>
      </c>
      <c r="BT48" s="116">
        <f t="shared" si="34"/>
        <v>-164206.0824365773</v>
      </c>
      <c r="BU48" s="116">
        <f t="shared" si="34"/>
        <v>-164230.71581228031</v>
      </c>
      <c r="BV48" s="116">
        <f t="shared" si="34"/>
        <v>-164230.71581228031</v>
      </c>
      <c r="BX48" s="74">
        <f t="shared" si="35"/>
        <v>4004835</v>
      </c>
      <c r="BY48" s="74">
        <f t="shared" si="36"/>
        <v>3840548.4430999998</v>
      </c>
      <c r="BZ48" s="74">
        <f t="shared" si="36"/>
        <v>3676286.5234352299</v>
      </c>
      <c r="CA48" s="74">
        <f t="shared" si="36"/>
        <v>3512064.0187481837</v>
      </c>
      <c r="CB48" s="74">
        <f t="shared" si="36"/>
        <v>3347841.514061138</v>
      </c>
      <c r="CC48" s="74">
        <f t="shared" si="36"/>
        <v>3183635.4316245606</v>
      </c>
      <c r="CD48" s="74">
        <f t="shared" si="36"/>
        <v>3019404.7158122803</v>
      </c>
      <c r="CE48" s="74">
        <f t="shared" si="36"/>
        <v>2855174</v>
      </c>
      <c r="CG48" s="117">
        <f t="shared" si="37"/>
        <v>4004835</v>
      </c>
      <c r="CH48" s="117">
        <f t="shared" si="38"/>
        <v>3840548.4430999998</v>
      </c>
      <c r="CI48" s="117">
        <f t="shared" si="38"/>
        <v>3676286.5234352299</v>
      </c>
      <c r="CJ48" s="117">
        <f t="shared" si="38"/>
        <v>3512064.0187481837</v>
      </c>
      <c r="CK48" s="117">
        <f t="shared" si="38"/>
        <v>3347841.514061138</v>
      </c>
      <c r="CL48" s="117">
        <f t="shared" si="38"/>
        <v>3183635.4316245606</v>
      </c>
      <c r="CM48" s="117">
        <f t="shared" si="38"/>
        <v>3019404.7158122803</v>
      </c>
      <c r="CN48" s="117">
        <f t="shared" si="38"/>
        <v>2855174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 s="124">
        <v>0</v>
      </c>
      <c r="H49" s="6">
        <v>23</v>
      </c>
      <c r="I49" s="2" t="s">
        <v>209</v>
      </c>
      <c r="J49" s="60"/>
      <c r="K49" s="61">
        <v>1420.28</v>
      </c>
      <c r="L49"/>
      <c r="M49" s="63">
        <v>216</v>
      </c>
      <c r="N49" s="64">
        <f t="shared" si="6"/>
        <v>64.8</v>
      </c>
      <c r="O49" s="64">
        <f t="shared" si="7"/>
        <v>852.17</v>
      </c>
      <c r="P49" s="64">
        <f t="shared" si="8"/>
        <v>0</v>
      </c>
      <c r="Q49" s="64">
        <f t="shared" si="9"/>
        <v>0</v>
      </c>
      <c r="R49" s="65">
        <f t="shared" si="10"/>
        <v>0.15</v>
      </c>
      <c r="S49" s="65">
        <f t="shared" si="11"/>
        <v>0</v>
      </c>
      <c r="T49" s="64">
        <f t="shared" si="12"/>
        <v>0</v>
      </c>
      <c r="U49" s="64">
        <f t="shared" si="13"/>
        <v>0</v>
      </c>
      <c r="V49">
        <v>9</v>
      </c>
      <c r="W49" s="64">
        <f t="shared" si="14"/>
        <v>2.25</v>
      </c>
      <c r="X49" s="27">
        <f t="shared" si="15"/>
        <v>64.8</v>
      </c>
      <c r="Y49" s="11">
        <f t="shared" si="16"/>
        <v>1487.33</v>
      </c>
      <c r="Z49" s="61">
        <v>2252874785.6700001</v>
      </c>
      <c r="AA49" s="63">
        <v>10108</v>
      </c>
      <c r="AB49" s="27">
        <f t="shared" si="17"/>
        <v>222880.37</v>
      </c>
      <c r="AC49" s="10">
        <f t="shared" si="18"/>
        <v>0.80894200000000005</v>
      </c>
      <c r="AD49" s="63">
        <v>127941</v>
      </c>
      <c r="AE49" s="10">
        <f t="shared" si="41"/>
        <v>0.88022400000000001</v>
      </c>
      <c r="AF49" s="10">
        <f t="shared" si="39"/>
        <v>0.16967299999999999</v>
      </c>
      <c r="AG49" s="66">
        <f t="shared" si="19"/>
        <v>0.16967299999999999</v>
      </c>
      <c r="AH49" s="67">
        <f t="shared" si="20"/>
        <v>0</v>
      </c>
      <c r="AI49" s="68">
        <f t="shared" si="21"/>
        <v>0.16967299999999999</v>
      </c>
      <c r="AJ49">
        <v>0</v>
      </c>
      <c r="AK49">
        <v>0</v>
      </c>
      <c r="AL49" s="26">
        <f t="shared" si="22"/>
        <v>0</v>
      </c>
      <c r="AM49">
        <v>0</v>
      </c>
      <c r="AN49">
        <v>0</v>
      </c>
      <c r="AO49" s="26">
        <f t="shared" si="23"/>
        <v>0</v>
      </c>
      <c r="AP49" s="26">
        <f t="shared" si="24"/>
        <v>2908446</v>
      </c>
      <c r="AQ49" s="26">
        <f t="shared" si="40"/>
        <v>2908446</v>
      </c>
      <c r="AR49" s="69">
        <v>3403900</v>
      </c>
      <c r="AS49" s="69">
        <f t="shared" si="42"/>
        <v>2908446</v>
      </c>
      <c r="AT49" s="63">
        <v>4068515</v>
      </c>
      <c r="AU49" s="26">
        <f t="shared" si="25"/>
        <v>1160069</v>
      </c>
      <c r="AV49" s="70" t="str">
        <f t="shared" si="26"/>
        <v>No</v>
      </c>
      <c r="AW49" s="69">
        <f t="shared" si="27"/>
        <v>0</v>
      </c>
      <c r="AX49" s="71">
        <f t="shared" si="28"/>
        <v>4068515</v>
      </c>
      <c r="AY49" s="72">
        <f t="shared" si="29"/>
        <v>4068515</v>
      </c>
      <c r="AZ49" s="115">
        <f t="shared" si="30"/>
        <v>0</v>
      </c>
      <c r="BA49" s="115"/>
      <c r="BB49" s="115">
        <f t="shared" si="31"/>
        <v>12069.083737009603</v>
      </c>
      <c r="BC49" s="74"/>
      <c r="BD49" s="74"/>
      <c r="BE49" s="74">
        <f t="shared" si="32"/>
        <v>-1160069</v>
      </c>
      <c r="BF49" s="74">
        <f t="shared" si="33"/>
        <v>-1160069</v>
      </c>
      <c r="BG49" s="74">
        <f t="shared" si="33"/>
        <v>-994295.13989999983</v>
      </c>
      <c r="BH49" s="74">
        <f t="shared" si="33"/>
        <v>-828546.14007866988</v>
      </c>
      <c r="BI49" s="74">
        <f t="shared" si="33"/>
        <v>-662836.912062936</v>
      </c>
      <c r="BJ49" s="74">
        <f t="shared" si="33"/>
        <v>-497127.68404720211</v>
      </c>
      <c r="BK49" s="74">
        <f t="shared" si="33"/>
        <v>-331435.0269542695</v>
      </c>
      <c r="BL49" s="74">
        <f t="shared" si="33"/>
        <v>-165717.51347713452</v>
      </c>
      <c r="BO49" s="116">
        <f t="shared" si="34"/>
        <v>0</v>
      </c>
      <c r="BP49" s="116">
        <f t="shared" si="34"/>
        <v>-165773.86009999999</v>
      </c>
      <c r="BQ49" s="116">
        <f t="shared" si="34"/>
        <v>-165748.99982132996</v>
      </c>
      <c r="BR49" s="116">
        <f t="shared" si="34"/>
        <v>-165709.228015734</v>
      </c>
      <c r="BS49" s="116">
        <f t="shared" si="34"/>
        <v>-165709.228015734</v>
      </c>
      <c r="BT49" s="116">
        <f t="shared" si="34"/>
        <v>-165692.65709293247</v>
      </c>
      <c r="BU49" s="116">
        <f t="shared" si="34"/>
        <v>-165717.51347713475</v>
      </c>
      <c r="BV49" s="116">
        <f t="shared" si="34"/>
        <v>-165717.51347713452</v>
      </c>
      <c r="BX49" s="74">
        <f t="shared" si="35"/>
        <v>4068515</v>
      </c>
      <c r="BY49" s="74">
        <f t="shared" si="36"/>
        <v>3902741.1398999998</v>
      </c>
      <c r="BZ49" s="74">
        <f t="shared" si="36"/>
        <v>3736992.1400786699</v>
      </c>
      <c r="CA49" s="74">
        <f t="shared" si="36"/>
        <v>3571282.912062936</v>
      </c>
      <c r="CB49" s="74">
        <f t="shared" si="36"/>
        <v>3405573.6840472021</v>
      </c>
      <c r="CC49" s="74">
        <f t="shared" si="36"/>
        <v>3239881.0269542695</v>
      </c>
      <c r="CD49" s="74">
        <f t="shared" si="36"/>
        <v>3074163.5134771345</v>
      </c>
      <c r="CE49" s="74">
        <f t="shared" si="36"/>
        <v>2908446</v>
      </c>
      <c r="CG49" s="117">
        <f t="shared" si="37"/>
        <v>4068515</v>
      </c>
      <c r="CH49" s="117">
        <f t="shared" si="38"/>
        <v>3902741.1398999998</v>
      </c>
      <c r="CI49" s="117">
        <f t="shared" si="38"/>
        <v>3736992.1400786699</v>
      </c>
      <c r="CJ49" s="117">
        <f t="shared" si="38"/>
        <v>3571282.912062936</v>
      </c>
      <c r="CK49" s="117">
        <f t="shared" si="38"/>
        <v>3405573.6840472021</v>
      </c>
      <c r="CL49" s="117">
        <f t="shared" si="38"/>
        <v>3239881.0269542695</v>
      </c>
      <c r="CM49" s="117">
        <f t="shared" si="38"/>
        <v>3074163.5134771345</v>
      </c>
      <c r="CN49" s="117">
        <f t="shared" si="38"/>
        <v>2908446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 s="124">
        <v>30</v>
      </c>
      <c r="H50" s="6">
        <v>24</v>
      </c>
      <c r="I50" s="2" t="s">
        <v>210</v>
      </c>
      <c r="J50" s="60"/>
      <c r="K50" s="61">
        <v>247.22</v>
      </c>
      <c r="L50"/>
      <c r="M50" s="63">
        <v>84</v>
      </c>
      <c r="N50" s="64">
        <f t="shared" si="6"/>
        <v>25.2</v>
      </c>
      <c r="O50" s="64">
        <f t="shared" si="7"/>
        <v>148.33000000000001</v>
      </c>
      <c r="P50" s="64">
        <f t="shared" si="8"/>
        <v>0</v>
      </c>
      <c r="Q50" s="64">
        <f t="shared" si="9"/>
        <v>0</v>
      </c>
      <c r="R50" s="65">
        <f t="shared" si="10"/>
        <v>0.34</v>
      </c>
      <c r="S50" s="65">
        <f t="shared" si="11"/>
        <v>0</v>
      </c>
      <c r="T50" s="64">
        <f t="shared" si="12"/>
        <v>0</v>
      </c>
      <c r="U50" s="64">
        <f t="shared" si="13"/>
        <v>0</v>
      </c>
      <c r="V50">
        <v>2</v>
      </c>
      <c r="W50" s="64">
        <f t="shared" si="14"/>
        <v>0.5</v>
      </c>
      <c r="X50" s="27">
        <f t="shared" si="15"/>
        <v>25.2</v>
      </c>
      <c r="Y50" s="11">
        <f t="shared" si="16"/>
        <v>272.92</v>
      </c>
      <c r="Z50" s="61">
        <v>373265865.67000002</v>
      </c>
      <c r="AA50" s="63">
        <v>2168</v>
      </c>
      <c r="AB50" s="27">
        <f t="shared" si="17"/>
        <v>172170.6</v>
      </c>
      <c r="AC50" s="10">
        <f t="shared" si="18"/>
        <v>0.62489099999999997</v>
      </c>
      <c r="AD50" s="63">
        <v>96582</v>
      </c>
      <c r="AE50" s="10">
        <f t="shared" si="41"/>
        <v>0.66447699999999998</v>
      </c>
      <c r="AF50" s="10">
        <f t="shared" si="39"/>
        <v>0.36323299999999997</v>
      </c>
      <c r="AG50" s="66">
        <f t="shared" si="19"/>
        <v>0.36323299999999997</v>
      </c>
      <c r="AH50" s="67">
        <f t="shared" si="20"/>
        <v>0</v>
      </c>
      <c r="AI50" s="68">
        <f t="shared" si="21"/>
        <v>0.36323299999999997</v>
      </c>
      <c r="AJ50">
        <v>102</v>
      </c>
      <c r="AK50">
        <v>6</v>
      </c>
      <c r="AL50" s="26">
        <f t="shared" si="22"/>
        <v>61200</v>
      </c>
      <c r="AM50">
        <v>0</v>
      </c>
      <c r="AN50">
        <v>0</v>
      </c>
      <c r="AO50" s="26">
        <f t="shared" si="23"/>
        <v>0</v>
      </c>
      <c r="AP50" s="26">
        <f t="shared" si="24"/>
        <v>1142514</v>
      </c>
      <c r="AQ50" s="26">
        <f t="shared" si="40"/>
        <v>1203714</v>
      </c>
      <c r="AR50" s="69">
        <v>1856992</v>
      </c>
      <c r="AS50" s="69">
        <f t="shared" si="42"/>
        <v>1203714</v>
      </c>
      <c r="AT50" s="63">
        <v>1652147</v>
      </c>
      <c r="AU50" s="26">
        <f t="shared" si="25"/>
        <v>448433</v>
      </c>
      <c r="AV50" s="70" t="str">
        <f t="shared" si="26"/>
        <v>No</v>
      </c>
      <c r="AW50" s="69">
        <f t="shared" si="27"/>
        <v>0</v>
      </c>
      <c r="AX50" s="71">
        <f t="shared" si="28"/>
        <v>1652147</v>
      </c>
      <c r="AY50" s="72">
        <f t="shared" si="29"/>
        <v>1652147</v>
      </c>
      <c r="AZ50" s="115">
        <f t="shared" si="30"/>
        <v>0</v>
      </c>
      <c r="BA50" s="115"/>
      <c r="BB50" s="115">
        <f t="shared" si="31"/>
        <v>12723.09279184532</v>
      </c>
      <c r="BC50" s="74"/>
      <c r="BD50" s="74"/>
      <c r="BE50" s="74">
        <f t="shared" si="32"/>
        <v>-448433</v>
      </c>
      <c r="BF50" s="74">
        <f t="shared" si="33"/>
        <v>-448433</v>
      </c>
      <c r="BG50" s="74">
        <f t="shared" si="33"/>
        <v>-384351.92430000007</v>
      </c>
      <c r="BH50" s="74">
        <f t="shared" si="33"/>
        <v>-320280.45851919008</v>
      </c>
      <c r="BI50" s="74">
        <f t="shared" si="33"/>
        <v>-256224.36681535211</v>
      </c>
      <c r="BJ50" s="74">
        <f t="shared" si="33"/>
        <v>-192168.27511151414</v>
      </c>
      <c r="BK50" s="74">
        <f t="shared" si="33"/>
        <v>-128118.58901684638</v>
      </c>
      <c r="BL50" s="74">
        <f t="shared" si="33"/>
        <v>-64059.294508423191</v>
      </c>
      <c r="BO50" s="116">
        <f t="shared" si="34"/>
        <v>0</v>
      </c>
      <c r="BP50" s="116">
        <f t="shared" si="34"/>
        <v>-64081.075700000001</v>
      </c>
      <c r="BQ50" s="116">
        <f t="shared" si="34"/>
        <v>-64071.465780810009</v>
      </c>
      <c r="BR50" s="116">
        <f t="shared" si="34"/>
        <v>-64056.091703838021</v>
      </c>
      <c r="BS50" s="116">
        <f t="shared" si="34"/>
        <v>-64056.091703838028</v>
      </c>
      <c r="BT50" s="116">
        <f t="shared" si="34"/>
        <v>-64049.686094667661</v>
      </c>
      <c r="BU50" s="116">
        <f t="shared" si="34"/>
        <v>-64059.294508423191</v>
      </c>
      <c r="BV50" s="116">
        <f t="shared" si="34"/>
        <v>-64059.294508423191</v>
      </c>
      <c r="BX50" s="74">
        <f t="shared" si="35"/>
        <v>1652147</v>
      </c>
      <c r="BY50" s="74">
        <f t="shared" si="36"/>
        <v>1588065.9243000001</v>
      </c>
      <c r="BZ50" s="74">
        <f t="shared" si="36"/>
        <v>1523994.4585191901</v>
      </c>
      <c r="CA50" s="74">
        <f t="shared" si="36"/>
        <v>1459938.3668153521</v>
      </c>
      <c r="CB50" s="74">
        <f t="shared" si="36"/>
        <v>1395882.2751115141</v>
      </c>
      <c r="CC50" s="74">
        <f t="shared" si="36"/>
        <v>1331832.5890168464</v>
      </c>
      <c r="CD50" s="74">
        <f t="shared" si="36"/>
        <v>1267773.2945084232</v>
      </c>
      <c r="CE50" s="74">
        <f t="shared" si="36"/>
        <v>1203714</v>
      </c>
      <c r="CG50" s="117">
        <f t="shared" si="37"/>
        <v>1652147</v>
      </c>
      <c r="CH50" s="117">
        <f t="shared" si="38"/>
        <v>1588065.9243000001</v>
      </c>
      <c r="CI50" s="117">
        <f t="shared" si="38"/>
        <v>1523994.4585191901</v>
      </c>
      <c r="CJ50" s="117">
        <f t="shared" si="38"/>
        <v>1459938.3668153521</v>
      </c>
      <c r="CK50" s="117">
        <f t="shared" si="38"/>
        <v>1395882.2751115141</v>
      </c>
      <c r="CL50" s="117">
        <f t="shared" si="38"/>
        <v>1331832.5890168464</v>
      </c>
      <c r="CM50" s="117">
        <f t="shared" si="38"/>
        <v>1267773.2945084232</v>
      </c>
      <c r="CN50" s="117">
        <f t="shared" si="38"/>
        <v>1203714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 s="124">
        <v>0</v>
      </c>
      <c r="H51" s="6">
        <v>25</v>
      </c>
      <c r="I51" s="2" t="s">
        <v>211</v>
      </c>
      <c r="J51" s="60"/>
      <c r="K51" s="61">
        <v>4258.47</v>
      </c>
      <c r="L51"/>
      <c r="M51" s="63">
        <v>735</v>
      </c>
      <c r="N51" s="64">
        <f t="shared" si="6"/>
        <v>220.5</v>
      </c>
      <c r="O51" s="64">
        <f t="shared" si="7"/>
        <v>2555.08</v>
      </c>
      <c r="P51" s="64">
        <f t="shared" si="8"/>
        <v>0</v>
      </c>
      <c r="Q51" s="64">
        <f t="shared" si="9"/>
        <v>0</v>
      </c>
      <c r="R51" s="65">
        <f t="shared" si="10"/>
        <v>0.17</v>
      </c>
      <c r="S51" s="65">
        <f t="shared" si="11"/>
        <v>0</v>
      </c>
      <c r="T51" s="64">
        <f t="shared" si="12"/>
        <v>0</v>
      </c>
      <c r="U51" s="64">
        <f t="shared" si="13"/>
        <v>0</v>
      </c>
      <c r="V51">
        <v>171</v>
      </c>
      <c r="W51" s="64">
        <f t="shared" si="14"/>
        <v>42.75</v>
      </c>
      <c r="X51" s="27">
        <f t="shared" si="15"/>
        <v>220.5</v>
      </c>
      <c r="Y51" s="11">
        <f t="shared" si="16"/>
        <v>4521.72</v>
      </c>
      <c r="Z51" s="61">
        <v>5847283707.6700001</v>
      </c>
      <c r="AA51" s="63">
        <v>28852</v>
      </c>
      <c r="AB51" s="27">
        <f t="shared" si="17"/>
        <v>202664.76</v>
      </c>
      <c r="AC51" s="10">
        <f t="shared" si="18"/>
        <v>0.73556999999999995</v>
      </c>
      <c r="AD51" s="63">
        <v>150787</v>
      </c>
      <c r="AE51" s="10">
        <f t="shared" si="41"/>
        <v>1.0374030000000001</v>
      </c>
      <c r="AF51" s="10">
        <f t="shared" si="39"/>
        <v>0.17388000000000001</v>
      </c>
      <c r="AG51" s="66">
        <f t="shared" si="19"/>
        <v>0.17388000000000001</v>
      </c>
      <c r="AH51" s="67">
        <f t="shared" si="20"/>
        <v>0</v>
      </c>
      <c r="AI51" s="68">
        <f t="shared" si="21"/>
        <v>0.17388000000000001</v>
      </c>
      <c r="AJ51">
        <v>0</v>
      </c>
      <c r="AK51">
        <v>0</v>
      </c>
      <c r="AL51" s="26">
        <f t="shared" si="22"/>
        <v>0</v>
      </c>
      <c r="AM51">
        <v>0</v>
      </c>
      <c r="AN51">
        <v>0</v>
      </c>
      <c r="AO51" s="26">
        <f t="shared" si="23"/>
        <v>0</v>
      </c>
      <c r="AP51" s="26">
        <f t="shared" si="24"/>
        <v>9061378</v>
      </c>
      <c r="AQ51" s="26">
        <f t="shared" si="40"/>
        <v>9061378</v>
      </c>
      <c r="AR51" s="69">
        <v>9436665</v>
      </c>
      <c r="AS51" s="69">
        <f t="shared" si="42"/>
        <v>9061378</v>
      </c>
      <c r="AT51" s="63">
        <v>9439993</v>
      </c>
      <c r="AU51" s="26">
        <f t="shared" si="25"/>
        <v>378615</v>
      </c>
      <c r="AV51" s="70" t="str">
        <f t="shared" si="26"/>
        <v>No</v>
      </c>
      <c r="AW51" s="69">
        <f t="shared" si="27"/>
        <v>0</v>
      </c>
      <c r="AX51" s="71">
        <f t="shared" si="28"/>
        <v>9439993</v>
      </c>
      <c r="AY51" s="72">
        <f t="shared" si="29"/>
        <v>9439993</v>
      </c>
      <c r="AZ51" s="115">
        <f t="shared" si="30"/>
        <v>0</v>
      </c>
      <c r="BA51" s="115"/>
      <c r="BB51" s="115">
        <f t="shared" si="31"/>
        <v>12237.452183530704</v>
      </c>
      <c r="BC51" s="74"/>
      <c r="BD51" s="74"/>
      <c r="BE51" s="74">
        <f t="shared" si="32"/>
        <v>-378615</v>
      </c>
      <c r="BF51" s="74">
        <f t="shared" si="33"/>
        <v>-378615</v>
      </c>
      <c r="BG51" s="74">
        <f t="shared" si="33"/>
        <v>-324510.91650000028</v>
      </c>
      <c r="BH51" s="74">
        <f t="shared" si="33"/>
        <v>-270414.94671945088</v>
      </c>
      <c r="BI51" s="74">
        <f t="shared" si="33"/>
        <v>-216331.95737555996</v>
      </c>
      <c r="BJ51" s="74">
        <f t="shared" si="33"/>
        <v>-162248.9680316709</v>
      </c>
      <c r="BK51" s="74">
        <f t="shared" si="33"/>
        <v>-108171.38698671572</v>
      </c>
      <c r="BL51" s="74">
        <f t="shared" si="33"/>
        <v>-54085.693493358791</v>
      </c>
      <c r="BO51" s="116">
        <f t="shared" si="34"/>
        <v>0</v>
      </c>
      <c r="BP51" s="116">
        <f t="shared" si="34"/>
        <v>-54104.083500000001</v>
      </c>
      <c r="BQ51" s="116">
        <f t="shared" si="34"/>
        <v>-54095.96978055004</v>
      </c>
      <c r="BR51" s="116">
        <f t="shared" si="34"/>
        <v>-54082.989343890178</v>
      </c>
      <c r="BS51" s="116">
        <f t="shared" si="34"/>
        <v>-54082.989343889989</v>
      </c>
      <c r="BT51" s="116">
        <f t="shared" si="34"/>
        <v>-54077.581044955907</v>
      </c>
      <c r="BU51" s="116">
        <f t="shared" si="34"/>
        <v>-54085.69349335786</v>
      </c>
      <c r="BV51" s="116">
        <f t="shared" si="34"/>
        <v>-54085.693493358791</v>
      </c>
      <c r="BX51" s="74">
        <f t="shared" si="35"/>
        <v>9439993</v>
      </c>
      <c r="BY51" s="74">
        <f t="shared" si="36"/>
        <v>9385888.9165000003</v>
      </c>
      <c r="BZ51" s="74">
        <f t="shared" si="36"/>
        <v>9331792.9467194509</v>
      </c>
      <c r="CA51" s="74">
        <f t="shared" si="36"/>
        <v>9277709.95737556</v>
      </c>
      <c r="CB51" s="74">
        <f t="shared" si="36"/>
        <v>9223626.9680316709</v>
      </c>
      <c r="CC51" s="74">
        <f t="shared" si="36"/>
        <v>9169549.3869867157</v>
      </c>
      <c r="CD51" s="74">
        <f t="shared" si="36"/>
        <v>9115463.6934933588</v>
      </c>
      <c r="CE51" s="74">
        <f t="shared" si="36"/>
        <v>9061378</v>
      </c>
      <c r="CG51" s="117">
        <f t="shared" si="37"/>
        <v>9439993</v>
      </c>
      <c r="CH51" s="117">
        <f t="shared" si="38"/>
        <v>9385888.9165000003</v>
      </c>
      <c r="CI51" s="117">
        <f t="shared" si="38"/>
        <v>9331792.9467194509</v>
      </c>
      <c r="CJ51" s="117">
        <f t="shared" si="38"/>
        <v>9277709.95737556</v>
      </c>
      <c r="CK51" s="117">
        <f t="shared" si="38"/>
        <v>9223626.9680316709</v>
      </c>
      <c r="CL51" s="117">
        <f t="shared" si="38"/>
        <v>9169549.3869867157</v>
      </c>
      <c r="CM51" s="117">
        <f t="shared" si="38"/>
        <v>9115463.6934933588</v>
      </c>
      <c r="CN51" s="117">
        <f t="shared" si="38"/>
        <v>9061378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 s="124">
        <v>0</v>
      </c>
      <c r="H52" s="6">
        <v>26</v>
      </c>
      <c r="I52" s="2" t="s">
        <v>212</v>
      </c>
      <c r="J52" s="60"/>
      <c r="K52" s="61">
        <v>365.35</v>
      </c>
      <c r="L52"/>
      <c r="M52" s="63">
        <v>91</v>
      </c>
      <c r="N52" s="64">
        <f t="shared" si="6"/>
        <v>27.3</v>
      </c>
      <c r="O52" s="64">
        <f t="shared" si="7"/>
        <v>219.21</v>
      </c>
      <c r="P52" s="64">
        <f t="shared" si="8"/>
        <v>0</v>
      </c>
      <c r="Q52" s="64">
        <f t="shared" si="9"/>
        <v>0</v>
      </c>
      <c r="R52" s="65">
        <f t="shared" si="10"/>
        <v>0.25</v>
      </c>
      <c r="S52" s="65">
        <f t="shared" si="11"/>
        <v>0</v>
      </c>
      <c r="T52" s="64">
        <f t="shared" si="12"/>
        <v>0</v>
      </c>
      <c r="U52" s="64">
        <f t="shared" si="13"/>
        <v>0</v>
      </c>
      <c r="V52">
        <v>4</v>
      </c>
      <c r="W52" s="64">
        <f t="shared" si="14"/>
        <v>1</v>
      </c>
      <c r="X52" s="27">
        <f t="shared" si="15"/>
        <v>27.3</v>
      </c>
      <c r="Y52" s="11">
        <f t="shared" si="16"/>
        <v>393.65000000000003</v>
      </c>
      <c r="Z52" s="61">
        <v>895636807.66999996</v>
      </c>
      <c r="AA52" s="63">
        <v>3786</v>
      </c>
      <c r="AB52" s="27">
        <f t="shared" si="17"/>
        <v>236565.45</v>
      </c>
      <c r="AC52" s="10">
        <f t="shared" si="18"/>
        <v>0.85861200000000004</v>
      </c>
      <c r="AD52" s="63">
        <v>94570</v>
      </c>
      <c r="AE52" s="10">
        <f t="shared" si="41"/>
        <v>0.65063400000000005</v>
      </c>
      <c r="AF52" s="10">
        <f t="shared" si="39"/>
        <v>0.20378099999999999</v>
      </c>
      <c r="AG52" s="66">
        <f t="shared" si="19"/>
        <v>0.20378099999999999</v>
      </c>
      <c r="AH52" s="67">
        <f t="shared" si="20"/>
        <v>0</v>
      </c>
      <c r="AI52" s="68">
        <f t="shared" si="21"/>
        <v>0.20378099999999999</v>
      </c>
      <c r="AJ52">
        <v>160</v>
      </c>
      <c r="AK52">
        <v>6</v>
      </c>
      <c r="AL52" s="26">
        <f t="shared" si="22"/>
        <v>96000</v>
      </c>
      <c r="AM52">
        <v>0</v>
      </c>
      <c r="AN52">
        <v>0</v>
      </c>
      <c r="AO52" s="26">
        <f t="shared" si="23"/>
        <v>0</v>
      </c>
      <c r="AP52" s="26">
        <f t="shared" si="24"/>
        <v>924517</v>
      </c>
      <c r="AQ52" s="26">
        <f t="shared" si="40"/>
        <v>1020517</v>
      </c>
      <c r="AR52" s="69">
        <v>659216</v>
      </c>
      <c r="AS52" s="69">
        <f t="shared" si="42"/>
        <v>1020517</v>
      </c>
      <c r="AT52" s="63">
        <v>991921</v>
      </c>
      <c r="AU52" s="26">
        <f t="shared" si="25"/>
        <v>28596</v>
      </c>
      <c r="AV52" s="70" t="str">
        <f t="shared" si="26"/>
        <v>Yes</v>
      </c>
      <c r="AW52" s="69">
        <f t="shared" si="27"/>
        <v>28596</v>
      </c>
      <c r="AX52" s="71">
        <f t="shared" si="28"/>
        <v>1020517</v>
      </c>
      <c r="AY52" s="72">
        <f t="shared" si="29"/>
        <v>1020517</v>
      </c>
      <c r="AZ52" s="115">
        <f t="shared" si="30"/>
        <v>28596</v>
      </c>
      <c r="BA52" s="115"/>
      <c r="BB52" s="115">
        <f t="shared" si="31"/>
        <v>12417.726153003969</v>
      </c>
      <c r="BC52" s="74"/>
      <c r="BD52" s="74"/>
      <c r="BE52" s="74">
        <f t="shared" si="32"/>
        <v>0</v>
      </c>
      <c r="BF52" s="74">
        <f t="shared" si="33"/>
        <v>0</v>
      </c>
      <c r="BG52" s="74">
        <f t="shared" si="33"/>
        <v>0</v>
      </c>
      <c r="BH52" s="74">
        <f t="shared" si="33"/>
        <v>0</v>
      </c>
      <c r="BI52" s="74">
        <f t="shared" si="33"/>
        <v>0</v>
      </c>
      <c r="BJ52" s="74">
        <f t="shared" si="33"/>
        <v>0</v>
      </c>
      <c r="BK52" s="74">
        <f t="shared" si="33"/>
        <v>0</v>
      </c>
      <c r="BL52" s="74">
        <f t="shared" si="33"/>
        <v>0</v>
      </c>
      <c r="BO52" s="116">
        <f t="shared" si="34"/>
        <v>0</v>
      </c>
      <c r="BP52" s="116">
        <f t="shared" si="34"/>
        <v>0</v>
      </c>
      <c r="BQ52" s="116">
        <f t="shared" si="34"/>
        <v>0</v>
      </c>
      <c r="BR52" s="116">
        <f t="shared" si="34"/>
        <v>0</v>
      </c>
      <c r="BS52" s="116">
        <f t="shared" si="34"/>
        <v>0</v>
      </c>
      <c r="BT52" s="116">
        <f t="shared" si="34"/>
        <v>0</v>
      </c>
      <c r="BU52" s="116">
        <f t="shared" si="34"/>
        <v>0</v>
      </c>
      <c r="BV52" s="116">
        <f t="shared" si="34"/>
        <v>0</v>
      </c>
      <c r="BX52" s="74">
        <f t="shared" si="35"/>
        <v>1020517</v>
      </c>
      <c r="BY52" s="74">
        <f t="shared" si="36"/>
        <v>1020517</v>
      </c>
      <c r="BZ52" s="74">
        <f t="shared" si="36"/>
        <v>1020517</v>
      </c>
      <c r="CA52" s="74">
        <f t="shared" si="36"/>
        <v>1020517</v>
      </c>
      <c r="CB52" s="74">
        <f t="shared" si="36"/>
        <v>1020517</v>
      </c>
      <c r="CC52" s="74">
        <f t="shared" si="36"/>
        <v>1020517</v>
      </c>
      <c r="CD52" s="74">
        <f t="shared" si="36"/>
        <v>1020517</v>
      </c>
      <c r="CE52" s="74">
        <f t="shared" si="36"/>
        <v>1020517</v>
      </c>
      <c r="CG52" s="117">
        <f t="shared" si="37"/>
        <v>1020517</v>
      </c>
      <c r="CH52" s="117">
        <f t="shared" si="38"/>
        <v>1020517</v>
      </c>
      <c r="CI52" s="117">
        <f t="shared" si="38"/>
        <v>1020517</v>
      </c>
      <c r="CJ52" s="117">
        <f t="shared" si="38"/>
        <v>1020517</v>
      </c>
      <c r="CK52" s="117">
        <f t="shared" si="38"/>
        <v>1020517</v>
      </c>
      <c r="CL52" s="117">
        <f t="shared" si="38"/>
        <v>1020517</v>
      </c>
      <c r="CM52" s="117">
        <f t="shared" si="38"/>
        <v>1020517</v>
      </c>
      <c r="CN52" s="117">
        <f t="shared" si="38"/>
        <v>1020517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 s="124">
        <v>0</v>
      </c>
      <c r="H53" s="6">
        <v>27</v>
      </c>
      <c r="I53" s="2" t="s">
        <v>213</v>
      </c>
      <c r="J53" s="60"/>
      <c r="K53" s="61">
        <v>1391.73</v>
      </c>
      <c r="L53"/>
      <c r="M53" s="63">
        <v>555</v>
      </c>
      <c r="N53" s="64">
        <f t="shared" si="6"/>
        <v>166.5</v>
      </c>
      <c r="O53" s="64">
        <f t="shared" si="7"/>
        <v>835.04</v>
      </c>
      <c r="P53" s="64">
        <f t="shared" si="8"/>
        <v>0</v>
      </c>
      <c r="Q53" s="64">
        <f t="shared" si="9"/>
        <v>0</v>
      </c>
      <c r="R53" s="65">
        <f t="shared" si="10"/>
        <v>0.4</v>
      </c>
      <c r="S53" s="65">
        <f t="shared" si="11"/>
        <v>0</v>
      </c>
      <c r="T53" s="64">
        <f t="shared" si="12"/>
        <v>0</v>
      </c>
      <c r="U53" s="64">
        <f t="shared" si="13"/>
        <v>0</v>
      </c>
      <c r="V53">
        <v>161</v>
      </c>
      <c r="W53" s="64">
        <f t="shared" si="14"/>
        <v>40.25</v>
      </c>
      <c r="X53" s="27">
        <f t="shared" si="15"/>
        <v>166.5</v>
      </c>
      <c r="Y53" s="11">
        <f t="shared" si="16"/>
        <v>1598.48</v>
      </c>
      <c r="Z53" s="61">
        <v>3528115533.6700001</v>
      </c>
      <c r="AA53" s="63">
        <v>13317</v>
      </c>
      <c r="AB53" s="27">
        <f t="shared" si="17"/>
        <v>264933.21000000002</v>
      </c>
      <c r="AC53" s="10">
        <f t="shared" si="18"/>
        <v>0.96157199999999998</v>
      </c>
      <c r="AD53" s="63">
        <v>116023</v>
      </c>
      <c r="AE53" s="10">
        <f t="shared" si="41"/>
        <v>0.79822899999999997</v>
      </c>
      <c r="AF53" s="10">
        <f t="shared" si="39"/>
        <v>8.7430999999999995E-2</v>
      </c>
      <c r="AG53" s="66">
        <f t="shared" si="19"/>
        <v>8.7430999999999995E-2</v>
      </c>
      <c r="AH53" s="67">
        <f t="shared" si="20"/>
        <v>0</v>
      </c>
      <c r="AI53" s="68">
        <f t="shared" si="21"/>
        <v>8.7430999999999995E-2</v>
      </c>
      <c r="AJ53">
        <v>0</v>
      </c>
      <c r="AK53">
        <v>0</v>
      </c>
      <c r="AL53" s="26">
        <f t="shared" si="22"/>
        <v>0</v>
      </c>
      <c r="AM53">
        <v>0</v>
      </c>
      <c r="AN53">
        <v>0</v>
      </c>
      <c r="AO53" s="26">
        <f t="shared" si="23"/>
        <v>0</v>
      </c>
      <c r="AP53" s="26">
        <f t="shared" si="24"/>
        <v>1610696</v>
      </c>
      <c r="AQ53" s="26">
        <f t="shared" si="40"/>
        <v>1610696</v>
      </c>
      <c r="AR53" s="69">
        <v>6326998</v>
      </c>
      <c r="AS53" s="69">
        <f t="shared" si="42"/>
        <v>1610696</v>
      </c>
      <c r="AT53" s="63">
        <v>5192084</v>
      </c>
      <c r="AU53" s="26">
        <f t="shared" si="25"/>
        <v>3581388</v>
      </c>
      <c r="AV53" s="70" t="str">
        <f t="shared" si="26"/>
        <v>No</v>
      </c>
      <c r="AW53" s="69">
        <f t="shared" si="27"/>
        <v>0</v>
      </c>
      <c r="AX53" s="71">
        <f t="shared" si="28"/>
        <v>5192084</v>
      </c>
      <c r="AY53" s="72">
        <f t="shared" si="29"/>
        <v>5192084</v>
      </c>
      <c r="AZ53" s="115">
        <f t="shared" si="30"/>
        <v>0</v>
      </c>
      <c r="BA53" s="115"/>
      <c r="BB53" s="115">
        <f t="shared" si="31"/>
        <v>13237.109209401249</v>
      </c>
      <c r="BC53" s="74"/>
      <c r="BD53" s="74"/>
      <c r="BE53" s="74">
        <f t="shared" si="32"/>
        <v>-3581388</v>
      </c>
      <c r="BF53" s="74">
        <f t="shared" si="33"/>
        <v>-3581388</v>
      </c>
      <c r="BG53" s="74">
        <f t="shared" si="33"/>
        <v>-3069607.6547999997</v>
      </c>
      <c r="BH53" s="74">
        <f t="shared" si="33"/>
        <v>-2557904.0587448399</v>
      </c>
      <c r="BI53" s="74">
        <f t="shared" si="33"/>
        <v>-2046323.2469958719</v>
      </c>
      <c r="BJ53" s="74">
        <f t="shared" si="33"/>
        <v>-1534742.4352469039</v>
      </c>
      <c r="BK53" s="74">
        <f t="shared" si="33"/>
        <v>-1023212.7815791108</v>
      </c>
      <c r="BL53" s="74">
        <f t="shared" si="33"/>
        <v>-511606.39078955539</v>
      </c>
      <c r="BO53" s="116">
        <f t="shared" si="34"/>
        <v>0</v>
      </c>
      <c r="BP53" s="116">
        <f t="shared" si="34"/>
        <v>-511780.34519999998</v>
      </c>
      <c r="BQ53" s="116">
        <f t="shared" si="34"/>
        <v>-511703.59605515993</v>
      </c>
      <c r="BR53" s="116">
        <f t="shared" si="34"/>
        <v>-511580.81174896797</v>
      </c>
      <c r="BS53" s="116">
        <f t="shared" si="34"/>
        <v>-511580.81174896797</v>
      </c>
      <c r="BT53" s="116">
        <f t="shared" si="34"/>
        <v>-511529.65366779303</v>
      </c>
      <c r="BU53" s="116">
        <f t="shared" si="34"/>
        <v>-511606.39078955539</v>
      </c>
      <c r="BV53" s="116">
        <f t="shared" si="34"/>
        <v>-511606.39078955539</v>
      </c>
      <c r="BX53" s="74">
        <f t="shared" si="35"/>
        <v>5192084</v>
      </c>
      <c r="BY53" s="74">
        <f t="shared" si="36"/>
        <v>4680303.6547999997</v>
      </c>
      <c r="BZ53" s="74">
        <f t="shared" si="36"/>
        <v>4168600.0587448399</v>
      </c>
      <c r="CA53" s="74">
        <f t="shared" si="36"/>
        <v>3657019.2469958719</v>
      </c>
      <c r="CB53" s="74">
        <f t="shared" si="36"/>
        <v>3145438.4352469039</v>
      </c>
      <c r="CC53" s="74">
        <f t="shared" si="36"/>
        <v>2633908.7815791108</v>
      </c>
      <c r="CD53" s="74">
        <f t="shared" si="36"/>
        <v>2122302.3907895554</v>
      </c>
      <c r="CE53" s="74">
        <f t="shared" si="36"/>
        <v>1610696</v>
      </c>
      <c r="CG53" s="117">
        <f t="shared" si="37"/>
        <v>5192084</v>
      </c>
      <c r="CH53" s="117">
        <f t="shared" si="38"/>
        <v>4680303.6547999997</v>
      </c>
      <c r="CI53" s="117">
        <f t="shared" si="38"/>
        <v>4168600.0587448399</v>
      </c>
      <c r="CJ53" s="117">
        <f t="shared" si="38"/>
        <v>3657019.2469958719</v>
      </c>
      <c r="CK53" s="117">
        <f t="shared" si="38"/>
        <v>3145438.4352469039</v>
      </c>
      <c r="CL53" s="117">
        <f t="shared" si="38"/>
        <v>2633908.7815791108</v>
      </c>
      <c r="CM53" s="117">
        <f t="shared" si="38"/>
        <v>2122302.3907895554</v>
      </c>
      <c r="CN53" s="117">
        <f t="shared" si="38"/>
        <v>1610696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 s="124">
        <v>0</v>
      </c>
      <c r="H54" s="6">
        <v>28</v>
      </c>
      <c r="I54" s="2" t="s">
        <v>214</v>
      </c>
      <c r="J54" s="60"/>
      <c r="K54" s="61">
        <v>2036.37</v>
      </c>
      <c r="L54"/>
      <c r="M54" s="63">
        <v>465</v>
      </c>
      <c r="N54" s="64">
        <f t="shared" si="6"/>
        <v>139.5</v>
      </c>
      <c r="O54" s="64">
        <f t="shared" si="7"/>
        <v>1221.82</v>
      </c>
      <c r="P54" s="64">
        <f t="shared" si="8"/>
        <v>0</v>
      </c>
      <c r="Q54" s="64">
        <f t="shared" si="9"/>
        <v>0</v>
      </c>
      <c r="R54" s="65">
        <f t="shared" si="10"/>
        <v>0.23</v>
      </c>
      <c r="S54" s="65">
        <f t="shared" si="11"/>
        <v>0</v>
      </c>
      <c r="T54" s="64">
        <f t="shared" si="12"/>
        <v>0</v>
      </c>
      <c r="U54" s="64">
        <f t="shared" si="13"/>
        <v>0</v>
      </c>
      <c r="V54">
        <v>44</v>
      </c>
      <c r="W54" s="64">
        <f t="shared" si="14"/>
        <v>11</v>
      </c>
      <c r="X54" s="27">
        <f t="shared" si="15"/>
        <v>139.5</v>
      </c>
      <c r="Y54" s="11">
        <f t="shared" si="16"/>
        <v>2186.87</v>
      </c>
      <c r="Z54" s="61">
        <v>2652039922</v>
      </c>
      <c r="AA54" s="63">
        <v>15505</v>
      </c>
      <c r="AB54" s="27">
        <f t="shared" si="17"/>
        <v>171044.17</v>
      </c>
      <c r="AC54" s="10">
        <f t="shared" si="18"/>
        <v>0.62080299999999999</v>
      </c>
      <c r="AD54" s="63">
        <v>118839</v>
      </c>
      <c r="AE54" s="10">
        <f t="shared" si="41"/>
        <v>0.81760299999999997</v>
      </c>
      <c r="AF54" s="10">
        <f t="shared" si="39"/>
        <v>0.32015700000000002</v>
      </c>
      <c r="AG54" s="66">
        <f t="shared" si="19"/>
        <v>0.32015700000000002</v>
      </c>
      <c r="AH54" s="67">
        <f t="shared" si="20"/>
        <v>0</v>
      </c>
      <c r="AI54" s="68">
        <f t="shared" si="21"/>
        <v>0.32015700000000002</v>
      </c>
      <c r="AJ54">
        <v>0</v>
      </c>
      <c r="AK54">
        <v>0</v>
      </c>
      <c r="AL54" s="26">
        <f t="shared" si="22"/>
        <v>0</v>
      </c>
      <c r="AM54">
        <v>1</v>
      </c>
      <c r="AN54" s="118">
        <v>4</v>
      </c>
      <c r="AO54" s="26">
        <f t="shared" si="23"/>
        <v>400</v>
      </c>
      <c r="AP54" s="26">
        <f t="shared" si="24"/>
        <v>8069134</v>
      </c>
      <c r="AQ54" s="26">
        <f t="shared" si="40"/>
        <v>8069534</v>
      </c>
      <c r="AR54" s="69">
        <v>13503310</v>
      </c>
      <c r="AS54" s="69">
        <f t="shared" si="42"/>
        <v>8069534</v>
      </c>
      <c r="AT54" s="63">
        <v>12040218</v>
      </c>
      <c r="AU54" s="26">
        <f t="shared" si="25"/>
        <v>3970684</v>
      </c>
      <c r="AV54" s="70" t="str">
        <f t="shared" si="26"/>
        <v>No</v>
      </c>
      <c r="AW54" s="69">
        <f t="shared" si="27"/>
        <v>0</v>
      </c>
      <c r="AX54" s="71">
        <f t="shared" si="28"/>
        <v>12040218</v>
      </c>
      <c r="AY54" s="72">
        <f t="shared" si="29"/>
        <v>12040218</v>
      </c>
      <c r="AZ54" s="115">
        <f t="shared" si="30"/>
        <v>0</v>
      </c>
      <c r="BA54" s="115"/>
      <c r="BB54" s="115">
        <f t="shared" si="31"/>
        <v>12376.766869478533</v>
      </c>
      <c r="BC54" s="74"/>
      <c r="BD54" s="74"/>
      <c r="BE54" s="74">
        <f t="shared" si="32"/>
        <v>-3970684</v>
      </c>
      <c r="BF54" s="74">
        <f t="shared" si="33"/>
        <v>-3970684</v>
      </c>
      <c r="BG54" s="74">
        <f t="shared" si="33"/>
        <v>-3403273.2564000003</v>
      </c>
      <c r="BH54" s="74">
        <f t="shared" si="33"/>
        <v>-2835947.6045581196</v>
      </c>
      <c r="BI54" s="74">
        <f t="shared" si="33"/>
        <v>-2268758.0836464949</v>
      </c>
      <c r="BJ54" s="74">
        <f t="shared" si="33"/>
        <v>-1701568.5627348721</v>
      </c>
      <c r="BK54" s="74">
        <f t="shared" si="33"/>
        <v>-1134435.7607753389</v>
      </c>
      <c r="BL54" s="74">
        <f t="shared" si="33"/>
        <v>-567217.88038766943</v>
      </c>
      <c r="BO54" s="116">
        <f t="shared" si="34"/>
        <v>0</v>
      </c>
      <c r="BP54" s="116">
        <f t="shared" si="34"/>
        <v>-567410.74360000005</v>
      </c>
      <c r="BQ54" s="116">
        <f t="shared" si="34"/>
        <v>-567325.65184188006</v>
      </c>
      <c r="BR54" s="116">
        <f t="shared" si="34"/>
        <v>-567189.52091162396</v>
      </c>
      <c r="BS54" s="116">
        <f t="shared" si="34"/>
        <v>-567189.52091162372</v>
      </c>
      <c r="BT54" s="116">
        <f t="shared" si="34"/>
        <v>-567132.8019595329</v>
      </c>
      <c r="BU54" s="116">
        <f t="shared" si="34"/>
        <v>-567217.88038766943</v>
      </c>
      <c r="BV54" s="116">
        <f t="shared" si="34"/>
        <v>-567217.88038766943</v>
      </c>
      <c r="BX54" s="74">
        <f t="shared" si="35"/>
        <v>12040218</v>
      </c>
      <c r="BY54" s="74">
        <f t="shared" si="36"/>
        <v>11472807.2564</v>
      </c>
      <c r="BZ54" s="74">
        <f t="shared" si="36"/>
        <v>10905481.60455812</v>
      </c>
      <c r="CA54" s="74">
        <f t="shared" si="36"/>
        <v>10338292.083646495</v>
      </c>
      <c r="CB54" s="74">
        <f t="shared" si="36"/>
        <v>9771102.5627348721</v>
      </c>
      <c r="CC54" s="74">
        <f t="shared" si="36"/>
        <v>9203969.7607753389</v>
      </c>
      <c r="CD54" s="74">
        <f t="shared" si="36"/>
        <v>8636751.8803876694</v>
      </c>
      <c r="CE54" s="74">
        <f t="shared" si="36"/>
        <v>8069534</v>
      </c>
      <c r="CG54" s="117">
        <f t="shared" si="37"/>
        <v>12040218</v>
      </c>
      <c r="CH54" s="117">
        <f t="shared" si="38"/>
        <v>11472807.2564</v>
      </c>
      <c r="CI54" s="117">
        <f t="shared" si="38"/>
        <v>10905481.60455812</v>
      </c>
      <c r="CJ54" s="117">
        <f t="shared" si="38"/>
        <v>10338292.083646495</v>
      </c>
      <c r="CK54" s="117">
        <f t="shared" si="38"/>
        <v>9771102.5627348721</v>
      </c>
      <c r="CL54" s="117">
        <f t="shared" si="38"/>
        <v>9203969.7607753389</v>
      </c>
      <c r="CM54" s="117">
        <f t="shared" si="38"/>
        <v>8636751.8803876694</v>
      </c>
      <c r="CN54" s="117">
        <f t="shared" si="38"/>
        <v>8069534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 s="124">
        <v>0</v>
      </c>
      <c r="H55" s="6">
        <v>29</v>
      </c>
      <c r="I55" s="2" t="s">
        <v>215</v>
      </c>
      <c r="J55" s="60"/>
      <c r="K55" s="61">
        <v>136.78</v>
      </c>
      <c r="L55"/>
      <c r="M55" s="63">
        <v>40</v>
      </c>
      <c r="N55" s="64">
        <f t="shared" si="6"/>
        <v>12</v>
      </c>
      <c r="O55" s="64">
        <f t="shared" si="7"/>
        <v>82.07</v>
      </c>
      <c r="P55" s="64">
        <f t="shared" si="8"/>
        <v>0</v>
      </c>
      <c r="Q55" s="64">
        <f t="shared" si="9"/>
        <v>0</v>
      </c>
      <c r="R55" s="65">
        <f t="shared" si="10"/>
        <v>0.28999999999999998</v>
      </c>
      <c r="S55" s="65">
        <f t="shared" si="11"/>
        <v>0</v>
      </c>
      <c r="T55" s="64">
        <f t="shared" si="12"/>
        <v>0</v>
      </c>
      <c r="U55" s="64">
        <f t="shared" si="13"/>
        <v>0</v>
      </c>
      <c r="V55">
        <v>0</v>
      </c>
      <c r="W55" s="64">
        <f t="shared" si="14"/>
        <v>0</v>
      </c>
      <c r="X55" s="27">
        <f t="shared" si="15"/>
        <v>12</v>
      </c>
      <c r="Y55" s="11">
        <f t="shared" si="16"/>
        <v>148.78</v>
      </c>
      <c r="Z55" s="61">
        <v>386146889.67000002</v>
      </c>
      <c r="AA55" s="63">
        <v>1463</v>
      </c>
      <c r="AB55" s="27">
        <f t="shared" si="17"/>
        <v>263941.82</v>
      </c>
      <c r="AC55" s="10">
        <f t="shared" si="18"/>
        <v>0.95797399999999999</v>
      </c>
      <c r="AD55" s="63">
        <v>114904</v>
      </c>
      <c r="AE55" s="10">
        <f t="shared" si="41"/>
        <v>0.79053099999999998</v>
      </c>
      <c r="AF55" s="10">
        <f t="shared" si="39"/>
        <v>9.2258999999999994E-2</v>
      </c>
      <c r="AG55" s="66">
        <f t="shared" si="19"/>
        <v>9.2258999999999994E-2</v>
      </c>
      <c r="AH55" s="67">
        <f t="shared" si="20"/>
        <v>0</v>
      </c>
      <c r="AI55" s="68">
        <f t="shared" si="21"/>
        <v>9.2258999999999994E-2</v>
      </c>
      <c r="AJ55">
        <v>70</v>
      </c>
      <c r="AK55">
        <v>6</v>
      </c>
      <c r="AL55" s="26">
        <f t="shared" si="22"/>
        <v>42000</v>
      </c>
      <c r="AM55">
        <v>0</v>
      </c>
      <c r="AN55">
        <v>0</v>
      </c>
      <c r="AO55" s="26">
        <f t="shared" si="23"/>
        <v>0</v>
      </c>
      <c r="AP55" s="26">
        <f t="shared" si="24"/>
        <v>158196</v>
      </c>
      <c r="AQ55" s="26">
        <f t="shared" si="40"/>
        <v>200196</v>
      </c>
      <c r="AR55" s="69">
        <v>491388</v>
      </c>
      <c r="AS55" s="69">
        <f t="shared" si="42"/>
        <v>200196</v>
      </c>
      <c r="AT55" s="63">
        <v>403912</v>
      </c>
      <c r="AU55" s="26">
        <f t="shared" si="25"/>
        <v>203716</v>
      </c>
      <c r="AV55" s="70" t="str">
        <f t="shared" si="26"/>
        <v>No</v>
      </c>
      <c r="AW55" s="69">
        <f t="shared" si="27"/>
        <v>0</v>
      </c>
      <c r="AX55" s="71">
        <f t="shared" si="28"/>
        <v>403912</v>
      </c>
      <c r="AY55" s="72">
        <f t="shared" si="29"/>
        <v>403912</v>
      </c>
      <c r="AZ55" s="115">
        <f t="shared" si="30"/>
        <v>0</v>
      </c>
      <c r="BA55" s="115"/>
      <c r="BB55" s="115">
        <f t="shared" si="31"/>
        <v>12536.112735780085</v>
      </c>
      <c r="BC55" s="74"/>
      <c r="BD55" s="74"/>
      <c r="BE55" s="74">
        <f t="shared" si="32"/>
        <v>-203716</v>
      </c>
      <c r="BF55" s="74">
        <f t="shared" si="33"/>
        <v>-203716</v>
      </c>
      <c r="BG55" s="74">
        <f t="shared" si="33"/>
        <v>-174604.98359999998</v>
      </c>
      <c r="BH55" s="74">
        <f t="shared" si="33"/>
        <v>-145498.33283387998</v>
      </c>
      <c r="BI55" s="74">
        <f t="shared" si="33"/>
        <v>-116398.66626710398</v>
      </c>
      <c r="BJ55" s="74">
        <f t="shared" si="33"/>
        <v>-87298.999700327986</v>
      </c>
      <c r="BK55" s="74">
        <f t="shared" si="33"/>
        <v>-58202.243100208667</v>
      </c>
      <c r="BL55" s="74">
        <f t="shared" si="33"/>
        <v>-29101.121550104348</v>
      </c>
      <c r="BO55" s="116">
        <f t="shared" si="34"/>
        <v>0</v>
      </c>
      <c r="BP55" s="116">
        <f t="shared" si="34"/>
        <v>-29111.0164</v>
      </c>
      <c r="BQ55" s="116">
        <f t="shared" si="34"/>
        <v>-29106.650766119994</v>
      </c>
      <c r="BR55" s="116">
        <f t="shared" si="34"/>
        <v>-29099.666566775995</v>
      </c>
      <c r="BS55" s="116">
        <f t="shared" si="34"/>
        <v>-29099.666566775995</v>
      </c>
      <c r="BT55" s="116">
        <f t="shared" si="34"/>
        <v>-29096.756600119315</v>
      </c>
      <c r="BU55" s="116">
        <f t="shared" si="34"/>
        <v>-29101.121550104333</v>
      </c>
      <c r="BV55" s="116">
        <f t="shared" si="34"/>
        <v>-29101.121550104348</v>
      </c>
      <c r="BX55" s="74">
        <f t="shared" si="35"/>
        <v>403912</v>
      </c>
      <c r="BY55" s="74">
        <f t="shared" si="36"/>
        <v>374800.98359999998</v>
      </c>
      <c r="BZ55" s="74">
        <f t="shared" si="36"/>
        <v>345694.33283387998</v>
      </c>
      <c r="CA55" s="74">
        <f t="shared" si="36"/>
        <v>316594.66626710398</v>
      </c>
      <c r="CB55" s="74">
        <f t="shared" si="36"/>
        <v>287494.99970032799</v>
      </c>
      <c r="CC55" s="74">
        <f t="shared" si="36"/>
        <v>258398.24310020867</v>
      </c>
      <c r="CD55" s="74">
        <f t="shared" si="36"/>
        <v>229297.12155010435</v>
      </c>
      <c r="CE55" s="74">
        <f t="shared" si="36"/>
        <v>200196</v>
      </c>
      <c r="CG55" s="117">
        <f t="shared" si="37"/>
        <v>403912</v>
      </c>
      <c r="CH55" s="117">
        <f t="shared" si="38"/>
        <v>374800.98359999998</v>
      </c>
      <c r="CI55" s="117">
        <f t="shared" si="38"/>
        <v>345694.33283387998</v>
      </c>
      <c r="CJ55" s="117">
        <f t="shared" si="38"/>
        <v>316594.66626710398</v>
      </c>
      <c r="CK55" s="117">
        <f t="shared" si="38"/>
        <v>287494.99970032799</v>
      </c>
      <c r="CL55" s="117">
        <f t="shared" si="38"/>
        <v>258398.24310020867</v>
      </c>
      <c r="CM55" s="117">
        <f t="shared" si="38"/>
        <v>229297.12155010435</v>
      </c>
      <c r="CN55" s="117">
        <f t="shared" si="38"/>
        <v>200196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 s="124">
        <v>0</v>
      </c>
      <c r="H56" s="6">
        <v>30</v>
      </c>
      <c r="I56" s="2" t="s">
        <v>216</v>
      </c>
      <c r="J56" s="60"/>
      <c r="K56" s="61">
        <v>602.35</v>
      </c>
      <c r="L56"/>
      <c r="M56" s="63">
        <v>135</v>
      </c>
      <c r="N56" s="64">
        <f t="shared" si="6"/>
        <v>40.5</v>
      </c>
      <c r="O56" s="64">
        <f t="shared" si="7"/>
        <v>361.41</v>
      </c>
      <c r="P56" s="64">
        <f t="shared" si="8"/>
        <v>0</v>
      </c>
      <c r="Q56" s="64">
        <f t="shared" si="9"/>
        <v>0</v>
      </c>
      <c r="R56" s="65">
        <f t="shared" si="10"/>
        <v>0.22</v>
      </c>
      <c r="S56" s="65">
        <f t="shared" si="11"/>
        <v>0</v>
      </c>
      <c r="T56" s="64">
        <f t="shared" si="12"/>
        <v>0</v>
      </c>
      <c r="U56" s="64">
        <f t="shared" si="13"/>
        <v>0</v>
      </c>
      <c r="V56">
        <v>5</v>
      </c>
      <c r="W56" s="64">
        <f t="shared" si="14"/>
        <v>1.25</v>
      </c>
      <c r="X56" s="27">
        <f t="shared" si="15"/>
        <v>40.5</v>
      </c>
      <c r="Y56" s="11">
        <f t="shared" si="16"/>
        <v>644.1</v>
      </c>
      <c r="Z56" s="61">
        <v>1031527679</v>
      </c>
      <c r="AA56" s="63">
        <v>5268</v>
      </c>
      <c r="AB56" s="27">
        <f t="shared" si="17"/>
        <v>195810.11</v>
      </c>
      <c r="AC56" s="10">
        <f t="shared" si="18"/>
        <v>0.71069099999999996</v>
      </c>
      <c r="AD56" s="63">
        <v>122500</v>
      </c>
      <c r="AE56" s="10">
        <f t="shared" si="41"/>
        <v>0.84279099999999996</v>
      </c>
      <c r="AF56" s="10">
        <f t="shared" si="39"/>
        <v>0.24967900000000001</v>
      </c>
      <c r="AG56" s="66">
        <f t="shared" si="19"/>
        <v>0.24967900000000001</v>
      </c>
      <c r="AH56" s="67">
        <f t="shared" si="20"/>
        <v>0</v>
      </c>
      <c r="AI56" s="68">
        <f t="shared" si="21"/>
        <v>0.24967900000000001</v>
      </c>
      <c r="AJ56">
        <v>0</v>
      </c>
      <c r="AK56">
        <v>0</v>
      </c>
      <c r="AL56" s="26">
        <f t="shared" si="22"/>
        <v>0</v>
      </c>
      <c r="AM56">
        <v>0</v>
      </c>
      <c r="AN56">
        <v>0</v>
      </c>
      <c r="AO56" s="26">
        <f t="shared" si="23"/>
        <v>0</v>
      </c>
      <c r="AP56" s="26">
        <f t="shared" si="24"/>
        <v>1853430</v>
      </c>
      <c r="AQ56" s="26">
        <f t="shared" si="40"/>
        <v>1853430</v>
      </c>
      <c r="AR56" s="69">
        <v>2523462</v>
      </c>
      <c r="AS56" s="69">
        <f t="shared" si="42"/>
        <v>1853430</v>
      </c>
      <c r="AT56" s="63">
        <v>2316189</v>
      </c>
      <c r="AU56" s="26">
        <f t="shared" si="25"/>
        <v>462759</v>
      </c>
      <c r="AV56" s="70" t="str">
        <f t="shared" si="26"/>
        <v>No</v>
      </c>
      <c r="AW56" s="69">
        <f t="shared" si="27"/>
        <v>0</v>
      </c>
      <c r="AX56" s="71">
        <f t="shared" si="28"/>
        <v>2316189</v>
      </c>
      <c r="AY56" s="72">
        <f t="shared" si="29"/>
        <v>2316189</v>
      </c>
      <c r="AZ56" s="115">
        <f t="shared" si="30"/>
        <v>0</v>
      </c>
      <c r="BA56" s="115"/>
      <c r="BB56" s="115">
        <f t="shared" si="31"/>
        <v>12323.819208101602</v>
      </c>
      <c r="BC56" s="74"/>
      <c r="BD56" s="74"/>
      <c r="BE56" s="74">
        <f t="shared" si="32"/>
        <v>-462759</v>
      </c>
      <c r="BF56" s="74">
        <f t="shared" si="33"/>
        <v>-462759</v>
      </c>
      <c r="BG56" s="74">
        <f t="shared" si="33"/>
        <v>-396630.73890000023</v>
      </c>
      <c r="BH56" s="74">
        <f t="shared" si="33"/>
        <v>-330512.39472537022</v>
      </c>
      <c r="BI56" s="74">
        <f t="shared" si="33"/>
        <v>-264409.91578029608</v>
      </c>
      <c r="BJ56" s="74">
        <f t="shared" si="33"/>
        <v>-198307.43683522195</v>
      </c>
      <c r="BK56" s="74">
        <f t="shared" si="33"/>
        <v>-132211.56813804246</v>
      </c>
      <c r="BL56" s="74">
        <f t="shared" si="33"/>
        <v>-66105.784069021232</v>
      </c>
      <c r="BO56" s="116">
        <f t="shared" si="34"/>
        <v>0</v>
      </c>
      <c r="BP56" s="116">
        <f t="shared" si="34"/>
        <v>-66128.261100000003</v>
      </c>
      <c r="BQ56" s="116">
        <f t="shared" si="34"/>
        <v>-66118.344174630038</v>
      </c>
      <c r="BR56" s="116">
        <f t="shared" si="34"/>
        <v>-66102.47894507405</v>
      </c>
      <c r="BS56" s="116">
        <f t="shared" si="34"/>
        <v>-66102.478945074021</v>
      </c>
      <c r="BT56" s="116">
        <f t="shared" si="34"/>
        <v>-66095.868697179467</v>
      </c>
      <c r="BU56" s="116">
        <f t="shared" si="34"/>
        <v>-66105.784069021232</v>
      </c>
      <c r="BV56" s="116">
        <f t="shared" si="34"/>
        <v>-66105.784069021232</v>
      </c>
      <c r="BX56" s="74">
        <f t="shared" si="35"/>
        <v>2316189</v>
      </c>
      <c r="BY56" s="74">
        <f t="shared" si="36"/>
        <v>2250060.7389000002</v>
      </c>
      <c r="BZ56" s="74">
        <f t="shared" si="36"/>
        <v>2183942.3947253702</v>
      </c>
      <c r="CA56" s="74">
        <f t="shared" si="36"/>
        <v>2117839.9157802961</v>
      </c>
      <c r="CB56" s="74">
        <f t="shared" si="36"/>
        <v>2051737.4368352219</v>
      </c>
      <c r="CC56" s="74">
        <f t="shared" si="36"/>
        <v>1985641.5681380425</v>
      </c>
      <c r="CD56" s="74">
        <f t="shared" si="36"/>
        <v>1919535.7840690212</v>
      </c>
      <c r="CE56" s="74">
        <f t="shared" si="36"/>
        <v>1853430</v>
      </c>
      <c r="CG56" s="117">
        <f t="shared" si="37"/>
        <v>2316189</v>
      </c>
      <c r="CH56" s="117">
        <f t="shared" si="38"/>
        <v>2250060.7389000002</v>
      </c>
      <c r="CI56" s="117">
        <f t="shared" si="38"/>
        <v>2183942.3947253702</v>
      </c>
      <c r="CJ56" s="117">
        <f t="shared" si="38"/>
        <v>2117839.9157802961</v>
      </c>
      <c r="CK56" s="117">
        <f t="shared" si="38"/>
        <v>2051737.4368352219</v>
      </c>
      <c r="CL56" s="117">
        <f t="shared" si="38"/>
        <v>1985641.5681380425</v>
      </c>
      <c r="CM56" s="117">
        <f t="shared" si="38"/>
        <v>1919535.7840690212</v>
      </c>
      <c r="CN56" s="117">
        <f t="shared" si="38"/>
        <v>1853430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 s="124">
        <v>0</v>
      </c>
      <c r="H57" s="6">
        <v>31</v>
      </c>
      <c r="I57" s="2" t="s">
        <v>217</v>
      </c>
      <c r="J57" s="60"/>
      <c r="K57" s="61">
        <v>119.62</v>
      </c>
      <c r="L57"/>
      <c r="M57" s="63">
        <v>33</v>
      </c>
      <c r="N57" s="64">
        <f t="shared" si="6"/>
        <v>9.9</v>
      </c>
      <c r="O57" s="64">
        <f t="shared" si="7"/>
        <v>71.77</v>
      </c>
      <c r="P57" s="64">
        <f t="shared" si="8"/>
        <v>0</v>
      </c>
      <c r="Q57" s="64">
        <f t="shared" si="9"/>
        <v>0</v>
      </c>
      <c r="R57" s="65">
        <f t="shared" si="10"/>
        <v>0.28000000000000003</v>
      </c>
      <c r="S57" s="65">
        <f t="shared" si="11"/>
        <v>0</v>
      </c>
      <c r="T57" s="64">
        <f t="shared" si="12"/>
        <v>0</v>
      </c>
      <c r="U57" s="64">
        <f t="shared" si="13"/>
        <v>0</v>
      </c>
      <c r="V57">
        <v>2</v>
      </c>
      <c r="W57" s="64">
        <f t="shared" si="14"/>
        <v>0.5</v>
      </c>
      <c r="X57" s="27">
        <f t="shared" si="15"/>
        <v>9.9</v>
      </c>
      <c r="Y57" s="11">
        <f t="shared" si="16"/>
        <v>130.02000000000001</v>
      </c>
      <c r="Z57" s="61">
        <v>749541853</v>
      </c>
      <c r="AA57" s="63">
        <v>1438</v>
      </c>
      <c r="AB57" s="27">
        <f t="shared" si="17"/>
        <v>521239.12</v>
      </c>
      <c r="AC57" s="10">
        <f t="shared" si="18"/>
        <v>1.891832</v>
      </c>
      <c r="AD57" s="63">
        <v>101339</v>
      </c>
      <c r="AE57" s="10">
        <f t="shared" si="41"/>
        <v>0.69720499999999996</v>
      </c>
      <c r="AF57" s="10">
        <f t="shared" si="39"/>
        <v>-0.53344400000000003</v>
      </c>
      <c r="AG57" s="66">
        <f t="shared" si="19"/>
        <v>0.01</v>
      </c>
      <c r="AH57" s="67">
        <f t="shared" si="20"/>
        <v>0</v>
      </c>
      <c r="AI57" s="68">
        <f t="shared" si="21"/>
        <v>0.01</v>
      </c>
      <c r="AJ57">
        <v>36</v>
      </c>
      <c r="AK57">
        <v>4</v>
      </c>
      <c r="AL57" s="26">
        <f t="shared" si="22"/>
        <v>14400</v>
      </c>
      <c r="AM57">
        <v>0</v>
      </c>
      <c r="AN57">
        <v>0</v>
      </c>
      <c r="AO57" s="26">
        <f t="shared" si="23"/>
        <v>0</v>
      </c>
      <c r="AP57" s="26">
        <f t="shared" si="24"/>
        <v>14985</v>
      </c>
      <c r="AQ57" s="26">
        <f t="shared" si="40"/>
        <v>29385</v>
      </c>
      <c r="AR57" s="69">
        <v>6976</v>
      </c>
      <c r="AS57" s="69">
        <f t="shared" si="42"/>
        <v>29385</v>
      </c>
      <c r="AT57" s="63">
        <v>32190</v>
      </c>
      <c r="AU57" s="26">
        <f t="shared" si="25"/>
        <v>2805</v>
      </c>
      <c r="AV57" s="70" t="str">
        <f t="shared" si="26"/>
        <v>No</v>
      </c>
      <c r="AW57" s="69">
        <f t="shared" si="27"/>
        <v>0</v>
      </c>
      <c r="AX57" s="71">
        <f t="shared" si="28"/>
        <v>32190</v>
      </c>
      <c r="AY57" s="72">
        <f t="shared" si="29"/>
        <v>32190</v>
      </c>
      <c r="AZ57" s="115">
        <f t="shared" si="30"/>
        <v>0</v>
      </c>
      <c r="BA57" s="115"/>
      <c r="BB57" s="115">
        <f t="shared" si="31"/>
        <v>12527.006353452602</v>
      </c>
      <c r="BC57" s="74"/>
      <c r="BD57" s="74"/>
      <c r="BE57" s="74">
        <f t="shared" si="32"/>
        <v>-2805</v>
      </c>
      <c r="BF57" s="74">
        <f t="shared" si="33"/>
        <v>-2805</v>
      </c>
      <c r="BG57" s="74">
        <f t="shared" si="33"/>
        <v>-2404.1654999999992</v>
      </c>
      <c r="BH57" s="74">
        <f t="shared" si="33"/>
        <v>-2003.3911111499983</v>
      </c>
      <c r="BI57" s="74">
        <f t="shared" si="33"/>
        <v>-1602.7128889199994</v>
      </c>
      <c r="BJ57" s="74">
        <f t="shared" si="33"/>
        <v>-1202.0346666900004</v>
      </c>
      <c r="BK57" s="74">
        <f t="shared" si="33"/>
        <v>-801.39651228222283</v>
      </c>
      <c r="BL57" s="74">
        <f t="shared" si="33"/>
        <v>-400.69825614111323</v>
      </c>
      <c r="BO57" s="116">
        <f t="shared" si="34"/>
        <v>0</v>
      </c>
      <c r="BP57" s="116">
        <f t="shared" si="34"/>
        <v>-400.83449999999999</v>
      </c>
      <c r="BQ57" s="116">
        <f t="shared" si="34"/>
        <v>-400.77438884999981</v>
      </c>
      <c r="BR57" s="116">
        <f t="shared" si="34"/>
        <v>-400.67822222999968</v>
      </c>
      <c r="BS57" s="116">
        <f t="shared" si="34"/>
        <v>-400.67822222999985</v>
      </c>
      <c r="BT57" s="116">
        <f t="shared" si="34"/>
        <v>-400.63815440777711</v>
      </c>
      <c r="BU57" s="116">
        <f t="shared" si="34"/>
        <v>-400.69825614111141</v>
      </c>
      <c r="BV57" s="116">
        <f t="shared" si="34"/>
        <v>-400.69825614111323</v>
      </c>
      <c r="BX57" s="74">
        <f t="shared" si="35"/>
        <v>32190</v>
      </c>
      <c r="BY57" s="74">
        <f t="shared" si="36"/>
        <v>31789.165499999999</v>
      </c>
      <c r="BZ57" s="74">
        <f t="shared" si="36"/>
        <v>31388.391111149998</v>
      </c>
      <c r="CA57" s="74">
        <f t="shared" si="36"/>
        <v>30987.712888919999</v>
      </c>
      <c r="CB57" s="74">
        <f t="shared" si="36"/>
        <v>30587.03466669</v>
      </c>
      <c r="CC57" s="74">
        <f t="shared" si="36"/>
        <v>30186.396512282223</v>
      </c>
      <c r="CD57" s="74">
        <f t="shared" si="36"/>
        <v>29785.698256141113</v>
      </c>
      <c r="CE57" s="74">
        <f t="shared" si="36"/>
        <v>29385</v>
      </c>
      <c r="CG57" s="117">
        <f t="shared" si="37"/>
        <v>32190</v>
      </c>
      <c r="CH57" s="117">
        <f t="shared" si="38"/>
        <v>31789.165499999999</v>
      </c>
      <c r="CI57" s="117">
        <f t="shared" si="38"/>
        <v>31388.391111149998</v>
      </c>
      <c r="CJ57" s="117">
        <f t="shared" si="38"/>
        <v>30987.712888919999</v>
      </c>
      <c r="CK57" s="117">
        <f t="shared" si="38"/>
        <v>30587.03466669</v>
      </c>
      <c r="CL57" s="117">
        <f t="shared" si="38"/>
        <v>30186.396512282223</v>
      </c>
      <c r="CM57" s="117">
        <f t="shared" si="38"/>
        <v>29785.698256141113</v>
      </c>
      <c r="CN57" s="117">
        <f t="shared" si="38"/>
        <v>29385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 s="124">
        <v>0</v>
      </c>
      <c r="H58" s="6">
        <v>32</v>
      </c>
      <c r="I58" s="2" t="s">
        <v>218</v>
      </c>
      <c r="J58" s="60"/>
      <c r="K58" s="61">
        <v>1582.03</v>
      </c>
      <c r="L58"/>
      <c r="M58" s="63">
        <v>418</v>
      </c>
      <c r="N58" s="64">
        <f t="shared" si="6"/>
        <v>125.4</v>
      </c>
      <c r="O58" s="64">
        <f t="shared" si="7"/>
        <v>949.22</v>
      </c>
      <c r="P58" s="64">
        <f t="shared" si="8"/>
        <v>0</v>
      </c>
      <c r="Q58" s="64">
        <f t="shared" si="9"/>
        <v>0</v>
      </c>
      <c r="R58" s="65">
        <f t="shared" si="10"/>
        <v>0.26</v>
      </c>
      <c r="S58" s="65">
        <f t="shared" si="11"/>
        <v>0</v>
      </c>
      <c r="T58" s="64">
        <f t="shared" si="12"/>
        <v>0</v>
      </c>
      <c r="U58" s="64">
        <f t="shared" si="13"/>
        <v>0</v>
      </c>
      <c r="V58">
        <v>23</v>
      </c>
      <c r="W58" s="64">
        <f t="shared" si="14"/>
        <v>5.75</v>
      </c>
      <c r="X58" s="27">
        <f t="shared" si="15"/>
        <v>125.4</v>
      </c>
      <c r="Y58" s="11">
        <f t="shared" si="16"/>
        <v>1713.18</v>
      </c>
      <c r="Z58" s="61">
        <v>2170063541.3299999</v>
      </c>
      <c r="AA58" s="63">
        <v>12267</v>
      </c>
      <c r="AB58" s="27">
        <f t="shared" si="17"/>
        <v>176902.55</v>
      </c>
      <c r="AC58" s="10">
        <f t="shared" si="18"/>
        <v>0.64206600000000003</v>
      </c>
      <c r="AD58" s="63">
        <v>104953</v>
      </c>
      <c r="AE58" s="10">
        <f t="shared" si="41"/>
        <v>0.72206899999999996</v>
      </c>
      <c r="AF58" s="10">
        <f t="shared" si="39"/>
        <v>0.33393299999999998</v>
      </c>
      <c r="AG58" s="66">
        <f t="shared" si="19"/>
        <v>0.33393299999999998</v>
      </c>
      <c r="AH58" s="67">
        <f t="shared" si="20"/>
        <v>0</v>
      </c>
      <c r="AI58" s="68">
        <f t="shared" si="21"/>
        <v>0.33393299999999998</v>
      </c>
      <c r="AJ58">
        <v>0</v>
      </c>
      <c r="AK58">
        <v>0</v>
      </c>
      <c r="AL58" s="26">
        <f t="shared" si="22"/>
        <v>0</v>
      </c>
      <c r="AM58">
        <v>0</v>
      </c>
      <c r="AN58">
        <v>0</v>
      </c>
      <c r="AO58" s="26">
        <f t="shared" si="23"/>
        <v>0</v>
      </c>
      <c r="AP58" s="26">
        <f t="shared" si="24"/>
        <v>6593307</v>
      </c>
      <c r="AQ58" s="26">
        <f t="shared" si="40"/>
        <v>6593307</v>
      </c>
      <c r="AR58" s="69">
        <v>8756165</v>
      </c>
      <c r="AS58" s="69">
        <f t="shared" si="42"/>
        <v>6593307</v>
      </c>
      <c r="AT58" s="63">
        <v>7952911</v>
      </c>
      <c r="AU58" s="26">
        <f t="shared" si="25"/>
        <v>1359604</v>
      </c>
      <c r="AV58" s="70" t="str">
        <f t="shared" si="26"/>
        <v>No</v>
      </c>
      <c r="AW58" s="69">
        <f t="shared" si="27"/>
        <v>0</v>
      </c>
      <c r="AX58" s="71">
        <f t="shared" si="28"/>
        <v>7952911</v>
      </c>
      <c r="AY58" s="72">
        <f t="shared" si="29"/>
        <v>7952911</v>
      </c>
      <c r="AZ58" s="115">
        <f t="shared" si="30"/>
        <v>0</v>
      </c>
      <c r="BA58" s="115"/>
      <c r="BB58" s="115">
        <f t="shared" si="31"/>
        <v>12480.420409221064</v>
      </c>
      <c r="BC58" s="74"/>
      <c r="BD58" s="74"/>
      <c r="BE58" s="74">
        <f t="shared" si="32"/>
        <v>-1359604</v>
      </c>
      <c r="BF58" s="74">
        <f t="shared" si="33"/>
        <v>-1359604</v>
      </c>
      <c r="BG58" s="74">
        <f t="shared" si="33"/>
        <v>-1165316.5883999998</v>
      </c>
      <c r="BH58" s="74">
        <f t="shared" si="33"/>
        <v>-971058.31311372016</v>
      </c>
      <c r="BI58" s="74">
        <f t="shared" si="33"/>
        <v>-776846.65049097594</v>
      </c>
      <c r="BJ58" s="74">
        <f t="shared" si="33"/>
        <v>-582634.98786823172</v>
      </c>
      <c r="BK58" s="74">
        <f t="shared" si="33"/>
        <v>-388442.74641175009</v>
      </c>
      <c r="BL58" s="74">
        <f t="shared" si="33"/>
        <v>-194221.37320587505</v>
      </c>
      <c r="BO58" s="116">
        <f t="shared" si="34"/>
        <v>0</v>
      </c>
      <c r="BP58" s="116">
        <f t="shared" si="34"/>
        <v>-194287.41159999999</v>
      </c>
      <c r="BQ58" s="116">
        <f t="shared" si="34"/>
        <v>-194258.27528627994</v>
      </c>
      <c r="BR58" s="116">
        <f t="shared" si="34"/>
        <v>-194211.66262274404</v>
      </c>
      <c r="BS58" s="116">
        <f t="shared" si="34"/>
        <v>-194211.66262274398</v>
      </c>
      <c r="BT58" s="116">
        <f t="shared" si="34"/>
        <v>-194192.24145648163</v>
      </c>
      <c r="BU58" s="116">
        <f t="shared" si="34"/>
        <v>-194221.37320587505</v>
      </c>
      <c r="BV58" s="116">
        <f t="shared" ref="BV58:BV121" si="43">BL58*BV$16</f>
        <v>-194221.37320587505</v>
      </c>
      <c r="BX58" s="74">
        <f t="shared" si="35"/>
        <v>7952911</v>
      </c>
      <c r="BY58" s="74">
        <f t="shared" si="36"/>
        <v>7758623.5883999998</v>
      </c>
      <c r="BZ58" s="74">
        <f t="shared" si="36"/>
        <v>7564365.3131137202</v>
      </c>
      <c r="CA58" s="74">
        <f t="shared" si="36"/>
        <v>7370153.6504909759</v>
      </c>
      <c r="CB58" s="74">
        <f t="shared" si="36"/>
        <v>7175941.9878682317</v>
      </c>
      <c r="CC58" s="74">
        <f t="shared" si="36"/>
        <v>6981749.7464117501</v>
      </c>
      <c r="CD58" s="74">
        <f t="shared" si="36"/>
        <v>6787528.373205875</v>
      </c>
      <c r="CE58" s="74">
        <f t="shared" si="36"/>
        <v>6593307</v>
      </c>
      <c r="CG58" s="117">
        <f t="shared" si="37"/>
        <v>7952911</v>
      </c>
      <c r="CH58" s="117">
        <f t="shared" si="38"/>
        <v>7758623.5883999998</v>
      </c>
      <c r="CI58" s="117">
        <f t="shared" si="38"/>
        <v>7564365.3131137202</v>
      </c>
      <c r="CJ58" s="117">
        <f t="shared" si="38"/>
        <v>7370153.6504909759</v>
      </c>
      <c r="CK58" s="117">
        <f t="shared" si="38"/>
        <v>7175941.9878682317</v>
      </c>
      <c r="CL58" s="117">
        <f t="shared" si="38"/>
        <v>6981749.7464117501</v>
      </c>
      <c r="CM58" s="117">
        <f t="shared" si="38"/>
        <v>6787528.373205875</v>
      </c>
      <c r="CN58" s="117">
        <f t="shared" si="38"/>
        <v>6593307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 s="124">
        <v>0</v>
      </c>
      <c r="H59" s="6">
        <v>33</v>
      </c>
      <c r="I59" s="2" t="s">
        <v>219</v>
      </c>
      <c r="J59" s="60"/>
      <c r="K59" s="61">
        <v>1813.33</v>
      </c>
      <c r="L59"/>
      <c r="M59" s="63">
        <v>400</v>
      </c>
      <c r="N59" s="64">
        <f t="shared" si="6"/>
        <v>120</v>
      </c>
      <c r="O59" s="64">
        <f t="shared" si="7"/>
        <v>1088</v>
      </c>
      <c r="P59" s="64">
        <f t="shared" si="8"/>
        <v>0</v>
      </c>
      <c r="Q59" s="64">
        <f t="shared" si="9"/>
        <v>0</v>
      </c>
      <c r="R59" s="65">
        <f t="shared" si="10"/>
        <v>0.22</v>
      </c>
      <c r="S59" s="65">
        <f t="shared" si="11"/>
        <v>0</v>
      </c>
      <c r="T59" s="64">
        <f t="shared" si="12"/>
        <v>0</v>
      </c>
      <c r="U59" s="64">
        <f t="shared" si="13"/>
        <v>0</v>
      </c>
      <c r="V59">
        <v>112</v>
      </c>
      <c r="W59" s="64">
        <f t="shared" si="14"/>
        <v>28</v>
      </c>
      <c r="X59" s="27">
        <f t="shared" si="15"/>
        <v>120</v>
      </c>
      <c r="Y59" s="11">
        <f t="shared" si="16"/>
        <v>1961.33</v>
      </c>
      <c r="Z59" s="61">
        <v>2946467722.6700001</v>
      </c>
      <c r="AA59" s="63">
        <v>14301</v>
      </c>
      <c r="AB59" s="27">
        <f t="shared" si="17"/>
        <v>206032.29</v>
      </c>
      <c r="AC59" s="10">
        <f t="shared" si="18"/>
        <v>0.74779200000000001</v>
      </c>
      <c r="AD59" s="63">
        <v>104458</v>
      </c>
      <c r="AE59" s="10">
        <f t="shared" si="41"/>
        <v>0.71866300000000005</v>
      </c>
      <c r="AF59" s="10">
        <f t="shared" si="39"/>
        <v>0.26094699999999998</v>
      </c>
      <c r="AG59" s="66">
        <f t="shared" si="19"/>
        <v>0.26094699999999998</v>
      </c>
      <c r="AH59" s="67">
        <f t="shared" si="20"/>
        <v>0</v>
      </c>
      <c r="AI59" s="68">
        <f t="shared" si="21"/>
        <v>0.26094699999999998</v>
      </c>
      <c r="AJ59">
        <v>0</v>
      </c>
      <c r="AK59">
        <v>0</v>
      </c>
      <c r="AL59" s="26">
        <f t="shared" si="22"/>
        <v>0</v>
      </c>
      <c r="AM59">
        <v>0</v>
      </c>
      <c r="AN59">
        <v>0</v>
      </c>
      <c r="AO59" s="26">
        <f t="shared" si="23"/>
        <v>0</v>
      </c>
      <c r="AP59" s="26">
        <f t="shared" si="24"/>
        <v>5898532</v>
      </c>
      <c r="AQ59" s="26">
        <f t="shared" si="40"/>
        <v>5898532</v>
      </c>
      <c r="AR59" s="69">
        <v>4646922</v>
      </c>
      <c r="AS59" s="69">
        <f t="shared" si="42"/>
        <v>5898532</v>
      </c>
      <c r="AT59" s="63">
        <v>6177563</v>
      </c>
      <c r="AU59" s="26">
        <f t="shared" si="25"/>
        <v>279031</v>
      </c>
      <c r="AV59" s="70" t="str">
        <f t="shared" si="26"/>
        <v>No</v>
      </c>
      <c r="AW59" s="69">
        <f t="shared" si="27"/>
        <v>0</v>
      </c>
      <c r="AX59" s="71">
        <f t="shared" si="28"/>
        <v>6177563</v>
      </c>
      <c r="AY59" s="72">
        <f t="shared" si="29"/>
        <v>6177563</v>
      </c>
      <c r="AZ59" s="115">
        <f t="shared" si="30"/>
        <v>0</v>
      </c>
      <c r="BA59" s="115"/>
      <c r="BB59" s="115">
        <f t="shared" si="31"/>
        <v>12465.645111479986</v>
      </c>
      <c r="BC59" s="74"/>
      <c r="BD59" s="74"/>
      <c r="BE59" s="74">
        <f t="shared" si="32"/>
        <v>-279031</v>
      </c>
      <c r="BF59" s="74">
        <f t="shared" ref="BF59:BL90" si="44">$AQ59-CG59</f>
        <v>-279031</v>
      </c>
      <c r="BG59" s="74">
        <f t="shared" si="44"/>
        <v>-239157.47009999957</v>
      </c>
      <c r="BH59" s="74">
        <f t="shared" si="44"/>
        <v>-199289.91983432975</v>
      </c>
      <c r="BI59" s="74">
        <f t="shared" si="44"/>
        <v>-159431.93586746417</v>
      </c>
      <c r="BJ59" s="74">
        <f t="shared" si="44"/>
        <v>-119573.95190059766</v>
      </c>
      <c r="BK59" s="74">
        <f t="shared" si="44"/>
        <v>-79719.953732128255</v>
      </c>
      <c r="BL59" s="74">
        <f t="shared" si="44"/>
        <v>-39859.976866064593</v>
      </c>
      <c r="BO59" s="116">
        <f t="shared" ref="BO59:BU90" si="45">BE59*BO$16</f>
        <v>0</v>
      </c>
      <c r="BP59" s="116">
        <f t="shared" si="45"/>
        <v>-39873.529900000001</v>
      </c>
      <c r="BQ59" s="116">
        <f t="shared" si="45"/>
        <v>-39867.550265669925</v>
      </c>
      <c r="BR59" s="116">
        <f t="shared" si="45"/>
        <v>-39857.983966865955</v>
      </c>
      <c r="BS59" s="116">
        <f t="shared" si="45"/>
        <v>-39857.983966866042</v>
      </c>
      <c r="BT59" s="116">
        <f t="shared" si="45"/>
        <v>-39853.998168469196</v>
      </c>
      <c r="BU59" s="116">
        <f t="shared" si="45"/>
        <v>-39859.976866064128</v>
      </c>
      <c r="BV59" s="116">
        <f t="shared" si="43"/>
        <v>-39859.976866064593</v>
      </c>
      <c r="BX59" s="74">
        <f t="shared" si="35"/>
        <v>6177563</v>
      </c>
      <c r="BY59" s="74">
        <f t="shared" ref="BY59:CE90" si="46">CG59+BP59</f>
        <v>6137689.4700999996</v>
      </c>
      <c r="BZ59" s="74">
        <f t="shared" si="46"/>
        <v>6097821.9198343297</v>
      </c>
      <c r="CA59" s="74">
        <f t="shared" si="46"/>
        <v>6057963.9358674642</v>
      </c>
      <c r="CB59" s="74">
        <f t="shared" si="46"/>
        <v>6018105.9519005977</v>
      </c>
      <c r="CC59" s="74">
        <f t="shared" si="46"/>
        <v>5978251.9537321283</v>
      </c>
      <c r="CD59" s="74">
        <f t="shared" si="46"/>
        <v>5938391.9768660646</v>
      </c>
      <c r="CE59" s="74">
        <f t="shared" si="46"/>
        <v>5898532</v>
      </c>
      <c r="CG59" s="117">
        <f t="shared" si="37"/>
        <v>6177563</v>
      </c>
      <c r="CH59" s="117">
        <f t="shared" ref="CH59:CN90" si="47">IF(OR($C59=1,$B59=1),MAX(BY59,CG59,$AR59),BY59)</f>
        <v>6137689.4700999996</v>
      </c>
      <c r="CI59" s="117">
        <f t="shared" si="47"/>
        <v>6097821.9198343297</v>
      </c>
      <c r="CJ59" s="117">
        <f t="shared" si="47"/>
        <v>6057963.9358674642</v>
      </c>
      <c r="CK59" s="117">
        <f t="shared" si="47"/>
        <v>6018105.9519005977</v>
      </c>
      <c r="CL59" s="117">
        <f t="shared" si="47"/>
        <v>5978251.9537321283</v>
      </c>
      <c r="CM59" s="117">
        <f t="shared" si="47"/>
        <v>5938391.9768660646</v>
      </c>
      <c r="CN59" s="117">
        <f t="shared" si="47"/>
        <v>5898532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 s="124">
        <v>0</v>
      </c>
      <c r="H60" s="6">
        <v>34</v>
      </c>
      <c r="I60" s="2" t="s">
        <v>220</v>
      </c>
      <c r="J60" s="60"/>
      <c r="K60" s="61">
        <v>11323.07</v>
      </c>
      <c r="L60"/>
      <c r="M60" s="63">
        <v>6302</v>
      </c>
      <c r="N60" s="64">
        <f t="shared" si="6"/>
        <v>1890.6</v>
      </c>
      <c r="O60" s="64">
        <f t="shared" si="7"/>
        <v>6793.84</v>
      </c>
      <c r="P60" s="64">
        <f t="shared" si="8"/>
        <v>0</v>
      </c>
      <c r="Q60" s="64">
        <f t="shared" si="9"/>
        <v>0</v>
      </c>
      <c r="R60" s="65">
        <f t="shared" si="10"/>
        <v>0.56000000000000005</v>
      </c>
      <c r="S60" s="65">
        <f t="shared" si="11"/>
        <v>0</v>
      </c>
      <c r="T60" s="64">
        <f t="shared" si="12"/>
        <v>0</v>
      </c>
      <c r="U60" s="64">
        <f t="shared" si="13"/>
        <v>0</v>
      </c>
      <c r="V60">
        <v>4181</v>
      </c>
      <c r="W60" s="64">
        <f t="shared" si="14"/>
        <v>1045.25</v>
      </c>
      <c r="X60" s="27">
        <f t="shared" si="15"/>
        <v>1890.6</v>
      </c>
      <c r="Y60" s="11">
        <f t="shared" si="16"/>
        <v>14258.92</v>
      </c>
      <c r="Z60" s="61">
        <v>16188585645.67</v>
      </c>
      <c r="AA60" s="63">
        <v>86086</v>
      </c>
      <c r="AB60" s="27">
        <f t="shared" si="17"/>
        <v>188051.32</v>
      </c>
      <c r="AC60" s="10">
        <f t="shared" si="18"/>
        <v>0.68252999999999997</v>
      </c>
      <c r="AD60" s="63">
        <v>83422</v>
      </c>
      <c r="AE60" s="10">
        <f t="shared" si="41"/>
        <v>0.57393700000000003</v>
      </c>
      <c r="AF60" s="10">
        <f t="shared" si="39"/>
        <v>0.35004800000000003</v>
      </c>
      <c r="AG60" s="66">
        <f t="shared" si="19"/>
        <v>0.35004800000000003</v>
      </c>
      <c r="AH60" s="67">
        <f t="shared" si="20"/>
        <v>0</v>
      </c>
      <c r="AI60" s="68">
        <f t="shared" si="21"/>
        <v>0.35004800000000003</v>
      </c>
      <c r="AJ60">
        <v>0</v>
      </c>
      <c r="AK60">
        <v>0</v>
      </c>
      <c r="AL60" s="26">
        <f t="shared" si="22"/>
        <v>0</v>
      </c>
      <c r="AM60">
        <v>0</v>
      </c>
      <c r="AN60">
        <v>0</v>
      </c>
      <c r="AO60" s="26">
        <f t="shared" si="23"/>
        <v>0</v>
      </c>
      <c r="AP60" s="26">
        <f t="shared" si="24"/>
        <v>57524807</v>
      </c>
      <c r="AQ60" s="26">
        <f t="shared" si="40"/>
        <v>57524807</v>
      </c>
      <c r="AR60" s="69">
        <v>31290480</v>
      </c>
      <c r="AS60" s="69">
        <f t="shared" si="42"/>
        <v>62336919</v>
      </c>
      <c r="AT60" s="63">
        <v>62336919</v>
      </c>
      <c r="AU60" s="26">
        <f t="shared" si="25"/>
        <v>4812112</v>
      </c>
      <c r="AV60" s="70" t="str">
        <f t="shared" si="26"/>
        <v>No</v>
      </c>
      <c r="AW60" s="69">
        <f t="shared" si="27"/>
        <v>0</v>
      </c>
      <c r="AX60" s="71">
        <f t="shared" si="28"/>
        <v>62336919</v>
      </c>
      <c r="AY60" s="72">
        <f t="shared" si="29"/>
        <v>62336919</v>
      </c>
      <c r="AZ60" s="115">
        <f t="shared" si="30"/>
        <v>0</v>
      </c>
      <c r="BA60" s="115"/>
      <c r="BB60" s="115">
        <f t="shared" si="31"/>
        <v>14513.206489052882</v>
      </c>
      <c r="BC60" s="74"/>
      <c r="BD60" s="74"/>
      <c r="BE60" s="74">
        <f t="shared" si="32"/>
        <v>-4812112</v>
      </c>
      <c r="BF60" s="74">
        <f t="shared" si="44"/>
        <v>-4812112</v>
      </c>
      <c r="BG60" s="74">
        <f t="shared" si="44"/>
        <v>-4812112</v>
      </c>
      <c r="BH60" s="74">
        <f t="shared" si="44"/>
        <v>-4812112</v>
      </c>
      <c r="BI60" s="74">
        <f t="shared" si="44"/>
        <v>-4812112</v>
      </c>
      <c r="BJ60" s="74">
        <f t="shared" si="44"/>
        <v>-4812112</v>
      </c>
      <c r="BK60" s="74">
        <f t="shared" si="44"/>
        <v>-4812112</v>
      </c>
      <c r="BL60" s="74">
        <f t="shared" si="44"/>
        <v>-4812112</v>
      </c>
      <c r="BO60" s="116">
        <f t="shared" si="45"/>
        <v>0</v>
      </c>
      <c r="BP60" s="116">
        <f t="shared" si="45"/>
        <v>-687650.80480000004</v>
      </c>
      <c r="BQ60" s="116">
        <f t="shared" si="45"/>
        <v>-802179.07039999997</v>
      </c>
      <c r="BR60" s="116">
        <f t="shared" si="45"/>
        <v>-962422.4</v>
      </c>
      <c r="BS60" s="116">
        <f t="shared" si="45"/>
        <v>-1203028</v>
      </c>
      <c r="BT60" s="116">
        <f t="shared" si="45"/>
        <v>-1603876.9295999999</v>
      </c>
      <c r="BU60" s="116">
        <f t="shared" si="45"/>
        <v>-2406056</v>
      </c>
      <c r="BV60" s="116">
        <f t="shared" si="43"/>
        <v>-4812112</v>
      </c>
      <c r="BX60" s="74">
        <f t="shared" si="35"/>
        <v>62336919</v>
      </c>
      <c r="BY60" s="74">
        <f t="shared" si="46"/>
        <v>61649268.195199996</v>
      </c>
      <c r="BZ60" s="74">
        <f t="shared" si="46"/>
        <v>61534739.9296</v>
      </c>
      <c r="CA60" s="74">
        <f t="shared" si="46"/>
        <v>61374496.600000001</v>
      </c>
      <c r="CB60" s="74">
        <f t="shared" si="46"/>
        <v>61133891</v>
      </c>
      <c r="CC60" s="74">
        <f t="shared" si="46"/>
        <v>60733042.0704</v>
      </c>
      <c r="CD60" s="74">
        <f t="shared" si="46"/>
        <v>59930863</v>
      </c>
      <c r="CE60" s="74">
        <f t="shared" si="46"/>
        <v>57524807</v>
      </c>
      <c r="CG60" s="117">
        <f t="shared" si="37"/>
        <v>62336919</v>
      </c>
      <c r="CH60" s="117">
        <f t="shared" si="47"/>
        <v>62336919</v>
      </c>
      <c r="CI60" s="117">
        <f t="shared" si="47"/>
        <v>62336919</v>
      </c>
      <c r="CJ60" s="117">
        <f t="shared" si="47"/>
        <v>62336919</v>
      </c>
      <c r="CK60" s="117">
        <f t="shared" si="47"/>
        <v>62336919</v>
      </c>
      <c r="CL60" s="117">
        <f t="shared" si="47"/>
        <v>62336919</v>
      </c>
      <c r="CM60" s="117">
        <f t="shared" si="47"/>
        <v>62336919</v>
      </c>
      <c r="CN60" s="117">
        <f t="shared" si="47"/>
        <v>62336919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 s="124">
        <v>0</v>
      </c>
      <c r="H61" s="6">
        <v>35</v>
      </c>
      <c r="I61" s="2" t="s">
        <v>222</v>
      </c>
      <c r="J61" s="60"/>
      <c r="K61" s="61">
        <v>4521.6099999999997</v>
      </c>
      <c r="L61"/>
      <c r="M61" s="63">
        <v>90</v>
      </c>
      <c r="N61" s="64">
        <f t="shared" si="6"/>
        <v>27</v>
      </c>
      <c r="O61" s="64">
        <f t="shared" si="7"/>
        <v>2712.97</v>
      </c>
      <c r="P61" s="64">
        <f t="shared" si="8"/>
        <v>0</v>
      </c>
      <c r="Q61" s="64">
        <f t="shared" si="9"/>
        <v>0</v>
      </c>
      <c r="R61" s="65">
        <f t="shared" si="10"/>
        <v>0.02</v>
      </c>
      <c r="S61" s="65">
        <f t="shared" si="11"/>
        <v>0</v>
      </c>
      <c r="T61" s="64">
        <f t="shared" si="12"/>
        <v>0</v>
      </c>
      <c r="U61" s="64">
        <f t="shared" si="13"/>
        <v>0</v>
      </c>
      <c r="V61">
        <v>64</v>
      </c>
      <c r="W61" s="64">
        <f t="shared" si="14"/>
        <v>16</v>
      </c>
      <c r="X61" s="27">
        <f t="shared" si="15"/>
        <v>27</v>
      </c>
      <c r="Y61" s="11">
        <f t="shared" si="16"/>
        <v>4564.6099999999997</v>
      </c>
      <c r="Z61" s="61">
        <v>16606236489</v>
      </c>
      <c r="AA61" s="63">
        <v>21683</v>
      </c>
      <c r="AB61" s="27">
        <f t="shared" si="17"/>
        <v>765864.34</v>
      </c>
      <c r="AC61" s="10">
        <f t="shared" si="18"/>
        <v>2.7796959999999999</v>
      </c>
      <c r="AD61" s="63">
        <v>250000</v>
      </c>
      <c r="AE61" s="10">
        <f t="shared" si="41"/>
        <v>1.719981</v>
      </c>
      <c r="AF61" s="10">
        <f t="shared" si="39"/>
        <v>-1.4617819999999999</v>
      </c>
      <c r="AG61" s="66">
        <f t="shared" si="19"/>
        <v>0.01</v>
      </c>
      <c r="AH61" s="67">
        <f t="shared" si="20"/>
        <v>0</v>
      </c>
      <c r="AI61" s="68">
        <f t="shared" si="21"/>
        <v>0.01</v>
      </c>
      <c r="AJ61">
        <v>0</v>
      </c>
      <c r="AK61">
        <v>0</v>
      </c>
      <c r="AL61" s="26">
        <f t="shared" si="22"/>
        <v>0</v>
      </c>
      <c r="AM61">
        <v>0</v>
      </c>
      <c r="AN61">
        <v>0</v>
      </c>
      <c r="AO61" s="26">
        <f t="shared" si="23"/>
        <v>0</v>
      </c>
      <c r="AP61" s="26">
        <f t="shared" si="24"/>
        <v>526071</v>
      </c>
      <c r="AQ61" s="26">
        <f t="shared" si="40"/>
        <v>526071</v>
      </c>
      <c r="AR61" s="69">
        <v>406683</v>
      </c>
      <c r="AS61" s="69">
        <f t="shared" si="42"/>
        <v>526071</v>
      </c>
      <c r="AT61" s="63">
        <v>540833</v>
      </c>
      <c r="AU61" s="26">
        <f t="shared" si="25"/>
        <v>14762</v>
      </c>
      <c r="AV61" s="70" t="str">
        <f t="shared" si="26"/>
        <v>No</v>
      </c>
      <c r="AW61" s="69">
        <f t="shared" si="27"/>
        <v>0</v>
      </c>
      <c r="AX61" s="71">
        <f t="shared" si="28"/>
        <v>540833</v>
      </c>
      <c r="AY61" s="72">
        <f t="shared" si="29"/>
        <v>540833</v>
      </c>
      <c r="AZ61" s="115">
        <f t="shared" si="30"/>
        <v>0</v>
      </c>
      <c r="BA61" s="115"/>
      <c r="BB61" s="115">
        <f t="shared" si="31"/>
        <v>11634.6014472721</v>
      </c>
      <c r="BC61" s="74"/>
      <c r="BD61" s="74"/>
      <c r="BE61" s="74">
        <f t="shared" si="32"/>
        <v>-14762</v>
      </c>
      <c r="BF61" s="74">
        <f t="shared" si="44"/>
        <v>-14762</v>
      </c>
      <c r="BG61" s="74">
        <f t="shared" si="44"/>
        <v>-12652.510200000019</v>
      </c>
      <c r="BH61" s="74">
        <f t="shared" si="44"/>
        <v>-10543.336749659968</v>
      </c>
      <c r="BI61" s="74">
        <f t="shared" si="44"/>
        <v>-8434.6693997279508</v>
      </c>
      <c r="BJ61" s="74">
        <f t="shared" si="44"/>
        <v>-6326.002049795934</v>
      </c>
      <c r="BK61" s="74">
        <f t="shared" si="44"/>
        <v>-4217.5455665990012</v>
      </c>
      <c r="BL61" s="74">
        <f t="shared" si="44"/>
        <v>-2108.7727832994424</v>
      </c>
      <c r="BO61" s="116">
        <f t="shared" si="45"/>
        <v>0</v>
      </c>
      <c r="BP61" s="116">
        <f t="shared" si="45"/>
        <v>-2109.4897999999998</v>
      </c>
      <c r="BQ61" s="116">
        <f t="shared" si="45"/>
        <v>-2109.173450340003</v>
      </c>
      <c r="BR61" s="116">
        <f t="shared" si="45"/>
        <v>-2108.6673499319936</v>
      </c>
      <c r="BS61" s="116">
        <f t="shared" si="45"/>
        <v>-2108.6673499319877</v>
      </c>
      <c r="BT61" s="116">
        <f t="shared" si="45"/>
        <v>-2108.4564831969847</v>
      </c>
      <c r="BU61" s="116">
        <f t="shared" si="45"/>
        <v>-2108.7727832995006</v>
      </c>
      <c r="BV61" s="116">
        <f t="shared" si="43"/>
        <v>-2108.7727832994424</v>
      </c>
      <c r="BX61" s="74">
        <f t="shared" si="35"/>
        <v>540833</v>
      </c>
      <c r="BY61" s="74">
        <f t="shared" si="46"/>
        <v>538723.51020000002</v>
      </c>
      <c r="BZ61" s="74">
        <f t="shared" si="46"/>
        <v>536614.33674965997</v>
      </c>
      <c r="CA61" s="74">
        <f t="shared" si="46"/>
        <v>534505.66939972795</v>
      </c>
      <c r="CB61" s="74">
        <f t="shared" si="46"/>
        <v>532397.00204979593</v>
      </c>
      <c r="CC61" s="74">
        <f t="shared" si="46"/>
        <v>530288.545566599</v>
      </c>
      <c r="CD61" s="74">
        <f t="shared" si="46"/>
        <v>528179.77278329944</v>
      </c>
      <c r="CE61" s="74">
        <f t="shared" si="46"/>
        <v>526071</v>
      </c>
      <c r="CG61" s="117">
        <f t="shared" si="37"/>
        <v>540833</v>
      </c>
      <c r="CH61" s="117">
        <f t="shared" si="47"/>
        <v>538723.51020000002</v>
      </c>
      <c r="CI61" s="117">
        <f t="shared" si="47"/>
        <v>536614.33674965997</v>
      </c>
      <c r="CJ61" s="117">
        <f t="shared" si="47"/>
        <v>534505.66939972795</v>
      </c>
      <c r="CK61" s="117">
        <f t="shared" si="47"/>
        <v>532397.00204979593</v>
      </c>
      <c r="CL61" s="117">
        <f t="shared" si="47"/>
        <v>530288.545566599</v>
      </c>
      <c r="CM61" s="117">
        <f t="shared" si="47"/>
        <v>528179.77278329944</v>
      </c>
      <c r="CN61" s="117">
        <f t="shared" si="47"/>
        <v>526071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 s="124">
        <v>0</v>
      </c>
      <c r="H62" s="6">
        <v>36</v>
      </c>
      <c r="I62" s="2" t="s">
        <v>223</v>
      </c>
      <c r="J62" s="60"/>
      <c r="K62" s="61">
        <v>408.38</v>
      </c>
      <c r="L62"/>
      <c r="M62" s="63">
        <v>127</v>
      </c>
      <c r="N62" s="64">
        <f t="shared" si="6"/>
        <v>38.1</v>
      </c>
      <c r="O62" s="64">
        <f t="shared" si="7"/>
        <v>245.03</v>
      </c>
      <c r="P62" s="64">
        <f t="shared" si="8"/>
        <v>0</v>
      </c>
      <c r="Q62" s="64">
        <f t="shared" si="9"/>
        <v>0</v>
      </c>
      <c r="R62" s="65">
        <f t="shared" si="10"/>
        <v>0.31</v>
      </c>
      <c r="S62" s="65">
        <f t="shared" si="11"/>
        <v>0</v>
      </c>
      <c r="T62" s="64">
        <f t="shared" si="12"/>
        <v>0</v>
      </c>
      <c r="U62" s="64">
        <f t="shared" si="13"/>
        <v>0</v>
      </c>
      <c r="V62">
        <v>13</v>
      </c>
      <c r="W62" s="64">
        <f t="shared" si="14"/>
        <v>3.25</v>
      </c>
      <c r="X62" s="27">
        <f t="shared" si="15"/>
        <v>38.1</v>
      </c>
      <c r="Y62" s="11">
        <f t="shared" si="16"/>
        <v>449.73</v>
      </c>
      <c r="Z62" s="61">
        <v>1053808056.33</v>
      </c>
      <c r="AA62" s="63">
        <v>4432</v>
      </c>
      <c r="AB62" s="27">
        <f t="shared" si="17"/>
        <v>237772.58</v>
      </c>
      <c r="AC62" s="10">
        <f t="shared" si="18"/>
        <v>0.86299300000000001</v>
      </c>
      <c r="AD62" s="63">
        <v>86995</v>
      </c>
      <c r="AE62" s="10">
        <f t="shared" si="41"/>
        <v>0.59851900000000002</v>
      </c>
      <c r="AF62" s="10">
        <f t="shared" si="39"/>
        <v>0.21634900000000001</v>
      </c>
      <c r="AG62" s="66">
        <f t="shared" si="19"/>
        <v>0.21634900000000001</v>
      </c>
      <c r="AH62" s="67">
        <f t="shared" si="20"/>
        <v>0</v>
      </c>
      <c r="AI62" s="68">
        <f t="shared" si="21"/>
        <v>0.21634900000000001</v>
      </c>
      <c r="AJ62">
        <v>199</v>
      </c>
      <c r="AK62">
        <v>6</v>
      </c>
      <c r="AL62" s="26">
        <f t="shared" si="22"/>
        <v>119400</v>
      </c>
      <c r="AM62">
        <v>0</v>
      </c>
      <c r="AN62">
        <v>0</v>
      </c>
      <c r="AO62" s="26">
        <f t="shared" si="23"/>
        <v>0</v>
      </c>
      <c r="AP62" s="26">
        <f t="shared" si="24"/>
        <v>1121367</v>
      </c>
      <c r="AQ62" s="26">
        <f t="shared" si="40"/>
        <v>1240767</v>
      </c>
      <c r="AR62" s="69">
        <v>1675092</v>
      </c>
      <c r="AS62" s="69">
        <f t="shared" si="42"/>
        <v>1240767</v>
      </c>
      <c r="AT62" s="63">
        <v>1676105</v>
      </c>
      <c r="AU62" s="26">
        <f t="shared" si="25"/>
        <v>435338</v>
      </c>
      <c r="AV62" s="70" t="str">
        <f t="shared" si="26"/>
        <v>No</v>
      </c>
      <c r="AW62" s="69">
        <f t="shared" si="27"/>
        <v>0</v>
      </c>
      <c r="AX62" s="71">
        <f t="shared" si="28"/>
        <v>1676105</v>
      </c>
      <c r="AY62" s="72">
        <f t="shared" si="29"/>
        <v>1676105</v>
      </c>
      <c r="AZ62" s="115">
        <f t="shared" si="30"/>
        <v>0</v>
      </c>
      <c r="BA62" s="115"/>
      <c r="BB62" s="115">
        <f t="shared" si="31"/>
        <v>12691.949287428375</v>
      </c>
      <c r="BC62" s="74"/>
      <c r="BD62" s="74"/>
      <c r="BE62" s="74">
        <f t="shared" si="32"/>
        <v>-435338</v>
      </c>
      <c r="BF62" s="74">
        <f t="shared" si="44"/>
        <v>-435338</v>
      </c>
      <c r="BG62" s="74">
        <f t="shared" si="44"/>
        <v>-373128.19980000006</v>
      </c>
      <c r="BH62" s="74">
        <f t="shared" si="44"/>
        <v>-310927.7288933401</v>
      </c>
      <c r="BI62" s="74">
        <f t="shared" si="44"/>
        <v>-248742.18311467208</v>
      </c>
      <c r="BJ62" s="74">
        <f t="shared" si="44"/>
        <v>-186556.63733600406</v>
      </c>
      <c r="BK62" s="74">
        <f t="shared" si="44"/>
        <v>-124377.31011191383</v>
      </c>
      <c r="BL62" s="74">
        <f t="shared" si="44"/>
        <v>-62188.655055956915</v>
      </c>
      <c r="BO62" s="116">
        <f t="shared" si="45"/>
        <v>0</v>
      </c>
      <c r="BP62" s="116">
        <f t="shared" si="45"/>
        <v>-62209.800199999998</v>
      </c>
      <c r="BQ62" s="116">
        <f t="shared" si="45"/>
        <v>-62200.470906660004</v>
      </c>
      <c r="BR62" s="116">
        <f t="shared" si="45"/>
        <v>-62185.54577866802</v>
      </c>
      <c r="BS62" s="116">
        <f t="shared" si="45"/>
        <v>-62185.54577866802</v>
      </c>
      <c r="BT62" s="116">
        <f t="shared" si="45"/>
        <v>-62179.32722409015</v>
      </c>
      <c r="BU62" s="116">
        <f t="shared" si="45"/>
        <v>-62188.655055956915</v>
      </c>
      <c r="BV62" s="116">
        <f t="shared" si="43"/>
        <v>-62188.655055956915</v>
      </c>
      <c r="BX62" s="74">
        <f t="shared" si="35"/>
        <v>1676105</v>
      </c>
      <c r="BY62" s="74">
        <f t="shared" si="46"/>
        <v>1613895.1998000001</v>
      </c>
      <c r="BZ62" s="74">
        <f t="shared" si="46"/>
        <v>1551694.7288933401</v>
      </c>
      <c r="CA62" s="74">
        <f t="shared" si="46"/>
        <v>1489509.1831146721</v>
      </c>
      <c r="CB62" s="74">
        <f t="shared" si="46"/>
        <v>1427323.6373360041</v>
      </c>
      <c r="CC62" s="74">
        <f t="shared" si="46"/>
        <v>1365144.3101119138</v>
      </c>
      <c r="CD62" s="74">
        <f t="shared" si="46"/>
        <v>1302955.6550559569</v>
      </c>
      <c r="CE62" s="74">
        <f t="shared" si="46"/>
        <v>1240767</v>
      </c>
      <c r="CG62" s="117">
        <f t="shared" si="37"/>
        <v>1676105</v>
      </c>
      <c r="CH62" s="117">
        <f t="shared" si="47"/>
        <v>1613895.1998000001</v>
      </c>
      <c r="CI62" s="117">
        <f t="shared" si="47"/>
        <v>1551694.7288933401</v>
      </c>
      <c r="CJ62" s="117">
        <f t="shared" si="47"/>
        <v>1489509.1831146721</v>
      </c>
      <c r="CK62" s="117">
        <f t="shared" si="47"/>
        <v>1427323.6373360041</v>
      </c>
      <c r="CL62" s="117">
        <f t="shared" si="47"/>
        <v>1365144.3101119138</v>
      </c>
      <c r="CM62" s="117">
        <f t="shared" si="47"/>
        <v>1302955.6550559569</v>
      </c>
      <c r="CN62" s="117">
        <f t="shared" si="47"/>
        <v>1240767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 s="124">
        <v>9</v>
      </c>
      <c r="H63" s="6">
        <v>37</v>
      </c>
      <c r="I63" s="2" t="s">
        <v>224</v>
      </c>
      <c r="J63" s="60"/>
      <c r="K63" s="61">
        <v>1358.63</v>
      </c>
      <c r="L63"/>
      <c r="M63" s="63">
        <v>318</v>
      </c>
      <c r="N63" s="64">
        <f t="shared" si="6"/>
        <v>95.4</v>
      </c>
      <c r="O63" s="64">
        <f t="shared" si="7"/>
        <v>815.18</v>
      </c>
      <c r="P63" s="64">
        <f t="shared" si="8"/>
        <v>0</v>
      </c>
      <c r="Q63" s="64">
        <f t="shared" si="9"/>
        <v>0</v>
      </c>
      <c r="R63" s="65">
        <f t="shared" si="10"/>
        <v>0.23</v>
      </c>
      <c r="S63" s="65">
        <f t="shared" si="11"/>
        <v>0</v>
      </c>
      <c r="T63" s="64">
        <f t="shared" si="12"/>
        <v>0</v>
      </c>
      <c r="U63" s="64">
        <f t="shared" si="13"/>
        <v>0</v>
      </c>
      <c r="V63">
        <v>86</v>
      </c>
      <c r="W63" s="64">
        <f t="shared" si="14"/>
        <v>21.5</v>
      </c>
      <c r="X63" s="27">
        <f t="shared" si="15"/>
        <v>95.4</v>
      </c>
      <c r="Y63" s="11">
        <f t="shared" si="16"/>
        <v>1475.5300000000002</v>
      </c>
      <c r="Z63" s="61">
        <v>1732637875.6700001</v>
      </c>
      <c r="AA63" s="63">
        <v>12359</v>
      </c>
      <c r="AB63" s="27">
        <f t="shared" si="17"/>
        <v>140192.4</v>
      </c>
      <c r="AC63" s="10">
        <f t="shared" si="18"/>
        <v>0.50882700000000003</v>
      </c>
      <c r="AD63" s="63">
        <v>76263</v>
      </c>
      <c r="AE63" s="10">
        <f t="shared" si="41"/>
        <v>0.52468400000000004</v>
      </c>
      <c r="AF63" s="10">
        <f t="shared" si="39"/>
        <v>0.48641600000000002</v>
      </c>
      <c r="AG63" s="66">
        <f t="shared" si="19"/>
        <v>0.48641600000000002</v>
      </c>
      <c r="AH63" s="67">
        <f t="shared" si="20"/>
        <v>0.05</v>
      </c>
      <c r="AI63" s="68">
        <f t="shared" si="21"/>
        <v>0.536416</v>
      </c>
      <c r="AJ63">
        <v>0</v>
      </c>
      <c r="AK63">
        <v>0</v>
      </c>
      <c r="AL63" s="26">
        <f t="shared" si="22"/>
        <v>0</v>
      </c>
      <c r="AM63">
        <v>0</v>
      </c>
      <c r="AN63">
        <v>0</v>
      </c>
      <c r="AO63" s="26">
        <f t="shared" si="23"/>
        <v>0</v>
      </c>
      <c r="AP63" s="26">
        <f t="shared" si="24"/>
        <v>9122013</v>
      </c>
      <c r="AQ63" s="26">
        <f t="shared" si="40"/>
        <v>9122013</v>
      </c>
      <c r="AR63" s="69">
        <v>7902388</v>
      </c>
      <c r="AS63" s="69">
        <f t="shared" si="42"/>
        <v>10990454</v>
      </c>
      <c r="AT63" s="63">
        <v>10990454</v>
      </c>
      <c r="AU63" s="26">
        <f t="shared" si="25"/>
        <v>1868441</v>
      </c>
      <c r="AV63" s="70" t="str">
        <f t="shared" si="26"/>
        <v>No</v>
      </c>
      <c r="AW63" s="69">
        <f t="shared" si="27"/>
        <v>0</v>
      </c>
      <c r="AX63" s="71">
        <f t="shared" si="28"/>
        <v>10990454</v>
      </c>
      <c r="AY63" s="72">
        <f t="shared" si="29"/>
        <v>10990454</v>
      </c>
      <c r="AZ63" s="115">
        <f t="shared" si="30"/>
        <v>0</v>
      </c>
      <c r="BA63" s="115"/>
      <c r="BB63" s="115">
        <f t="shared" si="31"/>
        <v>12516.640476067805</v>
      </c>
      <c r="BC63" s="74"/>
      <c r="BD63" s="74"/>
      <c r="BE63" s="74">
        <f t="shared" si="32"/>
        <v>-1868441</v>
      </c>
      <c r="BF63" s="74">
        <f t="shared" si="44"/>
        <v>-1868441</v>
      </c>
      <c r="BG63" s="74">
        <f t="shared" si="44"/>
        <v>-1868441</v>
      </c>
      <c r="BH63" s="74">
        <f t="shared" si="44"/>
        <v>-1868441</v>
      </c>
      <c r="BI63" s="74">
        <f t="shared" si="44"/>
        <v>-1868441</v>
      </c>
      <c r="BJ63" s="74">
        <f t="shared" si="44"/>
        <v>-1868441</v>
      </c>
      <c r="BK63" s="74">
        <f t="shared" si="44"/>
        <v>-1868441</v>
      </c>
      <c r="BL63" s="74">
        <f t="shared" si="44"/>
        <v>-1868441</v>
      </c>
      <c r="BO63" s="116">
        <f t="shared" si="45"/>
        <v>0</v>
      </c>
      <c r="BP63" s="116">
        <f t="shared" si="45"/>
        <v>-267000.21889999998</v>
      </c>
      <c r="BQ63" s="116">
        <f t="shared" si="45"/>
        <v>-311469.11469999998</v>
      </c>
      <c r="BR63" s="116">
        <f t="shared" si="45"/>
        <v>-373688.2</v>
      </c>
      <c r="BS63" s="116">
        <f t="shared" si="45"/>
        <v>-467110.25</v>
      </c>
      <c r="BT63" s="116">
        <f t="shared" si="45"/>
        <v>-622751.38529999997</v>
      </c>
      <c r="BU63" s="116">
        <f t="shared" si="45"/>
        <v>-934220.5</v>
      </c>
      <c r="BV63" s="116">
        <f t="shared" si="43"/>
        <v>-1868441</v>
      </c>
      <c r="BX63" s="74">
        <f t="shared" si="35"/>
        <v>10990454</v>
      </c>
      <c r="BY63" s="74">
        <f t="shared" si="46"/>
        <v>10723453.781099999</v>
      </c>
      <c r="BZ63" s="74">
        <f t="shared" si="46"/>
        <v>10678984.885299999</v>
      </c>
      <c r="CA63" s="74">
        <f t="shared" si="46"/>
        <v>10616765.800000001</v>
      </c>
      <c r="CB63" s="74">
        <f t="shared" si="46"/>
        <v>10523343.75</v>
      </c>
      <c r="CC63" s="74">
        <f t="shared" si="46"/>
        <v>10367702.614700001</v>
      </c>
      <c r="CD63" s="74">
        <f t="shared" si="46"/>
        <v>10056233.5</v>
      </c>
      <c r="CE63" s="74">
        <f t="shared" si="46"/>
        <v>9122013</v>
      </c>
      <c r="CG63" s="117">
        <f t="shared" si="37"/>
        <v>10990454</v>
      </c>
      <c r="CH63" s="117">
        <f t="shared" si="47"/>
        <v>10990454</v>
      </c>
      <c r="CI63" s="117">
        <f t="shared" si="47"/>
        <v>10990454</v>
      </c>
      <c r="CJ63" s="117">
        <f t="shared" si="47"/>
        <v>10990454</v>
      </c>
      <c r="CK63" s="117">
        <f t="shared" si="47"/>
        <v>10990454</v>
      </c>
      <c r="CL63" s="117">
        <f t="shared" si="47"/>
        <v>10990454</v>
      </c>
      <c r="CM63" s="117">
        <f t="shared" si="47"/>
        <v>10990454</v>
      </c>
      <c r="CN63" s="117">
        <f t="shared" si="47"/>
        <v>10990454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 s="124">
        <v>0</v>
      </c>
      <c r="H64" s="6">
        <v>38</v>
      </c>
      <c r="I64" s="2" t="s">
        <v>225</v>
      </c>
      <c r="J64" s="60"/>
      <c r="K64" s="61">
        <v>853.9</v>
      </c>
      <c r="L64"/>
      <c r="M64" s="63">
        <v>130</v>
      </c>
      <c r="N64" s="64">
        <f t="shared" si="6"/>
        <v>39</v>
      </c>
      <c r="O64" s="64">
        <f t="shared" si="7"/>
        <v>512.34</v>
      </c>
      <c r="P64" s="64">
        <f t="shared" si="8"/>
        <v>0</v>
      </c>
      <c r="Q64" s="64">
        <f t="shared" si="9"/>
        <v>0</v>
      </c>
      <c r="R64" s="65">
        <f t="shared" si="10"/>
        <v>0.15</v>
      </c>
      <c r="S64" s="65">
        <f t="shared" si="11"/>
        <v>0</v>
      </c>
      <c r="T64" s="64">
        <f t="shared" si="12"/>
        <v>0</v>
      </c>
      <c r="U64" s="64">
        <f t="shared" si="13"/>
        <v>0</v>
      </c>
      <c r="V64">
        <v>12</v>
      </c>
      <c r="W64" s="64">
        <f t="shared" si="14"/>
        <v>3</v>
      </c>
      <c r="X64" s="27">
        <f t="shared" si="15"/>
        <v>39</v>
      </c>
      <c r="Y64" s="11">
        <f t="shared" si="16"/>
        <v>895.9</v>
      </c>
      <c r="Z64" s="61">
        <v>1461651741.3299999</v>
      </c>
      <c r="AA64" s="63">
        <v>7182</v>
      </c>
      <c r="AB64" s="27">
        <f t="shared" si="17"/>
        <v>203515.98</v>
      </c>
      <c r="AC64" s="10">
        <f t="shared" si="18"/>
        <v>0.73865899999999995</v>
      </c>
      <c r="AD64" s="63">
        <v>151875</v>
      </c>
      <c r="AE64" s="10">
        <f t="shared" si="41"/>
        <v>1.044888</v>
      </c>
      <c r="AF64" s="10">
        <f t="shared" si="39"/>
        <v>0.16947200000000001</v>
      </c>
      <c r="AG64" s="66">
        <f t="shared" si="19"/>
        <v>0.16947200000000001</v>
      </c>
      <c r="AH64" s="67">
        <f t="shared" si="20"/>
        <v>0</v>
      </c>
      <c r="AI64" s="68">
        <f t="shared" si="21"/>
        <v>0.16947200000000001</v>
      </c>
      <c r="AJ64">
        <v>861</v>
      </c>
      <c r="AK64">
        <v>13</v>
      </c>
      <c r="AL64" s="26">
        <f t="shared" si="22"/>
        <v>1119300</v>
      </c>
      <c r="AM64">
        <v>0</v>
      </c>
      <c r="AN64">
        <v>0</v>
      </c>
      <c r="AO64" s="26">
        <f t="shared" si="23"/>
        <v>0</v>
      </c>
      <c r="AP64" s="26">
        <f t="shared" si="24"/>
        <v>1749840</v>
      </c>
      <c r="AQ64" s="26">
        <f t="shared" si="40"/>
        <v>2869140</v>
      </c>
      <c r="AR64" s="69">
        <v>3895303</v>
      </c>
      <c r="AS64" s="69">
        <f t="shared" si="42"/>
        <v>2869140</v>
      </c>
      <c r="AT64" s="63">
        <v>3293232</v>
      </c>
      <c r="AU64" s="26">
        <f t="shared" si="25"/>
        <v>424092</v>
      </c>
      <c r="AV64" s="70" t="str">
        <f t="shared" si="26"/>
        <v>No</v>
      </c>
      <c r="AW64" s="69">
        <f t="shared" si="27"/>
        <v>0</v>
      </c>
      <c r="AX64" s="71">
        <f t="shared" si="28"/>
        <v>3293232</v>
      </c>
      <c r="AY64" s="72">
        <f t="shared" si="29"/>
        <v>3293232</v>
      </c>
      <c r="AZ64" s="115">
        <f t="shared" si="30"/>
        <v>0</v>
      </c>
      <c r="BA64" s="115"/>
      <c r="BB64" s="115">
        <f t="shared" si="31"/>
        <v>12091.869656868486</v>
      </c>
      <c r="BC64" s="74"/>
      <c r="BD64" s="74"/>
      <c r="BE64" s="74">
        <f t="shared" si="32"/>
        <v>-424092</v>
      </c>
      <c r="BF64" s="74">
        <f t="shared" si="44"/>
        <v>-424092</v>
      </c>
      <c r="BG64" s="74">
        <f t="shared" si="44"/>
        <v>-363489.25320000015</v>
      </c>
      <c r="BH64" s="74">
        <f t="shared" si="44"/>
        <v>-302895.59469156014</v>
      </c>
      <c r="BI64" s="74">
        <f t="shared" si="44"/>
        <v>-242316.4757532482</v>
      </c>
      <c r="BJ64" s="74">
        <f t="shared" si="44"/>
        <v>-181737.35681493627</v>
      </c>
      <c r="BK64" s="74">
        <f t="shared" si="44"/>
        <v>-121164.29578851815</v>
      </c>
      <c r="BL64" s="74">
        <f t="shared" si="44"/>
        <v>-60582.147894259077</v>
      </c>
      <c r="BO64" s="116">
        <f t="shared" si="45"/>
        <v>0</v>
      </c>
      <c r="BP64" s="116">
        <f t="shared" si="45"/>
        <v>-60602.746800000001</v>
      </c>
      <c r="BQ64" s="116">
        <f t="shared" si="45"/>
        <v>-60593.658508440021</v>
      </c>
      <c r="BR64" s="116">
        <f t="shared" si="45"/>
        <v>-60579.118938312029</v>
      </c>
      <c r="BS64" s="116">
        <f t="shared" si="45"/>
        <v>-60579.118938312051</v>
      </c>
      <c r="BT64" s="116">
        <f t="shared" si="45"/>
        <v>-60573.061026418254</v>
      </c>
      <c r="BU64" s="116">
        <f t="shared" si="45"/>
        <v>-60582.147894259077</v>
      </c>
      <c r="BV64" s="116">
        <f t="shared" si="43"/>
        <v>-60582.147894259077</v>
      </c>
      <c r="BX64" s="74">
        <f t="shared" si="35"/>
        <v>3293232</v>
      </c>
      <c r="BY64" s="74">
        <f t="shared" si="46"/>
        <v>3232629.2532000002</v>
      </c>
      <c r="BZ64" s="74">
        <f t="shared" si="46"/>
        <v>3172035.5946915601</v>
      </c>
      <c r="CA64" s="74">
        <f t="shared" si="46"/>
        <v>3111456.4757532482</v>
      </c>
      <c r="CB64" s="74">
        <f t="shared" si="46"/>
        <v>3050877.3568149363</v>
      </c>
      <c r="CC64" s="74">
        <f t="shared" si="46"/>
        <v>2990304.2957885182</v>
      </c>
      <c r="CD64" s="74">
        <f t="shared" si="46"/>
        <v>2929722.1478942591</v>
      </c>
      <c r="CE64" s="74">
        <f t="shared" si="46"/>
        <v>2869140</v>
      </c>
      <c r="CG64" s="117">
        <f t="shared" si="37"/>
        <v>3293232</v>
      </c>
      <c r="CH64" s="117">
        <f t="shared" si="47"/>
        <v>3232629.2532000002</v>
      </c>
      <c r="CI64" s="117">
        <f t="shared" si="47"/>
        <v>3172035.5946915601</v>
      </c>
      <c r="CJ64" s="117">
        <f t="shared" si="47"/>
        <v>3111456.4757532482</v>
      </c>
      <c r="CK64" s="117">
        <f t="shared" si="47"/>
        <v>3050877.3568149363</v>
      </c>
      <c r="CL64" s="117">
        <f t="shared" si="47"/>
        <v>2990304.2957885182</v>
      </c>
      <c r="CM64" s="117">
        <f t="shared" si="47"/>
        <v>2929722.1478942591</v>
      </c>
      <c r="CN64" s="117">
        <f t="shared" si="47"/>
        <v>2869140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 s="124">
        <v>0</v>
      </c>
      <c r="H65" s="6">
        <v>39</v>
      </c>
      <c r="I65" s="2" t="s">
        <v>226</v>
      </c>
      <c r="J65" s="60"/>
      <c r="K65" s="61">
        <v>195.13</v>
      </c>
      <c r="L65"/>
      <c r="M65" s="63">
        <v>34</v>
      </c>
      <c r="N65" s="64">
        <f t="shared" si="6"/>
        <v>10.199999999999999</v>
      </c>
      <c r="O65" s="64">
        <f t="shared" si="7"/>
        <v>117.08</v>
      </c>
      <c r="P65" s="64">
        <f t="shared" si="8"/>
        <v>0</v>
      </c>
      <c r="Q65" s="64">
        <f t="shared" si="9"/>
        <v>0</v>
      </c>
      <c r="R65" s="65">
        <f t="shared" si="10"/>
        <v>0.17</v>
      </c>
      <c r="S65" s="65">
        <f t="shared" si="11"/>
        <v>0</v>
      </c>
      <c r="T65" s="64">
        <f t="shared" si="12"/>
        <v>0</v>
      </c>
      <c r="U65" s="64">
        <f t="shared" si="13"/>
        <v>0</v>
      </c>
      <c r="V65">
        <v>3</v>
      </c>
      <c r="W65" s="64">
        <f t="shared" si="14"/>
        <v>0.75</v>
      </c>
      <c r="X65" s="27">
        <f t="shared" si="15"/>
        <v>10.199999999999999</v>
      </c>
      <c r="Y65" s="11">
        <f t="shared" si="16"/>
        <v>206.07999999999998</v>
      </c>
      <c r="Z65" s="61">
        <v>330741432</v>
      </c>
      <c r="AA65" s="63">
        <v>1616</v>
      </c>
      <c r="AB65" s="27">
        <f t="shared" si="17"/>
        <v>204666.73</v>
      </c>
      <c r="AC65" s="10">
        <f t="shared" si="18"/>
        <v>0.74283600000000005</v>
      </c>
      <c r="AD65" s="63">
        <v>108500</v>
      </c>
      <c r="AE65" s="10">
        <f t="shared" si="41"/>
        <v>0.74647200000000002</v>
      </c>
      <c r="AF65" s="10">
        <f t="shared" si="39"/>
        <v>0.256073</v>
      </c>
      <c r="AG65" s="66">
        <f t="shared" si="19"/>
        <v>0.256073</v>
      </c>
      <c r="AH65" s="67">
        <f t="shared" si="20"/>
        <v>0</v>
      </c>
      <c r="AI65" s="68">
        <f t="shared" si="21"/>
        <v>0.256073</v>
      </c>
      <c r="AJ65">
        <v>0</v>
      </c>
      <c r="AK65">
        <v>0</v>
      </c>
      <c r="AL65" s="26">
        <f t="shared" si="22"/>
        <v>0</v>
      </c>
      <c r="AM65">
        <v>36</v>
      </c>
      <c r="AN65">
        <v>4</v>
      </c>
      <c r="AO65" s="26">
        <f t="shared" si="23"/>
        <v>14400</v>
      </c>
      <c r="AP65" s="26">
        <f t="shared" si="24"/>
        <v>608192</v>
      </c>
      <c r="AQ65" s="26">
        <f t="shared" si="40"/>
        <v>622592</v>
      </c>
      <c r="AR65" s="69">
        <v>1091881</v>
      </c>
      <c r="AS65" s="69">
        <f t="shared" si="42"/>
        <v>622592</v>
      </c>
      <c r="AT65" s="63">
        <v>947176</v>
      </c>
      <c r="AU65" s="26">
        <f t="shared" si="25"/>
        <v>324584</v>
      </c>
      <c r="AV65" s="70" t="str">
        <f t="shared" si="26"/>
        <v>No</v>
      </c>
      <c r="AW65" s="69">
        <f t="shared" si="27"/>
        <v>0</v>
      </c>
      <c r="AX65" s="71">
        <f t="shared" si="28"/>
        <v>947176</v>
      </c>
      <c r="AY65" s="72">
        <f t="shared" si="29"/>
        <v>947176</v>
      </c>
      <c r="AZ65" s="115">
        <f t="shared" si="30"/>
        <v>0</v>
      </c>
      <c r="BA65" s="115"/>
      <c r="BB65" s="115">
        <f t="shared" si="31"/>
        <v>12171.74191564598</v>
      </c>
      <c r="BC65" s="74"/>
      <c r="BD65" s="74"/>
      <c r="BE65" s="74">
        <f t="shared" si="32"/>
        <v>-324584</v>
      </c>
      <c r="BF65" s="74">
        <f t="shared" si="44"/>
        <v>-324584</v>
      </c>
      <c r="BG65" s="74">
        <f t="shared" si="44"/>
        <v>-278200.94640000002</v>
      </c>
      <c r="BH65" s="74">
        <f t="shared" si="44"/>
        <v>-231824.84863511997</v>
      </c>
      <c r="BI65" s="74">
        <f t="shared" si="44"/>
        <v>-185459.878908096</v>
      </c>
      <c r="BJ65" s="74">
        <f t="shared" si="44"/>
        <v>-139094.90918107203</v>
      </c>
      <c r="BK65" s="74">
        <f t="shared" si="44"/>
        <v>-92734.575951020699</v>
      </c>
      <c r="BL65" s="74">
        <f t="shared" si="44"/>
        <v>-46367.287975510349</v>
      </c>
      <c r="BO65" s="116">
        <f t="shared" si="45"/>
        <v>0</v>
      </c>
      <c r="BP65" s="116">
        <f t="shared" si="45"/>
        <v>-46383.053599999999</v>
      </c>
      <c r="BQ65" s="116">
        <f t="shared" si="45"/>
        <v>-46376.097764879996</v>
      </c>
      <c r="BR65" s="116">
        <f t="shared" si="45"/>
        <v>-46364.969727023999</v>
      </c>
      <c r="BS65" s="116">
        <f t="shared" si="45"/>
        <v>-46364.969727023999</v>
      </c>
      <c r="BT65" s="116">
        <f t="shared" si="45"/>
        <v>-46360.333230051307</v>
      </c>
      <c r="BU65" s="116">
        <f t="shared" si="45"/>
        <v>-46367.287975510349</v>
      </c>
      <c r="BV65" s="116">
        <f t="shared" si="43"/>
        <v>-46367.287975510349</v>
      </c>
      <c r="BX65" s="74">
        <f t="shared" si="35"/>
        <v>947176</v>
      </c>
      <c r="BY65" s="74">
        <f t="shared" si="46"/>
        <v>900792.94640000002</v>
      </c>
      <c r="BZ65" s="74">
        <f t="shared" si="46"/>
        <v>854416.84863511997</v>
      </c>
      <c r="CA65" s="74">
        <f t="shared" si="46"/>
        <v>808051.878908096</v>
      </c>
      <c r="CB65" s="74">
        <f t="shared" si="46"/>
        <v>761686.90918107203</v>
      </c>
      <c r="CC65" s="74">
        <f t="shared" si="46"/>
        <v>715326.5759510207</v>
      </c>
      <c r="CD65" s="74">
        <f t="shared" si="46"/>
        <v>668959.28797551035</v>
      </c>
      <c r="CE65" s="74">
        <f t="shared" si="46"/>
        <v>622592</v>
      </c>
      <c r="CG65" s="117">
        <f t="shared" si="37"/>
        <v>947176</v>
      </c>
      <c r="CH65" s="117">
        <f t="shared" si="47"/>
        <v>900792.94640000002</v>
      </c>
      <c r="CI65" s="117">
        <f t="shared" si="47"/>
        <v>854416.84863511997</v>
      </c>
      <c r="CJ65" s="117">
        <f t="shared" si="47"/>
        <v>808051.878908096</v>
      </c>
      <c r="CK65" s="117">
        <f t="shared" si="47"/>
        <v>761686.90918107203</v>
      </c>
      <c r="CL65" s="117">
        <f t="shared" si="47"/>
        <v>715326.5759510207</v>
      </c>
      <c r="CM65" s="117">
        <f t="shared" si="47"/>
        <v>668959.28797551035</v>
      </c>
      <c r="CN65" s="117">
        <f t="shared" si="47"/>
        <v>622592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 s="124">
        <v>0</v>
      </c>
      <c r="H66" s="6">
        <v>40</v>
      </c>
      <c r="I66" s="2" t="s">
        <v>227</v>
      </c>
      <c r="J66" s="60"/>
      <c r="K66" s="61">
        <v>860.89</v>
      </c>
      <c r="L66"/>
      <c r="M66" s="63">
        <v>121</v>
      </c>
      <c r="N66" s="64">
        <f t="shared" si="6"/>
        <v>36.299999999999997</v>
      </c>
      <c r="O66" s="64">
        <f t="shared" si="7"/>
        <v>516.53</v>
      </c>
      <c r="P66" s="64">
        <f t="shared" si="8"/>
        <v>0</v>
      </c>
      <c r="Q66" s="64">
        <f t="shared" si="9"/>
        <v>0</v>
      </c>
      <c r="R66" s="65">
        <f t="shared" si="10"/>
        <v>0.14000000000000001</v>
      </c>
      <c r="S66" s="65">
        <f t="shared" si="11"/>
        <v>0</v>
      </c>
      <c r="T66" s="64">
        <f t="shared" si="12"/>
        <v>0</v>
      </c>
      <c r="U66" s="64">
        <f t="shared" si="13"/>
        <v>0</v>
      </c>
      <c r="V66">
        <v>18</v>
      </c>
      <c r="W66" s="64">
        <f t="shared" si="14"/>
        <v>4.5</v>
      </c>
      <c r="X66" s="27">
        <f t="shared" si="15"/>
        <v>36.299999999999997</v>
      </c>
      <c r="Y66" s="11">
        <f t="shared" si="16"/>
        <v>901.68999999999994</v>
      </c>
      <c r="Z66" s="61">
        <v>1131608668.6700001</v>
      </c>
      <c r="AA66" s="63">
        <v>5214</v>
      </c>
      <c r="AB66" s="27">
        <f t="shared" si="17"/>
        <v>217032.73</v>
      </c>
      <c r="AC66" s="10">
        <f t="shared" si="18"/>
        <v>0.78771800000000003</v>
      </c>
      <c r="AD66" s="63">
        <v>123005</v>
      </c>
      <c r="AE66" s="10">
        <f t="shared" si="41"/>
        <v>0.84626500000000004</v>
      </c>
      <c r="AF66" s="10">
        <f t="shared" si="39"/>
        <v>0.194718</v>
      </c>
      <c r="AG66" s="66">
        <f t="shared" si="19"/>
        <v>0.194718</v>
      </c>
      <c r="AH66" s="67">
        <f t="shared" si="20"/>
        <v>0</v>
      </c>
      <c r="AI66" s="68">
        <f t="shared" si="21"/>
        <v>0.194718</v>
      </c>
      <c r="AJ66">
        <v>0</v>
      </c>
      <c r="AK66">
        <v>0</v>
      </c>
      <c r="AL66" s="26">
        <f t="shared" si="22"/>
        <v>0</v>
      </c>
      <c r="AM66">
        <v>0</v>
      </c>
      <c r="AN66">
        <v>0</v>
      </c>
      <c r="AO66" s="26">
        <f t="shared" si="23"/>
        <v>0</v>
      </c>
      <c r="AP66" s="26">
        <f t="shared" si="24"/>
        <v>2023505</v>
      </c>
      <c r="AQ66" s="26">
        <f t="shared" si="40"/>
        <v>2023505</v>
      </c>
      <c r="AR66" s="69">
        <v>1439845</v>
      </c>
      <c r="AS66" s="69">
        <f t="shared" si="42"/>
        <v>2023505</v>
      </c>
      <c r="AT66" s="63">
        <v>2044159</v>
      </c>
      <c r="AU66" s="26">
        <f t="shared" si="25"/>
        <v>20654</v>
      </c>
      <c r="AV66" s="70" t="str">
        <f t="shared" si="26"/>
        <v>No</v>
      </c>
      <c r="AW66" s="69">
        <f t="shared" si="27"/>
        <v>0</v>
      </c>
      <c r="AX66" s="71">
        <f t="shared" si="28"/>
        <v>2044159</v>
      </c>
      <c r="AY66" s="72">
        <f t="shared" si="29"/>
        <v>2044159</v>
      </c>
      <c r="AZ66" s="115">
        <f t="shared" si="30"/>
        <v>0</v>
      </c>
      <c r="BA66" s="115"/>
      <c r="BB66" s="115">
        <f t="shared" si="31"/>
        <v>12071.202186109724</v>
      </c>
      <c r="BC66" s="74"/>
      <c r="BD66" s="74"/>
      <c r="BE66" s="74">
        <f t="shared" si="32"/>
        <v>-20654</v>
      </c>
      <c r="BF66" s="74">
        <f t="shared" si="44"/>
        <v>-20654</v>
      </c>
      <c r="BG66" s="74">
        <f t="shared" si="44"/>
        <v>-17702.543400000082</v>
      </c>
      <c r="BH66" s="74">
        <f t="shared" si="44"/>
        <v>-14751.529415220022</v>
      </c>
      <c r="BI66" s="74">
        <f t="shared" si="44"/>
        <v>-11801.223532176111</v>
      </c>
      <c r="BJ66" s="74">
        <f t="shared" si="44"/>
        <v>-8850.9176491321996</v>
      </c>
      <c r="BK66" s="74">
        <f t="shared" si="44"/>
        <v>-5900.9067966763396</v>
      </c>
      <c r="BL66" s="74">
        <f t="shared" si="44"/>
        <v>-2950.4533983380534</v>
      </c>
      <c r="BO66" s="116">
        <f t="shared" si="45"/>
        <v>0</v>
      </c>
      <c r="BP66" s="116">
        <f t="shared" si="45"/>
        <v>-2951.4566</v>
      </c>
      <c r="BQ66" s="116">
        <f t="shared" si="45"/>
        <v>-2951.0139847800133</v>
      </c>
      <c r="BR66" s="116">
        <f t="shared" si="45"/>
        <v>-2950.3058830440045</v>
      </c>
      <c r="BS66" s="116">
        <f t="shared" si="45"/>
        <v>-2950.3058830440277</v>
      </c>
      <c r="BT66" s="116">
        <f t="shared" si="45"/>
        <v>-2950.0108524557618</v>
      </c>
      <c r="BU66" s="116">
        <f t="shared" si="45"/>
        <v>-2950.4533983381698</v>
      </c>
      <c r="BV66" s="116">
        <f t="shared" si="43"/>
        <v>-2950.4533983380534</v>
      </c>
      <c r="BX66" s="74">
        <f t="shared" si="35"/>
        <v>2044159</v>
      </c>
      <c r="BY66" s="74">
        <f t="shared" si="46"/>
        <v>2041207.5434000001</v>
      </c>
      <c r="BZ66" s="74">
        <f t="shared" si="46"/>
        <v>2038256.52941522</v>
      </c>
      <c r="CA66" s="74">
        <f t="shared" si="46"/>
        <v>2035306.2235321761</v>
      </c>
      <c r="CB66" s="74">
        <f t="shared" si="46"/>
        <v>2032355.9176491322</v>
      </c>
      <c r="CC66" s="74">
        <f t="shared" si="46"/>
        <v>2029405.9067966763</v>
      </c>
      <c r="CD66" s="74">
        <f t="shared" si="46"/>
        <v>2026455.4533983381</v>
      </c>
      <c r="CE66" s="74">
        <f t="shared" si="46"/>
        <v>2023505</v>
      </c>
      <c r="CG66" s="117">
        <f t="shared" si="37"/>
        <v>2044159</v>
      </c>
      <c r="CH66" s="117">
        <f t="shared" si="47"/>
        <v>2041207.5434000001</v>
      </c>
      <c r="CI66" s="117">
        <f t="shared" si="47"/>
        <v>2038256.52941522</v>
      </c>
      <c r="CJ66" s="117">
        <f t="shared" si="47"/>
        <v>2035306.2235321761</v>
      </c>
      <c r="CK66" s="117">
        <f t="shared" si="47"/>
        <v>2032355.9176491322</v>
      </c>
      <c r="CL66" s="117">
        <f t="shared" si="47"/>
        <v>2029405.9067966763</v>
      </c>
      <c r="CM66" s="117">
        <f t="shared" si="47"/>
        <v>2026455.4533983381</v>
      </c>
      <c r="CN66" s="117">
        <f t="shared" si="47"/>
        <v>2023505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 s="124">
        <v>0</v>
      </c>
      <c r="H67" s="6">
        <v>41</v>
      </c>
      <c r="I67" s="2" t="s">
        <v>228</v>
      </c>
      <c r="J67" s="60"/>
      <c r="K67" s="61">
        <v>938.45</v>
      </c>
      <c r="L67"/>
      <c r="M67" s="63">
        <v>244</v>
      </c>
      <c r="N67" s="64">
        <f t="shared" si="6"/>
        <v>73.2</v>
      </c>
      <c r="O67" s="64">
        <f t="shared" si="7"/>
        <v>563.07000000000005</v>
      </c>
      <c r="P67" s="64">
        <f t="shared" si="8"/>
        <v>0</v>
      </c>
      <c r="Q67" s="64">
        <f t="shared" si="9"/>
        <v>0</v>
      </c>
      <c r="R67" s="65">
        <f t="shared" si="10"/>
        <v>0.26</v>
      </c>
      <c r="S67" s="65">
        <f t="shared" si="11"/>
        <v>0</v>
      </c>
      <c r="T67" s="64">
        <f t="shared" si="12"/>
        <v>0</v>
      </c>
      <c r="U67" s="64">
        <f t="shared" si="13"/>
        <v>0</v>
      </c>
      <c r="V67">
        <v>8</v>
      </c>
      <c r="W67" s="64">
        <f t="shared" si="14"/>
        <v>2</v>
      </c>
      <c r="X67" s="27">
        <f t="shared" si="15"/>
        <v>73.2</v>
      </c>
      <c r="Y67" s="11">
        <f t="shared" si="16"/>
        <v>1013.6500000000001</v>
      </c>
      <c r="Z67" s="61">
        <v>1841167961.6700001</v>
      </c>
      <c r="AA67" s="63">
        <v>8934</v>
      </c>
      <c r="AB67" s="27">
        <f t="shared" si="17"/>
        <v>206085.51</v>
      </c>
      <c r="AC67" s="10">
        <f t="shared" si="18"/>
        <v>0.74798500000000001</v>
      </c>
      <c r="AD67" s="63">
        <v>105866</v>
      </c>
      <c r="AE67" s="10">
        <f t="shared" si="41"/>
        <v>0.72835000000000005</v>
      </c>
      <c r="AF67" s="10">
        <f t="shared" si="39"/>
        <v>0.25790600000000002</v>
      </c>
      <c r="AG67" s="66">
        <f t="shared" si="19"/>
        <v>0.25790600000000002</v>
      </c>
      <c r="AH67" s="67">
        <f t="shared" si="20"/>
        <v>0</v>
      </c>
      <c r="AI67" s="68">
        <f t="shared" si="21"/>
        <v>0.25790600000000002</v>
      </c>
      <c r="AJ67">
        <v>0</v>
      </c>
      <c r="AK67">
        <v>0</v>
      </c>
      <c r="AL67" s="26">
        <f t="shared" si="22"/>
        <v>0</v>
      </c>
      <c r="AM67">
        <v>0</v>
      </c>
      <c r="AN67">
        <v>0</v>
      </c>
      <c r="AO67" s="26">
        <f t="shared" si="23"/>
        <v>0</v>
      </c>
      <c r="AP67" s="26">
        <f t="shared" si="24"/>
        <v>3012939</v>
      </c>
      <c r="AQ67" s="26">
        <f t="shared" si="40"/>
        <v>3012939</v>
      </c>
      <c r="AR67" s="69">
        <v>3686134</v>
      </c>
      <c r="AS67" s="69">
        <f t="shared" si="42"/>
        <v>3012939</v>
      </c>
      <c r="AT67" s="63">
        <v>3555957</v>
      </c>
      <c r="AU67" s="26">
        <f t="shared" si="25"/>
        <v>543018</v>
      </c>
      <c r="AV67" s="70" t="str">
        <f t="shared" si="26"/>
        <v>No</v>
      </c>
      <c r="AW67" s="69">
        <f t="shared" si="27"/>
        <v>0</v>
      </c>
      <c r="AX67" s="71">
        <f t="shared" si="28"/>
        <v>3555957</v>
      </c>
      <c r="AY67" s="72">
        <f t="shared" si="29"/>
        <v>3555957</v>
      </c>
      <c r="AZ67" s="115">
        <f t="shared" si="30"/>
        <v>0</v>
      </c>
      <c r="BA67" s="115"/>
      <c r="BB67" s="115">
        <f t="shared" si="31"/>
        <v>12448.522830198734</v>
      </c>
      <c r="BC67" s="74"/>
      <c r="BD67" s="74"/>
      <c r="BE67" s="74">
        <f t="shared" si="32"/>
        <v>-543018</v>
      </c>
      <c r="BF67" s="74">
        <f t="shared" si="44"/>
        <v>-543018</v>
      </c>
      <c r="BG67" s="74">
        <f t="shared" si="44"/>
        <v>-465420.72779999999</v>
      </c>
      <c r="BH67" s="74">
        <f t="shared" si="44"/>
        <v>-387835.09247574024</v>
      </c>
      <c r="BI67" s="74">
        <f t="shared" si="44"/>
        <v>-310268.07398059219</v>
      </c>
      <c r="BJ67" s="74">
        <f t="shared" si="44"/>
        <v>-232701.05548544414</v>
      </c>
      <c r="BK67" s="74">
        <f t="shared" si="44"/>
        <v>-155141.7936921455</v>
      </c>
      <c r="BL67" s="74">
        <f t="shared" si="44"/>
        <v>-77570.896846072748</v>
      </c>
      <c r="BO67" s="116">
        <f t="shared" si="45"/>
        <v>0</v>
      </c>
      <c r="BP67" s="116">
        <f t="shared" si="45"/>
        <v>-77597.272200000007</v>
      </c>
      <c r="BQ67" s="116">
        <f t="shared" si="45"/>
        <v>-77585.635324259987</v>
      </c>
      <c r="BR67" s="116">
        <f t="shared" si="45"/>
        <v>-77567.018495148048</v>
      </c>
      <c r="BS67" s="116">
        <f t="shared" si="45"/>
        <v>-77567.018495148048</v>
      </c>
      <c r="BT67" s="116">
        <f t="shared" si="45"/>
        <v>-77559.26179329853</v>
      </c>
      <c r="BU67" s="116">
        <f t="shared" si="45"/>
        <v>-77570.896846072748</v>
      </c>
      <c r="BV67" s="116">
        <f t="shared" si="43"/>
        <v>-77570.896846072748</v>
      </c>
      <c r="BX67" s="74">
        <f t="shared" si="35"/>
        <v>3555957</v>
      </c>
      <c r="BY67" s="74">
        <f t="shared" si="46"/>
        <v>3478359.7278</v>
      </c>
      <c r="BZ67" s="74">
        <f t="shared" si="46"/>
        <v>3400774.0924757402</v>
      </c>
      <c r="CA67" s="74">
        <f t="shared" si="46"/>
        <v>3323207.0739805922</v>
      </c>
      <c r="CB67" s="74">
        <f t="shared" si="46"/>
        <v>3245640.0554854441</v>
      </c>
      <c r="CC67" s="74">
        <f t="shared" si="46"/>
        <v>3168080.7936921455</v>
      </c>
      <c r="CD67" s="74">
        <f t="shared" si="46"/>
        <v>3090509.8968460727</v>
      </c>
      <c r="CE67" s="74">
        <f t="shared" si="46"/>
        <v>3012939</v>
      </c>
      <c r="CG67" s="117">
        <f t="shared" si="37"/>
        <v>3555957</v>
      </c>
      <c r="CH67" s="117">
        <f t="shared" si="47"/>
        <v>3478359.7278</v>
      </c>
      <c r="CI67" s="117">
        <f t="shared" si="47"/>
        <v>3400774.0924757402</v>
      </c>
      <c r="CJ67" s="117">
        <f t="shared" si="47"/>
        <v>3323207.0739805922</v>
      </c>
      <c r="CK67" s="117">
        <f t="shared" si="47"/>
        <v>3245640.0554854441</v>
      </c>
      <c r="CL67" s="117">
        <f t="shared" si="47"/>
        <v>3168080.7936921455</v>
      </c>
      <c r="CM67" s="117">
        <f t="shared" si="47"/>
        <v>3090509.8968460727</v>
      </c>
      <c r="CN67" s="117">
        <f t="shared" si="47"/>
        <v>3012939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 s="124">
        <v>0</v>
      </c>
      <c r="H68" s="6">
        <v>42</v>
      </c>
      <c r="I68" s="2" t="s">
        <v>229</v>
      </c>
      <c r="J68" s="60"/>
      <c r="K68" s="61">
        <v>1631.48</v>
      </c>
      <c r="L68"/>
      <c r="M68" s="63">
        <v>416</v>
      </c>
      <c r="N68" s="64">
        <f t="shared" si="6"/>
        <v>124.8</v>
      </c>
      <c r="O68" s="64">
        <f t="shared" si="7"/>
        <v>978.89</v>
      </c>
      <c r="P68" s="64">
        <f t="shared" si="8"/>
        <v>0</v>
      </c>
      <c r="Q68" s="64">
        <f t="shared" si="9"/>
        <v>0</v>
      </c>
      <c r="R68" s="65">
        <f t="shared" si="10"/>
        <v>0.25</v>
      </c>
      <c r="S68" s="65">
        <f t="shared" si="11"/>
        <v>0</v>
      </c>
      <c r="T68" s="64">
        <f t="shared" si="12"/>
        <v>0</v>
      </c>
      <c r="U68" s="64">
        <f t="shared" si="13"/>
        <v>0</v>
      </c>
      <c r="V68">
        <v>20</v>
      </c>
      <c r="W68" s="64">
        <f t="shared" si="14"/>
        <v>5</v>
      </c>
      <c r="X68" s="27">
        <f t="shared" si="15"/>
        <v>124.8</v>
      </c>
      <c r="Y68" s="11">
        <f t="shared" si="16"/>
        <v>1761.28</v>
      </c>
      <c r="Z68" s="61">
        <v>2444492428</v>
      </c>
      <c r="AA68" s="63">
        <v>12834</v>
      </c>
      <c r="AB68" s="27">
        <f t="shared" si="17"/>
        <v>190470.03</v>
      </c>
      <c r="AC68" s="10">
        <f t="shared" si="18"/>
        <v>0.69130899999999995</v>
      </c>
      <c r="AD68" s="63">
        <v>118775</v>
      </c>
      <c r="AE68" s="10">
        <f t="shared" si="41"/>
        <v>0.81716299999999997</v>
      </c>
      <c r="AF68" s="10">
        <f t="shared" si="39"/>
        <v>0.27093499999999998</v>
      </c>
      <c r="AG68" s="66">
        <f t="shared" si="19"/>
        <v>0.27093499999999998</v>
      </c>
      <c r="AH68" s="67">
        <f t="shared" si="20"/>
        <v>0</v>
      </c>
      <c r="AI68" s="68">
        <f t="shared" si="21"/>
        <v>0.27093499999999998</v>
      </c>
      <c r="AJ68">
        <v>0</v>
      </c>
      <c r="AK68">
        <v>0</v>
      </c>
      <c r="AL68" s="26">
        <f t="shared" si="22"/>
        <v>0</v>
      </c>
      <c r="AM68">
        <v>0</v>
      </c>
      <c r="AN68">
        <v>0</v>
      </c>
      <c r="AO68" s="26">
        <f t="shared" si="23"/>
        <v>0</v>
      </c>
      <c r="AP68" s="26">
        <f t="shared" si="24"/>
        <v>5499642</v>
      </c>
      <c r="AQ68" s="26">
        <f t="shared" si="40"/>
        <v>5499642</v>
      </c>
      <c r="AR68" s="69">
        <v>7538993</v>
      </c>
      <c r="AS68" s="69">
        <f t="shared" si="42"/>
        <v>5499642</v>
      </c>
      <c r="AT68" s="63">
        <v>6960947</v>
      </c>
      <c r="AU68" s="26">
        <f t="shared" si="25"/>
        <v>1461305</v>
      </c>
      <c r="AV68" s="70" t="str">
        <f t="shared" si="26"/>
        <v>No</v>
      </c>
      <c r="AW68" s="69">
        <f t="shared" si="27"/>
        <v>0</v>
      </c>
      <c r="AX68" s="71">
        <f t="shared" si="28"/>
        <v>6960947</v>
      </c>
      <c r="AY68" s="72">
        <f t="shared" si="29"/>
        <v>6960947</v>
      </c>
      <c r="AZ68" s="115">
        <f t="shared" si="30"/>
        <v>0</v>
      </c>
      <c r="BA68" s="115"/>
      <c r="BB68" s="115">
        <f t="shared" si="31"/>
        <v>12441.925123201019</v>
      </c>
      <c r="BC68" s="74"/>
      <c r="BD68" s="74"/>
      <c r="BE68" s="74">
        <f t="shared" si="32"/>
        <v>-1461305</v>
      </c>
      <c r="BF68" s="74">
        <f t="shared" si="44"/>
        <v>-1461305</v>
      </c>
      <c r="BG68" s="74">
        <f t="shared" si="44"/>
        <v>-1252484.5154999997</v>
      </c>
      <c r="BH68" s="74">
        <f t="shared" si="44"/>
        <v>-1043695.3467661496</v>
      </c>
      <c r="BI68" s="74">
        <f t="shared" si="44"/>
        <v>-834956.27741291933</v>
      </c>
      <c r="BJ68" s="74">
        <f t="shared" si="44"/>
        <v>-626217.20805968903</v>
      </c>
      <c r="BK68" s="74">
        <f t="shared" si="44"/>
        <v>-417499.0126133943</v>
      </c>
      <c r="BL68" s="74">
        <f t="shared" si="44"/>
        <v>-208749.50630669668</v>
      </c>
      <c r="BO68" s="116">
        <f t="shared" si="45"/>
        <v>0</v>
      </c>
      <c r="BP68" s="116">
        <f t="shared" si="45"/>
        <v>-208820.48449999999</v>
      </c>
      <c r="BQ68" s="116">
        <f t="shared" si="45"/>
        <v>-208789.16873384995</v>
      </c>
      <c r="BR68" s="116">
        <f t="shared" si="45"/>
        <v>-208739.06935322995</v>
      </c>
      <c r="BS68" s="116">
        <f t="shared" si="45"/>
        <v>-208739.06935322983</v>
      </c>
      <c r="BT68" s="116">
        <f t="shared" si="45"/>
        <v>-208718.19544629435</v>
      </c>
      <c r="BU68" s="116">
        <f t="shared" si="45"/>
        <v>-208749.50630669715</v>
      </c>
      <c r="BV68" s="116">
        <f t="shared" si="43"/>
        <v>-208749.50630669668</v>
      </c>
      <c r="BX68" s="74">
        <f t="shared" si="35"/>
        <v>6960947</v>
      </c>
      <c r="BY68" s="74">
        <f t="shared" si="46"/>
        <v>6752126.5154999997</v>
      </c>
      <c r="BZ68" s="74">
        <f t="shared" si="46"/>
        <v>6543337.3467661496</v>
      </c>
      <c r="CA68" s="74">
        <f t="shared" si="46"/>
        <v>6334598.2774129193</v>
      </c>
      <c r="CB68" s="74">
        <f t="shared" si="46"/>
        <v>6125859.208059689</v>
      </c>
      <c r="CC68" s="74">
        <f t="shared" si="46"/>
        <v>5917141.0126133943</v>
      </c>
      <c r="CD68" s="74">
        <f t="shared" si="46"/>
        <v>5708391.5063066967</v>
      </c>
      <c r="CE68" s="74">
        <f t="shared" si="46"/>
        <v>5499642</v>
      </c>
      <c r="CG68" s="117">
        <f t="shared" si="37"/>
        <v>6960947</v>
      </c>
      <c r="CH68" s="117">
        <f t="shared" si="47"/>
        <v>6752126.5154999997</v>
      </c>
      <c r="CI68" s="117">
        <f t="shared" si="47"/>
        <v>6543337.3467661496</v>
      </c>
      <c r="CJ68" s="117">
        <f t="shared" si="47"/>
        <v>6334598.2774129193</v>
      </c>
      <c r="CK68" s="117">
        <f t="shared" si="47"/>
        <v>6125859.208059689</v>
      </c>
      <c r="CL68" s="117">
        <f t="shared" si="47"/>
        <v>5917141.0126133943</v>
      </c>
      <c r="CM68" s="117">
        <f t="shared" si="47"/>
        <v>5708391.5063066967</v>
      </c>
      <c r="CN68" s="117">
        <f t="shared" si="47"/>
        <v>5499642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 s="124">
        <v>8</v>
      </c>
      <c r="H69" s="6">
        <v>43</v>
      </c>
      <c r="I69" s="2" t="s">
        <v>230</v>
      </c>
      <c r="J69" s="60"/>
      <c r="K69" s="61">
        <v>7633.57</v>
      </c>
      <c r="L69"/>
      <c r="M69" s="63">
        <v>4754</v>
      </c>
      <c r="N69" s="64">
        <f t="shared" si="6"/>
        <v>1426.2</v>
      </c>
      <c r="O69" s="64">
        <f t="shared" si="7"/>
        <v>4580.1400000000003</v>
      </c>
      <c r="P69" s="64">
        <f t="shared" si="8"/>
        <v>173.85999999999967</v>
      </c>
      <c r="Q69" s="64">
        <f t="shared" si="9"/>
        <v>26.08</v>
      </c>
      <c r="R69" s="65">
        <f t="shared" si="10"/>
        <v>0.62</v>
      </c>
      <c r="S69" s="65">
        <f t="shared" si="11"/>
        <v>2.0000000000000018E-2</v>
      </c>
      <c r="T69" s="64">
        <f t="shared" si="12"/>
        <v>152.66999999999999</v>
      </c>
      <c r="U69" s="64">
        <f t="shared" si="13"/>
        <v>22.9</v>
      </c>
      <c r="V69">
        <v>1337</v>
      </c>
      <c r="W69" s="64">
        <f t="shared" si="14"/>
        <v>334.25</v>
      </c>
      <c r="X69" s="27">
        <f t="shared" si="15"/>
        <v>1426.2</v>
      </c>
      <c r="Y69" s="11">
        <f t="shared" si="16"/>
        <v>9420.1</v>
      </c>
      <c r="Z69" s="61">
        <v>5827070106.3299999</v>
      </c>
      <c r="AA69" s="63">
        <v>50798</v>
      </c>
      <c r="AB69" s="27">
        <f t="shared" si="17"/>
        <v>114710.62</v>
      </c>
      <c r="AC69" s="10">
        <f t="shared" si="18"/>
        <v>0.41634100000000002</v>
      </c>
      <c r="AD69" s="63">
        <v>66943</v>
      </c>
      <c r="AE69" s="10">
        <f t="shared" si="41"/>
        <v>0.460563</v>
      </c>
      <c r="AF69" s="10">
        <f t="shared" si="39"/>
        <v>0.57039200000000001</v>
      </c>
      <c r="AG69" s="66">
        <f t="shared" si="19"/>
        <v>0.57039200000000001</v>
      </c>
      <c r="AH69" s="67">
        <f t="shared" si="20"/>
        <v>0.05</v>
      </c>
      <c r="AI69" s="68">
        <f t="shared" si="21"/>
        <v>0.62039200000000005</v>
      </c>
      <c r="AJ69">
        <v>0</v>
      </c>
      <c r="AK69">
        <v>0</v>
      </c>
      <c r="AL69" s="26">
        <f t="shared" si="22"/>
        <v>0</v>
      </c>
      <c r="AM69">
        <v>0</v>
      </c>
      <c r="AN69">
        <v>0</v>
      </c>
      <c r="AO69" s="26">
        <f t="shared" si="23"/>
        <v>0</v>
      </c>
      <c r="AP69" s="26">
        <f t="shared" si="24"/>
        <v>67353883</v>
      </c>
      <c r="AQ69" s="26">
        <f t="shared" si="40"/>
        <v>67353883</v>
      </c>
      <c r="AR69" s="69">
        <v>49075156</v>
      </c>
      <c r="AS69" s="69">
        <f t="shared" si="42"/>
        <v>70969366</v>
      </c>
      <c r="AT69" s="63">
        <v>70969366</v>
      </c>
      <c r="AU69" s="26">
        <f t="shared" si="25"/>
        <v>3615483</v>
      </c>
      <c r="AV69" s="70" t="str">
        <f t="shared" si="26"/>
        <v>No</v>
      </c>
      <c r="AW69" s="69">
        <f t="shared" si="27"/>
        <v>0</v>
      </c>
      <c r="AX69" s="71">
        <f t="shared" si="28"/>
        <v>70969366</v>
      </c>
      <c r="AY69" s="72">
        <f t="shared" si="29"/>
        <v>70969366</v>
      </c>
      <c r="AZ69" s="115">
        <f t="shared" si="30"/>
        <v>0</v>
      </c>
      <c r="BA69" s="115"/>
      <c r="BB69" s="115">
        <f t="shared" si="31"/>
        <v>14222.264615376555</v>
      </c>
      <c r="BC69" s="74"/>
      <c r="BD69" s="74"/>
      <c r="BE69" s="74">
        <f t="shared" si="32"/>
        <v>-3615483</v>
      </c>
      <c r="BF69" s="74">
        <f t="shared" si="44"/>
        <v>-3615483</v>
      </c>
      <c r="BG69" s="74">
        <f t="shared" si="44"/>
        <v>-3615483</v>
      </c>
      <c r="BH69" s="74">
        <f t="shared" si="44"/>
        <v>-3615483</v>
      </c>
      <c r="BI69" s="74">
        <f t="shared" si="44"/>
        <v>-3615483</v>
      </c>
      <c r="BJ69" s="74">
        <f t="shared" si="44"/>
        <v>-3615483</v>
      </c>
      <c r="BK69" s="74">
        <f t="shared" si="44"/>
        <v>-3615483</v>
      </c>
      <c r="BL69" s="74">
        <f t="shared" si="44"/>
        <v>-3615483</v>
      </c>
      <c r="BO69" s="116">
        <f t="shared" si="45"/>
        <v>0</v>
      </c>
      <c r="BP69" s="116">
        <f t="shared" si="45"/>
        <v>-516652.52069999999</v>
      </c>
      <c r="BQ69" s="116">
        <f t="shared" si="45"/>
        <v>-602701.01610000001</v>
      </c>
      <c r="BR69" s="116">
        <f t="shared" si="45"/>
        <v>-723096.60000000009</v>
      </c>
      <c r="BS69" s="116">
        <f t="shared" si="45"/>
        <v>-903870.75</v>
      </c>
      <c r="BT69" s="116">
        <f t="shared" si="45"/>
        <v>-1205040.4838999999</v>
      </c>
      <c r="BU69" s="116">
        <f t="shared" si="45"/>
        <v>-1807741.5</v>
      </c>
      <c r="BV69" s="116">
        <f t="shared" si="43"/>
        <v>-3615483</v>
      </c>
      <c r="BX69" s="74">
        <f t="shared" si="35"/>
        <v>70969366</v>
      </c>
      <c r="BY69" s="74">
        <f t="shared" si="46"/>
        <v>70452713.479300007</v>
      </c>
      <c r="BZ69" s="74">
        <f t="shared" si="46"/>
        <v>70366664.983899996</v>
      </c>
      <c r="CA69" s="74">
        <f t="shared" si="46"/>
        <v>70246269.400000006</v>
      </c>
      <c r="CB69" s="74">
        <f t="shared" si="46"/>
        <v>70065495.25</v>
      </c>
      <c r="CC69" s="74">
        <f t="shared" si="46"/>
        <v>69764325.516100004</v>
      </c>
      <c r="CD69" s="74">
        <f t="shared" si="46"/>
        <v>69161624.5</v>
      </c>
      <c r="CE69" s="74">
        <f t="shared" si="46"/>
        <v>67353883</v>
      </c>
      <c r="CG69" s="117">
        <f t="shared" si="37"/>
        <v>70969366</v>
      </c>
      <c r="CH69" s="117">
        <f t="shared" si="47"/>
        <v>70969366</v>
      </c>
      <c r="CI69" s="117">
        <f t="shared" si="47"/>
        <v>70969366</v>
      </c>
      <c r="CJ69" s="117">
        <f t="shared" si="47"/>
        <v>70969366</v>
      </c>
      <c r="CK69" s="117">
        <f t="shared" si="47"/>
        <v>70969366</v>
      </c>
      <c r="CL69" s="117">
        <f t="shared" si="47"/>
        <v>70969366</v>
      </c>
      <c r="CM69" s="117">
        <f t="shared" si="47"/>
        <v>70969366</v>
      </c>
      <c r="CN69" s="117">
        <f t="shared" si="47"/>
        <v>70969366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 s="124">
        <v>24</v>
      </c>
      <c r="H70" s="6">
        <v>44</v>
      </c>
      <c r="I70" s="2" t="s">
        <v>231</v>
      </c>
      <c r="J70" s="60"/>
      <c r="K70" s="61">
        <v>2907.79</v>
      </c>
      <c r="L70"/>
      <c r="M70" s="63">
        <v>1731</v>
      </c>
      <c r="N70" s="64">
        <f t="shared" si="6"/>
        <v>519.29999999999995</v>
      </c>
      <c r="O70" s="64">
        <f t="shared" si="7"/>
        <v>1744.67</v>
      </c>
      <c r="P70" s="64">
        <f t="shared" si="8"/>
        <v>0</v>
      </c>
      <c r="Q70" s="64">
        <f t="shared" si="9"/>
        <v>0</v>
      </c>
      <c r="R70" s="65">
        <f t="shared" si="10"/>
        <v>0.6</v>
      </c>
      <c r="S70" s="65">
        <f t="shared" si="11"/>
        <v>0</v>
      </c>
      <c r="T70" s="64">
        <f t="shared" si="12"/>
        <v>0</v>
      </c>
      <c r="U70" s="64">
        <f t="shared" si="13"/>
        <v>0</v>
      </c>
      <c r="V70">
        <v>420</v>
      </c>
      <c r="W70" s="64">
        <f t="shared" si="14"/>
        <v>105</v>
      </c>
      <c r="X70" s="27">
        <f t="shared" si="15"/>
        <v>519.29999999999995</v>
      </c>
      <c r="Y70" s="11">
        <f t="shared" si="16"/>
        <v>3532.09</v>
      </c>
      <c r="Z70" s="61">
        <v>4119819833</v>
      </c>
      <c r="AA70" s="63">
        <v>27729</v>
      </c>
      <c r="AB70" s="27">
        <f t="shared" si="17"/>
        <v>148574.41</v>
      </c>
      <c r="AC70" s="10">
        <f t="shared" si="18"/>
        <v>0.53924899999999998</v>
      </c>
      <c r="AD70" s="63">
        <v>86498</v>
      </c>
      <c r="AE70" s="10">
        <f t="shared" si="41"/>
        <v>0.59509999999999996</v>
      </c>
      <c r="AF70" s="10">
        <f t="shared" si="39"/>
        <v>0.443996</v>
      </c>
      <c r="AG70" s="66">
        <f t="shared" si="19"/>
        <v>0.443996</v>
      </c>
      <c r="AH70" s="67">
        <f t="shared" si="20"/>
        <v>0</v>
      </c>
      <c r="AI70" s="68">
        <f t="shared" si="21"/>
        <v>0.443996</v>
      </c>
      <c r="AJ70">
        <v>0</v>
      </c>
      <c r="AK70">
        <v>0</v>
      </c>
      <c r="AL70" s="26">
        <f t="shared" si="22"/>
        <v>0</v>
      </c>
      <c r="AM70">
        <v>0</v>
      </c>
      <c r="AN70">
        <v>0</v>
      </c>
      <c r="AO70" s="26">
        <f t="shared" si="23"/>
        <v>0</v>
      </c>
      <c r="AP70" s="26">
        <f t="shared" si="24"/>
        <v>18073895</v>
      </c>
      <c r="AQ70" s="26">
        <f t="shared" si="40"/>
        <v>18073895</v>
      </c>
      <c r="AR70" s="69">
        <v>19595415</v>
      </c>
      <c r="AS70" s="69">
        <f t="shared" si="42"/>
        <v>20005957</v>
      </c>
      <c r="AT70" s="63">
        <v>20005957</v>
      </c>
      <c r="AU70" s="26">
        <f t="shared" si="25"/>
        <v>1932062</v>
      </c>
      <c r="AV70" s="70" t="str">
        <f t="shared" si="26"/>
        <v>No</v>
      </c>
      <c r="AW70" s="69">
        <f t="shared" si="27"/>
        <v>0</v>
      </c>
      <c r="AX70" s="71">
        <f t="shared" si="28"/>
        <v>20005957</v>
      </c>
      <c r="AY70" s="72">
        <f t="shared" si="29"/>
        <v>20005957</v>
      </c>
      <c r="AZ70" s="115">
        <f t="shared" si="30"/>
        <v>0</v>
      </c>
      <c r="BA70" s="115"/>
      <c r="BB70" s="115">
        <f t="shared" si="31"/>
        <v>13999.40753974668</v>
      </c>
      <c r="BC70" s="74"/>
      <c r="BD70" s="74"/>
      <c r="BE70" s="74">
        <f t="shared" si="32"/>
        <v>-1932062</v>
      </c>
      <c r="BF70" s="74">
        <f t="shared" si="44"/>
        <v>-1932062</v>
      </c>
      <c r="BG70" s="74">
        <f t="shared" si="44"/>
        <v>-1932062</v>
      </c>
      <c r="BH70" s="74">
        <f t="shared" si="44"/>
        <v>-1932062</v>
      </c>
      <c r="BI70" s="74">
        <f t="shared" si="44"/>
        <v>-1932062</v>
      </c>
      <c r="BJ70" s="74">
        <f t="shared" si="44"/>
        <v>-1932062</v>
      </c>
      <c r="BK70" s="74">
        <f t="shared" si="44"/>
        <v>-1932062</v>
      </c>
      <c r="BL70" s="74">
        <f t="shared" si="44"/>
        <v>-1932062</v>
      </c>
      <c r="BO70" s="116">
        <f t="shared" si="45"/>
        <v>0</v>
      </c>
      <c r="BP70" s="116">
        <f t="shared" si="45"/>
        <v>-276091.65980000002</v>
      </c>
      <c r="BQ70" s="116">
        <f t="shared" si="45"/>
        <v>-322074.73539999995</v>
      </c>
      <c r="BR70" s="116">
        <f t="shared" si="45"/>
        <v>-386412.4</v>
      </c>
      <c r="BS70" s="116">
        <f t="shared" si="45"/>
        <v>-483015.5</v>
      </c>
      <c r="BT70" s="116">
        <f t="shared" si="45"/>
        <v>-643956.26459999999</v>
      </c>
      <c r="BU70" s="116">
        <f t="shared" si="45"/>
        <v>-966031</v>
      </c>
      <c r="BV70" s="116">
        <f t="shared" si="43"/>
        <v>-1932062</v>
      </c>
      <c r="BX70" s="74">
        <f t="shared" si="35"/>
        <v>20005957</v>
      </c>
      <c r="BY70" s="74">
        <f t="shared" si="46"/>
        <v>19729865.3402</v>
      </c>
      <c r="BZ70" s="74">
        <f t="shared" si="46"/>
        <v>19683882.264600001</v>
      </c>
      <c r="CA70" s="74">
        <f t="shared" si="46"/>
        <v>19619544.600000001</v>
      </c>
      <c r="CB70" s="74">
        <f t="shared" si="46"/>
        <v>19522941.5</v>
      </c>
      <c r="CC70" s="74">
        <f t="shared" si="46"/>
        <v>19362000.735399999</v>
      </c>
      <c r="CD70" s="74">
        <f t="shared" si="46"/>
        <v>19039926</v>
      </c>
      <c r="CE70" s="74">
        <f t="shared" si="46"/>
        <v>18073895</v>
      </c>
      <c r="CG70" s="117">
        <f t="shared" si="37"/>
        <v>20005957</v>
      </c>
      <c r="CH70" s="117">
        <f t="shared" si="47"/>
        <v>20005957</v>
      </c>
      <c r="CI70" s="117">
        <f t="shared" si="47"/>
        <v>20005957</v>
      </c>
      <c r="CJ70" s="117">
        <f t="shared" si="47"/>
        <v>20005957</v>
      </c>
      <c r="CK70" s="117">
        <f t="shared" si="47"/>
        <v>20005957</v>
      </c>
      <c r="CL70" s="117">
        <f t="shared" si="47"/>
        <v>20005957</v>
      </c>
      <c r="CM70" s="117">
        <f t="shared" si="47"/>
        <v>20005957</v>
      </c>
      <c r="CN70" s="117">
        <f t="shared" si="47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 s="124">
        <v>0</v>
      </c>
      <c r="H71" s="6">
        <v>45</v>
      </c>
      <c r="I71" s="2" t="s">
        <v>232</v>
      </c>
      <c r="J71" s="60"/>
      <c r="K71" s="61">
        <v>2322.2399999999998</v>
      </c>
      <c r="L71"/>
      <c r="M71" s="63">
        <v>617</v>
      </c>
      <c r="N71" s="64">
        <f t="shared" si="6"/>
        <v>185.1</v>
      </c>
      <c r="O71" s="64">
        <f t="shared" si="7"/>
        <v>1393.34</v>
      </c>
      <c r="P71" s="64">
        <f t="shared" si="8"/>
        <v>0</v>
      </c>
      <c r="Q71" s="64">
        <f t="shared" si="9"/>
        <v>0</v>
      </c>
      <c r="R71" s="65">
        <f t="shared" si="10"/>
        <v>0.27</v>
      </c>
      <c r="S71" s="65">
        <f t="shared" si="11"/>
        <v>0</v>
      </c>
      <c r="T71" s="64">
        <f t="shared" si="12"/>
        <v>0</v>
      </c>
      <c r="U71" s="64">
        <f t="shared" si="13"/>
        <v>0</v>
      </c>
      <c r="V71">
        <v>103</v>
      </c>
      <c r="W71" s="64">
        <f t="shared" si="14"/>
        <v>25.75</v>
      </c>
      <c r="X71" s="27">
        <f t="shared" si="15"/>
        <v>185.1</v>
      </c>
      <c r="Y71" s="11">
        <f t="shared" si="16"/>
        <v>2533.0899999999997</v>
      </c>
      <c r="Z71" s="61">
        <v>4822592319.6700001</v>
      </c>
      <c r="AA71" s="63">
        <v>18638</v>
      </c>
      <c r="AB71" s="27">
        <f t="shared" si="17"/>
        <v>258750.53</v>
      </c>
      <c r="AC71" s="10">
        <f t="shared" si="18"/>
        <v>0.93913199999999997</v>
      </c>
      <c r="AD71" s="63">
        <v>107667</v>
      </c>
      <c r="AE71" s="10">
        <f t="shared" si="41"/>
        <v>0.74074099999999998</v>
      </c>
      <c r="AF71" s="10">
        <f t="shared" si="39"/>
        <v>0.12038500000000001</v>
      </c>
      <c r="AG71" s="66">
        <f t="shared" si="19"/>
        <v>0.12038500000000001</v>
      </c>
      <c r="AH71" s="67">
        <f t="shared" si="20"/>
        <v>0</v>
      </c>
      <c r="AI71" s="68">
        <f t="shared" si="21"/>
        <v>0.12038500000000001</v>
      </c>
      <c r="AJ71">
        <v>0</v>
      </c>
      <c r="AK71">
        <v>0</v>
      </c>
      <c r="AL71" s="26">
        <f t="shared" si="22"/>
        <v>0</v>
      </c>
      <c r="AM71">
        <v>0</v>
      </c>
      <c r="AN71">
        <v>0</v>
      </c>
      <c r="AO71" s="26">
        <f t="shared" si="23"/>
        <v>0</v>
      </c>
      <c r="AP71" s="26">
        <f t="shared" si="24"/>
        <v>3514503</v>
      </c>
      <c r="AQ71" s="26">
        <f t="shared" si="40"/>
        <v>3514503</v>
      </c>
      <c r="AR71" s="69">
        <v>6918462</v>
      </c>
      <c r="AS71" s="69">
        <f t="shared" si="42"/>
        <v>3514503</v>
      </c>
      <c r="AT71" s="63">
        <v>6076507</v>
      </c>
      <c r="AU71" s="26">
        <f t="shared" si="25"/>
        <v>2562004</v>
      </c>
      <c r="AV71" s="70" t="str">
        <f t="shared" si="26"/>
        <v>No</v>
      </c>
      <c r="AW71" s="69">
        <f t="shared" si="27"/>
        <v>0</v>
      </c>
      <c r="AX71" s="71">
        <f t="shared" si="28"/>
        <v>6076507</v>
      </c>
      <c r="AY71" s="72">
        <f t="shared" si="29"/>
        <v>6076507</v>
      </c>
      <c r="AZ71" s="115">
        <f t="shared" si="30"/>
        <v>0</v>
      </c>
      <c r="BA71" s="115"/>
      <c r="BB71" s="115">
        <f t="shared" si="31"/>
        <v>12571.423388624775</v>
      </c>
      <c r="BC71" s="74"/>
      <c r="BD71" s="74"/>
      <c r="BE71" s="74">
        <f t="shared" si="32"/>
        <v>-2562004</v>
      </c>
      <c r="BF71" s="74">
        <f t="shared" si="44"/>
        <v>-2562004</v>
      </c>
      <c r="BG71" s="74">
        <f t="shared" si="44"/>
        <v>-2195893.6283999998</v>
      </c>
      <c r="BH71" s="74">
        <f t="shared" si="44"/>
        <v>-1829838.1605457198</v>
      </c>
      <c r="BI71" s="74">
        <f t="shared" si="44"/>
        <v>-1463870.528436576</v>
      </c>
      <c r="BJ71" s="74">
        <f t="shared" si="44"/>
        <v>-1097902.8963274322</v>
      </c>
      <c r="BK71" s="74">
        <f t="shared" si="44"/>
        <v>-731971.86098149884</v>
      </c>
      <c r="BL71" s="74">
        <f t="shared" si="44"/>
        <v>-365985.93049074942</v>
      </c>
      <c r="BO71" s="116">
        <f t="shared" si="45"/>
        <v>0</v>
      </c>
      <c r="BP71" s="116">
        <f t="shared" si="45"/>
        <v>-366110.37160000001</v>
      </c>
      <c r="BQ71" s="116">
        <f t="shared" si="45"/>
        <v>-366055.46785427997</v>
      </c>
      <c r="BR71" s="116">
        <f t="shared" si="45"/>
        <v>-365967.632109144</v>
      </c>
      <c r="BS71" s="116">
        <f t="shared" si="45"/>
        <v>-365967.632109144</v>
      </c>
      <c r="BT71" s="116">
        <f t="shared" si="45"/>
        <v>-365931.03534593317</v>
      </c>
      <c r="BU71" s="116">
        <f t="shared" si="45"/>
        <v>-365985.93049074942</v>
      </c>
      <c r="BV71" s="116">
        <f t="shared" si="43"/>
        <v>-365985.93049074942</v>
      </c>
      <c r="BX71" s="74">
        <f t="shared" si="35"/>
        <v>6076507</v>
      </c>
      <c r="BY71" s="74">
        <f t="shared" si="46"/>
        <v>5710396.6283999998</v>
      </c>
      <c r="BZ71" s="74">
        <f t="shared" si="46"/>
        <v>5344341.1605457198</v>
      </c>
      <c r="CA71" s="74">
        <f t="shared" si="46"/>
        <v>4978373.528436576</v>
      </c>
      <c r="CB71" s="74">
        <f t="shared" si="46"/>
        <v>4612405.8963274322</v>
      </c>
      <c r="CC71" s="74">
        <f t="shared" si="46"/>
        <v>4246474.8609814988</v>
      </c>
      <c r="CD71" s="74">
        <f t="shared" si="46"/>
        <v>3880488.9304907494</v>
      </c>
      <c r="CE71" s="74">
        <f t="shared" si="46"/>
        <v>3514503</v>
      </c>
      <c r="CG71" s="117">
        <f t="shared" si="37"/>
        <v>6076507</v>
      </c>
      <c r="CH71" s="117">
        <f t="shared" si="47"/>
        <v>5710396.6283999998</v>
      </c>
      <c r="CI71" s="117">
        <f t="shared" si="47"/>
        <v>5344341.1605457198</v>
      </c>
      <c r="CJ71" s="117">
        <f t="shared" si="47"/>
        <v>4978373.528436576</v>
      </c>
      <c r="CK71" s="117">
        <f t="shared" si="47"/>
        <v>4612405.8963274322</v>
      </c>
      <c r="CL71" s="117">
        <f t="shared" si="47"/>
        <v>4246474.8609814988</v>
      </c>
      <c r="CM71" s="117">
        <f t="shared" si="47"/>
        <v>3880488.9304907494</v>
      </c>
      <c r="CN71" s="117">
        <f t="shared" si="47"/>
        <v>3514503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 s="124">
        <v>0</v>
      </c>
      <c r="H72" s="6">
        <v>46</v>
      </c>
      <c r="I72" s="2" t="s">
        <v>233</v>
      </c>
      <c r="J72" s="60"/>
      <c r="K72" s="61">
        <v>1236.5899999999999</v>
      </c>
      <c r="L72"/>
      <c r="M72" s="63">
        <v>125</v>
      </c>
      <c r="N72" s="64">
        <f t="shared" si="6"/>
        <v>37.5</v>
      </c>
      <c r="O72" s="64">
        <f t="shared" si="7"/>
        <v>741.95</v>
      </c>
      <c r="P72" s="64">
        <f t="shared" si="8"/>
        <v>0</v>
      </c>
      <c r="Q72" s="64">
        <f t="shared" si="9"/>
        <v>0</v>
      </c>
      <c r="R72" s="65">
        <f t="shared" si="10"/>
        <v>0.1</v>
      </c>
      <c r="S72" s="65">
        <f t="shared" si="11"/>
        <v>0</v>
      </c>
      <c r="T72" s="64">
        <f t="shared" si="12"/>
        <v>0</v>
      </c>
      <c r="U72" s="64">
        <f t="shared" si="13"/>
        <v>0</v>
      </c>
      <c r="V72">
        <v>35</v>
      </c>
      <c r="W72" s="64">
        <f t="shared" si="14"/>
        <v>8.75</v>
      </c>
      <c r="X72" s="27">
        <f t="shared" si="15"/>
        <v>37.5</v>
      </c>
      <c r="Y72" s="11">
        <f t="shared" si="16"/>
        <v>1282.8399999999999</v>
      </c>
      <c r="Z72" s="61">
        <v>2527191742</v>
      </c>
      <c r="AA72" s="63">
        <v>7612</v>
      </c>
      <c r="AB72" s="27">
        <f t="shared" si="17"/>
        <v>332001.02</v>
      </c>
      <c r="AC72" s="10">
        <f t="shared" si="18"/>
        <v>1.2049939999999999</v>
      </c>
      <c r="AD72" s="63">
        <v>189505</v>
      </c>
      <c r="AE72" s="10">
        <f t="shared" si="41"/>
        <v>1.3037799999999999</v>
      </c>
      <c r="AF72" s="10">
        <f t="shared" si="39"/>
        <v>-0.23463000000000001</v>
      </c>
      <c r="AG72" s="66">
        <f t="shared" si="19"/>
        <v>0.01</v>
      </c>
      <c r="AH72" s="67">
        <f t="shared" si="20"/>
        <v>0</v>
      </c>
      <c r="AI72" s="68">
        <f t="shared" si="21"/>
        <v>0.01</v>
      </c>
      <c r="AJ72">
        <v>358</v>
      </c>
      <c r="AK72">
        <v>4</v>
      </c>
      <c r="AL72" s="26">
        <f t="shared" si="22"/>
        <v>143200</v>
      </c>
      <c r="AM72">
        <v>0</v>
      </c>
      <c r="AN72">
        <v>0</v>
      </c>
      <c r="AO72" s="26">
        <f t="shared" si="23"/>
        <v>0</v>
      </c>
      <c r="AP72" s="26">
        <f t="shared" si="24"/>
        <v>147847</v>
      </c>
      <c r="AQ72" s="26">
        <f t="shared" si="40"/>
        <v>291047</v>
      </c>
      <c r="AR72" s="69">
        <v>177907</v>
      </c>
      <c r="AS72" s="69">
        <f t="shared" si="42"/>
        <v>291047</v>
      </c>
      <c r="AT72" s="63">
        <v>302113</v>
      </c>
      <c r="AU72" s="26">
        <f t="shared" si="25"/>
        <v>11066</v>
      </c>
      <c r="AV72" s="70" t="str">
        <f t="shared" si="26"/>
        <v>No</v>
      </c>
      <c r="AW72" s="69">
        <f t="shared" si="27"/>
        <v>0</v>
      </c>
      <c r="AX72" s="71">
        <f t="shared" si="28"/>
        <v>302113</v>
      </c>
      <c r="AY72" s="72">
        <f t="shared" si="29"/>
        <v>302113</v>
      </c>
      <c r="AZ72" s="115">
        <f t="shared" si="30"/>
        <v>0</v>
      </c>
      <c r="BA72" s="115"/>
      <c r="BB72" s="115">
        <f t="shared" si="31"/>
        <v>11956.049296856678</v>
      </c>
      <c r="BC72" s="74"/>
      <c r="BD72" s="74"/>
      <c r="BE72" s="74">
        <f t="shared" si="32"/>
        <v>-11066</v>
      </c>
      <c r="BF72" s="74">
        <f t="shared" si="44"/>
        <v>-11066</v>
      </c>
      <c r="BG72" s="74">
        <f t="shared" si="44"/>
        <v>-9484.6685999999754</v>
      </c>
      <c r="BH72" s="74">
        <f t="shared" si="44"/>
        <v>-7903.574344380002</v>
      </c>
      <c r="BI72" s="74">
        <f t="shared" si="44"/>
        <v>-6322.8594755040249</v>
      </c>
      <c r="BJ72" s="74">
        <f t="shared" si="44"/>
        <v>-4742.1446066279896</v>
      </c>
      <c r="BK72" s="74">
        <f t="shared" si="44"/>
        <v>-3161.5878092388739</v>
      </c>
      <c r="BL72" s="74">
        <f t="shared" si="44"/>
        <v>-1580.7939046194078</v>
      </c>
      <c r="BO72" s="116">
        <f t="shared" si="45"/>
        <v>0</v>
      </c>
      <c r="BP72" s="116">
        <f t="shared" si="45"/>
        <v>-1581.3314</v>
      </c>
      <c r="BQ72" s="116">
        <f t="shared" si="45"/>
        <v>-1581.0942556199957</v>
      </c>
      <c r="BR72" s="116">
        <f t="shared" si="45"/>
        <v>-1580.7148688760005</v>
      </c>
      <c r="BS72" s="116">
        <f t="shared" si="45"/>
        <v>-1580.7148688760062</v>
      </c>
      <c r="BT72" s="116">
        <f t="shared" si="45"/>
        <v>-1580.5567973891089</v>
      </c>
      <c r="BU72" s="116">
        <f t="shared" si="45"/>
        <v>-1580.7939046194369</v>
      </c>
      <c r="BV72" s="116">
        <f t="shared" si="43"/>
        <v>-1580.7939046194078</v>
      </c>
      <c r="BX72" s="74">
        <f t="shared" si="35"/>
        <v>302113</v>
      </c>
      <c r="BY72" s="74">
        <f t="shared" si="46"/>
        <v>300531.66859999998</v>
      </c>
      <c r="BZ72" s="74">
        <f t="shared" si="46"/>
        <v>298950.57434438</v>
      </c>
      <c r="CA72" s="74">
        <f t="shared" si="46"/>
        <v>297369.85947550402</v>
      </c>
      <c r="CB72" s="74">
        <f t="shared" si="46"/>
        <v>295789.14460662799</v>
      </c>
      <c r="CC72" s="74">
        <f t="shared" si="46"/>
        <v>294208.58780923887</v>
      </c>
      <c r="CD72" s="74">
        <f t="shared" si="46"/>
        <v>292627.79390461941</v>
      </c>
      <c r="CE72" s="74">
        <f t="shared" si="46"/>
        <v>291047</v>
      </c>
      <c r="CG72" s="117">
        <f t="shared" si="37"/>
        <v>302113</v>
      </c>
      <c r="CH72" s="117">
        <f t="shared" si="47"/>
        <v>300531.66859999998</v>
      </c>
      <c r="CI72" s="117">
        <f t="shared" si="47"/>
        <v>298950.57434438</v>
      </c>
      <c r="CJ72" s="117">
        <f t="shared" si="47"/>
        <v>297369.85947550402</v>
      </c>
      <c r="CK72" s="117">
        <f t="shared" si="47"/>
        <v>295789.14460662799</v>
      </c>
      <c r="CL72" s="117">
        <f t="shared" si="47"/>
        <v>294208.58780923887</v>
      </c>
      <c r="CM72" s="117">
        <f t="shared" si="47"/>
        <v>292627.79390461941</v>
      </c>
      <c r="CN72" s="117">
        <f t="shared" si="47"/>
        <v>291047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 s="124">
        <v>39</v>
      </c>
      <c r="H73" s="6">
        <v>47</v>
      </c>
      <c r="I73" s="2" t="s">
        <v>234</v>
      </c>
      <c r="J73" s="60"/>
      <c r="K73" s="61">
        <v>1042.69</v>
      </c>
      <c r="L73"/>
      <c r="M73" s="63">
        <v>542</v>
      </c>
      <c r="N73" s="64">
        <f t="shared" si="6"/>
        <v>162.6</v>
      </c>
      <c r="O73" s="64">
        <f t="shared" si="7"/>
        <v>625.61</v>
      </c>
      <c r="P73" s="64">
        <f t="shared" si="8"/>
        <v>0</v>
      </c>
      <c r="Q73" s="64">
        <f t="shared" si="9"/>
        <v>0</v>
      </c>
      <c r="R73" s="65">
        <f t="shared" si="10"/>
        <v>0.52</v>
      </c>
      <c r="S73" s="65">
        <f t="shared" si="11"/>
        <v>0</v>
      </c>
      <c r="T73" s="64">
        <f t="shared" si="12"/>
        <v>0</v>
      </c>
      <c r="U73" s="64">
        <f t="shared" si="13"/>
        <v>0</v>
      </c>
      <c r="V73">
        <v>61</v>
      </c>
      <c r="W73" s="64">
        <f t="shared" si="14"/>
        <v>15.25</v>
      </c>
      <c r="X73" s="27">
        <f t="shared" si="15"/>
        <v>162.6</v>
      </c>
      <c r="Y73" s="11">
        <f t="shared" si="16"/>
        <v>1220.54</v>
      </c>
      <c r="Z73" s="61">
        <v>2034570222.6700001</v>
      </c>
      <c r="AA73" s="63">
        <v>11157</v>
      </c>
      <c r="AB73" s="27">
        <f t="shared" si="17"/>
        <v>182358.18</v>
      </c>
      <c r="AC73" s="10">
        <f t="shared" si="18"/>
        <v>0.66186699999999998</v>
      </c>
      <c r="AD73" s="63">
        <v>95264</v>
      </c>
      <c r="AE73" s="10">
        <f t="shared" si="41"/>
        <v>0.65540900000000002</v>
      </c>
      <c r="AF73" s="10">
        <f t="shared" si="39"/>
        <v>0.34006999999999998</v>
      </c>
      <c r="AG73" s="66">
        <f t="shared" si="19"/>
        <v>0.34006999999999998</v>
      </c>
      <c r="AH73" s="67">
        <f t="shared" si="20"/>
        <v>0</v>
      </c>
      <c r="AI73" s="68">
        <f t="shared" si="21"/>
        <v>0.34006999999999998</v>
      </c>
      <c r="AJ73">
        <v>0</v>
      </c>
      <c r="AK73">
        <v>0</v>
      </c>
      <c r="AL73" s="26">
        <f t="shared" si="22"/>
        <v>0</v>
      </c>
      <c r="AM73">
        <v>0</v>
      </c>
      <c r="AN73">
        <v>0</v>
      </c>
      <c r="AO73" s="26">
        <f t="shared" si="23"/>
        <v>0</v>
      </c>
      <c r="AP73" s="26">
        <f t="shared" si="24"/>
        <v>4783671</v>
      </c>
      <c r="AQ73" s="26">
        <f t="shared" si="40"/>
        <v>4783671</v>
      </c>
      <c r="AR73" s="69">
        <v>5669122</v>
      </c>
      <c r="AS73" s="69">
        <f t="shared" si="42"/>
        <v>5669122</v>
      </c>
      <c r="AT73" s="63">
        <v>5669122</v>
      </c>
      <c r="AU73" s="26">
        <f t="shared" si="25"/>
        <v>885451</v>
      </c>
      <c r="AV73" s="70" t="str">
        <f t="shared" si="26"/>
        <v>No</v>
      </c>
      <c r="AW73" s="69">
        <f t="shared" si="27"/>
        <v>0</v>
      </c>
      <c r="AX73" s="71">
        <f t="shared" si="28"/>
        <v>5669122</v>
      </c>
      <c r="AY73" s="72">
        <f t="shared" si="29"/>
        <v>5669122</v>
      </c>
      <c r="AZ73" s="115">
        <f t="shared" si="30"/>
        <v>0</v>
      </c>
      <c r="BA73" s="115"/>
      <c r="BB73" s="115">
        <f t="shared" si="31"/>
        <v>13490.80119690416</v>
      </c>
      <c r="BC73" s="74"/>
      <c r="BD73" s="74"/>
      <c r="BE73" s="74">
        <f t="shared" si="32"/>
        <v>-885451</v>
      </c>
      <c r="BF73" s="74">
        <f t="shared" si="44"/>
        <v>-885451</v>
      </c>
      <c r="BG73" s="74">
        <f t="shared" si="44"/>
        <v>-885451</v>
      </c>
      <c r="BH73" s="74">
        <f t="shared" si="44"/>
        <v>-885451</v>
      </c>
      <c r="BI73" s="74">
        <f t="shared" si="44"/>
        <v>-885451</v>
      </c>
      <c r="BJ73" s="74">
        <f t="shared" si="44"/>
        <v>-885451</v>
      </c>
      <c r="BK73" s="74">
        <f t="shared" si="44"/>
        <v>-885451</v>
      </c>
      <c r="BL73" s="74">
        <f t="shared" si="44"/>
        <v>-885451</v>
      </c>
      <c r="BO73" s="116">
        <f t="shared" si="45"/>
        <v>0</v>
      </c>
      <c r="BP73" s="116">
        <f t="shared" si="45"/>
        <v>-126530.9479</v>
      </c>
      <c r="BQ73" s="116">
        <f t="shared" si="45"/>
        <v>-147604.68169999999</v>
      </c>
      <c r="BR73" s="116">
        <f t="shared" si="45"/>
        <v>-177090.2</v>
      </c>
      <c r="BS73" s="116">
        <f t="shared" si="45"/>
        <v>-221362.75</v>
      </c>
      <c r="BT73" s="116">
        <f t="shared" si="45"/>
        <v>-295120.81829999998</v>
      </c>
      <c r="BU73" s="116">
        <f t="shared" si="45"/>
        <v>-442725.5</v>
      </c>
      <c r="BV73" s="116">
        <f t="shared" si="43"/>
        <v>-885451</v>
      </c>
      <c r="BX73" s="74">
        <f t="shared" si="35"/>
        <v>5669122</v>
      </c>
      <c r="BY73" s="74">
        <f t="shared" si="46"/>
        <v>5542591.0521</v>
      </c>
      <c r="BZ73" s="74">
        <f t="shared" si="46"/>
        <v>5521517.3183000004</v>
      </c>
      <c r="CA73" s="74">
        <f t="shared" si="46"/>
        <v>5492031.7999999998</v>
      </c>
      <c r="CB73" s="74">
        <f t="shared" si="46"/>
        <v>5447759.25</v>
      </c>
      <c r="CC73" s="74">
        <f t="shared" si="46"/>
        <v>5374001.1816999996</v>
      </c>
      <c r="CD73" s="74">
        <f t="shared" si="46"/>
        <v>5226396.5</v>
      </c>
      <c r="CE73" s="74">
        <f t="shared" si="46"/>
        <v>4783671</v>
      </c>
      <c r="CG73" s="117">
        <f t="shared" si="37"/>
        <v>5669122</v>
      </c>
      <c r="CH73" s="117">
        <f t="shared" si="47"/>
        <v>5669122</v>
      </c>
      <c r="CI73" s="117">
        <f t="shared" si="47"/>
        <v>5669122</v>
      </c>
      <c r="CJ73" s="117">
        <f t="shared" si="47"/>
        <v>5669122</v>
      </c>
      <c r="CK73" s="117">
        <f t="shared" si="47"/>
        <v>5669122</v>
      </c>
      <c r="CL73" s="117">
        <f t="shared" si="47"/>
        <v>5669122</v>
      </c>
      <c r="CM73" s="117">
        <f t="shared" si="47"/>
        <v>5669122</v>
      </c>
      <c r="CN73" s="117">
        <f t="shared" si="47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 s="124">
        <v>0</v>
      </c>
      <c r="H74" s="6">
        <v>48</v>
      </c>
      <c r="I74" s="2" t="s">
        <v>235</v>
      </c>
      <c r="J74" s="60"/>
      <c r="K74" s="61">
        <v>2458.6999999999998</v>
      </c>
      <c r="L74"/>
      <c r="M74" s="63">
        <v>503</v>
      </c>
      <c r="N74" s="64">
        <f t="shared" si="6"/>
        <v>150.9</v>
      </c>
      <c r="O74" s="64">
        <f t="shared" si="7"/>
        <v>1475.22</v>
      </c>
      <c r="P74" s="64">
        <f t="shared" si="8"/>
        <v>0</v>
      </c>
      <c r="Q74" s="64">
        <f t="shared" si="9"/>
        <v>0</v>
      </c>
      <c r="R74" s="65">
        <f t="shared" si="10"/>
        <v>0.2</v>
      </c>
      <c r="S74" s="65">
        <f t="shared" si="11"/>
        <v>0</v>
      </c>
      <c r="T74" s="64">
        <f t="shared" si="12"/>
        <v>0</v>
      </c>
      <c r="U74" s="64">
        <f t="shared" si="13"/>
        <v>0</v>
      </c>
      <c r="V74">
        <v>47</v>
      </c>
      <c r="W74" s="64">
        <f t="shared" si="14"/>
        <v>11.75</v>
      </c>
      <c r="X74" s="27">
        <f t="shared" si="15"/>
        <v>150.9</v>
      </c>
      <c r="Y74" s="11">
        <f t="shared" si="16"/>
        <v>2621.35</v>
      </c>
      <c r="Z74" s="61">
        <v>2974178764.3299999</v>
      </c>
      <c r="AA74" s="63">
        <v>16700</v>
      </c>
      <c r="AB74" s="27">
        <f t="shared" si="17"/>
        <v>178094.54</v>
      </c>
      <c r="AC74" s="10">
        <f t="shared" si="18"/>
        <v>0.64639199999999997</v>
      </c>
      <c r="AD74" s="63">
        <v>125797</v>
      </c>
      <c r="AE74" s="10">
        <f t="shared" si="41"/>
        <v>0.86547399999999997</v>
      </c>
      <c r="AF74" s="10">
        <f t="shared" si="39"/>
        <v>0.287883</v>
      </c>
      <c r="AG74" s="66">
        <f t="shared" si="19"/>
        <v>0.287883</v>
      </c>
      <c r="AH74" s="67">
        <f t="shared" si="20"/>
        <v>0</v>
      </c>
      <c r="AI74" s="68">
        <f t="shared" si="21"/>
        <v>0.287883</v>
      </c>
      <c r="AJ74">
        <v>0</v>
      </c>
      <c r="AK74">
        <v>0</v>
      </c>
      <c r="AL74" s="26">
        <f t="shared" si="22"/>
        <v>0</v>
      </c>
      <c r="AM74">
        <v>0</v>
      </c>
      <c r="AN74">
        <v>0</v>
      </c>
      <c r="AO74" s="26">
        <f t="shared" si="23"/>
        <v>0</v>
      </c>
      <c r="AP74" s="26">
        <f t="shared" si="24"/>
        <v>8697250</v>
      </c>
      <c r="AQ74" s="26">
        <f t="shared" si="40"/>
        <v>8697250</v>
      </c>
      <c r="AR74" s="69">
        <v>9684435</v>
      </c>
      <c r="AS74" s="69">
        <f t="shared" si="42"/>
        <v>8697250</v>
      </c>
      <c r="AT74" s="63">
        <v>10341646</v>
      </c>
      <c r="AU74" s="26">
        <f t="shared" si="25"/>
        <v>1644396</v>
      </c>
      <c r="AV74" s="70" t="str">
        <f t="shared" si="26"/>
        <v>No</v>
      </c>
      <c r="AW74" s="69">
        <f t="shared" si="27"/>
        <v>0</v>
      </c>
      <c r="AX74" s="71">
        <f t="shared" si="28"/>
        <v>10341646</v>
      </c>
      <c r="AY74" s="72">
        <f t="shared" si="29"/>
        <v>10341646</v>
      </c>
      <c r="AZ74" s="115">
        <f t="shared" si="30"/>
        <v>0</v>
      </c>
      <c r="BA74" s="115"/>
      <c r="BB74" s="115">
        <f t="shared" si="31"/>
        <v>12287.411538617969</v>
      </c>
      <c r="BC74" s="74"/>
      <c r="BD74" s="74"/>
      <c r="BE74" s="74">
        <f t="shared" si="32"/>
        <v>-1644396</v>
      </c>
      <c r="BF74" s="74">
        <f t="shared" si="44"/>
        <v>-1644396</v>
      </c>
      <c r="BG74" s="74">
        <f t="shared" si="44"/>
        <v>-1409411.8115999997</v>
      </c>
      <c r="BH74" s="74">
        <f t="shared" si="44"/>
        <v>-1174462.8626062796</v>
      </c>
      <c r="BI74" s="74">
        <f t="shared" si="44"/>
        <v>-939570.29008502327</v>
      </c>
      <c r="BJ74" s="74">
        <f t="shared" si="44"/>
        <v>-704677.71756376699</v>
      </c>
      <c r="BK74" s="74">
        <f t="shared" si="44"/>
        <v>-469808.63429976255</v>
      </c>
      <c r="BL74" s="74">
        <f t="shared" si="44"/>
        <v>-234904.31714988127</v>
      </c>
      <c r="BO74" s="116">
        <f t="shared" si="45"/>
        <v>0</v>
      </c>
      <c r="BP74" s="116">
        <f t="shared" si="45"/>
        <v>-234984.18839999998</v>
      </c>
      <c r="BQ74" s="116">
        <f t="shared" si="45"/>
        <v>-234948.94899371994</v>
      </c>
      <c r="BR74" s="116">
        <f t="shared" si="45"/>
        <v>-234892.57252125593</v>
      </c>
      <c r="BS74" s="116">
        <f t="shared" si="45"/>
        <v>-234892.57252125582</v>
      </c>
      <c r="BT74" s="116">
        <f t="shared" si="45"/>
        <v>-234869.08326400354</v>
      </c>
      <c r="BU74" s="116">
        <f t="shared" si="45"/>
        <v>-234904.31714988127</v>
      </c>
      <c r="BV74" s="116">
        <f t="shared" si="43"/>
        <v>-234904.31714988127</v>
      </c>
      <c r="BX74" s="74">
        <f t="shared" si="35"/>
        <v>10341646</v>
      </c>
      <c r="BY74" s="74">
        <f t="shared" si="46"/>
        <v>10106661.8116</v>
      </c>
      <c r="BZ74" s="74">
        <f t="shared" si="46"/>
        <v>9871712.8626062796</v>
      </c>
      <c r="CA74" s="74">
        <f t="shared" si="46"/>
        <v>9636820.2900850233</v>
      </c>
      <c r="CB74" s="74">
        <f t="shared" si="46"/>
        <v>9401927.717563767</v>
      </c>
      <c r="CC74" s="74">
        <f t="shared" si="46"/>
        <v>9167058.6342997625</v>
      </c>
      <c r="CD74" s="74">
        <f t="shared" si="46"/>
        <v>8932154.3171498813</v>
      </c>
      <c r="CE74" s="74">
        <f t="shared" si="46"/>
        <v>8697250</v>
      </c>
      <c r="CG74" s="117">
        <f t="shared" si="37"/>
        <v>10341646</v>
      </c>
      <c r="CH74" s="117">
        <f t="shared" si="47"/>
        <v>10106661.8116</v>
      </c>
      <c r="CI74" s="117">
        <f t="shared" si="47"/>
        <v>9871712.8626062796</v>
      </c>
      <c r="CJ74" s="117">
        <f t="shared" si="47"/>
        <v>9636820.2900850233</v>
      </c>
      <c r="CK74" s="117">
        <f t="shared" si="47"/>
        <v>9401927.717563767</v>
      </c>
      <c r="CL74" s="117">
        <f t="shared" si="47"/>
        <v>9167058.6342997625</v>
      </c>
      <c r="CM74" s="117">
        <f t="shared" si="47"/>
        <v>8932154.3171498813</v>
      </c>
      <c r="CN74" s="117">
        <f t="shared" si="47"/>
        <v>8697250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 s="124">
        <v>33</v>
      </c>
      <c r="H75" s="6">
        <v>49</v>
      </c>
      <c r="I75" s="2" t="s">
        <v>236</v>
      </c>
      <c r="J75" s="60"/>
      <c r="K75" s="61">
        <v>4745.8</v>
      </c>
      <c r="L75"/>
      <c r="M75" s="63">
        <v>2168</v>
      </c>
      <c r="N75" s="64">
        <f t="shared" si="6"/>
        <v>650.4</v>
      </c>
      <c r="O75" s="64">
        <f t="shared" si="7"/>
        <v>2847.48</v>
      </c>
      <c r="P75" s="64">
        <f t="shared" si="8"/>
        <v>0</v>
      </c>
      <c r="Q75" s="64">
        <f t="shared" si="9"/>
        <v>0</v>
      </c>
      <c r="R75" s="65">
        <f t="shared" si="10"/>
        <v>0.46</v>
      </c>
      <c r="S75" s="65">
        <f t="shared" si="11"/>
        <v>0</v>
      </c>
      <c r="T75" s="64">
        <f t="shared" si="12"/>
        <v>0</v>
      </c>
      <c r="U75" s="64">
        <f t="shared" si="13"/>
        <v>0</v>
      </c>
      <c r="V75">
        <v>206</v>
      </c>
      <c r="W75" s="64">
        <f t="shared" si="14"/>
        <v>51.5</v>
      </c>
      <c r="X75" s="27">
        <f t="shared" si="15"/>
        <v>650.4</v>
      </c>
      <c r="Y75" s="11">
        <f t="shared" si="16"/>
        <v>5447.7</v>
      </c>
      <c r="Z75" s="61">
        <v>6180339378.3299999</v>
      </c>
      <c r="AA75" s="63">
        <v>41100</v>
      </c>
      <c r="AB75" s="27">
        <f t="shared" si="17"/>
        <v>150373.22</v>
      </c>
      <c r="AC75" s="10">
        <f t="shared" si="18"/>
        <v>0.54577799999999999</v>
      </c>
      <c r="AD75" s="63">
        <v>91141</v>
      </c>
      <c r="AE75" s="10">
        <f t="shared" si="41"/>
        <v>0.62704300000000002</v>
      </c>
      <c r="AF75" s="10">
        <f t="shared" si="39"/>
        <v>0.42984299999999998</v>
      </c>
      <c r="AG75" s="66">
        <f t="shared" si="19"/>
        <v>0.42984299999999998</v>
      </c>
      <c r="AH75" s="67">
        <f t="shared" si="20"/>
        <v>0</v>
      </c>
      <c r="AI75" s="68">
        <f t="shared" si="21"/>
        <v>0.42984299999999998</v>
      </c>
      <c r="AJ75">
        <v>0</v>
      </c>
      <c r="AK75">
        <v>0</v>
      </c>
      <c r="AL75" s="26">
        <f t="shared" si="22"/>
        <v>0</v>
      </c>
      <c r="AM75">
        <v>0</v>
      </c>
      <c r="AN75">
        <v>0</v>
      </c>
      <c r="AO75" s="26">
        <f t="shared" si="23"/>
        <v>0</v>
      </c>
      <c r="AP75" s="26">
        <f t="shared" si="24"/>
        <v>26987582</v>
      </c>
      <c r="AQ75" s="26">
        <f t="shared" si="40"/>
        <v>26987582</v>
      </c>
      <c r="AR75" s="69">
        <v>28585010</v>
      </c>
      <c r="AS75" s="69">
        <f t="shared" si="42"/>
        <v>29823645</v>
      </c>
      <c r="AT75" s="63">
        <v>29823645</v>
      </c>
      <c r="AU75" s="26">
        <f t="shared" si="25"/>
        <v>2836063</v>
      </c>
      <c r="AV75" s="70" t="str">
        <f t="shared" si="26"/>
        <v>No</v>
      </c>
      <c r="AW75" s="69">
        <f t="shared" si="27"/>
        <v>0</v>
      </c>
      <c r="AX75" s="71">
        <f t="shared" si="28"/>
        <v>29823645</v>
      </c>
      <c r="AY75" s="72">
        <f t="shared" si="29"/>
        <v>29823645</v>
      </c>
      <c r="AZ75" s="115">
        <f t="shared" si="30"/>
        <v>0</v>
      </c>
      <c r="BA75" s="115"/>
      <c r="BB75" s="115">
        <f t="shared" si="31"/>
        <v>13229.538223271102</v>
      </c>
      <c r="BC75" s="74"/>
      <c r="BD75" s="74"/>
      <c r="BE75" s="74">
        <f t="shared" si="32"/>
        <v>-2836063</v>
      </c>
      <c r="BF75" s="74">
        <f t="shared" si="44"/>
        <v>-2836063</v>
      </c>
      <c r="BG75" s="74">
        <f t="shared" si="44"/>
        <v>-2836063</v>
      </c>
      <c r="BH75" s="74">
        <f t="shared" si="44"/>
        <v>-2836063</v>
      </c>
      <c r="BI75" s="74">
        <f t="shared" si="44"/>
        <v>-2836063</v>
      </c>
      <c r="BJ75" s="74">
        <f t="shared" si="44"/>
        <v>-2836063</v>
      </c>
      <c r="BK75" s="74">
        <f t="shared" si="44"/>
        <v>-2836063</v>
      </c>
      <c r="BL75" s="74">
        <f t="shared" si="44"/>
        <v>-2836063</v>
      </c>
      <c r="BO75" s="116">
        <f t="shared" si="45"/>
        <v>0</v>
      </c>
      <c r="BP75" s="116">
        <f t="shared" si="45"/>
        <v>-405273.40269999998</v>
      </c>
      <c r="BQ75" s="116">
        <f t="shared" si="45"/>
        <v>-472771.70209999994</v>
      </c>
      <c r="BR75" s="116">
        <f t="shared" si="45"/>
        <v>-567212.6</v>
      </c>
      <c r="BS75" s="116">
        <f t="shared" si="45"/>
        <v>-709015.75</v>
      </c>
      <c r="BT75" s="116">
        <f t="shared" si="45"/>
        <v>-945259.79790000001</v>
      </c>
      <c r="BU75" s="116">
        <f t="shared" si="45"/>
        <v>-1418031.5</v>
      </c>
      <c r="BV75" s="116">
        <f t="shared" si="43"/>
        <v>-2836063</v>
      </c>
      <c r="BX75" s="74">
        <f t="shared" si="35"/>
        <v>29823645</v>
      </c>
      <c r="BY75" s="74">
        <f t="shared" si="46"/>
        <v>29418371.5973</v>
      </c>
      <c r="BZ75" s="74">
        <f t="shared" si="46"/>
        <v>29350873.297899999</v>
      </c>
      <c r="CA75" s="74">
        <f t="shared" si="46"/>
        <v>29256432.399999999</v>
      </c>
      <c r="CB75" s="74">
        <f t="shared" si="46"/>
        <v>29114629.25</v>
      </c>
      <c r="CC75" s="74">
        <f t="shared" si="46"/>
        <v>28878385.202100001</v>
      </c>
      <c r="CD75" s="74">
        <f t="shared" si="46"/>
        <v>28405613.5</v>
      </c>
      <c r="CE75" s="74">
        <f t="shared" si="46"/>
        <v>26987582</v>
      </c>
      <c r="CG75" s="117">
        <f t="shared" si="37"/>
        <v>29823645</v>
      </c>
      <c r="CH75" s="117">
        <f t="shared" si="47"/>
        <v>29823645</v>
      </c>
      <c r="CI75" s="117">
        <f t="shared" si="47"/>
        <v>29823645</v>
      </c>
      <c r="CJ75" s="117">
        <f t="shared" si="47"/>
        <v>29823645</v>
      </c>
      <c r="CK75" s="117">
        <f t="shared" si="47"/>
        <v>29823645</v>
      </c>
      <c r="CL75" s="117">
        <f t="shared" si="47"/>
        <v>29823645</v>
      </c>
      <c r="CM75" s="117">
        <f t="shared" si="47"/>
        <v>29823645</v>
      </c>
      <c r="CN75" s="117">
        <f t="shared" si="47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 s="124">
        <v>0</v>
      </c>
      <c r="H76" s="6">
        <v>50</v>
      </c>
      <c r="I76" s="2" t="s">
        <v>237</v>
      </c>
      <c r="J76" s="60"/>
      <c r="K76" s="61">
        <v>510.89</v>
      </c>
      <c r="L76"/>
      <c r="M76" s="63">
        <v>121</v>
      </c>
      <c r="N76" s="64">
        <f t="shared" si="6"/>
        <v>36.299999999999997</v>
      </c>
      <c r="O76" s="64">
        <f t="shared" si="7"/>
        <v>306.52999999999997</v>
      </c>
      <c r="P76" s="64">
        <f t="shared" si="8"/>
        <v>0</v>
      </c>
      <c r="Q76" s="64">
        <f t="shared" si="9"/>
        <v>0</v>
      </c>
      <c r="R76" s="65">
        <f t="shared" si="10"/>
        <v>0.24</v>
      </c>
      <c r="S76" s="65">
        <f t="shared" si="11"/>
        <v>0</v>
      </c>
      <c r="T76" s="64">
        <f t="shared" si="12"/>
        <v>0</v>
      </c>
      <c r="U76" s="64">
        <f t="shared" si="13"/>
        <v>0</v>
      </c>
      <c r="V76">
        <v>17</v>
      </c>
      <c r="W76" s="64">
        <f t="shared" si="14"/>
        <v>4.25</v>
      </c>
      <c r="X76" s="27">
        <f t="shared" si="15"/>
        <v>36.299999999999997</v>
      </c>
      <c r="Y76" s="11">
        <f t="shared" si="16"/>
        <v>551.43999999999994</v>
      </c>
      <c r="Z76" s="61">
        <v>2242439008</v>
      </c>
      <c r="AA76" s="63">
        <v>6766</v>
      </c>
      <c r="AB76" s="27">
        <f t="shared" si="17"/>
        <v>331427.58</v>
      </c>
      <c r="AC76" s="10">
        <f t="shared" si="18"/>
        <v>1.2029129999999999</v>
      </c>
      <c r="AD76" s="63">
        <v>100767</v>
      </c>
      <c r="AE76" s="10">
        <f t="shared" si="41"/>
        <v>0.69326900000000002</v>
      </c>
      <c r="AF76" s="10">
        <f t="shared" si="39"/>
        <v>-5.0020000000000002E-2</v>
      </c>
      <c r="AG76" s="66">
        <f t="shared" si="19"/>
        <v>0.01</v>
      </c>
      <c r="AH76" s="67">
        <f t="shared" si="20"/>
        <v>0</v>
      </c>
      <c r="AI76" s="68">
        <f t="shared" si="21"/>
        <v>0.01</v>
      </c>
      <c r="AJ76">
        <v>246</v>
      </c>
      <c r="AK76">
        <v>6</v>
      </c>
      <c r="AL76" s="26">
        <f t="shared" si="22"/>
        <v>147600</v>
      </c>
      <c r="AM76">
        <v>0</v>
      </c>
      <c r="AN76">
        <v>0</v>
      </c>
      <c r="AO76" s="26">
        <f t="shared" si="23"/>
        <v>0</v>
      </c>
      <c r="AP76" s="26">
        <f t="shared" si="24"/>
        <v>63553</v>
      </c>
      <c r="AQ76" s="26">
        <f t="shared" si="40"/>
        <v>211153</v>
      </c>
      <c r="AR76" s="69">
        <v>105052</v>
      </c>
      <c r="AS76" s="69">
        <f t="shared" si="42"/>
        <v>211153</v>
      </c>
      <c r="AT76" s="63">
        <v>215553</v>
      </c>
      <c r="AU76" s="26">
        <f t="shared" si="25"/>
        <v>4400</v>
      </c>
      <c r="AV76" s="70" t="str">
        <f t="shared" si="26"/>
        <v>No</v>
      </c>
      <c r="AW76" s="69">
        <f t="shared" si="27"/>
        <v>0</v>
      </c>
      <c r="AX76" s="71">
        <f t="shared" si="28"/>
        <v>215553</v>
      </c>
      <c r="AY76" s="72">
        <f t="shared" si="29"/>
        <v>215553</v>
      </c>
      <c r="AZ76" s="115">
        <f t="shared" si="30"/>
        <v>0</v>
      </c>
      <c r="BA76" s="115"/>
      <c r="BB76" s="115">
        <f t="shared" si="31"/>
        <v>12439.754154514669</v>
      </c>
      <c r="BC76" s="74"/>
      <c r="BD76" s="74"/>
      <c r="BE76" s="74">
        <f t="shared" si="32"/>
        <v>-4400</v>
      </c>
      <c r="BF76" s="74">
        <f t="shared" si="44"/>
        <v>-4400</v>
      </c>
      <c r="BG76" s="74">
        <f t="shared" si="44"/>
        <v>-3771.2399999999907</v>
      </c>
      <c r="BH76" s="74">
        <f t="shared" si="44"/>
        <v>-3142.5742920000048</v>
      </c>
      <c r="BI76" s="74">
        <f t="shared" si="44"/>
        <v>-2514.0594335999922</v>
      </c>
      <c r="BJ76" s="74">
        <f t="shared" si="44"/>
        <v>-1885.5445752000087</v>
      </c>
      <c r="BK76" s="74">
        <f t="shared" si="44"/>
        <v>-1257.0925682858506</v>
      </c>
      <c r="BL76" s="74">
        <f t="shared" si="44"/>
        <v>-628.54628414293984</v>
      </c>
      <c r="BO76" s="116">
        <f t="shared" si="45"/>
        <v>0</v>
      </c>
      <c r="BP76" s="116">
        <f t="shared" si="45"/>
        <v>-628.76</v>
      </c>
      <c r="BQ76" s="116">
        <f t="shared" si="45"/>
        <v>-628.6657079999984</v>
      </c>
      <c r="BR76" s="116">
        <f t="shared" si="45"/>
        <v>-628.514858400001</v>
      </c>
      <c r="BS76" s="116">
        <f t="shared" si="45"/>
        <v>-628.51485839999805</v>
      </c>
      <c r="BT76" s="116">
        <f t="shared" si="45"/>
        <v>-628.45200691416289</v>
      </c>
      <c r="BU76" s="116">
        <f t="shared" si="45"/>
        <v>-628.54628414292529</v>
      </c>
      <c r="BV76" s="116">
        <f t="shared" si="43"/>
        <v>-628.54628414293984</v>
      </c>
      <c r="BX76" s="74">
        <f t="shared" si="35"/>
        <v>215553</v>
      </c>
      <c r="BY76" s="74">
        <f t="shared" si="46"/>
        <v>214924.24</v>
      </c>
      <c r="BZ76" s="74">
        <f t="shared" si="46"/>
        <v>214295.574292</v>
      </c>
      <c r="CA76" s="74">
        <f t="shared" si="46"/>
        <v>213667.05943359999</v>
      </c>
      <c r="CB76" s="74">
        <f t="shared" si="46"/>
        <v>213038.54457520001</v>
      </c>
      <c r="CC76" s="74">
        <f t="shared" si="46"/>
        <v>212410.09256828585</v>
      </c>
      <c r="CD76" s="74">
        <f t="shared" si="46"/>
        <v>211781.54628414294</v>
      </c>
      <c r="CE76" s="74">
        <f t="shared" si="46"/>
        <v>211153</v>
      </c>
      <c r="CG76" s="117">
        <f t="shared" si="37"/>
        <v>215553</v>
      </c>
      <c r="CH76" s="117">
        <f t="shared" si="47"/>
        <v>214924.24</v>
      </c>
      <c r="CI76" s="117">
        <f t="shared" si="47"/>
        <v>214295.574292</v>
      </c>
      <c r="CJ76" s="117">
        <f t="shared" si="47"/>
        <v>213667.05943359999</v>
      </c>
      <c r="CK76" s="117">
        <f t="shared" si="47"/>
        <v>213038.54457520001</v>
      </c>
      <c r="CL76" s="117">
        <f t="shared" si="47"/>
        <v>212410.09256828585</v>
      </c>
      <c r="CM76" s="117">
        <f t="shared" si="47"/>
        <v>211781.54628414294</v>
      </c>
      <c r="CN76" s="117">
        <f t="shared" si="47"/>
        <v>211153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 s="124">
        <v>0</v>
      </c>
      <c r="H77" s="6">
        <v>51</v>
      </c>
      <c r="I77" s="2" t="s">
        <v>238</v>
      </c>
      <c r="J77" s="60"/>
      <c r="K77" s="61">
        <v>9028.4699999999993</v>
      </c>
      <c r="L77"/>
      <c r="M77" s="63">
        <v>1572</v>
      </c>
      <c r="N77" s="64">
        <f t="shared" si="6"/>
        <v>471.6</v>
      </c>
      <c r="O77" s="64">
        <f t="shared" si="7"/>
        <v>5417.08</v>
      </c>
      <c r="P77" s="64">
        <f t="shared" si="8"/>
        <v>0</v>
      </c>
      <c r="Q77" s="64">
        <f t="shared" si="9"/>
        <v>0</v>
      </c>
      <c r="R77" s="65">
        <f t="shared" si="10"/>
        <v>0.17</v>
      </c>
      <c r="S77" s="65">
        <f t="shared" si="11"/>
        <v>0</v>
      </c>
      <c r="T77" s="64">
        <f t="shared" si="12"/>
        <v>0</v>
      </c>
      <c r="U77" s="64">
        <f t="shared" si="13"/>
        <v>0</v>
      </c>
      <c r="V77">
        <v>311</v>
      </c>
      <c r="W77" s="64">
        <f t="shared" si="14"/>
        <v>77.75</v>
      </c>
      <c r="X77" s="27">
        <f t="shared" si="15"/>
        <v>471.6</v>
      </c>
      <c r="Y77" s="11">
        <f t="shared" si="16"/>
        <v>9577.82</v>
      </c>
      <c r="Z77" s="61">
        <v>22526002916.669998</v>
      </c>
      <c r="AA77" s="63">
        <v>62508</v>
      </c>
      <c r="AB77" s="27">
        <f t="shared" si="17"/>
        <v>360369.91999999998</v>
      </c>
      <c r="AC77" s="10">
        <f t="shared" si="18"/>
        <v>1.3079590000000001</v>
      </c>
      <c r="AD77" s="63">
        <v>168391</v>
      </c>
      <c r="AE77" s="10">
        <f t="shared" si="41"/>
        <v>1.158517</v>
      </c>
      <c r="AF77" s="10">
        <f t="shared" si="39"/>
        <v>-0.26312600000000003</v>
      </c>
      <c r="AG77" s="66">
        <f t="shared" si="19"/>
        <v>0.01</v>
      </c>
      <c r="AH77" s="67">
        <f t="shared" si="20"/>
        <v>0</v>
      </c>
      <c r="AI77" s="68">
        <f t="shared" si="21"/>
        <v>0.01</v>
      </c>
      <c r="AJ77">
        <v>0</v>
      </c>
      <c r="AK77">
        <v>0</v>
      </c>
      <c r="AL77" s="26">
        <f t="shared" si="22"/>
        <v>0</v>
      </c>
      <c r="AM77">
        <v>0</v>
      </c>
      <c r="AN77">
        <v>0</v>
      </c>
      <c r="AO77" s="26">
        <f t="shared" si="23"/>
        <v>0</v>
      </c>
      <c r="AP77" s="26">
        <f t="shared" si="24"/>
        <v>1103844</v>
      </c>
      <c r="AQ77" s="26">
        <f t="shared" si="40"/>
        <v>1103844</v>
      </c>
      <c r="AR77" s="69">
        <v>1087165</v>
      </c>
      <c r="AS77" s="69">
        <f t="shared" si="42"/>
        <v>1103844</v>
      </c>
      <c r="AT77" s="63">
        <v>1131021</v>
      </c>
      <c r="AU77" s="26">
        <f t="shared" si="25"/>
        <v>27177</v>
      </c>
      <c r="AV77" s="70" t="str">
        <f t="shared" si="26"/>
        <v>No</v>
      </c>
      <c r="AW77" s="69">
        <f t="shared" si="27"/>
        <v>0</v>
      </c>
      <c r="AX77" s="71">
        <f t="shared" si="28"/>
        <v>1131021</v>
      </c>
      <c r="AY77" s="72">
        <f t="shared" si="29"/>
        <v>1131021</v>
      </c>
      <c r="AZ77" s="115">
        <f t="shared" si="30"/>
        <v>0</v>
      </c>
      <c r="BA77" s="115"/>
      <c r="BB77" s="115">
        <f t="shared" si="31"/>
        <v>12226.254891471091</v>
      </c>
      <c r="BC77" s="74"/>
      <c r="BD77" s="74"/>
      <c r="BE77" s="74">
        <f t="shared" si="32"/>
        <v>-27177</v>
      </c>
      <c r="BF77" s="74">
        <f t="shared" si="44"/>
        <v>-27177</v>
      </c>
      <c r="BG77" s="74">
        <f t="shared" si="44"/>
        <v>-23293.406699999934</v>
      </c>
      <c r="BH77" s="74">
        <f t="shared" si="44"/>
        <v>-19410.395803109976</v>
      </c>
      <c r="BI77" s="74">
        <f t="shared" si="44"/>
        <v>-15528.316642487887</v>
      </c>
      <c r="BJ77" s="74">
        <f t="shared" si="44"/>
        <v>-11646.237481866032</v>
      </c>
      <c r="BK77" s="74">
        <f t="shared" si="44"/>
        <v>-7764.546529160114</v>
      </c>
      <c r="BL77" s="74">
        <f t="shared" si="44"/>
        <v>-3882.2732645799406</v>
      </c>
      <c r="BO77" s="116">
        <f t="shared" si="45"/>
        <v>0</v>
      </c>
      <c r="BP77" s="116">
        <f t="shared" si="45"/>
        <v>-3883.5933</v>
      </c>
      <c r="BQ77" s="116">
        <f t="shared" si="45"/>
        <v>-3883.0108968899885</v>
      </c>
      <c r="BR77" s="116">
        <f t="shared" si="45"/>
        <v>-3882.0791606219955</v>
      </c>
      <c r="BS77" s="116">
        <f t="shared" si="45"/>
        <v>-3882.0791606219718</v>
      </c>
      <c r="BT77" s="116">
        <f t="shared" si="45"/>
        <v>-3881.6909527059483</v>
      </c>
      <c r="BU77" s="116">
        <f t="shared" si="45"/>
        <v>-3882.273264580057</v>
      </c>
      <c r="BV77" s="116">
        <f t="shared" si="43"/>
        <v>-3882.2732645799406</v>
      </c>
      <c r="BX77" s="74">
        <f t="shared" si="35"/>
        <v>1131021</v>
      </c>
      <c r="BY77" s="74">
        <f t="shared" si="46"/>
        <v>1127137.4066999999</v>
      </c>
      <c r="BZ77" s="74">
        <f t="shared" si="46"/>
        <v>1123254.39580311</v>
      </c>
      <c r="CA77" s="74">
        <f t="shared" si="46"/>
        <v>1119372.3166424879</v>
      </c>
      <c r="CB77" s="74">
        <f t="shared" si="46"/>
        <v>1115490.237481866</v>
      </c>
      <c r="CC77" s="74">
        <f t="shared" si="46"/>
        <v>1111608.5465291601</v>
      </c>
      <c r="CD77" s="74">
        <f t="shared" si="46"/>
        <v>1107726.2732645799</v>
      </c>
      <c r="CE77" s="74">
        <f t="shared" si="46"/>
        <v>1103844</v>
      </c>
      <c r="CG77" s="117">
        <f t="shared" si="37"/>
        <v>1131021</v>
      </c>
      <c r="CH77" s="117">
        <f t="shared" si="47"/>
        <v>1127137.4066999999</v>
      </c>
      <c r="CI77" s="117">
        <f t="shared" si="47"/>
        <v>1123254.39580311</v>
      </c>
      <c r="CJ77" s="117">
        <f t="shared" si="47"/>
        <v>1119372.3166424879</v>
      </c>
      <c r="CK77" s="117">
        <f t="shared" si="47"/>
        <v>1115490.237481866</v>
      </c>
      <c r="CL77" s="117">
        <f t="shared" si="47"/>
        <v>1111608.5465291601</v>
      </c>
      <c r="CM77" s="117">
        <f t="shared" si="47"/>
        <v>1107726.2732645799</v>
      </c>
      <c r="CN77" s="117">
        <f t="shared" si="47"/>
        <v>1103844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 s="124">
        <v>0</v>
      </c>
      <c r="H78" s="6">
        <v>52</v>
      </c>
      <c r="I78" s="2" t="s">
        <v>239</v>
      </c>
      <c r="J78" s="60"/>
      <c r="K78" s="61">
        <v>4042.62</v>
      </c>
      <c r="L78"/>
      <c r="M78" s="63">
        <v>710</v>
      </c>
      <c r="N78" s="64">
        <f t="shared" si="6"/>
        <v>213</v>
      </c>
      <c r="O78" s="64">
        <f t="shared" si="7"/>
        <v>2425.5700000000002</v>
      </c>
      <c r="P78" s="64">
        <f t="shared" si="8"/>
        <v>0</v>
      </c>
      <c r="Q78" s="64">
        <f t="shared" si="9"/>
        <v>0</v>
      </c>
      <c r="R78" s="65">
        <f t="shared" si="10"/>
        <v>0.18</v>
      </c>
      <c r="S78" s="65">
        <f t="shared" si="11"/>
        <v>0</v>
      </c>
      <c r="T78" s="64">
        <f t="shared" si="12"/>
        <v>0</v>
      </c>
      <c r="U78" s="64">
        <f t="shared" si="13"/>
        <v>0</v>
      </c>
      <c r="V78">
        <v>204</v>
      </c>
      <c r="W78" s="64">
        <f t="shared" si="14"/>
        <v>51</v>
      </c>
      <c r="X78" s="27">
        <f t="shared" si="15"/>
        <v>213</v>
      </c>
      <c r="Y78" s="11">
        <f t="shared" si="16"/>
        <v>4306.62</v>
      </c>
      <c r="Z78" s="61">
        <v>7098019545.6700001</v>
      </c>
      <c r="AA78" s="63">
        <v>26685</v>
      </c>
      <c r="AB78" s="27">
        <f t="shared" si="17"/>
        <v>265992.86</v>
      </c>
      <c r="AC78" s="10">
        <f t="shared" si="18"/>
        <v>0.965418</v>
      </c>
      <c r="AD78" s="63">
        <v>134237</v>
      </c>
      <c r="AE78" s="10">
        <f t="shared" si="41"/>
        <v>0.92354000000000003</v>
      </c>
      <c r="AF78" s="10">
        <f t="shared" si="39"/>
        <v>4.7144999999999999E-2</v>
      </c>
      <c r="AG78" s="66">
        <f t="shared" si="19"/>
        <v>4.7144999999999999E-2</v>
      </c>
      <c r="AH78" s="67">
        <f t="shared" si="20"/>
        <v>0</v>
      </c>
      <c r="AI78" s="68">
        <f t="shared" si="21"/>
        <v>4.7144999999999999E-2</v>
      </c>
      <c r="AJ78">
        <v>0</v>
      </c>
      <c r="AK78">
        <v>0</v>
      </c>
      <c r="AL78" s="26">
        <f t="shared" si="22"/>
        <v>0</v>
      </c>
      <c r="AM78">
        <v>0</v>
      </c>
      <c r="AN78">
        <v>0</v>
      </c>
      <c r="AO78" s="26">
        <f t="shared" si="23"/>
        <v>0</v>
      </c>
      <c r="AP78" s="26">
        <f t="shared" si="24"/>
        <v>2339985</v>
      </c>
      <c r="AQ78" s="26">
        <f t="shared" si="40"/>
        <v>2339985</v>
      </c>
      <c r="AR78" s="69">
        <v>1095080</v>
      </c>
      <c r="AS78" s="69">
        <f t="shared" si="42"/>
        <v>2339985</v>
      </c>
      <c r="AT78" s="63">
        <v>3707985</v>
      </c>
      <c r="AU78" s="26">
        <f t="shared" si="25"/>
        <v>1368000</v>
      </c>
      <c r="AV78" s="70" t="str">
        <f t="shared" si="26"/>
        <v>No</v>
      </c>
      <c r="AW78" s="69">
        <f t="shared" si="27"/>
        <v>0</v>
      </c>
      <c r="AX78" s="71">
        <f t="shared" si="28"/>
        <v>3707985</v>
      </c>
      <c r="AY78" s="72">
        <f t="shared" si="29"/>
        <v>3707985</v>
      </c>
      <c r="AZ78" s="115">
        <f t="shared" si="30"/>
        <v>0</v>
      </c>
      <c r="BA78" s="115"/>
      <c r="BB78" s="115">
        <f t="shared" si="31"/>
        <v>12277.630719681791</v>
      </c>
      <c r="BC78" s="74"/>
      <c r="BD78" s="74"/>
      <c r="BE78" s="74">
        <f t="shared" si="32"/>
        <v>-1368000</v>
      </c>
      <c r="BF78" s="74">
        <f t="shared" si="44"/>
        <v>-1368000</v>
      </c>
      <c r="BG78" s="74">
        <f t="shared" si="44"/>
        <v>-1172512.7999999998</v>
      </c>
      <c r="BH78" s="74">
        <f t="shared" si="44"/>
        <v>-977054.9162399997</v>
      </c>
      <c r="BI78" s="74">
        <f t="shared" si="44"/>
        <v>-781643.93299199967</v>
      </c>
      <c r="BJ78" s="74">
        <f t="shared" si="44"/>
        <v>-586232.94974399963</v>
      </c>
      <c r="BK78" s="74">
        <f t="shared" si="44"/>
        <v>-390841.50759432465</v>
      </c>
      <c r="BL78" s="74">
        <f t="shared" si="44"/>
        <v>-195420.75379716232</v>
      </c>
      <c r="BO78" s="116">
        <f t="shared" si="45"/>
        <v>0</v>
      </c>
      <c r="BP78" s="116">
        <f t="shared" si="45"/>
        <v>-195487.2</v>
      </c>
      <c r="BQ78" s="116">
        <f t="shared" si="45"/>
        <v>-195457.88375999997</v>
      </c>
      <c r="BR78" s="116">
        <f t="shared" si="45"/>
        <v>-195410.98324799995</v>
      </c>
      <c r="BS78" s="116">
        <f t="shared" si="45"/>
        <v>-195410.98324799992</v>
      </c>
      <c r="BT78" s="116">
        <f t="shared" si="45"/>
        <v>-195391.44214967507</v>
      </c>
      <c r="BU78" s="116">
        <f t="shared" si="45"/>
        <v>-195420.75379716232</v>
      </c>
      <c r="BV78" s="116">
        <f t="shared" si="43"/>
        <v>-195420.75379716232</v>
      </c>
      <c r="BX78" s="74">
        <f t="shared" si="35"/>
        <v>3707985</v>
      </c>
      <c r="BY78" s="74">
        <f t="shared" si="46"/>
        <v>3512497.8</v>
      </c>
      <c r="BZ78" s="74">
        <f t="shared" si="46"/>
        <v>3317039.9162399997</v>
      </c>
      <c r="CA78" s="74">
        <f t="shared" si="46"/>
        <v>3121628.9329919997</v>
      </c>
      <c r="CB78" s="74">
        <f t="shared" si="46"/>
        <v>2926217.9497439996</v>
      </c>
      <c r="CC78" s="74">
        <f t="shared" si="46"/>
        <v>2730826.5075943246</v>
      </c>
      <c r="CD78" s="74">
        <f t="shared" si="46"/>
        <v>2535405.7537971623</v>
      </c>
      <c r="CE78" s="74">
        <f t="shared" si="46"/>
        <v>2339985</v>
      </c>
      <c r="CG78" s="117">
        <f t="shared" si="37"/>
        <v>3707985</v>
      </c>
      <c r="CH78" s="117">
        <f t="shared" si="47"/>
        <v>3512497.8</v>
      </c>
      <c r="CI78" s="117">
        <f t="shared" si="47"/>
        <v>3317039.9162399997</v>
      </c>
      <c r="CJ78" s="117">
        <f t="shared" si="47"/>
        <v>3121628.9329919997</v>
      </c>
      <c r="CK78" s="117">
        <f t="shared" si="47"/>
        <v>2926217.9497439996</v>
      </c>
      <c r="CL78" s="117">
        <f t="shared" si="47"/>
        <v>2730826.5075943246</v>
      </c>
      <c r="CM78" s="117">
        <f t="shared" si="47"/>
        <v>2535405.7537971623</v>
      </c>
      <c r="CN78" s="117">
        <f t="shared" si="47"/>
        <v>2339985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 s="124">
        <v>0</v>
      </c>
      <c r="H79" s="6">
        <v>53</v>
      </c>
      <c r="I79" s="2" t="s">
        <v>240</v>
      </c>
      <c r="J79" s="60"/>
      <c r="K79" s="61">
        <v>257.60000000000002</v>
      </c>
      <c r="L79"/>
      <c r="M79" s="63">
        <v>55</v>
      </c>
      <c r="N79" s="64">
        <f t="shared" si="6"/>
        <v>16.5</v>
      </c>
      <c r="O79" s="64">
        <f t="shared" si="7"/>
        <v>154.56</v>
      </c>
      <c r="P79" s="64">
        <f t="shared" si="8"/>
        <v>0</v>
      </c>
      <c r="Q79" s="64">
        <f t="shared" si="9"/>
        <v>0</v>
      </c>
      <c r="R79" s="65">
        <f t="shared" si="10"/>
        <v>0.21</v>
      </c>
      <c r="S79" s="65">
        <f t="shared" si="11"/>
        <v>0</v>
      </c>
      <c r="T79" s="64">
        <f t="shared" si="12"/>
        <v>0</v>
      </c>
      <c r="U79" s="64">
        <f t="shared" si="13"/>
        <v>0</v>
      </c>
      <c r="V79">
        <v>1</v>
      </c>
      <c r="W79" s="64">
        <f t="shared" si="14"/>
        <v>0.25</v>
      </c>
      <c r="X79" s="27">
        <f t="shared" si="15"/>
        <v>16.5</v>
      </c>
      <c r="Y79" s="11">
        <f t="shared" si="16"/>
        <v>274.35000000000002</v>
      </c>
      <c r="Z79" s="61">
        <v>460390842.32999998</v>
      </c>
      <c r="AA79" s="63">
        <v>1925</v>
      </c>
      <c r="AB79" s="27">
        <f t="shared" si="17"/>
        <v>239164.07</v>
      </c>
      <c r="AC79" s="10">
        <f t="shared" si="18"/>
        <v>0.86804300000000001</v>
      </c>
      <c r="AD79" s="63">
        <v>100179</v>
      </c>
      <c r="AE79" s="10">
        <f t="shared" si="41"/>
        <v>0.68922399999999995</v>
      </c>
      <c r="AF79" s="10">
        <f t="shared" si="39"/>
        <v>0.18560299999999999</v>
      </c>
      <c r="AG79" s="66">
        <f t="shared" si="19"/>
        <v>0.18560299999999999</v>
      </c>
      <c r="AH79" s="67">
        <f t="shared" si="20"/>
        <v>0</v>
      </c>
      <c r="AI79" s="68">
        <f t="shared" si="21"/>
        <v>0.18560299999999999</v>
      </c>
      <c r="AJ79">
        <v>0</v>
      </c>
      <c r="AK79">
        <v>0</v>
      </c>
      <c r="AL79" s="26">
        <f t="shared" si="22"/>
        <v>0</v>
      </c>
      <c r="AM79">
        <v>47</v>
      </c>
      <c r="AN79">
        <v>4</v>
      </c>
      <c r="AO79" s="26">
        <f t="shared" si="23"/>
        <v>18800</v>
      </c>
      <c r="AP79" s="26">
        <f t="shared" si="24"/>
        <v>586855</v>
      </c>
      <c r="AQ79" s="26">
        <f t="shared" si="40"/>
        <v>605655</v>
      </c>
      <c r="AR79" s="69">
        <v>923278</v>
      </c>
      <c r="AS79" s="69">
        <f t="shared" si="42"/>
        <v>605655</v>
      </c>
      <c r="AT79" s="63">
        <v>736256</v>
      </c>
      <c r="AU79" s="26">
        <f t="shared" si="25"/>
        <v>130601</v>
      </c>
      <c r="AV79" s="70" t="str">
        <f t="shared" si="26"/>
        <v>No</v>
      </c>
      <c r="AW79" s="69">
        <f t="shared" si="27"/>
        <v>0</v>
      </c>
      <c r="AX79" s="71">
        <f t="shared" si="28"/>
        <v>736256</v>
      </c>
      <c r="AY79" s="72">
        <f t="shared" si="29"/>
        <v>736256</v>
      </c>
      <c r="AZ79" s="115">
        <f t="shared" si="30"/>
        <v>0</v>
      </c>
      <c r="BA79" s="115"/>
      <c r="BB79" s="115">
        <f t="shared" si="31"/>
        <v>12274.393439440995</v>
      </c>
      <c r="BC79" s="74"/>
      <c r="BD79" s="74"/>
      <c r="BE79" s="74">
        <f t="shared" si="32"/>
        <v>-130601</v>
      </c>
      <c r="BF79" s="74">
        <f t="shared" si="44"/>
        <v>-130601</v>
      </c>
      <c r="BG79" s="74">
        <f t="shared" si="44"/>
        <v>-111938.11710000003</v>
      </c>
      <c r="BH79" s="74">
        <f t="shared" si="44"/>
        <v>-93278.032979430049</v>
      </c>
      <c r="BI79" s="74">
        <f t="shared" si="44"/>
        <v>-74622.426383543992</v>
      </c>
      <c r="BJ79" s="74">
        <f t="shared" si="44"/>
        <v>-55966.819787658053</v>
      </c>
      <c r="BK79" s="74">
        <f t="shared" si="44"/>
        <v>-37313.078752431669</v>
      </c>
      <c r="BL79" s="74">
        <f t="shared" si="44"/>
        <v>-18656.539376215776</v>
      </c>
      <c r="BO79" s="116">
        <f t="shared" si="45"/>
        <v>0</v>
      </c>
      <c r="BP79" s="116">
        <f t="shared" si="45"/>
        <v>-18662.882900000001</v>
      </c>
      <c r="BQ79" s="116">
        <f t="shared" si="45"/>
        <v>-18660.084120570005</v>
      </c>
      <c r="BR79" s="116">
        <f t="shared" si="45"/>
        <v>-18655.606595886009</v>
      </c>
      <c r="BS79" s="116">
        <f t="shared" si="45"/>
        <v>-18655.606595885998</v>
      </c>
      <c r="BT79" s="116">
        <f t="shared" si="45"/>
        <v>-18653.741035226427</v>
      </c>
      <c r="BU79" s="116">
        <f t="shared" si="45"/>
        <v>-18656.539376215835</v>
      </c>
      <c r="BV79" s="116">
        <f t="shared" si="43"/>
        <v>-18656.539376215776</v>
      </c>
      <c r="BX79" s="74">
        <f t="shared" si="35"/>
        <v>736256</v>
      </c>
      <c r="BY79" s="74">
        <f t="shared" si="46"/>
        <v>717593.11710000003</v>
      </c>
      <c r="BZ79" s="74">
        <f t="shared" si="46"/>
        <v>698933.03297943005</v>
      </c>
      <c r="CA79" s="74">
        <f t="shared" si="46"/>
        <v>680277.42638354399</v>
      </c>
      <c r="CB79" s="74">
        <f t="shared" si="46"/>
        <v>661621.81978765805</v>
      </c>
      <c r="CC79" s="74">
        <f t="shared" si="46"/>
        <v>642968.07875243167</v>
      </c>
      <c r="CD79" s="74">
        <f t="shared" si="46"/>
        <v>624311.53937621578</v>
      </c>
      <c r="CE79" s="74">
        <f t="shared" si="46"/>
        <v>605655</v>
      </c>
      <c r="CG79" s="117">
        <f t="shared" si="37"/>
        <v>736256</v>
      </c>
      <c r="CH79" s="117">
        <f t="shared" si="47"/>
        <v>717593.11710000003</v>
      </c>
      <c r="CI79" s="117">
        <f t="shared" si="47"/>
        <v>698933.03297943005</v>
      </c>
      <c r="CJ79" s="117">
        <f t="shared" si="47"/>
        <v>680277.42638354399</v>
      </c>
      <c r="CK79" s="117">
        <f t="shared" si="47"/>
        <v>661621.81978765805</v>
      </c>
      <c r="CL79" s="117">
        <f t="shared" si="47"/>
        <v>642968.07875243167</v>
      </c>
      <c r="CM79" s="117">
        <f t="shared" si="47"/>
        <v>624311.53937621578</v>
      </c>
      <c r="CN79" s="117">
        <f t="shared" si="47"/>
        <v>605655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 s="124">
        <v>0</v>
      </c>
      <c r="H80" s="6">
        <v>54</v>
      </c>
      <c r="I80" s="2" t="s">
        <v>241</v>
      </c>
      <c r="J80" s="60"/>
      <c r="K80" s="61">
        <v>5575.22</v>
      </c>
      <c r="L80"/>
      <c r="M80" s="63">
        <v>829</v>
      </c>
      <c r="N80" s="64">
        <f t="shared" si="6"/>
        <v>248.7</v>
      </c>
      <c r="O80" s="64">
        <f t="shared" si="7"/>
        <v>3345.13</v>
      </c>
      <c r="P80" s="64">
        <f t="shared" si="8"/>
        <v>0</v>
      </c>
      <c r="Q80" s="64">
        <f t="shared" si="9"/>
        <v>0</v>
      </c>
      <c r="R80" s="65">
        <f t="shared" si="10"/>
        <v>0.15</v>
      </c>
      <c r="S80" s="65">
        <f t="shared" si="11"/>
        <v>0</v>
      </c>
      <c r="T80" s="64">
        <f t="shared" si="12"/>
        <v>0</v>
      </c>
      <c r="U80" s="64">
        <f t="shared" si="13"/>
        <v>0</v>
      </c>
      <c r="V80">
        <v>200</v>
      </c>
      <c r="W80" s="64">
        <f t="shared" si="14"/>
        <v>50</v>
      </c>
      <c r="X80" s="27">
        <f t="shared" si="15"/>
        <v>248.7</v>
      </c>
      <c r="Y80" s="11">
        <f t="shared" si="16"/>
        <v>5873.92</v>
      </c>
      <c r="Z80" s="61">
        <v>8491851489.3299999</v>
      </c>
      <c r="AA80" s="63">
        <v>35136</v>
      </c>
      <c r="AB80" s="27">
        <f t="shared" si="17"/>
        <v>241685.21</v>
      </c>
      <c r="AC80" s="10">
        <f t="shared" si="18"/>
        <v>0.87719400000000003</v>
      </c>
      <c r="AD80" s="63">
        <v>150290</v>
      </c>
      <c r="AE80" s="10">
        <f t="shared" si="41"/>
        <v>1.033984</v>
      </c>
      <c r="AF80" s="10">
        <f t="shared" si="39"/>
        <v>7.5769000000000003E-2</v>
      </c>
      <c r="AG80" s="66">
        <f t="shared" si="19"/>
        <v>7.5769000000000003E-2</v>
      </c>
      <c r="AH80" s="67">
        <f t="shared" si="20"/>
        <v>0</v>
      </c>
      <c r="AI80" s="68">
        <f t="shared" si="21"/>
        <v>7.5769000000000003E-2</v>
      </c>
      <c r="AJ80">
        <v>0</v>
      </c>
      <c r="AK80">
        <v>0</v>
      </c>
      <c r="AL80" s="26">
        <f t="shared" si="22"/>
        <v>0</v>
      </c>
      <c r="AM80">
        <v>0</v>
      </c>
      <c r="AN80">
        <v>0</v>
      </c>
      <c r="AO80" s="26">
        <f t="shared" si="23"/>
        <v>0</v>
      </c>
      <c r="AP80" s="26">
        <f t="shared" si="24"/>
        <v>5129329</v>
      </c>
      <c r="AQ80" s="26">
        <f t="shared" si="40"/>
        <v>5129329</v>
      </c>
      <c r="AR80" s="69">
        <v>6654380</v>
      </c>
      <c r="AS80" s="69">
        <f t="shared" si="42"/>
        <v>5129329</v>
      </c>
      <c r="AT80" s="63">
        <v>6717318</v>
      </c>
      <c r="AU80" s="26">
        <f t="shared" si="25"/>
        <v>1587989</v>
      </c>
      <c r="AV80" s="70" t="str">
        <f t="shared" si="26"/>
        <v>No</v>
      </c>
      <c r="AW80" s="69">
        <f t="shared" si="27"/>
        <v>0</v>
      </c>
      <c r="AX80" s="71">
        <f t="shared" si="28"/>
        <v>6717318</v>
      </c>
      <c r="AY80" s="72">
        <f t="shared" si="29"/>
        <v>6717318</v>
      </c>
      <c r="AZ80" s="115">
        <f t="shared" si="30"/>
        <v>0</v>
      </c>
      <c r="BA80" s="115"/>
      <c r="BB80" s="115">
        <f t="shared" si="31"/>
        <v>12142.467561818188</v>
      </c>
      <c r="BC80" s="74"/>
      <c r="BD80" s="74"/>
      <c r="BE80" s="74">
        <f t="shared" si="32"/>
        <v>-1587989</v>
      </c>
      <c r="BF80" s="74">
        <f t="shared" si="44"/>
        <v>-1587989</v>
      </c>
      <c r="BG80" s="74">
        <f t="shared" si="44"/>
        <v>-1361065.3718999997</v>
      </c>
      <c r="BH80" s="74">
        <f t="shared" si="44"/>
        <v>-1134175.7744042696</v>
      </c>
      <c r="BI80" s="74">
        <f t="shared" si="44"/>
        <v>-907340.61952341534</v>
      </c>
      <c r="BJ80" s="74">
        <f t="shared" si="44"/>
        <v>-680505.46464256197</v>
      </c>
      <c r="BK80" s="74">
        <f t="shared" si="44"/>
        <v>-453692.99327719584</v>
      </c>
      <c r="BL80" s="74">
        <f t="shared" si="44"/>
        <v>-226846.49663859792</v>
      </c>
      <c r="BO80" s="116">
        <f t="shared" si="45"/>
        <v>0</v>
      </c>
      <c r="BP80" s="116">
        <f t="shared" si="45"/>
        <v>-226923.6281</v>
      </c>
      <c r="BQ80" s="116">
        <f t="shared" si="45"/>
        <v>-226889.59749572992</v>
      </c>
      <c r="BR80" s="116">
        <f t="shared" si="45"/>
        <v>-226835.15488085395</v>
      </c>
      <c r="BS80" s="116">
        <f t="shared" si="45"/>
        <v>-226835.15488085384</v>
      </c>
      <c r="BT80" s="116">
        <f t="shared" si="45"/>
        <v>-226812.4713653659</v>
      </c>
      <c r="BU80" s="116">
        <f t="shared" si="45"/>
        <v>-226846.49663859792</v>
      </c>
      <c r="BV80" s="116">
        <f t="shared" si="43"/>
        <v>-226846.49663859792</v>
      </c>
      <c r="BX80" s="74">
        <f t="shared" si="35"/>
        <v>6717318</v>
      </c>
      <c r="BY80" s="74">
        <f t="shared" si="46"/>
        <v>6490394.3718999997</v>
      </c>
      <c r="BZ80" s="74">
        <f t="shared" si="46"/>
        <v>6263504.7744042696</v>
      </c>
      <c r="CA80" s="74">
        <f t="shared" si="46"/>
        <v>6036669.6195234153</v>
      </c>
      <c r="CB80" s="74">
        <f t="shared" si="46"/>
        <v>5809834.464642562</v>
      </c>
      <c r="CC80" s="74">
        <f t="shared" si="46"/>
        <v>5583021.9932771958</v>
      </c>
      <c r="CD80" s="74">
        <f t="shared" si="46"/>
        <v>5356175.4966385979</v>
      </c>
      <c r="CE80" s="74">
        <f t="shared" si="46"/>
        <v>5129329</v>
      </c>
      <c r="CG80" s="117">
        <f t="shared" si="37"/>
        <v>6717318</v>
      </c>
      <c r="CH80" s="117">
        <f t="shared" si="47"/>
        <v>6490394.3718999997</v>
      </c>
      <c r="CI80" s="117">
        <f t="shared" si="47"/>
        <v>6263504.7744042696</v>
      </c>
      <c r="CJ80" s="117">
        <f t="shared" si="47"/>
        <v>6036669.6195234153</v>
      </c>
      <c r="CK80" s="117">
        <f t="shared" si="47"/>
        <v>5809834.464642562</v>
      </c>
      <c r="CL80" s="117">
        <f t="shared" si="47"/>
        <v>5583021.9932771958</v>
      </c>
      <c r="CM80" s="117">
        <f t="shared" si="47"/>
        <v>5356175.4966385979</v>
      </c>
      <c r="CN80" s="117">
        <f t="shared" si="47"/>
        <v>5129329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 s="124">
        <v>0</v>
      </c>
      <c r="H81" s="6">
        <v>55</v>
      </c>
      <c r="I81" s="2" t="s">
        <v>242</v>
      </c>
      <c r="J81" s="60"/>
      <c r="K81" s="61">
        <v>284.12</v>
      </c>
      <c r="L81"/>
      <c r="M81" s="63">
        <v>72</v>
      </c>
      <c r="N81" s="64">
        <f t="shared" si="6"/>
        <v>21.6</v>
      </c>
      <c r="O81" s="64">
        <f t="shared" si="7"/>
        <v>170.47</v>
      </c>
      <c r="P81" s="64">
        <f t="shared" si="8"/>
        <v>0</v>
      </c>
      <c r="Q81" s="64">
        <f t="shared" si="9"/>
        <v>0</v>
      </c>
      <c r="R81" s="65">
        <f t="shared" si="10"/>
        <v>0.25</v>
      </c>
      <c r="S81" s="65">
        <f t="shared" si="11"/>
        <v>0</v>
      </c>
      <c r="T81" s="64">
        <f t="shared" si="12"/>
        <v>0</v>
      </c>
      <c r="U81" s="64">
        <f t="shared" si="13"/>
        <v>0</v>
      </c>
      <c r="V81">
        <v>4</v>
      </c>
      <c r="W81" s="64">
        <f t="shared" si="14"/>
        <v>1</v>
      </c>
      <c r="X81" s="27">
        <f t="shared" si="15"/>
        <v>21.6</v>
      </c>
      <c r="Y81" s="11">
        <f t="shared" si="16"/>
        <v>306.72000000000003</v>
      </c>
      <c r="Z81" s="61">
        <v>1144322515.3299999</v>
      </c>
      <c r="AA81" s="63">
        <v>3181</v>
      </c>
      <c r="AB81" s="27">
        <f t="shared" si="17"/>
        <v>359736.72</v>
      </c>
      <c r="AC81" s="10">
        <f t="shared" si="18"/>
        <v>1.305661</v>
      </c>
      <c r="AD81" s="63">
        <v>161354</v>
      </c>
      <c r="AE81" s="10">
        <f t="shared" si="41"/>
        <v>1.1101030000000001</v>
      </c>
      <c r="AF81" s="10">
        <f t="shared" si="39"/>
        <v>-0.24699399999999999</v>
      </c>
      <c r="AG81" s="66">
        <f t="shared" si="19"/>
        <v>0.01</v>
      </c>
      <c r="AH81" s="67">
        <f t="shared" si="20"/>
        <v>0</v>
      </c>
      <c r="AI81" s="68">
        <f t="shared" si="21"/>
        <v>0.01</v>
      </c>
      <c r="AJ81">
        <v>283</v>
      </c>
      <c r="AK81">
        <v>13</v>
      </c>
      <c r="AL81" s="26">
        <f t="shared" si="22"/>
        <v>367900</v>
      </c>
      <c r="AM81">
        <v>0</v>
      </c>
      <c r="AN81">
        <v>0</v>
      </c>
      <c r="AO81" s="26">
        <f t="shared" si="23"/>
        <v>0</v>
      </c>
      <c r="AP81" s="26">
        <f t="shared" si="24"/>
        <v>35349</v>
      </c>
      <c r="AQ81" s="26">
        <f t="shared" si="40"/>
        <v>403249</v>
      </c>
      <c r="AR81" s="69">
        <v>82025</v>
      </c>
      <c r="AS81" s="69">
        <f t="shared" si="42"/>
        <v>403249</v>
      </c>
      <c r="AT81" s="63">
        <v>400335</v>
      </c>
      <c r="AU81" s="26">
        <f t="shared" si="25"/>
        <v>2914</v>
      </c>
      <c r="AV81" s="70" t="str">
        <f t="shared" si="26"/>
        <v>Yes</v>
      </c>
      <c r="AW81" s="69">
        <f t="shared" si="27"/>
        <v>2914</v>
      </c>
      <c r="AX81" s="71">
        <f t="shared" si="28"/>
        <v>403249</v>
      </c>
      <c r="AY81" s="72">
        <f t="shared" si="29"/>
        <v>403249</v>
      </c>
      <c r="AZ81" s="115">
        <f t="shared" si="30"/>
        <v>2914</v>
      </c>
      <c r="BA81" s="115"/>
      <c r="BB81" s="115">
        <f t="shared" si="31"/>
        <v>12441.742925524428</v>
      </c>
      <c r="BC81" s="74"/>
      <c r="BD81" s="74"/>
      <c r="BE81" s="74">
        <f t="shared" si="32"/>
        <v>0</v>
      </c>
      <c r="BF81" s="74">
        <f t="shared" si="44"/>
        <v>0</v>
      </c>
      <c r="BG81" s="74">
        <f t="shared" si="44"/>
        <v>0</v>
      </c>
      <c r="BH81" s="74">
        <f t="shared" si="44"/>
        <v>0</v>
      </c>
      <c r="BI81" s="74">
        <f t="shared" si="44"/>
        <v>0</v>
      </c>
      <c r="BJ81" s="74">
        <f t="shared" si="44"/>
        <v>0</v>
      </c>
      <c r="BK81" s="74">
        <f t="shared" si="44"/>
        <v>0</v>
      </c>
      <c r="BL81" s="74">
        <f t="shared" si="44"/>
        <v>0</v>
      </c>
      <c r="BO81" s="116">
        <f t="shared" si="45"/>
        <v>0</v>
      </c>
      <c r="BP81" s="116">
        <f t="shared" si="45"/>
        <v>0</v>
      </c>
      <c r="BQ81" s="116">
        <f t="shared" si="45"/>
        <v>0</v>
      </c>
      <c r="BR81" s="116">
        <f t="shared" si="45"/>
        <v>0</v>
      </c>
      <c r="BS81" s="116">
        <f t="shared" si="45"/>
        <v>0</v>
      </c>
      <c r="BT81" s="116">
        <f t="shared" si="45"/>
        <v>0</v>
      </c>
      <c r="BU81" s="116">
        <f t="shared" si="45"/>
        <v>0</v>
      </c>
      <c r="BV81" s="116">
        <f t="shared" si="43"/>
        <v>0</v>
      </c>
      <c r="BX81" s="74">
        <f t="shared" si="35"/>
        <v>403249</v>
      </c>
      <c r="BY81" s="74">
        <f t="shared" si="46"/>
        <v>403249</v>
      </c>
      <c r="BZ81" s="74">
        <f t="shared" si="46"/>
        <v>403249</v>
      </c>
      <c r="CA81" s="74">
        <f t="shared" si="46"/>
        <v>403249</v>
      </c>
      <c r="CB81" s="74">
        <f t="shared" si="46"/>
        <v>403249</v>
      </c>
      <c r="CC81" s="74">
        <f t="shared" si="46"/>
        <v>403249</v>
      </c>
      <c r="CD81" s="74">
        <f t="shared" si="46"/>
        <v>403249</v>
      </c>
      <c r="CE81" s="74">
        <f t="shared" si="46"/>
        <v>403249</v>
      </c>
      <c r="CG81" s="117">
        <f t="shared" si="37"/>
        <v>403249</v>
      </c>
      <c r="CH81" s="117">
        <f t="shared" si="47"/>
        <v>403249</v>
      </c>
      <c r="CI81" s="117">
        <f t="shared" si="47"/>
        <v>403249</v>
      </c>
      <c r="CJ81" s="117">
        <f t="shared" si="47"/>
        <v>403249</v>
      </c>
      <c r="CK81" s="117">
        <f t="shared" si="47"/>
        <v>403249</v>
      </c>
      <c r="CL81" s="117">
        <f t="shared" si="47"/>
        <v>403249</v>
      </c>
      <c r="CM81" s="117">
        <f t="shared" si="47"/>
        <v>403249</v>
      </c>
      <c r="CN81" s="117">
        <f t="shared" si="47"/>
        <v>403249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 s="124">
        <v>0</v>
      </c>
      <c r="H82" s="6">
        <v>56</v>
      </c>
      <c r="I82" s="2" t="s">
        <v>243</v>
      </c>
      <c r="J82" s="60"/>
      <c r="K82" s="61">
        <v>1657.63</v>
      </c>
      <c r="L82"/>
      <c r="M82" s="63">
        <v>238</v>
      </c>
      <c r="N82" s="64">
        <f t="shared" si="6"/>
        <v>71.400000000000006</v>
      </c>
      <c r="O82" s="64">
        <f t="shared" si="7"/>
        <v>994.58</v>
      </c>
      <c r="P82" s="64">
        <f t="shared" si="8"/>
        <v>0</v>
      </c>
      <c r="Q82" s="64">
        <f t="shared" si="9"/>
        <v>0</v>
      </c>
      <c r="R82" s="65">
        <f t="shared" si="10"/>
        <v>0.14000000000000001</v>
      </c>
      <c r="S82" s="65">
        <f t="shared" si="11"/>
        <v>0</v>
      </c>
      <c r="T82" s="64">
        <f t="shared" si="12"/>
        <v>0</v>
      </c>
      <c r="U82" s="64">
        <f t="shared" si="13"/>
        <v>0</v>
      </c>
      <c r="V82">
        <v>13</v>
      </c>
      <c r="W82" s="64">
        <f t="shared" si="14"/>
        <v>3.25</v>
      </c>
      <c r="X82" s="27">
        <f t="shared" si="15"/>
        <v>71.400000000000006</v>
      </c>
      <c r="Y82" s="11">
        <f t="shared" si="16"/>
        <v>1732.2800000000002</v>
      </c>
      <c r="Z82" s="61">
        <v>2118142741.6700001</v>
      </c>
      <c r="AA82" s="63">
        <v>11020</v>
      </c>
      <c r="AB82" s="27">
        <f t="shared" si="17"/>
        <v>192208.96</v>
      </c>
      <c r="AC82" s="10">
        <f t="shared" si="18"/>
        <v>0.69762000000000002</v>
      </c>
      <c r="AD82" s="63">
        <v>117476</v>
      </c>
      <c r="AE82" s="10">
        <f t="shared" si="41"/>
        <v>0.808226</v>
      </c>
      <c r="AF82" s="10">
        <f t="shared" si="39"/>
        <v>0.26919799999999999</v>
      </c>
      <c r="AG82" s="66">
        <f t="shared" si="19"/>
        <v>0.26919799999999999</v>
      </c>
      <c r="AH82" s="67">
        <f t="shared" si="20"/>
        <v>0</v>
      </c>
      <c r="AI82" s="68">
        <f t="shared" si="21"/>
        <v>0.26919799999999999</v>
      </c>
      <c r="AJ82">
        <v>0</v>
      </c>
      <c r="AK82">
        <v>0</v>
      </c>
      <c r="AL82" s="26">
        <f t="shared" si="22"/>
        <v>0</v>
      </c>
      <c r="AM82">
        <v>0</v>
      </c>
      <c r="AN82">
        <v>0</v>
      </c>
      <c r="AO82" s="26">
        <f t="shared" si="23"/>
        <v>0</v>
      </c>
      <c r="AP82" s="26">
        <f t="shared" si="24"/>
        <v>5374411</v>
      </c>
      <c r="AQ82" s="26">
        <f t="shared" si="40"/>
        <v>5374411</v>
      </c>
      <c r="AR82" s="69">
        <v>5510220</v>
      </c>
      <c r="AS82" s="69">
        <f t="shared" si="42"/>
        <v>5374411</v>
      </c>
      <c r="AT82" s="63">
        <v>5447238</v>
      </c>
      <c r="AU82" s="26">
        <f t="shared" si="25"/>
        <v>72827</v>
      </c>
      <c r="AV82" s="70" t="str">
        <f t="shared" si="26"/>
        <v>No</v>
      </c>
      <c r="AW82" s="69">
        <f t="shared" si="27"/>
        <v>0</v>
      </c>
      <c r="AX82" s="71">
        <f t="shared" si="28"/>
        <v>5447238</v>
      </c>
      <c r="AY82" s="72">
        <f t="shared" si="29"/>
        <v>5447238</v>
      </c>
      <c r="AZ82" s="115">
        <f t="shared" si="30"/>
        <v>0</v>
      </c>
      <c r="BA82" s="115"/>
      <c r="BB82" s="115">
        <f t="shared" si="31"/>
        <v>12044.018870314849</v>
      </c>
      <c r="BC82" s="74"/>
      <c r="BD82" s="74"/>
      <c r="BE82" s="74">
        <f t="shared" si="32"/>
        <v>-72827</v>
      </c>
      <c r="BF82" s="74">
        <f t="shared" si="44"/>
        <v>-72827</v>
      </c>
      <c r="BG82" s="74">
        <f t="shared" si="44"/>
        <v>-62420.02170000039</v>
      </c>
      <c r="BH82" s="74">
        <f t="shared" si="44"/>
        <v>-52014.604082610458</v>
      </c>
      <c r="BI82" s="74">
        <f t="shared" si="44"/>
        <v>-41611.683266088367</v>
      </c>
      <c r="BJ82" s="74">
        <f t="shared" si="44"/>
        <v>-31208.762449566275</v>
      </c>
      <c r="BK82" s="74">
        <f t="shared" si="44"/>
        <v>-20806.881925125606</v>
      </c>
      <c r="BL82" s="74">
        <f t="shared" si="44"/>
        <v>-10403.440962562338</v>
      </c>
      <c r="BO82" s="116">
        <f t="shared" si="45"/>
        <v>0</v>
      </c>
      <c r="BP82" s="116">
        <f t="shared" si="45"/>
        <v>-10406.978300000001</v>
      </c>
      <c r="BQ82" s="116">
        <f t="shared" si="45"/>
        <v>-10405.417617390065</v>
      </c>
      <c r="BR82" s="116">
        <f t="shared" si="45"/>
        <v>-10402.920816522092</v>
      </c>
      <c r="BS82" s="116">
        <f t="shared" si="45"/>
        <v>-10402.920816522092</v>
      </c>
      <c r="BT82" s="116">
        <f t="shared" si="45"/>
        <v>-10401.880524440439</v>
      </c>
      <c r="BU82" s="116">
        <f t="shared" si="45"/>
        <v>-10403.440962562803</v>
      </c>
      <c r="BV82" s="116">
        <f t="shared" si="43"/>
        <v>-10403.440962562338</v>
      </c>
      <c r="BX82" s="74">
        <f t="shared" si="35"/>
        <v>5447238</v>
      </c>
      <c r="BY82" s="74">
        <f t="shared" si="46"/>
        <v>5436831.0217000004</v>
      </c>
      <c r="BZ82" s="74">
        <f t="shared" si="46"/>
        <v>5426425.6040826105</v>
      </c>
      <c r="CA82" s="74">
        <f t="shared" si="46"/>
        <v>5416022.6832660884</v>
      </c>
      <c r="CB82" s="74">
        <f t="shared" si="46"/>
        <v>5405619.7624495663</v>
      </c>
      <c r="CC82" s="74">
        <f t="shared" si="46"/>
        <v>5395217.8819251256</v>
      </c>
      <c r="CD82" s="74">
        <f t="shared" si="46"/>
        <v>5384814.4409625623</v>
      </c>
      <c r="CE82" s="74">
        <f t="shared" si="46"/>
        <v>5374411</v>
      </c>
      <c r="CG82" s="117">
        <f t="shared" si="37"/>
        <v>5447238</v>
      </c>
      <c r="CH82" s="117">
        <f t="shared" si="47"/>
        <v>5436831.0217000004</v>
      </c>
      <c r="CI82" s="117">
        <f t="shared" si="47"/>
        <v>5426425.6040826105</v>
      </c>
      <c r="CJ82" s="117">
        <f t="shared" si="47"/>
        <v>5416022.6832660884</v>
      </c>
      <c r="CK82" s="117">
        <f t="shared" si="47"/>
        <v>5405619.7624495663</v>
      </c>
      <c r="CL82" s="117">
        <f t="shared" si="47"/>
        <v>5395217.8819251256</v>
      </c>
      <c r="CM82" s="117">
        <f t="shared" si="47"/>
        <v>5384814.4409625623</v>
      </c>
      <c r="CN82" s="117">
        <f t="shared" si="47"/>
        <v>5374411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 s="124">
        <v>0</v>
      </c>
      <c r="H83" s="6">
        <v>57</v>
      </c>
      <c r="I83" s="2" t="s">
        <v>244</v>
      </c>
      <c r="J83" s="60"/>
      <c r="K83" s="61">
        <v>8045.07</v>
      </c>
      <c r="L83"/>
      <c r="M83" s="63">
        <v>1578</v>
      </c>
      <c r="N83" s="64">
        <f t="shared" si="6"/>
        <v>473.4</v>
      </c>
      <c r="O83" s="64">
        <f t="shared" si="7"/>
        <v>4827.04</v>
      </c>
      <c r="P83" s="64">
        <f t="shared" si="8"/>
        <v>0</v>
      </c>
      <c r="Q83" s="64">
        <f t="shared" si="9"/>
        <v>0</v>
      </c>
      <c r="R83" s="65">
        <f t="shared" si="10"/>
        <v>0.2</v>
      </c>
      <c r="S83" s="65">
        <f t="shared" si="11"/>
        <v>0</v>
      </c>
      <c r="T83" s="64">
        <f t="shared" si="12"/>
        <v>0</v>
      </c>
      <c r="U83" s="64">
        <f t="shared" si="13"/>
        <v>0</v>
      </c>
      <c r="V83">
        <v>398</v>
      </c>
      <c r="W83" s="64">
        <f t="shared" si="14"/>
        <v>99.5</v>
      </c>
      <c r="X83" s="27">
        <f t="shared" si="15"/>
        <v>473.4</v>
      </c>
      <c r="Y83" s="11">
        <f t="shared" si="16"/>
        <v>8617.9699999999993</v>
      </c>
      <c r="Z83" s="61">
        <v>61250431640</v>
      </c>
      <c r="AA83" s="63">
        <v>63505</v>
      </c>
      <c r="AB83" s="27">
        <f t="shared" si="17"/>
        <v>964497.78</v>
      </c>
      <c r="AC83" s="10">
        <f t="shared" si="18"/>
        <v>3.5006339999999998</v>
      </c>
      <c r="AD83" s="63">
        <v>198458</v>
      </c>
      <c r="AE83" s="10">
        <f t="shared" si="41"/>
        <v>1.3653759999999999</v>
      </c>
      <c r="AF83" s="10">
        <f t="shared" si="39"/>
        <v>-1.8600570000000001</v>
      </c>
      <c r="AG83" s="66">
        <f t="shared" si="19"/>
        <v>0.01</v>
      </c>
      <c r="AH83" s="67">
        <f t="shared" si="20"/>
        <v>0</v>
      </c>
      <c r="AI83" s="68">
        <f t="shared" si="21"/>
        <v>0.01</v>
      </c>
      <c r="AJ83">
        <v>0</v>
      </c>
      <c r="AK83">
        <v>0</v>
      </c>
      <c r="AL83" s="26">
        <f t="shared" si="22"/>
        <v>0</v>
      </c>
      <c r="AM83">
        <v>0</v>
      </c>
      <c r="AN83">
        <v>0</v>
      </c>
      <c r="AO83" s="26">
        <f t="shared" si="23"/>
        <v>0</v>
      </c>
      <c r="AP83" s="26">
        <f t="shared" si="24"/>
        <v>993221</v>
      </c>
      <c r="AQ83" s="26">
        <f t="shared" si="40"/>
        <v>993221</v>
      </c>
      <c r="AR83" s="69">
        <v>136859</v>
      </c>
      <c r="AS83" s="69">
        <f t="shared" si="42"/>
        <v>993221</v>
      </c>
      <c r="AT83" s="63">
        <v>1019227</v>
      </c>
      <c r="AU83" s="26">
        <f t="shared" si="25"/>
        <v>26006</v>
      </c>
      <c r="AV83" s="70" t="str">
        <f t="shared" si="26"/>
        <v>No</v>
      </c>
      <c r="AW83" s="69">
        <f t="shared" si="27"/>
        <v>0</v>
      </c>
      <c r="AX83" s="71">
        <f t="shared" si="28"/>
        <v>1019227</v>
      </c>
      <c r="AY83" s="72">
        <f t="shared" si="29"/>
        <v>1019227</v>
      </c>
      <c r="AZ83" s="115">
        <f t="shared" si="30"/>
        <v>0</v>
      </c>
      <c r="BA83" s="115"/>
      <c r="BB83" s="115">
        <f t="shared" si="31"/>
        <v>12345.710385366441</v>
      </c>
      <c r="BC83" s="74"/>
      <c r="BD83" s="74"/>
      <c r="BE83" s="74">
        <f t="shared" si="32"/>
        <v>-26006</v>
      </c>
      <c r="BF83" s="74">
        <f t="shared" si="44"/>
        <v>-26006</v>
      </c>
      <c r="BG83" s="74">
        <f t="shared" si="44"/>
        <v>-22289.742599999998</v>
      </c>
      <c r="BH83" s="74">
        <f t="shared" si="44"/>
        <v>-18574.042508580023</v>
      </c>
      <c r="BI83" s="74">
        <f t="shared" si="44"/>
        <v>-14859.234006864019</v>
      </c>
      <c r="BJ83" s="74">
        <f t="shared" si="44"/>
        <v>-11144.425505148014</v>
      </c>
      <c r="BK83" s="74">
        <f t="shared" si="44"/>
        <v>-7429.988484282163</v>
      </c>
      <c r="BL83" s="74">
        <f t="shared" si="44"/>
        <v>-3714.9942421410233</v>
      </c>
      <c r="BO83" s="116">
        <f t="shared" si="45"/>
        <v>0</v>
      </c>
      <c r="BP83" s="116">
        <f t="shared" si="45"/>
        <v>-3716.2574</v>
      </c>
      <c r="BQ83" s="116">
        <f t="shared" si="45"/>
        <v>-3715.7000914199994</v>
      </c>
      <c r="BR83" s="116">
        <f t="shared" si="45"/>
        <v>-3714.8085017160047</v>
      </c>
      <c r="BS83" s="116">
        <f t="shared" si="45"/>
        <v>-3714.8085017160047</v>
      </c>
      <c r="BT83" s="116">
        <f t="shared" si="45"/>
        <v>-3714.4370208658329</v>
      </c>
      <c r="BU83" s="116">
        <f t="shared" si="45"/>
        <v>-3714.9942421410815</v>
      </c>
      <c r="BV83" s="116">
        <f t="shared" si="43"/>
        <v>-3714.9942421410233</v>
      </c>
      <c r="BX83" s="74">
        <f t="shared" si="35"/>
        <v>1019227</v>
      </c>
      <c r="BY83" s="74">
        <f t="shared" si="46"/>
        <v>1015510.7426</v>
      </c>
      <c r="BZ83" s="74">
        <f t="shared" si="46"/>
        <v>1011795.04250858</v>
      </c>
      <c r="CA83" s="74">
        <f t="shared" si="46"/>
        <v>1008080.234006864</v>
      </c>
      <c r="CB83" s="74">
        <f t="shared" si="46"/>
        <v>1004365.425505148</v>
      </c>
      <c r="CC83" s="74">
        <f t="shared" si="46"/>
        <v>1000650.9884842822</v>
      </c>
      <c r="CD83" s="74">
        <f t="shared" si="46"/>
        <v>996935.99424214102</v>
      </c>
      <c r="CE83" s="74">
        <f t="shared" si="46"/>
        <v>993221</v>
      </c>
      <c r="CG83" s="117">
        <f t="shared" si="37"/>
        <v>1019227</v>
      </c>
      <c r="CH83" s="117">
        <f t="shared" si="47"/>
        <v>1015510.7426</v>
      </c>
      <c r="CI83" s="117">
        <f t="shared" si="47"/>
        <v>1011795.04250858</v>
      </c>
      <c r="CJ83" s="117">
        <f t="shared" si="47"/>
        <v>1008080.234006864</v>
      </c>
      <c r="CK83" s="117">
        <f t="shared" si="47"/>
        <v>1004365.425505148</v>
      </c>
      <c r="CL83" s="117">
        <f t="shared" si="47"/>
        <v>1000650.9884842822</v>
      </c>
      <c r="CM83" s="117">
        <f t="shared" si="47"/>
        <v>996935.99424214102</v>
      </c>
      <c r="CN83" s="117">
        <f t="shared" si="47"/>
        <v>993221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 s="124">
        <v>34</v>
      </c>
      <c r="H84" s="6">
        <v>58</v>
      </c>
      <c r="I84" s="2" t="s">
        <v>245</v>
      </c>
      <c r="J84" s="60"/>
      <c r="K84" s="61">
        <v>1588.52</v>
      </c>
      <c r="L84"/>
      <c r="M84" s="63">
        <v>861</v>
      </c>
      <c r="N84" s="64">
        <f t="shared" si="6"/>
        <v>258.3</v>
      </c>
      <c r="O84" s="64">
        <f t="shared" si="7"/>
        <v>953.11</v>
      </c>
      <c r="P84" s="64">
        <f t="shared" si="8"/>
        <v>0</v>
      </c>
      <c r="Q84" s="64">
        <f t="shared" si="9"/>
        <v>0</v>
      </c>
      <c r="R84" s="65">
        <f t="shared" si="10"/>
        <v>0.54</v>
      </c>
      <c r="S84" s="65">
        <f t="shared" si="11"/>
        <v>0</v>
      </c>
      <c r="T84" s="64">
        <f t="shared" si="12"/>
        <v>0</v>
      </c>
      <c r="U84" s="64">
        <f t="shared" si="13"/>
        <v>0</v>
      </c>
      <c r="V84">
        <v>24</v>
      </c>
      <c r="W84" s="64">
        <f t="shared" si="14"/>
        <v>6</v>
      </c>
      <c r="X84" s="27">
        <f t="shared" si="15"/>
        <v>258.3</v>
      </c>
      <c r="Y84" s="11">
        <f t="shared" si="16"/>
        <v>1852.82</v>
      </c>
      <c r="Z84" s="61">
        <v>1593629393.6700001</v>
      </c>
      <c r="AA84" s="63">
        <v>11484</v>
      </c>
      <c r="AB84" s="27">
        <f t="shared" si="17"/>
        <v>138769.54</v>
      </c>
      <c r="AC84" s="10">
        <f t="shared" si="18"/>
        <v>0.50366299999999997</v>
      </c>
      <c r="AD84" s="63">
        <v>80694</v>
      </c>
      <c r="AE84" s="10">
        <f t="shared" si="41"/>
        <v>0.55516900000000002</v>
      </c>
      <c r="AF84" s="10">
        <f t="shared" si="39"/>
        <v>0.48088500000000001</v>
      </c>
      <c r="AG84" s="66">
        <f t="shared" si="19"/>
        <v>0.48088500000000001</v>
      </c>
      <c r="AH84" s="67">
        <f t="shared" si="20"/>
        <v>0</v>
      </c>
      <c r="AI84" s="68">
        <f t="shared" si="21"/>
        <v>0.48088500000000001</v>
      </c>
      <c r="AJ84">
        <v>0</v>
      </c>
      <c r="AK84">
        <v>0</v>
      </c>
      <c r="AL84" s="26">
        <f t="shared" si="22"/>
        <v>0</v>
      </c>
      <c r="AM84">
        <v>1</v>
      </c>
      <c r="AN84" s="118">
        <v>4</v>
      </c>
      <c r="AO84" s="26">
        <f t="shared" si="23"/>
        <v>400</v>
      </c>
      <c r="AP84" s="26">
        <f t="shared" si="24"/>
        <v>10268698</v>
      </c>
      <c r="AQ84" s="26">
        <f t="shared" si="40"/>
        <v>10269098</v>
      </c>
      <c r="AR84" s="69">
        <v>10775767</v>
      </c>
      <c r="AS84" s="69">
        <f t="shared" si="42"/>
        <v>10269098</v>
      </c>
      <c r="AT84" s="63">
        <v>10925151</v>
      </c>
      <c r="AU84" s="26">
        <f t="shared" si="25"/>
        <v>656053</v>
      </c>
      <c r="AV84" s="70" t="str">
        <f t="shared" si="26"/>
        <v>No</v>
      </c>
      <c r="AW84" s="69">
        <f t="shared" si="27"/>
        <v>0</v>
      </c>
      <c r="AX84" s="71">
        <f t="shared" si="28"/>
        <v>10925151</v>
      </c>
      <c r="AY84" s="72">
        <f t="shared" si="29"/>
        <v>10925151</v>
      </c>
      <c r="AZ84" s="115">
        <f t="shared" si="30"/>
        <v>0</v>
      </c>
      <c r="BA84" s="115"/>
      <c r="BB84" s="115">
        <f t="shared" si="31"/>
        <v>13442.544317981517</v>
      </c>
      <c r="BC84" s="74"/>
      <c r="BD84" s="74"/>
      <c r="BE84" s="74">
        <f t="shared" si="32"/>
        <v>-656053</v>
      </c>
      <c r="BF84" s="74">
        <f t="shared" si="44"/>
        <v>-656053</v>
      </c>
      <c r="BG84" s="74">
        <f t="shared" si="44"/>
        <v>-562303.02630000003</v>
      </c>
      <c r="BH84" s="74">
        <f t="shared" si="44"/>
        <v>-468567.11181578971</v>
      </c>
      <c r="BI84" s="74">
        <f t="shared" si="44"/>
        <v>-374853.6894526314</v>
      </c>
      <c r="BJ84" s="74">
        <f t="shared" si="44"/>
        <v>-281140.26708947308</v>
      </c>
      <c r="BK84" s="74">
        <f t="shared" si="44"/>
        <v>-187436.21606855094</v>
      </c>
      <c r="BL84" s="74">
        <f t="shared" si="44"/>
        <v>-93718.108034275472</v>
      </c>
      <c r="BO84" s="116">
        <f t="shared" si="45"/>
        <v>0</v>
      </c>
      <c r="BP84" s="116">
        <f t="shared" si="45"/>
        <v>-93749.973700000002</v>
      </c>
      <c r="BQ84" s="116">
        <f t="shared" si="45"/>
        <v>-93735.914484209992</v>
      </c>
      <c r="BR84" s="116">
        <f t="shared" si="45"/>
        <v>-93713.422363157952</v>
      </c>
      <c r="BS84" s="116">
        <f t="shared" si="45"/>
        <v>-93713.42236315785</v>
      </c>
      <c r="BT84" s="116">
        <f t="shared" si="45"/>
        <v>-93704.051020921368</v>
      </c>
      <c r="BU84" s="116">
        <f t="shared" si="45"/>
        <v>-93718.108034275472</v>
      </c>
      <c r="BV84" s="116">
        <f t="shared" si="43"/>
        <v>-93718.108034275472</v>
      </c>
      <c r="BX84" s="74">
        <f t="shared" si="35"/>
        <v>10925151</v>
      </c>
      <c r="BY84" s="74">
        <f t="shared" si="46"/>
        <v>10831401.0263</v>
      </c>
      <c r="BZ84" s="74">
        <f t="shared" si="46"/>
        <v>10737665.11181579</v>
      </c>
      <c r="CA84" s="74">
        <f t="shared" si="46"/>
        <v>10643951.689452631</v>
      </c>
      <c r="CB84" s="74">
        <f t="shared" si="46"/>
        <v>10550238.267089473</v>
      </c>
      <c r="CC84" s="74">
        <f t="shared" si="46"/>
        <v>10456534.216068551</v>
      </c>
      <c r="CD84" s="74">
        <f t="shared" si="46"/>
        <v>10362816.108034275</v>
      </c>
      <c r="CE84" s="74">
        <f t="shared" si="46"/>
        <v>10269098</v>
      </c>
      <c r="CG84" s="117">
        <f t="shared" si="37"/>
        <v>10925151</v>
      </c>
      <c r="CH84" s="117">
        <f t="shared" si="47"/>
        <v>10831401.0263</v>
      </c>
      <c r="CI84" s="117">
        <f t="shared" si="47"/>
        <v>10737665.11181579</v>
      </c>
      <c r="CJ84" s="117">
        <f t="shared" si="47"/>
        <v>10643951.689452631</v>
      </c>
      <c r="CK84" s="117">
        <f t="shared" si="47"/>
        <v>10550238.267089473</v>
      </c>
      <c r="CL84" s="117">
        <f t="shared" si="47"/>
        <v>10456534.216068551</v>
      </c>
      <c r="CM84" s="117">
        <f t="shared" si="47"/>
        <v>10362816.108034275</v>
      </c>
      <c r="CN84" s="117">
        <f t="shared" si="47"/>
        <v>10269098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 s="124">
        <v>0</v>
      </c>
      <c r="H85" s="6">
        <v>59</v>
      </c>
      <c r="I85" s="2" t="s">
        <v>246</v>
      </c>
      <c r="J85" s="60"/>
      <c r="K85" s="61">
        <v>4144.78</v>
      </c>
      <c r="L85"/>
      <c r="M85" s="63">
        <v>1986</v>
      </c>
      <c r="N85" s="64">
        <f t="shared" si="6"/>
        <v>595.79999999999995</v>
      </c>
      <c r="O85" s="64">
        <f t="shared" si="7"/>
        <v>2486.87</v>
      </c>
      <c r="P85" s="64">
        <f t="shared" si="8"/>
        <v>0</v>
      </c>
      <c r="Q85" s="64">
        <f t="shared" si="9"/>
        <v>0</v>
      </c>
      <c r="R85" s="65">
        <f t="shared" si="10"/>
        <v>0.48</v>
      </c>
      <c r="S85" s="65">
        <f t="shared" si="11"/>
        <v>0</v>
      </c>
      <c r="T85" s="64">
        <f t="shared" si="12"/>
        <v>0</v>
      </c>
      <c r="U85" s="64">
        <f t="shared" si="13"/>
        <v>0</v>
      </c>
      <c r="V85">
        <v>199</v>
      </c>
      <c r="W85" s="64">
        <f t="shared" si="14"/>
        <v>49.75</v>
      </c>
      <c r="X85" s="27">
        <f t="shared" si="15"/>
        <v>595.79999999999995</v>
      </c>
      <c r="Y85" s="11">
        <f t="shared" si="16"/>
        <v>4790.33</v>
      </c>
      <c r="Z85" s="61">
        <v>8418061572</v>
      </c>
      <c r="AA85" s="63">
        <v>38086</v>
      </c>
      <c r="AB85" s="27">
        <f t="shared" si="17"/>
        <v>221027.72</v>
      </c>
      <c r="AC85" s="10">
        <f t="shared" si="18"/>
        <v>0.80221799999999999</v>
      </c>
      <c r="AD85" s="63">
        <v>83547</v>
      </c>
      <c r="AE85" s="10">
        <f t="shared" si="41"/>
        <v>0.574797</v>
      </c>
      <c r="AF85" s="10">
        <f t="shared" si="39"/>
        <v>0.26600800000000002</v>
      </c>
      <c r="AG85" s="66">
        <f t="shared" si="19"/>
        <v>0.26600800000000002</v>
      </c>
      <c r="AH85" s="67">
        <f t="shared" si="20"/>
        <v>0</v>
      </c>
      <c r="AI85" s="68">
        <f t="shared" si="21"/>
        <v>0.26600800000000002</v>
      </c>
      <c r="AJ85">
        <v>0</v>
      </c>
      <c r="AK85">
        <v>0</v>
      </c>
      <c r="AL85" s="26">
        <f t="shared" si="22"/>
        <v>0</v>
      </c>
      <c r="AM85">
        <v>0</v>
      </c>
      <c r="AN85">
        <v>0</v>
      </c>
      <c r="AO85" s="26">
        <f t="shared" si="23"/>
        <v>0</v>
      </c>
      <c r="AP85" s="26">
        <f t="shared" si="24"/>
        <v>14685917</v>
      </c>
      <c r="AQ85" s="26">
        <f t="shared" si="40"/>
        <v>14685917</v>
      </c>
      <c r="AR85" s="69">
        <v>25040045</v>
      </c>
      <c r="AS85" s="69">
        <f t="shared" si="42"/>
        <v>25040045</v>
      </c>
      <c r="AT85" s="63">
        <v>25040045</v>
      </c>
      <c r="AU85" s="26">
        <f t="shared" si="25"/>
        <v>10354128</v>
      </c>
      <c r="AV85" s="70" t="str">
        <f t="shared" si="26"/>
        <v>No</v>
      </c>
      <c r="AW85" s="69">
        <f t="shared" si="27"/>
        <v>0</v>
      </c>
      <c r="AX85" s="71">
        <f t="shared" si="28"/>
        <v>25040045</v>
      </c>
      <c r="AY85" s="72">
        <f t="shared" si="29"/>
        <v>25040045</v>
      </c>
      <c r="AZ85" s="115">
        <f t="shared" si="30"/>
        <v>0</v>
      </c>
      <c r="BA85" s="115"/>
      <c r="BB85" s="115">
        <f t="shared" si="31"/>
        <v>13320.020182012075</v>
      </c>
      <c r="BC85" s="74"/>
      <c r="BD85" s="74"/>
      <c r="BE85" s="74">
        <f t="shared" si="32"/>
        <v>-10354128</v>
      </c>
      <c r="BF85" s="74">
        <f t="shared" si="44"/>
        <v>-10354128</v>
      </c>
      <c r="BG85" s="74">
        <f t="shared" si="44"/>
        <v>-10354128</v>
      </c>
      <c r="BH85" s="74">
        <f t="shared" si="44"/>
        <v>-10354128</v>
      </c>
      <c r="BI85" s="74">
        <f t="shared" si="44"/>
        <v>-10354128</v>
      </c>
      <c r="BJ85" s="74">
        <f t="shared" si="44"/>
        <v>-10354128</v>
      </c>
      <c r="BK85" s="74">
        <f t="shared" si="44"/>
        <v>-10354128</v>
      </c>
      <c r="BL85" s="74">
        <f t="shared" si="44"/>
        <v>-10354128</v>
      </c>
      <c r="BO85" s="116">
        <f t="shared" si="45"/>
        <v>0</v>
      </c>
      <c r="BP85" s="116">
        <f t="shared" si="45"/>
        <v>-1479604.8912</v>
      </c>
      <c r="BQ85" s="116">
        <f t="shared" si="45"/>
        <v>-1726033.1375999998</v>
      </c>
      <c r="BR85" s="116">
        <f t="shared" si="45"/>
        <v>-2070825.6</v>
      </c>
      <c r="BS85" s="116">
        <f t="shared" si="45"/>
        <v>-2588532</v>
      </c>
      <c r="BT85" s="116">
        <f t="shared" si="45"/>
        <v>-3451030.8624</v>
      </c>
      <c r="BU85" s="116">
        <f t="shared" si="45"/>
        <v>-5177064</v>
      </c>
      <c r="BV85" s="116">
        <f t="shared" si="43"/>
        <v>-10354128</v>
      </c>
      <c r="BX85" s="74">
        <f t="shared" si="35"/>
        <v>25040045</v>
      </c>
      <c r="BY85" s="74">
        <f t="shared" si="46"/>
        <v>23560440.108800001</v>
      </c>
      <c r="BZ85" s="74">
        <f t="shared" si="46"/>
        <v>23314011.862399999</v>
      </c>
      <c r="CA85" s="74">
        <f t="shared" si="46"/>
        <v>22969219.399999999</v>
      </c>
      <c r="CB85" s="74">
        <f t="shared" si="46"/>
        <v>22451513</v>
      </c>
      <c r="CC85" s="74">
        <f t="shared" si="46"/>
        <v>21589014.137600001</v>
      </c>
      <c r="CD85" s="74">
        <f t="shared" si="46"/>
        <v>19862981</v>
      </c>
      <c r="CE85" s="74">
        <f t="shared" si="46"/>
        <v>14685917</v>
      </c>
      <c r="CG85" s="117">
        <f t="shared" si="37"/>
        <v>25040045</v>
      </c>
      <c r="CH85" s="117">
        <f t="shared" si="47"/>
        <v>25040045</v>
      </c>
      <c r="CI85" s="117">
        <f t="shared" si="47"/>
        <v>25040045</v>
      </c>
      <c r="CJ85" s="117">
        <f t="shared" si="47"/>
        <v>25040045</v>
      </c>
      <c r="CK85" s="117">
        <f t="shared" si="47"/>
        <v>25040045</v>
      </c>
      <c r="CL85" s="117">
        <f t="shared" si="47"/>
        <v>25040045</v>
      </c>
      <c r="CM85" s="117">
        <f t="shared" si="47"/>
        <v>25040045</v>
      </c>
      <c r="CN85" s="117">
        <f t="shared" si="47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 s="124">
        <v>0</v>
      </c>
      <c r="H86" s="6">
        <v>60</v>
      </c>
      <c r="I86" s="2" t="s">
        <v>247</v>
      </c>
      <c r="J86" s="60"/>
      <c r="K86" s="61">
        <v>2977.97</v>
      </c>
      <c r="L86"/>
      <c r="M86" s="63">
        <v>388</v>
      </c>
      <c r="N86" s="64">
        <f t="shared" si="6"/>
        <v>116.4</v>
      </c>
      <c r="O86" s="64">
        <f t="shared" si="7"/>
        <v>1786.78</v>
      </c>
      <c r="P86" s="64">
        <f t="shared" si="8"/>
        <v>0</v>
      </c>
      <c r="Q86" s="64">
        <f t="shared" si="9"/>
        <v>0</v>
      </c>
      <c r="R86" s="65">
        <f t="shared" si="10"/>
        <v>0.13</v>
      </c>
      <c r="S86" s="65">
        <f t="shared" si="11"/>
        <v>0</v>
      </c>
      <c r="T86" s="64">
        <f t="shared" si="12"/>
        <v>0</v>
      </c>
      <c r="U86" s="64">
        <f t="shared" si="13"/>
        <v>0</v>
      </c>
      <c r="V86">
        <v>46</v>
      </c>
      <c r="W86" s="64">
        <f t="shared" si="14"/>
        <v>11.5</v>
      </c>
      <c r="X86" s="27">
        <f t="shared" si="15"/>
        <v>116.4</v>
      </c>
      <c r="Y86" s="11">
        <f t="shared" si="16"/>
        <v>3105.87</v>
      </c>
      <c r="Z86" s="61">
        <v>6403466343</v>
      </c>
      <c r="AA86" s="63">
        <v>22037</v>
      </c>
      <c r="AB86" s="27">
        <f t="shared" si="17"/>
        <v>290577.95</v>
      </c>
      <c r="AC86" s="10">
        <f t="shared" si="18"/>
        <v>1.0546500000000001</v>
      </c>
      <c r="AD86" s="63">
        <v>130036</v>
      </c>
      <c r="AE86" s="10">
        <f t="shared" si="41"/>
        <v>0.89463800000000004</v>
      </c>
      <c r="AF86" s="10">
        <f t="shared" si="39"/>
        <v>-6.646E-3</v>
      </c>
      <c r="AG86" s="66">
        <f t="shared" si="19"/>
        <v>0.01</v>
      </c>
      <c r="AH86" s="67">
        <f t="shared" si="20"/>
        <v>0</v>
      </c>
      <c r="AI86" s="68">
        <f t="shared" si="21"/>
        <v>0.01</v>
      </c>
      <c r="AJ86">
        <v>0</v>
      </c>
      <c r="AK86">
        <v>0</v>
      </c>
      <c r="AL86" s="26">
        <f t="shared" si="22"/>
        <v>0</v>
      </c>
      <c r="AM86">
        <v>0</v>
      </c>
      <c r="AN86">
        <v>0</v>
      </c>
      <c r="AO86" s="26">
        <f t="shared" si="23"/>
        <v>0</v>
      </c>
      <c r="AP86" s="26">
        <f t="shared" si="24"/>
        <v>357952</v>
      </c>
      <c r="AQ86" s="26">
        <f t="shared" si="40"/>
        <v>357952</v>
      </c>
      <c r="AR86" s="69">
        <v>2740394</v>
      </c>
      <c r="AS86" s="69">
        <f t="shared" si="42"/>
        <v>357952</v>
      </c>
      <c r="AT86" s="63">
        <v>1766084</v>
      </c>
      <c r="AU86" s="26">
        <f t="shared" si="25"/>
        <v>1408132</v>
      </c>
      <c r="AV86" s="70" t="str">
        <f t="shared" si="26"/>
        <v>No</v>
      </c>
      <c r="AW86" s="69">
        <f t="shared" si="27"/>
        <v>0</v>
      </c>
      <c r="AX86" s="71">
        <f t="shared" si="28"/>
        <v>1766084</v>
      </c>
      <c r="AY86" s="72">
        <f t="shared" si="29"/>
        <v>1766084</v>
      </c>
      <c r="AZ86" s="115">
        <f t="shared" si="30"/>
        <v>0</v>
      </c>
      <c r="BA86" s="115"/>
      <c r="BB86" s="115">
        <f t="shared" si="31"/>
        <v>12019.983999167218</v>
      </c>
      <c r="BC86" s="74"/>
      <c r="BD86" s="74"/>
      <c r="BE86" s="74">
        <f t="shared" si="32"/>
        <v>-1408132</v>
      </c>
      <c r="BF86" s="74">
        <f t="shared" si="44"/>
        <v>-1408132</v>
      </c>
      <c r="BG86" s="74">
        <f t="shared" si="44"/>
        <v>-1206909.9372</v>
      </c>
      <c r="BH86" s="74">
        <f t="shared" si="44"/>
        <v>-1005718.05066876</v>
      </c>
      <c r="BI86" s="74">
        <f t="shared" si="44"/>
        <v>-804574.44053500798</v>
      </c>
      <c r="BJ86" s="74">
        <f t="shared" si="44"/>
        <v>-603430.83040125598</v>
      </c>
      <c r="BK86" s="74">
        <f t="shared" si="44"/>
        <v>-402307.33462851739</v>
      </c>
      <c r="BL86" s="74">
        <f t="shared" si="44"/>
        <v>-201153.66731425864</v>
      </c>
      <c r="BO86" s="116">
        <f t="shared" si="45"/>
        <v>0</v>
      </c>
      <c r="BP86" s="116">
        <f t="shared" si="45"/>
        <v>-201222.06279999999</v>
      </c>
      <c r="BQ86" s="116">
        <f t="shared" si="45"/>
        <v>-201191.88653123999</v>
      </c>
      <c r="BR86" s="116">
        <f t="shared" si="45"/>
        <v>-201143.61013375199</v>
      </c>
      <c r="BS86" s="116">
        <f t="shared" si="45"/>
        <v>-201143.61013375199</v>
      </c>
      <c r="BT86" s="116">
        <f t="shared" si="45"/>
        <v>-201123.49577273862</v>
      </c>
      <c r="BU86" s="116">
        <f t="shared" si="45"/>
        <v>-201153.6673142587</v>
      </c>
      <c r="BV86" s="116">
        <f t="shared" si="43"/>
        <v>-201153.66731425864</v>
      </c>
      <c r="BX86" s="74">
        <f t="shared" si="35"/>
        <v>1766084</v>
      </c>
      <c r="BY86" s="74">
        <f t="shared" si="46"/>
        <v>1564861.9372</v>
      </c>
      <c r="BZ86" s="74">
        <f t="shared" si="46"/>
        <v>1363670.05066876</v>
      </c>
      <c r="CA86" s="74">
        <f t="shared" si="46"/>
        <v>1162526.440535008</v>
      </c>
      <c r="CB86" s="74">
        <f t="shared" si="46"/>
        <v>961382.83040125598</v>
      </c>
      <c r="CC86" s="74">
        <f t="shared" si="46"/>
        <v>760259.33462851739</v>
      </c>
      <c r="CD86" s="74">
        <f t="shared" si="46"/>
        <v>559105.66731425864</v>
      </c>
      <c r="CE86" s="74">
        <f t="shared" si="46"/>
        <v>357952</v>
      </c>
      <c r="CG86" s="117">
        <f t="shared" si="37"/>
        <v>1766084</v>
      </c>
      <c r="CH86" s="117">
        <f t="shared" si="47"/>
        <v>1564861.9372</v>
      </c>
      <c r="CI86" s="117">
        <f t="shared" si="47"/>
        <v>1363670.05066876</v>
      </c>
      <c r="CJ86" s="117">
        <f t="shared" si="47"/>
        <v>1162526.440535008</v>
      </c>
      <c r="CK86" s="117">
        <f t="shared" si="47"/>
        <v>961382.83040125598</v>
      </c>
      <c r="CL86" s="117">
        <f t="shared" si="47"/>
        <v>760259.33462851739</v>
      </c>
      <c r="CM86" s="117">
        <f t="shared" si="47"/>
        <v>559105.66731425864</v>
      </c>
      <c r="CN86" s="117">
        <f t="shared" si="47"/>
        <v>357952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 s="124">
        <v>0</v>
      </c>
      <c r="H87" s="6">
        <v>61</v>
      </c>
      <c r="I87" s="2" t="s">
        <v>248</v>
      </c>
      <c r="J87" s="60"/>
      <c r="K87" s="61">
        <v>1016.28</v>
      </c>
      <c r="L87"/>
      <c r="M87" s="63">
        <v>163</v>
      </c>
      <c r="N87" s="64">
        <f t="shared" si="6"/>
        <v>48.9</v>
      </c>
      <c r="O87" s="64">
        <f t="shared" si="7"/>
        <v>609.77</v>
      </c>
      <c r="P87" s="64">
        <f t="shared" si="8"/>
        <v>0</v>
      </c>
      <c r="Q87" s="64">
        <f t="shared" si="9"/>
        <v>0</v>
      </c>
      <c r="R87" s="65">
        <f t="shared" si="10"/>
        <v>0.16</v>
      </c>
      <c r="S87" s="65">
        <f t="shared" si="11"/>
        <v>0</v>
      </c>
      <c r="T87" s="64">
        <f t="shared" si="12"/>
        <v>0</v>
      </c>
      <c r="U87" s="64">
        <f t="shared" si="13"/>
        <v>0</v>
      </c>
      <c r="V87">
        <v>8</v>
      </c>
      <c r="W87" s="64">
        <f t="shared" si="14"/>
        <v>2</v>
      </c>
      <c r="X87" s="27">
        <f t="shared" si="15"/>
        <v>48.9</v>
      </c>
      <c r="Y87" s="11">
        <f t="shared" si="16"/>
        <v>1067.18</v>
      </c>
      <c r="Z87" s="61">
        <v>1894859282</v>
      </c>
      <c r="AA87" s="63">
        <v>8562</v>
      </c>
      <c r="AB87" s="27">
        <f t="shared" si="17"/>
        <v>221310.36</v>
      </c>
      <c r="AC87" s="10">
        <f t="shared" si="18"/>
        <v>0.80324399999999996</v>
      </c>
      <c r="AD87" s="63">
        <v>115833</v>
      </c>
      <c r="AE87" s="10">
        <f t="shared" si="41"/>
        <v>0.79692200000000002</v>
      </c>
      <c r="AF87" s="10">
        <f t="shared" si="39"/>
        <v>0.198653</v>
      </c>
      <c r="AG87" s="66">
        <f t="shared" si="19"/>
        <v>0.198653</v>
      </c>
      <c r="AH87" s="67">
        <f t="shared" si="20"/>
        <v>0</v>
      </c>
      <c r="AI87" s="68">
        <f t="shared" si="21"/>
        <v>0.198653</v>
      </c>
      <c r="AJ87">
        <v>1018</v>
      </c>
      <c r="AK87">
        <v>13</v>
      </c>
      <c r="AL87" s="26">
        <f t="shared" si="22"/>
        <v>1323400</v>
      </c>
      <c r="AM87">
        <v>0</v>
      </c>
      <c r="AN87">
        <v>0</v>
      </c>
      <c r="AO87" s="26">
        <f t="shared" si="23"/>
        <v>0</v>
      </c>
      <c r="AP87" s="26">
        <f t="shared" si="24"/>
        <v>2443283</v>
      </c>
      <c r="AQ87" s="26">
        <f t="shared" si="40"/>
        <v>3766683</v>
      </c>
      <c r="AR87" s="69">
        <v>1971482</v>
      </c>
      <c r="AS87" s="69">
        <f t="shared" si="42"/>
        <v>3766683</v>
      </c>
      <c r="AT87" s="63">
        <v>3942046</v>
      </c>
      <c r="AU87" s="26">
        <f t="shared" si="25"/>
        <v>175363</v>
      </c>
      <c r="AV87" s="70" t="str">
        <f t="shared" si="26"/>
        <v>No</v>
      </c>
      <c r="AW87" s="69">
        <f t="shared" si="27"/>
        <v>0</v>
      </c>
      <c r="AX87" s="71">
        <f t="shared" si="28"/>
        <v>3942046</v>
      </c>
      <c r="AY87" s="72">
        <f t="shared" si="29"/>
        <v>3942046</v>
      </c>
      <c r="AZ87" s="115">
        <f t="shared" si="30"/>
        <v>0</v>
      </c>
      <c r="BA87" s="115"/>
      <c r="BB87" s="115">
        <f t="shared" si="31"/>
        <v>12102.22527256268</v>
      </c>
      <c r="BC87" s="74"/>
      <c r="BD87" s="74"/>
      <c r="BE87" s="74">
        <f t="shared" si="32"/>
        <v>-175363</v>
      </c>
      <c r="BF87" s="74">
        <f t="shared" si="44"/>
        <v>-175363</v>
      </c>
      <c r="BG87" s="74">
        <f t="shared" si="44"/>
        <v>-150303.62729999982</v>
      </c>
      <c r="BH87" s="74">
        <f t="shared" si="44"/>
        <v>-125248.01262908988</v>
      </c>
      <c r="BI87" s="74">
        <f t="shared" si="44"/>
        <v>-100198.41010327172</v>
      </c>
      <c r="BJ87" s="74">
        <f t="shared" si="44"/>
        <v>-75148.807577453554</v>
      </c>
      <c r="BK87" s="74">
        <f t="shared" si="44"/>
        <v>-50101.710011888295</v>
      </c>
      <c r="BL87" s="74">
        <f t="shared" si="44"/>
        <v>-25050.855005944148</v>
      </c>
      <c r="BO87" s="116">
        <f t="shared" si="45"/>
        <v>0</v>
      </c>
      <c r="BP87" s="116">
        <f t="shared" si="45"/>
        <v>-25059.3727</v>
      </c>
      <c r="BQ87" s="116">
        <f t="shared" si="45"/>
        <v>-25055.614670909967</v>
      </c>
      <c r="BR87" s="116">
        <f t="shared" si="45"/>
        <v>-25049.602525817976</v>
      </c>
      <c r="BS87" s="116">
        <f t="shared" si="45"/>
        <v>-25049.602525817929</v>
      </c>
      <c r="BT87" s="116">
        <f t="shared" si="45"/>
        <v>-25047.097565565269</v>
      </c>
      <c r="BU87" s="116">
        <f t="shared" si="45"/>
        <v>-25050.855005944148</v>
      </c>
      <c r="BV87" s="116">
        <f t="shared" si="43"/>
        <v>-25050.855005944148</v>
      </c>
      <c r="BX87" s="74">
        <f t="shared" si="35"/>
        <v>3942046</v>
      </c>
      <c r="BY87" s="74">
        <f t="shared" si="46"/>
        <v>3916986.6272999998</v>
      </c>
      <c r="BZ87" s="74">
        <f t="shared" si="46"/>
        <v>3891931.0126290899</v>
      </c>
      <c r="CA87" s="74">
        <f t="shared" si="46"/>
        <v>3866881.4101032717</v>
      </c>
      <c r="CB87" s="74">
        <f t="shared" si="46"/>
        <v>3841831.8075774536</v>
      </c>
      <c r="CC87" s="74">
        <f t="shared" si="46"/>
        <v>3816784.7100118883</v>
      </c>
      <c r="CD87" s="74">
        <f t="shared" si="46"/>
        <v>3791733.8550059441</v>
      </c>
      <c r="CE87" s="74">
        <f t="shared" si="46"/>
        <v>3766683</v>
      </c>
      <c r="CG87" s="117">
        <f t="shared" si="37"/>
        <v>3942046</v>
      </c>
      <c r="CH87" s="117">
        <f t="shared" si="47"/>
        <v>3916986.6272999998</v>
      </c>
      <c r="CI87" s="117">
        <f t="shared" si="47"/>
        <v>3891931.0126290899</v>
      </c>
      <c r="CJ87" s="117">
        <f t="shared" si="47"/>
        <v>3866881.4101032717</v>
      </c>
      <c r="CK87" s="117">
        <f t="shared" si="47"/>
        <v>3841831.8075774536</v>
      </c>
      <c r="CL87" s="117">
        <f t="shared" si="47"/>
        <v>3816784.7100118883</v>
      </c>
      <c r="CM87" s="117">
        <f t="shared" si="47"/>
        <v>3791733.8550059441</v>
      </c>
      <c r="CN87" s="117">
        <f t="shared" si="47"/>
        <v>3766683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 s="124">
        <v>13</v>
      </c>
      <c r="H88" s="6">
        <v>62</v>
      </c>
      <c r="I88" s="2" t="s">
        <v>249</v>
      </c>
      <c r="J88" s="60"/>
      <c r="K88" s="61">
        <v>6213.36</v>
      </c>
      <c r="L88"/>
      <c r="M88" s="63">
        <v>3038</v>
      </c>
      <c r="N88" s="64">
        <f t="shared" si="6"/>
        <v>911.4</v>
      </c>
      <c r="O88" s="64">
        <f t="shared" si="7"/>
        <v>3728.02</v>
      </c>
      <c r="P88" s="64">
        <f t="shared" si="8"/>
        <v>0</v>
      </c>
      <c r="Q88" s="64">
        <f t="shared" si="9"/>
        <v>0</v>
      </c>
      <c r="R88" s="65">
        <f t="shared" si="10"/>
        <v>0.49</v>
      </c>
      <c r="S88" s="65">
        <f t="shared" si="11"/>
        <v>0</v>
      </c>
      <c r="T88" s="64">
        <f t="shared" si="12"/>
        <v>0</v>
      </c>
      <c r="U88" s="64">
        <f t="shared" si="13"/>
        <v>0</v>
      </c>
      <c r="V88">
        <v>541</v>
      </c>
      <c r="W88" s="64">
        <f t="shared" si="14"/>
        <v>135.25</v>
      </c>
      <c r="X88" s="27">
        <f t="shared" si="15"/>
        <v>911.4</v>
      </c>
      <c r="Y88" s="11">
        <f t="shared" si="16"/>
        <v>7260.0099999999993</v>
      </c>
      <c r="Z88" s="61">
        <v>8700869635</v>
      </c>
      <c r="AA88" s="63">
        <v>60297</v>
      </c>
      <c r="AB88" s="27">
        <f t="shared" si="17"/>
        <v>144300.21</v>
      </c>
      <c r="AC88" s="10">
        <f t="shared" si="18"/>
        <v>0.52373599999999998</v>
      </c>
      <c r="AD88" s="63">
        <v>92176</v>
      </c>
      <c r="AE88" s="10">
        <f t="shared" si="41"/>
        <v>0.63416399999999995</v>
      </c>
      <c r="AF88" s="10">
        <f t="shared" si="39"/>
        <v>0.44313599999999997</v>
      </c>
      <c r="AG88" s="66">
        <f t="shared" si="19"/>
        <v>0.44313599999999997</v>
      </c>
      <c r="AH88" s="67">
        <f t="shared" si="20"/>
        <v>0.04</v>
      </c>
      <c r="AI88" s="68">
        <f t="shared" si="21"/>
        <v>0.48313599999999995</v>
      </c>
      <c r="AJ88">
        <v>0</v>
      </c>
      <c r="AK88">
        <v>0</v>
      </c>
      <c r="AL88" s="26">
        <f t="shared" si="22"/>
        <v>0</v>
      </c>
      <c r="AM88">
        <v>0</v>
      </c>
      <c r="AN88">
        <v>0</v>
      </c>
      <c r="AO88" s="26">
        <f t="shared" si="23"/>
        <v>0</v>
      </c>
      <c r="AP88" s="26">
        <f t="shared" si="24"/>
        <v>40424770</v>
      </c>
      <c r="AQ88" s="26">
        <f t="shared" si="40"/>
        <v>40424770</v>
      </c>
      <c r="AR88" s="69">
        <v>26945481</v>
      </c>
      <c r="AS88" s="69">
        <f t="shared" si="42"/>
        <v>42723021</v>
      </c>
      <c r="AT88" s="63">
        <v>42723021</v>
      </c>
      <c r="AU88" s="26">
        <f t="shared" si="25"/>
        <v>2298251</v>
      </c>
      <c r="AV88" s="70" t="str">
        <f t="shared" si="26"/>
        <v>No</v>
      </c>
      <c r="AW88" s="69">
        <f t="shared" si="27"/>
        <v>0</v>
      </c>
      <c r="AX88" s="71">
        <f t="shared" si="28"/>
        <v>42723021</v>
      </c>
      <c r="AY88" s="72">
        <f t="shared" si="29"/>
        <v>42723021</v>
      </c>
      <c r="AZ88" s="115">
        <f t="shared" si="30"/>
        <v>0</v>
      </c>
      <c r="BA88" s="115"/>
      <c r="BB88" s="115">
        <f t="shared" si="31"/>
        <v>13466.403886142118</v>
      </c>
      <c r="BC88" s="74"/>
      <c r="BD88" s="74"/>
      <c r="BE88" s="74">
        <f t="shared" si="32"/>
        <v>-2298251</v>
      </c>
      <c r="BF88" s="74">
        <f t="shared" si="44"/>
        <v>-2298251</v>
      </c>
      <c r="BG88" s="74">
        <f t="shared" si="44"/>
        <v>-2298251</v>
      </c>
      <c r="BH88" s="74">
        <f t="shared" si="44"/>
        <v>-2298251</v>
      </c>
      <c r="BI88" s="74">
        <f t="shared" si="44"/>
        <v>-2298251</v>
      </c>
      <c r="BJ88" s="74">
        <f t="shared" si="44"/>
        <v>-2298251</v>
      </c>
      <c r="BK88" s="74">
        <f t="shared" si="44"/>
        <v>-2298251</v>
      </c>
      <c r="BL88" s="74">
        <f t="shared" si="44"/>
        <v>-2298251</v>
      </c>
      <c r="BO88" s="116">
        <f t="shared" si="45"/>
        <v>0</v>
      </c>
      <c r="BP88" s="116">
        <f t="shared" si="45"/>
        <v>-328420.06790000002</v>
      </c>
      <c r="BQ88" s="116">
        <f t="shared" si="45"/>
        <v>-383118.44169999997</v>
      </c>
      <c r="BR88" s="116">
        <f t="shared" si="45"/>
        <v>-459650.2</v>
      </c>
      <c r="BS88" s="116">
        <f t="shared" si="45"/>
        <v>-574562.75</v>
      </c>
      <c r="BT88" s="116">
        <f t="shared" si="45"/>
        <v>-766007.05829999992</v>
      </c>
      <c r="BU88" s="116">
        <f t="shared" si="45"/>
        <v>-1149125.5</v>
      </c>
      <c r="BV88" s="116">
        <f t="shared" si="43"/>
        <v>-2298251</v>
      </c>
      <c r="BX88" s="74">
        <f t="shared" si="35"/>
        <v>42723021</v>
      </c>
      <c r="BY88" s="74">
        <f t="shared" si="46"/>
        <v>42394600.932099998</v>
      </c>
      <c r="BZ88" s="74">
        <f t="shared" si="46"/>
        <v>42339902.558300003</v>
      </c>
      <c r="CA88" s="74">
        <f t="shared" si="46"/>
        <v>42263370.799999997</v>
      </c>
      <c r="CB88" s="74">
        <f t="shared" si="46"/>
        <v>42148458.25</v>
      </c>
      <c r="CC88" s="74">
        <f t="shared" si="46"/>
        <v>41957013.941699997</v>
      </c>
      <c r="CD88" s="74">
        <f t="shared" si="46"/>
        <v>41573895.5</v>
      </c>
      <c r="CE88" s="74">
        <f t="shared" si="46"/>
        <v>40424770</v>
      </c>
      <c r="CG88" s="117">
        <f t="shared" si="37"/>
        <v>42723021</v>
      </c>
      <c r="CH88" s="117">
        <f t="shared" si="47"/>
        <v>42723021</v>
      </c>
      <c r="CI88" s="117">
        <f t="shared" si="47"/>
        <v>42723021</v>
      </c>
      <c r="CJ88" s="117">
        <f t="shared" si="47"/>
        <v>42723021</v>
      </c>
      <c r="CK88" s="117">
        <f t="shared" si="47"/>
        <v>42723021</v>
      </c>
      <c r="CL88" s="117">
        <f t="shared" si="47"/>
        <v>42723021</v>
      </c>
      <c r="CM88" s="117">
        <f t="shared" si="47"/>
        <v>42723021</v>
      </c>
      <c r="CN88" s="117">
        <f t="shared" si="47"/>
        <v>42723021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 s="124">
        <v>0</v>
      </c>
      <c r="H89" s="6">
        <v>63</v>
      </c>
      <c r="I89" s="2" t="s">
        <v>250</v>
      </c>
      <c r="J89" s="60"/>
      <c r="K89" s="61">
        <v>107.61</v>
      </c>
      <c r="L89"/>
      <c r="M89" s="63">
        <v>43</v>
      </c>
      <c r="N89" s="64">
        <f t="shared" si="6"/>
        <v>12.9</v>
      </c>
      <c r="O89" s="64">
        <f t="shared" si="7"/>
        <v>64.569999999999993</v>
      </c>
      <c r="P89" s="64">
        <f t="shared" si="8"/>
        <v>0</v>
      </c>
      <c r="Q89" s="64">
        <f t="shared" si="9"/>
        <v>0</v>
      </c>
      <c r="R89" s="65">
        <f t="shared" si="10"/>
        <v>0.4</v>
      </c>
      <c r="S89" s="65">
        <f t="shared" si="11"/>
        <v>0</v>
      </c>
      <c r="T89" s="64">
        <f t="shared" si="12"/>
        <v>0</v>
      </c>
      <c r="U89" s="64">
        <f t="shared" si="13"/>
        <v>0</v>
      </c>
      <c r="V89">
        <v>0</v>
      </c>
      <c r="W89" s="64">
        <f t="shared" si="14"/>
        <v>0</v>
      </c>
      <c r="X89" s="27">
        <f t="shared" si="15"/>
        <v>12.9</v>
      </c>
      <c r="Y89" s="11">
        <f t="shared" si="16"/>
        <v>120.51</v>
      </c>
      <c r="Z89" s="61">
        <v>313763460.32999998</v>
      </c>
      <c r="AA89" s="63">
        <v>1628</v>
      </c>
      <c r="AB89" s="27">
        <f t="shared" si="17"/>
        <v>192729.4</v>
      </c>
      <c r="AC89" s="10">
        <f t="shared" si="18"/>
        <v>0.69950900000000005</v>
      </c>
      <c r="AD89" s="63">
        <v>112344</v>
      </c>
      <c r="AE89" s="10">
        <f t="shared" si="41"/>
        <v>0.77291799999999999</v>
      </c>
      <c r="AF89" s="10">
        <f t="shared" si="39"/>
        <v>0.27846799999999999</v>
      </c>
      <c r="AG89" s="66">
        <f t="shared" si="19"/>
        <v>0.27846799999999999</v>
      </c>
      <c r="AH89" s="67">
        <f t="shared" si="20"/>
        <v>0</v>
      </c>
      <c r="AI89" s="68">
        <f t="shared" si="21"/>
        <v>0.27846799999999999</v>
      </c>
      <c r="AJ89">
        <v>42</v>
      </c>
      <c r="AK89">
        <v>6</v>
      </c>
      <c r="AL89" s="26">
        <f t="shared" si="22"/>
        <v>25200</v>
      </c>
      <c r="AM89">
        <v>0</v>
      </c>
      <c r="AN89">
        <v>0</v>
      </c>
      <c r="AO89" s="26">
        <f t="shared" si="23"/>
        <v>0</v>
      </c>
      <c r="AP89" s="26">
        <f t="shared" si="24"/>
        <v>386758</v>
      </c>
      <c r="AQ89" s="26">
        <f t="shared" si="40"/>
        <v>411958</v>
      </c>
      <c r="AR89" s="69">
        <v>1312383</v>
      </c>
      <c r="AS89" s="69">
        <f t="shared" si="42"/>
        <v>411958</v>
      </c>
      <c r="AT89" s="63">
        <v>1058408</v>
      </c>
      <c r="AU89" s="26">
        <f t="shared" si="25"/>
        <v>646450</v>
      </c>
      <c r="AV89" s="70" t="str">
        <f t="shared" si="26"/>
        <v>No</v>
      </c>
      <c r="AW89" s="69">
        <f t="shared" si="27"/>
        <v>0</v>
      </c>
      <c r="AX89" s="71">
        <f t="shared" si="28"/>
        <v>1058408</v>
      </c>
      <c r="AY89" s="72">
        <f t="shared" si="29"/>
        <v>1058408</v>
      </c>
      <c r="AZ89" s="115">
        <f t="shared" si="30"/>
        <v>0</v>
      </c>
      <c r="BA89" s="115"/>
      <c r="BB89" s="115">
        <f t="shared" si="31"/>
        <v>12906.586283802621</v>
      </c>
      <c r="BC89" s="74"/>
      <c r="BD89" s="74"/>
      <c r="BE89" s="74">
        <f t="shared" si="32"/>
        <v>-646450</v>
      </c>
      <c r="BF89" s="74">
        <f t="shared" si="44"/>
        <v>-646450</v>
      </c>
      <c r="BG89" s="74">
        <f t="shared" si="44"/>
        <v>-554072.29500000004</v>
      </c>
      <c r="BH89" s="74">
        <f t="shared" si="44"/>
        <v>-461708.44342350005</v>
      </c>
      <c r="BI89" s="74">
        <f t="shared" si="44"/>
        <v>-369366.75473879999</v>
      </c>
      <c r="BJ89" s="74">
        <f t="shared" si="44"/>
        <v>-277025.06605409994</v>
      </c>
      <c r="BK89" s="74">
        <f t="shared" si="44"/>
        <v>-184692.61153826839</v>
      </c>
      <c r="BL89" s="74">
        <f t="shared" si="44"/>
        <v>-92346.305769134196</v>
      </c>
      <c r="BO89" s="116">
        <f t="shared" si="45"/>
        <v>0</v>
      </c>
      <c r="BP89" s="116">
        <f t="shared" si="45"/>
        <v>-92377.705000000002</v>
      </c>
      <c r="BQ89" s="116">
        <f t="shared" si="45"/>
        <v>-92363.851576500005</v>
      </c>
      <c r="BR89" s="116">
        <f t="shared" si="45"/>
        <v>-92341.688684700013</v>
      </c>
      <c r="BS89" s="116">
        <f t="shared" si="45"/>
        <v>-92341.688684699999</v>
      </c>
      <c r="BT89" s="116">
        <f t="shared" si="45"/>
        <v>-92332.454515831501</v>
      </c>
      <c r="BU89" s="116">
        <f t="shared" si="45"/>
        <v>-92346.305769134196</v>
      </c>
      <c r="BV89" s="116">
        <f t="shared" si="43"/>
        <v>-92346.305769134196</v>
      </c>
      <c r="BX89" s="74">
        <f t="shared" si="35"/>
        <v>1058408</v>
      </c>
      <c r="BY89" s="74">
        <f t="shared" si="46"/>
        <v>966030.29500000004</v>
      </c>
      <c r="BZ89" s="74">
        <f t="shared" si="46"/>
        <v>873666.44342350005</v>
      </c>
      <c r="CA89" s="74">
        <f t="shared" si="46"/>
        <v>781324.75473879999</v>
      </c>
      <c r="CB89" s="74">
        <f t="shared" si="46"/>
        <v>688983.06605409994</v>
      </c>
      <c r="CC89" s="74">
        <f t="shared" si="46"/>
        <v>596650.61153826839</v>
      </c>
      <c r="CD89" s="74">
        <f t="shared" si="46"/>
        <v>504304.3057691342</v>
      </c>
      <c r="CE89" s="74">
        <f t="shared" si="46"/>
        <v>411958</v>
      </c>
      <c r="CG89" s="117">
        <f t="shared" si="37"/>
        <v>1058408</v>
      </c>
      <c r="CH89" s="117">
        <f t="shared" si="47"/>
        <v>966030.29500000004</v>
      </c>
      <c r="CI89" s="117">
        <f t="shared" si="47"/>
        <v>873666.44342350005</v>
      </c>
      <c r="CJ89" s="117">
        <f t="shared" si="47"/>
        <v>781324.75473879999</v>
      </c>
      <c r="CK89" s="117">
        <f t="shared" si="47"/>
        <v>688983.06605409994</v>
      </c>
      <c r="CL89" s="117">
        <f t="shared" si="47"/>
        <v>596650.61153826839</v>
      </c>
      <c r="CM89" s="117">
        <f t="shared" si="47"/>
        <v>504304.3057691342</v>
      </c>
      <c r="CN89" s="117">
        <f t="shared" si="47"/>
        <v>411958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 s="124">
        <v>1</v>
      </c>
      <c r="H90" s="6">
        <v>64</v>
      </c>
      <c r="I90" s="2" t="s">
        <v>251</v>
      </c>
      <c r="J90" s="60"/>
      <c r="K90" s="61">
        <v>17866.740000000002</v>
      </c>
      <c r="L90"/>
      <c r="M90" s="63">
        <v>15221</v>
      </c>
      <c r="N90" s="64">
        <f t="shared" si="6"/>
        <v>4566.3</v>
      </c>
      <c r="O90" s="64">
        <f t="shared" si="7"/>
        <v>10720.04</v>
      </c>
      <c r="P90" s="64">
        <f t="shared" si="8"/>
        <v>4500.9599999999991</v>
      </c>
      <c r="Q90" s="64">
        <f t="shared" si="9"/>
        <v>675.14</v>
      </c>
      <c r="R90" s="65">
        <f t="shared" si="10"/>
        <v>0.85</v>
      </c>
      <c r="S90" s="65">
        <f t="shared" si="11"/>
        <v>0.25</v>
      </c>
      <c r="T90" s="64">
        <f t="shared" si="12"/>
        <v>4466.6899999999996</v>
      </c>
      <c r="U90" s="64">
        <f t="shared" si="13"/>
        <v>670</v>
      </c>
      <c r="V90">
        <v>4764</v>
      </c>
      <c r="W90" s="64">
        <f t="shared" si="14"/>
        <v>1191</v>
      </c>
      <c r="X90" s="27">
        <f t="shared" si="15"/>
        <v>4566.3</v>
      </c>
      <c r="Y90" s="11">
        <f t="shared" si="16"/>
        <v>24299.18</v>
      </c>
      <c r="Z90" s="61">
        <v>9038278007.6700001</v>
      </c>
      <c r="AA90" s="63">
        <v>119970</v>
      </c>
      <c r="AB90" s="27">
        <f t="shared" si="17"/>
        <v>75337.820000000007</v>
      </c>
      <c r="AC90" s="10">
        <f t="shared" si="18"/>
        <v>0.27343800000000001</v>
      </c>
      <c r="AD90" s="63">
        <v>45300</v>
      </c>
      <c r="AE90" s="10">
        <f t="shared" si="41"/>
        <v>0.31166100000000002</v>
      </c>
      <c r="AF90" s="10">
        <f t="shared" si="39"/>
        <v>0.71509500000000004</v>
      </c>
      <c r="AG90" s="66">
        <f t="shared" si="19"/>
        <v>0.71509500000000004</v>
      </c>
      <c r="AH90" s="67">
        <f t="shared" si="20"/>
        <v>0.06</v>
      </c>
      <c r="AI90" s="68">
        <f t="shared" si="21"/>
        <v>0.77509500000000009</v>
      </c>
      <c r="AJ90">
        <v>0</v>
      </c>
      <c r="AK90">
        <v>0</v>
      </c>
      <c r="AL90" s="26">
        <f t="shared" si="22"/>
        <v>0</v>
      </c>
      <c r="AM90">
        <v>0</v>
      </c>
      <c r="AN90">
        <v>0</v>
      </c>
      <c r="AO90" s="26">
        <f t="shared" si="23"/>
        <v>0</v>
      </c>
      <c r="AP90" s="26">
        <f t="shared" si="24"/>
        <v>217063843</v>
      </c>
      <c r="AQ90" s="26">
        <f t="shared" si="40"/>
        <v>217063843</v>
      </c>
      <c r="AR90" s="69">
        <v>200518244</v>
      </c>
      <c r="AS90" s="69">
        <f t="shared" si="42"/>
        <v>226674245</v>
      </c>
      <c r="AT90" s="63">
        <v>226674245</v>
      </c>
      <c r="AU90" s="26">
        <f t="shared" si="25"/>
        <v>9610402</v>
      </c>
      <c r="AV90" s="70" t="str">
        <f t="shared" si="26"/>
        <v>No</v>
      </c>
      <c r="AW90" s="69">
        <f t="shared" si="27"/>
        <v>0</v>
      </c>
      <c r="AX90" s="71">
        <f t="shared" si="28"/>
        <v>226674245</v>
      </c>
      <c r="AY90" s="72">
        <f t="shared" si="29"/>
        <v>226674245</v>
      </c>
      <c r="AZ90" s="115">
        <f t="shared" si="30"/>
        <v>0</v>
      </c>
      <c r="BA90" s="115"/>
      <c r="BB90" s="115">
        <f t="shared" si="31"/>
        <v>15674.266794054201</v>
      </c>
      <c r="BC90" s="74"/>
      <c r="BD90" s="74"/>
      <c r="BE90" s="74">
        <f t="shared" si="32"/>
        <v>-9610402</v>
      </c>
      <c r="BF90" s="74">
        <f t="shared" si="44"/>
        <v>-9610402</v>
      </c>
      <c r="BG90" s="74">
        <f t="shared" si="44"/>
        <v>-9610402</v>
      </c>
      <c r="BH90" s="74">
        <f t="shared" si="44"/>
        <v>-9610402</v>
      </c>
      <c r="BI90" s="74">
        <f t="shared" si="44"/>
        <v>-9610402</v>
      </c>
      <c r="BJ90" s="74">
        <f t="shared" si="44"/>
        <v>-9610402</v>
      </c>
      <c r="BK90" s="74">
        <f t="shared" si="44"/>
        <v>-9610402</v>
      </c>
      <c r="BL90" s="74">
        <f t="shared" si="44"/>
        <v>-9610402</v>
      </c>
      <c r="BO90" s="116">
        <f t="shared" si="45"/>
        <v>0</v>
      </c>
      <c r="BP90" s="116">
        <f t="shared" si="45"/>
        <v>-1373326.4458000001</v>
      </c>
      <c r="BQ90" s="116">
        <f t="shared" si="45"/>
        <v>-1602054.0133999998</v>
      </c>
      <c r="BR90" s="116">
        <f t="shared" si="45"/>
        <v>-1922080.4000000001</v>
      </c>
      <c r="BS90" s="116">
        <f t="shared" si="45"/>
        <v>-2402600.5</v>
      </c>
      <c r="BT90" s="116">
        <f t="shared" si="45"/>
        <v>-3203146.9865999999</v>
      </c>
      <c r="BU90" s="116">
        <f t="shared" si="45"/>
        <v>-4805201</v>
      </c>
      <c r="BV90" s="116">
        <f t="shared" si="43"/>
        <v>-9610402</v>
      </c>
      <c r="BX90" s="74">
        <f t="shared" si="35"/>
        <v>226674245</v>
      </c>
      <c r="BY90" s="74">
        <f t="shared" si="46"/>
        <v>225300918.55419999</v>
      </c>
      <c r="BZ90" s="74">
        <f t="shared" si="46"/>
        <v>225072190.98660001</v>
      </c>
      <c r="CA90" s="74">
        <f t="shared" si="46"/>
        <v>224752164.59999999</v>
      </c>
      <c r="CB90" s="74">
        <f t="shared" si="46"/>
        <v>224271644.5</v>
      </c>
      <c r="CC90" s="74">
        <f t="shared" si="46"/>
        <v>223471098.01339999</v>
      </c>
      <c r="CD90" s="74">
        <f t="shared" si="46"/>
        <v>221869044</v>
      </c>
      <c r="CE90" s="74">
        <f t="shared" si="46"/>
        <v>217063843</v>
      </c>
      <c r="CG90" s="117">
        <f t="shared" si="37"/>
        <v>226674245</v>
      </c>
      <c r="CH90" s="117">
        <f t="shared" si="47"/>
        <v>226674245</v>
      </c>
      <c r="CI90" s="117">
        <f t="shared" si="47"/>
        <v>226674245</v>
      </c>
      <c r="CJ90" s="117">
        <f t="shared" si="47"/>
        <v>226674245</v>
      </c>
      <c r="CK90" s="117">
        <f t="shared" si="47"/>
        <v>226674245</v>
      </c>
      <c r="CL90" s="117">
        <f t="shared" si="47"/>
        <v>226674245</v>
      </c>
      <c r="CM90" s="117">
        <f t="shared" si="47"/>
        <v>226674245</v>
      </c>
      <c r="CN90" s="117">
        <f t="shared" si="47"/>
        <v>226674245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 s="124">
        <v>0</v>
      </c>
      <c r="H91" s="6">
        <v>65</v>
      </c>
      <c r="I91" s="2" t="s">
        <v>252</v>
      </c>
      <c r="J91" s="60"/>
      <c r="K91" s="61">
        <v>173.33</v>
      </c>
      <c r="L91"/>
      <c r="M91" s="63">
        <v>31</v>
      </c>
      <c r="N91" s="64">
        <f t="shared" ref="N91:N154" si="48">ROUND(M91*0.3,2)</f>
        <v>9.3000000000000007</v>
      </c>
      <c r="O91" s="64">
        <f t="shared" ref="O91:O154" si="49">ROUND(K91*0.6,2)</f>
        <v>104</v>
      </c>
      <c r="P91" s="64">
        <f t="shared" ref="P91:P154" si="50">MAX(M91-O91,0)</f>
        <v>0</v>
      </c>
      <c r="Q91" s="64">
        <f t="shared" ref="Q91:Q154" si="51">ROUND(P91*0.15,2)</f>
        <v>0</v>
      </c>
      <c r="R91" s="65">
        <f t="shared" ref="R91:R154" si="52">ROUND(M91/K91,2)</f>
        <v>0.18</v>
      </c>
      <c r="S91" s="65">
        <f t="shared" ref="S91:S154" si="53">IF(R91&gt;0.6,+R91-0.6,0)</f>
        <v>0</v>
      </c>
      <c r="T91" s="64">
        <f t="shared" ref="T91:T154" si="54">ROUND(S91*K91,2)</f>
        <v>0</v>
      </c>
      <c r="U91" s="64">
        <f t="shared" ref="U91:U154" si="55">ROUND(T91*0.15,2)</f>
        <v>0</v>
      </c>
      <c r="V91">
        <v>0</v>
      </c>
      <c r="W91" s="64">
        <f t="shared" ref="W91:W154" si="56">ROUND(V91*0.25,2)</f>
        <v>0</v>
      </c>
      <c r="X91" s="27">
        <f t="shared" ref="X91:X154" si="57">ROUND(M91*$X$2,2)</f>
        <v>9.3000000000000007</v>
      </c>
      <c r="Y91" s="11">
        <f t="shared" ref="Y91:Y154" si="58">+K91+N91+Q91+W91</f>
        <v>182.63000000000002</v>
      </c>
      <c r="Z91" s="61">
        <v>424468737.32999998</v>
      </c>
      <c r="AA91" s="63">
        <v>1881</v>
      </c>
      <c r="AB91" s="27">
        <f t="shared" ref="AB91:AB154" si="59">ROUND(Z91/AA91,2)</f>
        <v>225661.21</v>
      </c>
      <c r="AC91" s="10">
        <f t="shared" ref="AC91:AC154" si="60">(ROUND(AB91/$AC$21,6))</f>
        <v>0.81903499999999996</v>
      </c>
      <c r="AD91" s="63">
        <v>117109</v>
      </c>
      <c r="AE91" s="10">
        <f t="shared" si="41"/>
        <v>0.805701</v>
      </c>
      <c r="AF91" s="10">
        <f t="shared" si="39"/>
        <v>0.18496499999999999</v>
      </c>
      <c r="AG91" s="66">
        <f t="shared" ref="AG91:AG154" si="61">IF(OR(B91=1,C91=1),MAX($L$7,AF91),MAX($L$6,AF91))</f>
        <v>0.18496499999999999</v>
      </c>
      <c r="AH91" s="67">
        <f t="shared" ref="AH91:AH154" si="62">IF(G91&gt;=1,IF(G91&lt;=5,0.06,IF(G91&lt;=10,0.05,IF(G91&lt;=15,0.04,IF(G91&lt;=19,0.03,0)))),0)</f>
        <v>0</v>
      </c>
      <c r="AI91" s="68">
        <f t="shared" ref="AI91:AI154" si="63">+AH91+AG91</f>
        <v>0.18496499999999999</v>
      </c>
      <c r="AJ91">
        <v>0</v>
      </c>
      <c r="AK91">
        <v>0</v>
      </c>
      <c r="AL91" s="26">
        <f t="shared" ref="AL91:AL154" si="64">ROUND(AJ91*AK91*100,0)</f>
        <v>0</v>
      </c>
      <c r="AM91">
        <v>0</v>
      </c>
      <c r="AN91">
        <v>0</v>
      </c>
      <c r="AO91" s="26">
        <f t="shared" ref="AO91:AO154" si="65">ROUND(AM91*AN91*100,0)</f>
        <v>0</v>
      </c>
      <c r="AP91" s="26">
        <f t="shared" ref="AP91:AP154" si="66">ROUND(Y91*AI91*$AP$21,0)</f>
        <v>389316</v>
      </c>
      <c r="AQ91" s="26">
        <f t="shared" si="40"/>
        <v>389316</v>
      </c>
      <c r="AR91" s="69">
        <v>1327652</v>
      </c>
      <c r="AS91" s="69">
        <f t="shared" si="42"/>
        <v>389316</v>
      </c>
      <c r="AT91" s="63">
        <v>1071722</v>
      </c>
      <c r="AU91" s="26">
        <f t="shared" ref="AU91:AU154" si="67">ABS(AQ91-AT91)</f>
        <v>682406</v>
      </c>
      <c r="AV91" s="70" t="str">
        <f t="shared" ref="AV91:AV154" si="68">IF(AQ91&gt;AT91,"Yes","No")</f>
        <v>No</v>
      </c>
      <c r="AW91" s="69">
        <f t="shared" ref="AW91:AW154" si="69">IF(AV91="Yes",+AU91*$L$9,+AU91*$L$10)</f>
        <v>0</v>
      </c>
      <c r="AX91" s="71">
        <f t="shared" ref="AX91:AX154" si="70">IF(AV91="Yes",AT91+AW91,AT91- AW91)</f>
        <v>1071722</v>
      </c>
      <c r="AY91" s="72">
        <f t="shared" ref="AY91:AY154" si="71">IF(C91=1,MAX(AX91,AR91,AT91),AX91)</f>
        <v>1071722</v>
      </c>
      <c r="AZ91" s="115">
        <f t="shared" ref="AZ91:AZ154" si="72">AY91-AT91</f>
        <v>0</v>
      </c>
      <c r="BA91" s="115"/>
      <c r="BB91" s="115">
        <f t="shared" ref="BB91:BB154" si="73">$L$8*Y91/K91</f>
        <v>12143.372468701324</v>
      </c>
      <c r="BC91" s="74"/>
      <c r="BD91" s="74"/>
      <c r="BE91" s="74">
        <f t="shared" ref="BE91:BE154" si="74">$AQ91-AY91</f>
        <v>-682406</v>
      </c>
      <c r="BF91" s="74">
        <f t="shared" ref="BF91:BL122" si="75">$AQ91-CG91</f>
        <v>-682406</v>
      </c>
      <c r="BG91" s="74">
        <f t="shared" si="75"/>
        <v>-584890.18259999994</v>
      </c>
      <c r="BH91" s="74">
        <f t="shared" si="75"/>
        <v>-487388.98916057998</v>
      </c>
      <c r="BI91" s="74">
        <f t="shared" si="75"/>
        <v>-389911.19132846396</v>
      </c>
      <c r="BJ91" s="74">
        <f t="shared" si="75"/>
        <v>-292433.39349634794</v>
      </c>
      <c r="BK91" s="74">
        <f t="shared" si="75"/>
        <v>-194965.34344401513</v>
      </c>
      <c r="BL91" s="74">
        <f t="shared" si="75"/>
        <v>-97482.671722007566</v>
      </c>
      <c r="BO91" s="116">
        <f t="shared" ref="BO91:BV122" si="76">BE91*BO$16</f>
        <v>0</v>
      </c>
      <c r="BP91" s="116">
        <f t="shared" si="76"/>
        <v>-97515.8174</v>
      </c>
      <c r="BQ91" s="116">
        <f t="shared" si="76"/>
        <v>-97501.193439419978</v>
      </c>
      <c r="BR91" s="116">
        <f t="shared" si="76"/>
        <v>-97477.797832116004</v>
      </c>
      <c r="BS91" s="116">
        <f t="shared" si="76"/>
        <v>-97477.79783211599</v>
      </c>
      <c r="BT91" s="116">
        <f t="shared" si="76"/>
        <v>-97468.050052332765</v>
      </c>
      <c r="BU91" s="116">
        <f t="shared" si="76"/>
        <v>-97482.671722007566</v>
      </c>
      <c r="BV91" s="116">
        <f t="shared" si="43"/>
        <v>-97482.671722007566</v>
      </c>
      <c r="BX91" s="74">
        <f t="shared" ref="BX91:BX154" si="77">AY91+BO91</f>
        <v>1071722</v>
      </c>
      <c r="BY91" s="74">
        <f t="shared" ref="BY91:CE122" si="78">CG91+BP91</f>
        <v>974206.18259999994</v>
      </c>
      <c r="BZ91" s="74">
        <f t="shared" si="78"/>
        <v>876704.98916057998</v>
      </c>
      <c r="CA91" s="74">
        <f t="shared" si="78"/>
        <v>779227.19132846396</v>
      </c>
      <c r="CB91" s="74">
        <f t="shared" si="78"/>
        <v>681749.39349634794</v>
      </c>
      <c r="CC91" s="74">
        <f t="shared" si="78"/>
        <v>584281.34344401513</v>
      </c>
      <c r="CD91" s="74">
        <f t="shared" si="78"/>
        <v>486798.67172200757</v>
      </c>
      <c r="CE91" s="74">
        <f t="shared" si="78"/>
        <v>389316</v>
      </c>
      <c r="CG91" s="117">
        <f t="shared" ref="CG91:CG154" si="79">IF(OR($C91=1,$B91=1),MAX(BX91,AY91,$AR91),BX91)</f>
        <v>1071722</v>
      </c>
      <c r="CH91" s="117">
        <f t="shared" ref="CH91:CN122" si="80">IF(OR($C91=1,$B91=1),MAX(BY91,CG91,$AR91),BY91)</f>
        <v>974206.18259999994</v>
      </c>
      <c r="CI91" s="117">
        <f t="shared" si="80"/>
        <v>876704.98916057998</v>
      </c>
      <c r="CJ91" s="117">
        <f t="shared" si="80"/>
        <v>779227.19132846396</v>
      </c>
      <c r="CK91" s="117">
        <f t="shared" si="80"/>
        <v>681749.39349634794</v>
      </c>
      <c r="CL91" s="117">
        <f t="shared" si="80"/>
        <v>584281.34344401513</v>
      </c>
      <c r="CM91" s="117">
        <f t="shared" si="80"/>
        <v>486798.67172200757</v>
      </c>
      <c r="CN91" s="117">
        <f t="shared" si="80"/>
        <v>389316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 s="124">
        <v>0</v>
      </c>
      <c r="H92" s="6">
        <v>66</v>
      </c>
      <c r="I92" s="2" t="s">
        <v>253</v>
      </c>
      <c r="J92" s="60"/>
      <c r="K92" s="61">
        <v>673.44</v>
      </c>
      <c r="L92"/>
      <c r="M92" s="63">
        <v>168</v>
      </c>
      <c r="N92" s="64">
        <f t="shared" si="48"/>
        <v>50.4</v>
      </c>
      <c r="O92" s="64">
        <f t="shared" si="49"/>
        <v>404.06</v>
      </c>
      <c r="P92" s="64">
        <f t="shared" si="50"/>
        <v>0</v>
      </c>
      <c r="Q92" s="64">
        <f t="shared" si="51"/>
        <v>0</v>
      </c>
      <c r="R92" s="65">
        <f t="shared" si="52"/>
        <v>0.25</v>
      </c>
      <c r="S92" s="65">
        <f t="shared" si="53"/>
        <v>0</v>
      </c>
      <c r="T92" s="64">
        <f t="shared" si="54"/>
        <v>0</v>
      </c>
      <c r="U92" s="64">
        <f t="shared" si="55"/>
        <v>0</v>
      </c>
      <c r="V92">
        <v>8</v>
      </c>
      <c r="W92" s="64">
        <f t="shared" si="56"/>
        <v>2</v>
      </c>
      <c r="X92" s="27">
        <f t="shared" si="57"/>
        <v>50.4</v>
      </c>
      <c r="Y92" s="11">
        <f t="shared" si="58"/>
        <v>725.84</v>
      </c>
      <c r="Z92" s="61">
        <v>1174120768</v>
      </c>
      <c r="AA92" s="63">
        <v>5529</v>
      </c>
      <c r="AB92" s="27">
        <f t="shared" si="59"/>
        <v>212356.8</v>
      </c>
      <c r="AC92" s="10">
        <f t="shared" si="60"/>
        <v>0.77074699999999996</v>
      </c>
      <c r="AD92" s="63">
        <v>107440</v>
      </c>
      <c r="AE92" s="10">
        <f t="shared" si="41"/>
        <v>0.73917900000000003</v>
      </c>
      <c r="AF92" s="10">
        <f t="shared" ref="AF92:AF155" si="81">ROUND(1-((AC92*$L$4)+(AE92*$L$5)),6)</f>
        <v>0.23872299999999999</v>
      </c>
      <c r="AG92" s="66">
        <f t="shared" si="61"/>
        <v>0.23872299999999999</v>
      </c>
      <c r="AH92" s="67">
        <f t="shared" si="62"/>
        <v>0</v>
      </c>
      <c r="AI92" s="68">
        <f t="shared" si="63"/>
        <v>0.23872299999999999</v>
      </c>
      <c r="AJ92">
        <v>674</v>
      </c>
      <c r="AK92">
        <v>13</v>
      </c>
      <c r="AL92" s="26">
        <f t="shared" si="64"/>
        <v>876200</v>
      </c>
      <c r="AM92">
        <v>0</v>
      </c>
      <c r="AN92">
        <v>0</v>
      </c>
      <c r="AO92" s="26">
        <f t="shared" si="65"/>
        <v>0</v>
      </c>
      <c r="AP92" s="26">
        <f t="shared" si="66"/>
        <v>1996991</v>
      </c>
      <c r="AQ92" s="26">
        <f t="shared" ref="AQ92:AQ155" si="82">SUM(AL92+AO92+AP92)</f>
        <v>2873191</v>
      </c>
      <c r="AR92" s="69">
        <v>2708774</v>
      </c>
      <c r="AS92" s="69">
        <f t="shared" si="42"/>
        <v>2873191</v>
      </c>
      <c r="AT92" s="63">
        <v>2889911</v>
      </c>
      <c r="AU92" s="26">
        <f t="shared" si="67"/>
        <v>16720</v>
      </c>
      <c r="AV92" s="70" t="str">
        <f t="shared" si="68"/>
        <v>No</v>
      </c>
      <c r="AW92" s="69">
        <f t="shared" si="69"/>
        <v>0</v>
      </c>
      <c r="AX92" s="71">
        <f t="shared" si="70"/>
        <v>2889911</v>
      </c>
      <c r="AY92" s="72">
        <f t="shared" si="71"/>
        <v>2889911</v>
      </c>
      <c r="AZ92" s="115">
        <f t="shared" si="72"/>
        <v>0</v>
      </c>
      <c r="BA92" s="115"/>
      <c r="BB92" s="115">
        <f t="shared" si="73"/>
        <v>12421.753979567593</v>
      </c>
      <c r="BC92" s="74"/>
      <c r="BD92" s="74"/>
      <c r="BE92" s="74">
        <f t="shared" si="74"/>
        <v>-16720</v>
      </c>
      <c r="BF92" s="74">
        <f t="shared" si="75"/>
        <v>-16720</v>
      </c>
      <c r="BG92" s="74">
        <f t="shared" si="75"/>
        <v>-14330.711999999825</v>
      </c>
      <c r="BH92" s="74">
        <f t="shared" si="75"/>
        <v>-11941.782309599686</v>
      </c>
      <c r="BI92" s="74">
        <f t="shared" si="75"/>
        <v>-9553.4258476798423</v>
      </c>
      <c r="BJ92" s="74">
        <f t="shared" si="75"/>
        <v>-7165.0693857599981</v>
      </c>
      <c r="BK92" s="74">
        <f t="shared" si="75"/>
        <v>-4776.9517594859935</v>
      </c>
      <c r="BL92" s="74">
        <f t="shared" si="75"/>
        <v>-2388.4758797427639</v>
      </c>
      <c r="BO92" s="116">
        <f t="shared" si="76"/>
        <v>0</v>
      </c>
      <c r="BP92" s="116">
        <f t="shared" si="76"/>
        <v>-2389.288</v>
      </c>
      <c r="BQ92" s="116">
        <f t="shared" si="76"/>
        <v>-2388.9296903999707</v>
      </c>
      <c r="BR92" s="116">
        <f t="shared" si="76"/>
        <v>-2388.3564619199374</v>
      </c>
      <c r="BS92" s="116">
        <f t="shared" si="76"/>
        <v>-2388.3564619199606</v>
      </c>
      <c r="BT92" s="116">
        <f t="shared" si="76"/>
        <v>-2388.1176262738072</v>
      </c>
      <c r="BU92" s="116">
        <f t="shared" si="76"/>
        <v>-2388.4758797429968</v>
      </c>
      <c r="BV92" s="116">
        <f t="shared" si="43"/>
        <v>-2388.4758797427639</v>
      </c>
      <c r="BX92" s="74">
        <f t="shared" si="77"/>
        <v>2889911</v>
      </c>
      <c r="BY92" s="74">
        <f t="shared" si="78"/>
        <v>2887521.7119999998</v>
      </c>
      <c r="BZ92" s="74">
        <f t="shared" si="78"/>
        <v>2885132.7823095997</v>
      </c>
      <c r="CA92" s="74">
        <f t="shared" si="78"/>
        <v>2882744.4258476798</v>
      </c>
      <c r="CB92" s="74">
        <f t="shared" si="78"/>
        <v>2880356.06938576</v>
      </c>
      <c r="CC92" s="74">
        <f t="shared" si="78"/>
        <v>2877967.951759486</v>
      </c>
      <c r="CD92" s="74">
        <f t="shared" si="78"/>
        <v>2875579.4758797428</v>
      </c>
      <c r="CE92" s="74">
        <f t="shared" si="78"/>
        <v>2873191</v>
      </c>
      <c r="CG92" s="117">
        <f t="shared" si="79"/>
        <v>2889911</v>
      </c>
      <c r="CH92" s="117">
        <f t="shared" si="80"/>
        <v>2887521.7119999998</v>
      </c>
      <c r="CI92" s="117">
        <f t="shared" si="80"/>
        <v>2885132.7823095997</v>
      </c>
      <c r="CJ92" s="117">
        <f t="shared" si="80"/>
        <v>2882744.4258476798</v>
      </c>
      <c r="CK92" s="117">
        <f t="shared" si="80"/>
        <v>2880356.06938576</v>
      </c>
      <c r="CL92" s="117">
        <f t="shared" si="80"/>
        <v>2877967.951759486</v>
      </c>
      <c r="CM92" s="117">
        <f t="shared" si="80"/>
        <v>2875579.4758797428</v>
      </c>
      <c r="CN92" s="117">
        <f t="shared" si="80"/>
        <v>2873191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 s="124">
        <v>0</v>
      </c>
      <c r="H93" s="6">
        <v>67</v>
      </c>
      <c r="I93" s="2" t="s">
        <v>254</v>
      </c>
      <c r="J93" s="60"/>
      <c r="K93" s="61">
        <v>1191.05</v>
      </c>
      <c r="L93"/>
      <c r="M93" s="63">
        <v>218</v>
      </c>
      <c r="N93" s="64">
        <f t="shared" si="48"/>
        <v>65.400000000000006</v>
      </c>
      <c r="O93" s="64">
        <f t="shared" si="49"/>
        <v>714.63</v>
      </c>
      <c r="P93" s="64">
        <f t="shared" si="50"/>
        <v>0</v>
      </c>
      <c r="Q93" s="64">
        <f t="shared" si="51"/>
        <v>0</v>
      </c>
      <c r="R93" s="65">
        <f t="shared" si="52"/>
        <v>0.18</v>
      </c>
      <c r="S93" s="65">
        <f t="shared" si="53"/>
        <v>0</v>
      </c>
      <c r="T93" s="64">
        <f t="shared" si="54"/>
        <v>0</v>
      </c>
      <c r="U93" s="64">
        <f t="shared" si="55"/>
        <v>0</v>
      </c>
      <c r="V93">
        <v>1</v>
      </c>
      <c r="W93" s="64">
        <f t="shared" si="56"/>
        <v>0.25</v>
      </c>
      <c r="X93" s="27">
        <f t="shared" si="57"/>
        <v>65.400000000000006</v>
      </c>
      <c r="Y93" s="11">
        <f t="shared" si="58"/>
        <v>1256.7</v>
      </c>
      <c r="Z93" s="61">
        <v>1624852033.6700001</v>
      </c>
      <c r="AA93" s="63">
        <v>9109</v>
      </c>
      <c r="AB93" s="27">
        <f t="shared" si="59"/>
        <v>178378.75</v>
      </c>
      <c r="AC93" s="10">
        <f t="shared" si="60"/>
        <v>0.647424</v>
      </c>
      <c r="AD93" s="63">
        <v>140700</v>
      </c>
      <c r="AE93" s="10">
        <f t="shared" ref="AE93:AE156" si="83">(ROUND(AD93/$AE$21,6))</f>
        <v>0.968005</v>
      </c>
      <c r="AF93" s="10">
        <f t="shared" si="81"/>
        <v>0.25640200000000002</v>
      </c>
      <c r="AG93" s="66">
        <f t="shared" si="61"/>
        <v>0.25640200000000002</v>
      </c>
      <c r="AH93" s="67">
        <f t="shared" si="62"/>
        <v>0</v>
      </c>
      <c r="AI93" s="68">
        <f t="shared" si="63"/>
        <v>0.25640200000000002</v>
      </c>
      <c r="AJ93">
        <v>570</v>
      </c>
      <c r="AK93">
        <v>6</v>
      </c>
      <c r="AL93" s="26">
        <f t="shared" si="64"/>
        <v>342000</v>
      </c>
      <c r="AM93">
        <v>0</v>
      </c>
      <c r="AN93">
        <v>0</v>
      </c>
      <c r="AO93" s="26">
        <f t="shared" si="65"/>
        <v>0</v>
      </c>
      <c r="AP93" s="26">
        <f t="shared" si="66"/>
        <v>3713590</v>
      </c>
      <c r="AQ93" s="26">
        <f t="shared" si="82"/>
        <v>4055590</v>
      </c>
      <c r="AR93" s="69">
        <v>6875123</v>
      </c>
      <c r="AS93" s="69">
        <f t="shared" ref="AS93:AS156" si="84">IF(C93=1, MAX(AR93, AQ93, AT93), AQ93)</f>
        <v>4055590</v>
      </c>
      <c r="AT93" s="63">
        <v>5997693</v>
      </c>
      <c r="AU93" s="26">
        <f t="shared" si="67"/>
        <v>1942103</v>
      </c>
      <c r="AV93" s="70" t="str">
        <f t="shared" si="68"/>
        <v>No</v>
      </c>
      <c r="AW93" s="69">
        <f t="shared" si="69"/>
        <v>0</v>
      </c>
      <c r="AX93" s="71">
        <f t="shared" si="70"/>
        <v>5997693</v>
      </c>
      <c r="AY93" s="72">
        <f t="shared" si="71"/>
        <v>5997693</v>
      </c>
      <c r="AZ93" s="115">
        <f t="shared" si="72"/>
        <v>0</v>
      </c>
      <c r="BA93" s="115"/>
      <c r="BB93" s="115">
        <f t="shared" si="73"/>
        <v>12160.25145879686</v>
      </c>
      <c r="BC93" s="74"/>
      <c r="BD93" s="74"/>
      <c r="BE93" s="74">
        <f t="shared" si="74"/>
        <v>-1942103</v>
      </c>
      <c r="BF93" s="74">
        <f t="shared" si="75"/>
        <v>-1942103</v>
      </c>
      <c r="BG93" s="74">
        <f t="shared" si="75"/>
        <v>-1664576.4813000001</v>
      </c>
      <c r="BH93" s="74">
        <f t="shared" si="75"/>
        <v>-1387091.5818672897</v>
      </c>
      <c r="BI93" s="74">
        <f t="shared" si="75"/>
        <v>-1109673.2654938316</v>
      </c>
      <c r="BJ93" s="74">
        <f t="shared" si="75"/>
        <v>-832254.94912037347</v>
      </c>
      <c r="BK93" s="74">
        <f t="shared" si="75"/>
        <v>-554864.37457855325</v>
      </c>
      <c r="BL93" s="74">
        <f t="shared" si="75"/>
        <v>-277432.18728927709</v>
      </c>
      <c r="BO93" s="116">
        <f t="shared" si="76"/>
        <v>0</v>
      </c>
      <c r="BP93" s="116">
        <f t="shared" si="76"/>
        <v>-277526.51870000002</v>
      </c>
      <c r="BQ93" s="116">
        <f t="shared" si="76"/>
        <v>-277484.89943271002</v>
      </c>
      <c r="BR93" s="116">
        <f t="shared" si="76"/>
        <v>-277418.31637345796</v>
      </c>
      <c r="BS93" s="116">
        <f t="shared" si="76"/>
        <v>-277418.3163734579</v>
      </c>
      <c r="BT93" s="116">
        <f t="shared" si="76"/>
        <v>-277390.57454182045</v>
      </c>
      <c r="BU93" s="116">
        <f t="shared" si="76"/>
        <v>-277432.18728927663</v>
      </c>
      <c r="BV93" s="116">
        <f t="shared" si="43"/>
        <v>-277432.18728927709</v>
      </c>
      <c r="BX93" s="74">
        <f t="shared" si="77"/>
        <v>5997693</v>
      </c>
      <c r="BY93" s="74">
        <f t="shared" si="78"/>
        <v>5720166.4813000001</v>
      </c>
      <c r="BZ93" s="74">
        <f t="shared" si="78"/>
        <v>5442681.5818672897</v>
      </c>
      <c r="CA93" s="74">
        <f t="shared" si="78"/>
        <v>5165263.2654938316</v>
      </c>
      <c r="CB93" s="74">
        <f t="shared" si="78"/>
        <v>4887844.9491203735</v>
      </c>
      <c r="CC93" s="74">
        <f t="shared" si="78"/>
        <v>4610454.3745785533</v>
      </c>
      <c r="CD93" s="74">
        <f t="shared" si="78"/>
        <v>4333022.1872892771</v>
      </c>
      <c r="CE93" s="74">
        <f t="shared" si="78"/>
        <v>4055590</v>
      </c>
      <c r="CG93" s="117">
        <f t="shared" si="79"/>
        <v>5997693</v>
      </c>
      <c r="CH93" s="117">
        <f t="shared" si="80"/>
        <v>5720166.4813000001</v>
      </c>
      <c r="CI93" s="117">
        <f t="shared" si="80"/>
        <v>5442681.5818672897</v>
      </c>
      <c r="CJ93" s="117">
        <f t="shared" si="80"/>
        <v>5165263.2654938316</v>
      </c>
      <c r="CK93" s="117">
        <f t="shared" si="80"/>
        <v>4887844.9491203735</v>
      </c>
      <c r="CL93" s="117">
        <f t="shared" si="80"/>
        <v>4610454.3745785533</v>
      </c>
      <c r="CM93" s="117">
        <f t="shared" si="80"/>
        <v>4333022.1872892771</v>
      </c>
      <c r="CN93" s="117">
        <f t="shared" si="80"/>
        <v>4055590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 s="124">
        <v>0</v>
      </c>
      <c r="H94" s="6">
        <v>68</v>
      </c>
      <c r="I94" s="2" t="s">
        <v>255</v>
      </c>
      <c r="J94" s="60"/>
      <c r="K94" s="61">
        <v>195.49</v>
      </c>
      <c r="L94"/>
      <c r="M94" s="63">
        <v>62</v>
      </c>
      <c r="N94" s="64">
        <f t="shared" si="48"/>
        <v>18.600000000000001</v>
      </c>
      <c r="O94" s="64">
        <f t="shared" si="49"/>
        <v>117.29</v>
      </c>
      <c r="P94" s="64">
        <f t="shared" si="50"/>
        <v>0</v>
      </c>
      <c r="Q94" s="64">
        <f t="shared" si="51"/>
        <v>0</v>
      </c>
      <c r="R94" s="65">
        <f t="shared" si="52"/>
        <v>0.32</v>
      </c>
      <c r="S94" s="65">
        <f t="shared" si="53"/>
        <v>0</v>
      </c>
      <c r="T94" s="64">
        <f t="shared" si="54"/>
        <v>0</v>
      </c>
      <c r="U94" s="64">
        <f t="shared" si="55"/>
        <v>0</v>
      </c>
      <c r="V94">
        <v>2</v>
      </c>
      <c r="W94" s="64">
        <f t="shared" si="56"/>
        <v>0.5</v>
      </c>
      <c r="X94" s="27">
        <f t="shared" si="57"/>
        <v>18.600000000000001</v>
      </c>
      <c r="Y94" s="11">
        <f t="shared" si="58"/>
        <v>214.59</v>
      </c>
      <c r="Z94" s="61">
        <v>1202116016.3299999</v>
      </c>
      <c r="AA94" s="63">
        <v>3041</v>
      </c>
      <c r="AB94" s="27">
        <f t="shared" si="59"/>
        <v>395302.87</v>
      </c>
      <c r="AC94" s="10">
        <f t="shared" si="60"/>
        <v>1.434747</v>
      </c>
      <c r="AD94" s="63">
        <v>101023</v>
      </c>
      <c r="AE94" s="10">
        <f t="shared" si="83"/>
        <v>0.69503099999999995</v>
      </c>
      <c r="AF94" s="10">
        <f t="shared" si="81"/>
        <v>-0.21283199999999999</v>
      </c>
      <c r="AG94" s="66">
        <f t="shared" si="61"/>
        <v>0.01</v>
      </c>
      <c r="AH94" s="67">
        <f t="shared" si="62"/>
        <v>0</v>
      </c>
      <c r="AI94" s="68">
        <f t="shared" si="63"/>
        <v>0.01</v>
      </c>
      <c r="AJ94">
        <v>38</v>
      </c>
      <c r="AK94">
        <v>4</v>
      </c>
      <c r="AL94" s="26">
        <f t="shared" si="64"/>
        <v>15200</v>
      </c>
      <c r="AM94">
        <v>0</v>
      </c>
      <c r="AN94">
        <v>0</v>
      </c>
      <c r="AO94" s="26">
        <f t="shared" si="65"/>
        <v>0</v>
      </c>
      <c r="AP94" s="26">
        <f t="shared" si="66"/>
        <v>24731</v>
      </c>
      <c r="AQ94" s="26">
        <f t="shared" si="82"/>
        <v>39931</v>
      </c>
      <c r="AR94" s="69">
        <v>25634</v>
      </c>
      <c r="AS94" s="69">
        <f t="shared" si="84"/>
        <v>39931</v>
      </c>
      <c r="AT94" s="63">
        <v>41751</v>
      </c>
      <c r="AU94" s="26">
        <f t="shared" si="67"/>
        <v>1820</v>
      </c>
      <c r="AV94" s="70" t="str">
        <f t="shared" si="68"/>
        <v>No</v>
      </c>
      <c r="AW94" s="69">
        <f t="shared" si="69"/>
        <v>0</v>
      </c>
      <c r="AX94" s="71">
        <f t="shared" si="70"/>
        <v>41751</v>
      </c>
      <c r="AY94" s="72">
        <f t="shared" si="71"/>
        <v>41751</v>
      </c>
      <c r="AZ94" s="115">
        <f t="shared" si="72"/>
        <v>0</v>
      </c>
      <c r="BA94" s="115"/>
      <c r="BB94" s="115">
        <f t="shared" si="73"/>
        <v>12651.029464422732</v>
      </c>
      <c r="BC94" s="74"/>
      <c r="BD94" s="74"/>
      <c r="BE94" s="74">
        <f t="shared" si="74"/>
        <v>-1820</v>
      </c>
      <c r="BF94" s="74">
        <f t="shared" si="75"/>
        <v>-1820</v>
      </c>
      <c r="BG94" s="74">
        <f t="shared" si="75"/>
        <v>-1559.9219999999987</v>
      </c>
      <c r="BH94" s="74">
        <f t="shared" si="75"/>
        <v>-1299.8830025999996</v>
      </c>
      <c r="BI94" s="74">
        <f t="shared" si="75"/>
        <v>-1039.9064020799997</v>
      </c>
      <c r="BJ94" s="74">
        <f t="shared" si="75"/>
        <v>-779.92980155999976</v>
      </c>
      <c r="BK94" s="74">
        <f t="shared" si="75"/>
        <v>-519.97919870004989</v>
      </c>
      <c r="BL94" s="74">
        <f t="shared" si="75"/>
        <v>-259.98959935002495</v>
      </c>
      <c r="BO94" s="116">
        <f t="shared" si="76"/>
        <v>0</v>
      </c>
      <c r="BP94" s="116">
        <f t="shared" si="76"/>
        <v>-260.07799999999997</v>
      </c>
      <c r="BQ94" s="116">
        <f t="shared" si="76"/>
        <v>-260.03899739999974</v>
      </c>
      <c r="BR94" s="116">
        <f t="shared" si="76"/>
        <v>-259.97660051999992</v>
      </c>
      <c r="BS94" s="116">
        <f t="shared" si="76"/>
        <v>-259.97660051999992</v>
      </c>
      <c r="BT94" s="116">
        <f t="shared" si="76"/>
        <v>-259.95060285994794</v>
      </c>
      <c r="BU94" s="116">
        <f t="shared" si="76"/>
        <v>-259.98959935002495</v>
      </c>
      <c r="BV94" s="116">
        <f t="shared" si="43"/>
        <v>-259.98959935002495</v>
      </c>
      <c r="BX94" s="74">
        <f t="shared" si="77"/>
        <v>41751</v>
      </c>
      <c r="BY94" s="74">
        <f t="shared" si="78"/>
        <v>41490.921999999999</v>
      </c>
      <c r="BZ94" s="74">
        <f t="shared" si="78"/>
        <v>41230.8830026</v>
      </c>
      <c r="CA94" s="74">
        <f t="shared" si="78"/>
        <v>40970.90640208</v>
      </c>
      <c r="CB94" s="74">
        <f t="shared" si="78"/>
        <v>40710.92980156</v>
      </c>
      <c r="CC94" s="74">
        <f t="shared" si="78"/>
        <v>40450.97919870005</v>
      </c>
      <c r="CD94" s="74">
        <f t="shared" si="78"/>
        <v>40190.989599350025</v>
      </c>
      <c r="CE94" s="74">
        <f t="shared" si="78"/>
        <v>39931</v>
      </c>
      <c r="CG94" s="117">
        <f t="shared" si="79"/>
        <v>41751</v>
      </c>
      <c r="CH94" s="117">
        <f t="shared" si="80"/>
        <v>41490.921999999999</v>
      </c>
      <c r="CI94" s="117">
        <f t="shared" si="80"/>
        <v>41230.8830026</v>
      </c>
      <c r="CJ94" s="117">
        <f t="shared" si="80"/>
        <v>40970.90640208</v>
      </c>
      <c r="CK94" s="117">
        <f t="shared" si="80"/>
        <v>40710.92980156</v>
      </c>
      <c r="CL94" s="117">
        <f t="shared" si="80"/>
        <v>40450.97919870005</v>
      </c>
      <c r="CM94" s="117">
        <f t="shared" si="80"/>
        <v>40190.989599350025</v>
      </c>
      <c r="CN94" s="117">
        <f t="shared" si="80"/>
        <v>39931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 s="124">
        <v>31</v>
      </c>
      <c r="H95" s="6">
        <v>69</v>
      </c>
      <c r="I95" s="2" t="s">
        <v>256</v>
      </c>
      <c r="J95" s="60"/>
      <c r="K95" s="61">
        <v>1966.16</v>
      </c>
      <c r="L95"/>
      <c r="M95" s="63">
        <v>954</v>
      </c>
      <c r="N95" s="64">
        <f t="shared" si="48"/>
        <v>286.2</v>
      </c>
      <c r="O95" s="64">
        <f t="shared" si="49"/>
        <v>1179.7</v>
      </c>
      <c r="P95" s="64">
        <f t="shared" si="50"/>
        <v>0</v>
      </c>
      <c r="Q95" s="64">
        <f t="shared" si="51"/>
        <v>0</v>
      </c>
      <c r="R95" s="65">
        <f t="shared" si="52"/>
        <v>0.49</v>
      </c>
      <c r="S95" s="65">
        <f t="shared" si="53"/>
        <v>0</v>
      </c>
      <c r="T95" s="64">
        <f t="shared" si="54"/>
        <v>0</v>
      </c>
      <c r="U95" s="64">
        <f t="shared" si="55"/>
        <v>0</v>
      </c>
      <c r="V95">
        <v>49</v>
      </c>
      <c r="W95" s="64">
        <f t="shared" si="56"/>
        <v>12.25</v>
      </c>
      <c r="X95" s="27">
        <f t="shared" si="57"/>
        <v>286.2</v>
      </c>
      <c r="Y95" s="11">
        <f t="shared" si="58"/>
        <v>2264.61</v>
      </c>
      <c r="Z95" s="61">
        <v>3305697276.3299999</v>
      </c>
      <c r="AA95" s="63">
        <v>17785</v>
      </c>
      <c r="AB95" s="27">
        <f t="shared" si="59"/>
        <v>185869.96</v>
      </c>
      <c r="AC95" s="10">
        <f t="shared" si="60"/>
        <v>0.67461300000000002</v>
      </c>
      <c r="AD95" s="63">
        <v>81881</v>
      </c>
      <c r="AE95" s="10">
        <f t="shared" si="83"/>
        <v>0.56333500000000003</v>
      </c>
      <c r="AF95" s="10">
        <f t="shared" si="81"/>
        <v>0.35876999999999998</v>
      </c>
      <c r="AG95" s="66">
        <f t="shared" si="61"/>
        <v>0.35876999999999998</v>
      </c>
      <c r="AH95" s="67">
        <f t="shared" si="62"/>
        <v>0</v>
      </c>
      <c r="AI95" s="68">
        <f t="shared" si="63"/>
        <v>0.35876999999999998</v>
      </c>
      <c r="AJ95">
        <v>0</v>
      </c>
      <c r="AK95">
        <v>0</v>
      </c>
      <c r="AL95" s="26">
        <f t="shared" si="64"/>
        <v>0</v>
      </c>
      <c r="AM95">
        <v>0</v>
      </c>
      <c r="AN95">
        <v>0</v>
      </c>
      <c r="AO95" s="26">
        <f t="shared" si="65"/>
        <v>0</v>
      </c>
      <c r="AP95" s="26">
        <f t="shared" si="66"/>
        <v>9363764</v>
      </c>
      <c r="AQ95" s="26">
        <f t="shared" si="82"/>
        <v>9363764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67"/>
        <v>6210638</v>
      </c>
      <c r="AV95" s="70" t="str">
        <f t="shared" si="68"/>
        <v>No</v>
      </c>
      <c r="AW95" s="69">
        <f t="shared" si="69"/>
        <v>0</v>
      </c>
      <c r="AX95" s="71">
        <f t="shared" si="70"/>
        <v>15574402</v>
      </c>
      <c r="AY95" s="72">
        <f t="shared" si="71"/>
        <v>15574402</v>
      </c>
      <c r="AZ95" s="115">
        <f t="shared" si="72"/>
        <v>0</v>
      </c>
      <c r="BA95" s="115"/>
      <c r="BB95" s="115">
        <f t="shared" si="73"/>
        <v>13274.418282337145</v>
      </c>
      <c r="BC95" s="74"/>
      <c r="BD95" s="74"/>
      <c r="BE95" s="74">
        <f t="shared" si="74"/>
        <v>-6210638</v>
      </c>
      <c r="BF95" s="74">
        <f t="shared" si="75"/>
        <v>-6210638</v>
      </c>
      <c r="BG95" s="74">
        <f t="shared" si="75"/>
        <v>-6210638</v>
      </c>
      <c r="BH95" s="74">
        <f t="shared" si="75"/>
        <v>-6210638</v>
      </c>
      <c r="BI95" s="74">
        <f t="shared" si="75"/>
        <v>-6210638</v>
      </c>
      <c r="BJ95" s="74">
        <f t="shared" si="75"/>
        <v>-6210638</v>
      </c>
      <c r="BK95" s="74">
        <f t="shared" si="75"/>
        <v>-6210638</v>
      </c>
      <c r="BL95" s="74">
        <f t="shared" si="75"/>
        <v>-6210638</v>
      </c>
      <c r="BO95" s="116">
        <f t="shared" si="76"/>
        <v>0</v>
      </c>
      <c r="BP95" s="116">
        <f t="shared" si="76"/>
        <v>-887500.17020000005</v>
      </c>
      <c r="BQ95" s="116">
        <f t="shared" si="76"/>
        <v>-1035313.3546</v>
      </c>
      <c r="BR95" s="116">
        <f t="shared" si="76"/>
        <v>-1242127.6000000001</v>
      </c>
      <c r="BS95" s="116">
        <f t="shared" si="76"/>
        <v>-1552659.5</v>
      </c>
      <c r="BT95" s="116">
        <f t="shared" si="76"/>
        <v>-2070005.6453999998</v>
      </c>
      <c r="BU95" s="116">
        <f t="shared" si="76"/>
        <v>-3105319</v>
      </c>
      <c r="BV95" s="116">
        <f t="shared" si="43"/>
        <v>-6210638</v>
      </c>
      <c r="BX95" s="74">
        <f t="shared" si="77"/>
        <v>15574402</v>
      </c>
      <c r="BY95" s="74">
        <f t="shared" si="78"/>
        <v>14686901.8298</v>
      </c>
      <c r="BZ95" s="74">
        <f t="shared" si="78"/>
        <v>14539088.645400001</v>
      </c>
      <c r="CA95" s="74">
        <f t="shared" si="78"/>
        <v>14332274.4</v>
      </c>
      <c r="CB95" s="74">
        <f t="shared" si="78"/>
        <v>14021742.5</v>
      </c>
      <c r="CC95" s="74">
        <f t="shared" si="78"/>
        <v>13504396.354600001</v>
      </c>
      <c r="CD95" s="74">
        <f t="shared" si="78"/>
        <v>12469083</v>
      </c>
      <c r="CE95" s="74">
        <f t="shared" si="78"/>
        <v>9363764</v>
      </c>
      <c r="CG95" s="117">
        <f t="shared" si="79"/>
        <v>15574402</v>
      </c>
      <c r="CH95" s="117">
        <f t="shared" si="80"/>
        <v>15574402</v>
      </c>
      <c r="CI95" s="117">
        <f t="shared" si="80"/>
        <v>15574402</v>
      </c>
      <c r="CJ95" s="117">
        <f t="shared" si="80"/>
        <v>15574402</v>
      </c>
      <c r="CK95" s="117">
        <f t="shared" si="80"/>
        <v>15574402</v>
      </c>
      <c r="CL95" s="117">
        <f t="shared" si="80"/>
        <v>15574402</v>
      </c>
      <c r="CM95" s="117">
        <f t="shared" si="80"/>
        <v>15574402</v>
      </c>
      <c r="CN95" s="117">
        <f t="shared" si="80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 s="124">
        <v>0</v>
      </c>
      <c r="H96" s="6">
        <v>70</v>
      </c>
      <c r="I96" s="2" t="s">
        <v>257</v>
      </c>
      <c r="J96" s="60"/>
      <c r="K96" s="61">
        <v>668.26</v>
      </c>
      <c r="L96"/>
      <c r="M96" s="63">
        <v>98</v>
      </c>
      <c r="N96" s="64">
        <f t="shared" si="48"/>
        <v>29.4</v>
      </c>
      <c r="O96" s="64">
        <f t="shared" si="49"/>
        <v>400.96</v>
      </c>
      <c r="P96" s="64">
        <f t="shared" si="50"/>
        <v>0</v>
      </c>
      <c r="Q96" s="64">
        <f t="shared" si="51"/>
        <v>0</v>
      </c>
      <c r="R96" s="65">
        <f t="shared" si="52"/>
        <v>0.15</v>
      </c>
      <c r="S96" s="65">
        <f t="shared" si="53"/>
        <v>0</v>
      </c>
      <c r="T96" s="64">
        <f t="shared" si="54"/>
        <v>0</v>
      </c>
      <c r="U96" s="64">
        <f t="shared" si="55"/>
        <v>0</v>
      </c>
      <c r="V96">
        <v>5</v>
      </c>
      <c r="W96" s="64">
        <f t="shared" si="56"/>
        <v>1.25</v>
      </c>
      <c r="X96" s="27">
        <f t="shared" si="57"/>
        <v>29.4</v>
      </c>
      <c r="Y96" s="11">
        <f t="shared" si="58"/>
        <v>698.91</v>
      </c>
      <c r="Z96" s="61">
        <v>1437628635.6700001</v>
      </c>
      <c r="AA96" s="63">
        <v>6219</v>
      </c>
      <c r="AB96" s="27">
        <f t="shared" si="59"/>
        <v>231167.17</v>
      </c>
      <c r="AC96" s="10">
        <f t="shared" si="60"/>
        <v>0.83901899999999996</v>
      </c>
      <c r="AD96" s="63">
        <v>132739</v>
      </c>
      <c r="AE96" s="10">
        <f t="shared" si="83"/>
        <v>0.91323399999999999</v>
      </c>
      <c r="AF96" s="10">
        <f t="shared" si="81"/>
        <v>0.13871700000000001</v>
      </c>
      <c r="AG96" s="66">
        <f t="shared" si="61"/>
        <v>0.13871700000000001</v>
      </c>
      <c r="AH96" s="67">
        <f t="shared" si="62"/>
        <v>0</v>
      </c>
      <c r="AI96" s="68">
        <f t="shared" si="63"/>
        <v>0.13871700000000001</v>
      </c>
      <c r="AJ96">
        <v>673</v>
      </c>
      <c r="AK96">
        <v>13</v>
      </c>
      <c r="AL96" s="26">
        <f t="shared" si="64"/>
        <v>874900</v>
      </c>
      <c r="AM96">
        <v>0</v>
      </c>
      <c r="AN96">
        <v>0</v>
      </c>
      <c r="AO96" s="26">
        <f t="shared" si="65"/>
        <v>0</v>
      </c>
      <c r="AP96" s="26">
        <f t="shared" si="66"/>
        <v>1117357</v>
      </c>
      <c r="AQ96" s="26">
        <f t="shared" si="82"/>
        <v>1992257</v>
      </c>
      <c r="AR96" s="69">
        <v>2173420</v>
      </c>
      <c r="AS96" s="69">
        <f t="shared" si="84"/>
        <v>1992257</v>
      </c>
      <c r="AT96" s="63">
        <v>2207225</v>
      </c>
      <c r="AU96" s="26">
        <f t="shared" si="67"/>
        <v>214968</v>
      </c>
      <c r="AV96" s="70" t="str">
        <f t="shared" si="68"/>
        <v>No</v>
      </c>
      <c r="AW96" s="69">
        <f t="shared" si="69"/>
        <v>0</v>
      </c>
      <c r="AX96" s="71">
        <f t="shared" si="70"/>
        <v>2207225</v>
      </c>
      <c r="AY96" s="72">
        <f t="shared" si="71"/>
        <v>2207225</v>
      </c>
      <c r="AZ96" s="115">
        <f t="shared" si="72"/>
        <v>0</v>
      </c>
      <c r="BA96" s="115"/>
      <c r="BB96" s="115">
        <f t="shared" si="73"/>
        <v>12053.598524526382</v>
      </c>
      <c r="BC96" s="74"/>
      <c r="BD96" s="74"/>
      <c r="BE96" s="74">
        <f t="shared" si="74"/>
        <v>-214968</v>
      </c>
      <c r="BF96" s="74">
        <f t="shared" si="75"/>
        <v>-214968</v>
      </c>
      <c r="BG96" s="74">
        <f t="shared" si="75"/>
        <v>-184249.0728000002</v>
      </c>
      <c r="BH96" s="74">
        <f t="shared" si="75"/>
        <v>-153534.75236424012</v>
      </c>
      <c r="BI96" s="74">
        <f t="shared" si="75"/>
        <v>-122827.8018913921</v>
      </c>
      <c r="BJ96" s="74">
        <f t="shared" si="75"/>
        <v>-92120.851418544073</v>
      </c>
      <c r="BK96" s="74">
        <f t="shared" si="75"/>
        <v>-61416.971640743315</v>
      </c>
      <c r="BL96" s="74">
        <f t="shared" si="75"/>
        <v>-30708.485820371658</v>
      </c>
      <c r="BO96" s="116">
        <f t="shared" si="76"/>
        <v>0</v>
      </c>
      <c r="BP96" s="116">
        <f t="shared" si="76"/>
        <v>-30718.927199999998</v>
      </c>
      <c r="BQ96" s="116">
        <f t="shared" si="76"/>
        <v>-30714.32043576003</v>
      </c>
      <c r="BR96" s="116">
        <f t="shared" si="76"/>
        <v>-30706.950472848024</v>
      </c>
      <c r="BS96" s="116">
        <f t="shared" si="76"/>
        <v>-30706.950472848024</v>
      </c>
      <c r="BT96" s="116">
        <f t="shared" si="76"/>
        <v>-30703.879777800739</v>
      </c>
      <c r="BU96" s="116">
        <f t="shared" si="76"/>
        <v>-30708.485820371658</v>
      </c>
      <c r="BV96" s="116">
        <f t="shared" si="43"/>
        <v>-30708.485820371658</v>
      </c>
      <c r="BX96" s="74">
        <f t="shared" si="77"/>
        <v>2207225</v>
      </c>
      <c r="BY96" s="74">
        <f t="shared" si="78"/>
        <v>2176506.0728000002</v>
      </c>
      <c r="BZ96" s="74">
        <f t="shared" si="78"/>
        <v>2145791.7523642401</v>
      </c>
      <c r="CA96" s="74">
        <f t="shared" si="78"/>
        <v>2115084.8018913921</v>
      </c>
      <c r="CB96" s="74">
        <f t="shared" si="78"/>
        <v>2084377.8514185441</v>
      </c>
      <c r="CC96" s="74">
        <f t="shared" si="78"/>
        <v>2053673.9716407433</v>
      </c>
      <c r="CD96" s="74">
        <f t="shared" si="78"/>
        <v>2022965.4858203717</v>
      </c>
      <c r="CE96" s="74">
        <f t="shared" si="78"/>
        <v>1992257</v>
      </c>
      <c r="CG96" s="117">
        <f t="shared" si="79"/>
        <v>2207225</v>
      </c>
      <c r="CH96" s="117">
        <f t="shared" si="80"/>
        <v>2176506.0728000002</v>
      </c>
      <c r="CI96" s="117">
        <f t="shared" si="80"/>
        <v>2145791.7523642401</v>
      </c>
      <c r="CJ96" s="117">
        <f t="shared" si="80"/>
        <v>2115084.8018913921</v>
      </c>
      <c r="CK96" s="117">
        <f t="shared" si="80"/>
        <v>2084377.8514185441</v>
      </c>
      <c r="CL96" s="117">
        <f t="shared" si="80"/>
        <v>2053673.9716407433</v>
      </c>
      <c r="CM96" s="117">
        <f t="shared" si="80"/>
        <v>2022965.4858203717</v>
      </c>
      <c r="CN96" s="117">
        <f t="shared" si="80"/>
        <v>1992257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 s="124">
        <v>0</v>
      </c>
      <c r="H97" s="6">
        <v>71</v>
      </c>
      <c r="I97" s="2" t="s">
        <v>258</v>
      </c>
      <c r="J97" s="60"/>
      <c r="K97" s="61">
        <v>796.01</v>
      </c>
      <c r="L97"/>
      <c r="M97" s="63">
        <v>210</v>
      </c>
      <c r="N97" s="64">
        <f t="shared" si="48"/>
        <v>63</v>
      </c>
      <c r="O97" s="64">
        <f t="shared" si="49"/>
        <v>477.61</v>
      </c>
      <c r="P97" s="64">
        <f t="shared" si="50"/>
        <v>0</v>
      </c>
      <c r="Q97" s="64">
        <f t="shared" si="51"/>
        <v>0</v>
      </c>
      <c r="R97" s="65">
        <f t="shared" si="52"/>
        <v>0.26</v>
      </c>
      <c r="S97" s="65">
        <f t="shared" si="53"/>
        <v>0</v>
      </c>
      <c r="T97" s="64">
        <f t="shared" si="54"/>
        <v>0</v>
      </c>
      <c r="U97" s="64">
        <f t="shared" si="55"/>
        <v>0</v>
      </c>
      <c r="V97">
        <v>5</v>
      </c>
      <c r="W97" s="64">
        <f t="shared" si="56"/>
        <v>1.25</v>
      </c>
      <c r="X97" s="27">
        <f t="shared" si="57"/>
        <v>63</v>
      </c>
      <c r="Y97" s="11">
        <f t="shared" si="58"/>
        <v>860.26</v>
      </c>
      <c r="Z97" s="61">
        <v>1445552455.3299999</v>
      </c>
      <c r="AA97" s="63">
        <v>7137</v>
      </c>
      <c r="AB97" s="27">
        <f t="shared" si="59"/>
        <v>202543.43</v>
      </c>
      <c r="AC97" s="10">
        <f t="shared" si="60"/>
        <v>0.73512900000000003</v>
      </c>
      <c r="AD97" s="63">
        <v>106594</v>
      </c>
      <c r="AE97" s="10">
        <f t="shared" si="83"/>
        <v>0.73335899999999998</v>
      </c>
      <c r="AF97" s="10">
        <f t="shared" si="81"/>
        <v>0.26540200000000003</v>
      </c>
      <c r="AG97" s="66">
        <f t="shared" si="61"/>
        <v>0.26540200000000003</v>
      </c>
      <c r="AH97" s="67">
        <f t="shared" si="62"/>
        <v>0</v>
      </c>
      <c r="AI97" s="68">
        <f t="shared" si="63"/>
        <v>0.26540200000000003</v>
      </c>
      <c r="AJ97">
        <v>0</v>
      </c>
      <c r="AK97">
        <v>0</v>
      </c>
      <c r="AL97" s="26">
        <f t="shared" si="64"/>
        <v>0</v>
      </c>
      <c r="AM97">
        <v>0</v>
      </c>
      <c r="AN97">
        <v>0</v>
      </c>
      <c r="AO97" s="26">
        <f t="shared" si="65"/>
        <v>0</v>
      </c>
      <c r="AP97" s="26">
        <f t="shared" si="66"/>
        <v>2631327</v>
      </c>
      <c r="AQ97" s="26">
        <f t="shared" si="82"/>
        <v>2631327</v>
      </c>
      <c r="AR97" s="69">
        <v>5410404</v>
      </c>
      <c r="AS97" s="69">
        <f t="shared" si="84"/>
        <v>2631327</v>
      </c>
      <c r="AT97" s="63">
        <v>4578589</v>
      </c>
      <c r="AU97" s="26">
        <f t="shared" si="67"/>
        <v>1947262</v>
      </c>
      <c r="AV97" s="70" t="str">
        <f t="shared" si="68"/>
        <v>No</v>
      </c>
      <c r="AW97" s="69">
        <f t="shared" si="69"/>
        <v>0</v>
      </c>
      <c r="AX97" s="71">
        <f t="shared" si="70"/>
        <v>4578589</v>
      </c>
      <c r="AY97" s="72">
        <f t="shared" si="71"/>
        <v>4578589</v>
      </c>
      <c r="AZ97" s="115">
        <f t="shared" si="72"/>
        <v>0</v>
      </c>
      <c r="BA97" s="115"/>
      <c r="BB97" s="115">
        <f t="shared" si="73"/>
        <v>12455.241140186681</v>
      </c>
      <c r="BC97" s="74"/>
      <c r="BD97" s="74"/>
      <c r="BE97" s="74">
        <f t="shared" si="74"/>
        <v>-1947262</v>
      </c>
      <c r="BF97" s="74">
        <f t="shared" si="75"/>
        <v>-1947262</v>
      </c>
      <c r="BG97" s="74">
        <f t="shared" si="75"/>
        <v>-1668998.2602000004</v>
      </c>
      <c r="BH97" s="74">
        <f t="shared" si="75"/>
        <v>-1390776.2502246602</v>
      </c>
      <c r="BI97" s="74">
        <f t="shared" si="75"/>
        <v>-1112621.000179728</v>
      </c>
      <c r="BJ97" s="74">
        <f t="shared" si="75"/>
        <v>-834465.7501347959</v>
      </c>
      <c r="BK97" s="74">
        <f t="shared" si="75"/>
        <v>-556338.31561486842</v>
      </c>
      <c r="BL97" s="74">
        <f t="shared" si="75"/>
        <v>-278169.15780743398</v>
      </c>
      <c r="BO97" s="116">
        <f t="shared" si="76"/>
        <v>0</v>
      </c>
      <c r="BP97" s="116">
        <f t="shared" si="76"/>
        <v>-278263.73979999998</v>
      </c>
      <c r="BQ97" s="116">
        <f t="shared" si="76"/>
        <v>-278222.00997534004</v>
      </c>
      <c r="BR97" s="116">
        <f t="shared" si="76"/>
        <v>-278155.25004493207</v>
      </c>
      <c r="BS97" s="116">
        <f t="shared" si="76"/>
        <v>-278155.25004493201</v>
      </c>
      <c r="BT97" s="116">
        <f t="shared" si="76"/>
        <v>-278127.43451992748</v>
      </c>
      <c r="BU97" s="116">
        <f t="shared" si="76"/>
        <v>-278169.15780743421</v>
      </c>
      <c r="BV97" s="116">
        <f t="shared" si="43"/>
        <v>-278169.15780743398</v>
      </c>
      <c r="BX97" s="74">
        <f t="shared" si="77"/>
        <v>4578589</v>
      </c>
      <c r="BY97" s="74">
        <f t="shared" si="78"/>
        <v>4300325.2602000004</v>
      </c>
      <c r="BZ97" s="74">
        <f t="shared" si="78"/>
        <v>4022103.2502246602</v>
      </c>
      <c r="CA97" s="74">
        <f t="shared" si="78"/>
        <v>3743948.000179728</v>
      </c>
      <c r="CB97" s="74">
        <f t="shared" si="78"/>
        <v>3465792.7501347959</v>
      </c>
      <c r="CC97" s="74">
        <f t="shared" si="78"/>
        <v>3187665.3156148684</v>
      </c>
      <c r="CD97" s="74">
        <f t="shared" si="78"/>
        <v>2909496.157807434</v>
      </c>
      <c r="CE97" s="74">
        <f t="shared" si="78"/>
        <v>2631327</v>
      </c>
      <c r="CG97" s="117">
        <f t="shared" si="79"/>
        <v>4578589</v>
      </c>
      <c r="CH97" s="117">
        <f t="shared" si="80"/>
        <v>4300325.2602000004</v>
      </c>
      <c r="CI97" s="117">
        <f t="shared" si="80"/>
        <v>4022103.2502246602</v>
      </c>
      <c r="CJ97" s="117">
        <f t="shared" si="80"/>
        <v>3743948.000179728</v>
      </c>
      <c r="CK97" s="117">
        <f t="shared" si="80"/>
        <v>3465792.7501347959</v>
      </c>
      <c r="CL97" s="117">
        <f t="shared" si="80"/>
        <v>3187665.3156148684</v>
      </c>
      <c r="CM97" s="117">
        <f t="shared" si="80"/>
        <v>2909496.157807434</v>
      </c>
      <c r="CN97" s="117">
        <f t="shared" si="80"/>
        <v>2631327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 s="124">
        <v>42</v>
      </c>
      <c r="H98" s="6">
        <v>72</v>
      </c>
      <c r="I98" s="2" t="s">
        <v>259</v>
      </c>
      <c r="J98" s="60"/>
      <c r="K98" s="61">
        <v>2247.0100000000002</v>
      </c>
      <c r="L98"/>
      <c r="M98" s="63">
        <v>572</v>
      </c>
      <c r="N98" s="64">
        <f t="shared" si="48"/>
        <v>171.6</v>
      </c>
      <c r="O98" s="64">
        <f t="shared" si="49"/>
        <v>1348.21</v>
      </c>
      <c r="P98" s="64">
        <f t="shared" si="50"/>
        <v>0</v>
      </c>
      <c r="Q98" s="64">
        <f t="shared" si="51"/>
        <v>0</v>
      </c>
      <c r="R98" s="65">
        <f t="shared" si="52"/>
        <v>0.25</v>
      </c>
      <c r="S98" s="65">
        <f t="shared" si="53"/>
        <v>0</v>
      </c>
      <c r="T98" s="64">
        <f t="shared" si="54"/>
        <v>0</v>
      </c>
      <c r="U98" s="64">
        <f t="shared" si="55"/>
        <v>0</v>
      </c>
      <c r="V98">
        <v>42</v>
      </c>
      <c r="W98" s="64">
        <f t="shared" si="56"/>
        <v>10.5</v>
      </c>
      <c r="X98" s="27">
        <f t="shared" si="57"/>
        <v>171.6</v>
      </c>
      <c r="Y98" s="11">
        <f t="shared" si="58"/>
        <v>2429.11</v>
      </c>
      <c r="Z98" s="61">
        <v>2515834785.3299999</v>
      </c>
      <c r="AA98" s="63">
        <v>15394</v>
      </c>
      <c r="AB98" s="27">
        <f t="shared" si="59"/>
        <v>163429.57</v>
      </c>
      <c r="AC98" s="10">
        <f t="shared" si="60"/>
        <v>0.59316599999999997</v>
      </c>
      <c r="AD98" s="63">
        <v>107774</v>
      </c>
      <c r="AE98" s="10">
        <f t="shared" si="83"/>
        <v>0.74147700000000005</v>
      </c>
      <c r="AF98" s="10">
        <f t="shared" si="81"/>
        <v>0.36234100000000002</v>
      </c>
      <c r="AG98" s="66">
        <f t="shared" si="61"/>
        <v>0.36234100000000002</v>
      </c>
      <c r="AH98" s="67">
        <f t="shared" si="62"/>
        <v>0</v>
      </c>
      <c r="AI98" s="68">
        <f t="shared" si="63"/>
        <v>0.36234100000000002</v>
      </c>
      <c r="AJ98">
        <v>0</v>
      </c>
      <c r="AK98">
        <v>0</v>
      </c>
      <c r="AL98" s="26">
        <f t="shared" si="64"/>
        <v>0</v>
      </c>
      <c r="AM98">
        <v>0</v>
      </c>
      <c r="AN98">
        <v>0</v>
      </c>
      <c r="AO98" s="26">
        <f t="shared" si="65"/>
        <v>0</v>
      </c>
      <c r="AP98" s="26">
        <f t="shared" si="66"/>
        <v>10143915</v>
      </c>
      <c r="AQ98" s="26">
        <f t="shared" si="82"/>
        <v>10143915</v>
      </c>
      <c r="AR98" s="69">
        <v>11977384</v>
      </c>
      <c r="AS98" s="69">
        <f t="shared" si="84"/>
        <v>10143915</v>
      </c>
      <c r="AT98" s="63">
        <v>12032619</v>
      </c>
      <c r="AU98" s="26">
        <f t="shared" si="67"/>
        <v>1888704</v>
      </c>
      <c r="AV98" s="70" t="str">
        <f t="shared" si="68"/>
        <v>No</v>
      </c>
      <c r="AW98" s="69">
        <f t="shared" si="69"/>
        <v>0</v>
      </c>
      <c r="AX98" s="71">
        <f t="shared" si="70"/>
        <v>12032619</v>
      </c>
      <c r="AY98" s="72">
        <f t="shared" si="71"/>
        <v>12032619</v>
      </c>
      <c r="AZ98" s="115">
        <f t="shared" si="72"/>
        <v>0</v>
      </c>
      <c r="BA98" s="115"/>
      <c r="BB98" s="115">
        <f t="shared" si="73"/>
        <v>12458.997846026496</v>
      </c>
      <c r="BC98" s="74"/>
      <c r="BD98" s="74"/>
      <c r="BE98" s="74">
        <f t="shared" si="74"/>
        <v>-1888704</v>
      </c>
      <c r="BF98" s="74">
        <f t="shared" si="75"/>
        <v>-1888704</v>
      </c>
      <c r="BG98" s="74">
        <f t="shared" si="75"/>
        <v>-1618808.1984000001</v>
      </c>
      <c r="BH98" s="74">
        <f t="shared" si="75"/>
        <v>-1348952.8717267197</v>
      </c>
      <c r="BI98" s="74">
        <f t="shared" si="75"/>
        <v>-1079162.297381375</v>
      </c>
      <c r="BJ98" s="74">
        <f t="shared" si="75"/>
        <v>-809371.72303603217</v>
      </c>
      <c r="BK98" s="74">
        <f t="shared" si="75"/>
        <v>-539608.12774812244</v>
      </c>
      <c r="BL98" s="74">
        <f t="shared" si="75"/>
        <v>-269804.06387406215</v>
      </c>
      <c r="BO98" s="116">
        <f t="shared" si="76"/>
        <v>0</v>
      </c>
      <c r="BP98" s="116">
        <f t="shared" si="76"/>
        <v>-269895.80160000001</v>
      </c>
      <c r="BQ98" s="116">
        <f t="shared" si="76"/>
        <v>-269855.32667327998</v>
      </c>
      <c r="BR98" s="116">
        <f t="shared" si="76"/>
        <v>-269790.57434534392</v>
      </c>
      <c r="BS98" s="116">
        <f t="shared" si="76"/>
        <v>-269790.57434534375</v>
      </c>
      <c r="BT98" s="116">
        <f t="shared" si="76"/>
        <v>-269763.5952879095</v>
      </c>
      <c r="BU98" s="116">
        <f t="shared" si="76"/>
        <v>-269804.06387406122</v>
      </c>
      <c r="BV98" s="116">
        <f t="shared" si="43"/>
        <v>-269804.06387406215</v>
      </c>
      <c r="BX98" s="74">
        <f t="shared" si="77"/>
        <v>12032619</v>
      </c>
      <c r="BY98" s="74">
        <f t="shared" si="78"/>
        <v>11762723.1984</v>
      </c>
      <c r="BZ98" s="74">
        <f t="shared" si="78"/>
        <v>11492867.87172672</v>
      </c>
      <c r="CA98" s="74">
        <f t="shared" si="78"/>
        <v>11223077.297381375</v>
      </c>
      <c r="CB98" s="74">
        <f t="shared" si="78"/>
        <v>10953286.723036032</v>
      </c>
      <c r="CC98" s="74">
        <f t="shared" si="78"/>
        <v>10683523.127748122</v>
      </c>
      <c r="CD98" s="74">
        <f t="shared" si="78"/>
        <v>10413719.063874062</v>
      </c>
      <c r="CE98" s="74">
        <f t="shared" si="78"/>
        <v>10143915</v>
      </c>
      <c r="CG98" s="117">
        <f t="shared" si="79"/>
        <v>12032619</v>
      </c>
      <c r="CH98" s="117">
        <f t="shared" si="80"/>
        <v>11762723.1984</v>
      </c>
      <c r="CI98" s="117">
        <f t="shared" si="80"/>
        <v>11492867.87172672</v>
      </c>
      <c r="CJ98" s="117">
        <f t="shared" si="80"/>
        <v>11223077.297381375</v>
      </c>
      <c r="CK98" s="117">
        <f t="shared" si="80"/>
        <v>10953286.723036032</v>
      </c>
      <c r="CL98" s="117">
        <f t="shared" si="80"/>
        <v>10683523.127748122</v>
      </c>
      <c r="CM98" s="117">
        <f t="shared" si="80"/>
        <v>10413719.063874062</v>
      </c>
      <c r="CN98" s="117">
        <f t="shared" si="80"/>
        <v>10143915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 s="124">
        <v>0</v>
      </c>
      <c r="H99" s="6">
        <v>73</v>
      </c>
      <c r="I99" s="2" t="s">
        <v>260</v>
      </c>
      <c r="J99" s="60"/>
      <c r="K99" s="61">
        <v>540.39</v>
      </c>
      <c r="L99"/>
      <c r="M99" s="63">
        <v>189</v>
      </c>
      <c r="N99" s="64">
        <f t="shared" si="48"/>
        <v>56.7</v>
      </c>
      <c r="O99" s="64">
        <f t="shared" si="49"/>
        <v>324.23</v>
      </c>
      <c r="P99" s="64">
        <f t="shared" si="50"/>
        <v>0</v>
      </c>
      <c r="Q99" s="64">
        <f t="shared" si="51"/>
        <v>0</v>
      </c>
      <c r="R99" s="65">
        <f t="shared" si="52"/>
        <v>0.35</v>
      </c>
      <c r="S99" s="65">
        <f t="shared" si="53"/>
        <v>0</v>
      </c>
      <c r="T99" s="64">
        <f t="shared" si="54"/>
        <v>0</v>
      </c>
      <c r="U99" s="64">
        <f t="shared" si="55"/>
        <v>0</v>
      </c>
      <c r="V99">
        <v>12</v>
      </c>
      <c r="W99" s="64">
        <f t="shared" si="56"/>
        <v>3</v>
      </c>
      <c r="X99" s="27">
        <f t="shared" si="57"/>
        <v>56.7</v>
      </c>
      <c r="Y99" s="11">
        <f t="shared" si="58"/>
        <v>600.09</v>
      </c>
      <c r="Z99" s="61">
        <v>796006603.66999996</v>
      </c>
      <c r="AA99" s="63">
        <v>4213</v>
      </c>
      <c r="AB99" s="27">
        <f t="shared" si="59"/>
        <v>188940.57</v>
      </c>
      <c r="AC99" s="10">
        <f t="shared" si="60"/>
        <v>0.68575799999999998</v>
      </c>
      <c r="AD99" s="63">
        <v>94302</v>
      </c>
      <c r="AE99" s="10">
        <f t="shared" si="83"/>
        <v>0.64879100000000001</v>
      </c>
      <c r="AF99" s="10">
        <f t="shared" si="81"/>
        <v>0.32533200000000001</v>
      </c>
      <c r="AG99" s="66">
        <f t="shared" si="61"/>
        <v>0.32533200000000001</v>
      </c>
      <c r="AH99" s="67">
        <f t="shared" si="62"/>
        <v>0</v>
      </c>
      <c r="AI99" s="68">
        <f t="shared" si="63"/>
        <v>0.32533200000000001</v>
      </c>
      <c r="AJ99">
        <v>0</v>
      </c>
      <c r="AK99">
        <v>0</v>
      </c>
      <c r="AL99" s="26">
        <f t="shared" si="64"/>
        <v>0</v>
      </c>
      <c r="AM99">
        <v>100</v>
      </c>
      <c r="AN99">
        <v>4</v>
      </c>
      <c r="AO99" s="26">
        <f t="shared" si="65"/>
        <v>40000</v>
      </c>
      <c r="AP99" s="26">
        <f t="shared" si="66"/>
        <v>2250008</v>
      </c>
      <c r="AQ99" s="26">
        <f t="shared" si="82"/>
        <v>2290008</v>
      </c>
      <c r="AR99" s="69">
        <v>3518715</v>
      </c>
      <c r="AS99" s="69">
        <f t="shared" si="84"/>
        <v>2290008</v>
      </c>
      <c r="AT99" s="63">
        <v>2899516</v>
      </c>
      <c r="AU99" s="26">
        <f t="shared" si="67"/>
        <v>609508</v>
      </c>
      <c r="AV99" s="70" t="str">
        <f t="shared" si="68"/>
        <v>No</v>
      </c>
      <c r="AW99" s="69">
        <f t="shared" si="69"/>
        <v>0</v>
      </c>
      <c r="AX99" s="71">
        <f t="shared" si="70"/>
        <v>2899516</v>
      </c>
      <c r="AY99" s="72">
        <f t="shared" si="71"/>
        <v>2899516</v>
      </c>
      <c r="AZ99" s="115">
        <f t="shared" si="72"/>
        <v>0</v>
      </c>
      <c r="BA99" s="115"/>
      <c r="BB99" s="115">
        <f t="shared" si="73"/>
        <v>12798.233220451897</v>
      </c>
      <c r="BC99" s="74"/>
      <c r="BD99" s="74"/>
      <c r="BE99" s="74">
        <f t="shared" si="74"/>
        <v>-609508</v>
      </c>
      <c r="BF99" s="74">
        <f t="shared" si="75"/>
        <v>-609508</v>
      </c>
      <c r="BG99" s="74">
        <f t="shared" si="75"/>
        <v>-522409.3067999999</v>
      </c>
      <c r="BH99" s="74">
        <f t="shared" si="75"/>
        <v>-435323.67535643978</v>
      </c>
      <c r="BI99" s="74">
        <f t="shared" si="75"/>
        <v>-348258.94028515182</v>
      </c>
      <c r="BJ99" s="74">
        <f t="shared" si="75"/>
        <v>-261194.20521386387</v>
      </c>
      <c r="BK99" s="74">
        <f t="shared" si="75"/>
        <v>-174138.1766160829</v>
      </c>
      <c r="BL99" s="74">
        <f t="shared" si="75"/>
        <v>-87069.08830804145</v>
      </c>
      <c r="BO99" s="116">
        <f t="shared" si="76"/>
        <v>0</v>
      </c>
      <c r="BP99" s="116">
        <f t="shared" si="76"/>
        <v>-87098.693199999994</v>
      </c>
      <c r="BQ99" s="116">
        <f t="shared" si="76"/>
        <v>-87085.631443559978</v>
      </c>
      <c r="BR99" s="116">
        <f t="shared" si="76"/>
        <v>-87064.735071287956</v>
      </c>
      <c r="BS99" s="116">
        <f t="shared" si="76"/>
        <v>-87064.735071287956</v>
      </c>
      <c r="BT99" s="116">
        <f t="shared" si="76"/>
        <v>-87056.028597780823</v>
      </c>
      <c r="BU99" s="116">
        <f t="shared" si="76"/>
        <v>-87069.08830804145</v>
      </c>
      <c r="BV99" s="116">
        <f t="shared" si="43"/>
        <v>-87069.08830804145</v>
      </c>
      <c r="BX99" s="74">
        <f t="shared" si="77"/>
        <v>2899516</v>
      </c>
      <c r="BY99" s="74">
        <f t="shared" si="78"/>
        <v>2812417.3067999999</v>
      </c>
      <c r="BZ99" s="74">
        <f t="shared" si="78"/>
        <v>2725331.6753564398</v>
      </c>
      <c r="CA99" s="74">
        <f t="shared" si="78"/>
        <v>2638266.9402851518</v>
      </c>
      <c r="CB99" s="74">
        <f t="shared" si="78"/>
        <v>2551202.2052138639</v>
      </c>
      <c r="CC99" s="74">
        <f t="shared" si="78"/>
        <v>2464146.1766160829</v>
      </c>
      <c r="CD99" s="74">
        <f t="shared" si="78"/>
        <v>2377077.0883080414</v>
      </c>
      <c r="CE99" s="74">
        <f t="shared" si="78"/>
        <v>2290008</v>
      </c>
      <c r="CG99" s="117">
        <f t="shared" si="79"/>
        <v>2899516</v>
      </c>
      <c r="CH99" s="117">
        <f t="shared" si="80"/>
        <v>2812417.3067999999</v>
      </c>
      <c r="CI99" s="117">
        <f t="shared" si="80"/>
        <v>2725331.6753564398</v>
      </c>
      <c r="CJ99" s="117">
        <f t="shared" si="80"/>
        <v>2638266.9402851518</v>
      </c>
      <c r="CK99" s="117">
        <f t="shared" si="80"/>
        <v>2551202.2052138639</v>
      </c>
      <c r="CL99" s="117">
        <f t="shared" si="80"/>
        <v>2464146.1766160829</v>
      </c>
      <c r="CM99" s="117">
        <f t="shared" si="80"/>
        <v>2377077.0883080414</v>
      </c>
      <c r="CN99" s="117">
        <f t="shared" si="80"/>
        <v>2290008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 s="124">
        <v>0</v>
      </c>
      <c r="H100" s="6">
        <v>74</v>
      </c>
      <c r="I100" s="2" t="s">
        <v>261</v>
      </c>
      <c r="J100" s="60"/>
      <c r="K100" s="61">
        <v>789.12</v>
      </c>
      <c r="L100"/>
      <c r="M100" s="63">
        <v>205</v>
      </c>
      <c r="N100" s="64">
        <f t="shared" si="48"/>
        <v>61.5</v>
      </c>
      <c r="O100" s="64">
        <f t="shared" si="49"/>
        <v>473.47</v>
      </c>
      <c r="P100" s="64">
        <f t="shared" si="50"/>
        <v>0</v>
      </c>
      <c r="Q100" s="64">
        <f t="shared" si="51"/>
        <v>0</v>
      </c>
      <c r="R100" s="65">
        <f t="shared" si="52"/>
        <v>0.26</v>
      </c>
      <c r="S100" s="65">
        <f t="shared" si="53"/>
        <v>0</v>
      </c>
      <c r="T100" s="64">
        <f t="shared" si="54"/>
        <v>0</v>
      </c>
      <c r="U100" s="64">
        <f t="shared" si="55"/>
        <v>0</v>
      </c>
      <c r="V100">
        <v>5</v>
      </c>
      <c r="W100" s="64">
        <f t="shared" si="56"/>
        <v>1.25</v>
      </c>
      <c r="X100" s="27">
        <f t="shared" si="57"/>
        <v>61.5</v>
      </c>
      <c r="Y100" s="11">
        <f t="shared" si="58"/>
        <v>851.87</v>
      </c>
      <c r="Z100" s="61">
        <v>2229512997</v>
      </c>
      <c r="AA100" s="63">
        <v>8249</v>
      </c>
      <c r="AB100" s="27">
        <f t="shared" si="59"/>
        <v>270276.76</v>
      </c>
      <c r="AC100" s="10">
        <f t="shared" si="60"/>
        <v>0.98096700000000003</v>
      </c>
      <c r="AD100" s="63">
        <v>106912</v>
      </c>
      <c r="AE100" s="10">
        <f t="shared" si="83"/>
        <v>0.73554600000000003</v>
      </c>
      <c r="AF100" s="10">
        <f t="shared" si="81"/>
        <v>9.2659000000000005E-2</v>
      </c>
      <c r="AG100" s="66">
        <f t="shared" si="61"/>
        <v>9.2659000000000005E-2</v>
      </c>
      <c r="AH100" s="67">
        <f t="shared" si="62"/>
        <v>0</v>
      </c>
      <c r="AI100" s="68">
        <f t="shared" si="63"/>
        <v>9.2659000000000005E-2</v>
      </c>
      <c r="AJ100">
        <v>786</v>
      </c>
      <c r="AK100">
        <v>13</v>
      </c>
      <c r="AL100" s="26">
        <f t="shared" si="64"/>
        <v>1021800</v>
      </c>
      <c r="AM100">
        <v>0</v>
      </c>
      <c r="AN100">
        <v>0</v>
      </c>
      <c r="AO100" s="26">
        <f t="shared" si="65"/>
        <v>0</v>
      </c>
      <c r="AP100" s="26">
        <f t="shared" si="66"/>
        <v>909708</v>
      </c>
      <c r="AQ100" s="26">
        <f t="shared" si="82"/>
        <v>1931508</v>
      </c>
      <c r="AR100" s="69">
        <v>1446598</v>
      </c>
      <c r="AS100" s="69">
        <f t="shared" si="84"/>
        <v>1931508</v>
      </c>
      <c r="AT100" s="63">
        <v>1557217</v>
      </c>
      <c r="AU100" s="26">
        <f t="shared" si="67"/>
        <v>374291</v>
      </c>
      <c r="AV100" s="70" t="str">
        <f t="shared" si="68"/>
        <v>Yes</v>
      </c>
      <c r="AW100" s="69">
        <f t="shared" si="69"/>
        <v>374291</v>
      </c>
      <c r="AX100" s="71">
        <f t="shared" si="70"/>
        <v>1931508</v>
      </c>
      <c r="AY100" s="72">
        <f t="shared" si="71"/>
        <v>1931508</v>
      </c>
      <c r="AZ100" s="115">
        <f t="shared" si="72"/>
        <v>374291</v>
      </c>
      <c r="BA100" s="115"/>
      <c r="BB100" s="115">
        <f t="shared" si="73"/>
        <v>12441.455988949716</v>
      </c>
      <c r="BC100" s="74"/>
      <c r="BD100" s="74"/>
      <c r="BE100" s="74">
        <f t="shared" si="74"/>
        <v>0</v>
      </c>
      <c r="BF100" s="74">
        <f t="shared" si="75"/>
        <v>0</v>
      </c>
      <c r="BG100" s="74">
        <f t="shared" si="75"/>
        <v>0</v>
      </c>
      <c r="BH100" s="74">
        <f t="shared" si="75"/>
        <v>0</v>
      </c>
      <c r="BI100" s="74">
        <f t="shared" si="75"/>
        <v>0</v>
      </c>
      <c r="BJ100" s="74">
        <f t="shared" si="75"/>
        <v>0</v>
      </c>
      <c r="BK100" s="74">
        <f t="shared" si="75"/>
        <v>0</v>
      </c>
      <c r="BL100" s="74">
        <f t="shared" si="75"/>
        <v>0</v>
      </c>
      <c r="BO100" s="116">
        <f t="shared" si="76"/>
        <v>0</v>
      </c>
      <c r="BP100" s="116">
        <f t="shared" si="76"/>
        <v>0</v>
      </c>
      <c r="BQ100" s="116">
        <f t="shared" si="76"/>
        <v>0</v>
      </c>
      <c r="BR100" s="116">
        <f t="shared" si="76"/>
        <v>0</v>
      </c>
      <c r="BS100" s="116">
        <f t="shared" si="76"/>
        <v>0</v>
      </c>
      <c r="BT100" s="116">
        <f t="shared" si="76"/>
        <v>0</v>
      </c>
      <c r="BU100" s="116">
        <f t="shared" si="76"/>
        <v>0</v>
      </c>
      <c r="BV100" s="116">
        <f t="shared" si="43"/>
        <v>0</v>
      </c>
      <c r="BX100" s="74">
        <f t="shared" si="77"/>
        <v>1931508</v>
      </c>
      <c r="BY100" s="74">
        <f t="shared" si="78"/>
        <v>1931508</v>
      </c>
      <c r="BZ100" s="74">
        <f t="shared" si="78"/>
        <v>1931508</v>
      </c>
      <c r="CA100" s="74">
        <f t="shared" si="78"/>
        <v>1931508</v>
      </c>
      <c r="CB100" s="74">
        <f t="shared" si="78"/>
        <v>1931508</v>
      </c>
      <c r="CC100" s="74">
        <f t="shared" si="78"/>
        <v>1931508</v>
      </c>
      <c r="CD100" s="74">
        <f t="shared" si="78"/>
        <v>1931508</v>
      </c>
      <c r="CE100" s="74">
        <f t="shared" si="78"/>
        <v>1931508</v>
      </c>
      <c r="CG100" s="117">
        <f t="shared" si="79"/>
        <v>1931508</v>
      </c>
      <c r="CH100" s="117">
        <f t="shared" si="80"/>
        <v>1931508</v>
      </c>
      <c r="CI100" s="117">
        <f t="shared" si="80"/>
        <v>1931508</v>
      </c>
      <c r="CJ100" s="117">
        <f t="shared" si="80"/>
        <v>1931508</v>
      </c>
      <c r="CK100" s="117">
        <f t="shared" si="80"/>
        <v>1931508</v>
      </c>
      <c r="CL100" s="117">
        <f t="shared" si="80"/>
        <v>1931508</v>
      </c>
      <c r="CM100" s="117">
        <f t="shared" si="80"/>
        <v>1931508</v>
      </c>
      <c r="CN100" s="117">
        <f t="shared" si="80"/>
        <v>1931508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 s="124">
        <v>0</v>
      </c>
      <c r="H101" s="6">
        <v>75</v>
      </c>
      <c r="I101" s="2" t="s">
        <v>262</v>
      </c>
      <c r="J101" s="60"/>
      <c r="K101" s="61">
        <v>212.55</v>
      </c>
      <c r="L101"/>
      <c r="M101" s="63">
        <v>32</v>
      </c>
      <c r="N101" s="64">
        <f t="shared" si="48"/>
        <v>9.6</v>
      </c>
      <c r="O101" s="64">
        <f t="shared" si="49"/>
        <v>127.53</v>
      </c>
      <c r="P101" s="64">
        <f t="shared" si="50"/>
        <v>0</v>
      </c>
      <c r="Q101" s="64">
        <f t="shared" si="51"/>
        <v>0</v>
      </c>
      <c r="R101" s="65">
        <f t="shared" si="52"/>
        <v>0.15</v>
      </c>
      <c r="S101" s="65">
        <f t="shared" si="53"/>
        <v>0</v>
      </c>
      <c r="T101" s="64">
        <f t="shared" si="54"/>
        <v>0</v>
      </c>
      <c r="U101" s="64">
        <f t="shared" si="55"/>
        <v>0</v>
      </c>
      <c r="V101">
        <v>2</v>
      </c>
      <c r="W101" s="64">
        <f t="shared" si="56"/>
        <v>0.5</v>
      </c>
      <c r="X101" s="27">
        <f t="shared" si="57"/>
        <v>9.6</v>
      </c>
      <c r="Y101" s="11">
        <f t="shared" si="58"/>
        <v>222.65</v>
      </c>
      <c r="Z101" s="61">
        <v>1051820854.33</v>
      </c>
      <c r="AA101" s="63">
        <v>2356</v>
      </c>
      <c r="AB101" s="27">
        <f t="shared" si="59"/>
        <v>446443.49</v>
      </c>
      <c r="AC101" s="10">
        <f t="shared" si="60"/>
        <v>1.6203620000000001</v>
      </c>
      <c r="AD101" s="63">
        <v>139000</v>
      </c>
      <c r="AE101" s="10">
        <f t="shared" si="83"/>
        <v>0.95630899999999996</v>
      </c>
      <c r="AF101" s="10">
        <f t="shared" si="81"/>
        <v>-0.42114600000000002</v>
      </c>
      <c r="AG101" s="66">
        <f t="shared" si="61"/>
        <v>0.01</v>
      </c>
      <c r="AH101" s="67">
        <f t="shared" si="62"/>
        <v>0</v>
      </c>
      <c r="AI101" s="68">
        <f t="shared" si="63"/>
        <v>0.01</v>
      </c>
      <c r="AJ101">
        <v>209</v>
      </c>
      <c r="AK101">
        <v>13</v>
      </c>
      <c r="AL101" s="26">
        <f t="shared" si="64"/>
        <v>271700</v>
      </c>
      <c r="AM101">
        <v>0</v>
      </c>
      <c r="AN101">
        <v>0</v>
      </c>
      <c r="AO101" s="26">
        <f t="shared" si="65"/>
        <v>0</v>
      </c>
      <c r="AP101" s="26">
        <f t="shared" si="66"/>
        <v>25660</v>
      </c>
      <c r="AQ101" s="26">
        <f t="shared" si="82"/>
        <v>297360</v>
      </c>
      <c r="AR101" s="69">
        <v>63069</v>
      </c>
      <c r="AS101" s="69">
        <f t="shared" si="84"/>
        <v>297360</v>
      </c>
      <c r="AT101" s="63">
        <v>321391</v>
      </c>
      <c r="AU101" s="26">
        <f t="shared" si="67"/>
        <v>24031</v>
      </c>
      <c r="AV101" s="70" t="str">
        <f t="shared" si="68"/>
        <v>No</v>
      </c>
      <c r="AW101" s="69">
        <f t="shared" si="69"/>
        <v>0</v>
      </c>
      <c r="AX101" s="71">
        <f t="shared" si="70"/>
        <v>321391</v>
      </c>
      <c r="AY101" s="72">
        <f t="shared" si="71"/>
        <v>321391</v>
      </c>
      <c r="AZ101" s="115">
        <f t="shared" si="72"/>
        <v>0</v>
      </c>
      <c r="BA101" s="115"/>
      <c r="BB101" s="115">
        <f t="shared" si="73"/>
        <v>12072.647612326511</v>
      </c>
      <c r="BC101" s="74"/>
      <c r="BD101" s="74"/>
      <c r="BE101" s="74">
        <f t="shared" si="74"/>
        <v>-24031</v>
      </c>
      <c r="BF101" s="74">
        <f t="shared" si="75"/>
        <v>-24031</v>
      </c>
      <c r="BG101" s="74">
        <f t="shared" si="75"/>
        <v>-20596.970099999977</v>
      </c>
      <c r="BH101" s="74">
        <f t="shared" si="75"/>
        <v>-17163.45518433</v>
      </c>
      <c r="BI101" s="74">
        <f t="shared" si="75"/>
        <v>-13730.764147464011</v>
      </c>
      <c r="BJ101" s="74">
        <f t="shared" si="75"/>
        <v>-10298.073110598023</v>
      </c>
      <c r="BK101" s="74">
        <f t="shared" si="75"/>
        <v>-6865.7253428357071</v>
      </c>
      <c r="BL101" s="74">
        <f t="shared" si="75"/>
        <v>-3432.8626714178827</v>
      </c>
      <c r="BO101" s="116">
        <f t="shared" si="76"/>
        <v>0</v>
      </c>
      <c r="BP101" s="116">
        <f t="shared" si="76"/>
        <v>-3434.0299</v>
      </c>
      <c r="BQ101" s="116">
        <f t="shared" si="76"/>
        <v>-3433.5149156699958</v>
      </c>
      <c r="BR101" s="116">
        <f t="shared" si="76"/>
        <v>-3432.6910368660001</v>
      </c>
      <c r="BS101" s="116">
        <f t="shared" si="76"/>
        <v>-3432.6910368660028</v>
      </c>
      <c r="BT101" s="116">
        <f t="shared" si="76"/>
        <v>-3432.3477677623209</v>
      </c>
      <c r="BU101" s="116">
        <f t="shared" si="76"/>
        <v>-3432.8626714178536</v>
      </c>
      <c r="BV101" s="116">
        <f t="shared" si="43"/>
        <v>-3432.8626714178827</v>
      </c>
      <c r="BX101" s="74">
        <f t="shared" si="77"/>
        <v>321391</v>
      </c>
      <c r="BY101" s="74">
        <f t="shared" si="78"/>
        <v>317956.97009999998</v>
      </c>
      <c r="BZ101" s="74">
        <f t="shared" si="78"/>
        <v>314523.45518433</v>
      </c>
      <c r="CA101" s="74">
        <f t="shared" si="78"/>
        <v>311090.76414746401</v>
      </c>
      <c r="CB101" s="74">
        <f t="shared" si="78"/>
        <v>307658.07311059802</v>
      </c>
      <c r="CC101" s="74">
        <f t="shared" si="78"/>
        <v>304225.72534283571</v>
      </c>
      <c r="CD101" s="74">
        <f t="shared" si="78"/>
        <v>300792.86267141788</v>
      </c>
      <c r="CE101" s="74">
        <f t="shared" si="78"/>
        <v>297360</v>
      </c>
      <c r="CG101" s="117">
        <f t="shared" si="79"/>
        <v>321391</v>
      </c>
      <c r="CH101" s="117">
        <f t="shared" si="80"/>
        <v>317956.97009999998</v>
      </c>
      <c r="CI101" s="117">
        <f t="shared" si="80"/>
        <v>314523.45518433</v>
      </c>
      <c r="CJ101" s="117">
        <f t="shared" si="80"/>
        <v>311090.76414746401</v>
      </c>
      <c r="CK101" s="117">
        <f t="shared" si="80"/>
        <v>307658.07311059802</v>
      </c>
      <c r="CL101" s="117">
        <f t="shared" si="80"/>
        <v>304225.72534283571</v>
      </c>
      <c r="CM101" s="117">
        <f t="shared" si="80"/>
        <v>300792.86267141788</v>
      </c>
      <c r="CN101" s="117">
        <f t="shared" si="80"/>
        <v>297360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 s="124">
        <v>0</v>
      </c>
      <c r="H102" s="6">
        <v>76</v>
      </c>
      <c r="I102" s="2" t="s">
        <v>263</v>
      </c>
      <c r="J102" s="60"/>
      <c r="K102" s="61">
        <v>2460.91</v>
      </c>
      <c r="L102"/>
      <c r="M102" s="63">
        <v>115</v>
      </c>
      <c r="N102" s="64">
        <f t="shared" si="48"/>
        <v>34.5</v>
      </c>
      <c r="O102" s="64">
        <f t="shared" si="49"/>
        <v>1476.55</v>
      </c>
      <c r="P102" s="64">
        <f t="shared" si="50"/>
        <v>0</v>
      </c>
      <c r="Q102" s="64">
        <f t="shared" si="51"/>
        <v>0</v>
      </c>
      <c r="R102" s="65">
        <f t="shared" si="52"/>
        <v>0.05</v>
      </c>
      <c r="S102" s="65">
        <f t="shared" si="53"/>
        <v>0</v>
      </c>
      <c r="T102" s="64">
        <f t="shared" si="54"/>
        <v>0</v>
      </c>
      <c r="U102" s="64">
        <f t="shared" si="55"/>
        <v>0</v>
      </c>
      <c r="V102">
        <v>33</v>
      </c>
      <c r="W102" s="64">
        <f t="shared" si="56"/>
        <v>8.25</v>
      </c>
      <c r="X102" s="27">
        <f t="shared" si="57"/>
        <v>34.5</v>
      </c>
      <c r="Y102" s="11">
        <f t="shared" si="58"/>
        <v>2503.66</v>
      </c>
      <c r="Z102" s="61">
        <v>6094028849.6700001</v>
      </c>
      <c r="AA102" s="63">
        <v>17577</v>
      </c>
      <c r="AB102" s="27">
        <f t="shared" si="59"/>
        <v>346704.72</v>
      </c>
      <c r="AC102" s="10">
        <f t="shared" si="60"/>
        <v>1.2583610000000001</v>
      </c>
      <c r="AD102" s="63">
        <v>168341</v>
      </c>
      <c r="AE102" s="10">
        <f t="shared" si="83"/>
        <v>1.1581729999999999</v>
      </c>
      <c r="AF102" s="10">
        <f t="shared" si="81"/>
        <v>-0.22830500000000001</v>
      </c>
      <c r="AG102" s="66">
        <f t="shared" si="61"/>
        <v>0.01</v>
      </c>
      <c r="AH102" s="67">
        <f t="shared" si="62"/>
        <v>0</v>
      </c>
      <c r="AI102" s="68">
        <f t="shared" si="63"/>
        <v>0.01</v>
      </c>
      <c r="AJ102">
        <v>0</v>
      </c>
      <c r="AK102">
        <v>0</v>
      </c>
      <c r="AL102" s="26">
        <f t="shared" si="64"/>
        <v>0</v>
      </c>
      <c r="AM102">
        <v>0</v>
      </c>
      <c r="AN102">
        <v>0</v>
      </c>
      <c r="AO102" s="26">
        <f t="shared" si="65"/>
        <v>0</v>
      </c>
      <c r="AP102" s="26">
        <f t="shared" si="66"/>
        <v>288547</v>
      </c>
      <c r="AQ102" s="26">
        <f t="shared" si="82"/>
        <v>288547</v>
      </c>
      <c r="AR102" s="69">
        <v>446496</v>
      </c>
      <c r="AS102" s="69">
        <f t="shared" si="84"/>
        <v>288547</v>
      </c>
      <c r="AT102" s="63">
        <v>395466</v>
      </c>
      <c r="AU102" s="26">
        <f t="shared" si="67"/>
        <v>106919</v>
      </c>
      <c r="AV102" s="70" t="str">
        <f t="shared" si="68"/>
        <v>No</v>
      </c>
      <c r="AW102" s="69">
        <f t="shared" si="69"/>
        <v>0</v>
      </c>
      <c r="AX102" s="71">
        <f t="shared" si="70"/>
        <v>395466</v>
      </c>
      <c r="AY102" s="72">
        <f t="shared" si="71"/>
        <v>395466</v>
      </c>
      <c r="AZ102" s="115">
        <f t="shared" si="72"/>
        <v>0</v>
      </c>
      <c r="BA102" s="115"/>
      <c r="BB102" s="115">
        <f t="shared" si="73"/>
        <v>11725.207951530127</v>
      </c>
      <c r="BC102" s="74"/>
      <c r="BD102" s="74"/>
      <c r="BE102" s="74">
        <f t="shared" si="74"/>
        <v>-106919</v>
      </c>
      <c r="BF102" s="74">
        <f t="shared" si="75"/>
        <v>-106919</v>
      </c>
      <c r="BG102" s="74">
        <f t="shared" si="75"/>
        <v>-91640.274900000019</v>
      </c>
      <c r="BH102" s="74">
        <f t="shared" si="75"/>
        <v>-76363.841074170021</v>
      </c>
      <c r="BI102" s="74">
        <f t="shared" si="75"/>
        <v>-61091.07285933604</v>
      </c>
      <c r="BJ102" s="74">
        <f t="shared" si="75"/>
        <v>-45818.304644502001</v>
      </c>
      <c r="BK102" s="74">
        <f t="shared" si="75"/>
        <v>-30547.063706489513</v>
      </c>
      <c r="BL102" s="74">
        <f t="shared" si="75"/>
        <v>-15273.531853244756</v>
      </c>
      <c r="BO102" s="116">
        <f t="shared" si="76"/>
        <v>0</v>
      </c>
      <c r="BP102" s="116">
        <f t="shared" si="76"/>
        <v>-15278.7251</v>
      </c>
      <c r="BQ102" s="116">
        <f t="shared" si="76"/>
        <v>-15276.433825830001</v>
      </c>
      <c r="BR102" s="116">
        <f t="shared" si="76"/>
        <v>-15272.768214834005</v>
      </c>
      <c r="BS102" s="116">
        <f t="shared" si="76"/>
        <v>-15272.76821483401</v>
      </c>
      <c r="BT102" s="116">
        <f t="shared" si="76"/>
        <v>-15271.240938012515</v>
      </c>
      <c r="BU102" s="116">
        <f t="shared" si="76"/>
        <v>-15273.531853244756</v>
      </c>
      <c r="BV102" s="116">
        <f t="shared" si="43"/>
        <v>-15273.531853244756</v>
      </c>
      <c r="BX102" s="74">
        <f t="shared" si="77"/>
        <v>395466</v>
      </c>
      <c r="BY102" s="74">
        <f t="shared" si="78"/>
        <v>380187.27490000002</v>
      </c>
      <c r="BZ102" s="74">
        <f t="shared" si="78"/>
        <v>364910.84107417002</v>
      </c>
      <c r="CA102" s="74">
        <f t="shared" si="78"/>
        <v>349638.07285933604</v>
      </c>
      <c r="CB102" s="74">
        <f t="shared" si="78"/>
        <v>334365.304644502</v>
      </c>
      <c r="CC102" s="74">
        <f t="shared" si="78"/>
        <v>319094.06370648951</v>
      </c>
      <c r="CD102" s="74">
        <f t="shared" si="78"/>
        <v>303820.53185324476</v>
      </c>
      <c r="CE102" s="74">
        <f t="shared" si="78"/>
        <v>288547</v>
      </c>
      <c r="CG102" s="117">
        <f t="shared" si="79"/>
        <v>395466</v>
      </c>
      <c r="CH102" s="117">
        <f t="shared" si="80"/>
        <v>380187.27490000002</v>
      </c>
      <c r="CI102" s="117">
        <f t="shared" si="80"/>
        <v>364910.84107417002</v>
      </c>
      <c r="CJ102" s="117">
        <f t="shared" si="80"/>
        <v>349638.07285933604</v>
      </c>
      <c r="CK102" s="117">
        <f t="shared" si="80"/>
        <v>334365.304644502</v>
      </c>
      <c r="CL102" s="117">
        <f t="shared" si="80"/>
        <v>319094.06370648951</v>
      </c>
      <c r="CM102" s="117">
        <f t="shared" si="80"/>
        <v>303820.53185324476</v>
      </c>
      <c r="CN102" s="117">
        <f t="shared" si="80"/>
        <v>288547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 s="124">
        <v>19</v>
      </c>
      <c r="H103" s="6">
        <v>77</v>
      </c>
      <c r="I103" s="2" t="s">
        <v>264</v>
      </c>
      <c r="J103" s="60"/>
      <c r="K103" s="61">
        <v>7186.58</v>
      </c>
      <c r="L103"/>
      <c r="M103" s="63">
        <v>4395</v>
      </c>
      <c r="N103" s="64">
        <f t="shared" si="48"/>
        <v>1318.5</v>
      </c>
      <c r="O103" s="64">
        <f t="shared" si="49"/>
        <v>4311.95</v>
      </c>
      <c r="P103" s="64">
        <f t="shared" si="50"/>
        <v>83.050000000000182</v>
      </c>
      <c r="Q103" s="64">
        <f t="shared" si="51"/>
        <v>12.46</v>
      </c>
      <c r="R103" s="65">
        <f t="shared" si="52"/>
        <v>0.61</v>
      </c>
      <c r="S103" s="65">
        <f t="shared" si="53"/>
        <v>1.0000000000000009E-2</v>
      </c>
      <c r="T103" s="64">
        <f t="shared" si="54"/>
        <v>71.87</v>
      </c>
      <c r="U103" s="64">
        <f t="shared" si="55"/>
        <v>10.78</v>
      </c>
      <c r="V103">
        <v>644</v>
      </c>
      <c r="W103" s="64">
        <f t="shared" si="56"/>
        <v>161</v>
      </c>
      <c r="X103" s="27">
        <f t="shared" si="57"/>
        <v>1318.5</v>
      </c>
      <c r="Y103" s="11">
        <f t="shared" si="58"/>
        <v>8678.5399999999991</v>
      </c>
      <c r="Z103" s="61">
        <v>8401473886.6700001</v>
      </c>
      <c r="AA103" s="63">
        <v>59473</v>
      </c>
      <c r="AB103" s="27">
        <f t="shared" si="59"/>
        <v>141265.35</v>
      </c>
      <c r="AC103" s="10">
        <f t="shared" si="60"/>
        <v>0.51272099999999998</v>
      </c>
      <c r="AD103" s="63">
        <v>87213</v>
      </c>
      <c r="AE103" s="10">
        <f t="shared" si="83"/>
        <v>0.60001899999999997</v>
      </c>
      <c r="AF103" s="10">
        <f t="shared" si="81"/>
        <v>0.46109</v>
      </c>
      <c r="AG103" s="66">
        <f t="shared" si="61"/>
        <v>0.46109</v>
      </c>
      <c r="AH103" s="67">
        <f t="shared" si="62"/>
        <v>0.03</v>
      </c>
      <c r="AI103" s="68">
        <f t="shared" si="63"/>
        <v>0.49109000000000003</v>
      </c>
      <c r="AJ103">
        <v>0</v>
      </c>
      <c r="AK103">
        <v>0</v>
      </c>
      <c r="AL103" s="26">
        <f t="shared" si="64"/>
        <v>0</v>
      </c>
      <c r="AM103">
        <v>0</v>
      </c>
      <c r="AN103">
        <v>0</v>
      </c>
      <c r="AO103" s="26">
        <f t="shared" si="65"/>
        <v>0</v>
      </c>
      <c r="AP103" s="26">
        <f t="shared" si="66"/>
        <v>49118907</v>
      </c>
      <c r="AQ103" s="26">
        <f t="shared" si="82"/>
        <v>49118907</v>
      </c>
      <c r="AR103" s="69">
        <v>34440424</v>
      </c>
      <c r="AS103" s="69">
        <f t="shared" si="84"/>
        <v>51701477</v>
      </c>
      <c r="AT103" s="63">
        <v>51701477</v>
      </c>
      <c r="AU103" s="26">
        <f t="shared" si="67"/>
        <v>2582570</v>
      </c>
      <c r="AV103" s="70" t="str">
        <f t="shared" si="68"/>
        <v>No</v>
      </c>
      <c r="AW103" s="69">
        <f t="shared" si="69"/>
        <v>0</v>
      </c>
      <c r="AX103" s="71">
        <f t="shared" si="70"/>
        <v>51701477</v>
      </c>
      <c r="AY103" s="72">
        <f t="shared" si="71"/>
        <v>51701477</v>
      </c>
      <c r="AZ103" s="115">
        <f t="shared" si="72"/>
        <v>0</v>
      </c>
      <c r="BA103" s="115"/>
      <c r="BB103" s="115">
        <f t="shared" si="73"/>
        <v>13917.63168294237</v>
      </c>
      <c r="BC103" s="74"/>
      <c r="BD103" s="74"/>
      <c r="BE103" s="74">
        <f t="shared" si="74"/>
        <v>-2582570</v>
      </c>
      <c r="BF103" s="74">
        <f t="shared" si="75"/>
        <v>-2582570</v>
      </c>
      <c r="BG103" s="74">
        <f t="shared" si="75"/>
        <v>-2582570</v>
      </c>
      <c r="BH103" s="74">
        <f t="shared" si="75"/>
        <v>-2582570</v>
      </c>
      <c r="BI103" s="74">
        <f t="shared" si="75"/>
        <v>-2582570</v>
      </c>
      <c r="BJ103" s="74">
        <f t="shared" si="75"/>
        <v>-2582570</v>
      </c>
      <c r="BK103" s="74">
        <f t="shared" si="75"/>
        <v>-2582570</v>
      </c>
      <c r="BL103" s="74">
        <f t="shared" si="75"/>
        <v>-2582570</v>
      </c>
      <c r="BO103" s="116">
        <f t="shared" si="76"/>
        <v>0</v>
      </c>
      <c r="BP103" s="116">
        <f t="shared" si="76"/>
        <v>-369049.25300000003</v>
      </c>
      <c r="BQ103" s="116">
        <f t="shared" si="76"/>
        <v>-430514.41899999999</v>
      </c>
      <c r="BR103" s="116">
        <f t="shared" si="76"/>
        <v>-516514</v>
      </c>
      <c r="BS103" s="116">
        <f t="shared" si="76"/>
        <v>-645642.5</v>
      </c>
      <c r="BT103" s="116">
        <f t="shared" si="76"/>
        <v>-860770.58100000001</v>
      </c>
      <c r="BU103" s="116">
        <f t="shared" si="76"/>
        <v>-1291285</v>
      </c>
      <c r="BV103" s="116">
        <f t="shared" si="43"/>
        <v>-2582570</v>
      </c>
      <c r="BX103" s="74">
        <f t="shared" si="77"/>
        <v>51701477</v>
      </c>
      <c r="BY103" s="74">
        <f t="shared" si="78"/>
        <v>51332427.747000001</v>
      </c>
      <c r="BZ103" s="74">
        <f t="shared" si="78"/>
        <v>51270962.581</v>
      </c>
      <c r="CA103" s="74">
        <f t="shared" si="78"/>
        <v>51184963</v>
      </c>
      <c r="CB103" s="74">
        <f t="shared" si="78"/>
        <v>51055834.5</v>
      </c>
      <c r="CC103" s="74">
        <f t="shared" si="78"/>
        <v>50840706.419</v>
      </c>
      <c r="CD103" s="74">
        <f t="shared" si="78"/>
        <v>50410192</v>
      </c>
      <c r="CE103" s="74">
        <f t="shared" si="78"/>
        <v>49118907</v>
      </c>
      <c r="CG103" s="117">
        <f t="shared" si="79"/>
        <v>51701477</v>
      </c>
      <c r="CH103" s="117">
        <f t="shared" si="80"/>
        <v>51701477</v>
      </c>
      <c r="CI103" s="117">
        <f t="shared" si="80"/>
        <v>51701477</v>
      </c>
      <c r="CJ103" s="117">
        <f t="shared" si="80"/>
        <v>51701477</v>
      </c>
      <c r="CK103" s="117">
        <f t="shared" si="80"/>
        <v>51701477</v>
      </c>
      <c r="CL103" s="117">
        <f t="shared" si="80"/>
        <v>51701477</v>
      </c>
      <c r="CM103" s="117">
        <f t="shared" si="80"/>
        <v>51701477</v>
      </c>
      <c r="CN103" s="117">
        <f t="shared" si="80"/>
        <v>51701477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 s="124">
        <v>28</v>
      </c>
      <c r="H104" s="6">
        <v>78</v>
      </c>
      <c r="I104" s="2" t="s">
        <v>265</v>
      </c>
      <c r="J104" s="60"/>
      <c r="K104" s="61">
        <v>1432.21</v>
      </c>
      <c r="L104"/>
      <c r="M104" s="63">
        <v>456</v>
      </c>
      <c r="N104" s="64">
        <f t="shared" si="48"/>
        <v>136.80000000000001</v>
      </c>
      <c r="O104" s="64">
        <f t="shared" si="49"/>
        <v>859.33</v>
      </c>
      <c r="P104" s="64">
        <f t="shared" si="50"/>
        <v>0</v>
      </c>
      <c r="Q104" s="64">
        <f t="shared" si="51"/>
        <v>0</v>
      </c>
      <c r="R104" s="65">
        <f t="shared" si="52"/>
        <v>0.32</v>
      </c>
      <c r="S104" s="65">
        <f t="shared" si="53"/>
        <v>0</v>
      </c>
      <c r="T104" s="64">
        <f t="shared" si="54"/>
        <v>0</v>
      </c>
      <c r="U104" s="64">
        <f t="shared" si="55"/>
        <v>0</v>
      </c>
      <c r="V104">
        <v>74</v>
      </c>
      <c r="W104" s="64">
        <f t="shared" si="56"/>
        <v>18.5</v>
      </c>
      <c r="X104" s="27">
        <f t="shared" si="57"/>
        <v>136.80000000000001</v>
      </c>
      <c r="Y104" s="11">
        <f t="shared" si="58"/>
        <v>1587.51</v>
      </c>
      <c r="Z104" s="61">
        <v>2382966005</v>
      </c>
      <c r="AA104" s="63">
        <v>10792</v>
      </c>
      <c r="AB104" s="27">
        <f t="shared" si="59"/>
        <v>220808.56</v>
      </c>
      <c r="AC104" s="10">
        <f t="shared" si="60"/>
        <v>0.80142199999999997</v>
      </c>
      <c r="AD104" s="63">
        <v>67321</v>
      </c>
      <c r="AE104" s="10">
        <f t="shared" si="83"/>
        <v>0.46316299999999999</v>
      </c>
      <c r="AF104" s="10">
        <f t="shared" si="81"/>
        <v>0.30005599999999999</v>
      </c>
      <c r="AG104" s="66">
        <f t="shared" si="61"/>
        <v>0.30005599999999999</v>
      </c>
      <c r="AH104" s="67">
        <f t="shared" si="62"/>
        <v>0</v>
      </c>
      <c r="AI104" s="68">
        <f t="shared" si="63"/>
        <v>0.30005599999999999</v>
      </c>
      <c r="AJ104">
        <v>461</v>
      </c>
      <c r="AK104">
        <v>4</v>
      </c>
      <c r="AL104" s="26">
        <f t="shared" si="64"/>
        <v>184400</v>
      </c>
      <c r="AM104">
        <v>0</v>
      </c>
      <c r="AN104">
        <v>0</v>
      </c>
      <c r="AO104" s="26">
        <f t="shared" si="65"/>
        <v>0</v>
      </c>
      <c r="AP104" s="26">
        <f t="shared" si="66"/>
        <v>5489840</v>
      </c>
      <c r="AQ104" s="26">
        <f t="shared" si="82"/>
        <v>5674240</v>
      </c>
      <c r="AR104" s="69">
        <v>9947410</v>
      </c>
      <c r="AS104" s="69">
        <f t="shared" si="84"/>
        <v>5674240</v>
      </c>
      <c r="AT104" s="63">
        <v>13112190</v>
      </c>
      <c r="AU104" s="26">
        <f t="shared" si="67"/>
        <v>7437950</v>
      </c>
      <c r="AV104" s="70" t="str">
        <f t="shared" si="68"/>
        <v>No</v>
      </c>
      <c r="AW104" s="69">
        <f t="shared" si="69"/>
        <v>0</v>
      </c>
      <c r="AX104" s="71">
        <f t="shared" si="70"/>
        <v>13112190</v>
      </c>
      <c r="AY104" s="72">
        <f t="shared" si="71"/>
        <v>13112190</v>
      </c>
      <c r="AZ104" s="115">
        <f t="shared" si="72"/>
        <v>0</v>
      </c>
      <c r="BA104" s="115"/>
      <c r="BB104" s="115">
        <f t="shared" si="73"/>
        <v>12774.699764699311</v>
      </c>
      <c r="BC104" s="74"/>
      <c r="BD104" s="74"/>
      <c r="BE104" s="74">
        <f t="shared" si="74"/>
        <v>-7437950</v>
      </c>
      <c r="BF104" s="74">
        <f t="shared" si="75"/>
        <v>-7437950</v>
      </c>
      <c r="BG104" s="74">
        <f t="shared" si="75"/>
        <v>-6375066.9450000003</v>
      </c>
      <c r="BH104" s="74">
        <f t="shared" si="75"/>
        <v>-5312343.2852685004</v>
      </c>
      <c r="BI104" s="74">
        <f t="shared" si="75"/>
        <v>-4249874.6282148007</v>
      </c>
      <c r="BJ104" s="74">
        <f t="shared" si="75"/>
        <v>-3187405.971161101</v>
      </c>
      <c r="BK104" s="74">
        <f t="shared" si="75"/>
        <v>-2125043.560973106</v>
      </c>
      <c r="BL104" s="74">
        <f t="shared" si="75"/>
        <v>-1062521.780486553</v>
      </c>
      <c r="BO104" s="116">
        <f t="shared" si="76"/>
        <v>0</v>
      </c>
      <c r="BP104" s="116">
        <f t="shared" si="76"/>
        <v>-1062883.0549999999</v>
      </c>
      <c r="BQ104" s="116">
        <f t="shared" si="76"/>
        <v>-1062723.6597315001</v>
      </c>
      <c r="BR104" s="116">
        <f t="shared" si="76"/>
        <v>-1062468.6570537002</v>
      </c>
      <c r="BS104" s="116">
        <f t="shared" si="76"/>
        <v>-1062468.6570537002</v>
      </c>
      <c r="BT104" s="116">
        <f t="shared" si="76"/>
        <v>-1062362.4101879948</v>
      </c>
      <c r="BU104" s="116">
        <f t="shared" si="76"/>
        <v>-1062521.780486553</v>
      </c>
      <c r="BV104" s="116">
        <f t="shared" si="43"/>
        <v>-1062521.780486553</v>
      </c>
      <c r="BX104" s="74">
        <f t="shared" si="77"/>
        <v>13112190</v>
      </c>
      <c r="BY104" s="74">
        <f t="shared" si="78"/>
        <v>12049306.945</v>
      </c>
      <c r="BZ104" s="74">
        <f t="shared" si="78"/>
        <v>10986583.2852685</v>
      </c>
      <c r="CA104" s="74">
        <f t="shared" si="78"/>
        <v>9924114.6282148007</v>
      </c>
      <c r="CB104" s="74">
        <f t="shared" si="78"/>
        <v>8861645.971161101</v>
      </c>
      <c r="CC104" s="74">
        <f t="shared" si="78"/>
        <v>7799283.560973106</v>
      </c>
      <c r="CD104" s="74">
        <f t="shared" si="78"/>
        <v>6736761.780486553</v>
      </c>
      <c r="CE104" s="74">
        <f t="shared" si="78"/>
        <v>5674240</v>
      </c>
      <c r="CG104" s="117">
        <f t="shared" si="79"/>
        <v>13112190</v>
      </c>
      <c r="CH104" s="117">
        <f t="shared" si="80"/>
        <v>12049306.945</v>
      </c>
      <c r="CI104" s="117">
        <f t="shared" si="80"/>
        <v>10986583.2852685</v>
      </c>
      <c r="CJ104" s="117">
        <f t="shared" si="80"/>
        <v>9924114.6282148007</v>
      </c>
      <c r="CK104" s="117">
        <f t="shared" si="80"/>
        <v>8861645.971161101</v>
      </c>
      <c r="CL104" s="117">
        <f t="shared" si="80"/>
        <v>7799283.560973106</v>
      </c>
      <c r="CM104" s="117">
        <f t="shared" si="80"/>
        <v>6736761.780486553</v>
      </c>
      <c r="CN104" s="117">
        <f t="shared" si="80"/>
        <v>5674240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 s="124">
        <v>0</v>
      </c>
      <c r="H105" s="6">
        <v>79</v>
      </c>
      <c r="I105" s="2" t="s">
        <v>266</v>
      </c>
      <c r="J105" s="60"/>
      <c r="K105" s="61">
        <v>818.2</v>
      </c>
      <c r="L105"/>
      <c r="M105" s="63">
        <v>158</v>
      </c>
      <c r="N105" s="64">
        <f t="shared" si="48"/>
        <v>47.4</v>
      </c>
      <c r="O105" s="64">
        <f t="shared" si="49"/>
        <v>490.92</v>
      </c>
      <c r="P105" s="64">
        <f t="shared" si="50"/>
        <v>0</v>
      </c>
      <c r="Q105" s="64">
        <f t="shared" si="51"/>
        <v>0</v>
      </c>
      <c r="R105" s="65">
        <f t="shared" si="52"/>
        <v>0.19</v>
      </c>
      <c r="S105" s="65">
        <f t="shared" si="53"/>
        <v>0</v>
      </c>
      <c r="T105" s="64">
        <f t="shared" si="54"/>
        <v>0</v>
      </c>
      <c r="U105" s="64">
        <f t="shared" si="55"/>
        <v>0</v>
      </c>
      <c r="V105">
        <v>11</v>
      </c>
      <c r="W105" s="64">
        <f t="shared" si="56"/>
        <v>2.75</v>
      </c>
      <c r="X105" s="27">
        <f t="shared" si="57"/>
        <v>47.4</v>
      </c>
      <c r="Y105" s="11">
        <f t="shared" si="58"/>
        <v>868.35</v>
      </c>
      <c r="Z105" s="61">
        <v>1203615892</v>
      </c>
      <c r="AA105" s="63">
        <v>6106</v>
      </c>
      <c r="AB105" s="27">
        <f t="shared" si="59"/>
        <v>197120.19</v>
      </c>
      <c r="AC105" s="10">
        <f t="shared" si="60"/>
        <v>0.71544600000000003</v>
      </c>
      <c r="AD105" s="63">
        <v>140022</v>
      </c>
      <c r="AE105" s="10">
        <f t="shared" si="83"/>
        <v>0.963341</v>
      </c>
      <c r="AF105" s="10">
        <f t="shared" si="81"/>
        <v>0.21018600000000001</v>
      </c>
      <c r="AG105" s="66">
        <f t="shared" si="61"/>
        <v>0.21018600000000001</v>
      </c>
      <c r="AH105" s="67">
        <f t="shared" si="62"/>
        <v>0</v>
      </c>
      <c r="AI105" s="68">
        <f t="shared" si="63"/>
        <v>0.21018600000000001</v>
      </c>
      <c r="AJ105">
        <v>356</v>
      </c>
      <c r="AK105">
        <v>6</v>
      </c>
      <c r="AL105" s="26">
        <f t="shared" si="64"/>
        <v>213600</v>
      </c>
      <c r="AM105">
        <v>0</v>
      </c>
      <c r="AN105">
        <v>0</v>
      </c>
      <c r="AO105" s="26">
        <f t="shared" si="65"/>
        <v>0</v>
      </c>
      <c r="AP105" s="26">
        <f t="shared" si="66"/>
        <v>2103486</v>
      </c>
      <c r="AQ105" s="26">
        <f t="shared" si="82"/>
        <v>2317086</v>
      </c>
      <c r="AR105" s="69">
        <v>3154015</v>
      </c>
      <c r="AS105" s="69">
        <f t="shared" si="84"/>
        <v>2317086</v>
      </c>
      <c r="AT105" s="63">
        <v>2952086</v>
      </c>
      <c r="AU105" s="26">
        <f t="shared" si="67"/>
        <v>635000</v>
      </c>
      <c r="AV105" s="70" t="str">
        <f t="shared" si="68"/>
        <v>No</v>
      </c>
      <c r="AW105" s="69">
        <f t="shared" si="69"/>
        <v>0</v>
      </c>
      <c r="AX105" s="71">
        <f t="shared" si="70"/>
        <v>2952086</v>
      </c>
      <c r="AY105" s="72">
        <f t="shared" si="71"/>
        <v>2952086</v>
      </c>
      <c r="AZ105" s="115">
        <f t="shared" si="72"/>
        <v>0</v>
      </c>
      <c r="BA105" s="115"/>
      <c r="BB105" s="115">
        <f t="shared" si="73"/>
        <v>12231.40277438279</v>
      </c>
      <c r="BC105" s="74"/>
      <c r="BD105" s="74"/>
      <c r="BE105" s="74">
        <f t="shared" si="74"/>
        <v>-635000</v>
      </c>
      <c r="BF105" s="74">
        <f t="shared" si="75"/>
        <v>-635000</v>
      </c>
      <c r="BG105" s="74">
        <f t="shared" si="75"/>
        <v>-544258.5</v>
      </c>
      <c r="BH105" s="74">
        <f t="shared" si="75"/>
        <v>-453530.60804999992</v>
      </c>
      <c r="BI105" s="74">
        <f t="shared" si="75"/>
        <v>-362824.48644000012</v>
      </c>
      <c r="BJ105" s="74">
        <f t="shared" si="75"/>
        <v>-272118.36483000033</v>
      </c>
      <c r="BK105" s="74">
        <f t="shared" si="75"/>
        <v>-181421.31383216102</v>
      </c>
      <c r="BL105" s="74">
        <f t="shared" si="75"/>
        <v>-90710.656916080508</v>
      </c>
      <c r="BO105" s="116">
        <f t="shared" si="76"/>
        <v>0</v>
      </c>
      <c r="BP105" s="116">
        <f t="shared" si="76"/>
        <v>-90741.5</v>
      </c>
      <c r="BQ105" s="116">
        <f t="shared" si="76"/>
        <v>-90727.89194999999</v>
      </c>
      <c r="BR105" s="116">
        <f t="shared" si="76"/>
        <v>-90706.121609999987</v>
      </c>
      <c r="BS105" s="116">
        <f t="shared" si="76"/>
        <v>-90706.121610000031</v>
      </c>
      <c r="BT105" s="116">
        <f t="shared" si="76"/>
        <v>-90697.050997839106</v>
      </c>
      <c r="BU105" s="116">
        <f t="shared" si="76"/>
        <v>-90710.656916080508</v>
      </c>
      <c r="BV105" s="116">
        <f t="shared" si="43"/>
        <v>-90710.656916080508</v>
      </c>
      <c r="BX105" s="74">
        <f t="shared" si="77"/>
        <v>2952086</v>
      </c>
      <c r="BY105" s="74">
        <f t="shared" si="78"/>
        <v>2861344.5</v>
      </c>
      <c r="BZ105" s="74">
        <f t="shared" si="78"/>
        <v>2770616.6080499999</v>
      </c>
      <c r="CA105" s="74">
        <f t="shared" si="78"/>
        <v>2679910.4864400001</v>
      </c>
      <c r="CB105" s="74">
        <f t="shared" si="78"/>
        <v>2589204.3648300003</v>
      </c>
      <c r="CC105" s="74">
        <f t="shared" si="78"/>
        <v>2498507.313832161</v>
      </c>
      <c r="CD105" s="74">
        <f t="shared" si="78"/>
        <v>2407796.6569160805</v>
      </c>
      <c r="CE105" s="74">
        <f t="shared" si="78"/>
        <v>2317086</v>
      </c>
      <c r="CG105" s="117">
        <f t="shared" si="79"/>
        <v>2952086</v>
      </c>
      <c r="CH105" s="117">
        <f t="shared" si="80"/>
        <v>2861344.5</v>
      </c>
      <c r="CI105" s="117">
        <f t="shared" si="80"/>
        <v>2770616.6080499999</v>
      </c>
      <c r="CJ105" s="117">
        <f t="shared" si="80"/>
        <v>2679910.4864400001</v>
      </c>
      <c r="CK105" s="117">
        <f t="shared" si="80"/>
        <v>2589204.3648300003</v>
      </c>
      <c r="CL105" s="117">
        <f t="shared" si="80"/>
        <v>2498507.313832161</v>
      </c>
      <c r="CM105" s="117">
        <f t="shared" si="80"/>
        <v>2407796.6569160805</v>
      </c>
      <c r="CN105" s="117">
        <f t="shared" si="80"/>
        <v>2317086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 s="124">
        <v>11</v>
      </c>
      <c r="H106" s="6">
        <v>80</v>
      </c>
      <c r="I106" s="2" t="s">
        <v>267</v>
      </c>
      <c r="J106" s="60"/>
      <c r="K106" s="61">
        <v>8638.89</v>
      </c>
      <c r="L106"/>
      <c r="M106" s="63">
        <v>6705</v>
      </c>
      <c r="N106" s="64">
        <f t="shared" si="48"/>
        <v>2011.5</v>
      </c>
      <c r="O106" s="64">
        <f t="shared" si="49"/>
        <v>5183.33</v>
      </c>
      <c r="P106" s="64">
        <f t="shared" si="50"/>
        <v>1521.67</v>
      </c>
      <c r="Q106" s="64">
        <f t="shared" si="51"/>
        <v>228.25</v>
      </c>
      <c r="R106" s="65">
        <f t="shared" si="52"/>
        <v>0.78</v>
      </c>
      <c r="S106" s="65">
        <f t="shared" si="53"/>
        <v>0.18000000000000005</v>
      </c>
      <c r="T106" s="64">
        <f t="shared" si="54"/>
        <v>1555</v>
      </c>
      <c r="U106" s="64">
        <f t="shared" si="55"/>
        <v>233.25</v>
      </c>
      <c r="V106">
        <v>1695</v>
      </c>
      <c r="W106" s="64">
        <f t="shared" si="56"/>
        <v>423.75</v>
      </c>
      <c r="X106" s="27">
        <f t="shared" si="57"/>
        <v>2011.5</v>
      </c>
      <c r="Y106" s="11">
        <f t="shared" si="58"/>
        <v>11302.39</v>
      </c>
      <c r="Z106" s="61">
        <v>6896803736.6700001</v>
      </c>
      <c r="AA106" s="63">
        <v>60418</v>
      </c>
      <c r="AB106" s="27">
        <f t="shared" si="59"/>
        <v>114151.47</v>
      </c>
      <c r="AC106" s="10">
        <f t="shared" si="60"/>
        <v>0.41431200000000001</v>
      </c>
      <c r="AD106" s="63">
        <v>68617</v>
      </c>
      <c r="AE106" s="10">
        <f t="shared" si="83"/>
        <v>0.47208</v>
      </c>
      <c r="AF106" s="10">
        <f t="shared" si="81"/>
        <v>0.56835800000000003</v>
      </c>
      <c r="AG106" s="66">
        <f t="shared" si="61"/>
        <v>0.56835800000000003</v>
      </c>
      <c r="AH106" s="67">
        <f t="shared" si="62"/>
        <v>0.04</v>
      </c>
      <c r="AI106" s="68">
        <f t="shared" si="63"/>
        <v>0.60835800000000007</v>
      </c>
      <c r="AJ106">
        <v>0</v>
      </c>
      <c r="AK106">
        <v>0</v>
      </c>
      <c r="AL106" s="26">
        <f t="shared" si="64"/>
        <v>0</v>
      </c>
      <c r="AM106">
        <v>0</v>
      </c>
      <c r="AN106">
        <v>0</v>
      </c>
      <c r="AO106" s="26">
        <f t="shared" si="65"/>
        <v>0</v>
      </c>
      <c r="AP106" s="26">
        <f t="shared" si="66"/>
        <v>79244740</v>
      </c>
      <c r="AQ106" s="26">
        <f t="shared" si="82"/>
        <v>79244740</v>
      </c>
      <c r="AR106" s="69">
        <v>60258395</v>
      </c>
      <c r="AS106" s="69">
        <f t="shared" si="84"/>
        <v>83706615</v>
      </c>
      <c r="AT106" s="63">
        <v>83706615</v>
      </c>
      <c r="AU106" s="26">
        <f t="shared" si="67"/>
        <v>4461875</v>
      </c>
      <c r="AV106" s="70" t="str">
        <f t="shared" si="68"/>
        <v>No</v>
      </c>
      <c r="AW106" s="69">
        <f t="shared" si="69"/>
        <v>0</v>
      </c>
      <c r="AX106" s="71">
        <f t="shared" si="70"/>
        <v>83706615</v>
      </c>
      <c r="AY106" s="72">
        <f t="shared" si="71"/>
        <v>83706615</v>
      </c>
      <c r="AZ106" s="115">
        <f t="shared" si="72"/>
        <v>0</v>
      </c>
      <c r="BA106" s="115"/>
      <c r="BB106" s="115">
        <f t="shared" si="73"/>
        <v>15078.331215005632</v>
      </c>
      <c r="BC106" s="74"/>
      <c r="BD106" s="74"/>
      <c r="BE106" s="74">
        <f t="shared" si="74"/>
        <v>-4461875</v>
      </c>
      <c r="BF106" s="74">
        <f t="shared" si="75"/>
        <v>-4461875</v>
      </c>
      <c r="BG106" s="74">
        <f t="shared" si="75"/>
        <v>-4461875</v>
      </c>
      <c r="BH106" s="74">
        <f t="shared" si="75"/>
        <v>-4461875</v>
      </c>
      <c r="BI106" s="74">
        <f t="shared" si="75"/>
        <v>-4461875</v>
      </c>
      <c r="BJ106" s="74">
        <f t="shared" si="75"/>
        <v>-4461875</v>
      </c>
      <c r="BK106" s="74">
        <f t="shared" si="75"/>
        <v>-4461875</v>
      </c>
      <c r="BL106" s="74">
        <f t="shared" si="75"/>
        <v>-4461875</v>
      </c>
      <c r="BO106" s="116">
        <f t="shared" si="76"/>
        <v>0</v>
      </c>
      <c r="BP106" s="116">
        <f t="shared" si="76"/>
        <v>-637601.9375</v>
      </c>
      <c r="BQ106" s="116">
        <f t="shared" si="76"/>
        <v>-743794.5625</v>
      </c>
      <c r="BR106" s="116">
        <f t="shared" si="76"/>
        <v>-892375</v>
      </c>
      <c r="BS106" s="116">
        <f t="shared" si="76"/>
        <v>-1115468.75</v>
      </c>
      <c r="BT106" s="116">
        <f t="shared" si="76"/>
        <v>-1487142.9375</v>
      </c>
      <c r="BU106" s="116">
        <f t="shared" si="76"/>
        <v>-2230937.5</v>
      </c>
      <c r="BV106" s="116">
        <f t="shared" si="43"/>
        <v>-4461875</v>
      </c>
      <c r="BX106" s="74">
        <f t="shared" si="77"/>
        <v>83706615</v>
      </c>
      <c r="BY106" s="74">
        <f t="shared" si="78"/>
        <v>83069013.0625</v>
      </c>
      <c r="BZ106" s="74">
        <f t="shared" si="78"/>
        <v>82962820.4375</v>
      </c>
      <c r="CA106" s="74">
        <f t="shared" si="78"/>
        <v>82814240</v>
      </c>
      <c r="CB106" s="74">
        <f t="shared" si="78"/>
        <v>82591146.25</v>
      </c>
      <c r="CC106" s="74">
        <f t="shared" si="78"/>
        <v>82219472.0625</v>
      </c>
      <c r="CD106" s="74">
        <f t="shared" si="78"/>
        <v>81475677.5</v>
      </c>
      <c r="CE106" s="74">
        <f t="shared" si="78"/>
        <v>79244740</v>
      </c>
      <c r="CG106" s="117">
        <f t="shared" si="79"/>
        <v>83706615</v>
      </c>
      <c r="CH106" s="117">
        <f t="shared" si="80"/>
        <v>83706615</v>
      </c>
      <c r="CI106" s="117">
        <f t="shared" si="80"/>
        <v>83706615</v>
      </c>
      <c r="CJ106" s="117">
        <f t="shared" si="80"/>
        <v>83706615</v>
      </c>
      <c r="CK106" s="117">
        <f t="shared" si="80"/>
        <v>83706615</v>
      </c>
      <c r="CL106" s="117">
        <f t="shared" si="80"/>
        <v>83706615</v>
      </c>
      <c r="CM106" s="117">
        <f t="shared" si="80"/>
        <v>83706615</v>
      </c>
      <c r="CN106" s="117">
        <f t="shared" si="80"/>
        <v>83706615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 s="124">
        <v>0</v>
      </c>
      <c r="H107" s="6">
        <v>81</v>
      </c>
      <c r="I107" s="2" t="s">
        <v>268</v>
      </c>
      <c r="J107" s="60"/>
      <c r="K107" s="61">
        <v>1124.33</v>
      </c>
      <c r="L107"/>
      <c r="M107" s="63">
        <v>174</v>
      </c>
      <c r="N107" s="64">
        <f t="shared" si="48"/>
        <v>52.2</v>
      </c>
      <c r="O107" s="64">
        <f t="shared" si="49"/>
        <v>674.6</v>
      </c>
      <c r="P107" s="64">
        <f t="shared" si="50"/>
        <v>0</v>
      </c>
      <c r="Q107" s="64">
        <f t="shared" si="51"/>
        <v>0</v>
      </c>
      <c r="R107" s="65">
        <f t="shared" si="52"/>
        <v>0.15</v>
      </c>
      <c r="S107" s="65">
        <f t="shared" si="53"/>
        <v>0</v>
      </c>
      <c r="T107" s="64">
        <f t="shared" si="54"/>
        <v>0</v>
      </c>
      <c r="U107" s="64">
        <f t="shared" si="55"/>
        <v>0</v>
      </c>
      <c r="V107">
        <v>25</v>
      </c>
      <c r="W107" s="64">
        <f t="shared" si="56"/>
        <v>6.25</v>
      </c>
      <c r="X107" s="27">
        <f t="shared" si="57"/>
        <v>52.2</v>
      </c>
      <c r="Y107" s="11">
        <f t="shared" si="58"/>
        <v>1182.78</v>
      </c>
      <c r="Z107" s="61">
        <v>1929109379.3299999</v>
      </c>
      <c r="AA107" s="63">
        <v>7736</v>
      </c>
      <c r="AB107" s="27">
        <f t="shared" si="59"/>
        <v>249367.81</v>
      </c>
      <c r="AC107" s="10">
        <f t="shared" si="60"/>
        <v>0.90507800000000005</v>
      </c>
      <c r="AD107" s="63">
        <v>142750</v>
      </c>
      <c r="AE107" s="10">
        <f t="shared" si="83"/>
        <v>0.98210900000000001</v>
      </c>
      <c r="AF107" s="10">
        <f t="shared" si="81"/>
        <v>7.1813000000000002E-2</v>
      </c>
      <c r="AG107" s="66">
        <f t="shared" si="61"/>
        <v>7.1813000000000002E-2</v>
      </c>
      <c r="AH107" s="67">
        <f t="shared" si="62"/>
        <v>0</v>
      </c>
      <c r="AI107" s="68">
        <f t="shared" si="63"/>
        <v>7.1813000000000002E-2</v>
      </c>
      <c r="AJ107">
        <v>1124</v>
      </c>
      <c r="AK107">
        <v>13</v>
      </c>
      <c r="AL107" s="26">
        <f t="shared" si="64"/>
        <v>1461200</v>
      </c>
      <c r="AM107">
        <v>0</v>
      </c>
      <c r="AN107">
        <v>0</v>
      </c>
      <c r="AO107" s="26">
        <f t="shared" si="65"/>
        <v>0</v>
      </c>
      <c r="AP107" s="26">
        <f t="shared" si="66"/>
        <v>978922</v>
      </c>
      <c r="AQ107" s="26">
        <f t="shared" si="82"/>
        <v>2440122</v>
      </c>
      <c r="AR107" s="69">
        <v>855086</v>
      </c>
      <c r="AS107" s="69">
        <f t="shared" si="84"/>
        <v>2440122</v>
      </c>
      <c r="AT107" s="63">
        <v>2744963</v>
      </c>
      <c r="AU107" s="26">
        <f t="shared" si="67"/>
        <v>304841</v>
      </c>
      <c r="AV107" s="70" t="str">
        <f t="shared" si="68"/>
        <v>No</v>
      </c>
      <c r="AW107" s="69">
        <f t="shared" si="69"/>
        <v>0</v>
      </c>
      <c r="AX107" s="71">
        <f t="shared" si="70"/>
        <v>2744963</v>
      </c>
      <c r="AY107" s="72">
        <f t="shared" si="71"/>
        <v>2744963</v>
      </c>
      <c r="AZ107" s="115">
        <f t="shared" si="72"/>
        <v>0</v>
      </c>
      <c r="BA107" s="115"/>
      <c r="BB107" s="115">
        <f t="shared" si="73"/>
        <v>12124.144601673886</v>
      </c>
      <c r="BC107" s="74"/>
      <c r="BD107" s="74"/>
      <c r="BE107" s="74">
        <f t="shared" si="74"/>
        <v>-304841</v>
      </c>
      <c r="BF107" s="74">
        <f t="shared" si="75"/>
        <v>-304841</v>
      </c>
      <c r="BG107" s="74">
        <f t="shared" si="75"/>
        <v>-261279.2211000002</v>
      </c>
      <c r="BH107" s="74">
        <f t="shared" si="75"/>
        <v>-217723.97494263016</v>
      </c>
      <c r="BI107" s="74">
        <f t="shared" si="75"/>
        <v>-174179.17995410413</v>
      </c>
      <c r="BJ107" s="74">
        <f t="shared" si="75"/>
        <v>-130634.38496557809</v>
      </c>
      <c r="BK107" s="74">
        <f t="shared" si="75"/>
        <v>-87093.944456550758</v>
      </c>
      <c r="BL107" s="74">
        <f t="shared" si="75"/>
        <v>-43546.972228275612</v>
      </c>
      <c r="BO107" s="116">
        <f t="shared" si="76"/>
        <v>0</v>
      </c>
      <c r="BP107" s="116">
        <f t="shared" si="76"/>
        <v>-43561.778899999998</v>
      </c>
      <c r="BQ107" s="116">
        <f t="shared" si="76"/>
        <v>-43555.246157370028</v>
      </c>
      <c r="BR107" s="116">
        <f t="shared" si="76"/>
        <v>-43544.794988526031</v>
      </c>
      <c r="BS107" s="116">
        <f t="shared" si="76"/>
        <v>-43544.794988526031</v>
      </c>
      <c r="BT107" s="116">
        <f t="shared" si="76"/>
        <v>-43540.440509027176</v>
      </c>
      <c r="BU107" s="116">
        <f t="shared" si="76"/>
        <v>-43546.972228275379</v>
      </c>
      <c r="BV107" s="116">
        <f t="shared" si="43"/>
        <v>-43546.972228275612</v>
      </c>
      <c r="BX107" s="74">
        <f t="shared" si="77"/>
        <v>2744963</v>
      </c>
      <c r="BY107" s="74">
        <f t="shared" si="78"/>
        <v>2701401.2211000002</v>
      </c>
      <c r="BZ107" s="74">
        <f t="shared" si="78"/>
        <v>2657845.9749426302</v>
      </c>
      <c r="CA107" s="74">
        <f t="shared" si="78"/>
        <v>2614301.1799541041</v>
      </c>
      <c r="CB107" s="74">
        <f t="shared" si="78"/>
        <v>2570756.3849655781</v>
      </c>
      <c r="CC107" s="74">
        <f t="shared" si="78"/>
        <v>2527215.9444565508</v>
      </c>
      <c r="CD107" s="74">
        <f t="shared" si="78"/>
        <v>2483668.9722282756</v>
      </c>
      <c r="CE107" s="74">
        <f t="shared" si="78"/>
        <v>2440122</v>
      </c>
      <c r="CG107" s="117">
        <f t="shared" si="79"/>
        <v>2744963</v>
      </c>
      <c r="CH107" s="117">
        <f t="shared" si="80"/>
        <v>2701401.2211000002</v>
      </c>
      <c r="CI107" s="117">
        <f t="shared" si="80"/>
        <v>2657845.9749426302</v>
      </c>
      <c r="CJ107" s="117">
        <f t="shared" si="80"/>
        <v>2614301.1799541041</v>
      </c>
      <c r="CK107" s="117">
        <f t="shared" si="80"/>
        <v>2570756.3849655781</v>
      </c>
      <c r="CL107" s="117">
        <f t="shared" si="80"/>
        <v>2527215.9444565508</v>
      </c>
      <c r="CM107" s="117">
        <f t="shared" si="80"/>
        <v>2483668.9722282756</v>
      </c>
      <c r="CN107" s="117">
        <f t="shared" si="80"/>
        <v>2440122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 s="124">
        <v>0</v>
      </c>
      <c r="H108" s="6">
        <v>82</v>
      </c>
      <c r="I108" s="2" t="s">
        <v>269</v>
      </c>
      <c r="J108" s="60"/>
      <c r="K108" s="61">
        <v>444.94</v>
      </c>
      <c r="L108"/>
      <c r="M108" s="63">
        <v>83</v>
      </c>
      <c r="N108" s="64">
        <f t="shared" si="48"/>
        <v>24.9</v>
      </c>
      <c r="O108" s="64">
        <f t="shared" si="49"/>
        <v>266.95999999999998</v>
      </c>
      <c r="P108" s="64">
        <f t="shared" si="50"/>
        <v>0</v>
      </c>
      <c r="Q108" s="64">
        <f t="shared" si="51"/>
        <v>0</v>
      </c>
      <c r="R108" s="65">
        <f t="shared" si="52"/>
        <v>0.19</v>
      </c>
      <c r="S108" s="65">
        <f t="shared" si="53"/>
        <v>0</v>
      </c>
      <c r="T108" s="64">
        <f t="shared" si="54"/>
        <v>0</v>
      </c>
      <c r="U108" s="64">
        <f t="shared" si="55"/>
        <v>0</v>
      </c>
      <c r="V108">
        <v>11</v>
      </c>
      <c r="W108" s="64">
        <f t="shared" si="56"/>
        <v>2.75</v>
      </c>
      <c r="X108" s="27">
        <f t="shared" si="57"/>
        <v>24.9</v>
      </c>
      <c r="Y108" s="11">
        <f t="shared" si="58"/>
        <v>472.59</v>
      </c>
      <c r="Z108" s="61">
        <v>889763888.33000004</v>
      </c>
      <c r="AA108" s="63">
        <v>4236</v>
      </c>
      <c r="AB108" s="27">
        <f t="shared" si="59"/>
        <v>210048.13</v>
      </c>
      <c r="AC108" s="10">
        <f t="shared" si="60"/>
        <v>0.76236700000000002</v>
      </c>
      <c r="AD108" s="63">
        <v>113750</v>
      </c>
      <c r="AE108" s="10">
        <f t="shared" si="83"/>
        <v>0.78259100000000004</v>
      </c>
      <c r="AF108" s="10">
        <f t="shared" si="81"/>
        <v>0.23156599999999999</v>
      </c>
      <c r="AG108" s="66">
        <f t="shared" si="61"/>
        <v>0.23156599999999999</v>
      </c>
      <c r="AH108" s="67">
        <f t="shared" si="62"/>
        <v>0</v>
      </c>
      <c r="AI108" s="68">
        <f t="shared" si="63"/>
        <v>0.23156599999999999</v>
      </c>
      <c r="AJ108">
        <v>447</v>
      </c>
      <c r="AK108">
        <v>13</v>
      </c>
      <c r="AL108" s="26">
        <f t="shared" si="64"/>
        <v>581100</v>
      </c>
      <c r="AM108">
        <v>0</v>
      </c>
      <c r="AN108">
        <v>0</v>
      </c>
      <c r="AO108" s="26">
        <f t="shared" si="65"/>
        <v>0</v>
      </c>
      <c r="AP108" s="26">
        <f t="shared" si="66"/>
        <v>1261247</v>
      </c>
      <c r="AQ108" s="26">
        <f t="shared" si="82"/>
        <v>1842347</v>
      </c>
      <c r="AR108" s="69">
        <v>2099315</v>
      </c>
      <c r="AS108" s="69">
        <f t="shared" si="84"/>
        <v>1842347</v>
      </c>
      <c r="AT108" s="63">
        <v>2100359</v>
      </c>
      <c r="AU108" s="26">
        <f t="shared" si="67"/>
        <v>258012</v>
      </c>
      <c r="AV108" s="70" t="str">
        <f t="shared" si="68"/>
        <v>No</v>
      </c>
      <c r="AW108" s="69">
        <f t="shared" si="69"/>
        <v>0</v>
      </c>
      <c r="AX108" s="71">
        <f t="shared" si="70"/>
        <v>2100359</v>
      </c>
      <c r="AY108" s="72">
        <f t="shared" si="71"/>
        <v>2100359</v>
      </c>
      <c r="AZ108" s="115">
        <f t="shared" si="72"/>
        <v>0</v>
      </c>
      <c r="BA108" s="115"/>
      <c r="BB108" s="115">
        <f t="shared" si="73"/>
        <v>12241.200498943677</v>
      </c>
      <c r="BC108" s="74"/>
      <c r="BD108" s="74"/>
      <c r="BE108" s="74">
        <f t="shared" si="74"/>
        <v>-258012</v>
      </c>
      <c r="BF108" s="74">
        <f t="shared" si="75"/>
        <v>-258012</v>
      </c>
      <c r="BG108" s="74">
        <f t="shared" si="75"/>
        <v>-221142.08520000009</v>
      </c>
      <c r="BH108" s="74">
        <f t="shared" si="75"/>
        <v>-184277.6995971601</v>
      </c>
      <c r="BI108" s="74">
        <f t="shared" si="75"/>
        <v>-147422.15967772808</v>
      </c>
      <c r="BJ108" s="74">
        <f t="shared" si="75"/>
        <v>-110566.61975829606</v>
      </c>
      <c r="BK108" s="74">
        <f t="shared" si="75"/>
        <v>-73714.765392855974</v>
      </c>
      <c r="BL108" s="74">
        <f t="shared" si="75"/>
        <v>-36857.382696427871</v>
      </c>
      <c r="BO108" s="116">
        <f t="shared" si="76"/>
        <v>0</v>
      </c>
      <c r="BP108" s="116">
        <f t="shared" si="76"/>
        <v>-36869.914799999999</v>
      </c>
      <c r="BQ108" s="116">
        <f t="shared" si="76"/>
        <v>-36864.385602840011</v>
      </c>
      <c r="BR108" s="116">
        <f t="shared" si="76"/>
        <v>-36855.53991943202</v>
      </c>
      <c r="BS108" s="116">
        <f t="shared" si="76"/>
        <v>-36855.53991943202</v>
      </c>
      <c r="BT108" s="116">
        <f t="shared" si="76"/>
        <v>-36851.854365440078</v>
      </c>
      <c r="BU108" s="116">
        <f t="shared" si="76"/>
        <v>-36857.382696427987</v>
      </c>
      <c r="BV108" s="116">
        <f t="shared" si="43"/>
        <v>-36857.382696427871</v>
      </c>
      <c r="BX108" s="74">
        <f t="shared" si="77"/>
        <v>2100359</v>
      </c>
      <c r="BY108" s="74">
        <f t="shared" si="78"/>
        <v>2063489.0852000001</v>
      </c>
      <c r="BZ108" s="74">
        <f t="shared" si="78"/>
        <v>2026624.6995971601</v>
      </c>
      <c r="CA108" s="74">
        <f t="shared" si="78"/>
        <v>1989769.1596777281</v>
      </c>
      <c r="CB108" s="74">
        <f t="shared" si="78"/>
        <v>1952913.6197582961</v>
      </c>
      <c r="CC108" s="74">
        <f t="shared" si="78"/>
        <v>1916061.765392856</v>
      </c>
      <c r="CD108" s="74">
        <f t="shared" si="78"/>
        <v>1879204.3826964279</v>
      </c>
      <c r="CE108" s="74">
        <f t="shared" si="78"/>
        <v>1842347</v>
      </c>
      <c r="CG108" s="117">
        <f t="shared" si="79"/>
        <v>2100359</v>
      </c>
      <c r="CH108" s="117">
        <f t="shared" si="80"/>
        <v>2063489.0852000001</v>
      </c>
      <c r="CI108" s="117">
        <f t="shared" si="80"/>
        <v>2026624.6995971601</v>
      </c>
      <c r="CJ108" s="117">
        <f t="shared" si="80"/>
        <v>1989769.1596777281</v>
      </c>
      <c r="CK108" s="117">
        <f t="shared" si="80"/>
        <v>1952913.6197582961</v>
      </c>
      <c r="CL108" s="117">
        <f t="shared" si="80"/>
        <v>1916061.765392856</v>
      </c>
      <c r="CM108" s="117">
        <f t="shared" si="80"/>
        <v>1879204.3826964279</v>
      </c>
      <c r="CN108" s="117">
        <f t="shared" si="80"/>
        <v>1842347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 s="124">
        <v>21</v>
      </c>
      <c r="H109" s="6">
        <v>83</v>
      </c>
      <c r="I109" s="2" t="s">
        <v>270</v>
      </c>
      <c r="J109" s="60"/>
      <c r="K109" s="61">
        <v>4435.8100000000004</v>
      </c>
      <c r="L109"/>
      <c r="M109" s="63">
        <v>2088</v>
      </c>
      <c r="N109" s="64">
        <f t="shared" si="48"/>
        <v>626.4</v>
      </c>
      <c r="O109" s="64">
        <f t="shared" si="49"/>
        <v>2661.49</v>
      </c>
      <c r="P109" s="64">
        <f t="shared" si="50"/>
        <v>0</v>
      </c>
      <c r="Q109" s="64">
        <f t="shared" si="51"/>
        <v>0</v>
      </c>
      <c r="R109" s="65">
        <f t="shared" si="52"/>
        <v>0.47</v>
      </c>
      <c r="S109" s="65">
        <f t="shared" si="53"/>
        <v>0</v>
      </c>
      <c r="T109" s="64">
        <f t="shared" si="54"/>
        <v>0</v>
      </c>
      <c r="U109" s="64">
        <f t="shared" si="55"/>
        <v>0</v>
      </c>
      <c r="V109">
        <v>314</v>
      </c>
      <c r="W109" s="64">
        <f t="shared" si="56"/>
        <v>78.5</v>
      </c>
      <c r="X109" s="27">
        <f t="shared" si="57"/>
        <v>626.4</v>
      </c>
      <c r="Y109" s="11">
        <f t="shared" si="58"/>
        <v>5140.71</v>
      </c>
      <c r="Z109" s="61">
        <v>7324767729.6700001</v>
      </c>
      <c r="AA109" s="63">
        <v>47646</v>
      </c>
      <c r="AB109" s="27">
        <f t="shared" si="59"/>
        <v>153733.10999999999</v>
      </c>
      <c r="AC109" s="10">
        <f t="shared" si="60"/>
        <v>0.55797300000000005</v>
      </c>
      <c r="AD109" s="63">
        <v>73979</v>
      </c>
      <c r="AE109" s="10">
        <f t="shared" si="83"/>
        <v>0.50897000000000003</v>
      </c>
      <c r="AF109" s="10">
        <f t="shared" si="81"/>
        <v>0.45672800000000002</v>
      </c>
      <c r="AG109" s="66">
        <f t="shared" si="61"/>
        <v>0.45672800000000002</v>
      </c>
      <c r="AH109" s="67">
        <f t="shared" si="62"/>
        <v>0</v>
      </c>
      <c r="AI109" s="68">
        <f t="shared" si="63"/>
        <v>0.45672800000000002</v>
      </c>
      <c r="AJ109">
        <v>0</v>
      </c>
      <c r="AK109">
        <v>0</v>
      </c>
      <c r="AL109" s="26">
        <f t="shared" si="64"/>
        <v>0</v>
      </c>
      <c r="AM109">
        <v>0</v>
      </c>
      <c r="AN109">
        <v>0</v>
      </c>
      <c r="AO109" s="26">
        <f t="shared" si="65"/>
        <v>0</v>
      </c>
      <c r="AP109" s="26">
        <f t="shared" si="66"/>
        <v>27059619</v>
      </c>
      <c r="AQ109" s="26">
        <f t="shared" si="82"/>
        <v>27059619</v>
      </c>
      <c r="AR109" s="69">
        <v>19515825</v>
      </c>
      <c r="AS109" s="69">
        <f t="shared" si="84"/>
        <v>28184338</v>
      </c>
      <c r="AT109" s="63">
        <v>28184338</v>
      </c>
      <c r="AU109" s="26">
        <f t="shared" si="67"/>
        <v>1124719</v>
      </c>
      <c r="AV109" s="70" t="str">
        <f t="shared" si="68"/>
        <v>No</v>
      </c>
      <c r="AW109" s="69">
        <f t="shared" si="69"/>
        <v>0</v>
      </c>
      <c r="AX109" s="71">
        <f t="shared" si="70"/>
        <v>28184338</v>
      </c>
      <c r="AY109" s="72">
        <f t="shared" si="71"/>
        <v>28184338</v>
      </c>
      <c r="AZ109" s="115">
        <f t="shared" si="72"/>
        <v>0</v>
      </c>
      <c r="BA109" s="115"/>
      <c r="BB109" s="115">
        <f t="shared" si="73"/>
        <v>13356.451865611916</v>
      </c>
      <c r="BC109" s="74"/>
      <c r="BD109" s="74"/>
      <c r="BE109" s="74">
        <f t="shared" si="74"/>
        <v>-1124719</v>
      </c>
      <c r="BF109" s="74">
        <f t="shared" si="75"/>
        <v>-1124719</v>
      </c>
      <c r="BG109" s="74">
        <f t="shared" si="75"/>
        <v>-1124719</v>
      </c>
      <c r="BH109" s="74">
        <f t="shared" si="75"/>
        <v>-1124719</v>
      </c>
      <c r="BI109" s="74">
        <f t="shared" si="75"/>
        <v>-1124719</v>
      </c>
      <c r="BJ109" s="74">
        <f t="shared" si="75"/>
        <v>-1124719</v>
      </c>
      <c r="BK109" s="74">
        <f t="shared" si="75"/>
        <v>-1124719</v>
      </c>
      <c r="BL109" s="74">
        <f t="shared" si="75"/>
        <v>-1124719</v>
      </c>
      <c r="BO109" s="116">
        <f t="shared" si="76"/>
        <v>0</v>
      </c>
      <c r="BP109" s="116">
        <f t="shared" si="76"/>
        <v>-160722.34510000001</v>
      </c>
      <c r="BQ109" s="116">
        <f t="shared" si="76"/>
        <v>-187490.65729999999</v>
      </c>
      <c r="BR109" s="116">
        <f t="shared" si="76"/>
        <v>-224943.80000000002</v>
      </c>
      <c r="BS109" s="116">
        <f t="shared" si="76"/>
        <v>-281179.75</v>
      </c>
      <c r="BT109" s="116">
        <f t="shared" si="76"/>
        <v>-374868.84269999998</v>
      </c>
      <c r="BU109" s="116">
        <f t="shared" si="76"/>
        <v>-562359.5</v>
      </c>
      <c r="BV109" s="116">
        <f t="shared" si="43"/>
        <v>-1124719</v>
      </c>
      <c r="BX109" s="74">
        <f t="shared" si="77"/>
        <v>28184338</v>
      </c>
      <c r="BY109" s="74">
        <f t="shared" si="78"/>
        <v>28023615.654899999</v>
      </c>
      <c r="BZ109" s="74">
        <f t="shared" si="78"/>
        <v>27996847.342700001</v>
      </c>
      <c r="CA109" s="74">
        <f t="shared" si="78"/>
        <v>27959394.199999999</v>
      </c>
      <c r="CB109" s="74">
        <f t="shared" si="78"/>
        <v>27903158.25</v>
      </c>
      <c r="CC109" s="74">
        <f t="shared" si="78"/>
        <v>27809469.157299999</v>
      </c>
      <c r="CD109" s="74">
        <f t="shared" si="78"/>
        <v>27621978.5</v>
      </c>
      <c r="CE109" s="74">
        <f t="shared" si="78"/>
        <v>27059619</v>
      </c>
      <c r="CG109" s="117">
        <f t="shared" si="79"/>
        <v>28184338</v>
      </c>
      <c r="CH109" s="117">
        <f t="shared" si="80"/>
        <v>28184338</v>
      </c>
      <c r="CI109" s="117">
        <f t="shared" si="80"/>
        <v>28184338</v>
      </c>
      <c r="CJ109" s="117">
        <f t="shared" si="80"/>
        <v>28184338</v>
      </c>
      <c r="CK109" s="117">
        <f t="shared" si="80"/>
        <v>28184338</v>
      </c>
      <c r="CL109" s="117">
        <f t="shared" si="80"/>
        <v>28184338</v>
      </c>
      <c r="CM109" s="117">
        <f t="shared" si="80"/>
        <v>28184338</v>
      </c>
      <c r="CN109" s="117">
        <f t="shared" si="80"/>
        <v>28184338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 s="124">
        <v>0</v>
      </c>
      <c r="H110" s="6">
        <v>84</v>
      </c>
      <c r="I110" s="2" t="s">
        <v>271</v>
      </c>
      <c r="J110" s="60"/>
      <c r="K110" s="61">
        <v>5164.92</v>
      </c>
      <c r="L110"/>
      <c r="M110" s="63">
        <v>1512</v>
      </c>
      <c r="N110" s="64">
        <f t="shared" si="48"/>
        <v>453.6</v>
      </c>
      <c r="O110" s="64">
        <f t="shared" si="49"/>
        <v>3098.95</v>
      </c>
      <c r="P110" s="64">
        <f t="shared" si="50"/>
        <v>0</v>
      </c>
      <c r="Q110" s="64">
        <f t="shared" si="51"/>
        <v>0</v>
      </c>
      <c r="R110" s="65">
        <f t="shared" si="52"/>
        <v>0.28999999999999998</v>
      </c>
      <c r="S110" s="65">
        <f t="shared" si="53"/>
        <v>0</v>
      </c>
      <c r="T110" s="64">
        <f t="shared" si="54"/>
        <v>0</v>
      </c>
      <c r="U110" s="64">
        <f t="shared" si="55"/>
        <v>0</v>
      </c>
      <c r="V110">
        <v>164</v>
      </c>
      <c r="W110" s="64">
        <f t="shared" si="56"/>
        <v>41</v>
      </c>
      <c r="X110" s="27">
        <f t="shared" si="57"/>
        <v>453.6</v>
      </c>
      <c r="Y110" s="11">
        <f t="shared" si="58"/>
        <v>5659.52</v>
      </c>
      <c r="Z110" s="61">
        <v>13507253692</v>
      </c>
      <c r="AA110" s="63">
        <v>52340</v>
      </c>
      <c r="AB110" s="27">
        <f t="shared" si="59"/>
        <v>258067.51</v>
      </c>
      <c r="AC110" s="10">
        <f t="shared" si="60"/>
        <v>0.93665299999999996</v>
      </c>
      <c r="AD110" s="63">
        <v>109580</v>
      </c>
      <c r="AE110" s="10">
        <f t="shared" si="83"/>
        <v>0.75390199999999996</v>
      </c>
      <c r="AF110" s="10">
        <f t="shared" si="81"/>
        <v>0.118172</v>
      </c>
      <c r="AG110" s="66">
        <f t="shared" si="61"/>
        <v>0.118172</v>
      </c>
      <c r="AH110" s="67">
        <f t="shared" si="62"/>
        <v>0</v>
      </c>
      <c r="AI110" s="68">
        <f t="shared" si="63"/>
        <v>0.118172</v>
      </c>
      <c r="AJ110">
        <v>0</v>
      </c>
      <c r="AK110">
        <v>0</v>
      </c>
      <c r="AL110" s="26">
        <f t="shared" si="64"/>
        <v>0</v>
      </c>
      <c r="AM110">
        <v>0</v>
      </c>
      <c r="AN110">
        <v>0</v>
      </c>
      <c r="AO110" s="26">
        <f t="shared" si="65"/>
        <v>0</v>
      </c>
      <c r="AP110" s="26">
        <f t="shared" si="66"/>
        <v>7707883</v>
      </c>
      <c r="AQ110" s="26">
        <f t="shared" si="82"/>
        <v>7707883</v>
      </c>
      <c r="AR110" s="69">
        <v>10849101</v>
      </c>
      <c r="AS110" s="69">
        <f t="shared" si="84"/>
        <v>7707883</v>
      </c>
      <c r="AT110" s="63">
        <v>9673235</v>
      </c>
      <c r="AU110" s="26">
        <f t="shared" si="67"/>
        <v>1965352</v>
      </c>
      <c r="AV110" s="70" t="str">
        <f t="shared" si="68"/>
        <v>No</v>
      </c>
      <c r="AW110" s="69">
        <f t="shared" si="69"/>
        <v>0</v>
      </c>
      <c r="AX110" s="71">
        <f t="shared" si="70"/>
        <v>9673235</v>
      </c>
      <c r="AY110" s="72">
        <f t="shared" si="71"/>
        <v>9673235</v>
      </c>
      <c r="AZ110" s="115">
        <f t="shared" si="72"/>
        <v>0</v>
      </c>
      <c r="BA110" s="115"/>
      <c r="BB110" s="115">
        <f t="shared" si="73"/>
        <v>12628.650201745624</v>
      </c>
      <c r="BC110" s="74"/>
      <c r="BD110" s="74"/>
      <c r="BE110" s="74">
        <f t="shared" si="74"/>
        <v>-1965352</v>
      </c>
      <c r="BF110" s="74">
        <f t="shared" si="75"/>
        <v>-1965352</v>
      </c>
      <c r="BG110" s="74">
        <f t="shared" si="75"/>
        <v>-1684503.1992000006</v>
      </c>
      <c r="BH110" s="74">
        <f t="shared" si="75"/>
        <v>-1403696.5158933606</v>
      </c>
      <c r="BI110" s="74">
        <f t="shared" si="75"/>
        <v>-1122957.2127146889</v>
      </c>
      <c r="BJ110" s="74">
        <f t="shared" si="75"/>
        <v>-842217.9095360171</v>
      </c>
      <c r="BK110" s="74">
        <f t="shared" si="75"/>
        <v>-561506.68028766289</v>
      </c>
      <c r="BL110" s="74">
        <f t="shared" si="75"/>
        <v>-280753.34014383145</v>
      </c>
      <c r="BO110" s="116">
        <f t="shared" si="76"/>
        <v>0</v>
      </c>
      <c r="BP110" s="116">
        <f t="shared" si="76"/>
        <v>-280848.80080000003</v>
      </c>
      <c r="BQ110" s="116">
        <f t="shared" si="76"/>
        <v>-280806.68330664007</v>
      </c>
      <c r="BR110" s="116">
        <f t="shared" si="76"/>
        <v>-280739.30317867215</v>
      </c>
      <c r="BS110" s="116">
        <f t="shared" si="76"/>
        <v>-280739.30317867221</v>
      </c>
      <c r="BT110" s="116">
        <f t="shared" si="76"/>
        <v>-280711.2292483545</v>
      </c>
      <c r="BU110" s="116">
        <f t="shared" si="76"/>
        <v>-280753.34014383145</v>
      </c>
      <c r="BV110" s="116">
        <f t="shared" si="43"/>
        <v>-280753.34014383145</v>
      </c>
      <c r="BX110" s="74">
        <f t="shared" si="77"/>
        <v>9673235</v>
      </c>
      <c r="BY110" s="74">
        <f t="shared" si="78"/>
        <v>9392386.1992000006</v>
      </c>
      <c r="BZ110" s="74">
        <f t="shared" si="78"/>
        <v>9111579.5158933606</v>
      </c>
      <c r="CA110" s="74">
        <f t="shared" si="78"/>
        <v>8830840.2127146889</v>
      </c>
      <c r="CB110" s="74">
        <f t="shared" si="78"/>
        <v>8550100.9095360171</v>
      </c>
      <c r="CC110" s="74">
        <f t="shared" si="78"/>
        <v>8269389.6802876629</v>
      </c>
      <c r="CD110" s="74">
        <f t="shared" si="78"/>
        <v>7988636.3401438314</v>
      </c>
      <c r="CE110" s="74">
        <f t="shared" si="78"/>
        <v>7707883</v>
      </c>
      <c r="CG110" s="117">
        <f t="shared" si="79"/>
        <v>9673235</v>
      </c>
      <c r="CH110" s="117">
        <f t="shared" si="80"/>
        <v>9392386.1992000006</v>
      </c>
      <c r="CI110" s="117">
        <f t="shared" si="80"/>
        <v>9111579.5158933606</v>
      </c>
      <c r="CJ110" s="117">
        <f t="shared" si="80"/>
        <v>8830840.2127146889</v>
      </c>
      <c r="CK110" s="117">
        <f t="shared" si="80"/>
        <v>8550100.9095360171</v>
      </c>
      <c r="CL110" s="117">
        <f t="shared" si="80"/>
        <v>8269389.6802876629</v>
      </c>
      <c r="CM110" s="117">
        <f t="shared" si="80"/>
        <v>7988636.3401438314</v>
      </c>
      <c r="CN110" s="117">
        <f t="shared" si="80"/>
        <v>7707883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 s="124">
        <v>0</v>
      </c>
      <c r="H111" s="6">
        <v>85</v>
      </c>
      <c r="I111" s="2" t="s">
        <v>272</v>
      </c>
      <c r="J111" s="60"/>
      <c r="K111" s="61">
        <v>3429.72</v>
      </c>
      <c r="L111"/>
      <c r="M111" s="63">
        <v>460</v>
      </c>
      <c r="N111" s="64">
        <f t="shared" si="48"/>
        <v>138</v>
      </c>
      <c r="O111" s="64">
        <f t="shared" si="49"/>
        <v>2057.83</v>
      </c>
      <c r="P111" s="64">
        <f t="shared" si="50"/>
        <v>0</v>
      </c>
      <c r="Q111" s="64">
        <f t="shared" si="51"/>
        <v>0</v>
      </c>
      <c r="R111" s="65">
        <f t="shared" si="52"/>
        <v>0.13</v>
      </c>
      <c r="S111" s="65">
        <f t="shared" si="53"/>
        <v>0</v>
      </c>
      <c r="T111" s="64">
        <f t="shared" si="54"/>
        <v>0</v>
      </c>
      <c r="U111" s="64">
        <f t="shared" si="55"/>
        <v>0</v>
      </c>
      <c r="V111">
        <v>103</v>
      </c>
      <c r="W111" s="64">
        <f t="shared" si="56"/>
        <v>25.75</v>
      </c>
      <c r="X111" s="27">
        <f t="shared" si="57"/>
        <v>138</v>
      </c>
      <c r="Y111" s="11">
        <f t="shared" si="58"/>
        <v>3593.47</v>
      </c>
      <c r="Z111" s="61">
        <v>4628365471</v>
      </c>
      <c r="AA111" s="63">
        <v>18833</v>
      </c>
      <c r="AB111" s="27">
        <f t="shared" si="59"/>
        <v>245758.27</v>
      </c>
      <c r="AC111" s="10">
        <f t="shared" si="60"/>
        <v>0.89197700000000002</v>
      </c>
      <c r="AD111" s="63">
        <v>156731</v>
      </c>
      <c r="AE111" s="10">
        <f t="shared" si="83"/>
        <v>1.0782970000000001</v>
      </c>
      <c r="AF111" s="10">
        <f t="shared" si="81"/>
        <v>5.2127E-2</v>
      </c>
      <c r="AG111" s="66">
        <f t="shared" si="61"/>
        <v>5.2127E-2</v>
      </c>
      <c r="AH111" s="67">
        <f t="shared" si="62"/>
        <v>0</v>
      </c>
      <c r="AI111" s="68">
        <f t="shared" si="63"/>
        <v>5.2127E-2</v>
      </c>
      <c r="AJ111">
        <v>0</v>
      </c>
      <c r="AK111">
        <v>0</v>
      </c>
      <c r="AL111" s="26">
        <f t="shared" si="64"/>
        <v>0</v>
      </c>
      <c r="AM111">
        <v>0</v>
      </c>
      <c r="AN111">
        <v>0</v>
      </c>
      <c r="AO111" s="26">
        <f t="shared" si="65"/>
        <v>0</v>
      </c>
      <c r="AP111" s="26">
        <f t="shared" si="66"/>
        <v>2158826</v>
      </c>
      <c r="AQ111" s="26">
        <f t="shared" si="82"/>
        <v>2158826</v>
      </c>
      <c r="AR111" s="69">
        <v>6394518</v>
      </c>
      <c r="AS111" s="69">
        <f t="shared" si="84"/>
        <v>2158826</v>
      </c>
      <c r="AT111" s="63">
        <v>5272935</v>
      </c>
      <c r="AU111" s="26">
        <f t="shared" si="67"/>
        <v>3114109</v>
      </c>
      <c r="AV111" s="70" t="str">
        <f t="shared" si="68"/>
        <v>No</v>
      </c>
      <c r="AW111" s="69">
        <f t="shared" si="69"/>
        <v>0</v>
      </c>
      <c r="AX111" s="71">
        <f t="shared" si="70"/>
        <v>5272935</v>
      </c>
      <c r="AY111" s="72">
        <f t="shared" si="71"/>
        <v>5272935</v>
      </c>
      <c r="AZ111" s="115">
        <f t="shared" si="72"/>
        <v>0</v>
      </c>
      <c r="BA111" s="115"/>
      <c r="BB111" s="115">
        <f t="shared" si="73"/>
        <v>12075.254466836943</v>
      </c>
      <c r="BC111" s="74"/>
      <c r="BD111" s="74"/>
      <c r="BE111" s="74">
        <f t="shared" si="74"/>
        <v>-3114109</v>
      </c>
      <c r="BF111" s="74">
        <f t="shared" si="75"/>
        <v>-3114109</v>
      </c>
      <c r="BG111" s="74">
        <f t="shared" si="75"/>
        <v>-2669102.8239000002</v>
      </c>
      <c r="BH111" s="74">
        <f t="shared" si="75"/>
        <v>-2224163.3831558703</v>
      </c>
      <c r="BI111" s="74">
        <f t="shared" si="75"/>
        <v>-1779330.7065246962</v>
      </c>
      <c r="BJ111" s="74">
        <f t="shared" si="75"/>
        <v>-1334498.0298935222</v>
      </c>
      <c r="BK111" s="74">
        <f t="shared" si="75"/>
        <v>-889709.83653001115</v>
      </c>
      <c r="BL111" s="74">
        <f t="shared" si="75"/>
        <v>-444854.91826500557</v>
      </c>
      <c r="BO111" s="116">
        <f t="shared" si="76"/>
        <v>0</v>
      </c>
      <c r="BP111" s="116">
        <f t="shared" si="76"/>
        <v>-445006.17609999998</v>
      </c>
      <c r="BQ111" s="116">
        <f t="shared" si="76"/>
        <v>-444939.44074413</v>
      </c>
      <c r="BR111" s="116">
        <f t="shared" si="76"/>
        <v>-444832.67663117405</v>
      </c>
      <c r="BS111" s="116">
        <f t="shared" si="76"/>
        <v>-444832.67663117405</v>
      </c>
      <c r="BT111" s="116">
        <f t="shared" si="76"/>
        <v>-444788.19336351089</v>
      </c>
      <c r="BU111" s="116">
        <f t="shared" si="76"/>
        <v>-444854.91826500557</v>
      </c>
      <c r="BV111" s="116">
        <f t="shared" si="43"/>
        <v>-444854.91826500557</v>
      </c>
      <c r="BX111" s="74">
        <f t="shared" si="77"/>
        <v>5272935</v>
      </c>
      <c r="BY111" s="74">
        <f t="shared" si="78"/>
        <v>4827928.8239000002</v>
      </c>
      <c r="BZ111" s="74">
        <f t="shared" si="78"/>
        <v>4382989.3831558703</v>
      </c>
      <c r="CA111" s="74">
        <f t="shared" si="78"/>
        <v>3938156.7065246962</v>
      </c>
      <c r="CB111" s="74">
        <f t="shared" si="78"/>
        <v>3493324.0298935222</v>
      </c>
      <c r="CC111" s="74">
        <f t="shared" si="78"/>
        <v>3048535.8365300111</v>
      </c>
      <c r="CD111" s="74">
        <f t="shared" si="78"/>
        <v>2603680.9182650056</v>
      </c>
      <c r="CE111" s="74">
        <f t="shared" si="78"/>
        <v>2158826</v>
      </c>
      <c r="CG111" s="117">
        <f t="shared" si="79"/>
        <v>5272935</v>
      </c>
      <c r="CH111" s="117">
        <f t="shared" si="80"/>
        <v>4827928.8239000002</v>
      </c>
      <c r="CI111" s="117">
        <f t="shared" si="80"/>
        <v>4382989.3831558703</v>
      </c>
      <c r="CJ111" s="117">
        <f t="shared" si="80"/>
        <v>3938156.7065246962</v>
      </c>
      <c r="CK111" s="117">
        <f t="shared" si="80"/>
        <v>3493324.0298935222</v>
      </c>
      <c r="CL111" s="117">
        <f t="shared" si="80"/>
        <v>3048535.8365300111</v>
      </c>
      <c r="CM111" s="117">
        <f t="shared" si="80"/>
        <v>2603680.9182650056</v>
      </c>
      <c r="CN111" s="117">
        <f t="shared" si="80"/>
        <v>2158826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 s="124">
        <v>0</v>
      </c>
      <c r="H112" s="6">
        <v>86</v>
      </c>
      <c r="I112" s="2" t="s">
        <v>273</v>
      </c>
      <c r="J112" s="60"/>
      <c r="K112" s="61">
        <v>2075.59</v>
      </c>
      <c r="L112"/>
      <c r="M112" s="63">
        <v>941</v>
      </c>
      <c r="N112" s="64">
        <f t="shared" si="48"/>
        <v>282.3</v>
      </c>
      <c r="O112" s="64">
        <f t="shared" si="49"/>
        <v>1245.3499999999999</v>
      </c>
      <c r="P112" s="64">
        <f t="shared" si="50"/>
        <v>0</v>
      </c>
      <c r="Q112" s="64">
        <f t="shared" si="51"/>
        <v>0</v>
      </c>
      <c r="R112" s="65">
        <f t="shared" si="52"/>
        <v>0.45</v>
      </c>
      <c r="S112" s="65">
        <f t="shared" si="53"/>
        <v>0</v>
      </c>
      <c r="T112" s="64">
        <f t="shared" si="54"/>
        <v>0</v>
      </c>
      <c r="U112" s="64">
        <f t="shared" si="55"/>
        <v>0</v>
      </c>
      <c r="V112">
        <v>90</v>
      </c>
      <c r="W112" s="64">
        <f t="shared" si="56"/>
        <v>22.5</v>
      </c>
      <c r="X112" s="27">
        <f t="shared" si="57"/>
        <v>282.3</v>
      </c>
      <c r="Y112" s="11">
        <f t="shared" si="58"/>
        <v>2380.3900000000003</v>
      </c>
      <c r="Z112" s="61">
        <v>2845068250</v>
      </c>
      <c r="AA112" s="63">
        <v>18006</v>
      </c>
      <c r="AB112" s="27">
        <f t="shared" si="59"/>
        <v>158006.68</v>
      </c>
      <c r="AC112" s="10">
        <f t="shared" si="60"/>
        <v>0.57348399999999999</v>
      </c>
      <c r="AD112" s="63">
        <v>87752</v>
      </c>
      <c r="AE112" s="10">
        <f t="shared" si="83"/>
        <v>0.60372700000000001</v>
      </c>
      <c r="AF112" s="10">
        <f t="shared" si="81"/>
        <v>0.41744300000000001</v>
      </c>
      <c r="AG112" s="66">
        <f t="shared" si="61"/>
        <v>0.41744300000000001</v>
      </c>
      <c r="AH112" s="67">
        <f t="shared" si="62"/>
        <v>0</v>
      </c>
      <c r="AI112" s="68">
        <f t="shared" si="63"/>
        <v>0.41744300000000001</v>
      </c>
      <c r="AJ112">
        <v>0</v>
      </c>
      <c r="AK112">
        <v>0</v>
      </c>
      <c r="AL112" s="26">
        <f t="shared" si="64"/>
        <v>0</v>
      </c>
      <c r="AM112">
        <v>0</v>
      </c>
      <c r="AN112">
        <v>0</v>
      </c>
      <c r="AO112" s="26">
        <f t="shared" si="65"/>
        <v>0</v>
      </c>
      <c r="AP112" s="26">
        <f t="shared" si="66"/>
        <v>11452129</v>
      </c>
      <c r="AQ112" s="26">
        <f t="shared" si="82"/>
        <v>11452129</v>
      </c>
      <c r="AR112" s="69">
        <v>12589621</v>
      </c>
      <c r="AS112" s="69">
        <f t="shared" si="84"/>
        <v>11452129</v>
      </c>
      <c r="AT112" s="63">
        <v>12802864</v>
      </c>
      <c r="AU112" s="26">
        <f t="shared" si="67"/>
        <v>1350735</v>
      </c>
      <c r="AV112" s="70" t="str">
        <f t="shared" si="68"/>
        <v>No</v>
      </c>
      <c r="AW112" s="69">
        <f t="shared" si="69"/>
        <v>0</v>
      </c>
      <c r="AX112" s="71">
        <f t="shared" si="70"/>
        <v>12802864</v>
      </c>
      <c r="AY112" s="72">
        <f t="shared" si="71"/>
        <v>12802864</v>
      </c>
      <c r="AZ112" s="115">
        <f t="shared" si="72"/>
        <v>0</v>
      </c>
      <c r="BA112" s="115"/>
      <c r="BB112" s="115">
        <f t="shared" si="73"/>
        <v>13217.444076142207</v>
      </c>
      <c r="BC112" s="74"/>
      <c r="BD112" s="74"/>
      <c r="BE112" s="74">
        <f t="shared" si="74"/>
        <v>-1350735</v>
      </c>
      <c r="BF112" s="74">
        <f t="shared" si="75"/>
        <v>-1350735</v>
      </c>
      <c r="BG112" s="74">
        <f t="shared" si="75"/>
        <v>-1157714.9684999995</v>
      </c>
      <c r="BH112" s="74">
        <f t="shared" si="75"/>
        <v>-964723.88325105049</v>
      </c>
      <c r="BI112" s="74">
        <f t="shared" si="75"/>
        <v>-771779.10660083964</v>
      </c>
      <c r="BJ112" s="74">
        <f t="shared" si="75"/>
        <v>-578834.32995063066</v>
      </c>
      <c r="BK112" s="74">
        <f t="shared" si="75"/>
        <v>-385908.84777808562</v>
      </c>
      <c r="BL112" s="74">
        <f t="shared" si="75"/>
        <v>-192954.42388904281</v>
      </c>
      <c r="BO112" s="116">
        <f t="shared" si="76"/>
        <v>0</v>
      </c>
      <c r="BP112" s="116">
        <f t="shared" si="76"/>
        <v>-193020.03150000001</v>
      </c>
      <c r="BQ112" s="116">
        <f t="shared" si="76"/>
        <v>-192991.08524894991</v>
      </c>
      <c r="BR112" s="116">
        <f t="shared" si="76"/>
        <v>-192944.77665021011</v>
      </c>
      <c r="BS112" s="116">
        <f t="shared" si="76"/>
        <v>-192944.77665020991</v>
      </c>
      <c r="BT112" s="116">
        <f t="shared" si="76"/>
        <v>-192925.48217254519</v>
      </c>
      <c r="BU112" s="116">
        <f t="shared" si="76"/>
        <v>-192954.42388904281</v>
      </c>
      <c r="BV112" s="116">
        <f t="shared" si="43"/>
        <v>-192954.42388904281</v>
      </c>
      <c r="BX112" s="74">
        <f t="shared" si="77"/>
        <v>12802864</v>
      </c>
      <c r="BY112" s="74">
        <f t="shared" si="78"/>
        <v>12609843.968499999</v>
      </c>
      <c r="BZ112" s="74">
        <f t="shared" si="78"/>
        <v>12416852.88325105</v>
      </c>
      <c r="CA112" s="74">
        <f t="shared" si="78"/>
        <v>12223908.10660084</v>
      </c>
      <c r="CB112" s="74">
        <f t="shared" si="78"/>
        <v>12030963.329950631</v>
      </c>
      <c r="CC112" s="74">
        <f t="shared" si="78"/>
        <v>11838037.847778086</v>
      </c>
      <c r="CD112" s="74">
        <f t="shared" si="78"/>
        <v>11645083.423889043</v>
      </c>
      <c r="CE112" s="74">
        <f t="shared" si="78"/>
        <v>11452129</v>
      </c>
      <c r="CG112" s="117">
        <f t="shared" si="79"/>
        <v>12802864</v>
      </c>
      <c r="CH112" s="117">
        <f t="shared" si="80"/>
        <v>12609843.968499999</v>
      </c>
      <c r="CI112" s="117">
        <f t="shared" si="80"/>
        <v>12416852.88325105</v>
      </c>
      <c r="CJ112" s="117">
        <f t="shared" si="80"/>
        <v>12223908.10660084</v>
      </c>
      <c r="CK112" s="117">
        <f t="shared" si="80"/>
        <v>12030963.329950631</v>
      </c>
      <c r="CL112" s="117">
        <f t="shared" si="80"/>
        <v>11838037.847778086</v>
      </c>
      <c r="CM112" s="117">
        <f t="shared" si="80"/>
        <v>11645083.423889043</v>
      </c>
      <c r="CN112" s="117">
        <f t="shared" si="80"/>
        <v>11452129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 s="124">
        <v>0</v>
      </c>
      <c r="H113" s="6">
        <v>87</v>
      </c>
      <c r="I113" s="2" t="s">
        <v>274</v>
      </c>
      <c r="J113" s="60"/>
      <c r="K113" s="61">
        <v>218.86</v>
      </c>
      <c r="L113"/>
      <c r="M113" s="63">
        <v>68</v>
      </c>
      <c r="N113" s="64">
        <f t="shared" si="48"/>
        <v>20.399999999999999</v>
      </c>
      <c r="O113" s="64">
        <f t="shared" si="49"/>
        <v>131.32</v>
      </c>
      <c r="P113" s="64">
        <f t="shared" si="50"/>
        <v>0</v>
      </c>
      <c r="Q113" s="64">
        <f t="shared" si="51"/>
        <v>0</v>
      </c>
      <c r="R113" s="65">
        <f t="shared" si="52"/>
        <v>0.31</v>
      </c>
      <c r="S113" s="65">
        <f t="shared" si="53"/>
        <v>0</v>
      </c>
      <c r="T113" s="64">
        <f t="shared" si="54"/>
        <v>0</v>
      </c>
      <c r="U113" s="64">
        <f t="shared" si="55"/>
        <v>0</v>
      </c>
      <c r="V113">
        <v>10</v>
      </c>
      <c r="W113" s="64">
        <f t="shared" si="56"/>
        <v>2.5</v>
      </c>
      <c r="X113" s="27">
        <f t="shared" si="57"/>
        <v>20.399999999999999</v>
      </c>
      <c r="Y113" s="11">
        <f t="shared" si="58"/>
        <v>241.76000000000002</v>
      </c>
      <c r="Z113" s="61">
        <v>738974293.66999996</v>
      </c>
      <c r="AA113" s="63">
        <v>2100</v>
      </c>
      <c r="AB113" s="27">
        <f t="shared" si="59"/>
        <v>351892.52</v>
      </c>
      <c r="AC113" s="10">
        <f t="shared" si="60"/>
        <v>1.27719</v>
      </c>
      <c r="AD113" s="63">
        <v>111000</v>
      </c>
      <c r="AE113" s="10">
        <f t="shared" si="83"/>
        <v>0.76367200000000002</v>
      </c>
      <c r="AF113" s="10">
        <f t="shared" si="81"/>
        <v>-0.12313499999999999</v>
      </c>
      <c r="AG113" s="66">
        <f t="shared" si="61"/>
        <v>0.01</v>
      </c>
      <c r="AH113" s="67">
        <f t="shared" si="62"/>
        <v>0</v>
      </c>
      <c r="AI113" s="68">
        <f t="shared" si="63"/>
        <v>0.01</v>
      </c>
      <c r="AJ113">
        <v>218</v>
      </c>
      <c r="AK113">
        <v>13</v>
      </c>
      <c r="AL113" s="26">
        <f t="shared" si="64"/>
        <v>283400</v>
      </c>
      <c r="AM113">
        <v>0</v>
      </c>
      <c r="AN113">
        <v>0</v>
      </c>
      <c r="AO113" s="26">
        <f t="shared" si="65"/>
        <v>0</v>
      </c>
      <c r="AP113" s="26">
        <f t="shared" si="66"/>
        <v>27863</v>
      </c>
      <c r="AQ113" s="26">
        <f t="shared" si="82"/>
        <v>311263</v>
      </c>
      <c r="AR113" s="69">
        <v>102178</v>
      </c>
      <c r="AS113" s="69">
        <f t="shared" si="84"/>
        <v>311263</v>
      </c>
      <c r="AT113" s="63">
        <v>311169</v>
      </c>
      <c r="AU113" s="26">
        <f t="shared" si="67"/>
        <v>94</v>
      </c>
      <c r="AV113" s="70" t="str">
        <f t="shared" si="68"/>
        <v>Yes</v>
      </c>
      <c r="AW113" s="69">
        <f t="shared" si="69"/>
        <v>94</v>
      </c>
      <c r="AX113" s="71">
        <f t="shared" si="70"/>
        <v>311263</v>
      </c>
      <c r="AY113" s="72">
        <f t="shared" si="71"/>
        <v>311263</v>
      </c>
      <c r="AZ113" s="115">
        <f t="shared" si="72"/>
        <v>94</v>
      </c>
      <c r="BA113" s="115"/>
      <c r="BB113" s="115">
        <f t="shared" si="73"/>
        <v>12730.896463492643</v>
      </c>
      <c r="BC113" s="74"/>
      <c r="BD113" s="74"/>
      <c r="BE113" s="74">
        <f t="shared" si="74"/>
        <v>0</v>
      </c>
      <c r="BF113" s="74">
        <f t="shared" si="75"/>
        <v>0</v>
      </c>
      <c r="BG113" s="74">
        <f t="shared" si="75"/>
        <v>0</v>
      </c>
      <c r="BH113" s="74">
        <f t="shared" si="75"/>
        <v>0</v>
      </c>
      <c r="BI113" s="74">
        <f t="shared" si="75"/>
        <v>0</v>
      </c>
      <c r="BJ113" s="74">
        <f t="shared" si="75"/>
        <v>0</v>
      </c>
      <c r="BK113" s="74">
        <f t="shared" si="75"/>
        <v>0</v>
      </c>
      <c r="BL113" s="74">
        <f t="shared" si="75"/>
        <v>0</v>
      </c>
      <c r="BO113" s="116">
        <f t="shared" si="76"/>
        <v>0</v>
      </c>
      <c r="BP113" s="116">
        <f t="shared" si="76"/>
        <v>0</v>
      </c>
      <c r="BQ113" s="116">
        <f t="shared" si="76"/>
        <v>0</v>
      </c>
      <c r="BR113" s="116">
        <f t="shared" si="76"/>
        <v>0</v>
      </c>
      <c r="BS113" s="116">
        <f t="shared" si="76"/>
        <v>0</v>
      </c>
      <c r="BT113" s="116">
        <f t="shared" si="76"/>
        <v>0</v>
      </c>
      <c r="BU113" s="116">
        <f t="shared" si="76"/>
        <v>0</v>
      </c>
      <c r="BV113" s="116">
        <f t="shared" si="43"/>
        <v>0</v>
      </c>
      <c r="BX113" s="74">
        <f t="shared" si="77"/>
        <v>311263</v>
      </c>
      <c r="BY113" s="74">
        <f t="shared" si="78"/>
        <v>311263</v>
      </c>
      <c r="BZ113" s="74">
        <f t="shared" si="78"/>
        <v>311263</v>
      </c>
      <c r="CA113" s="74">
        <f t="shared" si="78"/>
        <v>311263</v>
      </c>
      <c r="CB113" s="74">
        <f t="shared" si="78"/>
        <v>311263</v>
      </c>
      <c r="CC113" s="74">
        <f t="shared" si="78"/>
        <v>311263</v>
      </c>
      <c r="CD113" s="74">
        <f t="shared" si="78"/>
        <v>311263</v>
      </c>
      <c r="CE113" s="74">
        <f t="shared" si="78"/>
        <v>311263</v>
      </c>
      <c r="CG113" s="117">
        <f t="shared" si="79"/>
        <v>311263</v>
      </c>
      <c r="CH113" s="117">
        <f t="shared" si="80"/>
        <v>311263</v>
      </c>
      <c r="CI113" s="117">
        <f t="shared" si="80"/>
        <v>311263</v>
      </c>
      <c r="CJ113" s="117">
        <f t="shared" si="80"/>
        <v>311263</v>
      </c>
      <c r="CK113" s="117">
        <f t="shared" si="80"/>
        <v>311263</v>
      </c>
      <c r="CL113" s="117">
        <f t="shared" si="80"/>
        <v>311263</v>
      </c>
      <c r="CM113" s="117">
        <f t="shared" si="80"/>
        <v>311263</v>
      </c>
      <c r="CN113" s="117">
        <f t="shared" si="80"/>
        <v>311263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 s="124">
        <v>16</v>
      </c>
      <c r="H114" s="6">
        <v>88</v>
      </c>
      <c r="I114" s="2" t="s">
        <v>275</v>
      </c>
      <c r="J114" s="60"/>
      <c r="K114" s="61">
        <v>4422.62</v>
      </c>
      <c r="L114"/>
      <c r="M114" s="63">
        <v>2214</v>
      </c>
      <c r="N114" s="64">
        <f t="shared" si="48"/>
        <v>664.2</v>
      </c>
      <c r="O114" s="64">
        <f t="shared" si="49"/>
        <v>2653.57</v>
      </c>
      <c r="P114" s="64">
        <f t="shared" si="50"/>
        <v>0</v>
      </c>
      <c r="Q114" s="64">
        <f t="shared" si="51"/>
        <v>0</v>
      </c>
      <c r="R114" s="65">
        <f t="shared" si="52"/>
        <v>0.5</v>
      </c>
      <c r="S114" s="65">
        <f t="shared" si="53"/>
        <v>0</v>
      </c>
      <c r="T114" s="64">
        <f t="shared" si="54"/>
        <v>0</v>
      </c>
      <c r="U114" s="64">
        <f t="shared" si="55"/>
        <v>0</v>
      </c>
      <c r="V114">
        <v>584</v>
      </c>
      <c r="W114" s="64">
        <f t="shared" si="56"/>
        <v>146</v>
      </c>
      <c r="X114" s="27">
        <f t="shared" si="57"/>
        <v>664.2</v>
      </c>
      <c r="Y114" s="11">
        <f t="shared" si="58"/>
        <v>5232.82</v>
      </c>
      <c r="Z114" s="61">
        <v>3715175263.3299999</v>
      </c>
      <c r="AA114" s="63">
        <v>31634</v>
      </c>
      <c r="AB114" s="27">
        <f t="shared" si="59"/>
        <v>117442.48</v>
      </c>
      <c r="AC114" s="10">
        <f t="shared" si="60"/>
        <v>0.42625600000000002</v>
      </c>
      <c r="AD114" s="63">
        <v>92184</v>
      </c>
      <c r="AE114" s="10">
        <f t="shared" si="83"/>
        <v>0.63421899999999998</v>
      </c>
      <c r="AF114" s="10">
        <f t="shared" si="81"/>
        <v>0.511355</v>
      </c>
      <c r="AG114" s="66">
        <f t="shared" si="61"/>
        <v>0.511355</v>
      </c>
      <c r="AH114" s="67">
        <f t="shared" si="62"/>
        <v>0.03</v>
      </c>
      <c r="AI114" s="68">
        <f t="shared" si="63"/>
        <v>0.54135500000000003</v>
      </c>
      <c r="AJ114">
        <v>0</v>
      </c>
      <c r="AK114">
        <v>0</v>
      </c>
      <c r="AL114" s="26">
        <f t="shared" si="64"/>
        <v>0</v>
      </c>
      <c r="AM114">
        <v>0</v>
      </c>
      <c r="AN114">
        <v>0</v>
      </c>
      <c r="AO114" s="26">
        <f t="shared" si="65"/>
        <v>0</v>
      </c>
      <c r="AP114" s="26">
        <f t="shared" si="66"/>
        <v>32648173</v>
      </c>
      <c r="AQ114" s="26">
        <f t="shared" si="82"/>
        <v>32648173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67"/>
        <v>1448413</v>
      </c>
      <c r="AV114" s="70" t="str">
        <f t="shared" si="68"/>
        <v>No</v>
      </c>
      <c r="AW114" s="69">
        <f t="shared" si="69"/>
        <v>0</v>
      </c>
      <c r="AX114" s="71">
        <f t="shared" si="70"/>
        <v>34096586</v>
      </c>
      <c r="AY114" s="72">
        <f t="shared" si="71"/>
        <v>34096586</v>
      </c>
      <c r="AZ114" s="115">
        <f t="shared" si="72"/>
        <v>0</v>
      </c>
      <c r="BA114" s="115"/>
      <c r="BB114" s="115">
        <f t="shared" si="73"/>
        <v>13636.317499581697</v>
      </c>
      <c r="BC114" s="74"/>
      <c r="BD114" s="74"/>
      <c r="BE114" s="74">
        <f t="shared" si="74"/>
        <v>-1448413</v>
      </c>
      <c r="BF114" s="74">
        <f t="shared" si="75"/>
        <v>-1448413</v>
      </c>
      <c r="BG114" s="74">
        <f t="shared" si="75"/>
        <v>-1448413</v>
      </c>
      <c r="BH114" s="74">
        <f t="shared" si="75"/>
        <v>-1448413</v>
      </c>
      <c r="BI114" s="74">
        <f t="shared" si="75"/>
        <v>-1448413</v>
      </c>
      <c r="BJ114" s="74">
        <f t="shared" si="75"/>
        <v>-1448413</v>
      </c>
      <c r="BK114" s="74">
        <f t="shared" si="75"/>
        <v>-1448413</v>
      </c>
      <c r="BL114" s="74">
        <f t="shared" si="75"/>
        <v>-1448413</v>
      </c>
      <c r="BO114" s="116">
        <f t="shared" si="76"/>
        <v>0</v>
      </c>
      <c r="BP114" s="116">
        <f t="shared" si="76"/>
        <v>-206978.21770000001</v>
      </c>
      <c r="BQ114" s="116">
        <f t="shared" si="76"/>
        <v>-241450.44709999999</v>
      </c>
      <c r="BR114" s="116">
        <f t="shared" si="76"/>
        <v>-289682.60000000003</v>
      </c>
      <c r="BS114" s="116">
        <f t="shared" si="76"/>
        <v>-362103.25</v>
      </c>
      <c r="BT114" s="116">
        <f t="shared" si="76"/>
        <v>-482756.05289999995</v>
      </c>
      <c r="BU114" s="116">
        <f t="shared" si="76"/>
        <v>-724206.5</v>
      </c>
      <c r="BV114" s="116">
        <f t="shared" si="43"/>
        <v>-1448413</v>
      </c>
      <c r="BX114" s="74">
        <f t="shared" si="77"/>
        <v>34096586</v>
      </c>
      <c r="BY114" s="74">
        <f t="shared" si="78"/>
        <v>33889607.782300003</v>
      </c>
      <c r="BZ114" s="74">
        <f t="shared" si="78"/>
        <v>33855135.552900001</v>
      </c>
      <c r="CA114" s="74">
        <f t="shared" si="78"/>
        <v>33806903.399999999</v>
      </c>
      <c r="CB114" s="74">
        <f t="shared" si="78"/>
        <v>33734482.75</v>
      </c>
      <c r="CC114" s="74">
        <f t="shared" si="78"/>
        <v>33613829.947099999</v>
      </c>
      <c r="CD114" s="74">
        <f t="shared" si="78"/>
        <v>33372379.5</v>
      </c>
      <c r="CE114" s="74">
        <f t="shared" si="78"/>
        <v>32648173</v>
      </c>
      <c r="CG114" s="117">
        <f t="shared" si="79"/>
        <v>34096586</v>
      </c>
      <c r="CH114" s="117">
        <f t="shared" si="80"/>
        <v>34096586</v>
      </c>
      <c r="CI114" s="117">
        <f t="shared" si="80"/>
        <v>34096586</v>
      </c>
      <c r="CJ114" s="117">
        <f t="shared" si="80"/>
        <v>34096586</v>
      </c>
      <c r="CK114" s="117">
        <f t="shared" si="80"/>
        <v>34096586</v>
      </c>
      <c r="CL114" s="117">
        <f t="shared" si="80"/>
        <v>34096586</v>
      </c>
      <c r="CM114" s="117">
        <f t="shared" si="80"/>
        <v>34096586</v>
      </c>
      <c r="CN114" s="117">
        <f t="shared" si="80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 s="124">
        <v>3</v>
      </c>
      <c r="H115" s="6">
        <v>89</v>
      </c>
      <c r="I115" s="2" t="s">
        <v>276</v>
      </c>
      <c r="J115" s="60"/>
      <c r="K115" s="61">
        <v>11158.55</v>
      </c>
      <c r="L115"/>
      <c r="M115" s="63">
        <v>8280</v>
      </c>
      <c r="N115" s="64">
        <f t="shared" si="48"/>
        <v>2484</v>
      </c>
      <c r="O115" s="64">
        <f t="shared" si="49"/>
        <v>6695.13</v>
      </c>
      <c r="P115" s="64">
        <f t="shared" si="50"/>
        <v>1584.87</v>
      </c>
      <c r="Q115" s="64">
        <f t="shared" si="51"/>
        <v>237.73</v>
      </c>
      <c r="R115" s="65">
        <f t="shared" si="52"/>
        <v>0.74</v>
      </c>
      <c r="S115" s="65">
        <f t="shared" si="53"/>
        <v>0.14000000000000001</v>
      </c>
      <c r="T115" s="64">
        <f t="shared" si="54"/>
        <v>1562.2</v>
      </c>
      <c r="U115" s="64">
        <f t="shared" si="55"/>
        <v>234.33</v>
      </c>
      <c r="V115">
        <v>2127</v>
      </c>
      <c r="W115" s="64">
        <f t="shared" si="56"/>
        <v>531.75</v>
      </c>
      <c r="X115" s="27">
        <f t="shared" si="57"/>
        <v>2484</v>
      </c>
      <c r="Y115" s="11">
        <f t="shared" si="58"/>
        <v>14412.029999999999</v>
      </c>
      <c r="Z115" s="61">
        <v>6126566265.3299999</v>
      </c>
      <c r="AA115" s="63">
        <v>73301</v>
      </c>
      <c r="AB115" s="27">
        <f t="shared" si="59"/>
        <v>83580.94</v>
      </c>
      <c r="AC115" s="10">
        <f t="shared" si="60"/>
        <v>0.30335600000000001</v>
      </c>
      <c r="AD115" s="63">
        <v>57036</v>
      </c>
      <c r="AE115" s="10">
        <f t="shared" si="83"/>
        <v>0.392403</v>
      </c>
      <c r="AF115" s="10">
        <f t="shared" si="81"/>
        <v>0.66993000000000003</v>
      </c>
      <c r="AG115" s="66">
        <f t="shared" si="61"/>
        <v>0.66993000000000003</v>
      </c>
      <c r="AH115" s="67">
        <f t="shared" si="62"/>
        <v>0.06</v>
      </c>
      <c r="AI115" s="68">
        <f t="shared" si="63"/>
        <v>0.72992999999999997</v>
      </c>
      <c r="AJ115">
        <v>0</v>
      </c>
      <c r="AK115">
        <v>0</v>
      </c>
      <c r="AL115" s="26">
        <f t="shared" si="64"/>
        <v>0</v>
      </c>
      <c r="AM115">
        <v>0</v>
      </c>
      <c r="AN115">
        <v>0</v>
      </c>
      <c r="AO115" s="26">
        <f t="shared" si="65"/>
        <v>0</v>
      </c>
      <c r="AP115" s="26">
        <f t="shared" si="66"/>
        <v>121240384</v>
      </c>
      <c r="AQ115" s="26">
        <f t="shared" si="82"/>
        <v>121240384</v>
      </c>
      <c r="AR115" s="69">
        <v>86195269</v>
      </c>
      <c r="AS115" s="69">
        <f t="shared" si="84"/>
        <v>124491915</v>
      </c>
      <c r="AT115" s="63">
        <v>124491915</v>
      </c>
      <c r="AU115" s="26">
        <f t="shared" si="67"/>
        <v>3251531</v>
      </c>
      <c r="AV115" s="70" t="str">
        <f t="shared" si="68"/>
        <v>No</v>
      </c>
      <c r="AW115" s="69">
        <f t="shared" si="69"/>
        <v>0</v>
      </c>
      <c r="AX115" s="71">
        <f t="shared" si="70"/>
        <v>124491915</v>
      </c>
      <c r="AY115" s="72">
        <f t="shared" si="71"/>
        <v>124491915</v>
      </c>
      <c r="AZ115" s="115">
        <f t="shared" si="72"/>
        <v>0</v>
      </c>
      <c r="BA115" s="115"/>
      <c r="BB115" s="115">
        <f t="shared" si="73"/>
        <v>14885.325221466948</v>
      </c>
      <c r="BC115" s="74"/>
      <c r="BD115" s="74"/>
      <c r="BE115" s="74">
        <f t="shared" si="74"/>
        <v>-3251531</v>
      </c>
      <c r="BF115" s="74">
        <f t="shared" si="75"/>
        <v>-3251531</v>
      </c>
      <c r="BG115" s="74">
        <f t="shared" si="75"/>
        <v>-3251531</v>
      </c>
      <c r="BH115" s="74">
        <f t="shared" si="75"/>
        <v>-3251531</v>
      </c>
      <c r="BI115" s="74">
        <f t="shared" si="75"/>
        <v>-3251531</v>
      </c>
      <c r="BJ115" s="74">
        <f t="shared" si="75"/>
        <v>-3251531</v>
      </c>
      <c r="BK115" s="74">
        <f t="shared" si="75"/>
        <v>-3251531</v>
      </c>
      <c r="BL115" s="74">
        <f t="shared" si="75"/>
        <v>-3251531</v>
      </c>
      <c r="BO115" s="116">
        <f t="shared" si="76"/>
        <v>0</v>
      </c>
      <c r="BP115" s="116">
        <f t="shared" si="76"/>
        <v>-464643.77990000002</v>
      </c>
      <c r="BQ115" s="116">
        <f t="shared" si="76"/>
        <v>-542030.21769999992</v>
      </c>
      <c r="BR115" s="116">
        <f t="shared" si="76"/>
        <v>-650306.20000000007</v>
      </c>
      <c r="BS115" s="116">
        <f t="shared" si="76"/>
        <v>-812882.75</v>
      </c>
      <c r="BT115" s="116">
        <f t="shared" si="76"/>
        <v>-1083735.2822999998</v>
      </c>
      <c r="BU115" s="116">
        <f t="shared" si="76"/>
        <v>-1625765.5</v>
      </c>
      <c r="BV115" s="116">
        <f t="shared" si="43"/>
        <v>-3251531</v>
      </c>
      <c r="BX115" s="74">
        <f t="shared" si="77"/>
        <v>124491915</v>
      </c>
      <c r="BY115" s="74">
        <f t="shared" si="78"/>
        <v>124027271.2201</v>
      </c>
      <c r="BZ115" s="74">
        <f t="shared" si="78"/>
        <v>123949884.7823</v>
      </c>
      <c r="CA115" s="74">
        <f t="shared" si="78"/>
        <v>123841608.8</v>
      </c>
      <c r="CB115" s="74">
        <f t="shared" si="78"/>
        <v>123679032.25</v>
      </c>
      <c r="CC115" s="74">
        <f t="shared" si="78"/>
        <v>123408179.7177</v>
      </c>
      <c r="CD115" s="74">
        <f t="shared" si="78"/>
        <v>122866149.5</v>
      </c>
      <c r="CE115" s="74">
        <f t="shared" si="78"/>
        <v>121240384</v>
      </c>
      <c r="CG115" s="117">
        <f t="shared" si="79"/>
        <v>124491915</v>
      </c>
      <c r="CH115" s="117">
        <f t="shared" si="80"/>
        <v>124491915</v>
      </c>
      <c r="CI115" s="117">
        <f t="shared" si="80"/>
        <v>124491915</v>
      </c>
      <c r="CJ115" s="117">
        <f t="shared" si="80"/>
        <v>124491915</v>
      </c>
      <c r="CK115" s="117">
        <f t="shared" si="80"/>
        <v>124491915</v>
      </c>
      <c r="CL115" s="117">
        <f t="shared" si="80"/>
        <v>124491915</v>
      </c>
      <c r="CM115" s="117">
        <f t="shared" si="80"/>
        <v>124491915</v>
      </c>
      <c r="CN115" s="117">
        <f t="shared" si="80"/>
        <v>124491915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 s="124">
        <v>0</v>
      </c>
      <c r="H116" s="6">
        <v>90</v>
      </c>
      <c r="I116" s="2" t="s">
        <v>277</v>
      </c>
      <c r="J116" s="60"/>
      <c r="K116" s="61">
        <v>4065.42</v>
      </c>
      <c r="L116"/>
      <c r="M116" s="63">
        <v>5</v>
      </c>
      <c r="N116" s="64">
        <f t="shared" si="48"/>
        <v>1.5</v>
      </c>
      <c r="O116" s="64">
        <f t="shared" si="49"/>
        <v>2439.25</v>
      </c>
      <c r="P116" s="64">
        <f t="shared" si="50"/>
        <v>0</v>
      </c>
      <c r="Q116" s="64">
        <f t="shared" si="51"/>
        <v>0</v>
      </c>
      <c r="R116" s="65">
        <f t="shared" si="52"/>
        <v>0</v>
      </c>
      <c r="S116" s="65">
        <f t="shared" si="53"/>
        <v>0</v>
      </c>
      <c r="T116" s="64">
        <f t="shared" si="54"/>
        <v>0</v>
      </c>
      <c r="U116" s="64">
        <f t="shared" si="55"/>
        <v>0</v>
      </c>
      <c r="V116">
        <v>20</v>
      </c>
      <c r="W116" s="64">
        <f t="shared" si="56"/>
        <v>5</v>
      </c>
      <c r="X116" s="27">
        <f t="shared" si="57"/>
        <v>1.5</v>
      </c>
      <c r="Y116" s="11">
        <f t="shared" si="58"/>
        <v>4071.92</v>
      </c>
      <c r="Z116" s="61">
        <v>14321073212.33</v>
      </c>
      <c r="AA116" s="63">
        <v>20704</v>
      </c>
      <c r="AB116" s="27">
        <f t="shared" si="59"/>
        <v>691705.62</v>
      </c>
      <c r="AC116" s="10">
        <f t="shared" si="60"/>
        <v>2.5105379999999999</v>
      </c>
      <c r="AD116" s="63">
        <v>250000</v>
      </c>
      <c r="AE116" s="10">
        <f t="shared" si="83"/>
        <v>1.719981</v>
      </c>
      <c r="AF116" s="10">
        <f t="shared" si="81"/>
        <v>-1.273371</v>
      </c>
      <c r="AG116" s="66">
        <f t="shared" si="61"/>
        <v>0.01</v>
      </c>
      <c r="AH116" s="67">
        <f t="shared" si="62"/>
        <v>0</v>
      </c>
      <c r="AI116" s="68">
        <f t="shared" si="63"/>
        <v>0.01</v>
      </c>
      <c r="AJ116">
        <v>0</v>
      </c>
      <c r="AK116">
        <v>0</v>
      </c>
      <c r="AL116" s="26">
        <f t="shared" si="64"/>
        <v>0</v>
      </c>
      <c r="AM116">
        <v>0</v>
      </c>
      <c r="AN116">
        <v>0</v>
      </c>
      <c r="AO116" s="26">
        <f t="shared" si="65"/>
        <v>0</v>
      </c>
      <c r="AP116" s="26">
        <f t="shared" si="66"/>
        <v>469289</v>
      </c>
      <c r="AQ116" s="26">
        <f t="shared" si="82"/>
        <v>469289</v>
      </c>
      <c r="AR116" s="69">
        <v>339590</v>
      </c>
      <c r="AS116" s="69">
        <f t="shared" si="84"/>
        <v>469289</v>
      </c>
      <c r="AT116" s="63">
        <v>473399</v>
      </c>
      <c r="AU116" s="26">
        <f t="shared" si="67"/>
        <v>4110</v>
      </c>
      <c r="AV116" s="70" t="str">
        <f t="shared" si="68"/>
        <v>No</v>
      </c>
      <c r="AW116" s="69">
        <f t="shared" si="69"/>
        <v>0</v>
      </c>
      <c r="AX116" s="71">
        <f t="shared" si="70"/>
        <v>473399</v>
      </c>
      <c r="AY116" s="72">
        <f t="shared" si="71"/>
        <v>473399</v>
      </c>
      <c r="AZ116" s="115">
        <f t="shared" si="72"/>
        <v>0</v>
      </c>
      <c r="BA116" s="115"/>
      <c r="BB116" s="115">
        <f t="shared" si="73"/>
        <v>11543.426755415185</v>
      </c>
      <c r="BC116" s="74"/>
      <c r="BD116" s="74"/>
      <c r="BE116" s="74">
        <f t="shared" si="74"/>
        <v>-4110</v>
      </c>
      <c r="BF116" s="74">
        <f t="shared" si="75"/>
        <v>-4110</v>
      </c>
      <c r="BG116" s="74">
        <f t="shared" si="75"/>
        <v>-3522.6809999999823</v>
      </c>
      <c r="BH116" s="74">
        <f t="shared" si="75"/>
        <v>-2935.45007729996</v>
      </c>
      <c r="BI116" s="74">
        <f t="shared" si="75"/>
        <v>-2348.3600618399796</v>
      </c>
      <c r="BJ116" s="74">
        <f t="shared" si="75"/>
        <v>-1761.2700463799993</v>
      </c>
      <c r="BK116" s="74">
        <f t="shared" si="75"/>
        <v>-1174.2387399215368</v>
      </c>
      <c r="BL116" s="74">
        <f t="shared" si="75"/>
        <v>-587.11936996073928</v>
      </c>
      <c r="BO116" s="116">
        <f t="shared" si="76"/>
        <v>0</v>
      </c>
      <c r="BP116" s="116">
        <f t="shared" si="76"/>
        <v>-587.31899999999996</v>
      </c>
      <c r="BQ116" s="116">
        <f t="shared" si="76"/>
        <v>-587.230922699997</v>
      </c>
      <c r="BR116" s="116">
        <f t="shared" si="76"/>
        <v>-587.09001545999206</v>
      </c>
      <c r="BS116" s="116">
        <f t="shared" si="76"/>
        <v>-587.0900154599949</v>
      </c>
      <c r="BT116" s="116">
        <f t="shared" si="76"/>
        <v>-587.03130645845374</v>
      </c>
      <c r="BU116" s="116">
        <f t="shared" si="76"/>
        <v>-587.11936996076838</v>
      </c>
      <c r="BV116" s="116">
        <f t="shared" si="43"/>
        <v>-587.11936996073928</v>
      </c>
      <c r="BX116" s="74">
        <f t="shared" si="77"/>
        <v>473399</v>
      </c>
      <c r="BY116" s="74">
        <f t="shared" si="78"/>
        <v>472811.68099999998</v>
      </c>
      <c r="BZ116" s="74">
        <f t="shared" si="78"/>
        <v>472224.45007729996</v>
      </c>
      <c r="CA116" s="74">
        <f t="shared" si="78"/>
        <v>471637.36006183998</v>
      </c>
      <c r="CB116" s="74">
        <f t="shared" si="78"/>
        <v>471050.27004638</v>
      </c>
      <c r="CC116" s="74">
        <f t="shared" si="78"/>
        <v>470463.23873992154</v>
      </c>
      <c r="CD116" s="74">
        <f t="shared" si="78"/>
        <v>469876.11936996074</v>
      </c>
      <c r="CE116" s="74">
        <f t="shared" si="78"/>
        <v>469289</v>
      </c>
      <c r="CG116" s="117">
        <f t="shared" si="79"/>
        <v>473399</v>
      </c>
      <c r="CH116" s="117">
        <f t="shared" si="80"/>
        <v>472811.68099999998</v>
      </c>
      <c r="CI116" s="117">
        <f t="shared" si="80"/>
        <v>472224.45007729996</v>
      </c>
      <c r="CJ116" s="117">
        <f t="shared" si="80"/>
        <v>471637.36006183998</v>
      </c>
      <c r="CK116" s="117">
        <f t="shared" si="80"/>
        <v>471050.27004638</v>
      </c>
      <c r="CL116" s="117">
        <f t="shared" si="80"/>
        <v>470463.23873992154</v>
      </c>
      <c r="CM116" s="117">
        <f t="shared" si="80"/>
        <v>469876.11936996074</v>
      </c>
      <c r="CN116" s="117">
        <f t="shared" si="80"/>
        <v>469289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 s="124">
        <v>0</v>
      </c>
      <c r="H117" s="6">
        <v>91</v>
      </c>
      <c r="I117" s="2" t="s">
        <v>278</v>
      </c>
      <c r="J117" s="60"/>
      <c r="K117" s="61">
        <v>2041.28</v>
      </c>
      <c r="L117"/>
      <c r="M117" s="63">
        <v>409</v>
      </c>
      <c r="N117" s="64">
        <f t="shared" si="48"/>
        <v>122.7</v>
      </c>
      <c r="O117" s="64">
        <f t="shared" si="49"/>
        <v>1224.77</v>
      </c>
      <c r="P117" s="64">
        <f t="shared" si="50"/>
        <v>0</v>
      </c>
      <c r="Q117" s="64">
        <f t="shared" si="51"/>
        <v>0</v>
      </c>
      <c r="R117" s="65">
        <f t="shared" si="52"/>
        <v>0.2</v>
      </c>
      <c r="S117" s="65">
        <f t="shared" si="53"/>
        <v>0</v>
      </c>
      <c r="T117" s="64">
        <f t="shared" si="54"/>
        <v>0</v>
      </c>
      <c r="U117" s="64">
        <f t="shared" si="55"/>
        <v>0</v>
      </c>
      <c r="V117">
        <v>91</v>
      </c>
      <c r="W117" s="64">
        <f t="shared" si="56"/>
        <v>22.75</v>
      </c>
      <c r="X117" s="27">
        <f t="shared" si="57"/>
        <v>122.7</v>
      </c>
      <c r="Y117" s="11">
        <f t="shared" si="58"/>
        <v>2186.73</v>
      </c>
      <c r="Z117" s="61">
        <v>3706065413.3299999</v>
      </c>
      <c r="AA117" s="63">
        <v>13558</v>
      </c>
      <c r="AB117" s="27">
        <f t="shared" si="59"/>
        <v>273348.98</v>
      </c>
      <c r="AC117" s="10">
        <f t="shared" si="60"/>
        <v>0.99211700000000003</v>
      </c>
      <c r="AD117" s="63">
        <v>143864</v>
      </c>
      <c r="AE117" s="10">
        <f t="shared" si="83"/>
        <v>0.98977300000000001</v>
      </c>
      <c r="AF117" s="10">
        <f t="shared" si="81"/>
        <v>8.5859999999999999E-3</v>
      </c>
      <c r="AG117" s="66">
        <f t="shared" si="61"/>
        <v>0.01</v>
      </c>
      <c r="AH117" s="67">
        <f t="shared" si="62"/>
        <v>0</v>
      </c>
      <c r="AI117" s="68">
        <f t="shared" si="63"/>
        <v>0.01</v>
      </c>
      <c r="AJ117">
        <v>0</v>
      </c>
      <c r="AK117">
        <v>0</v>
      </c>
      <c r="AL117" s="26">
        <f t="shared" si="64"/>
        <v>0</v>
      </c>
      <c r="AM117">
        <v>0</v>
      </c>
      <c r="AN117">
        <v>0</v>
      </c>
      <c r="AO117" s="26">
        <f t="shared" si="65"/>
        <v>0</v>
      </c>
      <c r="AP117" s="26">
        <f t="shared" si="66"/>
        <v>252021</v>
      </c>
      <c r="AQ117" s="26">
        <f t="shared" si="82"/>
        <v>252021</v>
      </c>
      <c r="AR117" s="69">
        <v>4338569</v>
      </c>
      <c r="AS117" s="69">
        <f t="shared" si="84"/>
        <v>252021</v>
      </c>
      <c r="AT117" s="63">
        <v>3481120</v>
      </c>
      <c r="AU117" s="26">
        <f t="shared" si="67"/>
        <v>3229099</v>
      </c>
      <c r="AV117" s="70" t="str">
        <f t="shared" si="68"/>
        <v>No</v>
      </c>
      <c r="AW117" s="69">
        <f t="shared" si="69"/>
        <v>0</v>
      </c>
      <c r="AX117" s="71">
        <f t="shared" si="70"/>
        <v>3481120</v>
      </c>
      <c r="AY117" s="72">
        <f t="shared" si="71"/>
        <v>3481120</v>
      </c>
      <c r="AZ117" s="115">
        <f t="shared" si="72"/>
        <v>0</v>
      </c>
      <c r="BA117" s="115"/>
      <c r="BB117" s="115">
        <f t="shared" si="73"/>
        <v>12346.20593451168</v>
      </c>
      <c r="BC117" s="74"/>
      <c r="BD117" s="74"/>
      <c r="BE117" s="74">
        <f t="shared" si="74"/>
        <v>-3229099</v>
      </c>
      <c r="BF117" s="74">
        <f t="shared" si="75"/>
        <v>-3229099</v>
      </c>
      <c r="BG117" s="74">
        <f t="shared" si="75"/>
        <v>-2767660.7529000002</v>
      </c>
      <c r="BH117" s="74">
        <f t="shared" si="75"/>
        <v>-2306291.70539157</v>
      </c>
      <c r="BI117" s="74">
        <f t="shared" si="75"/>
        <v>-1845033.364313256</v>
      </c>
      <c r="BJ117" s="74">
        <f t="shared" si="75"/>
        <v>-1383775.023234942</v>
      </c>
      <c r="BK117" s="74">
        <f t="shared" si="75"/>
        <v>-922562.80799073586</v>
      </c>
      <c r="BL117" s="74">
        <f t="shared" si="75"/>
        <v>-461281.40399536793</v>
      </c>
      <c r="BO117" s="116">
        <f t="shared" si="76"/>
        <v>0</v>
      </c>
      <c r="BP117" s="116">
        <f t="shared" si="76"/>
        <v>-461438.24709999998</v>
      </c>
      <c r="BQ117" s="116">
        <f t="shared" si="76"/>
        <v>-461369.04750842997</v>
      </c>
      <c r="BR117" s="116">
        <f t="shared" si="76"/>
        <v>-461258.341078314</v>
      </c>
      <c r="BS117" s="116">
        <f t="shared" si="76"/>
        <v>-461258.341078314</v>
      </c>
      <c r="BT117" s="116">
        <f t="shared" si="76"/>
        <v>-461212.21524420613</v>
      </c>
      <c r="BU117" s="116">
        <f t="shared" si="76"/>
        <v>-461281.40399536793</v>
      </c>
      <c r="BV117" s="116">
        <f t="shared" si="43"/>
        <v>-461281.40399536793</v>
      </c>
      <c r="BX117" s="74">
        <f t="shared" si="77"/>
        <v>3481120</v>
      </c>
      <c r="BY117" s="74">
        <f t="shared" si="78"/>
        <v>3019681.7529000002</v>
      </c>
      <c r="BZ117" s="74">
        <f t="shared" si="78"/>
        <v>2558312.70539157</v>
      </c>
      <c r="CA117" s="74">
        <f t="shared" si="78"/>
        <v>2097054.364313256</v>
      </c>
      <c r="CB117" s="74">
        <f t="shared" si="78"/>
        <v>1635796.023234942</v>
      </c>
      <c r="CC117" s="74">
        <f t="shared" si="78"/>
        <v>1174583.8079907359</v>
      </c>
      <c r="CD117" s="74">
        <f t="shared" si="78"/>
        <v>713302.40399536793</v>
      </c>
      <c r="CE117" s="74">
        <f t="shared" si="78"/>
        <v>252021</v>
      </c>
      <c r="CG117" s="117">
        <f t="shared" si="79"/>
        <v>3481120</v>
      </c>
      <c r="CH117" s="117">
        <f t="shared" si="80"/>
        <v>3019681.7529000002</v>
      </c>
      <c r="CI117" s="117">
        <f t="shared" si="80"/>
        <v>2558312.70539157</v>
      </c>
      <c r="CJ117" s="117">
        <f t="shared" si="80"/>
        <v>2097054.364313256</v>
      </c>
      <c r="CK117" s="117">
        <f t="shared" si="80"/>
        <v>1635796.023234942</v>
      </c>
      <c r="CL117" s="117">
        <f t="shared" si="80"/>
        <v>1174583.8079907359</v>
      </c>
      <c r="CM117" s="117">
        <f t="shared" si="80"/>
        <v>713302.40399536793</v>
      </c>
      <c r="CN117" s="117">
        <f t="shared" si="80"/>
        <v>252021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 s="124">
        <v>0</v>
      </c>
      <c r="H118" s="6">
        <v>92</v>
      </c>
      <c r="I118" s="2" t="s">
        <v>279</v>
      </c>
      <c r="J118" s="60"/>
      <c r="K118" s="61">
        <v>786.04</v>
      </c>
      <c r="L118"/>
      <c r="M118" s="63">
        <v>172</v>
      </c>
      <c r="N118" s="64">
        <f t="shared" si="48"/>
        <v>51.6</v>
      </c>
      <c r="O118" s="64">
        <f t="shared" si="49"/>
        <v>471.62</v>
      </c>
      <c r="P118" s="64">
        <f t="shared" si="50"/>
        <v>0</v>
      </c>
      <c r="Q118" s="64">
        <f t="shared" si="51"/>
        <v>0</v>
      </c>
      <c r="R118" s="65">
        <f t="shared" si="52"/>
        <v>0.22</v>
      </c>
      <c r="S118" s="65">
        <f t="shared" si="53"/>
        <v>0</v>
      </c>
      <c r="T118" s="64">
        <f t="shared" si="54"/>
        <v>0</v>
      </c>
      <c r="U118" s="64">
        <f t="shared" si="55"/>
        <v>0</v>
      </c>
      <c r="V118">
        <v>7</v>
      </c>
      <c r="W118" s="64">
        <f t="shared" si="56"/>
        <v>1.75</v>
      </c>
      <c r="X118" s="27">
        <f t="shared" si="57"/>
        <v>51.6</v>
      </c>
      <c r="Y118" s="11">
        <f t="shared" si="58"/>
        <v>839.39</v>
      </c>
      <c r="Z118" s="61">
        <v>1288634776</v>
      </c>
      <c r="AA118" s="63">
        <v>6684</v>
      </c>
      <c r="AB118" s="27">
        <f t="shared" si="59"/>
        <v>192793.95</v>
      </c>
      <c r="AC118" s="10">
        <f t="shared" si="60"/>
        <v>0.69974400000000003</v>
      </c>
      <c r="AD118" s="63">
        <v>116618</v>
      </c>
      <c r="AE118" s="10">
        <f t="shared" si="83"/>
        <v>0.80232300000000001</v>
      </c>
      <c r="AF118" s="10">
        <f t="shared" si="81"/>
        <v>0.269482</v>
      </c>
      <c r="AG118" s="66">
        <f t="shared" si="61"/>
        <v>0.269482</v>
      </c>
      <c r="AH118" s="67">
        <f t="shared" si="62"/>
        <v>0</v>
      </c>
      <c r="AI118" s="68">
        <f t="shared" si="63"/>
        <v>0.269482</v>
      </c>
      <c r="AJ118">
        <v>373</v>
      </c>
      <c r="AK118">
        <v>6</v>
      </c>
      <c r="AL118" s="26">
        <f t="shared" si="64"/>
        <v>223800</v>
      </c>
      <c r="AM118">
        <v>0</v>
      </c>
      <c r="AN118">
        <v>0</v>
      </c>
      <c r="AO118" s="26">
        <f t="shared" si="65"/>
        <v>0</v>
      </c>
      <c r="AP118" s="26">
        <f t="shared" si="66"/>
        <v>2606961</v>
      </c>
      <c r="AQ118" s="26">
        <f t="shared" si="82"/>
        <v>2830761</v>
      </c>
      <c r="AR118" s="69">
        <v>3113169</v>
      </c>
      <c r="AS118" s="69">
        <f t="shared" si="84"/>
        <v>2830761</v>
      </c>
      <c r="AT118" s="63">
        <v>3011733</v>
      </c>
      <c r="AU118" s="26">
        <f t="shared" si="67"/>
        <v>180972</v>
      </c>
      <c r="AV118" s="70" t="str">
        <f t="shared" si="68"/>
        <v>No</v>
      </c>
      <c r="AW118" s="69">
        <f t="shared" si="69"/>
        <v>0</v>
      </c>
      <c r="AX118" s="71">
        <f t="shared" si="70"/>
        <v>3011733</v>
      </c>
      <c r="AY118" s="72">
        <f t="shared" si="71"/>
        <v>3011733</v>
      </c>
      <c r="AZ118" s="115">
        <f t="shared" si="72"/>
        <v>0</v>
      </c>
      <c r="BA118" s="115"/>
      <c r="BB118" s="115">
        <f t="shared" si="73"/>
        <v>12307.223232914355</v>
      </c>
      <c r="BC118" s="74"/>
      <c r="BD118" s="74"/>
      <c r="BE118" s="74">
        <f t="shared" si="74"/>
        <v>-180972</v>
      </c>
      <c r="BF118" s="74">
        <f t="shared" si="75"/>
        <v>-180972</v>
      </c>
      <c r="BG118" s="74">
        <f t="shared" si="75"/>
        <v>-155111.10119999992</v>
      </c>
      <c r="BH118" s="74">
        <f t="shared" si="75"/>
        <v>-129254.0806299597</v>
      </c>
      <c r="BI118" s="74">
        <f t="shared" si="75"/>
        <v>-103403.26450396795</v>
      </c>
      <c r="BJ118" s="74">
        <f t="shared" si="75"/>
        <v>-77552.448377976194</v>
      </c>
      <c r="BK118" s="74">
        <f t="shared" si="75"/>
        <v>-51704.217333596665</v>
      </c>
      <c r="BL118" s="74">
        <f t="shared" si="75"/>
        <v>-25852.1086667981</v>
      </c>
      <c r="BO118" s="116">
        <f t="shared" si="76"/>
        <v>0</v>
      </c>
      <c r="BP118" s="116">
        <f t="shared" si="76"/>
        <v>-25860.898799999999</v>
      </c>
      <c r="BQ118" s="116">
        <f t="shared" si="76"/>
        <v>-25857.020570039986</v>
      </c>
      <c r="BR118" s="116">
        <f t="shared" si="76"/>
        <v>-25850.816125991943</v>
      </c>
      <c r="BS118" s="116">
        <f t="shared" si="76"/>
        <v>-25850.816125991987</v>
      </c>
      <c r="BT118" s="116">
        <f t="shared" si="76"/>
        <v>-25848.231044379463</v>
      </c>
      <c r="BU118" s="116">
        <f t="shared" si="76"/>
        <v>-25852.108666798333</v>
      </c>
      <c r="BV118" s="116">
        <f t="shared" si="43"/>
        <v>-25852.1086667981</v>
      </c>
      <c r="BX118" s="74">
        <f t="shared" si="77"/>
        <v>3011733</v>
      </c>
      <c r="BY118" s="74">
        <f t="shared" si="78"/>
        <v>2985872.1011999999</v>
      </c>
      <c r="BZ118" s="74">
        <f t="shared" si="78"/>
        <v>2960015.0806299597</v>
      </c>
      <c r="CA118" s="74">
        <f t="shared" si="78"/>
        <v>2934164.2645039679</v>
      </c>
      <c r="CB118" s="74">
        <f t="shared" si="78"/>
        <v>2908313.4483779762</v>
      </c>
      <c r="CC118" s="74">
        <f t="shared" si="78"/>
        <v>2882465.2173335967</v>
      </c>
      <c r="CD118" s="74">
        <f t="shared" si="78"/>
        <v>2856613.1086667981</v>
      </c>
      <c r="CE118" s="74">
        <f t="shared" si="78"/>
        <v>2830761</v>
      </c>
      <c r="CG118" s="117">
        <f t="shared" si="79"/>
        <v>3011733</v>
      </c>
      <c r="CH118" s="117">
        <f t="shared" si="80"/>
        <v>2985872.1011999999</v>
      </c>
      <c r="CI118" s="117">
        <f t="shared" si="80"/>
        <v>2960015.0806299597</v>
      </c>
      <c r="CJ118" s="117">
        <f t="shared" si="80"/>
        <v>2934164.2645039679</v>
      </c>
      <c r="CK118" s="117">
        <f t="shared" si="80"/>
        <v>2908313.4483779762</v>
      </c>
      <c r="CL118" s="117">
        <f t="shared" si="80"/>
        <v>2882465.2173335967</v>
      </c>
      <c r="CM118" s="117">
        <f t="shared" si="80"/>
        <v>2856613.1086667981</v>
      </c>
      <c r="CN118" s="117">
        <f t="shared" si="80"/>
        <v>2830761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 s="124">
        <v>5</v>
      </c>
      <c r="H119" s="6">
        <v>93</v>
      </c>
      <c r="I119" s="2" t="s">
        <v>280</v>
      </c>
      <c r="J119" s="60"/>
      <c r="K119" s="61">
        <v>16097.48</v>
      </c>
      <c r="L119"/>
      <c r="M119" s="63">
        <v>12546</v>
      </c>
      <c r="N119" s="64">
        <f t="shared" si="48"/>
        <v>3763.8</v>
      </c>
      <c r="O119" s="64">
        <f t="shared" si="49"/>
        <v>9658.49</v>
      </c>
      <c r="P119" s="64">
        <f t="shared" si="50"/>
        <v>2887.51</v>
      </c>
      <c r="Q119" s="64">
        <f t="shared" si="51"/>
        <v>433.13</v>
      </c>
      <c r="R119" s="65">
        <f t="shared" si="52"/>
        <v>0.78</v>
      </c>
      <c r="S119" s="65">
        <f t="shared" si="53"/>
        <v>0.18000000000000005</v>
      </c>
      <c r="T119" s="64">
        <f t="shared" si="54"/>
        <v>2897.55</v>
      </c>
      <c r="U119" s="64">
        <f t="shared" si="55"/>
        <v>434.63</v>
      </c>
      <c r="V119">
        <v>4004</v>
      </c>
      <c r="W119" s="64">
        <f t="shared" si="56"/>
        <v>1001</v>
      </c>
      <c r="X119" s="27">
        <f t="shared" si="57"/>
        <v>3763.8</v>
      </c>
      <c r="Y119" s="11">
        <f t="shared" si="58"/>
        <v>21295.41</v>
      </c>
      <c r="Z119" s="61">
        <v>15628800265</v>
      </c>
      <c r="AA119" s="63">
        <v>132893</v>
      </c>
      <c r="AB119" s="27">
        <f t="shared" si="59"/>
        <v>117604.39</v>
      </c>
      <c r="AC119" s="10">
        <f t="shared" si="60"/>
        <v>0.426844</v>
      </c>
      <c r="AD119" s="63">
        <v>53771</v>
      </c>
      <c r="AE119" s="10">
        <f t="shared" si="83"/>
        <v>0.36993999999999999</v>
      </c>
      <c r="AF119" s="10">
        <f t="shared" si="81"/>
        <v>0.59022699999999995</v>
      </c>
      <c r="AG119" s="66">
        <f t="shared" si="61"/>
        <v>0.59022699999999995</v>
      </c>
      <c r="AH119" s="67">
        <f t="shared" si="62"/>
        <v>0.06</v>
      </c>
      <c r="AI119" s="68">
        <f t="shared" si="63"/>
        <v>0.65022699999999989</v>
      </c>
      <c r="AJ119">
        <v>0</v>
      </c>
      <c r="AK119">
        <v>0</v>
      </c>
      <c r="AL119" s="26">
        <f t="shared" si="64"/>
        <v>0</v>
      </c>
      <c r="AM119">
        <v>0</v>
      </c>
      <c r="AN119">
        <v>0</v>
      </c>
      <c r="AO119" s="26">
        <f t="shared" si="65"/>
        <v>0</v>
      </c>
      <c r="AP119" s="26">
        <f t="shared" si="66"/>
        <v>159584953</v>
      </c>
      <c r="AQ119" s="26">
        <f t="shared" si="82"/>
        <v>159584953</v>
      </c>
      <c r="AR119" s="69">
        <v>154301977</v>
      </c>
      <c r="AS119" s="69">
        <f t="shared" si="84"/>
        <v>170824330</v>
      </c>
      <c r="AT119" s="63">
        <v>170824330</v>
      </c>
      <c r="AU119" s="26">
        <f t="shared" si="67"/>
        <v>11239377</v>
      </c>
      <c r="AV119" s="70" t="str">
        <f t="shared" si="68"/>
        <v>No</v>
      </c>
      <c r="AW119" s="69">
        <f t="shared" si="69"/>
        <v>0</v>
      </c>
      <c r="AX119" s="71">
        <f t="shared" si="70"/>
        <v>170824330</v>
      </c>
      <c r="AY119" s="72">
        <f t="shared" si="71"/>
        <v>170824330</v>
      </c>
      <c r="AZ119" s="115">
        <f t="shared" si="72"/>
        <v>0</v>
      </c>
      <c r="BA119" s="115"/>
      <c r="BB119" s="115">
        <f t="shared" si="73"/>
        <v>15246.460952273275</v>
      </c>
      <c r="BC119" s="74"/>
      <c r="BD119" s="74"/>
      <c r="BE119" s="74">
        <f t="shared" si="74"/>
        <v>-11239377</v>
      </c>
      <c r="BF119" s="74">
        <f t="shared" si="75"/>
        <v>-11239377</v>
      </c>
      <c r="BG119" s="74">
        <f t="shared" si="75"/>
        <v>-11239377</v>
      </c>
      <c r="BH119" s="74">
        <f t="shared" si="75"/>
        <v>-11239377</v>
      </c>
      <c r="BI119" s="74">
        <f t="shared" si="75"/>
        <v>-11239377</v>
      </c>
      <c r="BJ119" s="74">
        <f t="shared" si="75"/>
        <v>-11239377</v>
      </c>
      <c r="BK119" s="74">
        <f t="shared" si="75"/>
        <v>-11239377</v>
      </c>
      <c r="BL119" s="74">
        <f t="shared" si="75"/>
        <v>-11239377</v>
      </c>
      <c r="BO119" s="116">
        <f t="shared" si="76"/>
        <v>0</v>
      </c>
      <c r="BP119" s="116">
        <f t="shared" si="76"/>
        <v>-1606106.9733</v>
      </c>
      <c r="BQ119" s="116">
        <f t="shared" si="76"/>
        <v>-1873604.1458999999</v>
      </c>
      <c r="BR119" s="116">
        <f t="shared" si="76"/>
        <v>-2247875.4</v>
      </c>
      <c r="BS119" s="116">
        <f t="shared" si="76"/>
        <v>-2809844.25</v>
      </c>
      <c r="BT119" s="116">
        <f t="shared" si="76"/>
        <v>-3746084.3540999996</v>
      </c>
      <c r="BU119" s="116">
        <f t="shared" si="76"/>
        <v>-5619688.5</v>
      </c>
      <c r="BV119" s="116">
        <f t="shared" si="43"/>
        <v>-11239377</v>
      </c>
      <c r="BX119" s="74">
        <f t="shared" si="77"/>
        <v>170824330</v>
      </c>
      <c r="BY119" s="74">
        <f t="shared" si="78"/>
        <v>169218223.02669999</v>
      </c>
      <c r="BZ119" s="74">
        <f t="shared" si="78"/>
        <v>168950725.85409999</v>
      </c>
      <c r="CA119" s="74">
        <f t="shared" si="78"/>
        <v>168576454.59999999</v>
      </c>
      <c r="CB119" s="74">
        <f t="shared" si="78"/>
        <v>168014485.75</v>
      </c>
      <c r="CC119" s="74">
        <f t="shared" si="78"/>
        <v>167078245.64590001</v>
      </c>
      <c r="CD119" s="74">
        <f t="shared" si="78"/>
        <v>165204641.5</v>
      </c>
      <c r="CE119" s="74">
        <f t="shared" si="78"/>
        <v>159584953</v>
      </c>
      <c r="CG119" s="117">
        <f t="shared" si="79"/>
        <v>170824330</v>
      </c>
      <c r="CH119" s="117">
        <f t="shared" si="80"/>
        <v>170824330</v>
      </c>
      <c r="CI119" s="117">
        <f t="shared" si="80"/>
        <v>170824330</v>
      </c>
      <c r="CJ119" s="117">
        <f t="shared" si="80"/>
        <v>170824330</v>
      </c>
      <c r="CK119" s="117">
        <f t="shared" si="80"/>
        <v>170824330</v>
      </c>
      <c r="CL119" s="117">
        <f t="shared" si="80"/>
        <v>170824330</v>
      </c>
      <c r="CM119" s="117">
        <f t="shared" si="80"/>
        <v>170824330</v>
      </c>
      <c r="CN119" s="117">
        <f t="shared" si="80"/>
        <v>170824330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 s="124">
        <v>36</v>
      </c>
      <c r="H120" s="6">
        <v>94</v>
      </c>
      <c r="I120" s="2" t="s">
        <v>281</v>
      </c>
      <c r="J120" s="60"/>
      <c r="K120" s="61">
        <v>3819.19</v>
      </c>
      <c r="L120"/>
      <c r="M120" s="63">
        <v>1363</v>
      </c>
      <c r="N120" s="64">
        <f t="shared" si="48"/>
        <v>408.9</v>
      </c>
      <c r="O120" s="64">
        <f t="shared" si="49"/>
        <v>2291.5100000000002</v>
      </c>
      <c r="P120" s="64">
        <f t="shared" si="50"/>
        <v>0</v>
      </c>
      <c r="Q120" s="64">
        <f t="shared" si="51"/>
        <v>0</v>
      </c>
      <c r="R120" s="65">
        <f t="shared" si="52"/>
        <v>0.36</v>
      </c>
      <c r="S120" s="65">
        <f t="shared" si="53"/>
        <v>0</v>
      </c>
      <c r="T120" s="64">
        <f t="shared" si="54"/>
        <v>0</v>
      </c>
      <c r="U120" s="64">
        <f t="shared" si="55"/>
        <v>0</v>
      </c>
      <c r="V120">
        <v>335</v>
      </c>
      <c r="W120" s="64">
        <f t="shared" si="56"/>
        <v>83.75</v>
      </c>
      <c r="X120" s="27">
        <f t="shared" si="57"/>
        <v>408.9</v>
      </c>
      <c r="Y120" s="11">
        <f t="shared" si="58"/>
        <v>4311.84</v>
      </c>
      <c r="Z120" s="61">
        <v>5781948181.6700001</v>
      </c>
      <c r="AA120" s="63">
        <v>30551</v>
      </c>
      <c r="AB120" s="27">
        <f t="shared" si="59"/>
        <v>189255.61</v>
      </c>
      <c r="AC120" s="10">
        <f t="shared" si="60"/>
        <v>0.68690099999999998</v>
      </c>
      <c r="AD120" s="63">
        <v>98585</v>
      </c>
      <c r="AE120" s="10">
        <f t="shared" si="83"/>
        <v>0.678257</v>
      </c>
      <c r="AF120" s="10">
        <f t="shared" si="81"/>
        <v>0.31569199999999997</v>
      </c>
      <c r="AG120" s="66">
        <f t="shared" si="61"/>
        <v>0.31569199999999997</v>
      </c>
      <c r="AH120" s="67">
        <f t="shared" si="62"/>
        <v>0</v>
      </c>
      <c r="AI120" s="68">
        <f t="shared" si="63"/>
        <v>0.31569199999999997</v>
      </c>
      <c r="AJ120">
        <v>0</v>
      </c>
      <c r="AK120">
        <v>0</v>
      </c>
      <c r="AL120" s="26">
        <f t="shared" si="64"/>
        <v>0</v>
      </c>
      <c r="AM120">
        <v>0</v>
      </c>
      <c r="AN120">
        <v>0</v>
      </c>
      <c r="AO120" s="26">
        <f t="shared" si="65"/>
        <v>0</v>
      </c>
      <c r="AP120" s="26">
        <f t="shared" si="66"/>
        <v>15687984</v>
      </c>
      <c r="AQ120" s="26">
        <f t="shared" si="82"/>
        <v>15687984</v>
      </c>
      <c r="AR120" s="69">
        <v>12983806</v>
      </c>
      <c r="AS120" s="69">
        <f t="shared" si="84"/>
        <v>15687984</v>
      </c>
      <c r="AT120" s="63">
        <v>16889688</v>
      </c>
      <c r="AU120" s="26">
        <f t="shared" si="67"/>
        <v>1201704</v>
      </c>
      <c r="AV120" s="70" t="str">
        <f t="shared" si="68"/>
        <v>No</v>
      </c>
      <c r="AW120" s="69">
        <f t="shared" si="69"/>
        <v>0</v>
      </c>
      <c r="AX120" s="71">
        <f t="shared" si="70"/>
        <v>16889688</v>
      </c>
      <c r="AY120" s="72">
        <f t="shared" si="71"/>
        <v>16889688</v>
      </c>
      <c r="AZ120" s="115">
        <f t="shared" si="72"/>
        <v>0</v>
      </c>
      <c r="BA120" s="115"/>
      <c r="BB120" s="115">
        <f t="shared" si="73"/>
        <v>13011.648019606251</v>
      </c>
      <c r="BC120" s="74"/>
      <c r="BD120" s="74"/>
      <c r="BE120" s="74">
        <f t="shared" si="74"/>
        <v>-1201704</v>
      </c>
      <c r="BF120" s="74">
        <f t="shared" si="75"/>
        <v>-1201704</v>
      </c>
      <c r="BG120" s="74">
        <f t="shared" si="75"/>
        <v>-1029980.4984000009</v>
      </c>
      <c r="BH120" s="74">
        <f t="shared" si="75"/>
        <v>-858282.74931672029</v>
      </c>
      <c r="BI120" s="74">
        <f t="shared" si="75"/>
        <v>-686626.19945337623</v>
      </c>
      <c r="BJ120" s="74">
        <f t="shared" si="75"/>
        <v>-514969.64959003218</v>
      </c>
      <c r="BK120" s="74">
        <f t="shared" si="75"/>
        <v>-343330.26538167521</v>
      </c>
      <c r="BL120" s="74">
        <f t="shared" si="75"/>
        <v>-171665.13269083761</v>
      </c>
      <c r="BO120" s="116">
        <f t="shared" si="76"/>
        <v>0</v>
      </c>
      <c r="BP120" s="116">
        <f t="shared" si="76"/>
        <v>-171723.50159999999</v>
      </c>
      <c r="BQ120" s="116">
        <f t="shared" si="76"/>
        <v>-171697.74908328013</v>
      </c>
      <c r="BR120" s="116">
        <f t="shared" si="76"/>
        <v>-171656.54986334406</v>
      </c>
      <c r="BS120" s="116">
        <f t="shared" si="76"/>
        <v>-171656.54986334406</v>
      </c>
      <c r="BT120" s="116">
        <f t="shared" si="76"/>
        <v>-171639.38420835772</v>
      </c>
      <c r="BU120" s="116">
        <f t="shared" si="76"/>
        <v>-171665.13269083761</v>
      </c>
      <c r="BV120" s="116">
        <f t="shared" si="43"/>
        <v>-171665.13269083761</v>
      </c>
      <c r="BX120" s="74">
        <f t="shared" si="77"/>
        <v>16889688</v>
      </c>
      <c r="BY120" s="74">
        <f t="shared" si="78"/>
        <v>16717964.498400001</v>
      </c>
      <c r="BZ120" s="74">
        <f t="shared" si="78"/>
        <v>16546266.74931672</v>
      </c>
      <c r="CA120" s="74">
        <f t="shared" si="78"/>
        <v>16374610.199453376</v>
      </c>
      <c r="CB120" s="74">
        <f t="shared" si="78"/>
        <v>16202953.649590032</v>
      </c>
      <c r="CC120" s="74">
        <f t="shared" si="78"/>
        <v>16031314.265381675</v>
      </c>
      <c r="CD120" s="74">
        <f t="shared" si="78"/>
        <v>15859649.132690838</v>
      </c>
      <c r="CE120" s="74">
        <f t="shared" si="78"/>
        <v>15687984</v>
      </c>
      <c r="CG120" s="117">
        <f t="shared" si="79"/>
        <v>16889688</v>
      </c>
      <c r="CH120" s="117">
        <f t="shared" si="80"/>
        <v>16717964.498400001</v>
      </c>
      <c r="CI120" s="117">
        <f t="shared" si="80"/>
        <v>16546266.74931672</v>
      </c>
      <c r="CJ120" s="117">
        <f t="shared" si="80"/>
        <v>16374610.199453376</v>
      </c>
      <c r="CK120" s="117">
        <f t="shared" si="80"/>
        <v>16202953.649590032</v>
      </c>
      <c r="CL120" s="117">
        <f t="shared" si="80"/>
        <v>16031314.265381675</v>
      </c>
      <c r="CM120" s="117">
        <f t="shared" si="80"/>
        <v>15859649.132690838</v>
      </c>
      <c r="CN120" s="117">
        <f t="shared" si="80"/>
        <v>15687984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 s="124">
        <v>12</v>
      </c>
      <c r="H121" s="6">
        <v>95</v>
      </c>
      <c r="I121" s="2" t="s">
        <v>282</v>
      </c>
      <c r="J121" s="60"/>
      <c r="K121" s="61">
        <v>3031.8</v>
      </c>
      <c r="L121"/>
      <c r="M121" s="63">
        <v>2626</v>
      </c>
      <c r="N121" s="64">
        <f t="shared" si="48"/>
        <v>787.8</v>
      </c>
      <c r="O121" s="64">
        <f t="shared" si="49"/>
        <v>1819.08</v>
      </c>
      <c r="P121" s="64">
        <f t="shared" si="50"/>
        <v>806.92000000000007</v>
      </c>
      <c r="Q121" s="64">
        <f t="shared" si="51"/>
        <v>121.04</v>
      </c>
      <c r="R121" s="65">
        <f t="shared" si="52"/>
        <v>0.87</v>
      </c>
      <c r="S121" s="65">
        <f t="shared" si="53"/>
        <v>0.27</v>
      </c>
      <c r="T121" s="64">
        <f t="shared" si="54"/>
        <v>818.59</v>
      </c>
      <c r="U121" s="64">
        <f t="shared" si="55"/>
        <v>122.79</v>
      </c>
      <c r="V121">
        <v>899</v>
      </c>
      <c r="W121" s="64">
        <f t="shared" si="56"/>
        <v>224.75</v>
      </c>
      <c r="X121" s="27">
        <f t="shared" si="57"/>
        <v>787.8</v>
      </c>
      <c r="Y121" s="11">
        <f t="shared" si="58"/>
        <v>4165.3900000000003</v>
      </c>
      <c r="Z121" s="61">
        <v>3309834210.6700001</v>
      </c>
      <c r="AA121" s="63">
        <v>27199</v>
      </c>
      <c r="AB121" s="27">
        <f t="shared" si="59"/>
        <v>121689.56</v>
      </c>
      <c r="AC121" s="10">
        <f t="shared" si="60"/>
        <v>0.44167099999999998</v>
      </c>
      <c r="AD121" s="63">
        <v>60123</v>
      </c>
      <c r="AE121" s="10">
        <f t="shared" si="83"/>
        <v>0.41364200000000001</v>
      </c>
      <c r="AF121" s="10">
        <f t="shared" si="81"/>
        <v>0.56673799999999996</v>
      </c>
      <c r="AG121" s="66">
        <f t="shared" si="61"/>
        <v>0.56673799999999996</v>
      </c>
      <c r="AH121" s="67">
        <f t="shared" si="62"/>
        <v>0.04</v>
      </c>
      <c r="AI121" s="68">
        <f t="shared" si="63"/>
        <v>0.606738</v>
      </c>
      <c r="AJ121">
        <v>0</v>
      </c>
      <c r="AK121">
        <v>0</v>
      </c>
      <c r="AL121" s="26">
        <f t="shared" si="64"/>
        <v>0</v>
      </c>
      <c r="AM121">
        <v>0</v>
      </c>
      <c r="AN121">
        <v>0</v>
      </c>
      <c r="AO121" s="26">
        <f t="shared" si="65"/>
        <v>0</v>
      </c>
      <c r="AP121" s="26">
        <f t="shared" si="66"/>
        <v>29127137</v>
      </c>
      <c r="AQ121" s="26">
        <f t="shared" si="82"/>
        <v>29127137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67"/>
        <v>2023520</v>
      </c>
      <c r="AV121" s="70" t="str">
        <f t="shared" si="68"/>
        <v>No</v>
      </c>
      <c r="AW121" s="69">
        <f t="shared" si="69"/>
        <v>0</v>
      </c>
      <c r="AX121" s="71">
        <f t="shared" si="70"/>
        <v>31150657</v>
      </c>
      <c r="AY121" s="72">
        <f t="shared" si="71"/>
        <v>31150657</v>
      </c>
      <c r="AZ121" s="115">
        <f t="shared" si="72"/>
        <v>0</v>
      </c>
      <c r="BA121" s="115"/>
      <c r="BB121" s="115">
        <f t="shared" si="73"/>
        <v>15834.197423972559</v>
      </c>
      <c r="BC121" s="74"/>
      <c r="BD121" s="74"/>
      <c r="BE121" s="74">
        <f t="shared" si="74"/>
        <v>-2023520</v>
      </c>
      <c r="BF121" s="74">
        <f t="shared" si="75"/>
        <v>-2023520</v>
      </c>
      <c r="BG121" s="74">
        <f t="shared" si="75"/>
        <v>-2023520</v>
      </c>
      <c r="BH121" s="74">
        <f t="shared" si="75"/>
        <v>-2023520</v>
      </c>
      <c r="BI121" s="74">
        <f t="shared" si="75"/>
        <v>-2023520</v>
      </c>
      <c r="BJ121" s="74">
        <f t="shared" si="75"/>
        <v>-2023520</v>
      </c>
      <c r="BK121" s="74">
        <f t="shared" si="75"/>
        <v>-2023520</v>
      </c>
      <c r="BL121" s="74">
        <f t="shared" si="75"/>
        <v>-2023520</v>
      </c>
      <c r="BO121" s="116">
        <f t="shared" si="76"/>
        <v>0</v>
      </c>
      <c r="BP121" s="116">
        <f t="shared" si="76"/>
        <v>-289161.00799999997</v>
      </c>
      <c r="BQ121" s="116">
        <f t="shared" si="76"/>
        <v>-337320.78399999999</v>
      </c>
      <c r="BR121" s="116">
        <f t="shared" si="76"/>
        <v>-404704</v>
      </c>
      <c r="BS121" s="116">
        <f t="shared" si="76"/>
        <v>-505880</v>
      </c>
      <c r="BT121" s="116">
        <f t="shared" si="76"/>
        <v>-674439.21600000001</v>
      </c>
      <c r="BU121" s="116">
        <f t="shared" si="76"/>
        <v>-1011760</v>
      </c>
      <c r="BV121" s="116">
        <f t="shared" si="43"/>
        <v>-2023520</v>
      </c>
      <c r="BX121" s="74">
        <f t="shared" si="77"/>
        <v>31150657</v>
      </c>
      <c r="BY121" s="74">
        <f t="shared" si="78"/>
        <v>30861495.991999999</v>
      </c>
      <c r="BZ121" s="74">
        <f t="shared" si="78"/>
        <v>30813336.215999998</v>
      </c>
      <c r="CA121" s="74">
        <f t="shared" si="78"/>
        <v>30745953</v>
      </c>
      <c r="CB121" s="74">
        <f t="shared" si="78"/>
        <v>30644777</v>
      </c>
      <c r="CC121" s="74">
        <f t="shared" si="78"/>
        <v>30476217.784000002</v>
      </c>
      <c r="CD121" s="74">
        <f t="shared" si="78"/>
        <v>30138897</v>
      </c>
      <c r="CE121" s="74">
        <f t="shared" si="78"/>
        <v>29127137</v>
      </c>
      <c r="CG121" s="117">
        <f t="shared" si="79"/>
        <v>31150657</v>
      </c>
      <c r="CH121" s="117">
        <f t="shared" si="80"/>
        <v>31150657</v>
      </c>
      <c r="CI121" s="117">
        <f t="shared" si="80"/>
        <v>31150657</v>
      </c>
      <c r="CJ121" s="117">
        <f t="shared" si="80"/>
        <v>31150657</v>
      </c>
      <c r="CK121" s="117">
        <f t="shared" si="80"/>
        <v>31150657</v>
      </c>
      <c r="CL121" s="117">
        <f t="shared" si="80"/>
        <v>31150657</v>
      </c>
      <c r="CM121" s="117">
        <f t="shared" si="80"/>
        <v>31150657</v>
      </c>
      <c r="CN121" s="117">
        <f t="shared" si="80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 s="124">
        <v>0</v>
      </c>
      <c r="H122" s="6">
        <v>96</v>
      </c>
      <c r="I122" s="2" t="s">
        <v>283</v>
      </c>
      <c r="J122" s="60"/>
      <c r="K122" s="61">
        <v>3437.08</v>
      </c>
      <c r="L122"/>
      <c r="M122" s="63">
        <v>1277</v>
      </c>
      <c r="N122" s="64">
        <f t="shared" si="48"/>
        <v>383.1</v>
      </c>
      <c r="O122" s="64">
        <f t="shared" si="49"/>
        <v>2062.25</v>
      </c>
      <c r="P122" s="64">
        <f t="shared" si="50"/>
        <v>0</v>
      </c>
      <c r="Q122" s="64">
        <f t="shared" si="51"/>
        <v>0</v>
      </c>
      <c r="R122" s="65">
        <f t="shared" si="52"/>
        <v>0.37</v>
      </c>
      <c r="S122" s="65">
        <f t="shared" si="53"/>
        <v>0</v>
      </c>
      <c r="T122" s="64">
        <f t="shared" si="54"/>
        <v>0</v>
      </c>
      <c r="U122" s="64">
        <f t="shared" si="55"/>
        <v>0</v>
      </c>
      <c r="V122">
        <v>321</v>
      </c>
      <c r="W122" s="64">
        <f t="shared" si="56"/>
        <v>80.25</v>
      </c>
      <c r="X122" s="27">
        <f t="shared" si="57"/>
        <v>383.1</v>
      </c>
      <c r="Y122" s="11">
        <f t="shared" si="58"/>
        <v>3900.43</v>
      </c>
      <c r="Z122" s="61">
        <v>6242716232</v>
      </c>
      <c r="AA122" s="63">
        <v>28161</v>
      </c>
      <c r="AB122" s="27">
        <f t="shared" si="59"/>
        <v>221679.49</v>
      </c>
      <c r="AC122" s="10">
        <f t="shared" si="60"/>
        <v>0.80458300000000005</v>
      </c>
      <c r="AD122" s="63">
        <v>103630</v>
      </c>
      <c r="AE122" s="10">
        <f t="shared" si="83"/>
        <v>0.71296599999999999</v>
      </c>
      <c r="AF122" s="10">
        <f t="shared" si="81"/>
        <v>0.22290199999999999</v>
      </c>
      <c r="AG122" s="66">
        <f t="shared" si="61"/>
        <v>0.22290199999999999</v>
      </c>
      <c r="AH122" s="67">
        <f t="shared" si="62"/>
        <v>0</v>
      </c>
      <c r="AI122" s="68">
        <f t="shared" si="63"/>
        <v>0.22290199999999999</v>
      </c>
      <c r="AJ122">
        <v>0</v>
      </c>
      <c r="AK122">
        <v>0</v>
      </c>
      <c r="AL122" s="26">
        <f t="shared" si="64"/>
        <v>0</v>
      </c>
      <c r="AM122">
        <v>0</v>
      </c>
      <c r="AN122">
        <v>0</v>
      </c>
      <c r="AO122" s="26">
        <f t="shared" si="65"/>
        <v>0</v>
      </c>
      <c r="AP122" s="26">
        <f t="shared" si="66"/>
        <v>10019992</v>
      </c>
      <c r="AQ122" s="26">
        <f t="shared" si="82"/>
        <v>10019992</v>
      </c>
      <c r="AR122" s="69">
        <v>11832806</v>
      </c>
      <c r="AS122" s="69">
        <f t="shared" si="84"/>
        <v>10019992</v>
      </c>
      <c r="AT122" s="63">
        <v>11645304</v>
      </c>
      <c r="AU122" s="26">
        <f t="shared" si="67"/>
        <v>1625312</v>
      </c>
      <c r="AV122" s="70" t="str">
        <f t="shared" si="68"/>
        <v>No</v>
      </c>
      <c r="AW122" s="69">
        <f t="shared" si="69"/>
        <v>0</v>
      </c>
      <c r="AX122" s="71">
        <f t="shared" si="70"/>
        <v>11645304</v>
      </c>
      <c r="AY122" s="72">
        <f t="shared" si="71"/>
        <v>11645304</v>
      </c>
      <c r="AZ122" s="115">
        <f t="shared" si="72"/>
        <v>0</v>
      </c>
      <c r="BA122" s="115"/>
      <c r="BB122" s="115">
        <f t="shared" si="73"/>
        <v>13078.676012778289</v>
      </c>
      <c r="BC122" s="74"/>
      <c r="BD122" s="74"/>
      <c r="BE122" s="74">
        <f t="shared" si="74"/>
        <v>-1625312</v>
      </c>
      <c r="BF122" s="74">
        <f t="shared" si="75"/>
        <v>-1625312</v>
      </c>
      <c r="BG122" s="74">
        <f t="shared" si="75"/>
        <v>-1393054.9152000006</v>
      </c>
      <c r="BH122" s="74">
        <f t="shared" si="75"/>
        <v>-1160832.6608361602</v>
      </c>
      <c r="BI122" s="74">
        <f t="shared" si="75"/>
        <v>-928666.12866892852</v>
      </c>
      <c r="BJ122" s="74">
        <f t="shared" si="75"/>
        <v>-696499.59650169685</v>
      </c>
      <c r="BK122" s="74">
        <f t="shared" si="75"/>
        <v>-464356.28098768182</v>
      </c>
      <c r="BL122" s="74">
        <f t="shared" si="75"/>
        <v>-232178.14049383998</v>
      </c>
      <c r="BO122" s="116">
        <f t="shared" si="76"/>
        <v>0</v>
      </c>
      <c r="BP122" s="116">
        <f t="shared" si="76"/>
        <v>-232257.08480000001</v>
      </c>
      <c r="BQ122" s="116">
        <f t="shared" si="76"/>
        <v>-232222.2543638401</v>
      </c>
      <c r="BR122" s="116">
        <f t="shared" si="76"/>
        <v>-232166.53216723204</v>
      </c>
      <c r="BS122" s="116">
        <f t="shared" si="76"/>
        <v>-232166.53216723213</v>
      </c>
      <c r="BT122" s="116">
        <f t="shared" si="76"/>
        <v>-232143.31551401556</v>
      </c>
      <c r="BU122" s="116">
        <f t="shared" si="76"/>
        <v>-232178.14049384091</v>
      </c>
      <c r="BV122" s="116">
        <f t="shared" si="76"/>
        <v>-232178.14049383998</v>
      </c>
      <c r="BX122" s="74">
        <f t="shared" si="77"/>
        <v>11645304</v>
      </c>
      <c r="BY122" s="74">
        <f t="shared" si="78"/>
        <v>11413046.915200001</v>
      </c>
      <c r="BZ122" s="74">
        <f t="shared" si="78"/>
        <v>11180824.66083616</v>
      </c>
      <c r="CA122" s="74">
        <f t="shared" si="78"/>
        <v>10948658.128668929</v>
      </c>
      <c r="CB122" s="74">
        <f t="shared" si="78"/>
        <v>10716491.596501697</v>
      </c>
      <c r="CC122" s="74">
        <f t="shared" si="78"/>
        <v>10484348.280987682</v>
      </c>
      <c r="CD122" s="74">
        <f t="shared" si="78"/>
        <v>10252170.14049384</v>
      </c>
      <c r="CE122" s="74">
        <f t="shared" si="78"/>
        <v>10019992</v>
      </c>
      <c r="CG122" s="117">
        <f t="shared" si="79"/>
        <v>11645304</v>
      </c>
      <c r="CH122" s="117">
        <f t="shared" si="80"/>
        <v>11413046.915200001</v>
      </c>
      <c r="CI122" s="117">
        <f t="shared" si="80"/>
        <v>11180824.66083616</v>
      </c>
      <c r="CJ122" s="117">
        <f t="shared" si="80"/>
        <v>10948658.128668929</v>
      </c>
      <c r="CK122" s="117">
        <f t="shared" si="80"/>
        <v>10716491.596501697</v>
      </c>
      <c r="CL122" s="117">
        <f t="shared" si="80"/>
        <v>10484348.280987682</v>
      </c>
      <c r="CM122" s="117">
        <f t="shared" si="80"/>
        <v>10252170.14049384</v>
      </c>
      <c r="CN122" s="117">
        <f t="shared" si="80"/>
        <v>10019992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 s="124">
        <v>0</v>
      </c>
      <c r="H123" s="6">
        <v>97</v>
      </c>
      <c r="I123" s="2" t="s">
        <v>284</v>
      </c>
      <c r="J123" s="60"/>
      <c r="K123" s="61">
        <v>3882.31</v>
      </c>
      <c r="L123"/>
      <c r="M123" s="63">
        <v>604</v>
      </c>
      <c r="N123" s="64">
        <f t="shared" si="48"/>
        <v>181.2</v>
      </c>
      <c r="O123" s="64">
        <f t="shared" si="49"/>
        <v>2329.39</v>
      </c>
      <c r="P123" s="64">
        <f t="shared" si="50"/>
        <v>0</v>
      </c>
      <c r="Q123" s="64">
        <f t="shared" si="51"/>
        <v>0</v>
      </c>
      <c r="R123" s="65">
        <f t="shared" si="52"/>
        <v>0.16</v>
      </c>
      <c r="S123" s="65">
        <f t="shared" si="53"/>
        <v>0</v>
      </c>
      <c r="T123" s="64">
        <f t="shared" si="54"/>
        <v>0</v>
      </c>
      <c r="U123" s="64">
        <f t="shared" si="55"/>
        <v>0</v>
      </c>
      <c r="V123">
        <v>66</v>
      </c>
      <c r="W123" s="64">
        <f t="shared" si="56"/>
        <v>16.5</v>
      </c>
      <c r="X123" s="27">
        <f t="shared" si="57"/>
        <v>181.2</v>
      </c>
      <c r="Y123" s="11">
        <f t="shared" si="58"/>
        <v>4080.0099999999998</v>
      </c>
      <c r="Z123" s="61">
        <v>6970302966.3299999</v>
      </c>
      <c r="AA123" s="63">
        <v>27384</v>
      </c>
      <c r="AB123" s="27">
        <f t="shared" si="59"/>
        <v>254539.26</v>
      </c>
      <c r="AC123" s="10">
        <f t="shared" si="60"/>
        <v>0.92384699999999997</v>
      </c>
      <c r="AD123" s="63">
        <v>148067</v>
      </c>
      <c r="AE123" s="10">
        <f t="shared" si="83"/>
        <v>1.0186900000000001</v>
      </c>
      <c r="AF123" s="10">
        <f t="shared" si="81"/>
        <v>4.7699999999999999E-2</v>
      </c>
      <c r="AG123" s="66">
        <f t="shared" si="61"/>
        <v>4.7699999999999999E-2</v>
      </c>
      <c r="AH123" s="67">
        <f t="shared" si="62"/>
        <v>0</v>
      </c>
      <c r="AI123" s="68">
        <f t="shared" si="63"/>
        <v>4.7699999999999999E-2</v>
      </c>
      <c r="AJ123">
        <v>0</v>
      </c>
      <c r="AK123">
        <v>0</v>
      </c>
      <c r="AL123" s="26">
        <f t="shared" si="64"/>
        <v>0</v>
      </c>
      <c r="AM123">
        <v>0</v>
      </c>
      <c r="AN123">
        <v>0</v>
      </c>
      <c r="AO123" s="26">
        <f t="shared" si="65"/>
        <v>0</v>
      </c>
      <c r="AP123" s="26">
        <f t="shared" si="66"/>
        <v>2242955</v>
      </c>
      <c r="AQ123" s="26">
        <f t="shared" si="82"/>
        <v>2242955</v>
      </c>
      <c r="AR123" s="69">
        <v>4893944</v>
      </c>
      <c r="AS123" s="69">
        <f t="shared" si="84"/>
        <v>2242955</v>
      </c>
      <c r="AT123" s="63">
        <v>4495691</v>
      </c>
      <c r="AU123" s="26">
        <f t="shared" si="67"/>
        <v>2252736</v>
      </c>
      <c r="AV123" s="70" t="str">
        <f t="shared" si="68"/>
        <v>No</v>
      </c>
      <c r="AW123" s="69">
        <f t="shared" si="69"/>
        <v>0</v>
      </c>
      <c r="AX123" s="71">
        <f t="shared" si="70"/>
        <v>4495691</v>
      </c>
      <c r="AY123" s="72">
        <f t="shared" si="71"/>
        <v>4495691</v>
      </c>
      <c r="AZ123" s="115">
        <f t="shared" si="72"/>
        <v>0</v>
      </c>
      <c r="BA123" s="115"/>
      <c r="BB123" s="115">
        <f t="shared" si="73"/>
        <v>12111.890923187484</v>
      </c>
      <c r="BC123" s="74"/>
      <c r="BD123" s="74"/>
      <c r="BE123" s="74">
        <f t="shared" si="74"/>
        <v>-2252736</v>
      </c>
      <c r="BF123" s="74">
        <f t="shared" ref="BF123:BL154" si="85">$AQ123-CG123</f>
        <v>-2252736</v>
      </c>
      <c r="BG123" s="74">
        <f t="shared" si="85"/>
        <v>-1930820.0255999998</v>
      </c>
      <c r="BH123" s="74">
        <f t="shared" si="85"/>
        <v>-1608952.3273324799</v>
      </c>
      <c r="BI123" s="74">
        <f t="shared" si="85"/>
        <v>-1287161.8618659838</v>
      </c>
      <c r="BJ123" s="74">
        <f t="shared" si="85"/>
        <v>-965371.39639948774</v>
      </c>
      <c r="BK123" s="74">
        <f t="shared" si="85"/>
        <v>-643613.10997953825</v>
      </c>
      <c r="BL123" s="74">
        <f t="shared" si="85"/>
        <v>-321806.55498976912</v>
      </c>
      <c r="BO123" s="116">
        <f t="shared" ref="BO123:BV154" si="86">BE123*BO$16</f>
        <v>0</v>
      </c>
      <c r="BP123" s="116">
        <f t="shared" si="86"/>
        <v>-321915.97440000001</v>
      </c>
      <c r="BQ123" s="116">
        <f t="shared" si="86"/>
        <v>-321867.69826751994</v>
      </c>
      <c r="BR123" s="116">
        <f t="shared" si="86"/>
        <v>-321790.46546649601</v>
      </c>
      <c r="BS123" s="116">
        <f t="shared" si="86"/>
        <v>-321790.46546649595</v>
      </c>
      <c r="BT123" s="116">
        <f t="shared" si="86"/>
        <v>-321758.28641994926</v>
      </c>
      <c r="BU123" s="116">
        <f t="shared" si="86"/>
        <v>-321806.55498976912</v>
      </c>
      <c r="BV123" s="116">
        <f t="shared" si="86"/>
        <v>-321806.55498976912</v>
      </c>
      <c r="BX123" s="74">
        <f t="shared" si="77"/>
        <v>4495691</v>
      </c>
      <c r="BY123" s="74">
        <f t="shared" ref="BY123:CE154" si="87">CG123+BP123</f>
        <v>4173775.0255999998</v>
      </c>
      <c r="BZ123" s="74">
        <f t="shared" si="87"/>
        <v>3851907.3273324799</v>
      </c>
      <c r="CA123" s="74">
        <f t="shared" si="87"/>
        <v>3530116.8618659838</v>
      </c>
      <c r="CB123" s="74">
        <f t="shared" si="87"/>
        <v>3208326.3963994877</v>
      </c>
      <c r="CC123" s="74">
        <f t="shared" si="87"/>
        <v>2886568.1099795382</v>
      </c>
      <c r="CD123" s="74">
        <f t="shared" si="87"/>
        <v>2564761.5549897691</v>
      </c>
      <c r="CE123" s="74">
        <f t="shared" si="87"/>
        <v>2242955</v>
      </c>
      <c r="CG123" s="117">
        <f t="shared" si="79"/>
        <v>4495691</v>
      </c>
      <c r="CH123" s="117">
        <f t="shared" ref="CH123:CN154" si="88">IF(OR($C123=1,$B123=1),MAX(BY123,CG123,$AR123),BY123)</f>
        <v>4173775.0255999998</v>
      </c>
      <c r="CI123" s="117">
        <f t="shared" si="88"/>
        <v>3851907.3273324799</v>
      </c>
      <c r="CJ123" s="117">
        <f t="shared" si="88"/>
        <v>3530116.8618659838</v>
      </c>
      <c r="CK123" s="117">
        <f t="shared" si="88"/>
        <v>3208326.3963994877</v>
      </c>
      <c r="CL123" s="117">
        <f t="shared" si="88"/>
        <v>2886568.1099795382</v>
      </c>
      <c r="CM123" s="117">
        <f t="shared" si="88"/>
        <v>2564761.5549897691</v>
      </c>
      <c r="CN123" s="117">
        <f t="shared" si="88"/>
        <v>2242955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 s="124">
        <v>0</v>
      </c>
      <c r="H124" s="6">
        <v>98</v>
      </c>
      <c r="I124" s="2" t="s">
        <v>285</v>
      </c>
      <c r="J124" s="60"/>
      <c r="K124" s="61">
        <v>113.82</v>
      </c>
      <c r="L124"/>
      <c r="M124" s="63">
        <v>37</v>
      </c>
      <c r="N124" s="64">
        <f t="shared" si="48"/>
        <v>11.1</v>
      </c>
      <c r="O124" s="64">
        <f t="shared" si="49"/>
        <v>68.290000000000006</v>
      </c>
      <c r="P124" s="64">
        <f t="shared" si="50"/>
        <v>0</v>
      </c>
      <c r="Q124" s="64">
        <f t="shared" si="51"/>
        <v>0</v>
      </c>
      <c r="R124" s="65">
        <f t="shared" si="52"/>
        <v>0.33</v>
      </c>
      <c r="S124" s="65">
        <f t="shared" si="53"/>
        <v>0</v>
      </c>
      <c r="T124" s="64">
        <f t="shared" si="54"/>
        <v>0</v>
      </c>
      <c r="U124" s="64">
        <f t="shared" si="55"/>
        <v>0</v>
      </c>
      <c r="V124">
        <v>5</v>
      </c>
      <c r="W124" s="64">
        <f t="shared" si="56"/>
        <v>1.25</v>
      </c>
      <c r="X124" s="27">
        <f t="shared" si="57"/>
        <v>11.1</v>
      </c>
      <c r="Y124" s="11">
        <f t="shared" si="58"/>
        <v>126.16999999999999</v>
      </c>
      <c r="Z124" s="61">
        <v>575728839.66999996</v>
      </c>
      <c r="AA124" s="63">
        <v>1732</v>
      </c>
      <c r="AB124" s="27">
        <f t="shared" si="59"/>
        <v>332406.95</v>
      </c>
      <c r="AC124" s="10">
        <f t="shared" si="60"/>
        <v>1.206467</v>
      </c>
      <c r="AD124" s="63">
        <v>85859</v>
      </c>
      <c r="AE124" s="10">
        <f t="shared" si="83"/>
        <v>0.59070299999999998</v>
      </c>
      <c r="AF124" s="10">
        <f t="shared" si="81"/>
        <v>-2.1738E-2</v>
      </c>
      <c r="AG124" s="66">
        <f t="shared" si="61"/>
        <v>0.01</v>
      </c>
      <c r="AH124" s="67">
        <f t="shared" si="62"/>
        <v>0</v>
      </c>
      <c r="AI124" s="68">
        <f t="shared" si="63"/>
        <v>0.01</v>
      </c>
      <c r="AJ124">
        <v>63</v>
      </c>
      <c r="AK124">
        <v>6</v>
      </c>
      <c r="AL124" s="26">
        <f t="shared" si="64"/>
        <v>37800</v>
      </c>
      <c r="AM124">
        <v>0</v>
      </c>
      <c r="AN124">
        <v>0</v>
      </c>
      <c r="AO124" s="26">
        <f t="shared" si="65"/>
        <v>0</v>
      </c>
      <c r="AP124" s="26">
        <f t="shared" si="66"/>
        <v>14541</v>
      </c>
      <c r="AQ124" s="26">
        <f t="shared" si="82"/>
        <v>52341</v>
      </c>
      <c r="AR124" s="69">
        <v>25815</v>
      </c>
      <c r="AS124" s="69">
        <f t="shared" si="84"/>
        <v>52341</v>
      </c>
      <c r="AT124" s="63">
        <v>55415</v>
      </c>
      <c r="AU124" s="26">
        <f t="shared" si="67"/>
        <v>3074</v>
      </c>
      <c r="AV124" s="70" t="str">
        <f t="shared" si="68"/>
        <v>No</v>
      </c>
      <c r="AW124" s="69">
        <f t="shared" si="69"/>
        <v>0</v>
      </c>
      <c r="AX124" s="71">
        <f t="shared" si="70"/>
        <v>55415</v>
      </c>
      <c r="AY124" s="72">
        <f t="shared" si="71"/>
        <v>55415</v>
      </c>
      <c r="AZ124" s="115">
        <f t="shared" si="72"/>
        <v>0</v>
      </c>
      <c r="BA124" s="115"/>
      <c r="BB124" s="115">
        <f t="shared" si="73"/>
        <v>12775.516165875943</v>
      </c>
      <c r="BC124" s="74"/>
      <c r="BD124" s="74"/>
      <c r="BE124" s="74">
        <f t="shared" si="74"/>
        <v>-3074</v>
      </c>
      <c r="BF124" s="74">
        <f t="shared" si="85"/>
        <v>-3074</v>
      </c>
      <c r="BG124" s="74">
        <f t="shared" si="85"/>
        <v>-2634.725400000003</v>
      </c>
      <c r="BH124" s="74">
        <f t="shared" si="85"/>
        <v>-2195.5166758199994</v>
      </c>
      <c r="BI124" s="74">
        <f t="shared" si="85"/>
        <v>-1756.4133406559995</v>
      </c>
      <c r="BJ124" s="74">
        <f t="shared" si="85"/>
        <v>-1317.3100054919996</v>
      </c>
      <c r="BK124" s="74">
        <f t="shared" si="85"/>
        <v>-878.25058066151541</v>
      </c>
      <c r="BL124" s="74">
        <f t="shared" si="85"/>
        <v>-439.12529033076135</v>
      </c>
      <c r="BO124" s="116">
        <f t="shared" si="86"/>
        <v>0</v>
      </c>
      <c r="BP124" s="116">
        <f t="shared" si="86"/>
        <v>-439.27460000000002</v>
      </c>
      <c r="BQ124" s="116">
        <f t="shared" si="86"/>
        <v>-439.20872418000044</v>
      </c>
      <c r="BR124" s="116">
        <f t="shared" si="86"/>
        <v>-439.10333516399987</v>
      </c>
      <c r="BS124" s="116">
        <f t="shared" si="86"/>
        <v>-439.10333516399987</v>
      </c>
      <c r="BT124" s="116">
        <f t="shared" si="86"/>
        <v>-439.05942483048347</v>
      </c>
      <c r="BU124" s="116">
        <f t="shared" si="86"/>
        <v>-439.12529033075771</v>
      </c>
      <c r="BV124" s="116">
        <f t="shared" si="86"/>
        <v>-439.12529033076135</v>
      </c>
      <c r="BX124" s="74">
        <f t="shared" si="77"/>
        <v>55415</v>
      </c>
      <c r="BY124" s="74">
        <f t="shared" si="87"/>
        <v>54975.725400000003</v>
      </c>
      <c r="BZ124" s="74">
        <f t="shared" si="87"/>
        <v>54536.516675819999</v>
      </c>
      <c r="CA124" s="74">
        <f t="shared" si="87"/>
        <v>54097.413340655999</v>
      </c>
      <c r="CB124" s="74">
        <f t="shared" si="87"/>
        <v>53658.310005492</v>
      </c>
      <c r="CC124" s="74">
        <f t="shared" si="87"/>
        <v>53219.250580661515</v>
      </c>
      <c r="CD124" s="74">
        <f t="shared" si="87"/>
        <v>52780.125290330761</v>
      </c>
      <c r="CE124" s="74">
        <f t="shared" si="87"/>
        <v>52341</v>
      </c>
      <c r="CG124" s="117">
        <f t="shared" si="79"/>
        <v>55415</v>
      </c>
      <c r="CH124" s="117">
        <f t="shared" si="88"/>
        <v>54975.725400000003</v>
      </c>
      <c r="CI124" s="117">
        <f t="shared" si="88"/>
        <v>54536.516675819999</v>
      </c>
      <c r="CJ124" s="117">
        <f t="shared" si="88"/>
        <v>54097.413340655999</v>
      </c>
      <c r="CK124" s="117">
        <f t="shared" si="88"/>
        <v>53658.310005492</v>
      </c>
      <c r="CL124" s="117">
        <f t="shared" si="88"/>
        <v>53219.250580661515</v>
      </c>
      <c r="CM124" s="117">
        <f t="shared" si="88"/>
        <v>52780.125290330761</v>
      </c>
      <c r="CN124" s="117">
        <f t="shared" si="88"/>
        <v>52341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 s="124">
        <v>0</v>
      </c>
      <c r="H125" s="6">
        <v>99</v>
      </c>
      <c r="I125" s="2" t="s">
        <v>286</v>
      </c>
      <c r="J125" s="60"/>
      <c r="K125" s="61">
        <v>1575.09</v>
      </c>
      <c r="L125"/>
      <c r="M125" s="63">
        <v>355</v>
      </c>
      <c r="N125" s="64">
        <f t="shared" si="48"/>
        <v>106.5</v>
      </c>
      <c r="O125" s="64">
        <f t="shared" si="49"/>
        <v>945.05</v>
      </c>
      <c r="P125" s="64">
        <f t="shared" si="50"/>
        <v>0</v>
      </c>
      <c r="Q125" s="64">
        <f t="shared" si="51"/>
        <v>0</v>
      </c>
      <c r="R125" s="65">
        <f t="shared" si="52"/>
        <v>0.23</v>
      </c>
      <c r="S125" s="65">
        <f t="shared" si="53"/>
        <v>0</v>
      </c>
      <c r="T125" s="64">
        <f t="shared" si="54"/>
        <v>0</v>
      </c>
      <c r="U125" s="64">
        <f t="shared" si="55"/>
        <v>0</v>
      </c>
      <c r="V125">
        <v>25</v>
      </c>
      <c r="W125" s="64">
        <f t="shared" si="56"/>
        <v>6.25</v>
      </c>
      <c r="X125" s="27">
        <f t="shared" si="57"/>
        <v>106.5</v>
      </c>
      <c r="Y125" s="11">
        <f t="shared" si="58"/>
        <v>1687.84</v>
      </c>
      <c r="Z125" s="61">
        <v>2622651712.3299999</v>
      </c>
      <c r="AA125" s="63">
        <v>13487</v>
      </c>
      <c r="AB125" s="27">
        <f t="shared" si="59"/>
        <v>194457.75</v>
      </c>
      <c r="AC125" s="10">
        <f t="shared" si="60"/>
        <v>0.70578200000000002</v>
      </c>
      <c r="AD125" s="63">
        <v>113687</v>
      </c>
      <c r="AE125" s="10">
        <f t="shared" si="83"/>
        <v>0.78215800000000002</v>
      </c>
      <c r="AF125" s="10">
        <f t="shared" si="81"/>
        <v>0.27130500000000002</v>
      </c>
      <c r="AG125" s="66">
        <f t="shared" si="61"/>
        <v>0.27130500000000002</v>
      </c>
      <c r="AH125" s="67">
        <f t="shared" si="62"/>
        <v>0</v>
      </c>
      <c r="AI125" s="68">
        <f t="shared" si="63"/>
        <v>0.27130500000000002</v>
      </c>
      <c r="AJ125">
        <v>0</v>
      </c>
      <c r="AK125">
        <v>0</v>
      </c>
      <c r="AL125" s="26">
        <f t="shared" si="64"/>
        <v>0</v>
      </c>
      <c r="AM125">
        <v>0</v>
      </c>
      <c r="AN125">
        <v>0</v>
      </c>
      <c r="AO125" s="26">
        <f t="shared" si="65"/>
        <v>0</v>
      </c>
      <c r="AP125" s="26">
        <f t="shared" si="66"/>
        <v>5277521</v>
      </c>
      <c r="AQ125" s="26">
        <f t="shared" si="82"/>
        <v>5277521</v>
      </c>
      <c r="AR125" s="69">
        <v>8076776</v>
      </c>
      <c r="AS125" s="69">
        <f t="shared" si="84"/>
        <v>5277521</v>
      </c>
      <c r="AT125" s="63">
        <v>7331325</v>
      </c>
      <c r="AU125" s="26">
        <f t="shared" si="67"/>
        <v>2053804</v>
      </c>
      <c r="AV125" s="70" t="str">
        <f t="shared" si="68"/>
        <v>No</v>
      </c>
      <c r="AW125" s="69">
        <f t="shared" si="69"/>
        <v>0</v>
      </c>
      <c r="AX125" s="71">
        <f t="shared" si="70"/>
        <v>7331325</v>
      </c>
      <c r="AY125" s="72">
        <f t="shared" si="71"/>
        <v>7331325</v>
      </c>
      <c r="AZ125" s="115">
        <f t="shared" si="72"/>
        <v>0</v>
      </c>
      <c r="BA125" s="115"/>
      <c r="BB125" s="115">
        <f t="shared" si="73"/>
        <v>12349.996508136044</v>
      </c>
      <c r="BC125" s="74"/>
      <c r="BD125" s="74"/>
      <c r="BE125" s="74">
        <f t="shared" si="74"/>
        <v>-2053804</v>
      </c>
      <c r="BF125" s="74">
        <f t="shared" si="85"/>
        <v>-2053804</v>
      </c>
      <c r="BG125" s="74">
        <f t="shared" si="85"/>
        <v>-1760315.4084000001</v>
      </c>
      <c r="BH125" s="74">
        <f t="shared" si="85"/>
        <v>-1466870.8298197202</v>
      </c>
      <c r="BI125" s="74">
        <f t="shared" si="85"/>
        <v>-1173496.6638557762</v>
      </c>
      <c r="BJ125" s="74">
        <f t="shared" si="85"/>
        <v>-880122.49789183214</v>
      </c>
      <c r="BK125" s="74">
        <f t="shared" si="85"/>
        <v>-586777.66934448481</v>
      </c>
      <c r="BL125" s="74">
        <f t="shared" si="85"/>
        <v>-293388.8346722424</v>
      </c>
      <c r="BO125" s="116">
        <f t="shared" si="86"/>
        <v>0</v>
      </c>
      <c r="BP125" s="116">
        <f t="shared" si="86"/>
        <v>-293488.59159999999</v>
      </c>
      <c r="BQ125" s="116">
        <f t="shared" si="86"/>
        <v>-293444.57858028001</v>
      </c>
      <c r="BR125" s="116">
        <f t="shared" si="86"/>
        <v>-293374.16596394405</v>
      </c>
      <c r="BS125" s="116">
        <f t="shared" si="86"/>
        <v>-293374.16596394405</v>
      </c>
      <c r="BT125" s="116">
        <f t="shared" si="86"/>
        <v>-293344.82854734763</v>
      </c>
      <c r="BU125" s="116">
        <f t="shared" si="86"/>
        <v>-293388.8346722424</v>
      </c>
      <c r="BV125" s="116">
        <f t="shared" si="86"/>
        <v>-293388.8346722424</v>
      </c>
      <c r="BX125" s="74">
        <f t="shared" si="77"/>
        <v>7331325</v>
      </c>
      <c r="BY125" s="74">
        <f t="shared" si="87"/>
        <v>7037836.4084000001</v>
      </c>
      <c r="BZ125" s="74">
        <f t="shared" si="87"/>
        <v>6744391.8298197202</v>
      </c>
      <c r="CA125" s="74">
        <f t="shared" si="87"/>
        <v>6451017.6638557762</v>
      </c>
      <c r="CB125" s="74">
        <f t="shared" si="87"/>
        <v>6157643.4978918321</v>
      </c>
      <c r="CC125" s="74">
        <f t="shared" si="87"/>
        <v>5864298.6693444848</v>
      </c>
      <c r="CD125" s="74">
        <f t="shared" si="87"/>
        <v>5570909.8346722424</v>
      </c>
      <c r="CE125" s="74">
        <f t="shared" si="87"/>
        <v>5277521</v>
      </c>
      <c r="CG125" s="117">
        <f t="shared" si="79"/>
        <v>7331325</v>
      </c>
      <c r="CH125" s="117">
        <f t="shared" si="88"/>
        <v>7037836.4084000001</v>
      </c>
      <c r="CI125" s="117">
        <f t="shared" si="88"/>
        <v>6744391.8298197202</v>
      </c>
      <c r="CJ125" s="117">
        <f t="shared" si="88"/>
        <v>6451017.6638557762</v>
      </c>
      <c r="CK125" s="117">
        <f t="shared" si="88"/>
        <v>6157643.4978918321</v>
      </c>
      <c r="CL125" s="117">
        <f t="shared" si="88"/>
        <v>5864298.6693444848</v>
      </c>
      <c r="CM125" s="117">
        <f t="shared" si="88"/>
        <v>5570909.8346722424</v>
      </c>
      <c r="CN125" s="117">
        <f t="shared" si="88"/>
        <v>5277521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 s="124">
        <v>0</v>
      </c>
      <c r="H126" s="6">
        <v>100</v>
      </c>
      <c r="I126" s="2" t="s">
        <v>287</v>
      </c>
      <c r="J126" s="60"/>
      <c r="K126" s="61">
        <v>331.81</v>
      </c>
      <c r="L126"/>
      <c r="M126" s="63">
        <v>136</v>
      </c>
      <c r="N126" s="64">
        <f t="shared" si="48"/>
        <v>40.799999999999997</v>
      </c>
      <c r="O126" s="64">
        <f t="shared" si="49"/>
        <v>199.09</v>
      </c>
      <c r="P126" s="64">
        <f t="shared" si="50"/>
        <v>0</v>
      </c>
      <c r="Q126" s="64">
        <f t="shared" si="51"/>
        <v>0</v>
      </c>
      <c r="R126" s="65">
        <f t="shared" si="52"/>
        <v>0.41</v>
      </c>
      <c r="S126" s="65">
        <f t="shared" si="53"/>
        <v>0</v>
      </c>
      <c r="T126" s="64">
        <f t="shared" si="54"/>
        <v>0</v>
      </c>
      <c r="U126" s="64">
        <f t="shared" si="55"/>
        <v>0</v>
      </c>
      <c r="V126">
        <v>25</v>
      </c>
      <c r="W126" s="64">
        <f t="shared" si="56"/>
        <v>6.25</v>
      </c>
      <c r="X126" s="27">
        <f t="shared" si="57"/>
        <v>40.799999999999997</v>
      </c>
      <c r="Y126" s="11">
        <f t="shared" si="58"/>
        <v>378.86</v>
      </c>
      <c r="Z126" s="61">
        <v>606170089</v>
      </c>
      <c r="AA126" s="63">
        <v>3200</v>
      </c>
      <c r="AB126" s="27">
        <f t="shared" si="59"/>
        <v>189428.15</v>
      </c>
      <c r="AC126" s="10">
        <f t="shared" si="60"/>
        <v>0.687527</v>
      </c>
      <c r="AD126" s="63">
        <v>68295</v>
      </c>
      <c r="AE126" s="10">
        <f t="shared" si="83"/>
        <v>0.469864</v>
      </c>
      <c r="AF126" s="10">
        <f t="shared" si="81"/>
        <v>0.377772</v>
      </c>
      <c r="AG126" s="66">
        <f t="shared" si="61"/>
        <v>0.377772</v>
      </c>
      <c r="AH126" s="67">
        <f t="shared" si="62"/>
        <v>0</v>
      </c>
      <c r="AI126" s="68">
        <f t="shared" si="63"/>
        <v>0.377772</v>
      </c>
      <c r="AJ126">
        <v>105</v>
      </c>
      <c r="AK126">
        <v>4</v>
      </c>
      <c r="AL126" s="26">
        <f t="shared" si="64"/>
        <v>42000</v>
      </c>
      <c r="AM126">
        <v>0</v>
      </c>
      <c r="AN126">
        <v>0</v>
      </c>
      <c r="AO126" s="26">
        <f t="shared" si="65"/>
        <v>0</v>
      </c>
      <c r="AP126" s="26">
        <f t="shared" si="66"/>
        <v>1649489</v>
      </c>
      <c r="AQ126" s="26">
        <f t="shared" si="82"/>
        <v>1691489</v>
      </c>
      <c r="AR126" s="69">
        <v>2044243</v>
      </c>
      <c r="AS126" s="69">
        <f t="shared" si="84"/>
        <v>1691489</v>
      </c>
      <c r="AT126" s="63">
        <v>1797318</v>
      </c>
      <c r="AU126" s="26">
        <f t="shared" si="67"/>
        <v>105829</v>
      </c>
      <c r="AV126" s="70" t="str">
        <f t="shared" si="68"/>
        <v>No</v>
      </c>
      <c r="AW126" s="69">
        <f t="shared" si="69"/>
        <v>0</v>
      </c>
      <c r="AX126" s="71">
        <f t="shared" si="70"/>
        <v>1797318</v>
      </c>
      <c r="AY126" s="72">
        <f t="shared" si="71"/>
        <v>1797318</v>
      </c>
      <c r="AZ126" s="115">
        <f t="shared" si="72"/>
        <v>0</v>
      </c>
      <c r="BA126" s="115"/>
      <c r="BB126" s="115">
        <f t="shared" si="73"/>
        <v>13159.222145203581</v>
      </c>
      <c r="BC126" s="74"/>
      <c r="BD126" s="74"/>
      <c r="BE126" s="74">
        <f t="shared" si="74"/>
        <v>-105829</v>
      </c>
      <c r="BF126" s="74">
        <f t="shared" si="85"/>
        <v>-105829</v>
      </c>
      <c r="BG126" s="74">
        <f t="shared" si="85"/>
        <v>-90706.035900000017</v>
      </c>
      <c r="BH126" s="74">
        <f t="shared" si="85"/>
        <v>-75585.339715470094</v>
      </c>
      <c r="BI126" s="74">
        <f t="shared" si="85"/>
        <v>-60468.271772376029</v>
      </c>
      <c r="BJ126" s="74">
        <f t="shared" si="85"/>
        <v>-45351.203829281963</v>
      </c>
      <c r="BK126" s="74">
        <f t="shared" si="85"/>
        <v>-30235.647592982277</v>
      </c>
      <c r="BL126" s="74">
        <f t="shared" si="85"/>
        <v>-15117.823796491139</v>
      </c>
      <c r="BO126" s="116">
        <f t="shared" si="86"/>
        <v>0</v>
      </c>
      <c r="BP126" s="116">
        <f t="shared" si="86"/>
        <v>-15122.964099999999</v>
      </c>
      <c r="BQ126" s="116">
        <f t="shared" si="86"/>
        <v>-15120.696184530001</v>
      </c>
      <c r="BR126" s="116">
        <f t="shared" si="86"/>
        <v>-15117.06794309402</v>
      </c>
      <c r="BS126" s="116">
        <f t="shared" si="86"/>
        <v>-15117.067943094007</v>
      </c>
      <c r="BT126" s="116">
        <f t="shared" si="86"/>
        <v>-15115.556236299677</v>
      </c>
      <c r="BU126" s="116">
        <f t="shared" si="86"/>
        <v>-15117.823796491139</v>
      </c>
      <c r="BV126" s="116">
        <f t="shared" si="86"/>
        <v>-15117.823796491139</v>
      </c>
      <c r="BX126" s="74">
        <f t="shared" si="77"/>
        <v>1797318</v>
      </c>
      <c r="BY126" s="74">
        <f t="shared" si="87"/>
        <v>1782195.0359</v>
      </c>
      <c r="BZ126" s="74">
        <f t="shared" si="87"/>
        <v>1767074.3397154701</v>
      </c>
      <c r="CA126" s="74">
        <f t="shared" si="87"/>
        <v>1751957.271772376</v>
      </c>
      <c r="CB126" s="74">
        <f t="shared" si="87"/>
        <v>1736840.203829282</v>
      </c>
      <c r="CC126" s="74">
        <f t="shared" si="87"/>
        <v>1721724.6475929823</v>
      </c>
      <c r="CD126" s="74">
        <f t="shared" si="87"/>
        <v>1706606.8237964911</v>
      </c>
      <c r="CE126" s="74">
        <f t="shared" si="87"/>
        <v>1691489</v>
      </c>
      <c r="CG126" s="117">
        <f t="shared" si="79"/>
        <v>1797318</v>
      </c>
      <c r="CH126" s="117">
        <f t="shared" si="88"/>
        <v>1782195.0359</v>
      </c>
      <c r="CI126" s="117">
        <f t="shared" si="88"/>
        <v>1767074.3397154701</v>
      </c>
      <c r="CJ126" s="117">
        <f t="shared" si="88"/>
        <v>1751957.271772376</v>
      </c>
      <c r="CK126" s="117">
        <f t="shared" si="88"/>
        <v>1736840.203829282</v>
      </c>
      <c r="CL126" s="117">
        <f t="shared" si="88"/>
        <v>1721724.6475929823</v>
      </c>
      <c r="CM126" s="117">
        <f t="shared" si="88"/>
        <v>1706606.8237964911</v>
      </c>
      <c r="CN126" s="117">
        <f t="shared" si="88"/>
        <v>1691489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 s="124">
        <v>0</v>
      </c>
      <c r="H127" s="6">
        <v>101</v>
      </c>
      <c r="I127" s="2" t="s">
        <v>288</v>
      </c>
      <c r="J127" s="60"/>
      <c r="K127" s="61">
        <v>3175.32</v>
      </c>
      <c r="L127"/>
      <c r="M127" s="63">
        <v>716</v>
      </c>
      <c r="N127" s="64">
        <f t="shared" si="48"/>
        <v>214.8</v>
      </c>
      <c r="O127" s="64">
        <f t="shared" si="49"/>
        <v>1905.19</v>
      </c>
      <c r="P127" s="64">
        <f t="shared" si="50"/>
        <v>0</v>
      </c>
      <c r="Q127" s="64">
        <f t="shared" si="51"/>
        <v>0</v>
      </c>
      <c r="R127" s="65">
        <f t="shared" si="52"/>
        <v>0.23</v>
      </c>
      <c r="S127" s="65">
        <f t="shared" si="53"/>
        <v>0</v>
      </c>
      <c r="T127" s="64">
        <f t="shared" si="54"/>
        <v>0</v>
      </c>
      <c r="U127" s="64">
        <f t="shared" si="55"/>
        <v>0</v>
      </c>
      <c r="V127">
        <v>189</v>
      </c>
      <c r="W127" s="64">
        <f t="shared" si="56"/>
        <v>47.25</v>
      </c>
      <c r="X127" s="27">
        <f t="shared" si="57"/>
        <v>214.8</v>
      </c>
      <c r="Y127" s="11">
        <f t="shared" si="58"/>
        <v>3437.3700000000003</v>
      </c>
      <c r="Z127" s="61">
        <v>6247758898</v>
      </c>
      <c r="AA127" s="63">
        <v>24177</v>
      </c>
      <c r="AB127" s="27">
        <f t="shared" si="59"/>
        <v>258417.46</v>
      </c>
      <c r="AC127" s="10">
        <f t="shared" si="60"/>
        <v>0.93792299999999995</v>
      </c>
      <c r="AD127" s="63">
        <v>126807</v>
      </c>
      <c r="AE127" s="10">
        <f t="shared" si="83"/>
        <v>0.87242200000000003</v>
      </c>
      <c r="AF127" s="10">
        <f t="shared" si="81"/>
        <v>8.1726999999999994E-2</v>
      </c>
      <c r="AG127" s="66">
        <f t="shared" si="61"/>
        <v>8.1726999999999994E-2</v>
      </c>
      <c r="AH127" s="67">
        <f t="shared" si="62"/>
        <v>0</v>
      </c>
      <c r="AI127" s="68">
        <f t="shared" si="63"/>
        <v>8.1726999999999994E-2</v>
      </c>
      <c r="AJ127">
        <v>0</v>
      </c>
      <c r="AK127">
        <v>0</v>
      </c>
      <c r="AL127" s="26">
        <f t="shared" si="64"/>
        <v>0</v>
      </c>
      <c r="AM127">
        <v>0</v>
      </c>
      <c r="AN127">
        <v>0</v>
      </c>
      <c r="AO127" s="26">
        <f t="shared" si="65"/>
        <v>0</v>
      </c>
      <c r="AP127" s="26">
        <f t="shared" si="66"/>
        <v>3237671</v>
      </c>
      <c r="AQ127" s="26">
        <f t="shared" si="82"/>
        <v>3237671</v>
      </c>
      <c r="AR127" s="69">
        <v>3842088</v>
      </c>
      <c r="AS127" s="69">
        <f t="shared" si="84"/>
        <v>3237671</v>
      </c>
      <c r="AT127" s="63">
        <v>4399467</v>
      </c>
      <c r="AU127" s="26">
        <f t="shared" si="67"/>
        <v>1161796</v>
      </c>
      <c r="AV127" s="70" t="str">
        <f t="shared" si="68"/>
        <v>No</v>
      </c>
      <c r="AW127" s="69">
        <f t="shared" si="69"/>
        <v>0</v>
      </c>
      <c r="AX127" s="71">
        <f t="shared" si="70"/>
        <v>4399467</v>
      </c>
      <c r="AY127" s="72">
        <f t="shared" si="71"/>
        <v>4399467</v>
      </c>
      <c r="AZ127" s="115">
        <f t="shared" si="72"/>
        <v>0</v>
      </c>
      <c r="BA127" s="115"/>
      <c r="BB127" s="115">
        <f t="shared" si="73"/>
        <v>12476.125004723935</v>
      </c>
      <c r="BC127" s="74"/>
      <c r="BD127" s="74"/>
      <c r="BE127" s="74">
        <f t="shared" si="74"/>
        <v>-1161796</v>
      </c>
      <c r="BF127" s="74">
        <f t="shared" si="85"/>
        <v>-1161796</v>
      </c>
      <c r="BG127" s="74">
        <f t="shared" si="85"/>
        <v>-995775.3515999997</v>
      </c>
      <c r="BH127" s="74">
        <f t="shared" si="85"/>
        <v>-829779.60048827995</v>
      </c>
      <c r="BI127" s="74">
        <f t="shared" si="85"/>
        <v>-663823.68039062386</v>
      </c>
      <c r="BJ127" s="74">
        <f t="shared" si="85"/>
        <v>-497867.76029296778</v>
      </c>
      <c r="BK127" s="74">
        <f t="shared" si="85"/>
        <v>-331928.43578732153</v>
      </c>
      <c r="BL127" s="74">
        <f t="shared" si="85"/>
        <v>-165964.217893661</v>
      </c>
      <c r="BO127" s="116">
        <f t="shared" si="86"/>
        <v>0</v>
      </c>
      <c r="BP127" s="116">
        <f t="shared" si="86"/>
        <v>-166020.64840000001</v>
      </c>
      <c r="BQ127" s="116">
        <f t="shared" si="86"/>
        <v>-165995.75111171993</v>
      </c>
      <c r="BR127" s="116">
        <f t="shared" si="86"/>
        <v>-165955.920097656</v>
      </c>
      <c r="BS127" s="116">
        <f t="shared" si="86"/>
        <v>-165955.92009765597</v>
      </c>
      <c r="BT127" s="116">
        <f t="shared" si="86"/>
        <v>-165939.32450564616</v>
      </c>
      <c r="BU127" s="116">
        <f t="shared" si="86"/>
        <v>-165964.21789366077</v>
      </c>
      <c r="BV127" s="116">
        <f t="shared" si="86"/>
        <v>-165964.217893661</v>
      </c>
      <c r="BX127" s="74">
        <f t="shared" si="77"/>
        <v>4399467</v>
      </c>
      <c r="BY127" s="74">
        <f t="shared" si="87"/>
        <v>4233446.3515999997</v>
      </c>
      <c r="BZ127" s="74">
        <f t="shared" si="87"/>
        <v>4067450.6004882799</v>
      </c>
      <c r="CA127" s="74">
        <f t="shared" si="87"/>
        <v>3901494.6803906239</v>
      </c>
      <c r="CB127" s="74">
        <f t="shared" si="87"/>
        <v>3735538.7602929678</v>
      </c>
      <c r="CC127" s="74">
        <f t="shared" si="87"/>
        <v>3569599.4357873215</v>
      </c>
      <c r="CD127" s="74">
        <f t="shared" si="87"/>
        <v>3403635.217893661</v>
      </c>
      <c r="CE127" s="74">
        <f t="shared" si="87"/>
        <v>3237671</v>
      </c>
      <c r="CG127" s="117">
        <f t="shared" si="79"/>
        <v>4399467</v>
      </c>
      <c r="CH127" s="117">
        <f t="shared" si="88"/>
        <v>4233446.3515999997</v>
      </c>
      <c r="CI127" s="117">
        <f t="shared" si="88"/>
        <v>4067450.6004882799</v>
      </c>
      <c r="CJ127" s="117">
        <f t="shared" si="88"/>
        <v>3901494.6803906239</v>
      </c>
      <c r="CK127" s="117">
        <f t="shared" si="88"/>
        <v>3735538.7602929678</v>
      </c>
      <c r="CL127" s="117">
        <f t="shared" si="88"/>
        <v>3569599.4357873215</v>
      </c>
      <c r="CM127" s="117">
        <f t="shared" si="88"/>
        <v>3403635.217893661</v>
      </c>
      <c r="CN127" s="117">
        <f t="shared" si="88"/>
        <v>3237671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 s="124">
        <v>0</v>
      </c>
      <c r="H128" s="6">
        <v>102</v>
      </c>
      <c r="I128" s="2" t="s">
        <v>289</v>
      </c>
      <c r="J128" s="60"/>
      <c r="K128" s="61">
        <v>712.09</v>
      </c>
      <c r="L128"/>
      <c r="M128" s="63">
        <v>122</v>
      </c>
      <c r="N128" s="64">
        <f t="shared" si="48"/>
        <v>36.6</v>
      </c>
      <c r="O128" s="64">
        <f t="shared" si="49"/>
        <v>427.25</v>
      </c>
      <c r="P128" s="64">
        <f t="shared" si="50"/>
        <v>0</v>
      </c>
      <c r="Q128" s="64">
        <f t="shared" si="51"/>
        <v>0</v>
      </c>
      <c r="R128" s="65">
        <f t="shared" si="52"/>
        <v>0.17</v>
      </c>
      <c r="S128" s="65">
        <f t="shared" si="53"/>
        <v>0</v>
      </c>
      <c r="T128" s="64">
        <f t="shared" si="54"/>
        <v>0</v>
      </c>
      <c r="U128" s="64">
        <f t="shared" si="55"/>
        <v>0</v>
      </c>
      <c r="V128">
        <v>2</v>
      </c>
      <c r="W128" s="64">
        <f t="shared" si="56"/>
        <v>0.5</v>
      </c>
      <c r="X128" s="27">
        <f t="shared" si="57"/>
        <v>36.6</v>
      </c>
      <c r="Y128" s="11">
        <f t="shared" si="58"/>
        <v>749.19</v>
      </c>
      <c r="Z128" s="61">
        <v>1275320804</v>
      </c>
      <c r="AA128" s="63">
        <v>5154</v>
      </c>
      <c r="AB128" s="27">
        <f t="shared" si="59"/>
        <v>247442.92</v>
      </c>
      <c r="AC128" s="10">
        <f t="shared" si="60"/>
        <v>0.89809099999999997</v>
      </c>
      <c r="AD128" s="63">
        <v>115069</v>
      </c>
      <c r="AE128" s="10">
        <f t="shared" si="83"/>
        <v>0.79166599999999998</v>
      </c>
      <c r="AF128" s="10">
        <f t="shared" si="81"/>
        <v>0.13383700000000001</v>
      </c>
      <c r="AG128" s="66">
        <f t="shared" si="61"/>
        <v>0.13383700000000001</v>
      </c>
      <c r="AH128" s="67">
        <f t="shared" si="62"/>
        <v>0</v>
      </c>
      <c r="AI128" s="68">
        <f t="shared" si="63"/>
        <v>0.13383700000000001</v>
      </c>
      <c r="AJ128">
        <v>0</v>
      </c>
      <c r="AK128">
        <v>0</v>
      </c>
      <c r="AL128" s="26">
        <f t="shared" si="64"/>
        <v>0</v>
      </c>
      <c r="AM128">
        <v>0</v>
      </c>
      <c r="AN128">
        <v>0</v>
      </c>
      <c r="AO128" s="26">
        <f t="shared" si="65"/>
        <v>0</v>
      </c>
      <c r="AP128" s="26">
        <f t="shared" si="66"/>
        <v>1155604</v>
      </c>
      <c r="AQ128" s="26">
        <f t="shared" si="82"/>
        <v>1155604</v>
      </c>
      <c r="AR128" s="69">
        <v>2834470</v>
      </c>
      <c r="AS128" s="69">
        <f t="shared" si="84"/>
        <v>1155604</v>
      </c>
      <c r="AT128" s="63">
        <v>2660307</v>
      </c>
      <c r="AU128" s="26">
        <f t="shared" si="67"/>
        <v>1504703</v>
      </c>
      <c r="AV128" s="70" t="str">
        <f t="shared" si="68"/>
        <v>No</v>
      </c>
      <c r="AW128" s="69">
        <f t="shared" si="69"/>
        <v>0</v>
      </c>
      <c r="AX128" s="71">
        <f t="shared" si="70"/>
        <v>2660307</v>
      </c>
      <c r="AY128" s="72">
        <f t="shared" si="71"/>
        <v>2660307</v>
      </c>
      <c r="AZ128" s="115">
        <f t="shared" si="72"/>
        <v>0</v>
      </c>
      <c r="BA128" s="115"/>
      <c r="BB128" s="115">
        <f t="shared" si="73"/>
        <v>12125.454296507463</v>
      </c>
      <c r="BC128" s="74"/>
      <c r="BD128" s="74"/>
      <c r="BE128" s="74">
        <f t="shared" si="74"/>
        <v>-1504703</v>
      </c>
      <c r="BF128" s="74">
        <f t="shared" si="85"/>
        <v>-1504703</v>
      </c>
      <c r="BG128" s="74">
        <f t="shared" si="85"/>
        <v>-1289680.9413000001</v>
      </c>
      <c r="BH128" s="74">
        <f t="shared" si="85"/>
        <v>-1074691.12838529</v>
      </c>
      <c r="BI128" s="74">
        <f t="shared" si="85"/>
        <v>-859752.90270823194</v>
      </c>
      <c r="BJ128" s="74">
        <f t="shared" si="85"/>
        <v>-644814.67703117384</v>
      </c>
      <c r="BK128" s="74">
        <f t="shared" si="85"/>
        <v>-429897.9451766836</v>
      </c>
      <c r="BL128" s="74">
        <f t="shared" si="85"/>
        <v>-214948.97258834168</v>
      </c>
      <c r="BO128" s="116">
        <f t="shared" si="86"/>
        <v>0</v>
      </c>
      <c r="BP128" s="116">
        <f t="shared" si="86"/>
        <v>-215022.05869999999</v>
      </c>
      <c r="BQ128" s="116">
        <f t="shared" si="86"/>
        <v>-214989.81291471</v>
      </c>
      <c r="BR128" s="116">
        <f t="shared" si="86"/>
        <v>-214938.22567705801</v>
      </c>
      <c r="BS128" s="116">
        <f t="shared" si="86"/>
        <v>-214938.22567705798</v>
      </c>
      <c r="BT128" s="116">
        <f t="shared" si="86"/>
        <v>-214916.73185449024</v>
      </c>
      <c r="BU128" s="116">
        <f t="shared" si="86"/>
        <v>-214948.9725883418</v>
      </c>
      <c r="BV128" s="116">
        <f t="shared" si="86"/>
        <v>-214948.97258834168</v>
      </c>
      <c r="BX128" s="74">
        <f t="shared" si="77"/>
        <v>2660307</v>
      </c>
      <c r="BY128" s="74">
        <f t="shared" si="87"/>
        <v>2445284.9413000001</v>
      </c>
      <c r="BZ128" s="74">
        <f t="shared" si="87"/>
        <v>2230295.12838529</v>
      </c>
      <c r="CA128" s="74">
        <f t="shared" si="87"/>
        <v>2015356.9027082319</v>
      </c>
      <c r="CB128" s="74">
        <f t="shared" si="87"/>
        <v>1800418.6770311738</v>
      </c>
      <c r="CC128" s="74">
        <f t="shared" si="87"/>
        <v>1585501.9451766836</v>
      </c>
      <c r="CD128" s="74">
        <f t="shared" si="87"/>
        <v>1370552.9725883417</v>
      </c>
      <c r="CE128" s="74">
        <f t="shared" si="87"/>
        <v>1155604</v>
      </c>
      <c r="CG128" s="117">
        <f t="shared" si="79"/>
        <v>2660307</v>
      </c>
      <c r="CH128" s="117">
        <f t="shared" si="88"/>
        <v>2445284.9413000001</v>
      </c>
      <c r="CI128" s="117">
        <f t="shared" si="88"/>
        <v>2230295.12838529</v>
      </c>
      <c r="CJ128" s="117">
        <f t="shared" si="88"/>
        <v>2015356.9027082319</v>
      </c>
      <c r="CK128" s="117">
        <f t="shared" si="88"/>
        <v>1800418.6770311738</v>
      </c>
      <c r="CL128" s="117">
        <f t="shared" si="88"/>
        <v>1585501.9451766836</v>
      </c>
      <c r="CM128" s="117">
        <f t="shared" si="88"/>
        <v>1370552.9725883417</v>
      </c>
      <c r="CN128" s="117">
        <f t="shared" si="88"/>
        <v>1155604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 s="124">
        <v>0</v>
      </c>
      <c r="H129" s="6">
        <v>103</v>
      </c>
      <c r="I129" s="2" t="s">
        <v>290</v>
      </c>
      <c r="J129" s="60"/>
      <c r="K129" s="61">
        <v>11552.81</v>
      </c>
      <c r="L129"/>
      <c r="M129" s="63">
        <v>6258</v>
      </c>
      <c r="N129" s="64">
        <f t="shared" si="48"/>
        <v>1877.4</v>
      </c>
      <c r="O129" s="64">
        <f t="shared" si="49"/>
        <v>6931.69</v>
      </c>
      <c r="P129" s="64">
        <f t="shared" si="50"/>
        <v>0</v>
      </c>
      <c r="Q129" s="64">
        <f t="shared" si="51"/>
        <v>0</v>
      </c>
      <c r="R129" s="65">
        <f t="shared" si="52"/>
        <v>0.54</v>
      </c>
      <c r="S129" s="65">
        <f t="shared" si="53"/>
        <v>0</v>
      </c>
      <c r="T129" s="64">
        <f t="shared" si="54"/>
        <v>0</v>
      </c>
      <c r="U129" s="64">
        <f t="shared" si="55"/>
        <v>0</v>
      </c>
      <c r="V129">
        <v>2526</v>
      </c>
      <c r="W129" s="64">
        <f t="shared" si="56"/>
        <v>631.5</v>
      </c>
      <c r="X129" s="27">
        <f t="shared" si="57"/>
        <v>1877.4</v>
      </c>
      <c r="Y129" s="11">
        <f t="shared" si="58"/>
        <v>14061.71</v>
      </c>
      <c r="Z129" s="61">
        <v>27641734268.330002</v>
      </c>
      <c r="AA129" s="63">
        <v>91375</v>
      </c>
      <c r="AB129" s="27">
        <f t="shared" si="59"/>
        <v>302508.71999999997</v>
      </c>
      <c r="AC129" s="10">
        <f t="shared" si="60"/>
        <v>1.097952</v>
      </c>
      <c r="AD129" s="63">
        <v>105301</v>
      </c>
      <c r="AE129" s="10">
        <f t="shared" si="83"/>
        <v>0.72446299999999997</v>
      </c>
      <c r="AF129" s="10">
        <f t="shared" si="81"/>
        <v>1.4095E-2</v>
      </c>
      <c r="AG129" s="66">
        <f t="shared" si="61"/>
        <v>0.1</v>
      </c>
      <c r="AH129" s="67">
        <f t="shared" si="62"/>
        <v>0</v>
      </c>
      <c r="AI129" s="68">
        <f t="shared" si="63"/>
        <v>0.1</v>
      </c>
      <c r="AJ129">
        <v>0</v>
      </c>
      <c r="AK129">
        <v>0</v>
      </c>
      <c r="AL129" s="26">
        <f t="shared" si="64"/>
        <v>0</v>
      </c>
      <c r="AM129">
        <v>0</v>
      </c>
      <c r="AN129">
        <v>0</v>
      </c>
      <c r="AO129" s="26">
        <f t="shared" si="65"/>
        <v>0</v>
      </c>
      <c r="AP129" s="26">
        <f t="shared" si="66"/>
        <v>16206121</v>
      </c>
      <c r="AQ129" s="26">
        <f t="shared" si="82"/>
        <v>16206121</v>
      </c>
      <c r="AR129" s="69">
        <v>11243340</v>
      </c>
      <c r="AS129" s="69">
        <f t="shared" si="84"/>
        <v>16447293</v>
      </c>
      <c r="AT129" s="63">
        <v>16447293</v>
      </c>
      <c r="AU129" s="26">
        <f t="shared" si="67"/>
        <v>241172</v>
      </c>
      <c r="AV129" s="70" t="str">
        <f t="shared" si="68"/>
        <v>No</v>
      </c>
      <c r="AW129" s="69">
        <f t="shared" si="69"/>
        <v>0</v>
      </c>
      <c r="AX129" s="71">
        <f t="shared" si="70"/>
        <v>16447293</v>
      </c>
      <c r="AY129" s="72">
        <f t="shared" si="71"/>
        <v>16447293</v>
      </c>
      <c r="AZ129" s="115">
        <f t="shared" si="72"/>
        <v>0</v>
      </c>
      <c r="BA129" s="115"/>
      <c r="BB129" s="115">
        <f t="shared" si="73"/>
        <v>14027.86055946562</v>
      </c>
      <c r="BC129" s="74"/>
      <c r="BD129" s="74"/>
      <c r="BE129" s="74">
        <f t="shared" si="74"/>
        <v>-241172</v>
      </c>
      <c r="BF129" s="74">
        <f t="shared" si="85"/>
        <v>-241172</v>
      </c>
      <c r="BG129" s="74">
        <f t="shared" si="85"/>
        <v>-241172</v>
      </c>
      <c r="BH129" s="74">
        <f t="shared" si="85"/>
        <v>-241172</v>
      </c>
      <c r="BI129" s="74">
        <f t="shared" si="85"/>
        <v>-241172</v>
      </c>
      <c r="BJ129" s="74">
        <f t="shared" si="85"/>
        <v>-241172</v>
      </c>
      <c r="BK129" s="74">
        <f t="shared" si="85"/>
        <v>-241172</v>
      </c>
      <c r="BL129" s="74">
        <f t="shared" si="85"/>
        <v>-241172</v>
      </c>
      <c r="BO129" s="116">
        <f t="shared" si="86"/>
        <v>0</v>
      </c>
      <c r="BP129" s="116">
        <f t="shared" si="86"/>
        <v>-34463.478799999997</v>
      </c>
      <c r="BQ129" s="116">
        <f t="shared" si="86"/>
        <v>-40203.3724</v>
      </c>
      <c r="BR129" s="116">
        <f t="shared" si="86"/>
        <v>-48234.400000000001</v>
      </c>
      <c r="BS129" s="116">
        <f t="shared" si="86"/>
        <v>-60293</v>
      </c>
      <c r="BT129" s="116">
        <f t="shared" si="86"/>
        <v>-80382.627599999993</v>
      </c>
      <c r="BU129" s="116">
        <f t="shared" si="86"/>
        <v>-120586</v>
      </c>
      <c r="BV129" s="116">
        <f t="shared" si="86"/>
        <v>-241172</v>
      </c>
      <c r="BX129" s="74">
        <f t="shared" si="77"/>
        <v>16447293</v>
      </c>
      <c r="BY129" s="74">
        <f t="shared" si="87"/>
        <v>16412829.521199999</v>
      </c>
      <c r="BZ129" s="74">
        <f t="shared" si="87"/>
        <v>16407089.627599999</v>
      </c>
      <c r="CA129" s="74">
        <f t="shared" si="87"/>
        <v>16399058.6</v>
      </c>
      <c r="CB129" s="74">
        <f t="shared" si="87"/>
        <v>16387000</v>
      </c>
      <c r="CC129" s="74">
        <f t="shared" si="87"/>
        <v>16366910.372400001</v>
      </c>
      <c r="CD129" s="74">
        <f t="shared" si="87"/>
        <v>16326707</v>
      </c>
      <c r="CE129" s="74">
        <f t="shared" si="87"/>
        <v>16206121</v>
      </c>
      <c r="CG129" s="117">
        <f t="shared" si="79"/>
        <v>16447293</v>
      </c>
      <c r="CH129" s="117">
        <f t="shared" si="88"/>
        <v>16447293</v>
      </c>
      <c r="CI129" s="117">
        <f t="shared" si="88"/>
        <v>16447293</v>
      </c>
      <c r="CJ129" s="117">
        <f t="shared" si="88"/>
        <v>16447293</v>
      </c>
      <c r="CK129" s="117">
        <f t="shared" si="88"/>
        <v>16447293</v>
      </c>
      <c r="CL129" s="117">
        <f t="shared" si="88"/>
        <v>16447293</v>
      </c>
      <c r="CM129" s="117">
        <f t="shared" si="88"/>
        <v>16447293</v>
      </c>
      <c r="CN129" s="117">
        <f t="shared" si="88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 s="124">
        <v>7</v>
      </c>
      <c r="H130" s="6">
        <v>104</v>
      </c>
      <c r="I130" s="2" t="s">
        <v>291</v>
      </c>
      <c r="J130" s="60"/>
      <c r="K130" s="61">
        <v>4832.57</v>
      </c>
      <c r="L130"/>
      <c r="M130" s="63">
        <v>3751</v>
      </c>
      <c r="N130" s="64">
        <f t="shared" si="48"/>
        <v>1125.3</v>
      </c>
      <c r="O130" s="64">
        <f t="shared" si="49"/>
        <v>2899.54</v>
      </c>
      <c r="P130" s="64">
        <f t="shared" si="50"/>
        <v>851.46</v>
      </c>
      <c r="Q130" s="64">
        <f t="shared" si="51"/>
        <v>127.72</v>
      </c>
      <c r="R130" s="65">
        <f t="shared" si="52"/>
        <v>0.78</v>
      </c>
      <c r="S130" s="65">
        <f t="shared" si="53"/>
        <v>0.18000000000000005</v>
      </c>
      <c r="T130" s="64">
        <f t="shared" si="54"/>
        <v>869.86</v>
      </c>
      <c r="U130" s="64">
        <f t="shared" si="55"/>
        <v>130.47999999999999</v>
      </c>
      <c r="V130">
        <v>1029</v>
      </c>
      <c r="W130" s="64">
        <f t="shared" si="56"/>
        <v>257.25</v>
      </c>
      <c r="X130" s="27">
        <f t="shared" si="57"/>
        <v>1125.3</v>
      </c>
      <c r="Y130" s="11">
        <f t="shared" si="58"/>
        <v>6342.84</v>
      </c>
      <c r="Z130" s="61">
        <v>4073284113.3299999</v>
      </c>
      <c r="AA130" s="63">
        <v>39992</v>
      </c>
      <c r="AB130" s="27">
        <f t="shared" si="59"/>
        <v>101852.47</v>
      </c>
      <c r="AC130" s="10">
        <f t="shared" si="60"/>
        <v>0.369672</v>
      </c>
      <c r="AD130" s="63">
        <v>64185</v>
      </c>
      <c r="AE130" s="10">
        <f t="shared" si="83"/>
        <v>0.44158799999999998</v>
      </c>
      <c r="AF130" s="10">
        <f t="shared" si="81"/>
        <v>0.60875299999999999</v>
      </c>
      <c r="AG130" s="66">
        <f t="shared" si="61"/>
        <v>0.60875299999999999</v>
      </c>
      <c r="AH130" s="67">
        <f t="shared" si="62"/>
        <v>0.05</v>
      </c>
      <c r="AI130" s="68">
        <f t="shared" si="63"/>
        <v>0.65875300000000003</v>
      </c>
      <c r="AJ130">
        <v>0</v>
      </c>
      <c r="AK130">
        <v>0</v>
      </c>
      <c r="AL130" s="26">
        <f t="shared" si="64"/>
        <v>0</v>
      </c>
      <c r="AM130">
        <v>1454</v>
      </c>
      <c r="AN130">
        <v>4</v>
      </c>
      <c r="AO130" s="26">
        <f t="shared" si="65"/>
        <v>581600</v>
      </c>
      <c r="AP130" s="26">
        <f t="shared" si="66"/>
        <v>48155655</v>
      </c>
      <c r="AQ130" s="26">
        <f t="shared" si="82"/>
        <v>48737255</v>
      </c>
      <c r="AR130" s="69">
        <v>36209664</v>
      </c>
      <c r="AS130" s="69">
        <f t="shared" si="84"/>
        <v>49231266</v>
      </c>
      <c r="AT130" s="63">
        <v>49231266</v>
      </c>
      <c r="AU130" s="26">
        <f t="shared" si="67"/>
        <v>494011</v>
      </c>
      <c r="AV130" s="70" t="str">
        <f t="shared" si="68"/>
        <v>No</v>
      </c>
      <c r="AW130" s="69">
        <f t="shared" si="69"/>
        <v>0</v>
      </c>
      <c r="AX130" s="71">
        <f t="shared" si="70"/>
        <v>49231266</v>
      </c>
      <c r="AY130" s="72">
        <f t="shared" si="71"/>
        <v>49231266</v>
      </c>
      <c r="AZ130" s="115">
        <f t="shared" si="72"/>
        <v>0</v>
      </c>
      <c r="BA130" s="115"/>
      <c r="BB130" s="115">
        <f t="shared" si="73"/>
        <v>15126.781608957554</v>
      </c>
      <c r="BC130" s="74"/>
      <c r="BD130" s="74"/>
      <c r="BE130" s="74">
        <f t="shared" si="74"/>
        <v>-494011</v>
      </c>
      <c r="BF130" s="74">
        <f t="shared" si="85"/>
        <v>-494011</v>
      </c>
      <c r="BG130" s="74">
        <f t="shared" si="85"/>
        <v>-494011</v>
      </c>
      <c r="BH130" s="74">
        <f t="shared" si="85"/>
        <v>-494011</v>
      </c>
      <c r="BI130" s="74">
        <f t="shared" si="85"/>
        <v>-494011</v>
      </c>
      <c r="BJ130" s="74">
        <f t="shared" si="85"/>
        <v>-494011</v>
      </c>
      <c r="BK130" s="74">
        <f t="shared" si="85"/>
        <v>-494011</v>
      </c>
      <c r="BL130" s="74">
        <f t="shared" si="85"/>
        <v>-494011</v>
      </c>
      <c r="BO130" s="116">
        <f t="shared" si="86"/>
        <v>0</v>
      </c>
      <c r="BP130" s="116">
        <f t="shared" si="86"/>
        <v>-70594.171900000001</v>
      </c>
      <c r="BQ130" s="116">
        <f t="shared" si="86"/>
        <v>-82351.633699999991</v>
      </c>
      <c r="BR130" s="116">
        <f t="shared" si="86"/>
        <v>-98802.200000000012</v>
      </c>
      <c r="BS130" s="116">
        <f t="shared" si="86"/>
        <v>-123502.75</v>
      </c>
      <c r="BT130" s="116">
        <f t="shared" si="86"/>
        <v>-164653.86629999999</v>
      </c>
      <c r="BU130" s="116">
        <f t="shared" si="86"/>
        <v>-247005.5</v>
      </c>
      <c r="BV130" s="116">
        <f t="shared" si="86"/>
        <v>-494011</v>
      </c>
      <c r="BX130" s="74">
        <f t="shared" si="77"/>
        <v>49231266</v>
      </c>
      <c r="BY130" s="74">
        <f t="shared" si="87"/>
        <v>49160671.828100003</v>
      </c>
      <c r="BZ130" s="74">
        <f t="shared" si="87"/>
        <v>49148914.366300002</v>
      </c>
      <c r="CA130" s="74">
        <f t="shared" si="87"/>
        <v>49132463.799999997</v>
      </c>
      <c r="CB130" s="74">
        <f t="shared" si="87"/>
        <v>49107763.25</v>
      </c>
      <c r="CC130" s="74">
        <f t="shared" si="87"/>
        <v>49066612.133699998</v>
      </c>
      <c r="CD130" s="74">
        <f t="shared" si="87"/>
        <v>48984260.5</v>
      </c>
      <c r="CE130" s="74">
        <f t="shared" si="87"/>
        <v>48737255</v>
      </c>
      <c r="CG130" s="117">
        <f t="shared" si="79"/>
        <v>49231266</v>
      </c>
      <c r="CH130" s="117">
        <f t="shared" si="88"/>
        <v>49231266</v>
      </c>
      <c r="CI130" s="117">
        <f t="shared" si="88"/>
        <v>49231266</v>
      </c>
      <c r="CJ130" s="117">
        <f t="shared" si="88"/>
        <v>49231266</v>
      </c>
      <c r="CK130" s="117">
        <f t="shared" si="88"/>
        <v>49231266</v>
      </c>
      <c r="CL130" s="117">
        <f t="shared" si="88"/>
        <v>49231266</v>
      </c>
      <c r="CM130" s="117">
        <f t="shared" si="88"/>
        <v>49231266</v>
      </c>
      <c r="CN130" s="117">
        <f t="shared" si="88"/>
        <v>49231266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 s="124">
        <v>0</v>
      </c>
      <c r="H131" s="6">
        <v>105</v>
      </c>
      <c r="I131" s="2" t="s">
        <v>292</v>
      </c>
      <c r="J131" s="60"/>
      <c r="K131" s="61">
        <v>1046.6300000000001</v>
      </c>
      <c r="L131"/>
      <c r="M131" s="63">
        <v>149</v>
      </c>
      <c r="N131" s="64">
        <f t="shared" si="48"/>
        <v>44.7</v>
      </c>
      <c r="O131" s="64">
        <f t="shared" si="49"/>
        <v>627.98</v>
      </c>
      <c r="P131" s="64">
        <f t="shared" si="50"/>
        <v>0</v>
      </c>
      <c r="Q131" s="64">
        <f t="shared" si="51"/>
        <v>0</v>
      </c>
      <c r="R131" s="65">
        <f t="shared" si="52"/>
        <v>0.14000000000000001</v>
      </c>
      <c r="S131" s="65">
        <f t="shared" si="53"/>
        <v>0</v>
      </c>
      <c r="T131" s="64">
        <f t="shared" si="54"/>
        <v>0</v>
      </c>
      <c r="U131" s="64">
        <f t="shared" si="55"/>
        <v>0</v>
      </c>
      <c r="V131">
        <v>23</v>
      </c>
      <c r="W131" s="64">
        <f t="shared" si="56"/>
        <v>5.75</v>
      </c>
      <c r="X131" s="27">
        <f t="shared" si="57"/>
        <v>44.7</v>
      </c>
      <c r="Y131" s="11">
        <f t="shared" si="58"/>
        <v>1097.0800000000002</v>
      </c>
      <c r="Z131" s="61">
        <v>3500208799.6700001</v>
      </c>
      <c r="AA131" s="63">
        <v>7644</v>
      </c>
      <c r="AB131" s="27">
        <f t="shared" si="59"/>
        <v>457902.77</v>
      </c>
      <c r="AC131" s="10">
        <f t="shared" si="60"/>
        <v>1.661953</v>
      </c>
      <c r="AD131" s="63">
        <v>126904</v>
      </c>
      <c r="AE131" s="10">
        <f t="shared" si="83"/>
        <v>0.87309000000000003</v>
      </c>
      <c r="AF131" s="10">
        <f t="shared" si="81"/>
        <v>-0.42529400000000001</v>
      </c>
      <c r="AG131" s="66">
        <f t="shared" si="61"/>
        <v>0.01</v>
      </c>
      <c r="AH131" s="67">
        <f t="shared" si="62"/>
        <v>0</v>
      </c>
      <c r="AI131" s="68">
        <f t="shared" si="63"/>
        <v>0.01</v>
      </c>
      <c r="AJ131">
        <v>1032</v>
      </c>
      <c r="AK131">
        <v>13</v>
      </c>
      <c r="AL131" s="26">
        <f t="shared" si="64"/>
        <v>1341600</v>
      </c>
      <c r="AM131">
        <v>0</v>
      </c>
      <c r="AN131">
        <v>0</v>
      </c>
      <c r="AO131" s="26">
        <f t="shared" si="65"/>
        <v>0</v>
      </c>
      <c r="AP131" s="26">
        <f t="shared" si="66"/>
        <v>126438</v>
      </c>
      <c r="AQ131" s="26">
        <f t="shared" si="82"/>
        <v>1468038</v>
      </c>
      <c r="AR131" s="69">
        <v>247462</v>
      </c>
      <c r="AS131" s="69">
        <f t="shared" si="84"/>
        <v>1468038</v>
      </c>
      <c r="AT131" s="63">
        <v>1494874</v>
      </c>
      <c r="AU131" s="26">
        <f t="shared" si="67"/>
        <v>26836</v>
      </c>
      <c r="AV131" s="70" t="str">
        <f t="shared" si="68"/>
        <v>No</v>
      </c>
      <c r="AW131" s="69">
        <f t="shared" si="69"/>
        <v>0</v>
      </c>
      <c r="AX131" s="71">
        <f t="shared" si="70"/>
        <v>1494874</v>
      </c>
      <c r="AY131" s="72">
        <f t="shared" si="71"/>
        <v>1494874</v>
      </c>
      <c r="AZ131" s="115">
        <f t="shared" si="72"/>
        <v>0</v>
      </c>
      <c r="BA131" s="115"/>
      <c r="BB131" s="115">
        <f t="shared" si="73"/>
        <v>12080.531802069499</v>
      </c>
      <c r="BC131" s="74"/>
      <c r="BD131" s="74"/>
      <c r="BE131" s="74">
        <f t="shared" si="74"/>
        <v>-26836</v>
      </c>
      <c r="BF131" s="74">
        <f t="shared" si="85"/>
        <v>-26836</v>
      </c>
      <c r="BG131" s="74">
        <f t="shared" si="85"/>
        <v>-23001.135599999921</v>
      </c>
      <c r="BH131" s="74">
        <f t="shared" si="85"/>
        <v>-19166.846295479918</v>
      </c>
      <c r="BI131" s="74">
        <f t="shared" si="85"/>
        <v>-15333.477036383934</v>
      </c>
      <c r="BJ131" s="74">
        <f t="shared" si="85"/>
        <v>-11500.107777287951</v>
      </c>
      <c r="BK131" s="74">
        <f t="shared" si="85"/>
        <v>-7667.1218551178463</v>
      </c>
      <c r="BL131" s="74">
        <f t="shared" si="85"/>
        <v>-3833.5609275589231</v>
      </c>
      <c r="BO131" s="116">
        <f t="shared" si="86"/>
        <v>0</v>
      </c>
      <c r="BP131" s="116">
        <f t="shared" si="86"/>
        <v>-3834.8643999999999</v>
      </c>
      <c r="BQ131" s="116">
        <f t="shared" si="86"/>
        <v>-3834.2893045199867</v>
      </c>
      <c r="BR131" s="116">
        <f t="shared" si="86"/>
        <v>-3833.3692590959836</v>
      </c>
      <c r="BS131" s="116">
        <f t="shared" si="86"/>
        <v>-3833.3692590959836</v>
      </c>
      <c r="BT131" s="116">
        <f t="shared" si="86"/>
        <v>-3832.985922170074</v>
      </c>
      <c r="BU131" s="116">
        <f t="shared" si="86"/>
        <v>-3833.5609275589231</v>
      </c>
      <c r="BV131" s="116">
        <f t="shared" si="86"/>
        <v>-3833.5609275589231</v>
      </c>
      <c r="BX131" s="74">
        <f t="shared" si="77"/>
        <v>1494874</v>
      </c>
      <c r="BY131" s="74">
        <f t="shared" si="87"/>
        <v>1491039.1355999999</v>
      </c>
      <c r="BZ131" s="74">
        <f t="shared" si="87"/>
        <v>1487204.8462954799</v>
      </c>
      <c r="CA131" s="74">
        <f t="shared" si="87"/>
        <v>1483371.4770363839</v>
      </c>
      <c r="CB131" s="74">
        <f t="shared" si="87"/>
        <v>1479538.107777288</v>
      </c>
      <c r="CC131" s="74">
        <f t="shared" si="87"/>
        <v>1475705.1218551178</v>
      </c>
      <c r="CD131" s="74">
        <f t="shared" si="87"/>
        <v>1471871.5609275589</v>
      </c>
      <c r="CE131" s="74">
        <f t="shared" si="87"/>
        <v>1468038</v>
      </c>
      <c r="CG131" s="117">
        <f t="shared" si="79"/>
        <v>1494874</v>
      </c>
      <c r="CH131" s="117">
        <f t="shared" si="88"/>
        <v>1491039.1355999999</v>
      </c>
      <c r="CI131" s="117">
        <f t="shared" si="88"/>
        <v>1487204.8462954799</v>
      </c>
      <c r="CJ131" s="117">
        <f t="shared" si="88"/>
        <v>1483371.4770363839</v>
      </c>
      <c r="CK131" s="117">
        <f t="shared" si="88"/>
        <v>1479538.107777288</v>
      </c>
      <c r="CL131" s="117">
        <f t="shared" si="88"/>
        <v>1475705.1218551178</v>
      </c>
      <c r="CM131" s="117">
        <f t="shared" si="88"/>
        <v>1471871.5609275589</v>
      </c>
      <c r="CN131" s="117">
        <f t="shared" si="88"/>
        <v>1468038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 s="124">
        <v>0</v>
      </c>
      <c r="H132" s="6">
        <v>106</v>
      </c>
      <c r="I132" s="2" t="s">
        <v>293</v>
      </c>
      <c r="J132" s="60"/>
      <c r="K132" s="61">
        <v>1007</v>
      </c>
      <c r="L132"/>
      <c r="M132" s="63">
        <v>255</v>
      </c>
      <c r="N132" s="64">
        <f t="shared" si="48"/>
        <v>76.5</v>
      </c>
      <c r="O132" s="64">
        <f t="shared" si="49"/>
        <v>604.20000000000005</v>
      </c>
      <c r="P132" s="64">
        <f t="shared" si="50"/>
        <v>0</v>
      </c>
      <c r="Q132" s="64">
        <f t="shared" si="51"/>
        <v>0</v>
      </c>
      <c r="R132" s="65">
        <f t="shared" si="52"/>
        <v>0.25</v>
      </c>
      <c r="S132" s="65">
        <f t="shared" si="53"/>
        <v>0</v>
      </c>
      <c r="T132" s="64">
        <f t="shared" si="54"/>
        <v>0</v>
      </c>
      <c r="U132" s="64">
        <f t="shared" si="55"/>
        <v>0</v>
      </c>
      <c r="V132">
        <v>74</v>
      </c>
      <c r="W132" s="64">
        <f t="shared" si="56"/>
        <v>18.5</v>
      </c>
      <c r="X132" s="27">
        <f t="shared" si="57"/>
        <v>76.5</v>
      </c>
      <c r="Y132" s="11">
        <f t="shared" si="58"/>
        <v>1102</v>
      </c>
      <c r="Z132" s="61">
        <v>4722994697.6700001</v>
      </c>
      <c r="AA132" s="63">
        <v>10515</v>
      </c>
      <c r="AB132" s="27">
        <f t="shared" si="59"/>
        <v>449167.35</v>
      </c>
      <c r="AC132" s="10">
        <f t="shared" si="60"/>
        <v>1.6302479999999999</v>
      </c>
      <c r="AD132" s="63">
        <v>119500</v>
      </c>
      <c r="AE132" s="10">
        <f t="shared" si="83"/>
        <v>0.82215099999999997</v>
      </c>
      <c r="AF132" s="10">
        <f t="shared" si="81"/>
        <v>-0.38781900000000002</v>
      </c>
      <c r="AG132" s="66">
        <f t="shared" si="61"/>
        <v>0.01</v>
      </c>
      <c r="AH132" s="67">
        <f t="shared" si="62"/>
        <v>0</v>
      </c>
      <c r="AI132" s="68">
        <f t="shared" si="63"/>
        <v>0.01</v>
      </c>
      <c r="AJ132">
        <v>0</v>
      </c>
      <c r="AK132">
        <v>0</v>
      </c>
      <c r="AL132" s="26">
        <f t="shared" si="64"/>
        <v>0</v>
      </c>
      <c r="AM132">
        <v>0</v>
      </c>
      <c r="AN132">
        <v>0</v>
      </c>
      <c r="AO132" s="26">
        <f t="shared" si="65"/>
        <v>0</v>
      </c>
      <c r="AP132" s="26">
        <f t="shared" si="66"/>
        <v>127006</v>
      </c>
      <c r="AQ132" s="26">
        <f t="shared" si="82"/>
        <v>127006</v>
      </c>
      <c r="AR132" s="69">
        <v>122907</v>
      </c>
      <c r="AS132" s="69">
        <f t="shared" si="84"/>
        <v>127006</v>
      </c>
      <c r="AT132" s="63">
        <v>132244</v>
      </c>
      <c r="AU132" s="26">
        <f t="shared" si="67"/>
        <v>5238</v>
      </c>
      <c r="AV132" s="70" t="str">
        <f t="shared" si="68"/>
        <v>No</v>
      </c>
      <c r="AW132" s="69">
        <f t="shared" si="69"/>
        <v>0</v>
      </c>
      <c r="AX132" s="71">
        <f t="shared" si="70"/>
        <v>132244</v>
      </c>
      <c r="AY132" s="72">
        <f t="shared" si="71"/>
        <v>132244</v>
      </c>
      <c r="AZ132" s="115">
        <f t="shared" si="72"/>
        <v>0</v>
      </c>
      <c r="BA132" s="115"/>
      <c r="BB132" s="115">
        <f t="shared" si="73"/>
        <v>12612.264150943396</v>
      </c>
      <c r="BC132" s="74"/>
      <c r="BD132" s="74"/>
      <c r="BE132" s="74">
        <f t="shared" si="74"/>
        <v>-5238</v>
      </c>
      <c r="BF132" s="74">
        <f t="shared" si="85"/>
        <v>-5238</v>
      </c>
      <c r="BG132" s="74">
        <f t="shared" si="85"/>
        <v>-4489.4898000000103</v>
      </c>
      <c r="BH132" s="74">
        <f t="shared" si="85"/>
        <v>-3741.0918503400026</v>
      </c>
      <c r="BI132" s="74">
        <f t="shared" si="85"/>
        <v>-2992.8734802719991</v>
      </c>
      <c r="BJ132" s="74">
        <f t="shared" si="85"/>
        <v>-2244.6551102039957</v>
      </c>
      <c r="BK132" s="74">
        <f t="shared" si="85"/>
        <v>-1496.5115619730059</v>
      </c>
      <c r="BL132" s="74">
        <f t="shared" si="85"/>
        <v>-748.25578098651022</v>
      </c>
      <c r="BO132" s="116">
        <f t="shared" si="86"/>
        <v>0</v>
      </c>
      <c r="BP132" s="116">
        <f t="shared" si="86"/>
        <v>-748.51019999999994</v>
      </c>
      <c r="BQ132" s="116">
        <f t="shared" si="86"/>
        <v>-748.3979496600017</v>
      </c>
      <c r="BR132" s="116">
        <f t="shared" si="86"/>
        <v>-748.21837006800058</v>
      </c>
      <c r="BS132" s="116">
        <f t="shared" si="86"/>
        <v>-748.21837006799979</v>
      </c>
      <c r="BT132" s="116">
        <f t="shared" si="86"/>
        <v>-748.14354823099177</v>
      </c>
      <c r="BU132" s="116">
        <f t="shared" si="86"/>
        <v>-748.25578098650294</v>
      </c>
      <c r="BV132" s="116">
        <f t="shared" si="86"/>
        <v>-748.25578098651022</v>
      </c>
      <c r="BX132" s="74">
        <f t="shared" si="77"/>
        <v>132244</v>
      </c>
      <c r="BY132" s="74">
        <f t="shared" si="87"/>
        <v>131495.48980000001</v>
      </c>
      <c r="BZ132" s="74">
        <f t="shared" si="87"/>
        <v>130747.09185034</v>
      </c>
      <c r="CA132" s="74">
        <f t="shared" si="87"/>
        <v>129998.873480272</v>
      </c>
      <c r="CB132" s="74">
        <f t="shared" si="87"/>
        <v>129250.655110204</v>
      </c>
      <c r="CC132" s="74">
        <f t="shared" si="87"/>
        <v>128502.51156197301</v>
      </c>
      <c r="CD132" s="74">
        <f t="shared" si="87"/>
        <v>127754.25578098651</v>
      </c>
      <c r="CE132" s="74">
        <f t="shared" si="87"/>
        <v>127006</v>
      </c>
      <c r="CG132" s="117">
        <f t="shared" si="79"/>
        <v>132244</v>
      </c>
      <c r="CH132" s="117">
        <f t="shared" si="88"/>
        <v>131495.48980000001</v>
      </c>
      <c r="CI132" s="117">
        <f t="shared" si="88"/>
        <v>130747.09185034</v>
      </c>
      <c r="CJ132" s="117">
        <f t="shared" si="88"/>
        <v>129998.873480272</v>
      </c>
      <c r="CK132" s="117">
        <f t="shared" si="88"/>
        <v>129250.655110204</v>
      </c>
      <c r="CL132" s="117">
        <f t="shared" si="88"/>
        <v>128502.51156197301</v>
      </c>
      <c r="CM132" s="117">
        <f t="shared" si="88"/>
        <v>127754.25578098651</v>
      </c>
      <c r="CN132" s="117">
        <f t="shared" si="88"/>
        <v>127006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 s="124">
        <v>0</v>
      </c>
      <c r="H133" s="6">
        <v>107</v>
      </c>
      <c r="I133" s="2" t="s">
        <v>294</v>
      </c>
      <c r="J133" s="60"/>
      <c r="K133" s="61">
        <v>2245.58</v>
      </c>
      <c r="L133"/>
      <c r="M133" s="63">
        <v>331</v>
      </c>
      <c r="N133" s="64">
        <f t="shared" si="48"/>
        <v>99.3</v>
      </c>
      <c r="O133" s="64">
        <f t="shared" si="49"/>
        <v>1347.35</v>
      </c>
      <c r="P133" s="64">
        <f t="shared" si="50"/>
        <v>0</v>
      </c>
      <c r="Q133" s="64">
        <f t="shared" si="51"/>
        <v>0</v>
      </c>
      <c r="R133" s="65">
        <f t="shared" si="52"/>
        <v>0.15</v>
      </c>
      <c r="S133" s="65">
        <f t="shared" si="53"/>
        <v>0</v>
      </c>
      <c r="T133" s="64">
        <f t="shared" si="54"/>
        <v>0</v>
      </c>
      <c r="U133" s="64">
        <f t="shared" si="55"/>
        <v>0</v>
      </c>
      <c r="V133">
        <v>95</v>
      </c>
      <c r="W133" s="64">
        <f t="shared" si="56"/>
        <v>23.75</v>
      </c>
      <c r="X133" s="27">
        <f t="shared" si="57"/>
        <v>99.3</v>
      </c>
      <c r="Y133" s="11">
        <f t="shared" si="58"/>
        <v>2368.63</v>
      </c>
      <c r="Z133" s="61">
        <v>4052425438.3299999</v>
      </c>
      <c r="AA133" s="63">
        <v>14251</v>
      </c>
      <c r="AB133" s="27">
        <f t="shared" si="59"/>
        <v>284360.78000000003</v>
      </c>
      <c r="AC133" s="10">
        <f t="shared" si="60"/>
        <v>1.032084</v>
      </c>
      <c r="AD133" s="63">
        <v>145625</v>
      </c>
      <c r="AE133" s="10">
        <f t="shared" si="83"/>
        <v>1.001889</v>
      </c>
      <c r="AF133" s="10">
        <f t="shared" si="81"/>
        <v>-2.3025E-2</v>
      </c>
      <c r="AG133" s="66">
        <f t="shared" si="61"/>
        <v>0.01</v>
      </c>
      <c r="AH133" s="67">
        <f t="shared" si="62"/>
        <v>0</v>
      </c>
      <c r="AI133" s="68">
        <f t="shared" si="63"/>
        <v>0.01</v>
      </c>
      <c r="AJ133">
        <v>1006</v>
      </c>
      <c r="AK133">
        <v>6</v>
      </c>
      <c r="AL133" s="26">
        <f t="shared" si="64"/>
        <v>603600</v>
      </c>
      <c r="AM133">
        <v>0</v>
      </c>
      <c r="AN133">
        <v>0</v>
      </c>
      <c r="AO133" s="26">
        <f t="shared" si="65"/>
        <v>0</v>
      </c>
      <c r="AP133" s="26">
        <f t="shared" si="66"/>
        <v>272985</v>
      </c>
      <c r="AQ133" s="26">
        <f t="shared" si="82"/>
        <v>876585</v>
      </c>
      <c r="AR133" s="69">
        <v>1509226</v>
      </c>
      <c r="AS133" s="69">
        <f t="shared" si="84"/>
        <v>876585</v>
      </c>
      <c r="AT133" s="63">
        <v>1015498</v>
      </c>
      <c r="AU133" s="26">
        <f t="shared" si="67"/>
        <v>138913</v>
      </c>
      <c r="AV133" s="70" t="str">
        <f t="shared" si="68"/>
        <v>No</v>
      </c>
      <c r="AW133" s="69">
        <f t="shared" si="69"/>
        <v>0</v>
      </c>
      <c r="AX133" s="71">
        <f t="shared" si="70"/>
        <v>1015498</v>
      </c>
      <c r="AY133" s="72">
        <f t="shared" si="71"/>
        <v>1015498</v>
      </c>
      <c r="AZ133" s="115">
        <f t="shared" si="72"/>
        <v>0</v>
      </c>
      <c r="BA133" s="115"/>
      <c r="BB133" s="115">
        <f t="shared" si="73"/>
        <v>12156.530050142948</v>
      </c>
      <c r="BC133" s="74"/>
      <c r="BD133" s="74"/>
      <c r="BE133" s="74">
        <f t="shared" si="74"/>
        <v>-138913</v>
      </c>
      <c r="BF133" s="74">
        <f t="shared" si="85"/>
        <v>-138913</v>
      </c>
      <c r="BG133" s="74">
        <f t="shared" si="85"/>
        <v>-119062.33230000001</v>
      </c>
      <c r="BH133" s="74">
        <f t="shared" si="85"/>
        <v>-99214.641505590058</v>
      </c>
      <c r="BI133" s="74">
        <f t="shared" si="85"/>
        <v>-79371.713204472093</v>
      </c>
      <c r="BJ133" s="74">
        <f t="shared" si="85"/>
        <v>-59528.784903354011</v>
      </c>
      <c r="BK133" s="74">
        <f t="shared" si="85"/>
        <v>-39687.840895066154</v>
      </c>
      <c r="BL133" s="74">
        <f t="shared" si="85"/>
        <v>-19843.920447533019</v>
      </c>
      <c r="BO133" s="116">
        <f t="shared" si="86"/>
        <v>0</v>
      </c>
      <c r="BP133" s="116">
        <f t="shared" si="86"/>
        <v>-19850.667699999998</v>
      </c>
      <c r="BQ133" s="116">
        <f t="shared" si="86"/>
        <v>-19847.690794409998</v>
      </c>
      <c r="BR133" s="116">
        <f t="shared" si="86"/>
        <v>-19842.928301118012</v>
      </c>
      <c r="BS133" s="116">
        <f t="shared" si="86"/>
        <v>-19842.928301118023</v>
      </c>
      <c r="BT133" s="116">
        <f t="shared" si="86"/>
        <v>-19840.94400828789</v>
      </c>
      <c r="BU133" s="116">
        <f t="shared" si="86"/>
        <v>-19843.920447533077</v>
      </c>
      <c r="BV133" s="116">
        <f t="shared" si="86"/>
        <v>-19843.920447533019</v>
      </c>
      <c r="BX133" s="74">
        <f t="shared" si="77"/>
        <v>1015498</v>
      </c>
      <c r="BY133" s="74">
        <f t="shared" si="87"/>
        <v>995647.33230000001</v>
      </c>
      <c r="BZ133" s="74">
        <f t="shared" si="87"/>
        <v>975799.64150559006</v>
      </c>
      <c r="CA133" s="74">
        <f t="shared" si="87"/>
        <v>955956.71320447209</v>
      </c>
      <c r="CB133" s="74">
        <f t="shared" si="87"/>
        <v>936113.78490335401</v>
      </c>
      <c r="CC133" s="74">
        <f t="shared" si="87"/>
        <v>916272.84089506615</v>
      </c>
      <c r="CD133" s="74">
        <f t="shared" si="87"/>
        <v>896428.92044753302</v>
      </c>
      <c r="CE133" s="74">
        <f t="shared" si="87"/>
        <v>876585</v>
      </c>
      <c r="CG133" s="117">
        <f t="shared" si="79"/>
        <v>1015498</v>
      </c>
      <c r="CH133" s="117">
        <f t="shared" si="88"/>
        <v>995647.33230000001</v>
      </c>
      <c r="CI133" s="117">
        <f t="shared" si="88"/>
        <v>975799.64150559006</v>
      </c>
      <c r="CJ133" s="117">
        <f t="shared" si="88"/>
        <v>955956.71320447209</v>
      </c>
      <c r="CK133" s="117">
        <f t="shared" si="88"/>
        <v>936113.78490335401</v>
      </c>
      <c r="CL133" s="117">
        <f t="shared" si="88"/>
        <v>916272.84089506615</v>
      </c>
      <c r="CM133" s="117">
        <f t="shared" si="88"/>
        <v>896428.92044753302</v>
      </c>
      <c r="CN133" s="117">
        <f t="shared" si="88"/>
        <v>876585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 s="124">
        <v>0</v>
      </c>
      <c r="H134" s="6">
        <v>108</v>
      </c>
      <c r="I134" s="2" t="s">
        <v>295</v>
      </c>
      <c r="J134" s="60"/>
      <c r="K134" s="61">
        <v>1661.1</v>
      </c>
      <c r="L134"/>
      <c r="M134" s="63">
        <v>294</v>
      </c>
      <c r="N134" s="64">
        <f t="shared" si="48"/>
        <v>88.2</v>
      </c>
      <c r="O134" s="64">
        <f t="shared" si="49"/>
        <v>996.66</v>
      </c>
      <c r="P134" s="64">
        <f t="shared" si="50"/>
        <v>0</v>
      </c>
      <c r="Q134" s="64">
        <f t="shared" si="51"/>
        <v>0</v>
      </c>
      <c r="R134" s="65">
        <f t="shared" si="52"/>
        <v>0.18</v>
      </c>
      <c r="S134" s="65">
        <f t="shared" si="53"/>
        <v>0</v>
      </c>
      <c r="T134" s="64">
        <f t="shared" si="54"/>
        <v>0</v>
      </c>
      <c r="U134" s="64">
        <f t="shared" si="55"/>
        <v>0</v>
      </c>
      <c r="V134">
        <v>35</v>
      </c>
      <c r="W134" s="64">
        <f t="shared" si="56"/>
        <v>8.75</v>
      </c>
      <c r="X134" s="27">
        <f t="shared" si="57"/>
        <v>88.2</v>
      </c>
      <c r="Y134" s="11">
        <f t="shared" si="58"/>
        <v>1758.05</v>
      </c>
      <c r="Z134" s="61">
        <v>3362515268.6700001</v>
      </c>
      <c r="AA134" s="63">
        <v>12870</v>
      </c>
      <c r="AB134" s="27">
        <f t="shared" si="59"/>
        <v>261267.7</v>
      </c>
      <c r="AC134" s="10">
        <f t="shared" si="60"/>
        <v>0.948268</v>
      </c>
      <c r="AD134" s="63">
        <v>125563</v>
      </c>
      <c r="AE134" s="10">
        <f t="shared" si="83"/>
        <v>0.86386399999999997</v>
      </c>
      <c r="AF134" s="10">
        <f t="shared" si="81"/>
        <v>7.7052999999999996E-2</v>
      </c>
      <c r="AG134" s="66">
        <f t="shared" si="61"/>
        <v>7.7052999999999996E-2</v>
      </c>
      <c r="AH134" s="67">
        <f t="shared" si="62"/>
        <v>0</v>
      </c>
      <c r="AI134" s="68">
        <f t="shared" si="63"/>
        <v>7.7052999999999996E-2</v>
      </c>
      <c r="AJ134">
        <v>0</v>
      </c>
      <c r="AK134">
        <v>0</v>
      </c>
      <c r="AL134" s="26">
        <f t="shared" si="64"/>
        <v>0</v>
      </c>
      <c r="AM134">
        <v>0</v>
      </c>
      <c r="AN134">
        <v>0</v>
      </c>
      <c r="AO134" s="26">
        <f t="shared" si="65"/>
        <v>0</v>
      </c>
      <c r="AP134" s="26">
        <f t="shared" si="66"/>
        <v>1561211</v>
      </c>
      <c r="AQ134" s="26">
        <f t="shared" si="82"/>
        <v>1561211</v>
      </c>
      <c r="AR134" s="69">
        <v>4528763</v>
      </c>
      <c r="AS134" s="69">
        <f t="shared" si="84"/>
        <v>1561211</v>
      </c>
      <c r="AT134" s="63">
        <v>3677011</v>
      </c>
      <c r="AU134" s="26">
        <f t="shared" si="67"/>
        <v>2115800</v>
      </c>
      <c r="AV134" s="70" t="str">
        <f t="shared" si="68"/>
        <v>No</v>
      </c>
      <c r="AW134" s="69">
        <f t="shared" si="69"/>
        <v>0</v>
      </c>
      <c r="AX134" s="71">
        <f t="shared" si="70"/>
        <v>3677011</v>
      </c>
      <c r="AY134" s="72">
        <f t="shared" si="71"/>
        <v>3677011</v>
      </c>
      <c r="AZ134" s="115">
        <f t="shared" si="72"/>
        <v>0</v>
      </c>
      <c r="BA134" s="115"/>
      <c r="BB134" s="115">
        <f t="shared" si="73"/>
        <v>12197.655920775391</v>
      </c>
      <c r="BC134" s="74"/>
      <c r="BD134" s="74"/>
      <c r="BE134" s="74">
        <f t="shared" si="74"/>
        <v>-2115800</v>
      </c>
      <c r="BF134" s="74">
        <f t="shared" si="85"/>
        <v>-2115800</v>
      </c>
      <c r="BG134" s="74">
        <f t="shared" si="85"/>
        <v>-1813452.1800000002</v>
      </c>
      <c r="BH134" s="74">
        <f t="shared" si="85"/>
        <v>-1511149.7015940002</v>
      </c>
      <c r="BI134" s="74">
        <f t="shared" si="85"/>
        <v>-1208919.7612752002</v>
      </c>
      <c r="BJ134" s="74">
        <f t="shared" si="85"/>
        <v>-906689.82095640013</v>
      </c>
      <c r="BK134" s="74">
        <f t="shared" si="85"/>
        <v>-604490.10363163194</v>
      </c>
      <c r="BL134" s="74">
        <f t="shared" si="85"/>
        <v>-302245.05181581597</v>
      </c>
      <c r="BO134" s="116">
        <f t="shared" si="86"/>
        <v>0</v>
      </c>
      <c r="BP134" s="116">
        <f t="shared" si="86"/>
        <v>-302347.82</v>
      </c>
      <c r="BQ134" s="116">
        <f t="shared" si="86"/>
        <v>-302302.47840600001</v>
      </c>
      <c r="BR134" s="116">
        <f t="shared" si="86"/>
        <v>-302229.94031880004</v>
      </c>
      <c r="BS134" s="116">
        <f t="shared" si="86"/>
        <v>-302229.94031880004</v>
      </c>
      <c r="BT134" s="116">
        <f t="shared" si="86"/>
        <v>-302199.71732476813</v>
      </c>
      <c r="BU134" s="116">
        <f t="shared" si="86"/>
        <v>-302245.05181581597</v>
      </c>
      <c r="BV134" s="116">
        <f t="shared" si="86"/>
        <v>-302245.05181581597</v>
      </c>
      <c r="BX134" s="74">
        <f t="shared" si="77"/>
        <v>3677011</v>
      </c>
      <c r="BY134" s="74">
        <f t="shared" si="87"/>
        <v>3374663.18</v>
      </c>
      <c r="BZ134" s="74">
        <f t="shared" si="87"/>
        <v>3072360.7015940002</v>
      </c>
      <c r="CA134" s="74">
        <f t="shared" si="87"/>
        <v>2770130.7612752002</v>
      </c>
      <c r="CB134" s="74">
        <f t="shared" si="87"/>
        <v>2467900.8209564001</v>
      </c>
      <c r="CC134" s="74">
        <f t="shared" si="87"/>
        <v>2165701.1036316319</v>
      </c>
      <c r="CD134" s="74">
        <f t="shared" si="87"/>
        <v>1863456.051815816</v>
      </c>
      <c r="CE134" s="74">
        <f t="shared" si="87"/>
        <v>1561211</v>
      </c>
      <c r="CG134" s="117">
        <f t="shared" si="79"/>
        <v>3677011</v>
      </c>
      <c r="CH134" s="117">
        <f t="shared" si="88"/>
        <v>3374663.18</v>
      </c>
      <c r="CI134" s="117">
        <f t="shared" si="88"/>
        <v>3072360.7015940002</v>
      </c>
      <c r="CJ134" s="117">
        <f t="shared" si="88"/>
        <v>2770130.7612752002</v>
      </c>
      <c r="CK134" s="117">
        <f t="shared" si="88"/>
        <v>2467900.8209564001</v>
      </c>
      <c r="CL134" s="117">
        <f t="shared" si="88"/>
        <v>2165701.1036316319</v>
      </c>
      <c r="CM134" s="117">
        <f t="shared" si="88"/>
        <v>1863456.051815816</v>
      </c>
      <c r="CN134" s="117">
        <f t="shared" si="88"/>
        <v>1561211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 s="124">
        <v>32</v>
      </c>
      <c r="H135" s="6">
        <v>109</v>
      </c>
      <c r="I135" s="2" t="s">
        <v>296</v>
      </c>
      <c r="J135" s="60"/>
      <c r="K135" s="61">
        <v>1764.97</v>
      </c>
      <c r="L135"/>
      <c r="M135" s="63">
        <v>981</v>
      </c>
      <c r="N135" s="64">
        <f t="shared" si="48"/>
        <v>294.3</v>
      </c>
      <c r="O135" s="64">
        <f t="shared" si="49"/>
        <v>1058.98</v>
      </c>
      <c r="P135" s="64">
        <f t="shared" si="50"/>
        <v>0</v>
      </c>
      <c r="Q135" s="64">
        <f t="shared" si="51"/>
        <v>0</v>
      </c>
      <c r="R135" s="65">
        <f t="shared" si="52"/>
        <v>0.56000000000000005</v>
      </c>
      <c r="S135" s="65">
        <f t="shared" si="53"/>
        <v>0</v>
      </c>
      <c r="T135" s="64">
        <f t="shared" si="54"/>
        <v>0</v>
      </c>
      <c r="U135" s="64">
        <f t="shared" si="55"/>
        <v>0</v>
      </c>
      <c r="V135">
        <v>16</v>
      </c>
      <c r="W135" s="64">
        <f t="shared" si="56"/>
        <v>4</v>
      </c>
      <c r="X135" s="27">
        <f t="shared" si="57"/>
        <v>294.3</v>
      </c>
      <c r="Y135" s="11">
        <f t="shared" si="58"/>
        <v>2063.27</v>
      </c>
      <c r="Z135" s="61">
        <v>2263418290</v>
      </c>
      <c r="AA135" s="63">
        <v>15079</v>
      </c>
      <c r="AB135" s="27">
        <f t="shared" si="59"/>
        <v>150104</v>
      </c>
      <c r="AC135" s="10">
        <f t="shared" si="60"/>
        <v>0.54480099999999998</v>
      </c>
      <c r="AD135" s="63">
        <v>75631</v>
      </c>
      <c r="AE135" s="10">
        <f t="shared" si="83"/>
        <v>0.52033600000000002</v>
      </c>
      <c r="AF135" s="10">
        <f t="shared" si="81"/>
        <v>0.46253899999999998</v>
      </c>
      <c r="AG135" s="66">
        <f t="shared" si="61"/>
        <v>0.46253899999999998</v>
      </c>
      <c r="AH135" s="67">
        <f t="shared" si="62"/>
        <v>0</v>
      </c>
      <c r="AI135" s="68">
        <f t="shared" si="63"/>
        <v>0.46253899999999998</v>
      </c>
      <c r="AJ135">
        <v>0</v>
      </c>
      <c r="AK135">
        <v>0</v>
      </c>
      <c r="AL135" s="26">
        <f t="shared" si="64"/>
        <v>0</v>
      </c>
      <c r="AM135">
        <v>0</v>
      </c>
      <c r="AN135">
        <v>0</v>
      </c>
      <c r="AO135" s="26">
        <f t="shared" si="65"/>
        <v>0</v>
      </c>
      <c r="AP135" s="26">
        <f t="shared" si="66"/>
        <v>10998801</v>
      </c>
      <c r="AQ135" s="26">
        <f t="shared" si="82"/>
        <v>10998801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67"/>
        <v>4365643</v>
      </c>
      <c r="AV135" s="70" t="str">
        <f t="shared" si="68"/>
        <v>No</v>
      </c>
      <c r="AW135" s="69">
        <f t="shared" si="69"/>
        <v>0</v>
      </c>
      <c r="AX135" s="71">
        <f t="shared" si="70"/>
        <v>15364444</v>
      </c>
      <c r="AY135" s="72">
        <f t="shared" si="71"/>
        <v>15364444</v>
      </c>
      <c r="AZ135" s="115">
        <f t="shared" si="72"/>
        <v>0</v>
      </c>
      <c r="BA135" s="115"/>
      <c r="BB135" s="115">
        <f t="shared" si="73"/>
        <v>13472.856054210553</v>
      </c>
      <c r="BC135" s="74"/>
      <c r="BD135" s="74"/>
      <c r="BE135" s="74">
        <f t="shared" si="74"/>
        <v>-4365643</v>
      </c>
      <c r="BF135" s="74">
        <f t="shared" si="85"/>
        <v>-4365643</v>
      </c>
      <c r="BG135" s="74">
        <f t="shared" si="85"/>
        <v>-4365643</v>
      </c>
      <c r="BH135" s="74">
        <f t="shared" si="85"/>
        <v>-4365643</v>
      </c>
      <c r="BI135" s="74">
        <f t="shared" si="85"/>
        <v>-4365643</v>
      </c>
      <c r="BJ135" s="74">
        <f t="shared" si="85"/>
        <v>-4365643</v>
      </c>
      <c r="BK135" s="74">
        <f t="shared" si="85"/>
        <v>-4365643</v>
      </c>
      <c r="BL135" s="74">
        <f t="shared" si="85"/>
        <v>-4365643</v>
      </c>
      <c r="BO135" s="116">
        <f t="shared" si="86"/>
        <v>0</v>
      </c>
      <c r="BP135" s="116">
        <f t="shared" si="86"/>
        <v>-623850.38470000005</v>
      </c>
      <c r="BQ135" s="116">
        <f t="shared" si="86"/>
        <v>-727752.68809999991</v>
      </c>
      <c r="BR135" s="116">
        <f t="shared" si="86"/>
        <v>-873128.60000000009</v>
      </c>
      <c r="BS135" s="116">
        <f t="shared" si="86"/>
        <v>-1091410.75</v>
      </c>
      <c r="BT135" s="116">
        <f t="shared" si="86"/>
        <v>-1455068.8118999999</v>
      </c>
      <c r="BU135" s="116">
        <f t="shared" si="86"/>
        <v>-2182821.5</v>
      </c>
      <c r="BV135" s="116">
        <f t="shared" si="86"/>
        <v>-4365643</v>
      </c>
      <c r="BX135" s="74">
        <f t="shared" si="77"/>
        <v>15364444</v>
      </c>
      <c r="BY135" s="74">
        <f t="shared" si="87"/>
        <v>14740593.6153</v>
      </c>
      <c r="BZ135" s="74">
        <f t="shared" si="87"/>
        <v>14636691.311900001</v>
      </c>
      <c r="CA135" s="74">
        <f t="shared" si="87"/>
        <v>14491315.4</v>
      </c>
      <c r="CB135" s="74">
        <f t="shared" si="87"/>
        <v>14273033.25</v>
      </c>
      <c r="CC135" s="74">
        <f t="shared" si="87"/>
        <v>13909375.188100001</v>
      </c>
      <c r="CD135" s="74">
        <f t="shared" si="87"/>
        <v>13181622.5</v>
      </c>
      <c r="CE135" s="74">
        <f t="shared" si="87"/>
        <v>10998801</v>
      </c>
      <c r="CG135" s="117">
        <f t="shared" si="79"/>
        <v>15364444</v>
      </c>
      <c r="CH135" s="117">
        <f t="shared" si="88"/>
        <v>15364444</v>
      </c>
      <c r="CI135" s="117">
        <f t="shared" si="88"/>
        <v>15364444</v>
      </c>
      <c r="CJ135" s="117">
        <f t="shared" si="88"/>
        <v>15364444</v>
      </c>
      <c r="CK135" s="117">
        <f t="shared" si="88"/>
        <v>15364444</v>
      </c>
      <c r="CL135" s="117">
        <f t="shared" si="88"/>
        <v>15364444</v>
      </c>
      <c r="CM135" s="117">
        <f t="shared" si="88"/>
        <v>15364444</v>
      </c>
      <c r="CN135" s="117">
        <f t="shared" si="88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 s="124">
        <v>38</v>
      </c>
      <c r="H136" s="6">
        <v>110</v>
      </c>
      <c r="I136" s="2" t="s">
        <v>297</v>
      </c>
      <c r="J136" s="60"/>
      <c r="K136" s="61">
        <v>2156.2800000000002</v>
      </c>
      <c r="L136"/>
      <c r="M136" s="63">
        <v>856</v>
      </c>
      <c r="N136" s="64">
        <f t="shared" si="48"/>
        <v>256.8</v>
      </c>
      <c r="O136" s="64">
        <f t="shared" si="49"/>
        <v>1293.77</v>
      </c>
      <c r="P136" s="64">
        <f t="shared" si="50"/>
        <v>0</v>
      </c>
      <c r="Q136" s="64">
        <f t="shared" si="51"/>
        <v>0</v>
      </c>
      <c r="R136" s="65">
        <f t="shared" si="52"/>
        <v>0.4</v>
      </c>
      <c r="S136" s="65">
        <f t="shared" si="53"/>
        <v>0</v>
      </c>
      <c r="T136" s="64">
        <f t="shared" si="54"/>
        <v>0</v>
      </c>
      <c r="U136" s="64">
        <f t="shared" si="55"/>
        <v>0</v>
      </c>
      <c r="V136">
        <v>157</v>
      </c>
      <c r="W136" s="64">
        <f t="shared" si="56"/>
        <v>39.25</v>
      </c>
      <c r="X136" s="27">
        <f t="shared" si="57"/>
        <v>256.8</v>
      </c>
      <c r="Y136" s="11">
        <f t="shared" si="58"/>
        <v>2452.3300000000004</v>
      </c>
      <c r="Z136" s="61">
        <v>2824212526</v>
      </c>
      <c r="AA136" s="63">
        <v>17468</v>
      </c>
      <c r="AB136" s="27">
        <f t="shared" si="59"/>
        <v>161679.21</v>
      </c>
      <c r="AC136" s="10">
        <f t="shared" si="60"/>
        <v>0.58681300000000003</v>
      </c>
      <c r="AD136" s="63">
        <v>81920</v>
      </c>
      <c r="AE136" s="10">
        <f t="shared" si="83"/>
        <v>0.56360299999999997</v>
      </c>
      <c r="AF136" s="10">
        <f t="shared" si="81"/>
        <v>0.42015000000000002</v>
      </c>
      <c r="AG136" s="66">
        <f t="shared" si="61"/>
        <v>0.42015000000000002</v>
      </c>
      <c r="AH136" s="67">
        <f t="shared" si="62"/>
        <v>0</v>
      </c>
      <c r="AI136" s="68">
        <f t="shared" si="63"/>
        <v>0.42015000000000002</v>
      </c>
      <c r="AJ136">
        <v>0</v>
      </c>
      <c r="AK136">
        <v>0</v>
      </c>
      <c r="AL136" s="26">
        <f t="shared" si="64"/>
        <v>0</v>
      </c>
      <c r="AM136">
        <v>0</v>
      </c>
      <c r="AN136">
        <v>0</v>
      </c>
      <c r="AO136" s="26">
        <f t="shared" si="65"/>
        <v>0</v>
      </c>
      <c r="AP136" s="26">
        <f t="shared" si="66"/>
        <v>11874743</v>
      </c>
      <c r="AQ136" s="26">
        <f t="shared" si="82"/>
        <v>11874743</v>
      </c>
      <c r="AR136" s="69">
        <v>10272197</v>
      </c>
      <c r="AS136" s="69">
        <f t="shared" si="84"/>
        <v>11874743</v>
      </c>
      <c r="AT136" s="63">
        <v>12740359</v>
      </c>
      <c r="AU136" s="26">
        <f t="shared" si="67"/>
        <v>865616</v>
      </c>
      <c r="AV136" s="70" t="str">
        <f t="shared" si="68"/>
        <v>No</v>
      </c>
      <c r="AW136" s="69">
        <f t="shared" si="69"/>
        <v>0</v>
      </c>
      <c r="AX136" s="71">
        <f t="shared" si="70"/>
        <v>12740359</v>
      </c>
      <c r="AY136" s="72">
        <f t="shared" si="71"/>
        <v>12740359</v>
      </c>
      <c r="AZ136" s="115">
        <f t="shared" si="72"/>
        <v>0</v>
      </c>
      <c r="BA136" s="115"/>
      <c r="BB136" s="115">
        <f t="shared" si="73"/>
        <v>13107.343781883616</v>
      </c>
      <c r="BC136" s="74"/>
      <c r="BD136" s="74"/>
      <c r="BE136" s="74">
        <f t="shared" si="74"/>
        <v>-865616</v>
      </c>
      <c r="BF136" s="74">
        <f t="shared" si="85"/>
        <v>-865616</v>
      </c>
      <c r="BG136" s="74">
        <f t="shared" si="85"/>
        <v>-741919.47360000014</v>
      </c>
      <c r="BH136" s="74">
        <f t="shared" si="85"/>
        <v>-618241.49735088088</v>
      </c>
      <c r="BI136" s="74">
        <f t="shared" si="85"/>
        <v>-494593.19788070396</v>
      </c>
      <c r="BJ136" s="74">
        <f t="shared" si="85"/>
        <v>-370944.8984105289</v>
      </c>
      <c r="BK136" s="74">
        <f t="shared" si="85"/>
        <v>-247308.96377030015</v>
      </c>
      <c r="BL136" s="74">
        <f t="shared" si="85"/>
        <v>-123654.48188515007</v>
      </c>
      <c r="BO136" s="116">
        <f t="shared" si="86"/>
        <v>0</v>
      </c>
      <c r="BP136" s="116">
        <f t="shared" si="86"/>
        <v>-123696.5264</v>
      </c>
      <c r="BQ136" s="116">
        <f t="shared" si="86"/>
        <v>-123677.97624912001</v>
      </c>
      <c r="BR136" s="116">
        <f t="shared" si="86"/>
        <v>-123648.29947017618</v>
      </c>
      <c r="BS136" s="116">
        <f t="shared" si="86"/>
        <v>-123648.29947017599</v>
      </c>
      <c r="BT136" s="116">
        <f t="shared" si="86"/>
        <v>-123635.93464022927</v>
      </c>
      <c r="BU136" s="116">
        <f t="shared" si="86"/>
        <v>-123654.48188515007</v>
      </c>
      <c r="BV136" s="116">
        <f t="shared" si="86"/>
        <v>-123654.48188515007</v>
      </c>
      <c r="BX136" s="74">
        <f t="shared" si="77"/>
        <v>12740359</v>
      </c>
      <c r="BY136" s="74">
        <f t="shared" si="87"/>
        <v>12616662.4736</v>
      </c>
      <c r="BZ136" s="74">
        <f t="shared" si="87"/>
        <v>12492984.497350881</v>
      </c>
      <c r="CA136" s="74">
        <f t="shared" si="87"/>
        <v>12369336.197880704</v>
      </c>
      <c r="CB136" s="74">
        <f t="shared" si="87"/>
        <v>12245687.898410529</v>
      </c>
      <c r="CC136" s="74">
        <f t="shared" si="87"/>
        <v>12122051.9637703</v>
      </c>
      <c r="CD136" s="74">
        <f t="shared" si="87"/>
        <v>11998397.48188515</v>
      </c>
      <c r="CE136" s="74">
        <f t="shared" si="87"/>
        <v>11874743</v>
      </c>
      <c r="CG136" s="117">
        <f t="shared" si="79"/>
        <v>12740359</v>
      </c>
      <c r="CH136" s="117">
        <f t="shared" si="88"/>
        <v>12616662.4736</v>
      </c>
      <c r="CI136" s="117">
        <f t="shared" si="88"/>
        <v>12492984.497350881</v>
      </c>
      <c r="CJ136" s="117">
        <f t="shared" si="88"/>
        <v>12369336.197880704</v>
      </c>
      <c r="CK136" s="117">
        <f t="shared" si="88"/>
        <v>12245687.898410529</v>
      </c>
      <c r="CL136" s="117">
        <f t="shared" si="88"/>
        <v>12122051.9637703</v>
      </c>
      <c r="CM136" s="117">
        <f t="shared" si="88"/>
        <v>11998397.48188515</v>
      </c>
      <c r="CN136" s="117">
        <f t="shared" si="88"/>
        <v>11874743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 s="124">
        <v>18</v>
      </c>
      <c r="H137" s="6">
        <v>111</v>
      </c>
      <c r="I137" s="2" t="s">
        <v>298</v>
      </c>
      <c r="J137" s="60"/>
      <c r="K137" s="61">
        <v>1345.07</v>
      </c>
      <c r="L137"/>
      <c r="M137" s="63">
        <v>618</v>
      </c>
      <c r="N137" s="64">
        <f t="shared" si="48"/>
        <v>185.4</v>
      </c>
      <c r="O137" s="64">
        <f t="shared" si="49"/>
        <v>807.04</v>
      </c>
      <c r="P137" s="64">
        <f t="shared" si="50"/>
        <v>0</v>
      </c>
      <c r="Q137" s="64">
        <f t="shared" si="51"/>
        <v>0</v>
      </c>
      <c r="R137" s="65">
        <f t="shared" si="52"/>
        <v>0.46</v>
      </c>
      <c r="S137" s="65">
        <f t="shared" si="53"/>
        <v>0</v>
      </c>
      <c r="T137" s="64">
        <f t="shared" si="54"/>
        <v>0</v>
      </c>
      <c r="U137" s="64">
        <f t="shared" si="55"/>
        <v>0</v>
      </c>
      <c r="V137">
        <v>46</v>
      </c>
      <c r="W137" s="64">
        <f t="shared" si="56"/>
        <v>11.5</v>
      </c>
      <c r="X137" s="27">
        <f t="shared" si="57"/>
        <v>185.4</v>
      </c>
      <c r="Y137" s="11">
        <f t="shared" si="58"/>
        <v>1541.97</v>
      </c>
      <c r="Z137" s="61">
        <v>1576783773.3299999</v>
      </c>
      <c r="AA137" s="63">
        <v>11715</v>
      </c>
      <c r="AB137" s="27">
        <f t="shared" si="59"/>
        <v>134595.29</v>
      </c>
      <c r="AC137" s="10">
        <f t="shared" si="60"/>
        <v>0.488512</v>
      </c>
      <c r="AD137" s="63">
        <v>99797</v>
      </c>
      <c r="AE137" s="10">
        <f t="shared" si="83"/>
        <v>0.68659599999999998</v>
      </c>
      <c r="AF137" s="10">
        <f t="shared" si="81"/>
        <v>0.45206299999999999</v>
      </c>
      <c r="AG137" s="66">
        <f t="shared" si="61"/>
        <v>0.45206299999999999</v>
      </c>
      <c r="AH137" s="67">
        <f t="shared" si="62"/>
        <v>0.03</v>
      </c>
      <c r="AI137" s="68">
        <f t="shared" si="63"/>
        <v>0.48206300000000002</v>
      </c>
      <c r="AJ137">
        <v>0</v>
      </c>
      <c r="AK137">
        <v>0</v>
      </c>
      <c r="AL137" s="26">
        <f t="shared" si="64"/>
        <v>0</v>
      </c>
      <c r="AM137">
        <v>0</v>
      </c>
      <c r="AN137">
        <v>0</v>
      </c>
      <c r="AO137" s="26">
        <f t="shared" si="65"/>
        <v>0</v>
      </c>
      <c r="AP137" s="26">
        <f t="shared" si="66"/>
        <v>8566840</v>
      </c>
      <c r="AQ137" s="26">
        <f t="shared" si="82"/>
        <v>8566840</v>
      </c>
      <c r="AR137" s="69">
        <v>9761632</v>
      </c>
      <c r="AS137" s="69">
        <f t="shared" si="84"/>
        <v>8566840</v>
      </c>
      <c r="AT137" s="63">
        <v>9802121</v>
      </c>
      <c r="AU137" s="26">
        <f t="shared" si="67"/>
        <v>1235281</v>
      </c>
      <c r="AV137" s="70" t="str">
        <f t="shared" si="68"/>
        <v>No</v>
      </c>
      <c r="AW137" s="69">
        <f t="shared" si="69"/>
        <v>0</v>
      </c>
      <c r="AX137" s="71">
        <f t="shared" si="70"/>
        <v>9802121</v>
      </c>
      <c r="AY137" s="72">
        <f t="shared" si="71"/>
        <v>9802121</v>
      </c>
      <c r="AZ137" s="115">
        <f t="shared" si="72"/>
        <v>0</v>
      </c>
      <c r="BA137" s="115"/>
      <c r="BB137" s="115">
        <f t="shared" si="73"/>
        <v>13212.10364516345</v>
      </c>
      <c r="BC137" s="74"/>
      <c r="BD137" s="74"/>
      <c r="BE137" s="74">
        <f t="shared" si="74"/>
        <v>-1235281</v>
      </c>
      <c r="BF137" s="74">
        <f t="shared" si="85"/>
        <v>-1235281</v>
      </c>
      <c r="BG137" s="74">
        <f t="shared" si="85"/>
        <v>-1058759.3451000005</v>
      </c>
      <c r="BH137" s="74">
        <f t="shared" si="85"/>
        <v>-882264.16227183118</v>
      </c>
      <c r="BI137" s="74">
        <f t="shared" si="85"/>
        <v>-705811.32981746458</v>
      </c>
      <c r="BJ137" s="74">
        <f t="shared" si="85"/>
        <v>-529358.49736309797</v>
      </c>
      <c r="BK137" s="74">
        <f t="shared" si="85"/>
        <v>-352923.31019197777</v>
      </c>
      <c r="BL137" s="74">
        <f t="shared" si="85"/>
        <v>-176461.65509598888</v>
      </c>
      <c r="BO137" s="116">
        <f t="shared" si="86"/>
        <v>0</v>
      </c>
      <c r="BP137" s="116">
        <f t="shared" si="86"/>
        <v>-176521.65489999999</v>
      </c>
      <c r="BQ137" s="116">
        <f t="shared" si="86"/>
        <v>-176495.18282817007</v>
      </c>
      <c r="BR137" s="116">
        <f t="shared" si="86"/>
        <v>-176452.83245436626</v>
      </c>
      <c r="BS137" s="116">
        <f t="shared" si="86"/>
        <v>-176452.83245436614</v>
      </c>
      <c r="BT137" s="116">
        <f t="shared" si="86"/>
        <v>-176435.18717112055</v>
      </c>
      <c r="BU137" s="116">
        <f t="shared" si="86"/>
        <v>-176461.65509598888</v>
      </c>
      <c r="BV137" s="116">
        <f t="shared" si="86"/>
        <v>-176461.65509598888</v>
      </c>
      <c r="BX137" s="74">
        <f t="shared" si="77"/>
        <v>9802121</v>
      </c>
      <c r="BY137" s="74">
        <f t="shared" si="87"/>
        <v>9625599.3451000005</v>
      </c>
      <c r="BZ137" s="74">
        <f t="shared" si="87"/>
        <v>9449104.1622718312</v>
      </c>
      <c r="CA137" s="74">
        <f t="shared" si="87"/>
        <v>9272651.3298174646</v>
      </c>
      <c r="CB137" s="74">
        <f t="shared" si="87"/>
        <v>9096198.497363098</v>
      </c>
      <c r="CC137" s="74">
        <f t="shared" si="87"/>
        <v>8919763.3101919778</v>
      </c>
      <c r="CD137" s="74">
        <f t="shared" si="87"/>
        <v>8743301.6550959889</v>
      </c>
      <c r="CE137" s="74">
        <f t="shared" si="87"/>
        <v>8566840</v>
      </c>
      <c r="CG137" s="117">
        <f t="shared" si="79"/>
        <v>9802121</v>
      </c>
      <c r="CH137" s="117">
        <f t="shared" si="88"/>
        <v>9625599.3451000005</v>
      </c>
      <c r="CI137" s="117">
        <f t="shared" si="88"/>
        <v>9449104.1622718312</v>
      </c>
      <c r="CJ137" s="117">
        <f t="shared" si="88"/>
        <v>9272651.3298174646</v>
      </c>
      <c r="CK137" s="117">
        <f t="shared" si="88"/>
        <v>9096198.497363098</v>
      </c>
      <c r="CL137" s="117">
        <f t="shared" si="88"/>
        <v>8919763.3101919778</v>
      </c>
      <c r="CM137" s="117">
        <f t="shared" si="88"/>
        <v>8743301.6550959889</v>
      </c>
      <c r="CN137" s="117">
        <f t="shared" si="88"/>
        <v>8566840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 s="124">
        <v>0</v>
      </c>
      <c r="H138" s="6">
        <v>112</v>
      </c>
      <c r="I138" s="2" t="s">
        <v>299</v>
      </c>
      <c r="J138" s="60"/>
      <c r="K138" s="61">
        <v>500.38</v>
      </c>
      <c r="L138"/>
      <c r="M138" s="63">
        <v>99</v>
      </c>
      <c r="N138" s="64">
        <f t="shared" si="48"/>
        <v>29.7</v>
      </c>
      <c r="O138" s="64">
        <f t="shared" si="49"/>
        <v>300.23</v>
      </c>
      <c r="P138" s="64">
        <f t="shared" si="50"/>
        <v>0</v>
      </c>
      <c r="Q138" s="64">
        <f t="shared" si="51"/>
        <v>0</v>
      </c>
      <c r="R138" s="65">
        <f t="shared" si="52"/>
        <v>0.2</v>
      </c>
      <c r="S138" s="65">
        <f t="shared" si="53"/>
        <v>0</v>
      </c>
      <c r="T138" s="64">
        <f t="shared" si="54"/>
        <v>0</v>
      </c>
      <c r="U138" s="64">
        <f t="shared" si="55"/>
        <v>0</v>
      </c>
      <c r="V138">
        <v>8</v>
      </c>
      <c r="W138" s="64">
        <f t="shared" si="56"/>
        <v>2</v>
      </c>
      <c r="X138" s="27">
        <f t="shared" si="57"/>
        <v>29.7</v>
      </c>
      <c r="Y138" s="11">
        <f t="shared" si="58"/>
        <v>532.08000000000004</v>
      </c>
      <c r="Z138" s="61">
        <v>862614660</v>
      </c>
      <c r="AA138" s="63">
        <v>4294</v>
      </c>
      <c r="AB138" s="27">
        <f t="shared" si="59"/>
        <v>200888.37</v>
      </c>
      <c r="AC138" s="10">
        <f t="shared" si="60"/>
        <v>0.72912200000000005</v>
      </c>
      <c r="AD138" s="63">
        <v>105642</v>
      </c>
      <c r="AE138" s="10">
        <f t="shared" si="83"/>
        <v>0.72680900000000004</v>
      </c>
      <c r="AF138" s="10">
        <f t="shared" si="81"/>
        <v>0.27157199999999998</v>
      </c>
      <c r="AG138" s="66">
        <f t="shared" si="61"/>
        <v>0.27157199999999998</v>
      </c>
      <c r="AH138" s="67">
        <f t="shared" si="62"/>
        <v>0</v>
      </c>
      <c r="AI138" s="68">
        <f t="shared" si="63"/>
        <v>0.27157199999999998</v>
      </c>
      <c r="AJ138">
        <v>0</v>
      </c>
      <c r="AK138">
        <v>0</v>
      </c>
      <c r="AL138" s="26">
        <f t="shared" si="64"/>
        <v>0</v>
      </c>
      <c r="AM138">
        <v>146</v>
      </c>
      <c r="AN138">
        <v>4</v>
      </c>
      <c r="AO138" s="26">
        <f t="shared" si="65"/>
        <v>58400</v>
      </c>
      <c r="AP138" s="26">
        <f t="shared" si="66"/>
        <v>1665340</v>
      </c>
      <c r="AQ138" s="26">
        <f t="shared" si="82"/>
        <v>1723740</v>
      </c>
      <c r="AR138" s="69">
        <v>3073015</v>
      </c>
      <c r="AS138" s="69">
        <f t="shared" si="84"/>
        <v>1723740</v>
      </c>
      <c r="AT138" s="63">
        <v>2670987</v>
      </c>
      <c r="AU138" s="26">
        <f t="shared" si="67"/>
        <v>947247</v>
      </c>
      <c r="AV138" s="70" t="str">
        <f t="shared" si="68"/>
        <v>No</v>
      </c>
      <c r="AW138" s="69">
        <f t="shared" si="69"/>
        <v>0</v>
      </c>
      <c r="AX138" s="71">
        <f t="shared" si="70"/>
        <v>2670987</v>
      </c>
      <c r="AY138" s="72">
        <f t="shared" si="71"/>
        <v>2670987</v>
      </c>
      <c r="AZ138" s="115">
        <f t="shared" si="72"/>
        <v>0</v>
      </c>
      <c r="BA138" s="115"/>
      <c r="BB138" s="115">
        <f t="shared" si="73"/>
        <v>12255.130101123148</v>
      </c>
      <c r="BC138" s="74"/>
      <c r="BD138" s="74"/>
      <c r="BE138" s="74">
        <f t="shared" si="74"/>
        <v>-947247</v>
      </c>
      <c r="BF138" s="74">
        <f t="shared" si="85"/>
        <v>-947247</v>
      </c>
      <c r="BG138" s="74">
        <f t="shared" si="85"/>
        <v>-811885.40370000014</v>
      </c>
      <c r="BH138" s="74">
        <f t="shared" si="85"/>
        <v>-676544.10690321028</v>
      </c>
      <c r="BI138" s="74">
        <f t="shared" si="85"/>
        <v>-541235.28552256804</v>
      </c>
      <c r="BJ138" s="74">
        <f t="shared" si="85"/>
        <v>-405926.4641419258</v>
      </c>
      <c r="BK138" s="74">
        <f t="shared" si="85"/>
        <v>-270631.17364342185</v>
      </c>
      <c r="BL138" s="74">
        <f t="shared" si="85"/>
        <v>-135315.58682171092</v>
      </c>
      <c r="BO138" s="116">
        <f t="shared" si="86"/>
        <v>0</v>
      </c>
      <c r="BP138" s="116">
        <f t="shared" si="86"/>
        <v>-135361.5963</v>
      </c>
      <c r="BQ138" s="116">
        <f t="shared" si="86"/>
        <v>-135341.29679679</v>
      </c>
      <c r="BR138" s="116">
        <f t="shared" si="86"/>
        <v>-135308.82138064207</v>
      </c>
      <c r="BS138" s="116">
        <f t="shared" si="86"/>
        <v>-135308.82138064201</v>
      </c>
      <c r="BT138" s="116">
        <f t="shared" si="86"/>
        <v>-135295.29049850386</v>
      </c>
      <c r="BU138" s="116">
        <f t="shared" si="86"/>
        <v>-135315.58682171092</v>
      </c>
      <c r="BV138" s="116">
        <f t="shared" si="86"/>
        <v>-135315.58682171092</v>
      </c>
      <c r="BX138" s="74">
        <f t="shared" si="77"/>
        <v>2670987</v>
      </c>
      <c r="BY138" s="74">
        <f t="shared" si="87"/>
        <v>2535625.4037000001</v>
      </c>
      <c r="BZ138" s="74">
        <f t="shared" si="87"/>
        <v>2400284.1069032103</v>
      </c>
      <c r="CA138" s="74">
        <f t="shared" si="87"/>
        <v>2264975.285522568</v>
      </c>
      <c r="CB138" s="74">
        <f t="shared" si="87"/>
        <v>2129666.4641419258</v>
      </c>
      <c r="CC138" s="74">
        <f t="shared" si="87"/>
        <v>1994371.1736434218</v>
      </c>
      <c r="CD138" s="74">
        <f t="shared" si="87"/>
        <v>1859055.5868217109</v>
      </c>
      <c r="CE138" s="74">
        <f t="shared" si="87"/>
        <v>1723740</v>
      </c>
      <c r="CG138" s="117">
        <f t="shared" si="79"/>
        <v>2670987</v>
      </c>
      <c r="CH138" s="117">
        <f t="shared" si="88"/>
        <v>2535625.4037000001</v>
      </c>
      <c r="CI138" s="117">
        <f t="shared" si="88"/>
        <v>2400284.1069032103</v>
      </c>
      <c r="CJ138" s="117">
        <f t="shared" si="88"/>
        <v>2264975.285522568</v>
      </c>
      <c r="CK138" s="117">
        <f t="shared" si="88"/>
        <v>2129666.4641419258</v>
      </c>
      <c r="CL138" s="117">
        <f t="shared" si="88"/>
        <v>1994371.1736434218</v>
      </c>
      <c r="CM138" s="117">
        <f t="shared" si="88"/>
        <v>1859055.5868217109</v>
      </c>
      <c r="CN138" s="117">
        <f t="shared" si="88"/>
        <v>1723740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 s="124">
        <v>0</v>
      </c>
      <c r="H139" s="6">
        <v>113</v>
      </c>
      <c r="I139" s="2" t="s">
        <v>300</v>
      </c>
      <c r="J139" s="60"/>
      <c r="K139" s="61">
        <v>1238.29</v>
      </c>
      <c r="L139"/>
      <c r="M139" s="63">
        <v>348</v>
      </c>
      <c r="N139" s="64">
        <f t="shared" si="48"/>
        <v>104.4</v>
      </c>
      <c r="O139" s="64">
        <f t="shared" si="49"/>
        <v>742.97</v>
      </c>
      <c r="P139" s="64">
        <f t="shared" si="50"/>
        <v>0</v>
      </c>
      <c r="Q139" s="64">
        <f t="shared" si="51"/>
        <v>0</v>
      </c>
      <c r="R139" s="65">
        <f t="shared" si="52"/>
        <v>0.28000000000000003</v>
      </c>
      <c r="S139" s="65">
        <f t="shared" si="53"/>
        <v>0</v>
      </c>
      <c r="T139" s="64">
        <f t="shared" si="54"/>
        <v>0</v>
      </c>
      <c r="U139" s="64">
        <f t="shared" si="55"/>
        <v>0</v>
      </c>
      <c r="V139">
        <v>36</v>
      </c>
      <c r="W139" s="64">
        <f t="shared" si="56"/>
        <v>9</v>
      </c>
      <c r="X139" s="27">
        <f t="shared" si="57"/>
        <v>104.4</v>
      </c>
      <c r="Y139" s="11">
        <f t="shared" si="58"/>
        <v>1351.69</v>
      </c>
      <c r="Z139" s="61">
        <v>1643148434</v>
      </c>
      <c r="AA139" s="63">
        <v>9421</v>
      </c>
      <c r="AB139" s="27">
        <f t="shared" si="59"/>
        <v>174413.38</v>
      </c>
      <c r="AC139" s="10">
        <f t="shared" si="60"/>
        <v>0.63303100000000001</v>
      </c>
      <c r="AD139" s="63">
        <v>118955</v>
      </c>
      <c r="AE139" s="10">
        <f t="shared" si="83"/>
        <v>0.81840100000000005</v>
      </c>
      <c r="AF139" s="10">
        <f t="shared" si="81"/>
        <v>0.31135800000000002</v>
      </c>
      <c r="AG139" s="66">
        <f t="shared" si="61"/>
        <v>0.31135800000000002</v>
      </c>
      <c r="AH139" s="67">
        <f t="shared" si="62"/>
        <v>0</v>
      </c>
      <c r="AI139" s="68">
        <f t="shared" si="63"/>
        <v>0.31135800000000002</v>
      </c>
      <c r="AJ139">
        <v>0</v>
      </c>
      <c r="AK139">
        <v>0</v>
      </c>
      <c r="AL139" s="26">
        <f t="shared" si="64"/>
        <v>0</v>
      </c>
      <c r="AM139">
        <v>0</v>
      </c>
      <c r="AN139">
        <v>0</v>
      </c>
      <c r="AO139" s="26">
        <f t="shared" si="65"/>
        <v>0</v>
      </c>
      <c r="AP139" s="26">
        <f t="shared" si="66"/>
        <v>4850406</v>
      </c>
      <c r="AQ139" s="26">
        <f t="shared" si="82"/>
        <v>4850406</v>
      </c>
      <c r="AR139" s="69">
        <v>4363751</v>
      </c>
      <c r="AS139" s="69">
        <f t="shared" si="84"/>
        <v>4850406</v>
      </c>
      <c r="AT139" s="63">
        <v>4979837</v>
      </c>
      <c r="AU139" s="26">
        <f t="shared" si="67"/>
        <v>129431</v>
      </c>
      <c r="AV139" s="70" t="str">
        <f t="shared" si="68"/>
        <v>No</v>
      </c>
      <c r="AW139" s="69">
        <f t="shared" si="69"/>
        <v>0</v>
      </c>
      <c r="AX139" s="71">
        <f t="shared" si="70"/>
        <v>4979837</v>
      </c>
      <c r="AY139" s="72">
        <f t="shared" si="71"/>
        <v>4979837</v>
      </c>
      <c r="AZ139" s="115">
        <f t="shared" si="72"/>
        <v>0</v>
      </c>
      <c r="BA139" s="115"/>
      <c r="BB139" s="115">
        <f t="shared" si="73"/>
        <v>12580.435318059583</v>
      </c>
      <c r="BC139" s="74"/>
      <c r="BD139" s="74"/>
      <c r="BE139" s="74">
        <f t="shared" si="74"/>
        <v>-129431</v>
      </c>
      <c r="BF139" s="74">
        <f t="shared" si="85"/>
        <v>-129431</v>
      </c>
      <c r="BG139" s="74">
        <f t="shared" si="85"/>
        <v>-110935.31010000035</v>
      </c>
      <c r="BH139" s="74">
        <f t="shared" si="85"/>
        <v>-92442.39390633069</v>
      </c>
      <c r="BI139" s="74">
        <f t="shared" si="85"/>
        <v>-73953.915125064552</v>
      </c>
      <c r="BJ139" s="74">
        <f t="shared" si="85"/>
        <v>-55465.436343798414</v>
      </c>
      <c r="BK139" s="74">
        <f t="shared" si="85"/>
        <v>-36978.806410410441</v>
      </c>
      <c r="BL139" s="74">
        <f t="shared" si="85"/>
        <v>-18489.403205204755</v>
      </c>
      <c r="BO139" s="116">
        <f t="shared" si="86"/>
        <v>0</v>
      </c>
      <c r="BP139" s="116">
        <f t="shared" si="86"/>
        <v>-18495.689900000001</v>
      </c>
      <c r="BQ139" s="116">
        <f t="shared" si="86"/>
        <v>-18492.916193670058</v>
      </c>
      <c r="BR139" s="116">
        <f t="shared" si="86"/>
        <v>-18488.478781266138</v>
      </c>
      <c r="BS139" s="116">
        <f t="shared" si="86"/>
        <v>-18488.478781266138</v>
      </c>
      <c r="BT139" s="116">
        <f t="shared" si="86"/>
        <v>-18486.629933388009</v>
      </c>
      <c r="BU139" s="116">
        <f t="shared" si="86"/>
        <v>-18489.403205205221</v>
      </c>
      <c r="BV139" s="116">
        <f t="shared" si="86"/>
        <v>-18489.403205204755</v>
      </c>
      <c r="BX139" s="74">
        <f t="shared" si="77"/>
        <v>4979837</v>
      </c>
      <c r="BY139" s="74">
        <f t="shared" si="87"/>
        <v>4961341.3101000004</v>
      </c>
      <c r="BZ139" s="74">
        <f t="shared" si="87"/>
        <v>4942848.3939063307</v>
      </c>
      <c r="CA139" s="74">
        <f t="shared" si="87"/>
        <v>4924359.9151250646</v>
      </c>
      <c r="CB139" s="74">
        <f t="shared" si="87"/>
        <v>4905871.4363437984</v>
      </c>
      <c r="CC139" s="74">
        <f t="shared" si="87"/>
        <v>4887384.8064104104</v>
      </c>
      <c r="CD139" s="74">
        <f t="shared" si="87"/>
        <v>4868895.4032052048</v>
      </c>
      <c r="CE139" s="74">
        <f t="shared" si="87"/>
        <v>4850406</v>
      </c>
      <c r="CG139" s="117">
        <f t="shared" si="79"/>
        <v>4979837</v>
      </c>
      <c r="CH139" s="117">
        <f t="shared" si="88"/>
        <v>4961341.3101000004</v>
      </c>
      <c r="CI139" s="117">
        <f t="shared" si="88"/>
        <v>4942848.3939063307</v>
      </c>
      <c r="CJ139" s="117">
        <f t="shared" si="88"/>
        <v>4924359.9151250646</v>
      </c>
      <c r="CK139" s="117">
        <f t="shared" si="88"/>
        <v>4905871.4363437984</v>
      </c>
      <c r="CL139" s="117">
        <f t="shared" si="88"/>
        <v>4887384.8064104104</v>
      </c>
      <c r="CM139" s="117">
        <f t="shared" si="88"/>
        <v>4868895.4032052048</v>
      </c>
      <c r="CN139" s="117">
        <f t="shared" si="88"/>
        <v>4850406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 s="124">
        <v>0</v>
      </c>
      <c r="H140" s="6">
        <v>114</v>
      </c>
      <c r="I140" s="2" t="s">
        <v>301</v>
      </c>
      <c r="J140" s="60"/>
      <c r="K140" s="61">
        <v>590.16999999999996</v>
      </c>
      <c r="L140"/>
      <c r="M140" s="63">
        <v>180</v>
      </c>
      <c r="N140" s="64">
        <f t="shared" si="48"/>
        <v>54</v>
      </c>
      <c r="O140" s="64">
        <f t="shared" si="49"/>
        <v>354.1</v>
      </c>
      <c r="P140" s="64">
        <f t="shared" si="50"/>
        <v>0</v>
      </c>
      <c r="Q140" s="64">
        <f t="shared" si="51"/>
        <v>0</v>
      </c>
      <c r="R140" s="65">
        <f t="shared" si="52"/>
        <v>0.3</v>
      </c>
      <c r="S140" s="65">
        <f t="shared" si="53"/>
        <v>0</v>
      </c>
      <c r="T140" s="64">
        <f t="shared" si="54"/>
        <v>0</v>
      </c>
      <c r="U140" s="64">
        <f t="shared" si="55"/>
        <v>0</v>
      </c>
      <c r="V140">
        <v>6</v>
      </c>
      <c r="W140" s="64">
        <f t="shared" si="56"/>
        <v>1.5</v>
      </c>
      <c r="X140" s="27">
        <f t="shared" si="57"/>
        <v>54</v>
      </c>
      <c r="Y140" s="11">
        <f t="shared" si="58"/>
        <v>645.66999999999996</v>
      </c>
      <c r="Z140" s="61">
        <v>957559094.66999996</v>
      </c>
      <c r="AA140" s="63">
        <v>4812</v>
      </c>
      <c r="AB140" s="27">
        <f t="shared" si="59"/>
        <v>198993.99</v>
      </c>
      <c r="AC140" s="10">
        <f t="shared" si="60"/>
        <v>0.72224699999999997</v>
      </c>
      <c r="AD140" s="63">
        <v>109375</v>
      </c>
      <c r="AE140" s="10">
        <f t="shared" si="83"/>
        <v>0.75249200000000005</v>
      </c>
      <c r="AF140" s="10">
        <f t="shared" si="81"/>
        <v>0.26867999999999997</v>
      </c>
      <c r="AG140" s="66">
        <f t="shared" si="61"/>
        <v>0.26867999999999997</v>
      </c>
      <c r="AH140" s="67">
        <f t="shared" si="62"/>
        <v>0</v>
      </c>
      <c r="AI140" s="68">
        <f t="shared" si="63"/>
        <v>0.26867999999999997</v>
      </c>
      <c r="AJ140">
        <v>0</v>
      </c>
      <c r="AK140">
        <v>0</v>
      </c>
      <c r="AL140" s="26">
        <f t="shared" si="64"/>
        <v>0</v>
      </c>
      <c r="AM140">
        <v>90</v>
      </c>
      <c r="AN140">
        <v>4</v>
      </c>
      <c r="AO140" s="26">
        <f t="shared" si="65"/>
        <v>36000</v>
      </c>
      <c r="AP140" s="26">
        <f t="shared" si="66"/>
        <v>1999341</v>
      </c>
      <c r="AQ140" s="26">
        <f t="shared" si="82"/>
        <v>2035341</v>
      </c>
      <c r="AR140" s="69">
        <v>3012017</v>
      </c>
      <c r="AS140" s="69">
        <f t="shared" si="84"/>
        <v>2035341</v>
      </c>
      <c r="AT140" s="63">
        <v>2952496</v>
      </c>
      <c r="AU140" s="26">
        <f t="shared" si="67"/>
        <v>917155</v>
      </c>
      <c r="AV140" s="70" t="str">
        <f t="shared" si="68"/>
        <v>No</v>
      </c>
      <c r="AW140" s="69">
        <f t="shared" si="69"/>
        <v>0</v>
      </c>
      <c r="AX140" s="71">
        <f t="shared" si="70"/>
        <v>2952496</v>
      </c>
      <c r="AY140" s="72">
        <f t="shared" si="71"/>
        <v>2952496</v>
      </c>
      <c r="AZ140" s="115">
        <f t="shared" si="72"/>
        <v>0</v>
      </c>
      <c r="BA140" s="115"/>
      <c r="BB140" s="115">
        <f t="shared" si="73"/>
        <v>12608.81906908179</v>
      </c>
      <c r="BC140" s="74"/>
      <c r="BD140" s="74"/>
      <c r="BE140" s="74">
        <f t="shared" si="74"/>
        <v>-917155</v>
      </c>
      <c r="BF140" s="74">
        <f t="shared" si="85"/>
        <v>-917155</v>
      </c>
      <c r="BG140" s="74">
        <f t="shared" si="85"/>
        <v>-786093.5504999999</v>
      </c>
      <c r="BH140" s="74">
        <f t="shared" si="85"/>
        <v>-655051.75563164987</v>
      </c>
      <c r="BI140" s="74">
        <f t="shared" si="85"/>
        <v>-524041.40450531989</v>
      </c>
      <c r="BJ140" s="74">
        <f t="shared" si="85"/>
        <v>-393031.05337898992</v>
      </c>
      <c r="BK140" s="74">
        <f t="shared" si="85"/>
        <v>-262033.80328777246</v>
      </c>
      <c r="BL140" s="74">
        <f t="shared" si="85"/>
        <v>-131016.90164388623</v>
      </c>
      <c r="BO140" s="116">
        <f t="shared" si="86"/>
        <v>0</v>
      </c>
      <c r="BP140" s="116">
        <f t="shared" si="86"/>
        <v>-131061.4495</v>
      </c>
      <c r="BQ140" s="116">
        <f t="shared" si="86"/>
        <v>-131041.79486834997</v>
      </c>
      <c r="BR140" s="116">
        <f t="shared" si="86"/>
        <v>-131010.35112632997</v>
      </c>
      <c r="BS140" s="116">
        <f t="shared" si="86"/>
        <v>-131010.35112632997</v>
      </c>
      <c r="BT140" s="116">
        <f t="shared" si="86"/>
        <v>-130997.25009121733</v>
      </c>
      <c r="BU140" s="116">
        <f t="shared" si="86"/>
        <v>-131016.90164388623</v>
      </c>
      <c r="BV140" s="116">
        <f t="shared" si="86"/>
        <v>-131016.90164388623</v>
      </c>
      <c r="BX140" s="74">
        <f t="shared" si="77"/>
        <v>2952496</v>
      </c>
      <c r="BY140" s="74">
        <f t="shared" si="87"/>
        <v>2821434.5504999999</v>
      </c>
      <c r="BZ140" s="74">
        <f t="shared" si="87"/>
        <v>2690392.7556316499</v>
      </c>
      <c r="CA140" s="74">
        <f t="shared" si="87"/>
        <v>2559382.4045053199</v>
      </c>
      <c r="CB140" s="74">
        <f t="shared" si="87"/>
        <v>2428372.0533789899</v>
      </c>
      <c r="CC140" s="74">
        <f t="shared" si="87"/>
        <v>2297374.8032877725</v>
      </c>
      <c r="CD140" s="74">
        <f t="shared" si="87"/>
        <v>2166357.9016438862</v>
      </c>
      <c r="CE140" s="74">
        <f t="shared" si="87"/>
        <v>2035341</v>
      </c>
      <c r="CG140" s="117">
        <f t="shared" si="79"/>
        <v>2952496</v>
      </c>
      <c r="CH140" s="117">
        <f t="shared" si="88"/>
        <v>2821434.5504999999</v>
      </c>
      <c r="CI140" s="117">
        <f t="shared" si="88"/>
        <v>2690392.7556316499</v>
      </c>
      <c r="CJ140" s="117">
        <f t="shared" si="88"/>
        <v>2559382.4045053199</v>
      </c>
      <c r="CK140" s="117">
        <f t="shared" si="88"/>
        <v>2428372.0533789899</v>
      </c>
      <c r="CL140" s="117">
        <f t="shared" si="88"/>
        <v>2297374.8032877725</v>
      </c>
      <c r="CM140" s="117">
        <f t="shared" si="88"/>
        <v>2166357.9016438862</v>
      </c>
      <c r="CN140" s="117">
        <f t="shared" si="88"/>
        <v>2035341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 s="124">
        <v>0</v>
      </c>
      <c r="H141" s="6">
        <v>115</v>
      </c>
      <c r="I141" s="2" t="s">
        <v>302</v>
      </c>
      <c r="J141" s="60"/>
      <c r="K141" s="61">
        <v>1262.6199999999999</v>
      </c>
      <c r="L141"/>
      <c r="M141" s="63">
        <v>264</v>
      </c>
      <c r="N141" s="64">
        <f t="shared" si="48"/>
        <v>79.2</v>
      </c>
      <c r="O141" s="64">
        <f t="shared" si="49"/>
        <v>757.57</v>
      </c>
      <c r="P141" s="64">
        <f t="shared" si="50"/>
        <v>0</v>
      </c>
      <c r="Q141" s="64">
        <f t="shared" si="51"/>
        <v>0</v>
      </c>
      <c r="R141" s="65">
        <f t="shared" si="52"/>
        <v>0.21</v>
      </c>
      <c r="S141" s="65">
        <f t="shared" si="53"/>
        <v>0</v>
      </c>
      <c r="T141" s="64">
        <f t="shared" si="54"/>
        <v>0</v>
      </c>
      <c r="U141" s="64">
        <f t="shared" si="55"/>
        <v>0</v>
      </c>
      <c r="V141">
        <v>24</v>
      </c>
      <c r="W141" s="64">
        <f t="shared" si="56"/>
        <v>6</v>
      </c>
      <c r="X141" s="27">
        <f t="shared" si="57"/>
        <v>79.2</v>
      </c>
      <c r="Y141" s="11">
        <f t="shared" si="58"/>
        <v>1347.82</v>
      </c>
      <c r="Z141" s="61">
        <v>1845279343.3299999</v>
      </c>
      <c r="AA141" s="63">
        <v>9414</v>
      </c>
      <c r="AB141" s="27">
        <f t="shared" si="59"/>
        <v>196014.38</v>
      </c>
      <c r="AC141" s="10">
        <f t="shared" si="60"/>
        <v>0.71143199999999995</v>
      </c>
      <c r="AD141" s="63">
        <v>125556</v>
      </c>
      <c r="AE141" s="10">
        <f t="shared" si="83"/>
        <v>0.86381600000000003</v>
      </c>
      <c r="AF141" s="10">
        <f t="shared" si="81"/>
        <v>0.24285300000000001</v>
      </c>
      <c r="AG141" s="66">
        <f t="shared" si="61"/>
        <v>0.24285300000000001</v>
      </c>
      <c r="AH141" s="67">
        <f t="shared" si="62"/>
        <v>0</v>
      </c>
      <c r="AI141" s="68">
        <f t="shared" si="63"/>
        <v>0.24285300000000001</v>
      </c>
      <c r="AJ141">
        <v>1266</v>
      </c>
      <c r="AK141">
        <v>13</v>
      </c>
      <c r="AL141" s="26">
        <f t="shared" si="64"/>
        <v>1645800</v>
      </c>
      <c r="AM141">
        <v>0</v>
      </c>
      <c r="AN141">
        <v>0</v>
      </c>
      <c r="AO141" s="26">
        <f t="shared" si="65"/>
        <v>0</v>
      </c>
      <c r="AP141" s="26">
        <f t="shared" si="66"/>
        <v>3772388</v>
      </c>
      <c r="AQ141" s="26">
        <f t="shared" si="82"/>
        <v>5418188</v>
      </c>
      <c r="AR141" s="69">
        <v>5297609</v>
      </c>
      <c r="AS141" s="69">
        <f t="shared" si="84"/>
        <v>5418188</v>
      </c>
      <c r="AT141" s="63">
        <v>5836389</v>
      </c>
      <c r="AU141" s="26">
        <f t="shared" si="67"/>
        <v>418201</v>
      </c>
      <c r="AV141" s="70" t="str">
        <f t="shared" si="68"/>
        <v>No</v>
      </c>
      <c r="AW141" s="69">
        <f t="shared" si="69"/>
        <v>0</v>
      </c>
      <c r="AX141" s="71">
        <f t="shared" si="70"/>
        <v>5836389</v>
      </c>
      <c r="AY141" s="72">
        <f t="shared" si="71"/>
        <v>5836389</v>
      </c>
      <c r="AZ141" s="115">
        <f t="shared" si="72"/>
        <v>0</v>
      </c>
      <c r="BA141" s="115"/>
      <c r="BB141" s="115">
        <f t="shared" si="73"/>
        <v>12302.69241735439</v>
      </c>
      <c r="BC141" s="74"/>
      <c r="BD141" s="74"/>
      <c r="BE141" s="74">
        <f t="shared" si="74"/>
        <v>-418201</v>
      </c>
      <c r="BF141" s="74">
        <f t="shared" si="85"/>
        <v>-418201</v>
      </c>
      <c r="BG141" s="74">
        <f t="shared" si="85"/>
        <v>-358440.07710000034</v>
      </c>
      <c r="BH141" s="74">
        <f t="shared" si="85"/>
        <v>-298688.11624743044</v>
      </c>
      <c r="BI141" s="74">
        <f t="shared" si="85"/>
        <v>-238950.49299794436</v>
      </c>
      <c r="BJ141" s="74">
        <f t="shared" si="85"/>
        <v>-179212.86974845827</v>
      </c>
      <c r="BK141" s="74">
        <f t="shared" si="85"/>
        <v>-119481.22026129719</v>
      </c>
      <c r="BL141" s="74">
        <f t="shared" si="85"/>
        <v>-59740.61013064906</v>
      </c>
      <c r="BO141" s="116">
        <f t="shared" si="86"/>
        <v>0</v>
      </c>
      <c r="BP141" s="116">
        <f t="shared" si="86"/>
        <v>-59760.922899999998</v>
      </c>
      <c r="BQ141" s="116">
        <f t="shared" si="86"/>
        <v>-59751.960852570053</v>
      </c>
      <c r="BR141" s="116">
        <f t="shared" si="86"/>
        <v>-59737.623249486089</v>
      </c>
      <c r="BS141" s="116">
        <f t="shared" si="86"/>
        <v>-59737.623249486089</v>
      </c>
      <c r="BT141" s="116">
        <f t="shared" si="86"/>
        <v>-59731.649487161136</v>
      </c>
      <c r="BU141" s="116">
        <f t="shared" si="86"/>
        <v>-59740.610130648594</v>
      </c>
      <c r="BV141" s="116">
        <f t="shared" si="86"/>
        <v>-59740.61013064906</v>
      </c>
      <c r="BX141" s="74">
        <f t="shared" si="77"/>
        <v>5836389</v>
      </c>
      <c r="BY141" s="74">
        <f t="shared" si="87"/>
        <v>5776628.0771000003</v>
      </c>
      <c r="BZ141" s="74">
        <f t="shared" si="87"/>
        <v>5716876.1162474304</v>
      </c>
      <c r="CA141" s="74">
        <f t="shared" si="87"/>
        <v>5657138.4929979444</v>
      </c>
      <c r="CB141" s="74">
        <f t="shared" si="87"/>
        <v>5597400.8697484583</v>
      </c>
      <c r="CC141" s="74">
        <f t="shared" si="87"/>
        <v>5537669.2202612972</v>
      </c>
      <c r="CD141" s="74">
        <f t="shared" si="87"/>
        <v>5477928.6101306491</v>
      </c>
      <c r="CE141" s="74">
        <f t="shared" si="87"/>
        <v>5418188</v>
      </c>
      <c r="CG141" s="117">
        <f t="shared" si="79"/>
        <v>5836389</v>
      </c>
      <c r="CH141" s="117">
        <f t="shared" si="88"/>
        <v>5776628.0771000003</v>
      </c>
      <c r="CI141" s="117">
        <f t="shared" si="88"/>
        <v>5716876.1162474304</v>
      </c>
      <c r="CJ141" s="117">
        <f t="shared" si="88"/>
        <v>5657138.4929979444</v>
      </c>
      <c r="CK141" s="117">
        <f t="shared" si="88"/>
        <v>5597400.8697484583</v>
      </c>
      <c r="CL141" s="117">
        <f t="shared" si="88"/>
        <v>5537669.2202612972</v>
      </c>
      <c r="CM141" s="117">
        <f t="shared" si="88"/>
        <v>5477928.6101306491</v>
      </c>
      <c r="CN141" s="117">
        <f t="shared" si="88"/>
        <v>5418188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 s="124">
        <v>25</v>
      </c>
      <c r="H142" s="6">
        <v>116</v>
      </c>
      <c r="I142" s="2" t="s">
        <v>303</v>
      </c>
      <c r="J142" s="60"/>
      <c r="K142" s="61">
        <v>1112.3599999999999</v>
      </c>
      <c r="L142"/>
      <c r="M142" s="63">
        <v>606</v>
      </c>
      <c r="N142" s="64">
        <f t="shared" si="48"/>
        <v>181.8</v>
      </c>
      <c r="O142" s="64">
        <f t="shared" si="49"/>
        <v>667.42</v>
      </c>
      <c r="P142" s="64">
        <f t="shared" si="50"/>
        <v>0</v>
      </c>
      <c r="Q142" s="64">
        <f t="shared" si="51"/>
        <v>0</v>
      </c>
      <c r="R142" s="65">
        <f t="shared" si="52"/>
        <v>0.54</v>
      </c>
      <c r="S142" s="65">
        <f t="shared" si="53"/>
        <v>0</v>
      </c>
      <c r="T142" s="64">
        <f t="shared" si="54"/>
        <v>0</v>
      </c>
      <c r="U142" s="64">
        <f t="shared" si="55"/>
        <v>0</v>
      </c>
      <c r="V142">
        <v>53</v>
      </c>
      <c r="W142" s="64">
        <f t="shared" si="56"/>
        <v>13.25</v>
      </c>
      <c r="X142" s="27">
        <f t="shared" si="57"/>
        <v>181.8</v>
      </c>
      <c r="Y142" s="11">
        <f t="shared" si="58"/>
        <v>1307.4099999999999</v>
      </c>
      <c r="Z142" s="61">
        <v>1560255373.3299999</v>
      </c>
      <c r="AA142" s="63">
        <v>9256</v>
      </c>
      <c r="AB142" s="27">
        <f t="shared" si="59"/>
        <v>168566.92</v>
      </c>
      <c r="AC142" s="10">
        <f t="shared" si="60"/>
        <v>0.61181200000000002</v>
      </c>
      <c r="AD142" s="63">
        <v>67416</v>
      </c>
      <c r="AE142" s="10">
        <f t="shared" si="83"/>
        <v>0.46381699999999998</v>
      </c>
      <c r="AF142" s="10">
        <f t="shared" si="81"/>
        <v>0.432587</v>
      </c>
      <c r="AG142" s="66">
        <f t="shared" si="61"/>
        <v>0.432587</v>
      </c>
      <c r="AH142" s="67">
        <f t="shared" si="62"/>
        <v>0</v>
      </c>
      <c r="AI142" s="68">
        <f t="shared" si="63"/>
        <v>0.432587</v>
      </c>
      <c r="AJ142">
        <v>0</v>
      </c>
      <c r="AK142">
        <v>0</v>
      </c>
      <c r="AL142" s="26">
        <f t="shared" si="64"/>
        <v>0</v>
      </c>
      <c r="AM142">
        <v>0</v>
      </c>
      <c r="AN142">
        <v>0</v>
      </c>
      <c r="AO142" s="26">
        <f t="shared" si="65"/>
        <v>0</v>
      </c>
      <c r="AP142" s="26">
        <f t="shared" si="66"/>
        <v>6518178</v>
      </c>
      <c r="AQ142" s="26">
        <f t="shared" si="82"/>
        <v>6518178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67"/>
        <v>1822104</v>
      </c>
      <c r="AV142" s="70" t="str">
        <f t="shared" si="68"/>
        <v>No</v>
      </c>
      <c r="AW142" s="69">
        <f t="shared" si="69"/>
        <v>0</v>
      </c>
      <c r="AX142" s="71">
        <f t="shared" si="70"/>
        <v>8340282</v>
      </c>
      <c r="AY142" s="72">
        <f t="shared" si="71"/>
        <v>8340282</v>
      </c>
      <c r="AZ142" s="115">
        <f t="shared" si="72"/>
        <v>0</v>
      </c>
      <c r="BA142" s="115"/>
      <c r="BB142" s="115">
        <f t="shared" si="73"/>
        <v>13545.884650652666</v>
      </c>
      <c r="BC142" s="74"/>
      <c r="BD142" s="74"/>
      <c r="BE142" s="74">
        <f t="shared" si="74"/>
        <v>-1822104</v>
      </c>
      <c r="BF142" s="74">
        <f t="shared" si="85"/>
        <v>-1822104</v>
      </c>
      <c r="BG142" s="74">
        <f t="shared" si="85"/>
        <v>-1822104</v>
      </c>
      <c r="BH142" s="74">
        <f t="shared" si="85"/>
        <v>-1822104</v>
      </c>
      <c r="BI142" s="74">
        <f t="shared" si="85"/>
        <v>-1822104</v>
      </c>
      <c r="BJ142" s="74">
        <f t="shared" si="85"/>
        <v>-1822104</v>
      </c>
      <c r="BK142" s="74">
        <f t="shared" si="85"/>
        <v>-1822104</v>
      </c>
      <c r="BL142" s="74">
        <f t="shared" si="85"/>
        <v>-1822104</v>
      </c>
      <c r="BO142" s="116">
        <f t="shared" si="86"/>
        <v>0</v>
      </c>
      <c r="BP142" s="116">
        <f t="shared" si="86"/>
        <v>-260378.66159999999</v>
      </c>
      <c r="BQ142" s="116">
        <f t="shared" si="86"/>
        <v>-303744.73679999996</v>
      </c>
      <c r="BR142" s="116">
        <f t="shared" si="86"/>
        <v>-364420.80000000005</v>
      </c>
      <c r="BS142" s="116">
        <f t="shared" si="86"/>
        <v>-455526</v>
      </c>
      <c r="BT142" s="116">
        <f t="shared" si="86"/>
        <v>-607307.26319999993</v>
      </c>
      <c r="BU142" s="116">
        <f t="shared" si="86"/>
        <v>-911052</v>
      </c>
      <c r="BV142" s="116">
        <f t="shared" si="86"/>
        <v>-1822104</v>
      </c>
      <c r="BX142" s="74">
        <f t="shared" si="77"/>
        <v>8340282</v>
      </c>
      <c r="BY142" s="74">
        <f t="shared" si="87"/>
        <v>8079903.3383999998</v>
      </c>
      <c r="BZ142" s="74">
        <f t="shared" si="87"/>
        <v>8036537.2631999999</v>
      </c>
      <c r="CA142" s="74">
        <f t="shared" si="87"/>
        <v>7975861.2000000002</v>
      </c>
      <c r="CB142" s="74">
        <f t="shared" si="87"/>
        <v>7884756</v>
      </c>
      <c r="CC142" s="74">
        <f t="shared" si="87"/>
        <v>7732974.7368000001</v>
      </c>
      <c r="CD142" s="74">
        <f t="shared" si="87"/>
        <v>7429230</v>
      </c>
      <c r="CE142" s="74">
        <f t="shared" si="87"/>
        <v>6518178</v>
      </c>
      <c r="CG142" s="117">
        <f t="shared" si="79"/>
        <v>8340282</v>
      </c>
      <c r="CH142" s="117">
        <f t="shared" si="88"/>
        <v>8340282</v>
      </c>
      <c r="CI142" s="117">
        <f t="shared" si="88"/>
        <v>8340282</v>
      </c>
      <c r="CJ142" s="117">
        <f t="shared" si="88"/>
        <v>8340282</v>
      </c>
      <c r="CK142" s="117">
        <f t="shared" si="88"/>
        <v>8340282</v>
      </c>
      <c r="CL142" s="117">
        <f t="shared" si="88"/>
        <v>8340282</v>
      </c>
      <c r="CM142" s="117">
        <f t="shared" si="88"/>
        <v>8340282</v>
      </c>
      <c r="CN142" s="117">
        <f t="shared" si="88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 s="124">
        <v>0</v>
      </c>
      <c r="H143" s="6">
        <v>117</v>
      </c>
      <c r="I143" s="2" t="s">
        <v>304</v>
      </c>
      <c r="J143" s="60"/>
      <c r="K143" s="61">
        <v>1195.25</v>
      </c>
      <c r="L143"/>
      <c r="M143" s="63">
        <v>110</v>
      </c>
      <c r="N143" s="64">
        <f t="shared" si="48"/>
        <v>33</v>
      </c>
      <c r="O143" s="64">
        <f t="shared" si="49"/>
        <v>717.15</v>
      </c>
      <c r="P143" s="64">
        <f t="shared" si="50"/>
        <v>0</v>
      </c>
      <c r="Q143" s="64">
        <f t="shared" si="51"/>
        <v>0</v>
      </c>
      <c r="R143" s="65">
        <f t="shared" si="52"/>
        <v>0.09</v>
      </c>
      <c r="S143" s="65">
        <f t="shared" si="53"/>
        <v>0</v>
      </c>
      <c r="T143" s="64">
        <f t="shared" si="54"/>
        <v>0</v>
      </c>
      <c r="U143" s="64">
        <f t="shared" si="55"/>
        <v>0</v>
      </c>
      <c r="V143">
        <v>22</v>
      </c>
      <c r="W143" s="64">
        <f t="shared" si="56"/>
        <v>5.5</v>
      </c>
      <c r="X143" s="27">
        <f t="shared" si="57"/>
        <v>33</v>
      </c>
      <c r="Y143" s="11">
        <f t="shared" si="58"/>
        <v>1233.75</v>
      </c>
      <c r="Z143" s="61">
        <v>3059158420.3299999</v>
      </c>
      <c r="AA143" s="63">
        <v>8756</v>
      </c>
      <c r="AB143" s="27">
        <f t="shared" si="59"/>
        <v>349378.53</v>
      </c>
      <c r="AC143" s="10">
        <f t="shared" si="60"/>
        <v>1.2680659999999999</v>
      </c>
      <c r="AD143" s="63">
        <v>176719</v>
      </c>
      <c r="AE143" s="10">
        <f t="shared" si="83"/>
        <v>1.215813</v>
      </c>
      <c r="AF143" s="10">
        <f t="shared" si="81"/>
        <v>-0.25239</v>
      </c>
      <c r="AG143" s="66">
        <f t="shared" si="61"/>
        <v>0.01</v>
      </c>
      <c r="AH143" s="67">
        <f t="shared" si="62"/>
        <v>0</v>
      </c>
      <c r="AI143" s="68">
        <f t="shared" si="63"/>
        <v>0.01</v>
      </c>
      <c r="AJ143">
        <v>356</v>
      </c>
      <c r="AK143">
        <v>4</v>
      </c>
      <c r="AL143" s="26">
        <f t="shared" si="64"/>
        <v>142400</v>
      </c>
      <c r="AM143">
        <v>0</v>
      </c>
      <c r="AN143">
        <v>0</v>
      </c>
      <c r="AO143" s="26">
        <f t="shared" si="65"/>
        <v>0</v>
      </c>
      <c r="AP143" s="26">
        <f t="shared" si="66"/>
        <v>142190</v>
      </c>
      <c r="AQ143" s="26">
        <f t="shared" si="82"/>
        <v>284590</v>
      </c>
      <c r="AR143" s="69">
        <v>180135</v>
      </c>
      <c r="AS143" s="69">
        <f t="shared" si="84"/>
        <v>284590</v>
      </c>
      <c r="AT143" s="63">
        <v>280477</v>
      </c>
      <c r="AU143" s="26">
        <f t="shared" si="67"/>
        <v>4113</v>
      </c>
      <c r="AV143" s="70" t="str">
        <f t="shared" si="68"/>
        <v>Yes</v>
      </c>
      <c r="AW143" s="69">
        <f t="shared" si="69"/>
        <v>4113</v>
      </c>
      <c r="AX143" s="71">
        <f t="shared" si="70"/>
        <v>284590</v>
      </c>
      <c r="AY143" s="72">
        <f t="shared" si="71"/>
        <v>284590</v>
      </c>
      <c r="AZ143" s="115">
        <f t="shared" si="72"/>
        <v>4113</v>
      </c>
      <c r="BA143" s="115"/>
      <c r="BB143" s="115">
        <f t="shared" si="73"/>
        <v>11896.229868228404</v>
      </c>
      <c r="BC143" s="74"/>
      <c r="BD143" s="74"/>
      <c r="BE143" s="74">
        <f t="shared" si="74"/>
        <v>0</v>
      </c>
      <c r="BF143" s="74">
        <f t="shared" si="85"/>
        <v>0</v>
      </c>
      <c r="BG143" s="74">
        <f t="shared" si="85"/>
        <v>0</v>
      </c>
      <c r="BH143" s="74">
        <f t="shared" si="85"/>
        <v>0</v>
      </c>
      <c r="BI143" s="74">
        <f t="shared" si="85"/>
        <v>0</v>
      </c>
      <c r="BJ143" s="74">
        <f t="shared" si="85"/>
        <v>0</v>
      </c>
      <c r="BK143" s="74">
        <f t="shared" si="85"/>
        <v>0</v>
      </c>
      <c r="BL143" s="74">
        <f t="shared" si="85"/>
        <v>0</v>
      </c>
      <c r="BO143" s="116">
        <f t="shared" si="86"/>
        <v>0</v>
      </c>
      <c r="BP143" s="116">
        <f t="shared" si="86"/>
        <v>0</v>
      </c>
      <c r="BQ143" s="116">
        <f t="shared" si="86"/>
        <v>0</v>
      </c>
      <c r="BR143" s="116">
        <f t="shared" si="86"/>
        <v>0</v>
      </c>
      <c r="BS143" s="116">
        <f t="shared" si="86"/>
        <v>0</v>
      </c>
      <c r="BT143" s="116">
        <f t="shared" si="86"/>
        <v>0</v>
      </c>
      <c r="BU143" s="116">
        <f t="shared" si="86"/>
        <v>0</v>
      </c>
      <c r="BV143" s="116">
        <f t="shared" si="86"/>
        <v>0</v>
      </c>
      <c r="BX143" s="74">
        <f t="shared" si="77"/>
        <v>284590</v>
      </c>
      <c r="BY143" s="74">
        <f t="shared" si="87"/>
        <v>284590</v>
      </c>
      <c r="BZ143" s="74">
        <f t="shared" si="87"/>
        <v>284590</v>
      </c>
      <c r="CA143" s="74">
        <f t="shared" si="87"/>
        <v>284590</v>
      </c>
      <c r="CB143" s="74">
        <f t="shared" si="87"/>
        <v>284590</v>
      </c>
      <c r="CC143" s="74">
        <f t="shared" si="87"/>
        <v>284590</v>
      </c>
      <c r="CD143" s="74">
        <f t="shared" si="87"/>
        <v>284590</v>
      </c>
      <c r="CE143" s="74">
        <f t="shared" si="87"/>
        <v>284590</v>
      </c>
      <c r="CG143" s="117">
        <f t="shared" si="79"/>
        <v>284590</v>
      </c>
      <c r="CH143" s="117">
        <f t="shared" si="88"/>
        <v>284590</v>
      </c>
      <c r="CI143" s="117">
        <f t="shared" si="88"/>
        <v>284590</v>
      </c>
      <c r="CJ143" s="117">
        <f t="shared" si="88"/>
        <v>284590</v>
      </c>
      <c r="CK143" s="117">
        <f t="shared" si="88"/>
        <v>284590</v>
      </c>
      <c r="CL143" s="117">
        <f t="shared" si="88"/>
        <v>284590</v>
      </c>
      <c r="CM143" s="117">
        <f t="shared" si="88"/>
        <v>284590</v>
      </c>
      <c r="CN143" s="117">
        <f t="shared" si="88"/>
        <v>284590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 s="124">
        <v>0</v>
      </c>
      <c r="H144" s="6">
        <v>118</v>
      </c>
      <c r="I144" s="2" t="s">
        <v>305</v>
      </c>
      <c r="J144" s="60"/>
      <c r="K144" s="61">
        <v>4377.33</v>
      </c>
      <c r="L144"/>
      <c r="M144" s="63">
        <v>328</v>
      </c>
      <c r="N144" s="64">
        <f t="shared" si="48"/>
        <v>98.4</v>
      </c>
      <c r="O144" s="64">
        <f t="shared" si="49"/>
        <v>2626.4</v>
      </c>
      <c r="P144" s="64">
        <f t="shared" si="50"/>
        <v>0</v>
      </c>
      <c r="Q144" s="64">
        <f t="shared" si="51"/>
        <v>0</v>
      </c>
      <c r="R144" s="65">
        <f t="shared" si="52"/>
        <v>7.0000000000000007E-2</v>
      </c>
      <c r="S144" s="65">
        <f t="shared" si="53"/>
        <v>0</v>
      </c>
      <c r="T144" s="64">
        <f t="shared" si="54"/>
        <v>0</v>
      </c>
      <c r="U144" s="64">
        <f t="shared" si="55"/>
        <v>0</v>
      </c>
      <c r="V144">
        <v>84</v>
      </c>
      <c r="W144" s="64">
        <f t="shared" si="56"/>
        <v>21</v>
      </c>
      <c r="X144" s="27">
        <f t="shared" si="57"/>
        <v>98.4</v>
      </c>
      <c r="Y144" s="11">
        <f t="shared" si="58"/>
        <v>4496.7299999999996</v>
      </c>
      <c r="Z144" s="61">
        <v>9151010632.6700001</v>
      </c>
      <c r="AA144" s="63">
        <v>24992</v>
      </c>
      <c r="AB144" s="27">
        <f t="shared" si="59"/>
        <v>366157.6</v>
      </c>
      <c r="AC144" s="10">
        <f t="shared" si="60"/>
        <v>1.328965</v>
      </c>
      <c r="AD144" s="63">
        <v>168810</v>
      </c>
      <c r="AE144" s="10">
        <f t="shared" si="83"/>
        <v>1.1614</v>
      </c>
      <c r="AF144" s="10">
        <f t="shared" si="81"/>
        <v>-0.278696</v>
      </c>
      <c r="AG144" s="66">
        <f t="shared" si="61"/>
        <v>0.01</v>
      </c>
      <c r="AH144" s="67">
        <f t="shared" si="62"/>
        <v>0</v>
      </c>
      <c r="AI144" s="68">
        <f t="shared" si="63"/>
        <v>0.01</v>
      </c>
      <c r="AJ144">
        <v>0</v>
      </c>
      <c r="AK144">
        <v>0</v>
      </c>
      <c r="AL144" s="26">
        <f t="shared" si="64"/>
        <v>0</v>
      </c>
      <c r="AM144">
        <v>0</v>
      </c>
      <c r="AN144">
        <v>0</v>
      </c>
      <c r="AO144" s="26">
        <f t="shared" si="65"/>
        <v>0</v>
      </c>
      <c r="AP144" s="26">
        <f t="shared" si="66"/>
        <v>518248</v>
      </c>
      <c r="AQ144" s="26">
        <f t="shared" si="82"/>
        <v>518248</v>
      </c>
      <c r="AR144" s="69">
        <v>571648</v>
      </c>
      <c r="AS144" s="69">
        <f t="shared" si="84"/>
        <v>518248</v>
      </c>
      <c r="AT144" s="63">
        <v>568700</v>
      </c>
      <c r="AU144" s="26">
        <f t="shared" si="67"/>
        <v>50452</v>
      </c>
      <c r="AV144" s="70" t="str">
        <f t="shared" si="68"/>
        <v>No</v>
      </c>
      <c r="AW144" s="69">
        <f t="shared" si="69"/>
        <v>0</v>
      </c>
      <c r="AX144" s="71">
        <f t="shared" si="70"/>
        <v>568700</v>
      </c>
      <c r="AY144" s="72">
        <f t="shared" si="71"/>
        <v>568700</v>
      </c>
      <c r="AZ144" s="115">
        <f t="shared" si="72"/>
        <v>0</v>
      </c>
      <c r="BA144" s="115"/>
      <c r="BB144" s="115">
        <f t="shared" si="73"/>
        <v>11839.366291780605</v>
      </c>
      <c r="BC144" s="74"/>
      <c r="BD144" s="74"/>
      <c r="BE144" s="74">
        <f t="shared" si="74"/>
        <v>-50452</v>
      </c>
      <c r="BF144" s="74">
        <f t="shared" si="85"/>
        <v>-50452</v>
      </c>
      <c r="BG144" s="74">
        <f t="shared" si="85"/>
        <v>-43242.409199999995</v>
      </c>
      <c r="BH144" s="74">
        <f t="shared" si="85"/>
        <v>-36033.89958635997</v>
      </c>
      <c r="BI144" s="74">
        <f t="shared" si="85"/>
        <v>-28827.11966908793</v>
      </c>
      <c r="BJ144" s="74">
        <f t="shared" si="85"/>
        <v>-21620.339751815889</v>
      </c>
      <c r="BK144" s="74">
        <f t="shared" si="85"/>
        <v>-14414.280512535712</v>
      </c>
      <c r="BL144" s="74">
        <f t="shared" si="85"/>
        <v>-7207.1402562678559</v>
      </c>
      <c r="BO144" s="116">
        <f t="shared" si="86"/>
        <v>0</v>
      </c>
      <c r="BP144" s="116">
        <f t="shared" si="86"/>
        <v>-7209.5907999999999</v>
      </c>
      <c r="BQ144" s="116">
        <f t="shared" si="86"/>
        <v>-7208.5096136399989</v>
      </c>
      <c r="BR144" s="116">
        <f t="shared" si="86"/>
        <v>-7206.7799172719942</v>
      </c>
      <c r="BS144" s="116">
        <f t="shared" si="86"/>
        <v>-7206.7799172719824</v>
      </c>
      <c r="BT144" s="116">
        <f t="shared" si="86"/>
        <v>-7206.0592392802355</v>
      </c>
      <c r="BU144" s="116">
        <f t="shared" si="86"/>
        <v>-7207.1402562678559</v>
      </c>
      <c r="BV144" s="116">
        <f t="shared" si="86"/>
        <v>-7207.1402562678559</v>
      </c>
      <c r="BX144" s="74">
        <f t="shared" si="77"/>
        <v>568700</v>
      </c>
      <c r="BY144" s="74">
        <f t="shared" si="87"/>
        <v>561490.40919999999</v>
      </c>
      <c r="BZ144" s="74">
        <f t="shared" si="87"/>
        <v>554281.89958635997</v>
      </c>
      <c r="CA144" s="74">
        <f t="shared" si="87"/>
        <v>547075.11966908793</v>
      </c>
      <c r="CB144" s="74">
        <f t="shared" si="87"/>
        <v>539868.33975181589</v>
      </c>
      <c r="CC144" s="74">
        <f t="shared" si="87"/>
        <v>532662.28051253571</v>
      </c>
      <c r="CD144" s="74">
        <f t="shared" si="87"/>
        <v>525455.14025626786</v>
      </c>
      <c r="CE144" s="74">
        <f t="shared" si="87"/>
        <v>518248</v>
      </c>
      <c r="CG144" s="117">
        <f t="shared" si="79"/>
        <v>568700</v>
      </c>
      <c r="CH144" s="117">
        <f t="shared" si="88"/>
        <v>561490.40919999999</v>
      </c>
      <c r="CI144" s="117">
        <f t="shared" si="88"/>
        <v>554281.89958635997</v>
      </c>
      <c r="CJ144" s="117">
        <f t="shared" si="88"/>
        <v>547075.11966908793</v>
      </c>
      <c r="CK144" s="117">
        <f t="shared" si="88"/>
        <v>539868.33975181589</v>
      </c>
      <c r="CL144" s="117">
        <f t="shared" si="88"/>
        <v>532662.28051253571</v>
      </c>
      <c r="CM144" s="117">
        <f t="shared" si="88"/>
        <v>525455.14025626786</v>
      </c>
      <c r="CN144" s="117">
        <f t="shared" si="88"/>
        <v>518248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 s="124">
        <v>0</v>
      </c>
      <c r="H145" s="6">
        <v>119</v>
      </c>
      <c r="I145" s="2" t="s">
        <v>306</v>
      </c>
      <c r="J145" s="60"/>
      <c r="K145" s="61">
        <v>2666.42</v>
      </c>
      <c r="L145"/>
      <c r="M145" s="63">
        <v>595</v>
      </c>
      <c r="N145" s="64">
        <f t="shared" si="48"/>
        <v>178.5</v>
      </c>
      <c r="O145" s="64">
        <f t="shared" si="49"/>
        <v>1599.85</v>
      </c>
      <c r="P145" s="64">
        <f t="shared" si="50"/>
        <v>0</v>
      </c>
      <c r="Q145" s="64">
        <f t="shared" si="51"/>
        <v>0</v>
      </c>
      <c r="R145" s="65">
        <f t="shared" si="52"/>
        <v>0.22</v>
      </c>
      <c r="S145" s="65">
        <f t="shared" si="53"/>
        <v>0</v>
      </c>
      <c r="T145" s="64">
        <f t="shared" si="54"/>
        <v>0</v>
      </c>
      <c r="U145" s="64">
        <f t="shared" si="55"/>
        <v>0</v>
      </c>
      <c r="V145">
        <v>295</v>
      </c>
      <c r="W145" s="64">
        <f t="shared" si="56"/>
        <v>73.75</v>
      </c>
      <c r="X145" s="27">
        <f t="shared" si="57"/>
        <v>178.5</v>
      </c>
      <c r="Y145" s="11">
        <f t="shared" si="58"/>
        <v>2918.67</v>
      </c>
      <c r="Z145" s="61">
        <v>4219695360.6700001</v>
      </c>
      <c r="AA145" s="63">
        <v>20724</v>
      </c>
      <c r="AB145" s="27">
        <f t="shared" si="59"/>
        <v>203613.94</v>
      </c>
      <c r="AC145" s="10">
        <f t="shared" si="60"/>
        <v>0.73901499999999998</v>
      </c>
      <c r="AD145" s="63">
        <v>100061</v>
      </c>
      <c r="AE145" s="10">
        <f t="shared" si="83"/>
        <v>0.68841200000000002</v>
      </c>
      <c r="AF145" s="10">
        <f t="shared" si="81"/>
        <v>0.27616600000000002</v>
      </c>
      <c r="AG145" s="66">
        <f t="shared" si="61"/>
        <v>0.27616600000000002</v>
      </c>
      <c r="AH145" s="67">
        <f t="shared" si="62"/>
        <v>0</v>
      </c>
      <c r="AI145" s="68">
        <f t="shared" si="63"/>
        <v>0.27616600000000002</v>
      </c>
      <c r="AJ145">
        <v>0</v>
      </c>
      <c r="AK145">
        <v>0</v>
      </c>
      <c r="AL145" s="26">
        <f t="shared" si="64"/>
        <v>0</v>
      </c>
      <c r="AM145">
        <v>0</v>
      </c>
      <c r="AN145">
        <v>0</v>
      </c>
      <c r="AO145" s="26">
        <f t="shared" si="65"/>
        <v>0</v>
      </c>
      <c r="AP145" s="26">
        <f t="shared" si="66"/>
        <v>9289581</v>
      </c>
      <c r="AQ145" s="26">
        <f t="shared" si="82"/>
        <v>9289581</v>
      </c>
      <c r="AR145" s="69">
        <v>4250230</v>
      </c>
      <c r="AS145" s="69">
        <f t="shared" si="84"/>
        <v>9289581</v>
      </c>
      <c r="AT145" s="63">
        <v>8574212</v>
      </c>
      <c r="AU145" s="26">
        <f t="shared" si="67"/>
        <v>715369</v>
      </c>
      <c r="AV145" s="70" t="str">
        <f t="shared" si="68"/>
        <v>Yes</v>
      </c>
      <c r="AW145" s="69">
        <f t="shared" si="69"/>
        <v>715369</v>
      </c>
      <c r="AX145" s="71">
        <f t="shared" si="70"/>
        <v>9289581</v>
      </c>
      <c r="AY145" s="72">
        <f t="shared" si="71"/>
        <v>9289581</v>
      </c>
      <c r="AZ145" s="115">
        <f t="shared" si="72"/>
        <v>715369</v>
      </c>
      <c r="BA145" s="115"/>
      <c r="BB145" s="115">
        <f t="shared" si="73"/>
        <v>12615.293820928435</v>
      </c>
      <c r="BC145" s="74"/>
      <c r="BD145" s="74"/>
      <c r="BE145" s="74">
        <f t="shared" si="74"/>
        <v>0</v>
      </c>
      <c r="BF145" s="74">
        <f t="shared" si="85"/>
        <v>0</v>
      </c>
      <c r="BG145" s="74">
        <f t="shared" si="85"/>
        <v>0</v>
      </c>
      <c r="BH145" s="74">
        <f t="shared" si="85"/>
        <v>0</v>
      </c>
      <c r="BI145" s="74">
        <f t="shared" si="85"/>
        <v>0</v>
      </c>
      <c r="BJ145" s="74">
        <f t="shared" si="85"/>
        <v>0</v>
      </c>
      <c r="BK145" s="74">
        <f t="shared" si="85"/>
        <v>0</v>
      </c>
      <c r="BL145" s="74">
        <f t="shared" si="85"/>
        <v>0</v>
      </c>
      <c r="BO145" s="116">
        <f t="shared" si="86"/>
        <v>0</v>
      </c>
      <c r="BP145" s="116">
        <f t="shared" si="86"/>
        <v>0</v>
      </c>
      <c r="BQ145" s="116">
        <f t="shared" si="86"/>
        <v>0</v>
      </c>
      <c r="BR145" s="116">
        <f t="shared" si="86"/>
        <v>0</v>
      </c>
      <c r="BS145" s="116">
        <f t="shared" si="86"/>
        <v>0</v>
      </c>
      <c r="BT145" s="116">
        <f t="shared" si="86"/>
        <v>0</v>
      </c>
      <c r="BU145" s="116">
        <f t="shared" si="86"/>
        <v>0</v>
      </c>
      <c r="BV145" s="116">
        <f t="shared" si="86"/>
        <v>0</v>
      </c>
      <c r="BX145" s="74">
        <f t="shared" si="77"/>
        <v>9289581</v>
      </c>
      <c r="BY145" s="74">
        <f t="shared" si="87"/>
        <v>9289581</v>
      </c>
      <c r="BZ145" s="74">
        <f t="shared" si="87"/>
        <v>9289581</v>
      </c>
      <c r="CA145" s="74">
        <f t="shared" si="87"/>
        <v>9289581</v>
      </c>
      <c r="CB145" s="74">
        <f t="shared" si="87"/>
        <v>9289581</v>
      </c>
      <c r="CC145" s="74">
        <f t="shared" si="87"/>
        <v>9289581</v>
      </c>
      <c r="CD145" s="74">
        <f t="shared" si="87"/>
        <v>9289581</v>
      </c>
      <c r="CE145" s="74">
        <f t="shared" si="87"/>
        <v>9289581</v>
      </c>
      <c r="CG145" s="117">
        <f t="shared" si="79"/>
        <v>9289581</v>
      </c>
      <c r="CH145" s="117">
        <f t="shared" si="88"/>
        <v>9289581</v>
      </c>
      <c r="CI145" s="117">
        <f t="shared" si="88"/>
        <v>9289581</v>
      </c>
      <c r="CJ145" s="117">
        <f t="shared" si="88"/>
        <v>9289581</v>
      </c>
      <c r="CK145" s="117">
        <f t="shared" si="88"/>
        <v>9289581</v>
      </c>
      <c r="CL145" s="117">
        <f t="shared" si="88"/>
        <v>9289581</v>
      </c>
      <c r="CM145" s="117">
        <f t="shared" si="88"/>
        <v>9289581</v>
      </c>
      <c r="CN145" s="117">
        <f t="shared" si="88"/>
        <v>9289581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 s="124">
        <v>0</v>
      </c>
      <c r="H146" s="6">
        <v>120</v>
      </c>
      <c r="I146" s="2" t="s">
        <v>307</v>
      </c>
      <c r="J146" s="60"/>
      <c r="K146" s="61">
        <v>176.44</v>
      </c>
      <c r="L146"/>
      <c r="M146" s="63">
        <v>26</v>
      </c>
      <c r="N146" s="64">
        <f t="shared" si="48"/>
        <v>7.8</v>
      </c>
      <c r="O146" s="64">
        <f t="shared" si="49"/>
        <v>105.86</v>
      </c>
      <c r="P146" s="64">
        <f t="shared" si="50"/>
        <v>0</v>
      </c>
      <c r="Q146" s="64">
        <f t="shared" si="51"/>
        <v>0</v>
      </c>
      <c r="R146" s="65">
        <f t="shared" si="52"/>
        <v>0.15</v>
      </c>
      <c r="S146" s="65">
        <f t="shared" si="53"/>
        <v>0</v>
      </c>
      <c r="T146" s="64">
        <f t="shared" si="54"/>
        <v>0</v>
      </c>
      <c r="U146" s="64">
        <f t="shared" si="55"/>
        <v>0</v>
      </c>
      <c r="V146">
        <v>4</v>
      </c>
      <c r="W146" s="64">
        <f t="shared" si="56"/>
        <v>1</v>
      </c>
      <c r="X146" s="27">
        <f t="shared" si="57"/>
        <v>7.8</v>
      </c>
      <c r="Y146" s="11">
        <f t="shared" si="58"/>
        <v>185.24</v>
      </c>
      <c r="Z146" s="61">
        <v>1351216366.3299999</v>
      </c>
      <c r="AA146" s="63">
        <v>2184</v>
      </c>
      <c r="AB146" s="27">
        <f t="shared" si="59"/>
        <v>618688.81000000006</v>
      </c>
      <c r="AC146" s="10">
        <f t="shared" si="60"/>
        <v>2.2455240000000001</v>
      </c>
      <c r="AD146" s="63">
        <v>120250</v>
      </c>
      <c r="AE146" s="10">
        <f t="shared" si="83"/>
        <v>0.82731100000000002</v>
      </c>
      <c r="AF146" s="10">
        <f t="shared" si="81"/>
        <v>-0.82006000000000001</v>
      </c>
      <c r="AG146" s="66">
        <f t="shared" si="61"/>
        <v>0.01</v>
      </c>
      <c r="AH146" s="67">
        <f t="shared" si="62"/>
        <v>0</v>
      </c>
      <c r="AI146" s="68">
        <f t="shared" si="63"/>
        <v>0.01</v>
      </c>
      <c r="AJ146">
        <v>174</v>
      </c>
      <c r="AK146">
        <v>13</v>
      </c>
      <c r="AL146" s="26">
        <f t="shared" si="64"/>
        <v>226200</v>
      </c>
      <c r="AM146">
        <v>0</v>
      </c>
      <c r="AN146">
        <v>0</v>
      </c>
      <c r="AO146" s="26">
        <f t="shared" si="65"/>
        <v>0</v>
      </c>
      <c r="AP146" s="26">
        <f t="shared" si="66"/>
        <v>21349</v>
      </c>
      <c r="AQ146" s="26">
        <f t="shared" si="82"/>
        <v>247549</v>
      </c>
      <c r="AR146" s="69">
        <v>33612</v>
      </c>
      <c r="AS146" s="69">
        <f t="shared" si="84"/>
        <v>247549</v>
      </c>
      <c r="AT146" s="63">
        <v>219447</v>
      </c>
      <c r="AU146" s="26">
        <f t="shared" si="67"/>
        <v>28102</v>
      </c>
      <c r="AV146" s="70" t="str">
        <f t="shared" si="68"/>
        <v>Yes</v>
      </c>
      <c r="AW146" s="69">
        <f t="shared" si="69"/>
        <v>28102</v>
      </c>
      <c r="AX146" s="71">
        <f t="shared" si="70"/>
        <v>247549</v>
      </c>
      <c r="AY146" s="72">
        <f t="shared" si="71"/>
        <v>247549</v>
      </c>
      <c r="AZ146" s="115">
        <f t="shared" si="72"/>
        <v>28102</v>
      </c>
      <c r="BA146" s="115"/>
      <c r="BB146" s="115">
        <f t="shared" si="73"/>
        <v>12099.812967581047</v>
      </c>
      <c r="BC146" s="74"/>
      <c r="BD146" s="74"/>
      <c r="BE146" s="74">
        <f t="shared" si="74"/>
        <v>0</v>
      </c>
      <c r="BF146" s="74">
        <f t="shared" si="85"/>
        <v>0</v>
      </c>
      <c r="BG146" s="74">
        <f t="shared" si="85"/>
        <v>0</v>
      </c>
      <c r="BH146" s="74">
        <f t="shared" si="85"/>
        <v>0</v>
      </c>
      <c r="BI146" s="74">
        <f t="shared" si="85"/>
        <v>0</v>
      </c>
      <c r="BJ146" s="74">
        <f t="shared" si="85"/>
        <v>0</v>
      </c>
      <c r="BK146" s="74">
        <f t="shared" si="85"/>
        <v>0</v>
      </c>
      <c r="BL146" s="74">
        <f t="shared" si="85"/>
        <v>0</v>
      </c>
      <c r="BO146" s="116">
        <f t="shared" si="86"/>
        <v>0</v>
      </c>
      <c r="BP146" s="116">
        <f t="shared" si="86"/>
        <v>0</v>
      </c>
      <c r="BQ146" s="116">
        <f t="shared" si="86"/>
        <v>0</v>
      </c>
      <c r="BR146" s="116">
        <f t="shared" si="86"/>
        <v>0</v>
      </c>
      <c r="BS146" s="116">
        <f t="shared" si="86"/>
        <v>0</v>
      </c>
      <c r="BT146" s="116">
        <f t="shared" si="86"/>
        <v>0</v>
      </c>
      <c r="BU146" s="116">
        <f t="shared" si="86"/>
        <v>0</v>
      </c>
      <c r="BV146" s="116">
        <f t="shared" si="86"/>
        <v>0</v>
      </c>
      <c r="BX146" s="74">
        <f t="shared" si="77"/>
        <v>247549</v>
      </c>
      <c r="BY146" s="74">
        <f t="shared" si="87"/>
        <v>247549</v>
      </c>
      <c r="BZ146" s="74">
        <f t="shared" si="87"/>
        <v>247549</v>
      </c>
      <c r="CA146" s="74">
        <f t="shared" si="87"/>
        <v>247549</v>
      </c>
      <c r="CB146" s="74">
        <f t="shared" si="87"/>
        <v>247549</v>
      </c>
      <c r="CC146" s="74">
        <f t="shared" si="87"/>
        <v>247549</v>
      </c>
      <c r="CD146" s="74">
        <f t="shared" si="87"/>
        <v>247549</v>
      </c>
      <c r="CE146" s="74">
        <f t="shared" si="87"/>
        <v>247549</v>
      </c>
      <c r="CG146" s="117">
        <f t="shared" si="79"/>
        <v>247549</v>
      </c>
      <c r="CH146" s="117">
        <f t="shared" si="88"/>
        <v>247549</v>
      </c>
      <c r="CI146" s="117">
        <f t="shared" si="88"/>
        <v>247549</v>
      </c>
      <c r="CJ146" s="117">
        <f t="shared" si="88"/>
        <v>247549</v>
      </c>
      <c r="CK146" s="117">
        <f t="shared" si="88"/>
        <v>247549</v>
      </c>
      <c r="CL146" s="117">
        <f t="shared" si="88"/>
        <v>247549</v>
      </c>
      <c r="CM146" s="117">
        <f t="shared" si="88"/>
        <v>247549</v>
      </c>
      <c r="CN146" s="117">
        <f t="shared" si="88"/>
        <v>247549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 s="124">
        <v>0</v>
      </c>
      <c r="H147" s="6">
        <v>121</v>
      </c>
      <c r="I147" s="2" t="s">
        <v>308</v>
      </c>
      <c r="J147" s="60"/>
      <c r="K147" s="61">
        <v>566.79999999999995</v>
      </c>
      <c r="L147"/>
      <c r="M147" s="63">
        <v>137</v>
      </c>
      <c r="N147" s="64">
        <f t="shared" si="48"/>
        <v>41.1</v>
      </c>
      <c r="O147" s="64">
        <f t="shared" si="49"/>
        <v>340.08</v>
      </c>
      <c r="P147" s="64">
        <f t="shared" si="50"/>
        <v>0</v>
      </c>
      <c r="Q147" s="64">
        <f t="shared" si="51"/>
        <v>0</v>
      </c>
      <c r="R147" s="65">
        <f t="shared" si="52"/>
        <v>0.24</v>
      </c>
      <c r="S147" s="65">
        <f t="shared" si="53"/>
        <v>0</v>
      </c>
      <c r="T147" s="64">
        <f t="shared" si="54"/>
        <v>0</v>
      </c>
      <c r="U147" s="64">
        <f t="shared" si="55"/>
        <v>0</v>
      </c>
      <c r="V147">
        <v>3</v>
      </c>
      <c r="W147" s="64">
        <f t="shared" si="56"/>
        <v>0.75</v>
      </c>
      <c r="X147" s="27">
        <f t="shared" si="57"/>
        <v>41.1</v>
      </c>
      <c r="Y147" s="11">
        <f t="shared" si="58"/>
        <v>608.65</v>
      </c>
      <c r="Z147" s="61">
        <v>779470786.33000004</v>
      </c>
      <c r="AA147" s="63">
        <v>4247</v>
      </c>
      <c r="AB147" s="27">
        <f t="shared" si="59"/>
        <v>183534.44</v>
      </c>
      <c r="AC147" s="10">
        <f t="shared" si="60"/>
        <v>0.66613599999999995</v>
      </c>
      <c r="AD147" s="63">
        <v>118378</v>
      </c>
      <c r="AE147" s="10">
        <f t="shared" si="83"/>
        <v>0.81443200000000004</v>
      </c>
      <c r="AF147" s="10">
        <f t="shared" si="81"/>
        <v>0.28937499999999999</v>
      </c>
      <c r="AG147" s="66">
        <f t="shared" si="61"/>
        <v>0.28937499999999999</v>
      </c>
      <c r="AH147" s="67">
        <f t="shared" si="62"/>
        <v>0</v>
      </c>
      <c r="AI147" s="68">
        <f t="shared" si="63"/>
        <v>0.28937499999999999</v>
      </c>
      <c r="AJ147">
        <v>0</v>
      </c>
      <c r="AK147">
        <v>0</v>
      </c>
      <c r="AL147" s="26">
        <f t="shared" si="64"/>
        <v>0</v>
      </c>
      <c r="AM147">
        <v>0</v>
      </c>
      <c r="AN147">
        <v>0</v>
      </c>
      <c r="AO147" s="26">
        <f t="shared" si="65"/>
        <v>0</v>
      </c>
      <c r="AP147" s="26">
        <f t="shared" si="66"/>
        <v>2029876</v>
      </c>
      <c r="AQ147" s="26">
        <f t="shared" si="82"/>
        <v>2029876</v>
      </c>
      <c r="AR147" s="69">
        <v>3049314</v>
      </c>
      <c r="AS147" s="69">
        <f t="shared" si="84"/>
        <v>2029876</v>
      </c>
      <c r="AT147" s="63">
        <v>2525078</v>
      </c>
      <c r="AU147" s="26">
        <f t="shared" si="67"/>
        <v>495202</v>
      </c>
      <c r="AV147" s="70" t="str">
        <f t="shared" si="68"/>
        <v>No</v>
      </c>
      <c r="AW147" s="69">
        <f t="shared" si="69"/>
        <v>0</v>
      </c>
      <c r="AX147" s="71">
        <f t="shared" si="70"/>
        <v>2525078</v>
      </c>
      <c r="AY147" s="72">
        <f t="shared" si="71"/>
        <v>2525078</v>
      </c>
      <c r="AZ147" s="115">
        <f t="shared" si="72"/>
        <v>0</v>
      </c>
      <c r="BA147" s="115"/>
      <c r="BB147" s="115">
        <f t="shared" si="73"/>
        <v>12375.954922371207</v>
      </c>
      <c r="BC147" s="74"/>
      <c r="BD147" s="74"/>
      <c r="BE147" s="74">
        <f t="shared" si="74"/>
        <v>-495202</v>
      </c>
      <c r="BF147" s="74">
        <f t="shared" si="85"/>
        <v>-495202</v>
      </c>
      <c r="BG147" s="74">
        <f t="shared" si="85"/>
        <v>-424437.6342000002</v>
      </c>
      <c r="BH147" s="74">
        <f t="shared" si="85"/>
        <v>-353683.88057886017</v>
      </c>
      <c r="BI147" s="74">
        <f t="shared" si="85"/>
        <v>-282947.10446308833</v>
      </c>
      <c r="BJ147" s="74">
        <f t="shared" si="85"/>
        <v>-212210.32834731601</v>
      </c>
      <c r="BK147" s="74">
        <f t="shared" si="85"/>
        <v>-141480.6259091557</v>
      </c>
      <c r="BL147" s="74">
        <f t="shared" si="85"/>
        <v>-70740.312954577617</v>
      </c>
      <c r="BO147" s="116">
        <f t="shared" si="86"/>
        <v>0</v>
      </c>
      <c r="BP147" s="116">
        <f t="shared" si="86"/>
        <v>-70764.3658</v>
      </c>
      <c r="BQ147" s="116">
        <f t="shared" si="86"/>
        <v>-70753.753621140029</v>
      </c>
      <c r="BR147" s="116">
        <f t="shared" si="86"/>
        <v>-70736.776115772038</v>
      </c>
      <c r="BS147" s="116">
        <f t="shared" si="86"/>
        <v>-70736.776115772082</v>
      </c>
      <c r="BT147" s="116">
        <f t="shared" si="86"/>
        <v>-70729.702438160428</v>
      </c>
      <c r="BU147" s="116">
        <f t="shared" si="86"/>
        <v>-70740.31295457785</v>
      </c>
      <c r="BV147" s="116">
        <f t="shared" si="86"/>
        <v>-70740.312954577617</v>
      </c>
      <c r="BX147" s="74">
        <f t="shared" si="77"/>
        <v>2525078</v>
      </c>
      <c r="BY147" s="74">
        <f t="shared" si="87"/>
        <v>2454313.6342000002</v>
      </c>
      <c r="BZ147" s="74">
        <f t="shared" si="87"/>
        <v>2383559.8805788602</v>
      </c>
      <c r="CA147" s="74">
        <f t="shared" si="87"/>
        <v>2312823.1044630883</v>
      </c>
      <c r="CB147" s="74">
        <f t="shared" si="87"/>
        <v>2242086.328347316</v>
      </c>
      <c r="CC147" s="74">
        <f t="shared" si="87"/>
        <v>2171356.6259091557</v>
      </c>
      <c r="CD147" s="74">
        <f t="shared" si="87"/>
        <v>2100616.3129545776</v>
      </c>
      <c r="CE147" s="74">
        <f t="shared" si="87"/>
        <v>2029876</v>
      </c>
      <c r="CG147" s="117">
        <f t="shared" si="79"/>
        <v>2525078</v>
      </c>
      <c r="CH147" s="117">
        <f t="shared" si="88"/>
        <v>2454313.6342000002</v>
      </c>
      <c r="CI147" s="117">
        <f t="shared" si="88"/>
        <v>2383559.8805788602</v>
      </c>
      <c r="CJ147" s="117">
        <f t="shared" si="88"/>
        <v>2312823.1044630883</v>
      </c>
      <c r="CK147" s="117">
        <f t="shared" si="88"/>
        <v>2242086.328347316</v>
      </c>
      <c r="CL147" s="117">
        <f t="shared" si="88"/>
        <v>2171356.6259091557</v>
      </c>
      <c r="CM147" s="117">
        <f t="shared" si="88"/>
        <v>2100616.3129545776</v>
      </c>
      <c r="CN147" s="117">
        <f t="shared" si="88"/>
        <v>2029876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 s="124">
        <v>0</v>
      </c>
      <c r="H148" s="6">
        <v>122</v>
      </c>
      <c r="I148" s="2" t="s">
        <v>309</v>
      </c>
      <c r="J148" s="60"/>
      <c r="K148" s="61">
        <v>320.64</v>
      </c>
      <c r="L148"/>
      <c r="M148" s="63">
        <v>76</v>
      </c>
      <c r="N148" s="64">
        <f t="shared" si="48"/>
        <v>22.8</v>
      </c>
      <c r="O148" s="64">
        <f t="shared" si="49"/>
        <v>192.38</v>
      </c>
      <c r="P148" s="64">
        <f t="shared" si="50"/>
        <v>0</v>
      </c>
      <c r="Q148" s="64">
        <f t="shared" si="51"/>
        <v>0</v>
      </c>
      <c r="R148" s="65">
        <f t="shared" si="52"/>
        <v>0.24</v>
      </c>
      <c r="S148" s="65">
        <f t="shared" si="53"/>
        <v>0</v>
      </c>
      <c r="T148" s="64">
        <f t="shared" si="54"/>
        <v>0</v>
      </c>
      <c r="U148" s="64">
        <f t="shared" si="55"/>
        <v>0</v>
      </c>
      <c r="V148">
        <v>10</v>
      </c>
      <c r="W148" s="64">
        <f t="shared" si="56"/>
        <v>2.5</v>
      </c>
      <c r="X148" s="27">
        <f t="shared" si="57"/>
        <v>22.8</v>
      </c>
      <c r="Y148" s="11">
        <f t="shared" si="58"/>
        <v>345.94</v>
      </c>
      <c r="Z148" s="61">
        <v>2710140550.3299999</v>
      </c>
      <c r="AA148" s="63">
        <v>4206</v>
      </c>
      <c r="AB148" s="27">
        <f t="shared" si="59"/>
        <v>644351.06000000006</v>
      </c>
      <c r="AC148" s="10">
        <f t="shared" si="60"/>
        <v>2.3386650000000002</v>
      </c>
      <c r="AD148" s="63">
        <v>99382</v>
      </c>
      <c r="AE148" s="10">
        <f t="shared" si="83"/>
        <v>0.68374100000000004</v>
      </c>
      <c r="AF148" s="10">
        <f t="shared" si="81"/>
        <v>-0.84218800000000005</v>
      </c>
      <c r="AG148" s="66">
        <f t="shared" si="61"/>
        <v>0.01</v>
      </c>
      <c r="AH148" s="67">
        <f t="shared" si="62"/>
        <v>0</v>
      </c>
      <c r="AI148" s="68">
        <f t="shared" si="63"/>
        <v>0.01</v>
      </c>
      <c r="AJ148">
        <v>66</v>
      </c>
      <c r="AK148">
        <v>4</v>
      </c>
      <c r="AL148" s="26">
        <f t="shared" si="64"/>
        <v>26400</v>
      </c>
      <c r="AM148">
        <v>0</v>
      </c>
      <c r="AN148">
        <v>0</v>
      </c>
      <c r="AO148" s="26">
        <f t="shared" si="65"/>
        <v>0</v>
      </c>
      <c r="AP148" s="26">
        <f t="shared" si="66"/>
        <v>39870</v>
      </c>
      <c r="AQ148" s="26">
        <f t="shared" si="82"/>
        <v>66270</v>
      </c>
      <c r="AR148" s="69">
        <v>10871</v>
      </c>
      <c r="AS148" s="69">
        <f t="shared" si="84"/>
        <v>66270</v>
      </c>
      <c r="AT148" s="63">
        <v>72338</v>
      </c>
      <c r="AU148" s="26">
        <f t="shared" si="67"/>
        <v>6068</v>
      </c>
      <c r="AV148" s="70" t="str">
        <f t="shared" si="68"/>
        <v>No</v>
      </c>
      <c r="AW148" s="69">
        <f t="shared" si="69"/>
        <v>0</v>
      </c>
      <c r="AX148" s="71">
        <f t="shared" si="70"/>
        <v>72338</v>
      </c>
      <c r="AY148" s="72">
        <f t="shared" si="71"/>
        <v>72338</v>
      </c>
      <c r="AZ148" s="115">
        <f t="shared" si="72"/>
        <v>0</v>
      </c>
      <c r="BA148" s="115"/>
      <c r="BB148" s="115">
        <f t="shared" si="73"/>
        <v>12434.376559381239</v>
      </c>
      <c r="BC148" s="74"/>
      <c r="BD148" s="74"/>
      <c r="BE148" s="74">
        <f t="shared" si="74"/>
        <v>-6068</v>
      </c>
      <c r="BF148" s="74">
        <f t="shared" si="85"/>
        <v>-6068</v>
      </c>
      <c r="BG148" s="74">
        <f t="shared" si="85"/>
        <v>-5200.8828000000067</v>
      </c>
      <c r="BH148" s="74">
        <f t="shared" si="85"/>
        <v>-4333.8956372399989</v>
      </c>
      <c r="BI148" s="74">
        <f t="shared" si="85"/>
        <v>-3467.116509792002</v>
      </c>
      <c r="BJ148" s="74">
        <f t="shared" si="85"/>
        <v>-2600.3373823440052</v>
      </c>
      <c r="BK148" s="74">
        <f t="shared" si="85"/>
        <v>-1733.6449328087474</v>
      </c>
      <c r="BL148" s="74">
        <f t="shared" si="85"/>
        <v>-866.82246640438098</v>
      </c>
      <c r="BO148" s="116">
        <f t="shared" si="86"/>
        <v>0</v>
      </c>
      <c r="BP148" s="116">
        <f t="shared" si="86"/>
        <v>-867.11720000000003</v>
      </c>
      <c r="BQ148" s="116">
        <f t="shared" si="86"/>
        <v>-866.98716276000107</v>
      </c>
      <c r="BR148" s="116">
        <f t="shared" si="86"/>
        <v>-866.77912744799983</v>
      </c>
      <c r="BS148" s="116">
        <f t="shared" si="86"/>
        <v>-866.77912744800051</v>
      </c>
      <c r="BT148" s="116">
        <f t="shared" si="86"/>
        <v>-866.69244953525686</v>
      </c>
      <c r="BU148" s="116">
        <f t="shared" si="86"/>
        <v>-866.8224664043737</v>
      </c>
      <c r="BV148" s="116">
        <f t="shared" si="86"/>
        <v>-866.82246640438098</v>
      </c>
      <c r="BX148" s="74">
        <f t="shared" si="77"/>
        <v>72338</v>
      </c>
      <c r="BY148" s="74">
        <f t="shared" si="87"/>
        <v>71470.882800000007</v>
      </c>
      <c r="BZ148" s="74">
        <f t="shared" si="87"/>
        <v>70603.895637239999</v>
      </c>
      <c r="CA148" s="74">
        <f t="shared" si="87"/>
        <v>69737.116509792002</v>
      </c>
      <c r="CB148" s="74">
        <f t="shared" si="87"/>
        <v>68870.337382344005</v>
      </c>
      <c r="CC148" s="74">
        <f t="shared" si="87"/>
        <v>68003.644932808747</v>
      </c>
      <c r="CD148" s="74">
        <f t="shared" si="87"/>
        <v>67136.822466404381</v>
      </c>
      <c r="CE148" s="74">
        <f t="shared" si="87"/>
        <v>66270</v>
      </c>
      <c r="CG148" s="117">
        <f t="shared" si="79"/>
        <v>72338</v>
      </c>
      <c r="CH148" s="117">
        <f t="shared" si="88"/>
        <v>71470.882800000007</v>
      </c>
      <c r="CI148" s="117">
        <f t="shared" si="88"/>
        <v>70603.895637239999</v>
      </c>
      <c r="CJ148" s="117">
        <f t="shared" si="88"/>
        <v>69737.116509792002</v>
      </c>
      <c r="CK148" s="117">
        <f t="shared" si="88"/>
        <v>68870.337382344005</v>
      </c>
      <c r="CL148" s="117">
        <f t="shared" si="88"/>
        <v>68003.644932808747</v>
      </c>
      <c r="CM148" s="117">
        <f t="shared" si="88"/>
        <v>67136.822466404381</v>
      </c>
      <c r="CN148" s="117">
        <f t="shared" si="88"/>
        <v>66270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 s="124">
        <v>0</v>
      </c>
      <c r="H149" s="6">
        <v>123</v>
      </c>
      <c r="I149" s="2" t="s">
        <v>310</v>
      </c>
      <c r="J149" s="60"/>
      <c r="K149" s="61">
        <v>131.72</v>
      </c>
      <c r="L149"/>
      <c r="M149" s="63">
        <v>50</v>
      </c>
      <c r="N149" s="64">
        <f t="shared" si="48"/>
        <v>15</v>
      </c>
      <c r="O149" s="64">
        <f t="shared" si="49"/>
        <v>79.03</v>
      </c>
      <c r="P149" s="64">
        <f t="shared" si="50"/>
        <v>0</v>
      </c>
      <c r="Q149" s="64">
        <f t="shared" si="51"/>
        <v>0</v>
      </c>
      <c r="R149" s="65">
        <f t="shared" si="52"/>
        <v>0.38</v>
      </c>
      <c r="S149" s="65">
        <f t="shared" si="53"/>
        <v>0</v>
      </c>
      <c r="T149" s="64">
        <f t="shared" si="54"/>
        <v>0</v>
      </c>
      <c r="U149" s="64">
        <f t="shared" si="55"/>
        <v>0</v>
      </c>
      <c r="V149">
        <v>3</v>
      </c>
      <c r="W149" s="64">
        <f t="shared" si="56"/>
        <v>0.75</v>
      </c>
      <c r="X149" s="27">
        <f t="shared" si="57"/>
        <v>15</v>
      </c>
      <c r="Y149" s="11">
        <f t="shared" si="58"/>
        <v>147.47</v>
      </c>
      <c r="Z149" s="61">
        <v>232479750.66999999</v>
      </c>
      <c r="AA149" s="63">
        <v>1524</v>
      </c>
      <c r="AB149" s="27">
        <f t="shared" si="59"/>
        <v>152545.76999999999</v>
      </c>
      <c r="AC149" s="10">
        <f t="shared" si="60"/>
        <v>0.55366300000000002</v>
      </c>
      <c r="AD149" s="63">
        <v>94946</v>
      </c>
      <c r="AE149" s="10">
        <f t="shared" si="83"/>
        <v>0.65322100000000005</v>
      </c>
      <c r="AF149" s="10">
        <f t="shared" si="81"/>
        <v>0.41647000000000001</v>
      </c>
      <c r="AG149" s="66">
        <f t="shared" si="61"/>
        <v>0.41647000000000001</v>
      </c>
      <c r="AH149" s="67">
        <f t="shared" si="62"/>
        <v>0</v>
      </c>
      <c r="AI149" s="68">
        <f t="shared" si="63"/>
        <v>0.41647000000000001</v>
      </c>
      <c r="AJ149">
        <v>58</v>
      </c>
      <c r="AK149">
        <v>6</v>
      </c>
      <c r="AL149" s="26">
        <f t="shared" si="64"/>
        <v>34800</v>
      </c>
      <c r="AM149">
        <v>0</v>
      </c>
      <c r="AN149">
        <v>0</v>
      </c>
      <c r="AO149" s="26">
        <f t="shared" si="65"/>
        <v>0</v>
      </c>
      <c r="AP149" s="26">
        <f t="shared" si="66"/>
        <v>707829</v>
      </c>
      <c r="AQ149" s="26">
        <f t="shared" si="82"/>
        <v>742629</v>
      </c>
      <c r="AR149" s="69">
        <v>1423001</v>
      </c>
      <c r="AS149" s="69">
        <f t="shared" si="84"/>
        <v>742629</v>
      </c>
      <c r="AT149" s="63">
        <v>1274671</v>
      </c>
      <c r="AU149" s="26">
        <f t="shared" si="67"/>
        <v>532042</v>
      </c>
      <c r="AV149" s="70" t="str">
        <f t="shared" si="68"/>
        <v>No</v>
      </c>
      <c r="AW149" s="69">
        <f t="shared" si="69"/>
        <v>0</v>
      </c>
      <c r="AX149" s="71">
        <f t="shared" si="70"/>
        <v>1274671</v>
      </c>
      <c r="AY149" s="72">
        <f t="shared" si="71"/>
        <v>1274671</v>
      </c>
      <c r="AZ149" s="115">
        <f t="shared" si="72"/>
        <v>0</v>
      </c>
      <c r="BA149" s="115"/>
      <c r="BB149" s="115">
        <f t="shared" si="73"/>
        <v>12903.065214090495</v>
      </c>
      <c r="BC149" s="74"/>
      <c r="BD149" s="74"/>
      <c r="BE149" s="74">
        <f t="shared" si="74"/>
        <v>-532042</v>
      </c>
      <c r="BF149" s="74">
        <f t="shared" si="85"/>
        <v>-532042</v>
      </c>
      <c r="BG149" s="74">
        <f t="shared" si="85"/>
        <v>-456013.19819999998</v>
      </c>
      <c r="BH149" s="74">
        <f t="shared" si="85"/>
        <v>-379995.79806006001</v>
      </c>
      <c r="BI149" s="74">
        <f t="shared" si="85"/>
        <v>-303996.63844804803</v>
      </c>
      <c r="BJ149" s="74">
        <f t="shared" si="85"/>
        <v>-227997.47883603605</v>
      </c>
      <c r="BK149" s="74">
        <f t="shared" si="85"/>
        <v>-152005.91913998523</v>
      </c>
      <c r="BL149" s="74">
        <f t="shared" si="85"/>
        <v>-76002.959569992614</v>
      </c>
      <c r="BO149" s="116">
        <f t="shared" si="86"/>
        <v>0</v>
      </c>
      <c r="BP149" s="116">
        <f t="shared" si="86"/>
        <v>-76028.801800000001</v>
      </c>
      <c r="BQ149" s="116">
        <f t="shared" si="86"/>
        <v>-76017.400139939986</v>
      </c>
      <c r="BR149" s="116">
        <f t="shared" si="86"/>
        <v>-75999.159612012008</v>
      </c>
      <c r="BS149" s="116">
        <f t="shared" si="86"/>
        <v>-75999.159612012008</v>
      </c>
      <c r="BT149" s="116">
        <f t="shared" si="86"/>
        <v>-75991.559696050812</v>
      </c>
      <c r="BU149" s="116">
        <f t="shared" si="86"/>
        <v>-76002.959569992614</v>
      </c>
      <c r="BV149" s="116">
        <f t="shared" si="86"/>
        <v>-76002.959569992614</v>
      </c>
      <c r="BX149" s="74">
        <f t="shared" si="77"/>
        <v>1274671</v>
      </c>
      <c r="BY149" s="74">
        <f t="shared" si="87"/>
        <v>1198642.1982</v>
      </c>
      <c r="BZ149" s="74">
        <f t="shared" si="87"/>
        <v>1122624.79806006</v>
      </c>
      <c r="CA149" s="74">
        <f t="shared" si="87"/>
        <v>1046625.638448048</v>
      </c>
      <c r="CB149" s="74">
        <f t="shared" si="87"/>
        <v>970626.47883603605</v>
      </c>
      <c r="CC149" s="74">
        <f t="shared" si="87"/>
        <v>894634.91913998523</v>
      </c>
      <c r="CD149" s="74">
        <f t="shared" si="87"/>
        <v>818631.95956999261</v>
      </c>
      <c r="CE149" s="74">
        <f t="shared" si="87"/>
        <v>742629</v>
      </c>
      <c r="CG149" s="117">
        <f t="shared" si="79"/>
        <v>1274671</v>
      </c>
      <c r="CH149" s="117">
        <f t="shared" si="88"/>
        <v>1198642.1982</v>
      </c>
      <c r="CI149" s="117">
        <f t="shared" si="88"/>
        <v>1122624.79806006</v>
      </c>
      <c r="CJ149" s="117">
        <f t="shared" si="88"/>
        <v>1046625.638448048</v>
      </c>
      <c r="CK149" s="117">
        <f t="shared" si="88"/>
        <v>970626.47883603605</v>
      </c>
      <c r="CL149" s="117">
        <f t="shared" si="88"/>
        <v>894634.91913998523</v>
      </c>
      <c r="CM149" s="117">
        <f t="shared" si="88"/>
        <v>818631.95956999261</v>
      </c>
      <c r="CN149" s="117">
        <f t="shared" si="88"/>
        <v>742629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 s="124">
        <v>23</v>
      </c>
      <c r="H150" s="6">
        <v>124</v>
      </c>
      <c r="I150" s="2" t="s">
        <v>311</v>
      </c>
      <c r="J150" s="60"/>
      <c r="K150" s="61">
        <v>2106.61</v>
      </c>
      <c r="L150"/>
      <c r="M150" s="63">
        <v>1010</v>
      </c>
      <c r="N150" s="64">
        <f t="shared" si="48"/>
        <v>303</v>
      </c>
      <c r="O150" s="64">
        <f t="shared" si="49"/>
        <v>1263.97</v>
      </c>
      <c r="P150" s="64">
        <f t="shared" si="50"/>
        <v>0</v>
      </c>
      <c r="Q150" s="64">
        <f t="shared" si="51"/>
        <v>0</v>
      </c>
      <c r="R150" s="65">
        <f t="shared" si="52"/>
        <v>0.48</v>
      </c>
      <c r="S150" s="65">
        <f t="shared" si="53"/>
        <v>0</v>
      </c>
      <c r="T150" s="64">
        <f t="shared" si="54"/>
        <v>0</v>
      </c>
      <c r="U150" s="64">
        <f t="shared" si="55"/>
        <v>0</v>
      </c>
      <c r="V150">
        <v>172</v>
      </c>
      <c r="W150" s="64">
        <f t="shared" si="56"/>
        <v>43</v>
      </c>
      <c r="X150" s="27">
        <f t="shared" si="57"/>
        <v>303</v>
      </c>
      <c r="Y150" s="11">
        <f t="shared" si="58"/>
        <v>2452.61</v>
      </c>
      <c r="Z150" s="61">
        <v>2734591965.3299999</v>
      </c>
      <c r="AA150" s="63">
        <v>16799</v>
      </c>
      <c r="AB150" s="27">
        <f t="shared" si="59"/>
        <v>162783.01999999999</v>
      </c>
      <c r="AC150" s="10">
        <f t="shared" si="60"/>
        <v>0.59081899999999998</v>
      </c>
      <c r="AD150" s="63">
        <v>103682</v>
      </c>
      <c r="AE150" s="10">
        <f t="shared" si="83"/>
        <v>0.71332399999999996</v>
      </c>
      <c r="AF150" s="10">
        <f t="shared" si="81"/>
        <v>0.37242999999999998</v>
      </c>
      <c r="AG150" s="66">
        <f t="shared" si="61"/>
        <v>0.37242999999999998</v>
      </c>
      <c r="AH150" s="67">
        <f t="shared" si="62"/>
        <v>0</v>
      </c>
      <c r="AI150" s="68">
        <f t="shared" si="63"/>
        <v>0.37242999999999998</v>
      </c>
      <c r="AJ150">
        <v>0</v>
      </c>
      <c r="AK150">
        <v>0</v>
      </c>
      <c r="AL150" s="26">
        <f t="shared" si="64"/>
        <v>0</v>
      </c>
      <c r="AM150">
        <v>0</v>
      </c>
      <c r="AN150">
        <v>0</v>
      </c>
      <c r="AO150" s="26">
        <f t="shared" si="65"/>
        <v>0</v>
      </c>
      <c r="AP150" s="26">
        <f t="shared" si="66"/>
        <v>10527229</v>
      </c>
      <c r="AQ150" s="26">
        <f t="shared" si="82"/>
        <v>10527229</v>
      </c>
      <c r="AR150" s="69">
        <v>10040987</v>
      </c>
      <c r="AS150" s="69">
        <f t="shared" si="84"/>
        <v>10527229</v>
      </c>
      <c r="AT150" s="63">
        <v>11911359</v>
      </c>
      <c r="AU150" s="26">
        <f t="shared" si="67"/>
        <v>1384130</v>
      </c>
      <c r="AV150" s="70" t="str">
        <f t="shared" si="68"/>
        <v>No</v>
      </c>
      <c r="AW150" s="69">
        <f t="shared" si="69"/>
        <v>0</v>
      </c>
      <c r="AX150" s="71">
        <f t="shared" si="70"/>
        <v>11911359</v>
      </c>
      <c r="AY150" s="72">
        <f t="shared" si="71"/>
        <v>11911359</v>
      </c>
      <c r="AZ150" s="115">
        <f t="shared" si="72"/>
        <v>0</v>
      </c>
      <c r="BA150" s="115"/>
      <c r="BB150" s="115">
        <f t="shared" si="73"/>
        <v>13417.922752668979</v>
      </c>
      <c r="BC150" s="74"/>
      <c r="BD150" s="74"/>
      <c r="BE150" s="74">
        <f t="shared" si="74"/>
        <v>-1384130</v>
      </c>
      <c r="BF150" s="74">
        <f t="shared" si="85"/>
        <v>-1384130</v>
      </c>
      <c r="BG150" s="74">
        <f t="shared" si="85"/>
        <v>-1186337.8230000008</v>
      </c>
      <c r="BH150" s="74">
        <f t="shared" si="85"/>
        <v>-988575.30790590122</v>
      </c>
      <c r="BI150" s="74">
        <f t="shared" si="85"/>
        <v>-790860.24632472172</v>
      </c>
      <c r="BJ150" s="74">
        <f t="shared" si="85"/>
        <v>-593145.18474354222</v>
      </c>
      <c r="BK150" s="74">
        <f t="shared" si="85"/>
        <v>-395449.8946685195</v>
      </c>
      <c r="BL150" s="74">
        <f t="shared" si="85"/>
        <v>-197724.94733425975</v>
      </c>
      <c r="BO150" s="116">
        <f t="shared" si="86"/>
        <v>0</v>
      </c>
      <c r="BP150" s="116">
        <f t="shared" si="86"/>
        <v>-197792.177</v>
      </c>
      <c r="BQ150" s="116">
        <f t="shared" si="86"/>
        <v>-197762.51509410012</v>
      </c>
      <c r="BR150" s="116">
        <f t="shared" si="86"/>
        <v>-197715.06158118026</v>
      </c>
      <c r="BS150" s="116">
        <f t="shared" si="86"/>
        <v>-197715.06158118043</v>
      </c>
      <c r="BT150" s="116">
        <f t="shared" si="86"/>
        <v>-197695.29007502261</v>
      </c>
      <c r="BU150" s="116">
        <f t="shared" si="86"/>
        <v>-197724.94733425975</v>
      </c>
      <c r="BV150" s="116">
        <f t="shared" si="86"/>
        <v>-197724.94733425975</v>
      </c>
      <c r="BX150" s="74">
        <f t="shared" si="77"/>
        <v>11911359</v>
      </c>
      <c r="BY150" s="74">
        <f t="shared" si="87"/>
        <v>11713566.823000001</v>
      </c>
      <c r="BZ150" s="74">
        <f t="shared" si="87"/>
        <v>11515804.307905901</v>
      </c>
      <c r="CA150" s="74">
        <f t="shared" si="87"/>
        <v>11318089.246324722</v>
      </c>
      <c r="CB150" s="74">
        <f t="shared" si="87"/>
        <v>11120374.184743542</v>
      </c>
      <c r="CC150" s="74">
        <f t="shared" si="87"/>
        <v>10922678.894668519</v>
      </c>
      <c r="CD150" s="74">
        <f t="shared" si="87"/>
        <v>10724953.94733426</v>
      </c>
      <c r="CE150" s="74">
        <f t="shared" si="87"/>
        <v>10527229</v>
      </c>
      <c r="CG150" s="117">
        <f t="shared" si="79"/>
        <v>11911359</v>
      </c>
      <c r="CH150" s="117">
        <f t="shared" si="88"/>
        <v>11713566.823000001</v>
      </c>
      <c r="CI150" s="117">
        <f t="shared" si="88"/>
        <v>11515804.307905901</v>
      </c>
      <c r="CJ150" s="117">
        <f t="shared" si="88"/>
        <v>11318089.246324722</v>
      </c>
      <c r="CK150" s="117">
        <f t="shared" si="88"/>
        <v>11120374.184743542</v>
      </c>
      <c r="CL150" s="117">
        <f t="shared" si="88"/>
        <v>10922678.894668519</v>
      </c>
      <c r="CM150" s="117">
        <f t="shared" si="88"/>
        <v>10724953.94733426</v>
      </c>
      <c r="CN150" s="117">
        <f t="shared" si="88"/>
        <v>10527229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 s="124">
        <v>0</v>
      </c>
      <c r="H151" s="6">
        <v>125</v>
      </c>
      <c r="I151" s="2" t="s">
        <v>312</v>
      </c>
      <c r="J151" s="60"/>
      <c r="K151" s="61">
        <v>113.44</v>
      </c>
      <c r="L151"/>
      <c r="M151" s="63">
        <v>48</v>
      </c>
      <c r="N151" s="64">
        <f t="shared" si="48"/>
        <v>14.4</v>
      </c>
      <c r="O151" s="64">
        <f t="shared" si="49"/>
        <v>68.06</v>
      </c>
      <c r="P151" s="64">
        <f t="shared" si="50"/>
        <v>0</v>
      </c>
      <c r="Q151" s="64">
        <f t="shared" si="51"/>
        <v>0</v>
      </c>
      <c r="R151" s="65">
        <f t="shared" si="52"/>
        <v>0.42</v>
      </c>
      <c r="S151" s="65">
        <f t="shared" si="53"/>
        <v>0</v>
      </c>
      <c r="T151" s="64">
        <f t="shared" si="54"/>
        <v>0</v>
      </c>
      <c r="U151" s="64">
        <f t="shared" si="55"/>
        <v>0</v>
      </c>
      <c r="V151">
        <v>3</v>
      </c>
      <c r="W151" s="64">
        <f t="shared" si="56"/>
        <v>0.75</v>
      </c>
      <c r="X151" s="27">
        <f t="shared" si="57"/>
        <v>14.4</v>
      </c>
      <c r="Y151" s="11">
        <f t="shared" si="58"/>
        <v>128.59</v>
      </c>
      <c r="Z151" s="61">
        <v>1555235837.3299999</v>
      </c>
      <c r="AA151" s="63">
        <v>2710</v>
      </c>
      <c r="AB151" s="27">
        <f t="shared" si="59"/>
        <v>573887.76</v>
      </c>
      <c r="AC151" s="10">
        <f t="shared" si="60"/>
        <v>2.082919</v>
      </c>
      <c r="AD151" s="63">
        <v>106951</v>
      </c>
      <c r="AE151" s="10">
        <f t="shared" si="83"/>
        <v>0.735815</v>
      </c>
      <c r="AF151" s="10">
        <f t="shared" si="81"/>
        <v>-0.67878799999999995</v>
      </c>
      <c r="AG151" s="66">
        <f t="shared" si="61"/>
        <v>0.01</v>
      </c>
      <c r="AH151" s="67">
        <f t="shared" si="62"/>
        <v>0</v>
      </c>
      <c r="AI151" s="68">
        <f t="shared" si="63"/>
        <v>0.01</v>
      </c>
      <c r="AJ151">
        <v>29</v>
      </c>
      <c r="AK151">
        <v>4</v>
      </c>
      <c r="AL151" s="26">
        <f t="shared" si="64"/>
        <v>11600</v>
      </c>
      <c r="AM151">
        <v>0</v>
      </c>
      <c r="AN151">
        <v>0</v>
      </c>
      <c r="AO151" s="26">
        <f t="shared" si="65"/>
        <v>0</v>
      </c>
      <c r="AP151" s="26">
        <f t="shared" si="66"/>
        <v>14820</v>
      </c>
      <c r="AQ151" s="26">
        <f t="shared" si="82"/>
        <v>26420</v>
      </c>
      <c r="AR151" s="69">
        <v>9960</v>
      </c>
      <c r="AS151" s="69">
        <f t="shared" si="84"/>
        <v>26420</v>
      </c>
      <c r="AT151" s="63">
        <v>29987</v>
      </c>
      <c r="AU151" s="26">
        <f t="shared" si="67"/>
        <v>3567</v>
      </c>
      <c r="AV151" s="70" t="str">
        <f t="shared" si="68"/>
        <v>No</v>
      </c>
      <c r="AW151" s="69">
        <f t="shared" si="69"/>
        <v>0</v>
      </c>
      <c r="AX151" s="71">
        <f t="shared" si="70"/>
        <v>29987</v>
      </c>
      <c r="AY151" s="72">
        <f t="shared" si="71"/>
        <v>29987</v>
      </c>
      <c r="AZ151" s="115">
        <f t="shared" si="72"/>
        <v>0</v>
      </c>
      <c r="BA151" s="115"/>
      <c r="BB151" s="115">
        <f t="shared" si="73"/>
        <v>13064.172690409026</v>
      </c>
      <c r="BC151" s="74"/>
      <c r="BD151" s="74"/>
      <c r="BE151" s="74">
        <f t="shared" si="74"/>
        <v>-3567</v>
      </c>
      <c r="BF151" s="74">
        <f t="shared" si="85"/>
        <v>-3567</v>
      </c>
      <c r="BG151" s="74">
        <f t="shared" si="85"/>
        <v>-3057.2756999999983</v>
      </c>
      <c r="BH151" s="74">
        <f t="shared" si="85"/>
        <v>-2547.627840809997</v>
      </c>
      <c r="BI151" s="74">
        <f t="shared" si="85"/>
        <v>-2038.1022726479969</v>
      </c>
      <c r="BJ151" s="74">
        <f t="shared" si="85"/>
        <v>-1528.5767044859967</v>
      </c>
      <c r="BK151" s="74">
        <f t="shared" si="85"/>
        <v>-1019.1020888808125</v>
      </c>
      <c r="BL151" s="74">
        <f t="shared" si="85"/>
        <v>-509.55104444040626</v>
      </c>
      <c r="BO151" s="116">
        <f t="shared" si="86"/>
        <v>0</v>
      </c>
      <c r="BP151" s="116">
        <f t="shared" si="86"/>
        <v>-509.72429999999997</v>
      </c>
      <c r="BQ151" s="116">
        <f t="shared" si="86"/>
        <v>-509.64785918999968</v>
      </c>
      <c r="BR151" s="116">
        <f t="shared" si="86"/>
        <v>-509.52556816199944</v>
      </c>
      <c r="BS151" s="116">
        <f t="shared" si="86"/>
        <v>-509.52556816199922</v>
      </c>
      <c r="BT151" s="116">
        <f t="shared" si="86"/>
        <v>-509.47461560518269</v>
      </c>
      <c r="BU151" s="116">
        <f t="shared" si="86"/>
        <v>-509.55104444040626</v>
      </c>
      <c r="BV151" s="116">
        <f t="shared" si="86"/>
        <v>-509.55104444040626</v>
      </c>
      <c r="BX151" s="74">
        <f t="shared" si="77"/>
        <v>29987</v>
      </c>
      <c r="BY151" s="74">
        <f t="shared" si="87"/>
        <v>29477.275699999998</v>
      </c>
      <c r="BZ151" s="74">
        <f t="shared" si="87"/>
        <v>28967.627840809997</v>
      </c>
      <c r="CA151" s="74">
        <f t="shared" si="87"/>
        <v>28458.102272647997</v>
      </c>
      <c r="CB151" s="74">
        <f t="shared" si="87"/>
        <v>27948.576704485997</v>
      </c>
      <c r="CC151" s="74">
        <f t="shared" si="87"/>
        <v>27439.102088880813</v>
      </c>
      <c r="CD151" s="74">
        <f t="shared" si="87"/>
        <v>26929.551044440406</v>
      </c>
      <c r="CE151" s="74">
        <f t="shared" si="87"/>
        <v>26420</v>
      </c>
      <c r="CG151" s="117">
        <f t="shared" si="79"/>
        <v>29987</v>
      </c>
      <c r="CH151" s="117">
        <f t="shared" si="88"/>
        <v>29477.275699999998</v>
      </c>
      <c r="CI151" s="117">
        <f t="shared" si="88"/>
        <v>28967.627840809997</v>
      </c>
      <c r="CJ151" s="117">
        <f t="shared" si="88"/>
        <v>28458.102272647997</v>
      </c>
      <c r="CK151" s="117">
        <f t="shared" si="88"/>
        <v>27948.576704485997</v>
      </c>
      <c r="CL151" s="117">
        <f t="shared" si="88"/>
        <v>27439.102088880813</v>
      </c>
      <c r="CM151" s="117">
        <f t="shared" si="88"/>
        <v>26929.551044440406</v>
      </c>
      <c r="CN151" s="117">
        <f t="shared" si="88"/>
        <v>26420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 s="124">
        <v>0</v>
      </c>
      <c r="H152" s="6">
        <v>126</v>
      </c>
      <c r="I152" s="2" t="s">
        <v>313</v>
      </c>
      <c r="J152" s="60"/>
      <c r="K152" s="61">
        <v>4555.51</v>
      </c>
      <c r="L152"/>
      <c r="M152" s="63">
        <v>1634</v>
      </c>
      <c r="N152" s="64">
        <f t="shared" si="48"/>
        <v>490.2</v>
      </c>
      <c r="O152" s="64">
        <f t="shared" si="49"/>
        <v>2733.31</v>
      </c>
      <c r="P152" s="64">
        <f t="shared" si="50"/>
        <v>0</v>
      </c>
      <c r="Q152" s="64">
        <f t="shared" si="51"/>
        <v>0</v>
      </c>
      <c r="R152" s="65">
        <f t="shared" si="52"/>
        <v>0.36</v>
      </c>
      <c r="S152" s="65">
        <f t="shared" si="53"/>
        <v>0</v>
      </c>
      <c r="T152" s="64">
        <f t="shared" si="54"/>
        <v>0</v>
      </c>
      <c r="U152" s="64">
        <f t="shared" si="55"/>
        <v>0</v>
      </c>
      <c r="V152">
        <v>340</v>
      </c>
      <c r="W152" s="64">
        <f t="shared" si="56"/>
        <v>85</v>
      </c>
      <c r="X152" s="27">
        <f t="shared" si="57"/>
        <v>490.2</v>
      </c>
      <c r="Y152" s="11">
        <f t="shared" si="58"/>
        <v>5130.71</v>
      </c>
      <c r="Z152" s="61">
        <v>10154209125.33</v>
      </c>
      <c r="AA152" s="63">
        <v>41402</v>
      </c>
      <c r="AB152" s="27">
        <f t="shared" si="59"/>
        <v>245258.9</v>
      </c>
      <c r="AC152" s="10">
        <f t="shared" si="60"/>
        <v>0.89016499999999998</v>
      </c>
      <c r="AD152" s="63">
        <v>114739</v>
      </c>
      <c r="AE152" s="10">
        <f t="shared" si="83"/>
        <v>0.78939599999999999</v>
      </c>
      <c r="AF152" s="10">
        <f t="shared" si="81"/>
        <v>0.140066</v>
      </c>
      <c r="AG152" s="66">
        <f t="shared" si="61"/>
        <v>0.140066</v>
      </c>
      <c r="AH152" s="67">
        <f t="shared" si="62"/>
        <v>0</v>
      </c>
      <c r="AI152" s="68">
        <f t="shared" si="63"/>
        <v>0.140066</v>
      </c>
      <c r="AJ152">
        <v>0</v>
      </c>
      <c r="AK152">
        <v>0</v>
      </c>
      <c r="AL152" s="26">
        <f t="shared" si="64"/>
        <v>0</v>
      </c>
      <c r="AM152">
        <v>0</v>
      </c>
      <c r="AN152">
        <v>0</v>
      </c>
      <c r="AO152" s="26">
        <f t="shared" si="65"/>
        <v>0</v>
      </c>
      <c r="AP152" s="26">
        <f t="shared" si="66"/>
        <v>8282303</v>
      </c>
      <c r="AQ152" s="26">
        <f t="shared" si="82"/>
        <v>8282303</v>
      </c>
      <c r="AR152" s="69">
        <v>5893771</v>
      </c>
      <c r="AS152" s="69">
        <f t="shared" si="84"/>
        <v>8282303</v>
      </c>
      <c r="AT152" s="63">
        <v>9087506</v>
      </c>
      <c r="AU152" s="26">
        <f t="shared" si="67"/>
        <v>805203</v>
      </c>
      <c r="AV152" s="70" t="str">
        <f t="shared" si="68"/>
        <v>No</v>
      </c>
      <c r="AW152" s="69">
        <f t="shared" si="69"/>
        <v>0</v>
      </c>
      <c r="AX152" s="71">
        <f t="shared" si="70"/>
        <v>9087506</v>
      </c>
      <c r="AY152" s="72">
        <f t="shared" si="71"/>
        <v>9087506</v>
      </c>
      <c r="AZ152" s="115">
        <f t="shared" si="72"/>
        <v>0</v>
      </c>
      <c r="BA152" s="115"/>
      <c r="BB152" s="115">
        <f t="shared" si="73"/>
        <v>12980.200405662592</v>
      </c>
      <c r="BC152" s="74"/>
      <c r="BD152" s="74"/>
      <c r="BE152" s="74">
        <f t="shared" si="74"/>
        <v>-805203</v>
      </c>
      <c r="BF152" s="74">
        <f t="shared" si="85"/>
        <v>-805203</v>
      </c>
      <c r="BG152" s="74">
        <f t="shared" si="85"/>
        <v>-690139.49129999988</v>
      </c>
      <c r="BH152" s="74">
        <f t="shared" si="85"/>
        <v>-575093.2381002903</v>
      </c>
      <c r="BI152" s="74">
        <f t="shared" si="85"/>
        <v>-460074.59048023261</v>
      </c>
      <c r="BJ152" s="74">
        <f t="shared" si="85"/>
        <v>-345055.94286017492</v>
      </c>
      <c r="BK152" s="74">
        <f t="shared" si="85"/>
        <v>-230048.79710487835</v>
      </c>
      <c r="BL152" s="74">
        <f t="shared" si="85"/>
        <v>-115024.39855244011</v>
      </c>
      <c r="BO152" s="116">
        <f t="shared" si="86"/>
        <v>0</v>
      </c>
      <c r="BP152" s="116">
        <f t="shared" si="86"/>
        <v>-115063.50870000001</v>
      </c>
      <c r="BQ152" s="116">
        <f t="shared" si="86"/>
        <v>-115046.25319970997</v>
      </c>
      <c r="BR152" s="116">
        <f t="shared" si="86"/>
        <v>-115018.64762005807</v>
      </c>
      <c r="BS152" s="116">
        <f t="shared" si="86"/>
        <v>-115018.64762005815</v>
      </c>
      <c r="BT152" s="116">
        <f t="shared" si="86"/>
        <v>-115007.1457552963</v>
      </c>
      <c r="BU152" s="116">
        <f t="shared" si="86"/>
        <v>-115024.39855243918</v>
      </c>
      <c r="BV152" s="116">
        <f t="shared" si="86"/>
        <v>-115024.39855244011</v>
      </c>
      <c r="BX152" s="74">
        <f t="shared" si="77"/>
        <v>9087506</v>
      </c>
      <c r="BY152" s="74">
        <f t="shared" si="87"/>
        <v>8972442.4912999999</v>
      </c>
      <c r="BZ152" s="74">
        <f t="shared" si="87"/>
        <v>8857396.2381002903</v>
      </c>
      <c r="CA152" s="74">
        <f t="shared" si="87"/>
        <v>8742377.5904802326</v>
      </c>
      <c r="CB152" s="74">
        <f t="shared" si="87"/>
        <v>8627358.9428601749</v>
      </c>
      <c r="CC152" s="74">
        <f t="shared" si="87"/>
        <v>8512351.7971048784</v>
      </c>
      <c r="CD152" s="74">
        <f t="shared" si="87"/>
        <v>8397327.3985524401</v>
      </c>
      <c r="CE152" s="74">
        <f t="shared" si="87"/>
        <v>8282303</v>
      </c>
      <c r="CG152" s="117">
        <f t="shared" si="79"/>
        <v>9087506</v>
      </c>
      <c r="CH152" s="117">
        <f t="shared" si="88"/>
        <v>8972442.4912999999</v>
      </c>
      <c r="CI152" s="117">
        <f t="shared" si="88"/>
        <v>8857396.2381002903</v>
      </c>
      <c r="CJ152" s="117">
        <f t="shared" si="88"/>
        <v>8742377.5904802326</v>
      </c>
      <c r="CK152" s="117">
        <f t="shared" si="88"/>
        <v>8627358.9428601749</v>
      </c>
      <c r="CL152" s="117">
        <f t="shared" si="88"/>
        <v>8512351.7971048784</v>
      </c>
      <c r="CM152" s="117">
        <f t="shared" si="88"/>
        <v>8397327.3985524401</v>
      </c>
      <c r="CN152" s="117">
        <f t="shared" si="88"/>
        <v>8282303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 s="124">
        <v>0</v>
      </c>
      <c r="H153" s="6">
        <v>127</v>
      </c>
      <c r="I153" s="2" t="s">
        <v>314</v>
      </c>
      <c r="J153" s="60"/>
      <c r="K153" s="61">
        <v>330.76</v>
      </c>
      <c r="L153"/>
      <c r="M153" s="63">
        <v>25</v>
      </c>
      <c r="N153" s="64">
        <f t="shared" si="48"/>
        <v>7.5</v>
      </c>
      <c r="O153" s="64">
        <f t="shared" si="49"/>
        <v>198.46</v>
      </c>
      <c r="P153" s="64">
        <f t="shared" si="50"/>
        <v>0</v>
      </c>
      <c r="Q153" s="64">
        <f t="shared" si="51"/>
        <v>0</v>
      </c>
      <c r="R153" s="65">
        <f t="shared" si="52"/>
        <v>0.08</v>
      </c>
      <c r="S153" s="65">
        <f t="shared" si="53"/>
        <v>0</v>
      </c>
      <c r="T153" s="64">
        <f t="shared" si="54"/>
        <v>0</v>
      </c>
      <c r="U153" s="64">
        <f t="shared" si="55"/>
        <v>0</v>
      </c>
      <c r="V153">
        <v>1</v>
      </c>
      <c r="W153" s="64">
        <f t="shared" si="56"/>
        <v>0.25</v>
      </c>
      <c r="X153" s="27">
        <f t="shared" si="57"/>
        <v>7.5</v>
      </c>
      <c r="Y153" s="11">
        <f t="shared" si="58"/>
        <v>338.51</v>
      </c>
      <c r="Z153" s="61">
        <v>1349258978.3299999</v>
      </c>
      <c r="AA153" s="63">
        <v>3508</v>
      </c>
      <c r="AB153" s="27">
        <f t="shared" si="59"/>
        <v>384623.43</v>
      </c>
      <c r="AC153" s="10">
        <f t="shared" si="60"/>
        <v>1.3959870000000001</v>
      </c>
      <c r="AD153" s="63">
        <v>107375</v>
      </c>
      <c r="AE153" s="10">
        <f t="shared" si="83"/>
        <v>0.73873200000000006</v>
      </c>
      <c r="AF153" s="10">
        <f t="shared" si="81"/>
        <v>-0.19881099999999999</v>
      </c>
      <c r="AG153" s="66">
        <f t="shared" si="61"/>
        <v>0.01</v>
      </c>
      <c r="AH153" s="67">
        <f t="shared" si="62"/>
        <v>0</v>
      </c>
      <c r="AI153" s="68">
        <f t="shared" si="63"/>
        <v>0.01</v>
      </c>
      <c r="AJ153">
        <v>0</v>
      </c>
      <c r="AK153">
        <v>0</v>
      </c>
      <c r="AL153" s="26">
        <f t="shared" si="64"/>
        <v>0</v>
      </c>
      <c r="AM153">
        <v>0</v>
      </c>
      <c r="AN153">
        <v>0</v>
      </c>
      <c r="AO153" s="26">
        <f t="shared" si="65"/>
        <v>0</v>
      </c>
      <c r="AP153" s="26">
        <f t="shared" si="66"/>
        <v>39013</v>
      </c>
      <c r="AQ153" s="26">
        <f t="shared" si="82"/>
        <v>39013</v>
      </c>
      <c r="AR153" s="69">
        <v>46611</v>
      </c>
      <c r="AS153" s="69">
        <f t="shared" si="84"/>
        <v>39013</v>
      </c>
      <c r="AT153" s="63">
        <v>46995</v>
      </c>
      <c r="AU153" s="26">
        <f t="shared" si="67"/>
        <v>7982</v>
      </c>
      <c r="AV153" s="70" t="str">
        <f t="shared" si="68"/>
        <v>No</v>
      </c>
      <c r="AW153" s="69">
        <f t="shared" si="69"/>
        <v>0</v>
      </c>
      <c r="AX153" s="71">
        <f t="shared" si="70"/>
        <v>46995</v>
      </c>
      <c r="AY153" s="72">
        <f t="shared" si="71"/>
        <v>46995</v>
      </c>
      <c r="AZ153" s="115">
        <f t="shared" si="72"/>
        <v>0</v>
      </c>
      <c r="BA153" s="115"/>
      <c r="BB153" s="115">
        <f t="shared" si="73"/>
        <v>11795.040966259523</v>
      </c>
      <c r="BC153" s="74"/>
      <c r="BD153" s="74"/>
      <c r="BE153" s="74">
        <f t="shared" si="74"/>
        <v>-7982</v>
      </c>
      <c r="BF153" s="74">
        <f t="shared" si="85"/>
        <v>-7982</v>
      </c>
      <c r="BG153" s="74">
        <f t="shared" si="85"/>
        <v>-6841.372199999998</v>
      </c>
      <c r="BH153" s="74">
        <f t="shared" si="85"/>
        <v>-5700.9154542600008</v>
      </c>
      <c r="BI153" s="74">
        <f t="shared" si="85"/>
        <v>-4560.7323634080021</v>
      </c>
      <c r="BJ153" s="74">
        <f t="shared" si="85"/>
        <v>-3420.5492725560034</v>
      </c>
      <c r="BK153" s="74">
        <f t="shared" si="85"/>
        <v>-2280.4802000130876</v>
      </c>
      <c r="BL153" s="74">
        <f t="shared" si="85"/>
        <v>-1140.2401000065438</v>
      </c>
      <c r="BO153" s="116">
        <f t="shared" si="86"/>
        <v>0</v>
      </c>
      <c r="BP153" s="116">
        <f t="shared" si="86"/>
        <v>-1140.6278</v>
      </c>
      <c r="BQ153" s="116">
        <f t="shared" si="86"/>
        <v>-1140.4567457399996</v>
      </c>
      <c r="BR153" s="116">
        <f t="shared" si="86"/>
        <v>-1140.1830908520003</v>
      </c>
      <c r="BS153" s="116">
        <f t="shared" si="86"/>
        <v>-1140.1830908520005</v>
      </c>
      <c r="BT153" s="116">
        <f t="shared" si="86"/>
        <v>-1140.0690725429158</v>
      </c>
      <c r="BU153" s="116">
        <f t="shared" si="86"/>
        <v>-1140.2401000065438</v>
      </c>
      <c r="BV153" s="116">
        <f t="shared" si="86"/>
        <v>-1140.2401000065438</v>
      </c>
      <c r="BX153" s="74">
        <f t="shared" si="77"/>
        <v>46995</v>
      </c>
      <c r="BY153" s="74">
        <f t="shared" si="87"/>
        <v>45854.372199999998</v>
      </c>
      <c r="BZ153" s="74">
        <f t="shared" si="87"/>
        <v>44713.915454260001</v>
      </c>
      <c r="CA153" s="74">
        <f t="shared" si="87"/>
        <v>43573.732363408002</v>
      </c>
      <c r="CB153" s="74">
        <f t="shared" si="87"/>
        <v>42433.549272556003</v>
      </c>
      <c r="CC153" s="74">
        <f t="shared" si="87"/>
        <v>41293.480200013088</v>
      </c>
      <c r="CD153" s="74">
        <f t="shared" si="87"/>
        <v>40153.240100006544</v>
      </c>
      <c r="CE153" s="74">
        <f t="shared" si="87"/>
        <v>39013</v>
      </c>
      <c r="CG153" s="117">
        <f t="shared" si="79"/>
        <v>46995</v>
      </c>
      <c r="CH153" s="117">
        <f t="shared" si="88"/>
        <v>45854.372199999998</v>
      </c>
      <c r="CI153" s="117">
        <f t="shared" si="88"/>
        <v>44713.915454260001</v>
      </c>
      <c r="CJ153" s="117">
        <f t="shared" si="88"/>
        <v>43573.732363408002</v>
      </c>
      <c r="CK153" s="117">
        <f t="shared" si="88"/>
        <v>42433.549272556003</v>
      </c>
      <c r="CL153" s="117">
        <f t="shared" si="88"/>
        <v>41293.480200013088</v>
      </c>
      <c r="CM153" s="117">
        <f t="shared" si="88"/>
        <v>40153.240100006544</v>
      </c>
      <c r="CN153" s="117">
        <f t="shared" si="88"/>
        <v>39013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 s="124">
        <v>0</v>
      </c>
      <c r="H154" s="6">
        <v>128</v>
      </c>
      <c r="I154" s="2" t="s">
        <v>315</v>
      </c>
      <c r="J154" s="60"/>
      <c r="K154" s="61">
        <v>4016.75</v>
      </c>
      <c r="L154"/>
      <c r="M154" s="63">
        <v>568</v>
      </c>
      <c r="N154" s="64">
        <f t="shared" si="48"/>
        <v>170.4</v>
      </c>
      <c r="O154" s="64">
        <f t="shared" si="49"/>
        <v>2410.0500000000002</v>
      </c>
      <c r="P154" s="64">
        <f t="shared" si="50"/>
        <v>0</v>
      </c>
      <c r="Q154" s="64">
        <f t="shared" si="51"/>
        <v>0</v>
      </c>
      <c r="R154" s="65">
        <f t="shared" si="52"/>
        <v>0.14000000000000001</v>
      </c>
      <c r="S154" s="65">
        <f t="shared" si="53"/>
        <v>0</v>
      </c>
      <c r="T154" s="64">
        <f t="shared" si="54"/>
        <v>0</v>
      </c>
      <c r="U154" s="64">
        <f t="shared" si="55"/>
        <v>0</v>
      </c>
      <c r="V154">
        <v>77</v>
      </c>
      <c r="W154" s="64">
        <f t="shared" si="56"/>
        <v>19.25</v>
      </c>
      <c r="X154" s="27">
        <f t="shared" si="57"/>
        <v>170.4</v>
      </c>
      <c r="Y154" s="11">
        <f t="shared" si="58"/>
        <v>4206.3999999999996</v>
      </c>
      <c r="Z154" s="61">
        <v>5285133507</v>
      </c>
      <c r="AA154" s="63">
        <v>24747</v>
      </c>
      <c r="AB154" s="27">
        <f t="shared" si="59"/>
        <v>213566.63</v>
      </c>
      <c r="AC154" s="10">
        <f t="shared" si="60"/>
        <v>0.77513799999999999</v>
      </c>
      <c r="AD154" s="63">
        <v>153715</v>
      </c>
      <c r="AE154" s="10">
        <f t="shared" si="83"/>
        <v>1.057547</v>
      </c>
      <c r="AF154" s="10">
        <f t="shared" si="81"/>
        <v>0.14013900000000001</v>
      </c>
      <c r="AG154" s="66">
        <f t="shared" si="61"/>
        <v>0.14013900000000001</v>
      </c>
      <c r="AH154" s="67">
        <f t="shared" si="62"/>
        <v>0</v>
      </c>
      <c r="AI154" s="68">
        <f t="shared" si="63"/>
        <v>0.14013900000000001</v>
      </c>
      <c r="AJ154">
        <v>0</v>
      </c>
      <c r="AK154">
        <v>0</v>
      </c>
      <c r="AL154" s="26">
        <f t="shared" si="64"/>
        <v>0</v>
      </c>
      <c r="AM154">
        <v>0</v>
      </c>
      <c r="AN154">
        <v>0</v>
      </c>
      <c r="AO154" s="26">
        <f t="shared" si="65"/>
        <v>0</v>
      </c>
      <c r="AP154" s="26">
        <f t="shared" si="66"/>
        <v>6793765</v>
      </c>
      <c r="AQ154" s="26">
        <f t="shared" si="82"/>
        <v>6793765</v>
      </c>
      <c r="AR154" s="69">
        <v>6087799</v>
      </c>
      <c r="AS154" s="69">
        <f t="shared" si="84"/>
        <v>6793765</v>
      </c>
      <c r="AT154" s="63">
        <v>8273772</v>
      </c>
      <c r="AU154" s="26">
        <f t="shared" si="67"/>
        <v>1480007</v>
      </c>
      <c r="AV154" s="70" t="str">
        <f t="shared" si="68"/>
        <v>No</v>
      </c>
      <c r="AW154" s="69">
        <f t="shared" si="69"/>
        <v>0</v>
      </c>
      <c r="AX154" s="71">
        <f t="shared" si="70"/>
        <v>8273772</v>
      </c>
      <c r="AY154" s="72">
        <f t="shared" si="71"/>
        <v>8273772</v>
      </c>
      <c r="AZ154" s="115">
        <f t="shared" si="72"/>
        <v>0</v>
      </c>
      <c r="BA154" s="115"/>
      <c r="BB154" s="115">
        <f t="shared" si="73"/>
        <v>12069.150432563638</v>
      </c>
      <c r="BC154" s="74"/>
      <c r="BD154" s="74"/>
      <c r="BE154" s="74">
        <f t="shared" si="74"/>
        <v>-1480007</v>
      </c>
      <c r="BF154" s="74">
        <f t="shared" si="85"/>
        <v>-1480007</v>
      </c>
      <c r="BG154" s="74">
        <f t="shared" si="85"/>
        <v>-1268513.9996999996</v>
      </c>
      <c r="BH154" s="74">
        <f t="shared" si="85"/>
        <v>-1057052.7159500094</v>
      </c>
      <c r="BI154" s="74">
        <f t="shared" si="85"/>
        <v>-845642.1727600079</v>
      </c>
      <c r="BJ154" s="74">
        <f t="shared" si="85"/>
        <v>-634231.62957000546</v>
      </c>
      <c r="BK154" s="74">
        <f t="shared" si="85"/>
        <v>-422842.22743432224</v>
      </c>
      <c r="BL154" s="74">
        <f t="shared" si="85"/>
        <v>-211421.11371716112</v>
      </c>
      <c r="BO154" s="116">
        <f t="shared" si="86"/>
        <v>0</v>
      </c>
      <c r="BP154" s="116">
        <f t="shared" si="86"/>
        <v>-211493.00029999999</v>
      </c>
      <c r="BQ154" s="116">
        <f t="shared" si="86"/>
        <v>-211461.2837499899</v>
      </c>
      <c r="BR154" s="116">
        <f t="shared" si="86"/>
        <v>-211410.54319000189</v>
      </c>
      <c r="BS154" s="116">
        <f t="shared" si="86"/>
        <v>-211410.54319000198</v>
      </c>
      <c r="BT154" s="116">
        <f t="shared" si="86"/>
        <v>-211389.40213568282</v>
      </c>
      <c r="BU154" s="116">
        <f t="shared" si="86"/>
        <v>-211421.11371716112</v>
      </c>
      <c r="BV154" s="116">
        <f t="shared" ref="BV154:BV195" si="89">BL154*BV$16</f>
        <v>-211421.11371716112</v>
      </c>
      <c r="BX154" s="74">
        <f t="shared" si="77"/>
        <v>8273772</v>
      </c>
      <c r="BY154" s="74">
        <f t="shared" si="87"/>
        <v>8062278.9996999996</v>
      </c>
      <c r="BZ154" s="74">
        <f t="shared" si="87"/>
        <v>7850817.7159500094</v>
      </c>
      <c r="CA154" s="74">
        <f t="shared" si="87"/>
        <v>7639407.1727600079</v>
      </c>
      <c r="CB154" s="74">
        <f t="shared" si="87"/>
        <v>7427996.6295700055</v>
      </c>
      <c r="CC154" s="74">
        <f t="shared" si="87"/>
        <v>7216607.2274343222</v>
      </c>
      <c r="CD154" s="74">
        <f t="shared" si="87"/>
        <v>7005186.1137171611</v>
      </c>
      <c r="CE154" s="74">
        <f t="shared" si="87"/>
        <v>6793765</v>
      </c>
      <c r="CG154" s="117">
        <f t="shared" si="79"/>
        <v>8273772</v>
      </c>
      <c r="CH154" s="117">
        <f t="shared" si="88"/>
        <v>8062278.9996999996</v>
      </c>
      <c r="CI154" s="117">
        <f t="shared" si="88"/>
        <v>7850817.7159500094</v>
      </c>
      <c r="CJ154" s="117">
        <f t="shared" si="88"/>
        <v>7639407.1727600079</v>
      </c>
      <c r="CK154" s="117">
        <f t="shared" si="88"/>
        <v>7427996.6295700055</v>
      </c>
      <c r="CL154" s="117">
        <f t="shared" si="88"/>
        <v>7216607.2274343222</v>
      </c>
      <c r="CM154" s="117">
        <f t="shared" si="88"/>
        <v>7005186.1137171611</v>
      </c>
      <c r="CN154" s="117">
        <f t="shared" si="88"/>
        <v>6793765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 s="124">
        <v>0</v>
      </c>
      <c r="H155" s="6">
        <v>129</v>
      </c>
      <c r="I155" s="2" t="s">
        <v>316</v>
      </c>
      <c r="J155" s="60"/>
      <c r="K155" s="61">
        <v>1285.21</v>
      </c>
      <c r="L155"/>
      <c r="M155" s="63">
        <v>96</v>
      </c>
      <c r="N155" s="64">
        <f t="shared" ref="N155:N195" si="90">ROUND(M155*0.3,2)</f>
        <v>28.8</v>
      </c>
      <c r="O155" s="64">
        <f t="shared" ref="O155:O195" si="91">ROUND(K155*0.6,2)</f>
        <v>771.13</v>
      </c>
      <c r="P155" s="64">
        <f t="shared" ref="P155:P195" si="92">MAX(M155-O155,0)</f>
        <v>0</v>
      </c>
      <c r="Q155" s="64">
        <f t="shared" ref="Q155:Q195" si="93">ROUND(P155*0.15,2)</f>
        <v>0</v>
      </c>
      <c r="R155" s="65">
        <f t="shared" ref="R155:R195" si="94">ROUND(M155/K155,2)</f>
        <v>7.0000000000000007E-2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ref="U155:U195" si="97">ROUND(T155*0.15,2)</f>
        <v>0</v>
      </c>
      <c r="V155">
        <v>21</v>
      </c>
      <c r="W155" s="64">
        <f t="shared" ref="W155:W195" si="98">ROUND(V155*0.25,2)</f>
        <v>5.25</v>
      </c>
      <c r="X155" s="27">
        <f t="shared" ref="X155:X195" si="99">ROUND(M155*$X$2,2)</f>
        <v>28.8</v>
      </c>
      <c r="Y155" s="11">
        <f t="shared" ref="Y155:Y195" si="100">+K155+N155+Q155+W155</f>
        <v>1319.26</v>
      </c>
      <c r="Z155" s="61">
        <v>1794605431</v>
      </c>
      <c r="AA155" s="63">
        <v>10164</v>
      </c>
      <c r="AB155" s="27">
        <f t="shared" ref="AB155:AB195" si="101">ROUND(Z155/AA155,2)</f>
        <v>176564.88</v>
      </c>
      <c r="AC155" s="10">
        <f t="shared" ref="AC155:AC195" si="102">(ROUND(AB155/$AC$21,6))</f>
        <v>0.64083999999999997</v>
      </c>
      <c r="AD155" s="63">
        <v>115119</v>
      </c>
      <c r="AE155" s="10">
        <f t="shared" si="83"/>
        <v>0.79200999999999999</v>
      </c>
      <c r="AF155" s="10">
        <f t="shared" si="81"/>
        <v>0.313809</v>
      </c>
      <c r="AG155" s="66">
        <f t="shared" ref="AG155:AG195" si="103">IF(OR(B155=1,C155=1),MAX($L$7,AF155),MAX($L$6,AF155))</f>
        <v>0.313809</v>
      </c>
      <c r="AH155" s="67">
        <f t="shared" ref="AH155:AH195" si="104">IF(G155&gt;=1,IF(G155&lt;=5,0.06,IF(G155&lt;=10,0.05,IF(G155&lt;=15,0.04,IF(G155&lt;=19,0.03,0)))),0)</f>
        <v>0</v>
      </c>
      <c r="AI155" s="68">
        <f t="shared" ref="AI155:AI195" si="105">+AH155+AG155</f>
        <v>0.313809</v>
      </c>
      <c r="AJ155">
        <v>0</v>
      </c>
      <c r="AK155">
        <v>0</v>
      </c>
      <c r="AL155" s="26">
        <f t="shared" ref="AL155:AL195" si="106">ROUND(AJ155*AK155*100,0)</f>
        <v>0</v>
      </c>
      <c r="AM155">
        <v>0</v>
      </c>
      <c r="AN155">
        <v>0</v>
      </c>
      <c r="AO155" s="26">
        <f t="shared" ref="AO155:AO195" si="107">ROUND(AM155*AN155*100,0)</f>
        <v>0</v>
      </c>
      <c r="AP155" s="26">
        <f t="shared" ref="AP155:AP195" si="108">ROUND(Y155*AI155*$AP$21,0)</f>
        <v>4771300</v>
      </c>
      <c r="AQ155" s="26">
        <f t="shared" si="82"/>
        <v>4771300</v>
      </c>
      <c r="AR155" s="69">
        <v>5929453</v>
      </c>
      <c r="AS155" s="69">
        <f t="shared" si="84"/>
        <v>4771300</v>
      </c>
      <c r="AT155" s="63">
        <v>5692630</v>
      </c>
      <c r="AU155" s="26">
        <f t="shared" ref="AU155:AU195" si="109">ABS(AQ155-AT155)</f>
        <v>921330</v>
      </c>
      <c r="AV155" s="70" t="str">
        <f t="shared" ref="AV155:AV195" si="110">IF(AQ155&gt;AT155,"Yes","No")</f>
        <v>No</v>
      </c>
      <c r="AW155" s="69">
        <f t="shared" ref="AW155:AW195" si="111">IF(AV155="Yes",+AU155*$L$9,+AU155*$L$10)</f>
        <v>0</v>
      </c>
      <c r="AX155" s="71">
        <f t="shared" ref="AX155:AX195" si="112">IF(AV155="Yes",AT155+AW155,AT155- AW155)</f>
        <v>5692630</v>
      </c>
      <c r="AY155" s="72">
        <f t="shared" ref="AY155:AY195" si="113">IF(C155=1,MAX(AX155,AR155,AT155),AX155)</f>
        <v>5692630</v>
      </c>
      <c r="AZ155" s="115">
        <f t="shared" ref="AZ155:AZ195" si="114">AY155-AT155</f>
        <v>0</v>
      </c>
      <c r="BA155" s="115"/>
      <c r="BB155" s="115">
        <f t="shared" ref="BB155:BB195" si="115">$L$8*Y155/K155</f>
        <v>11830.340177869764</v>
      </c>
      <c r="BC155" s="74"/>
      <c r="BD155" s="74"/>
      <c r="BE155" s="74">
        <f t="shared" ref="BE155:BE195" si="116">$AQ155-AY155</f>
        <v>-921330</v>
      </c>
      <c r="BF155" s="74">
        <f t="shared" ref="BF155:BL186" si="117">$AQ155-CG155</f>
        <v>-921330</v>
      </c>
      <c r="BG155" s="74">
        <f t="shared" si="117"/>
        <v>-789671.94299999997</v>
      </c>
      <c r="BH155" s="74">
        <f t="shared" si="117"/>
        <v>-658033.63010189962</v>
      </c>
      <c r="BI155" s="74">
        <f t="shared" si="117"/>
        <v>-526426.90408151969</v>
      </c>
      <c r="BJ155" s="74">
        <f t="shared" si="117"/>
        <v>-394820.17806113977</v>
      </c>
      <c r="BK155" s="74">
        <f t="shared" si="117"/>
        <v>-263226.61271336209</v>
      </c>
      <c r="BL155" s="74">
        <f t="shared" si="117"/>
        <v>-131613.30635668151</v>
      </c>
      <c r="BO155" s="116">
        <f t="shared" ref="BO155:BU186" si="118">BE155*BO$16</f>
        <v>0</v>
      </c>
      <c r="BP155" s="116">
        <f t="shared" si="118"/>
        <v>-131658.057</v>
      </c>
      <c r="BQ155" s="116">
        <f t="shared" si="118"/>
        <v>-131638.31289809998</v>
      </c>
      <c r="BR155" s="116">
        <f t="shared" si="118"/>
        <v>-131606.72602037992</v>
      </c>
      <c r="BS155" s="116">
        <f t="shared" si="118"/>
        <v>-131606.72602037992</v>
      </c>
      <c r="BT155" s="116">
        <f t="shared" si="118"/>
        <v>-131593.56534777788</v>
      </c>
      <c r="BU155" s="116">
        <f t="shared" si="118"/>
        <v>-131613.30635668105</v>
      </c>
      <c r="BV155" s="116">
        <f t="shared" si="89"/>
        <v>-131613.30635668151</v>
      </c>
      <c r="BX155" s="74">
        <f t="shared" ref="BX155:BX195" si="119">AY155+BO155</f>
        <v>5692630</v>
      </c>
      <c r="BY155" s="74">
        <f t="shared" ref="BY155:CE186" si="120">CG155+BP155</f>
        <v>5560971.943</v>
      </c>
      <c r="BZ155" s="74">
        <f t="shared" si="120"/>
        <v>5429333.6301018996</v>
      </c>
      <c r="CA155" s="74">
        <f t="shared" si="120"/>
        <v>5297726.9040815197</v>
      </c>
      <c r="CB155" s="74">
        <f t="shared" si="120"/>
        <v>5166120.1780611398</v>
      </c>
      <c r="CC155" s="74">
        <f t="shared" si="120"/>
        <v>5034526.6127133621</v>
      </c>
      <c r="CD155" s="74">
        <f t="shared" si="120"/>
        <v>4902913.3063566815</v>
      </c>
      <c r="CE155" s="74">
        <f t="shared" si="120"/>
        <v>4771300</v>
      </c>
      <c r="CG155" s="117">
        <f t="shared" ref="CG155:CG195" si="121">IF(OR($C155=1,$B155=1),MAX(BX155,AY155,$AR155),BX155)</f>
        <v>5692630</v>
      </c>
      <c r="CH155" s="117">
        <f t="shared" ref="CH155:CN186" si="122">IF(OR($C155=1,$B155=1),MAX(BY155,CG155,$AR155),BY155)</f>
        <v>5560971.943</v>
      </c>
      <c r="CI155" s="117">
        <f t="shared" si="122"/>
        <v>5429333.6301018996</v>
      </c>
      <c r="CJ155" s="117">
        <f t="shared" si="122"/>
        <v>5297726.9040815197</v>
      </c>
      <c r="CK155" s="117">
        <f t="shared" si="122"/>
        <v>5166120.1780611398</v>
      </c>
      <c r="CL155" s="117">
        <f t="shared" si="122"/>
        <v>5034526.6127133621</v>
      </c>
      <c r="CM155" s="117">
        <f t="shared" si="122"/>
        <v>4902913.3063566815</v>
      </c>
      <c r="CN155" s="117">
        <f t="shared" si="122"/>
        <v>4771300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 s="124">
        <v>0</v>
      </c>
      <c r="H156" s="6">
        <v>130</v>
      </c>
      <c r="I156" s="2" t="s">
        <v>317</v>
      </c>
      <c r="J156" s="60"/>
      <c r="K156" s="61">
        <v>2286.14</v>
      </c>
      <c r="L156"/>
      <c r="M156" s="63">
        <v>315</v>
      </c>
      <c r="N156" s="64">
        <f t="shared" si="90"/>
        <v>94.5</v>
      </c>
      <c r="O156" s="64">
        <f t="shared" si="91"/>
        <v>1371.68</v>
      </c>
      <c r="P156" s="64">
        <f t="shared" si="92"/>
        <v>0</v>
      </c>
      <c r="Q156" s="64">
        <f t="shared" si="93"/>
        <v>0</v>
      </c>
      <c r="R156" s="65">
        <f t="shared" si="94"/>
        <v>0.14000000000000001</v>
      </c>
      <c r="S156" s="65">
        <f t="shared" si="95"/>
        <v>0</v>
      </c>
      <c r="T156" s="64">
        <f t="shared" si="96"/>
        <v>0</v>
      </c>
      <c r="U156" s="64">
        <f t="shared" si="97"/>
        <v>0</v>
      </c>
      <c r="V156">
        <v>38</v>
      </c>
      <c r="W156" s="64">
        <f t="shared" si="98"/>
        <v>9.5</v>
      </c>
      <c r="X156" s="27">
        <f t="shared" si="99"/>
        <v>94.5</v>
      </c>
      <c r="Y156" s="11">
        <f t="shared" si="100"/>
        <v>2390.14</v>
      </c>
      <c r="Z156" s="61">
        <v>4494234118.3299999</v>
      </c>
      <c r="AA156" s="63">
        <v>19973</v>
      </c>
      <c r="AB156" s="27">
        <f t="shared" si="101"/>
        <v>225015.48</v>
      </c>
      <c r="AC156" s="10">
        <f t="shared" si="102"/>
        <v>0.81669099999999994</v>
      </c>
      <c r="AD156" s="63">
        <v>112434</v>
      </c>
      <c r="AE156" s="10">
        <f t="shared" si="83"/>
        <v>0.77353700000000003</v>
      </c>
      <c r="AF156" s="10">
        <f t="shared" ref="AF156:AF195" si="123">ROUND(1-((AC156*$L$4)+(AE156*$L$5)),6)</f>
        <v>0.19625500000000001</v>
      </c>
      <c r="AG156" s="66">
        <f t="shared" si="103"/>
        <v>0.19625500000000001</v>
      </c>
      <c r="AH156" s="67">
        <f t="shared" si="104"/>
        <v>0</v>
      </c>
      <c r="AI156" s="68">
        <f t="shared" si="105"/>
        <v>0.19625500000000001</v>
      </c>
      <c r="AJ156">
        <v>2288</v>
      </c>
      <c r="AK156">
        <v>13</v>
      </c>
      <c r="AL156" s="26">
        <f t="shared" si="106"/>
        <v>2974400</v>
      </c>
      <c r="AM156">
        <v>0</v>
      </c>
      <c r="AN156">
        <v>0</v>
      </c>
      <c r="AO156" s="26">
        <f t="shared" si="107"/>
        <v>0</v>
      </c>
      <c r="AP156" s="26">
        <f t="shared" si="108"/>
        <v>5406112</v>
      </c>
      <c r="AQ156" s="26">
        <f t="shared" ref="AQ156:AQ195" si="124">SUM(AL156+AO156+AP156)</f>
        <v>8380512</v>
      </c>
      <c r="AR156" s="69">
        <v>3458266</v>
      </c>
      <c r="AS156" s="69">
        <f t="shared" si="84"/>
        <v>8380512</v>
      </c>
      <c r="AT156" s="63">
        <v>8158182</v>
      </c>
      <c r="AU156" s="26">
        <f t="shared" si="109"/>
        <v>222330</v>
      </c>
      <c r="AV156" s="70" t="str">
        <f t="shared" si="110"/>
        <v>Yes</v>
      </c>
      <c r="AW156" s="69">
        <f t="shared" si="111"/>
        <v>222330</v>
      </c>
      <c r="AX156" s="71">
        <f t="shared" si="112"/>
        <v>8380512</v>
      </c>
      <c r="AY156" s="72">
        <f t="shared" si="113"/>
        <v>8380512</v>
      </c>
      <c r="AZ156" s="115">
        <f t="shared" si="114"/>
        <v>222330</v>
      </c>
      <c r="BA156" s="115"/>
      <c r="BB156" s="115">
        <f t="shared" si="115"/>
        <v>12049.28985101525</v>
      </c>
      <c r="BC156" s="74"/>
      <c r="BD156" s="74"/>
      <c r="BE156" s="74">
        <f t="shared" si="116"/>
        <v>0</v>
      </c>
      <c r="BF156" s="74">
        <f t="shared" si="117"/>
        <v>0</v>
      </c>
      <c r="BG156" s="74">
        <f t="shared" si="117"/>
        <v>0</v>
      </c>
      <c r="BH156" s="74">
        <f t="shared" si="117"/>
        <v>0</v>
      </c>
      <c r="BI156" s="74">
        <f t="shared" si="117"/>
        <v>0</v>
      </c>
      <c r="BJ156" s="74">
        <f t="shared" si="117"/>
        <v>0</v>
      </c>
      <c r="BK156" s="74">
        <f t="shared" si="117"/>
        <v>0</v>
      </c>
      <c r="BL156" s="74">
        <f t="shared" si="117"/>
        <v>0</v>
      </c>
      <c r="BO156" s="116">
        <f t="shared" si="118"/>
        <v>0</v>
      </c>
      <c r="BP156" s="116">
        <f t="shared" si="118"/>
        <v>0</v>
      </c>
      <c r="BQ156" s="116">
        <f t="shared" si="118"/>
        <v>0</v>
      </c>
      <c r="BR156" s="116">
        <f t="shared" si="118"/>
        <v>0</v>
      </c>
      <c r="BS156" s="116">
        <f t="shared" si="118"/>
        <v>0</v>
      </c>
      <c r="BT156" s="116">
        <f t="shared" si="118"/>
        <v>0</v>
      </c>
      <c r="BU156" s="116">
        <f t="shared" si="118"/>
        <v>0</v>
      </c>
      <c r="BV156" s="116">
        <f t="shared" si="89"/>
        <v>0</v>
      </c>
      <c r="BX156" s="74">
        <f t="shared" si="119"/>
        <v>8380512</v>
      </c>
      <c r="BY156" s="74">
        <f t="shared" si="120"/>
        <v>8380512</v>
      </c>
      <c r="BZ156" s="74">
        <f t="shared" si="120"/>
        <v>8380512</v>
      </c>
      <c r="CA156" s="74">
        <f t="shared" si="120"/>
        <v>8380512</v>
      </c>
      <c r="CB156" s="74">
        <f t="shared" si="120"/>
        <v>8380512</v>
      </c>
      <c r="CC156" s="74">
        <f t="shared" si="120"/>
        <v>8380512</v>
      </c>
      <c r="CD156" s="74">
        <f t="shared" si="120"/>
        <v>8380512</v>
      </c>
      <c r="CE156" s="74">
        <f t="shared" si="120"/>
        <v>8380512</v>
      </c>
      <c r="CG156" s="117">
        <f t="shared" si="121"/>
        <v>8380512</v>
      </c>
      <c r="CH156" s="117">
        <f t="shared" si="122"/>
        <v>8380512</v>
      </c>
      <c r="CI156" s="117">
        <f t="shared" si="122"/>
        <v>8380512</v>
      </c>
      <c r="CJ156" s="117">
        <f t="shared" si="122"/>
        <v>8380512</v>
      </c>
      <c r="CK156" s="117">
        <f t="shared" si="122"/>
        <v>8380512</v>
      </c>
      <c r="CL156" s="117">
        <f t="shared" si="122"/>
        <v>8380512</v>
      </c>
      <c r="CM156" s="117">
        <f t="shared" si="122"/>
        <v>8380512</v>
      </c>
      <c r="CN156" s="117">
        <f t="shared" si="122"/>
        <v>8380512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 s="124">
        <v>0</v>
      </c>
      <c r="H157" s="6">
        <v>131</v>
      </c>
      <c r="I157" s="2" t="s">
        <v>318</v>
      </c>
      <c r="J157" s="60"/>
      <c r="K157" s="61">
        <v>5959.07</v>
      </c>
      <c r="L157"/>
      <c r="M157" s="63">
        <v>1561</v>
      </c>
      <c r="N157" s="64">
        <f t="shared" si="90"/>
        <v>468.3</v>
      </c>
      <c r="O157" s="64">
        <f t="shared" si="91"/>
        <v>3575.44</v>
      </c>
      <c r="P157" s="64">
        <f t="shared" si="92"/>
        <v>0</v>
      </c>
      <c r="Q157" s="64">
        <f t="shared" si="93"/>
        <v>0</v>
      </c>
      <c r="R157" s="65">
        <f t="shared" si="94"/>
        <v>0.26</v>
      </c>
      <c r="S157" s="65">
        <f t="shared" si="95"/>
        <v>0</v>
      </c>
      <c r="T157" s="64">
        <f t="shared" si="96"/>
        <v>0</v>
      </c>
      <c r="U157" s="64">
        <f t="shared" si="97"/>
        <v>0</v>
      </c>
      <c r="V157">
        <v>245</v>
      </c>
      <c r="W157" s="64">
        <f t="shared" si="98"/>
        <v>61.25</v>
      </c>
      <c r="X157" s="27">
        <f t="shared" si="99"/>
        <v>468.3</v>
      </c>
      <c r="Y157" s="11">
        <f t="shared" si="100"/>
        <v>6488.62</v>
      </c>
      <c r="Z157" s="61">
        <v>8893201419.3299999</v>
      </c>
      <c r="AA157" s="63">
        <v>43575</v>
      </c>
      <c r="AB157" s="27">
        <f t="shared" si="101"/>
        <v>204089.53</v>
      </c>
      <c r="AC157" s="10">
        <f t="shared" si="102"/>
        <v>0.74074099999999998</v>
      </c>
      <c r="AD157" s="63">
        <v>121584</v>
      </c>
      <c r="AE157" s="10">
        <f t="shared" ref="AE157:AE195" si="125">(ROUND(AD157/$AE$21,6))</f>
        <v>0.83648900000000004</v>
      </c>
      <c r="AF157" s="10">
        <f t="shared" si="123"/>
        <v>0.23053499999999999</v>
      </c>
      <c r="AG157" s="66">
        <f t="shared" si="103"/>
        <v>0.23053499999999999</v>
      </c>
      <c r="AH157" s="67">
        <f t="shared" si="104"/>
        <v>0</v>
      </c>
      <c r="AI157" s="68">
        <f t="shared" si="105"/>
        <v>0.23053499999999999</v>
      </c>
      <c r="AJ157">
        <v>0</v>
      </c>
      <c r="AK157">
        <v>0</v>
      </c>
      <c r="AL157" s="26">
        <f t="shared" si="106"/>
        <v>0</v>
      </c>
      <c r="AM157">
        <v>0</v>
      </c>
      <c r="AN157">
        <v>0</v>
      </c>
      <c r="AO157" s="26">
        <f t="shared" si="107"/>
        <v>0</v>
      </c>
      <c r="AP157" s="26">
        <f t="shared" si="108"/>
        <v>17239717</v>
      </c>
      <c r="AQ157" s="26">
        <f t="shared" si="124"/>
        <v>17239717</v>
      </c>
      <c r="AR157" s="69">
        <v>20268059</v>
      </c>
      <c r="AS157" s="69">
        <f t="shared" ref="AS157:AS195" si="126">IF(C157=1, MAX(AR157, AQ157, AT157), AQ157)</f>
        <v>17239717</v>
      </c>
      <c r="AT157" s="63">
        <v>20848374</v>
      </c>
      <c r="AU157" s="26">
        <f t="shared" si="109"/>
        <v>3608657</v>
      </c>
      <c r="AV157" s="70" t="str">
        <f t="shared" si="110"/>
        <v>No</v>
      </c>
      <c r="AW157" s="69">
        <f t="shared" si="111"/>
        <v>0</v>
      </c>
      <c r="AX157" s="71">
        <f t="shared" si="112"/>
        <v>20848374</v>
      </c>
      <c r="AY157" s="72">
        <f t="shared" si="113"/>
        <v>20848374</v>
      </c>
      <c r="AZ157" s="115">
        <f t="shared" si="114"/>
        <v>0</v>
      </c>
      <c r="BA157" s="115"/>
      <c r="BB157" s="115">
        <f t="shared" si="115"/>
        <v>12549.163795692953</v>
      </c>
      <c r="BC157" s="74"/>
      <c r="BD157" s="74"/>
      <c r="BE157" s="74">
        <f t="shared" si="116"/>
        <v>-3608657</v>
      </c>
      <c r="BF157" s="74">
        <f t="shared" si="117"/>
        <v>-3608657</v>
      </c>
      <c r="BG157" s="74">
        <f t="shared" si="117"/>
        <v>-3092979.9147000015</v>
      </c>
      <c r="BH157" s="74">
        <f t="shared" si="117"/>
        <v>-2577380.1629195102</v>
      </c>
      <c r="BI157" s="74">
        <f t="shared" si="117"/>
        <v>-2061904.1303356066</v>
      </c>
      <c r="BJ157" s="74">
        <f t="shared" si="117"/>
        <v>-1546428.0977517068</v>
      </c>
      <c r="BK157" s="74">
        <f t="shared" si="117"/>
        <v>-1031003.612771064</v>
      </c>
      <c r="BL157" s="74">
        <f t="shared" si="117"/>
        <v>-515501.80638553202</v>
      </c>
      <c r="BO157" s="116">
        <f t="shared" si="118"/>
        <v>0</v>
      </c>
      <c r="BP157" s="116">
        <f t="shared" si="118"/>
        <v>-515677.08529999998</v>
      </c>
      <c r="BQ157" s="116">
        <f t="shared" si="118"/>
        <v>-515599.75178049022</v>
      </c>
      <c r="BR157" s="116">
        <f t="shared" si="118"/>
        <v>-515476.03258390207</v>
      </c>
      <c r="BS157" s="116">
        <f t="shared" si="118"/>
        <v>-515476.03258390166</v>
      </c>
      <c r="BT157" s="116">
        <f t="shared" si="118"/>
        <v>-515424.48498064384</v>
      </c>
      <c r="BU157" s="116">
        <f t="shared" si="118"/>
        <v>-515501.80638553202</v>
      </c>
      <c r="BV157" s="116">
        <f t="shared" si="89"/>
        <v>-515501.80638553202</v>
      </c>
      <c r="BX157" s="74">
        <f t="shared" si="119"/>
        <v>20848374</v>
      </c>
      <c r="BY157" s="74">
        <f t="shared" si="120"/>
        <v>20332696.914700001</v>
      </c>
      <c r="BZ157" s="74">
        <f t="shared" si="120"/>
        <v>19817097.16291951</v>
      </c>
      <c r="CA157" s="74">
        <f t="shared" si="120"/>
        <v>19301621.130335607</v>
      </c>
      <c r="CB157" s="74">
        <f t="shared" si="120"/>
        <v>18786145.097751707</v>
      </c>
      <c r="CC157" s="74">
        <f t="shared" si="120"/>
        <v>18270720.612771064</v>
      </c>
      <c r="CD157" s="74">
        <f t="shared" si="120"/>
        <v>17755218.806385532</v>
      </c>
      <c r="CE157" s="74">
        <f t="shared" si="120"/>
        <v>17239717</v>
      </c>
      <c r="CG157" s="117">
        <f t="shared" si="121"/>
        <v>20848374</v>
      </c>
      <c r="CH157" s="117">
        <f t="shared" si="122"/>
        <v>20332696.914700001</v>
      </c>
      <c r="CI157" s="117">
        <f t="shared" si="122"/>
        <v>19817097.16291951</v>
      </c>
      <c r="CJ157" s="117">
        <f t="shared" si="122"/>
        <v>19301621.130335607</v>
      </c>
      <c r="CK157" s="117">
        <f t="shared" si="122"/>
        <v>18786145.097751707</v>
      </c>
      <c r="CL157" s="117">
        <f t="shared" si="122"/>
        <v>18270720.612771064</v>
      </c>
      <c r="CM157" s="117">
        <f t="shared" si="122"/>
        <v>17755218.806385532</v>
      </c>
      <c r="CN157" s="117">
        <f t="shared" si="122"/>
        <v>17239717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 s="124">
        <v>0</v>
      </c>
      <c r="H158" s="6">
        <v>132</v>
      </c>
      <c r="I158" s="2" t="s">
        <v>319</v>
      </c>
      <c r="J158" s="60"/>
      <c r="K158" s="61">
        <v>5202.7700000000004</v>
      </c>
      <c r="L158"/>
      <c r="M158" s="63">
        <v>887</v>
      </c>
      <c r="N158" s="64">
        <f t="shared" si="90"/>
        <v>266.10000000000002</v>
      </c>
      <c r="O158" s="64">
        <f t="shared" si="91"/>
        <v>3121.66</v>
      </c>
      <c r="P158" s="64">
        <f t="shared" si="92"/>
        <v>0</v>
      </c>
      <c r="Q158" s="64">
        <f t="shared" si="93"/>
        <v>0</v>
      </c>
      <c r="R158" s="65">
        <f t="shared" si="94"/>
        <v>0.17</v>
      </c>
      <c r="S158" s="65">
        <f t="shared" si="95"/>
        <v>0</v>
      </c>
      <c r="T158" s="64">
        <f t="shared" si="96"/>
        <v>0</v>
      </c>
      <c r="U158" s="64">
        <f t="shared" si="97"/>
        <v>0</v>
      </c>
      <c r="V158">
        <v>457</v>
      </c>
      <c r="W158" s="64">
        <f t="shared" si="98"/>
        <v>114.25</v>
      </c>
      <c r="X158" s="27">
        <f t="shared" si="99"/>
        <v>266.10000000000002</v>
      </c>
      <c r="Y158" s="11">
        <f t="shared" si="100"/>
        <v>5583.1200000000008</v>
      </c>
      <c r="Z158" s="61">
        <v>5804257411</v>
      </c>
      <c r="AA158" s="63">
        <v>26820</v>
      </c>
      <c r="AB158" s="27">
        <f t="shared" si="101"/>
        <v>216415.27</v>
      </c>
      <c r="AC158" s="10">
        <f t="shared" si="102"/>
        <v>0.78547699999999998</v>
      </c>
      <c r="AD158" s="63">
        <v>143025</v>
      </c>
      <c r="AE158" s="10">
        <f t="shared" si="125"/>
        <v>0.98400100000000001</v>
      </c>
      <c r="AF158" s="10">
        <f t="shared" si="123"/>
        <v>0.15496599999999999</v>
      </c>
      <c r="AG158" s="66">
        <f t="shared" si="103"/>
        <v>0.15496599999999999</v>
      </c>
      <c r="AH158" s="67">
        <f t="shared" si="104"/>
        <v>0</v>
      </c>
      <c r="AI158" s="68">
        <f t="shared" si="105"/>
        <v>0.15496599999999999</v>
      </c>
      <c r="AJ158">
        <v>0</v>
      </c>
      <c r="AK158">
        <v>0</v>
      </c>
      <c r="AL158" s="26">
        <f t="shared" si="106"/>
        <v>0</v>
      </c>
      <c r="AM158">
        <v>0</v>
      </c>
      <c r="AN158">
        <v>0</v>
      </c>
      <c r="AO158" s="26">
        <f t="shared" si="107"/>
        <v>0</v>
      </c>
      <c r="AP158" s="26">
        <f t="shared" si="108"/>
        <v>9971358</v>
      </c>
      <c r="AQ158" s="26">
        <f t="shared" si="124"/>
        <v>9971358</v>
      </c>
      <c r="AR158" s="69">
        <v>12826469</v>
      </c>
      <c r="AS158" s="69">
        <f t="shared" si="126"/>
        <v>9971358</v>
      </c>
      <c r="AT158" s="63">
        <v>11408078</v>
      </c>
      <c r="AU158" s="26">
        <f t="shared" si="109"/>
        <v>1436720</v>
      </c>
      <c r="AV158" s="70" t="str">
        <f t="shared" si="110"/>
        <v>No</v>
      </c>
      <c r="AW158" s="69">
        <f t="shared" si="111"/>
        <v>0</v>
      </c>
      <c r="AX158" s="71">
        <f t="shared" si="112"/>
        <v>11408078</v>
      </c>
      <c r="AY158" s="72">
        <f t="shared" si="113"/>
        <v>11408078</v>
      </c>
      <c r="AZ158" s="115">
        <f t="shared" si="114"/>
        <v>0</v>
      </c>
      <c r="BA158" s="115"/>
      <c r="BB158" s="115">
        <f t="shared" si="115"/>
        <v>12367.538445866337</v>
      </c>
      <c r="BC158" s="74"/>
      <c r="BD158" s="74"/>
      <c r="BE158" s="74">
        <f t="shared" si="116"/>
        <v>-1436720</v>
      </c>
      <c r="BF158" s="74">
        <f t="shared" si="117"/>
        <v>-1436720</v>
      </c>
      <c r="BG158" s="74">
        <f t="shared" si="117"/>
        <v>-1231412.7119999994</v>
      </c>
      <c r="BH158" s="74">
        <f t="shared" si="117"/>
        <v>-1026136.2129095998</v>
      </c>
      <c r="BI158" s="74">
        <f t="shared" si="117"/>
        <v>-820908.97032767907</v>
      </c>
      <c r="BJ158" s="74">
        <f t="shared" si="117"/>
        <v>-615681.72774576023</v>
      </c>
      <c r="BK158" s="74">
        <f t="shared" si="117"/>
        <v>-410475.00788809918</v>
      </c>
      <c r="BL158" s="74">
        <f t="shared" si="117"/>
        <v>-205237.50394405052</v>
      </c>
      <c r="BO158" s="116">
        <f t="shared" si="118"/>
        <v>0</v>
      </c>
      <c r="BP158" s="116">
        <f t="shared" si="118"/>
        <v>-205307.288</v>
      </c>
      <c r="BQ158" s="116">
        <f t="shared" si="118"/>
        <v>-205276.49909039988</v>
      </c>
      <c r="BR158" s="116">
        <f t="shared" si="118"/>
        <v>-205227.24258191997</v>
      </c>
      <c r="BS158" s="116">
        <f t="shared" si="118"/>
        <v>-205227.24258191977</v>
      </c>
      <c r="BT158" s="116">
        <f t="shared" si="118"/>
        <v>-205206.71985766187</v>
      </c>
      <c r="BU158" s="116">
        <f t="shared" si="118"/>
        <v>-205237.50394404959</v>
      </c>
      <c r="BV158" s="116">
        <f t="shared" si="89"/>
        <v>-205237.50394405052</v>
      </c>
      <c r="BX158" s="74">
        <f t="shared" si="119"/>
        <v>11408078</v>
      </c>
      <c r="BY158" s="74">
        <f t="shared" si="120"/>
        <v>11202770.711999999</v>
      </c>
      <c r="BZ158" s="74">
        <f t="shared" si="120"/>
        <v>10997494.2129096</v>
      </c>
      <c r="CA158" s="74">
        <f t="shared" si="120"/>
        <v>10792266.970327679</v>
      </c>
      <c r="CB158" s="74">
        <f t="shared" si="120"/>
        <v>10587039.72774576</v>
      </c>
      <c r="CC158" s="74">
        <f t="shared" si="120"/>
        <v>10381833.007888099</v>
      </c>
      <c r="CD158" s="74">
        <f t="shared" si="120"/>
        <v>10176595.503944051</v>
      </c>
      <c r="CE158" s="74">
        <f t="shared" si="120"/>
        <v>9971358</v>
      </c>
      <c r="CG158" s="117">
        <f t="shared" si="121"/>
        <v>11408078</v>
      </c>
      <c r="CH158" s="117">
        <f t="shared" si="122"/>
        <v>11202770.711999999</v>
      </c>
      <c r="CI158" s="117">
        <f t="shared" si="122"/>
        <v>10997494.2129096</v>
      </c>
      <c r="CJ158" s="117">
        <f t="shared" si="122"/>
        <v>10792266.970327679</v>
      </c>
      <c r="CK158" s="117">
        <f t="shared" si="122"/>
        <v>10587039.72774576</v>
      </c>
      <c r="CL158" s="117">
        <f t="shared" si="122"/>
        <v>10381833.007888099</v>
      </c>
      <c r="CM158" s="117">
        <f t="shared" si="122"/>
        <v>10176595.503944051</v>
      </c>
      <c r="CN158" s="117">
        <f t="shared" si="122"/>
        <v>9971358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 s="124">
        <v>41</v>
      </c>
      <c r="H159" s="6">
        <v>133</v>
      </c>
      <c r="I159" s="2" t="s">
        <v>320</v>
      </c>
      <c r="J159" s="60"/>
      <c r="K159" s="61">
        <v>382.91</v>
      </c>
      <c r="L159"/>
      <c r="M159" s="63">
        <v>214</v>
      </c>
      <c r="N159" s="64">
        <f t="shared" si="90"/>
        <v>64.2</v>
      </c>
      <c r="O159" s="64">
        <f t="shared" si="91"/>
        <v>229.75</v>
      </c>
      <c r="P159" s="64">
        <f t="shared" si="92"/>
        <v>0</v>
      </c>
      <c r="Q159" s="64">
        <f t="shared" si="93"/>
        <v>0</v>
      </c>
      <c r="R159" s="65">
        <f t="shared" si="94"/>
        <v>0.56000000000000005</v>
      </c>
      <c r="S159" s="65">
        <f t="shared" si="95"/>
        <v>0</v>
      </c>
      <c r="T159" s="64">
        <f t="shared" si="96"/>
        <v>0</v>
      </c>
      <c r="U159" s="64">
        <f t="shared" si="97"/>
        <v>0</v>
      </c>
      <c r="V159">
        <v>8</v>
      </c>
      <c r="W159" s="64">
        <f t="shared" si="98"/>
        <v>2</v>
      </c>
      <c r="X159" s="27">
        <f t="shared" si="99"/>
        <v>64.2</v>
      </c>
      <c r="Y159" s="11">
        <f t="shared" si="100"/>
        <v>449.11</v>
      </c>
      <c r="Z159" s="61">
        <v>377599492.67000002</v>
      </c>
      <c r="AA159" s="63">
        <v>2945</v>
      </c>
      <c r="AB159" s="27">
        <f t="shared" si="101"/>
        <v>128217.15</v>
      </c>
      <c r="AC159" s="10">
        <f t="shared" si="102"/>
        <v>0.46536300000000003</v>
      </c>
      <c r="AD159" s="63">
        <v>89838</v>
      </c>
      <c r="AE159" s="10">
        <f t="shared" si="125"/>
        <v>0.61807900000000005</v>
      </c>
      <c r="AF159" s="10">
        <f t="shared" si="123"/>
        <v>0.48882199999999998</v>
      </c>
      <c r="AG159" s="66">
        <f t="shared" si="103"/>
        <v>0.48882199999999998</v>
      </c>
      <c r="AH159" s="67">
        <f t="shared" si="104"/>
        <v>0</v>
      </c>
      <c r="AI159" s="68">
        <f t="shared" si="105"/>
        <v>0.48882199999999998</v>
      </c>
      <c r="AJ159">
        <v>0</v>
      </c>
      <c r="AK159">
        <v>0</v>
      </c>
      <c r="AL159" s="26">
        <f t="shared" si="106"/>
        <v>0</v>
      </c>
      <c r="AM159">
        <v>70</v>
      </c>
      <c r="AN159">
        <v>4</v>
      </c>
      <c r="AO159" s="26">
        <f t="shared" si="107"/>
        <v>28000</v>
      </c>
      <c r="AP159" s="26">
        <f t="shared" si="108"/>
        <v>2530139</v>
      </c>
      <c r="AQ159" s="26">
        <f t="shared" si="124"/>
        <v>2558139</v>
      </c>
      <c r="AR159" s="69">
        <v>2612273</v>
      </c>
      <c r="AS159" s="69">
        <f t="shared" si="126"/>
        <v>2558139</v>
      </c>
      <c r="AT159" s="63">
        <v>2706745</v>
      </c>
      <c r="AU159" s="26">
        <f t="shared" si="109"/>
        <v>148606</v>
      </c>
      <c r="AV159" s="70" t="str">
        <f t="shared" si="110"/>
        <v>No</v>
      </c>
      <c r="AW159" s="69">
        <f t="shared" si="111"/>
        <v>0</v>
      </c>
      <c r="AX159" s="71">
        <f t="shared" si="112"/>
        <v>2706745</v>
      </c>
      <c r="AY159" s="72">
        <f t="shared" si="113"/>
        <v>2706745</v>
      </c>
      <c r="AZ159" s="115">
        <f t="shared" si="114"/>
        <v>0</v>
      </c>
      <c r="BA159" s="115"/>
      <c r="BB159" s="115">
        <f t="shared" si="115"/>
        <v>13517.517824031756</v>
      </c>
      <c r="BC159" s="74"/>
      <c r="BD159" s="74"/>
      <c r="BE159" s="74">
        <f t="shared" si="116"/>
        <v>-148606</v>
      </c>
      <c r="BF159" s="74">
        <f t="shared" si="117"/>
        <v>-148606</v>
      </c>
      <c r="BG159" s="74">
        <f t="shared" si="117"/>
        <v>-127370.20259999996</v>
      </c>
      <c r="BH159" s="74">
        <f t="shared" si="117"/>
        <v>-106137.58982658014</v>
      </c>
      <c r="BI159" s="74">
        <f t="shared" si="117"/>
        <v>-84910.071861264296</v>
      </c>
      <c r="BJ159" s="74">
        <f t="shared" si="117"/>
        <v>-63682.553895948455</v>
      </c>
      <c r="BK159" s="74">
        <f t="shared" si="117"/>
        <v>-42457.158682428766</v>
      </c>
      <c r="BL159" s="74">
        <f t="shared" si="117"/>
        <v>-21228.57934121415</v>
      </c>
      <c r="BO159" s="116">
        <f t="shared" si="118"/>
        <v>0</v>
      </c>
      <c r="BP159" s="116">
        <f t="shared" si="118"/>
        <v>-21235.797399999999</v>
      </c>
      <c r="BQ159" s="116">
        <f t="shared" si="118"/>
        <v>-21232.612773419991</v>
      </c>
      <c r="BR159" s="116">
        <f t="shared" si="118"/>
        <v>-21227.51796531603</v>
      </c>
      <c r="BS159" s="116">
        <f t="shared" si="118"/>
        <v>-21227.517965316074</v>
      </c>
      <c r="BT159" s="116">
        <f t="shared" si="118"/>
        <v>-21225.39521351962</v>
      </c>
      <c r="BU159" s="116">
        <f t="shared" si="118"/>
        <v>-21228.579341214383</v>
      </c>
      <c r="BV159" s="116">
        <f t="shared" si="89"/>
        <v>-21228.57934121415</v>
      </c>
      <c r="BX159" s="74">
        <f t="shared" si="119"/>
        <v>2706745</v>
      </c>
      <c r="BY159" s="74">
        <f t="shared" si="120"/>
        <v>2685509.2026</v>
      </c>
      <c r="BZ159" s="74">
        <f t="shared" si="120"/>
        <v>2664276.5898265801</v>
      </c>
      <c r="CA159" s="74">
        <f t="shared" si="120"/>
        <v>2643049.0718612643</v>
      </c>
      <c r="CB159" s="74">
        <f t="shared" si="120"/>
        <v>2621821.5538959485</v>
      </c>
      <c r="CC159" s="74">
        <f t="shared" si="120"/>
        <v>2600596.1586824288</v>
      </c>
      <c r="CD159" s="74">
        <f t="shared" si="120"/>
        <v>2579367.5793412142</v>
      </c>
      <c r="CE159" s="74">
        <f t="shared" si="120"/>
        <v>2558139</v>
      </c>
      <c r="CG159" s="117">
        <f t="shared" si="121"/>
        <v>2706745</v>
      </c>
      <c r="CH159" s="117">
        <f t="shared" si="122"/>
        <v>2685509.2026</v>
      </c>
      <c r="CI159" s="117">
        <f t="shared" si="122"/>
        <v>2664276.5898265801</v>
      </c>
      <c r="CJ159" s="117">
        <f t="shared" si="122"/>
        <v>2643049.0718612643</v>
      </c>
      <c r="CK159" s="117">
        <f t="shared" si="122"/>
        <v>2621821.5538959485</v>
      </c>
      <c r="CL159" s="117">
        <f t="shared" si="122"/>
        <v>2600596.1586824288</v>
      </c>
      <c r="CM159" s="117">
        <f t="shared" si="122"/>
        <v>2579367.5793412142</v>
      </c>
      <c r="CN159" s="117">
        <f t="shared" si="122"/>
        <v>2558139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 s="124">
        <v>29</v>
      </c>
      <c r="H160" s="6">
        <v>134</v>
      </c>
      <c r="I160" s="2" t="s">
        <v>321</v>
      </c>
      <c r="J160" s="60"/>
      <c r="K160" s="61">
        <v>1273.45</v>
      </c>
      <c r="L160"/>
      <c r="M160" s="63">
        <v>447</v>
      </c>
      <c r="N160" s="64">
        <f t="shared" si="90"/>
        <v>134.1</v>
      </c>
      <c r="O160" s="64">
        <f t="shared" si="91"/>
        <v>764.07</v>
      </c>
      <c r="P160" s="64">
        <f t="shared" si="92"/>
        <v>0</v>
      </c>
      <c r="Q160" s="64">
        <f t="shared" si="93"/>
        <v>0</v>
      </c>
      <c r="R160" s="65">
        <f t="shared" si="94"/>
        <v>0.35</v>
      </c>
      <c r="S160" s="65">
        <f t="shared" si="95"/>
        <v>0</v>
      </c>
      <c r="T160" s="64">
        <f t="shared" si="96"/>
        <v>0</v>
      </c>
      <c r="U160" s="64">
        <f t="shared" si="97"/>
        <v>0</v>
      </c>
      <c r="V160">
        <v>13</v>
      </c>
      <c r="W160" s="64">
        <f t="shared" si="98"/>
        <v>3.25</v>
      </c>
      <c r="X160" s="27">
        <f t="shared" si="99"/>
        <v>134.1</v>
      </c>
      <c r="Y160" s="11">
        <f t="shared" si="100"/>
        <v>1410.8</v>
      </c>
      <c r="Z160" s="61">
        <v>1703435014.3299999</v>
      </c>
      <c r="AA160" s="63">
        <v>11462</v>
      </c>
      <c r="AB160" s="27">
        <f t="shared" si="101"/>
        <v>148615.85999999999</v>
      </c>
      <c r="AC160" s="10">
        <f t="shared" si="102"/>
        <v>0.53939999999999999</v>
      </c>
      <c r="AD160" s="63">
        <v>97509</v>
      </c>
      <c r="AE160" s="10">
        <f t="shared" si="125"/>
        <v>0.67085399999999995</v>
      </c>
      <c r="AF160" s="10">
        <f t="shared" si="123"/>
        <v>0.42116399999999998</v>
      </c>
      <c r="AG160" s="66">
        <f t="shared" si="103"/>
        <v>0.42116399999999998</v>
      </c>
      <c r="AH160" s="67">
        <f t="shared" si="104"/>
        <v>0</v>
      </c>
      <c r="AI160" s="68">
        <f t="shared" si="105"/>
        <v>0.42116399999999998</v>
      </c>
      <c r="AJ160">
        <v>0</v>
      </c>
      <c r="AK160">
        <v>0</v>
      </c>
      <c r="AL160" s="26">
        <f t="shared" si="106"/>
        <v>0</v>
      </c>
      <c r="AM160">
        <v>0</v>
      </c>
      <c r="AN160">
        <v>0</v>
      </c>
      <c r="AO160" s="26">
        <f t="shared" si="107"/>
        <v>0</v>
      </c>
      <c r="AP160" s="26">
        <f t="shared" si="108"/>
        <v>6847903</v>
      </c>
      <c r="AQ160" s="26">
        <f t="shared" si="124"/>
        <v>6847903</v>
      </c>
      <c r="AR160" s="69">
        <v>9790490</v>
      </c>
      <c r="AS160" s="69">
        <f t="shared" si="126"/>
        <v>6847903</v>
      </c>
      <c r="AT160" s="63">
        <v>9551487</v>
      </c>
      <c r="AU160" s="26">
        <f t="shared" si="109"/>
        <v>2703584</v>
      </c>
      <c r="AV160" s="70" t="str">
        <f t="shared" si="110"/>
        <v>No</v>
      </c>
      <c r="AW160" s="69">
        <f t="shared" si="111"/>
        <v>0</v>
      </c>
      <c r="AX160" s="71">
        <f t="shared" si="112"/>
        <v>9551487</v>
      </c>
      <c r="AY160" s="72">
        <f t="shared" si="113"/>
        <v>9551487</v>
      </c>
      <c r="AZ160" s="115">
        <f t="shared" si="114"/>
        <v>0</v>
      </c>
      <c r="BA160" s="115"/>
      <c r="BB160" s="115">
        <f t="shared" si="115"/>
        <v>12768.047430209273</v>
      </c>
      <c r="BC160" s="74"/>
      <c r="BD160" s="74"/>
      <c r="BE160" s="74">
        <f t="shared" si="116"/>
        <v>-2703584</v>
      </c>
      <c r="BF160" s="74">
        <f t="shared" si="117"/>
        <v>-2703584</v>
      </c>
      <c r="BG160" s="74">
        <f t="shared" si="117"/>
        <v>-2317241.8464000002</v>
      </c>
      <c r="BH160" s="74">
        <f t="shared" si="117"/>
        <v>-1930957.6306051202</v>
      </c>
      <c r="BI160" s="74">
        <f t="shared" si="117"/>
        <v>-1544766.1044840962</v>
      </c>
      <c r="BJ160" s="74">
        <f t="shared" si="117"/>
        <v>-1158574.5783630721</v>
      </c>
      <c r="BK160" s="74">
        <f t="shared" si="117"/>
        <v>-772421.67139466014</v>
      </c>
      <c r="BL160" s="74">
        <f t="shared" si="117"/>
        <v>-386210.83569733053</v>
      </c>
      <c r="BO160" s="116">
        <f t="shared" si="118"/>
        <v>0</v>
      </c>
      <c r="BP160" s="116">
        <f t="shared" si="118"/>
        <v>-386342.15360000002</v>
      </c>
      <c r="BQ160" s="116">
        <f t="shared" si="118"/>
        <v>-386284.21579488</v>
      </c>
      <c r="BR160" s="116">
        <f t="shared" si="118"/>
        <v>-386191.52612102404</v>
      </c>
      <c r="BS160" s="116">
        <f t="shared" si="118"/>
        <v>-386191.52612102404</v>
      </c>
      <c r="BT160" s="116">
        <f t="shared" si="118"/>
        <v>-386152.90696841193</v>
      </c>
      <c r="BU160" s="116">
        <f t="shared" si="118"/>
        <v>-386210.83569733007</v>
      </c>
      <c r="BV160" s="116">
        <f t="shared" si="89"/>
        <v>-386210.83569733053</v>
      </c>
      <c r="BX160" s="74">
        <f t="shared" si="119"/>
        <v>9551487</v>
      </c>
      <c r="BY160" s="74">
        <f t="shared" si="120"/>
        <v>9165144.8464000002</v>
      </c>
      <c r="BZ160" s="74">
        <f t="shared" si="120"/>
        <v>8778860.6306051202</v>
      </c>
      <c r="CA160" s="74">
        <f t="shared" si="120"/>
        <v>8392669.1044840962</v>
      </c>
      <c r="CB160" s="74">
        <f t="shared" si="120"/>
        <v>8006477.5783630721</v>
      </c>
      <c r="CC160" s="74">
        <f t="shared" si="120"/>
        <v>7620324.6713946601</v>
      </c>
      <c r="CD160" s="74">
        <f t="shared" si="120"/>
        <v>7234113.8356973305</v>
      </c>
      <c r="CE160" s="74">
        <f t="shared" si="120"/>
        <v>6847903</v>
      </c>
      <c r="CG160" s="117">
        <f t="shared" si="121"/>
        <v>9551487</v>
      </c>
      <c r="CH160" s="117">
        <f t="shared" si="122"/>
        <v>9165144.8464000002</v>
      </c>
      <c r="CI160" s="117">
        <f t="shared" si="122"/>
        <v>8778860.6306051202</v>
      </c>
      <c r="CJ160" s="117">
        <f t="shared" si="122"/>
        <v>8392669.1044840962</v>
      </c>
      <c r="CK160" s="117">
        <f t="shared" si="122"/>
        <v>8006477.5783630721</v>
      </c>
      <c r="CL160" s="117">
        <f t="shared" si="122"/>
        <v>7620324.6713946601</v>
      </c>
      <c r="CM160" s="117">
        <f t="shared" si="122"/>
        <v>7234113.8356973305</v>
      </c>
      <c r="CN160" s="117">
        <f t="shared" si="122"/>
        <v>6847903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 s="124">
        <v>0</v>
      </c>
      <c r="H161" s="6">
        <v>135</v>
      </c>
      <c r="I161" s="2" t="s">
        <v>322</v>
      </c>
      <c r="J161" s="60"/>
      <c r="K161" s="61">
        <v>14780.92</v>
      </c>
      <c r="L161"/>
      <c r="M161" s="63">
        <v>8043</v>
      </c>
      <c r="N161" s="64">
        <f t="shared" si="90"/>
        <v>2412.9</v>
      </c>
      <c r="O161" s="64">
        <f t="shared" si="91"/>
        <v>8868.5499999999993</v>
      </c>
      <c r="P161" s="64">
        <f t="shared" si="92"/>
        <v>0</v>
      </c>
      <c r="Q161" s="64">
        <f t="shared" si="93"/>
        <v>0</v>
      </c>
      <c r="R161" s="65">
        <f t="shared" si="94"/>
        <v>0.54</v>
      </c>
      <c r="S161" s="65">
        <f t="shared" si="95"/>
        <v>0</v>
      </c>
      <c r="T161" s="64">
        <f t="shared" si="96"/>
        <v>0</v>
      </c>
      <c r="U161" s="64">
        <f t="shared" si="97"/>
        <v>0</v>
      </c>
      <c r="V161">
        <v>2883</v>
      </c>
      <c r="W161" s="64">
        <f t="shared" si="98"/>
        <v>720.75</v>
      </c>
      <c r="X161" s="27">
        <f t="shared" si="99"/>
        <v>2412.9</v>
      </c>
      <c r="Y161" s="11">
        <f t="shared" si="100"/>
        <v>17914.57</v>
      </c>
      <c r="Z161" s="61">
        <v>42852864615.669998</v>
      </c>
      <c r="AA161" s="63">
        <v>135806</v>
      </c>
      <c r="AB161" s="27">
        <f t="shared" si="101"/>
        <v>315544.71000000002</v>
      </c>
      <c r="AC161" s="10">
        <f t="shared" si="102"/>
        <v>1.1452659999999999</v>
      </c>
      <c r="AD161" s="63">
        <v>107474</v>
      </c>
      <c r="AE161" s="10">
        <f t="shared" si="125"/>
        <v>0.73941299999999999</v>
      </c>
      <c r="AF161" s="10">
        <f t="shared" si="123"/>
        <v>-2.351E-2</v>
      </c>
      <c r="AG161" s="66">
        <f t="shared" si="103"/>
        <v>0.1</v>
      </c>
      <c r="AH161" s="67">
        <f t="shared" si="104"/>
        <v>0</v>
      </c>
      <c r="AI161" s="68">
        <f t="shared" si="105"/>
        <v>0.1</v>
      </c>
      <c r="AJ161">
        <v>0</v>
      </c>
      <c r="AK161">
        <v>0</v>
      </c>
      <c r="AL161" s="26">
        <f t="shared" si="106"/>
        <v>0</v>
      </c>
      <c r="AM161">
        <v>0</v>
      </c>
      <c r="AN161">
        <v>0</v>
      </c>
      <c r="AO161" s="26">
        <f t="shared" si="107"/>
        <v>0</v>
      </c>
      <c r="AP161" s="26">
        <f t="shared" si="108"/>
        <v>20646542</v>
      </c>
      <c r="AQ161" s="26">
        <f t="shared" si="124"/>
        <v>20646542</v>
      </c>
      <c r="AR161" s="69">
        <v>10803759</v>
      </c>
      <c r="AS161" s="69">
        <f t="shared" si="126"/>
        <v>22003161</v>
      </c>
      <c r="AT161" s="63">
        <v>22003161</v>
      </c>
      <c r="AU161" s="26">
        <f t="shared" si="109"/>
        <v>1356619</v>
      </c>
      <c r="AV161" s="70" t="str">
        <f t="shared" si="110"/>
        <v>No</v>
      </c>
      <c r="AW161" s="69">
        <f t="shared" si="111"/>
        <v>0</v>
      </c>
      <c r="AX161" s="71">
        <f t="shared" si="112"/>
        <v>22003161</v>
      </c>
      <c r="AY161" s="72">
        <f t="shared" si="113"/>
        <v>22003161</v>
      </c>
      <c r="AZ161" s="115">
        <f t="shared" si="114"/>
        <v>0</v>
      </c>
      <c r="BA161" s="115"/>
      <c r="BB161" s="115">
        <f t="shared" si="115"/>
        <v>13968.374042346484</v>
      </c>
      <c r="BC161" s="74"/>
      <c r="BD161" s="74"/>
      <c r="BE161" s="74">
        <f t="shared" si="116"/>
        <v>-1356619</v>
      </c>
      <c r="BF161" s="74">
        <f t="shared" si="117"/>
        <v>-1356619</v>
      </c>
      <c r="BG161" s="74">
        <f t="shared" si="117"/>
        <v>-1356619</v>
      </c>
      <c r="BH161" s="74">
        <f t="shared" si="117"/>
        <v>-1356619</v>
      </c>
      <c r="BI161" s="74">
        <f t="shared" si="117"/>
        <v>-1356619</v>
      </c>
      <c r="BJ161" s="74">
        <f t="shared" si="117"/>
        <v>-1356619</v>
      </c>
      <c r="BK161" s="74">
        <f t="shared" si="117"/>
        <v>-1356619</v>
      </c>
      <c r="BL161" s="74">
        <f t="shared" si="117"/>
        <v>-1356619</v>
      </c>
      <c r="BO161" s="116">
        <f t="shared" si="118"/>
        <v>0</v>
      </c>
      <c r="BP161" s="116">
        <f t="shared" si="118"/>
        <v>-193860.85509999999</v>
      </c>
      <c r="BQ161" s="116">
        <f t="shared" si="118"/>
        <v>-226148.38729999997</v>
      </c>
      <c r="BR161" s="116">
        <f t="shared" si="118"/>
        <v>-271323.8</v>
      </c>
      <c r="BS161" s="116">
        <f t="shared" si="118"/>
        <v>-339154.75</v>
      </c>
      <c r="BT161" s="116">
        <f t="shared" si="118"/>
        <v>-452161.1127</v>
      </c>
      <c r="BU161" s="116">
        <f t="shared" si="118"/>
        <v>-678309.5</v>
      </c>
      <c r="BV161" s="116">
        <f t="shared" si="89"/>
        <v>-1356619</v>
      </c>
      <c r="BX161" s="74">
        <f t="shared" si="119"/>
        <v>22003161</v>
      </c>
      <c r="BY161" s="74">
        <f t="shared" si="120"/>
        <v>21809300.144900002</v>
      </c>
      <c r="BZ161" s="74">
        <f t="shared" si="120"/>
        <v>21777012.6127</v>
      </c>
      <c r="CA161" s="74">
        <f t="shared" si="120"/>
        <v>21731837.199999999</v>
      </c>
      <c r="CB161" s="74">
        <f t="shared" si="120"/>
        <v>21664006.25</v>
      </c>
      <c r="CC161" s="74">
        <f t="shared" si="120"/>
        <v>21550999.8873</v>
      </c>
      <c r="CD161" s="74">
        <f t="shared" si="120"/>
        <v>21324851.5</v>
      </c>
      <c r="CE161" s="74">
        <f t="shared" si="120"/>
        <v>20646542</v>
      </c>
      <c r="CG161" s="117">
        <f t="shared" si="121"/>
        <v>22003161</v>
      </c>
      <c r="CH161" s="117">
        <f t="shared" si="122"/>
        <v>22003161</v>
      </c>
      <c r="CI161" s="117">
        <f t="shared" si="122"/>
        <v>22003161</v>
      </c>
      <c r="CJ161" s="117">
        <f t="shared" si="122"/>
        <v>22003161</v>
      </c>
      <c r="CK161" s="117">
        <f t="shared" si="122"/>
        <v>22003161</v>
      </c>
      <c r="CL161" s="117">
        <f t="shared" si="122"/>
        <v>22003161</v>
      </c>
      <c r="CM161" s="117">
        <f t="shared" si="122"/>
        <v>22003161</v>
      </c>
      <c r="CN161" s="117">
        <f t="shared" si="122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 s="124">
        <v>35</v>
      </c>
      <c r="H162" s="6">
        <v>136</v>
      </c>
      <c r="I162" s="2" t="s">
        <v>323</v>
      </c>
      <c r="J162" s="60"/>
      <c r="K162" s="61">
        <v>401</v>
      </c>
      <c r="L162"/>
      <c r="M162" s="63">
        <v>157</v>
      </c>
      <c r="N162" s="64">
        <f t="shared" si="90"/>
        <v>47.1</v>
      </c>
      <c r="O162" s="64">
        <f t="shared" si="91"/>
        <v>240.6</v>
      </c>
      <c r="P162" s="64">
        <f t="shared" si="92"/>
        <v>0</v>
      </c>
      <c r="Q162" s="64">
        <f t="shared" si="93"/>
        <v>0</v>
      </c>
      <c r="R162" s="65">
        <f t="shared" si="94"/>
        <v>0.39</v>
      </c>
      <c r="S162" s="65">
        <f t="shared" si="95"/>
        <v>0</v>
      </c>
      <c r="T162" s="64">
        <f t="shared" si="96"/>
        <v>0</v>
      </c>
      <c r="U162" s="64">
        <f t="shared" si="97"/>
        <v>0</v>
      </c>
      <c r="V162">
        <v>1</v>
      </c>
      <c r="W162" s="64">
        <f t="shared" si="98"/>
        <v>0.25</v>
      </c>
      <c r="X162" s="27">
        <f t="shared" si="99"/>
        <v>47.1</v>
      </c>
      <c r="Y162" s="11">
        <f t="shared" si="100"/>
        <v>448.35</v>
      </c>
      <c r="Z162" s="61">
        <v>563850793.33000004</v>
      </c>
      <c r="AA162" s="63">
        <v>3601</v>
      </c>
      <c r="AB162" s="27">
        <f t="shared" si="101"/>
        <v>156581.73000000001</v>
      </c>
      <c r="AC162" s="10">
        <f t="shared" si="102"/>
        <v>0.56831200000000004</v>
      </c>
      <c r="AD162" s="63">
        <v>89167</v>
      </c>
      <c r="AE162" s="10">
        <f t="shared" si="125"/>
        <v>0.61346199999999995</v>
      </c>
      <c r="AF162" s="10">
        <f t="shared" si="123"/>
        <v>0.41814299999999999</v>
      </c>
      <c r="AG162" s="66">
        <f t="shared" si="103"/>
        <v>0.41814299999999999</v>
      </c>
      <c r="AH162" s="67">
        <f t="shared" si="104"/>
        <v>0</v>
      </c>
      <c r="AI162" s="68">
        <f t="shared" si="105"/>
        <v>0.41814299999999999</v>
      </c>
      <c r="AJ162">
        <v>0</v>
      </c>
      <c r="AK162">
        <v>0</v>
      </c>
      <c r="AL162" s="26">
        <f t="shared" si="106"/>
        <v>0</v>
      </c>
      <c r="AM162">
        <v>0</v>
      </c>
      <c r="AN162">
        <v>0</v>
      </c>
      <c r="AO162" s="26">
        <f t="shared" si="107"/>
        <v>0</v>
      </c>
      <c r="AP162" s="26">
        <f t="shared" si="108"/>
        <v>2160643</v>
      </c>
      <c r="AQ162" s="26">
        <f t="shared" si="124"/>
        <v>2160643</v>
      </c>
      <c r="AR162" s="69">
        <v>3196216</v>
      </c>
      <c r="AS162" s="69">
        <f t="shared" si="126"/>
        <v>2160643</v>
      </c>
      <c r="AT162" s="63">
        <v>3174585</v>
      </c>
      <c r="AU162" s="26">
        <f t="shared" si="109"/>
        <v>1013942</v>
      </c>
      <c r="AV162" s="70" t="str">
        <f t="shared" si="110"/>
        <v>No</v>
      </c>
      <c r="AW162" s="69">
        <f t="shared" si="111"/>
        <v>0</v>
      </c>
      <c r="AX162" s="71">
        <f t="shared" si="112"/>
        <v>3174585</v>
      </c>
      <c r="AY162" s="72">
        <f t="shared" si="113"/>
        <v>3174585</v>
      </c>
      <c r="AZ162" s="115">
        <f t="shared" si="114"/>
        <v>0</v>
      </c>
      <c r="BA162" s="115"/>
      <c r="BB162" s="115">
        <f t="shared" si="115"/>
        <v>12885.86970074813</v>
      </c>
      <c r="BC162" s="74"/>
      <c r="BD162" s="74"/>
      <c r="BE162" s="74">
        <f t="shared" si="116"/>
        <v>-1013942</v>
      </c>
      <c r="BF162" s="74">
        <f t="shared" si="117"/>
        <v>-1013942</v>
      </c>
      <c r="BG162" s="74">
        <f t="shared" si="117"/>
        <v>-869049.68820000021</v>
      </c>
      <c r="BH162" s="74">
        <f t="shared" si="117"/>
        <v>-724179.10517706024</v>
      </c>
      <c r="BI162" s="74">
        <f t="shared" si="117"/>
        <v>-579343.2841416481</v>
      </c>
      <c r="BJ162" s="74">
        <f t="shared" si="117"/>
        <v>-434507.46310623595</v>
      </c>
      <c r="BK162" s="74">
        <f t="shared" si="117"/>
        <v>-289686.12565292744</v>
      </c>
      <c r="BL162" s="74">
        <f t="shared" si="117"/>
        <v>-144843.06282646395</v>
      </c>
      <c r="BO162" s="116">
        <f t="shared" si="118"/>
        <v>0</v>
      </c>
      <c r="BP162" s="116">
        <f t="shared" si="118"/>
        <v>-144892.3118</v>
      </c>
      <c r="BQ162" s="116">
        <f t="shared" si="118"/>
        <v>-144870.58302294003</v>
      </c>
      <c r="BR162" s="116">
        <f t="shared" si="118"/>
        <v>-144835.82103541205</v>
      </c>
      <c r="BS162" s="116">
        <f t="shared" si="118"/>
        <v>-144835.82103541202</v>
      </c>
      <c r="BT162" s="116">
        <f t="shared" si="118"/>
        <v>-144821.33745330843</v>
      </c>
      <c r="BU162" s="116">
        <f t="shared" si="118"/>
        <v>-144843.06282646372</v>
      </c>
      <c r="BV162" s="116">
        <f t="shared" si="89"/>
        <v>-144843.06282646395</v>
      </c>
      <c r="BX162" s="74">
        <f t="shared" si="119"/>
        <v>3174585</v>
      </c>
      <c r="BY162" s="74">
        <f t="shared" si="120"/>
        <v>3029692.6882000002</v>
      </c>
      <c r="BZ162" s="74">
        <f t="shared" si="120"/>
        <v>2884822.1051770602</v>
      </c>
      <c r="CA162" s="74">
        <f t="shared" si="120"/>
        <v>2739986.2841416481</v>
      </c>
      <c r="CB162" s="74">
        <f t="shared" si="120"/>
        <v>2595150.463106236</v>
      </c>
      <c r="CC162" s="74">
        <f t="shared" si="120"/>
        <v>2450329.1256529274</v>
      </c>
      <c r="CD162" s="74">
        <f t="shared" si="120"/>
        <v>2305486.062826464</v>
      </c>
      <c r="CE162" s="74">
        <f t="shared" si="120"/>
        <v>2160643</v>
      </c>
      <c r="CG162" s="117">
        <f t="shared" si="121"/>
        <v>3174585</v>
      </c>
      <c r="CH162" s="117">
        <f t="shared" si="122"/>
        <v>3029692.6882000002</v>
      </c>
      <c r="CI162" s="117">
        <f t="shared" si="122"/>
        <v>2884822.1051770602</v>
      </c>
      <c r="CJ162" s="117">
        <f t="shared" si="122"/>
        <v>2739986.2841416481</v>
      </c>
      <c r="CK162" s="117">
        <f t="shared" si="122"/>
        <v>2595150.463106236</v>
      </c>
      <c r="CL162" s="117">
        <f t="shared" si="122"/>
        <v>2450329.1256529274</v>
      </c>
      <c r="CM162" s="117">
        <f t="shared" si="122"/>
        <v>2305486.062826464</v>
      </c>
      <c r="CN162" s="117">
        <f t="shared" si="122"/>
        <v>2160643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 s="124">
        <v>0</v>
      </c>
      <c r="H163" s="6">
        <v>137</v>
      </c>
      <c r="I163" s="2" t="s">
        <v>324</v>
      </c>
      <c r="J163" s="60"/>
      <c r="K163" s="61">
        <v>1685.88</v>
      </c>
      <c r="L163"/>
      <c r="M163" s="63">
        <v>394</v>
      </c>
      <c r="N163" s="64">
        <f t="shared" si="90"/>
        <v>118.2</v>
      </c>
      <c r="O163" s="64">
        <f t="shared" si="91"/>
        <v>1011.53</v>
      </c>
      <c r="P163" s="64">
        <f t="shared" si="92"/>
        <v>0</v>
      </c>
      <c r="Q163" s="64">
        <f t="shared" si="93"/>
        <v>0</v>
      </c>
      <c r="R163" s="65">
        <f t="shared" si="94"/>
        <v>0.23</v>
      </c>
      <c r="S163" s="65">
        <f t="shared" si="95"/>
        <v>0</v>
      </c>
      <c r="T163" s="64">
        <f t="shared" si="96"/>
        <v>0</v>
      </c>
      <c r="U163" s="64">
        <f t="shared" si="97"/>
        <v>0</v>
      </c>
      <c r="V163">
        <v>24</v>
      </c>
      <c r="W163" s="64">
        <f t="shared" si="98"/>
        <v>6</v>
      </c>
      <c r="X163" s="27">
        <f t="shared" si="99"/>
        <v>118.2</v>
      </c>
      <c r="Y163" s="11">
        <f t="shared" si="100"/>
        <v>1810.0800000000002</v>
      </c>
      <c r="Z163" s="61">
        <v>6296487361.6700001</v>
      </c>
      <c r="AA163" s="63">
        <v>18381</v>
      </c>
      <c r="AB163" s="27">
        <f t="shared" si="101"/>
        <v>342554.12</v>
      </c>
      <c r="AC163" s="10">
        <f t="shared" si="102"/>
        <v>1.243296</v>
      </c>
      <c r="AD163" s="63">
        <v>108922</v>
      </c>
      <c r="AE163" s="10">
        <f t="shared" si="125"/>
        <v>0.74937500000000001</v>
      </c>
      <c r="AF163" s="10">
        <f t="shared" si="123"/>
        <v>-9.5119999999999996E-2</v>
      </c>
      <c r="AG163" s="66">
        <f t="shared" si="103"/>
        <v>0.01</v>
      </c>
      <c r="AH163" s="67">
        <f t="shared" si="104"/>
        <v>0</v>
      </c>
      <c r="AI163" s="68">
        <f t="shared" si="105"/>
        <v>0.01</v>
      </c>
      <c r="AJ163">
        <v>0</v>
      </c>
      <c r="AK163">
        <v>0</v>
      </c>
      <c r="AL163" s="26">
        <f t="shared" si="106"/>
        <v>0</v>
      </c>
      <c r="AM163">
        <v>0</v>
      </c>
      <c r="AN163">
        <v>0</v>
      </c>
      <c r="AO163" s="26">
        <f t="shared" si="107"/>
        <v>0</v>
      </c>
      <c r="AP163" s="26">
        <f t="shared" si="108"/>
        <v>208612</v>
      </c>
      <c r="AQ163" s="26">
        <f t="shared" si="124"/>
        <v>208612</v>
      </c>
      <c r="AR163" s="69">
        <v>1649159</v>
      </c>
      <c r="AS163" s="69">
        <f t="shared" si="126"/>
        <v>208612</v>
      </c>
      <c r="AT163" s="63">
        <v>1073011</v>
      </c>
      <c r="AU163" s="26">
        <f t="shared" si="109"/>
        <v>864399</v>
      </c>
      <c r="AV163" s="70" t="str">
        <f t="shared" si="110"/>
        <v>No</v>
      </c>
      <c r="AW163" s="69">
        <f t="shared" si="111"/>
        <v>0</v>
      </c>
      <c r="AX163" s="71">
        <f t="shared" si="112"/>
        <v>1073011</v>
      </c>
      <c r="AY163" s="72">
        <f t="shared" si="113"/>
        <v>1073011</v>
      </c>
      <c r="AZ163" s="115">
        <f t="shared" si="114"/>
        <v>0</v>
      </c>
      <c r="BA163" s="115"/>
      <c r="BB163" s="115">
        <f t="shared" si="115"/>
        <v>12374.055092889173</v>
      </c>
      <c r="BC163" s="74"/>
      <c r="BD163" s="74"/>
      <c r="BE163" s="74">
        <f t="shared" si="116"/>
        <v>-864399</v>
      </c>
      <c r="BF163" s="74">
        <f t="shared" si="117"/>
        <v>-864399</v>
      </c>
      <c r="BG163" s="74">
        <f t="shared" si="117"/>
        <v>-740876.38289999997</v>
      </c>
      <c r="BH163" s="74">
        <f t="shared" si="117"/>
        <v>-617372.28987056995</v>
      </c>
      <c r="BI163" s="74">
        <f t="shared" si="117"/>
        <v>-493897.83189645596</v>
      </c>
      <c r="BJ163" s="74">
        <f t="shared" si="117"/>
        <v>-370423.37392234197</v>
      </c>
      <c r="BK163" s="74">
        <f t="shared" si="117"/>
        <v>-246961.26339402539</v>
      </c>
      <c r="BL163" s="74">
        <f t="shared" si="117"/>
        <v>-123480.63169701269</v>
      </c>
      <c r="BO163" s="116">
        <f t="shared" si="118"/>
        <v>0</v>
      </c>
      <c r="BP163" s="116">
        <f t="shared" si="118"/>
        <v>-123522.6171</v>
      </c>
      <c r="BQ163" s="116">
        <f t="shared" si="118"/>
        <v>-123504.09302942999</v>
      </c>
      <c r="BR163" s="116">
        <f t="shared" si="118"/>
        <v>-123474.45797411399</v>
      </c>
      <c r="BS163" s="116">
        <f t="shared" si="118"/>
        <v>-123474.45797411399</v>
      </c>
      <c r="BT163" s="116">
        <f t="shared" si="118"/>
        <v>-123462.11052831657</v>
      </c>
      <c r="BU163" s="116">
        <f t="shared" si="118"/>
        <v>-123480.63169701269</v>
      </c>
      <c r="BV163" s="116">
        <f t="shared" si="89"/>
        <v>-123480.63169701269</v>
      </c>
      <c r="BX163" s="74">
        <f t="shared" si="119"/>
        <v>1073011</v>
      </c>
      <c r="BY163" s="74">
        <f t="shared" si="120"/>
        <v>949488.38289999997</v>
      </c>
      <c r="BZ163" s="74">
        <f t="shared" si="120"/>
        <v>825984.28987056995</v>
      </c>
      <c r="CA163" s="74">
        <f t="shared" si="120"/>
        <v>702509.83189645596</v>
      </c>
      <c r="CB163" s="74">
        <f t="shared" si="120"/>
        <v>579035.37392234197</v>
      </c>
      <c r="CC163" s="74">
        <f t="shared" si="120"/>
        <v>455573.26339402539</v>
      </c>
      <c r="CD163" s="74">
        <f t="shared" si="120"/>
        <v>332092.63169701269</v>
      </c>
      <c r="CE163" s="74">
        <f t="shared" si="120"/>
        <v>208612</v>
      </c>
      <c r="CG163" s="117">
        <f t="shared" si="121"/>
        <v>1073011</v>
      </c>
      <c r="CH163" s="117">
        <f t="shared" si="122"/>
        <v>949488.38289999997</v>
      </c>
      <c r="CI163" s="117">
        <f t="shared" si="122"/>
        <v>825984.28987056995</v>
      </c>
      <c r="CJ163" s="117">
        <f t="shared" si="122"/>
        <v>702509.83189645596</v>
      </c>
      <c r="CK163" s="117">
        <f t="shared" si="122"/>
        <v>579035.37392234197</v>
      </c>
      <c r="CL163" s="117">
        <f t="shared" si="122"/>
        <v>455573.26339402539</v>
      </c>
      <c r="CM163" s="117">
        <f t="shared" si="122"/>
        <v>332092.63169701269</v>
      </c>
      <c r="CN163" s="117">
        <f t="shared" si="122"/>
        <v>208612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 s="124">
        <v>20</v>
      </c>
      <c r="H164" s="6">
        <v>138</v>
      </c>
      <c r="I164" s="2" t="s">
        <v>325</v>
      </c>
      <c r="J164" s="60"/>
      <c r="K164" s="61">
        <v>6640.99</v>
      </c>
      <c r="L164"/>
      <c r="M164" s="63">
        <v>3363</v>
      </c>
      <c r="N164" s="64">
        <f t="shared" si="90"/>
        <v>1008.9</v>
      </c>
      <c r="O164" s="64">
        <f t="shared" si="91"/>
        <v>3984.59</v>
      </c>
      <c r="P164" s="64">
        <f t="shared" si="92"/>
        <v>0</v>
      </c>
      <c r="Q164" s="64">
        <f t="shared" si="93"/>
        <v>0</v>
      </c>
      <c r="R164" s="65">
        <f t="shared" si="94"/>
        <v>0.51</v>
      </c>
      <c r="S164" s="65">
        <f t="shared" si="95"/>
        <v>0</v>
      </c>
      <c r="T164" s="64">
        <f t="shared" si="96"/>
        <v>0</v>
      </c>
      <c r="U164" s="64">
        <f t="shared" si="97"/>
        <v>0</v>
      </c>
      <c r="V164">
        <v>767</v>
      </c>
      <c r="W164" s="64">
        <f t="shared" si="98"/>
        <v>191.75</v>
      </c>
      <c r="X164" s="27">
        <f t="shared" si="99"/>
        <v>1008.9</v>
      </c>
      <c r="Y164" s="11">
        <f t="shared" si="100"/>
        <v>7841.6399999999994</v>
      </c>
      <c r="Z164" s="61">
        <v>10326347196</v>
      </c>
      <c r="AA164" s="63">
        <v>52403</v>
      </c>
      <c r="AB164" s="27">
        <f t="shared" si="101"/>
        <v>197056.41</v>
      </c>
      <c r="AC164" s="10">
        <f t="shared" si="102"/>
        <v>0.71521400000000002</v>
      </c>
      <c r="AD164" s="63">
        <v>93820</v>
      </c>
      <c r="AE164" s="10">
        <f t="shared" si="125"/>
        <v>0.64547399999999999</v>
      </c>
      <c r="AF164" s="10">
        <f t="shared" si="123"/>
        <v>0.30570799999999998</v>
      </c>
      <c r="AG164" s="66">
        <f t="shared" si="103"/>
        <v>0.30570799999999998</v>
      </c>
      <c r="AH164" s="67">
        <f t="shared" si="104"/>
        <v>0</v>
      </c>
      <c r="AI164" s="68">
        <f t="shared" si="105"/>
        <v>0.30570799999999998</v>
      </c>
      <c r="AJ164">
        <v>0</v>
      </c>
      <c r="AK164">
        <v>0</v>
      </c>
      <c r="AL164" s="26">
        <f t="shared" si="106"/>
        <v>0</v>
      </c>
      <c r="AM164">
        <v>0</v>
      </c>
      <c r="AN164">
        <v>0</v>
      </c>
      <c r="AO164" s="26">
        <f t="shared" si="107"/>
        <v>0</v>
      </c>
      <c r="AP164" s="26">
        <f t="shared" si="108"/>
        <v>27628330</v>
      </c>
      <c r="AQ164" s="26">
        <f t="shared" si="124"/>
        <v>27628330</v>
      </c>
      <c r="AR164" s="69">
        <v>21461782</v>
      </c>
      <c r="AS164" s="69">
        <f t="shared" si="126"/>
        <v>30304368</v>
      </c>
      <c r="AT164" s="63">
        <v>30304368</v>
      </c>
      <c r="AU164" s="26">
        <f t="shared" si="109"/>
        <v>2676038</v>
      </c>
      <c r="AV164" s="70" t="str">
        <f t="shared" si="110"/>
        <v>No</v>
      </c>
      <c r="AW164" s="69">
        <f t="shared" si="111"/>
        <v>0</v>
      </c>
      <c r="AX164" s="71">
        <f t="shared" si="112"/>
        <v>30304368</v>
      </c>
      <c r="AY164" s="72">
        <f t="shared" si="113"/>
        <v>30304368</v>
      </c>
      <c r="AZ164" s="115">
        <f t="shared" si="114"/>
        <v>0</v>
      </c>
      <c r="BA164" s="115"/>
      <c r="BB164" s="115">
        <f t="shared" si="115"/>
        <v>13608.648861088483</v>
      </c>
      <c r="BC164" s="74"/>
      <c r="BD164" s="74"/>
      <c r="BE164" s="74">
        <f t="shared" si="116"/>
        <v>-2676038</v>
      </c>
      <c r="BF164" s="74">
        <f t="shared" si="117"/>
        <v>-2676038</v>
      </c>
      <c r="BG164" s="74">
        <f t="shared" si="117"/>
        <v>-2676038</v>
      </c>
      <c r="BH164" s="74">
        <f t="shared" si="117"/>
        <v>-2676038</v>
      </c>
      <c r="BI164" s="74">
        <f t="shared" si="117"/>
        <v>-2676038</v>
      </c>
      <c r="BJ164" s="74">
        <f t="shared" si="117"/>
        <v>-2676038</v>
      </c>
      <c r="BK164" s="74">
        <f t="shared" si="117"/>
        <v>-2676038</v>
      </c>
      <c r="BL164" s="74">
        <f t="shared" si="117"/>
        <v>-2676038</v>
      </c>
      <c r="BO164" s="116">
        <f t="shared" si="118"/>
        <v>0</v>
      </c>
      <c r="BP164" s="116">
        <f t="shared" si="118"/>
        <v>-382405.83020000003</v>
      </c>
      <c r="BQ164" s="116">
        <f t="shared" si="118"/>
        <v>-446095.53459999996</v>
      </c>
      <c r="BR164" s="116">
        <f t="shared" si="118"/>
        <v>-535207.6</v>
      </c>
      <c r="BS164" s="116">
        <f t="shared" si="118"/>
        <v>-669009.5</v>
      </c>
      <c r="BT164" s="116">
        <f t="shared" si="118"/>
        <v>-891923.46539999999</v>
      </c>
      <c r="BU164" s="116">
        <f t="shared" si="118"/>
        <v>-1338019</v>
      </c>
      <c r="BV164" s="116">
        <f t="shared" si="89"/>
        <v>-2676038</v>
      </c>
      <c r="BX164" s="74">
        <f t="shared" si="119"/>
        <v>30304368</v>
      </c>
      <c r="BY164" s="74">
        <f t="shared" si="120"/>
        <v>29921962.169799998</v>
      </c>
      <c r="BZ164" s="74">
        <f t="shared" si="120"/>
        <v>29858272.465399999</v>
      </c>
      <c r="CA164" s="74">
        <f t="shared" si="120"/>
        <v>29769160.399999999</v>
      </c>
      <c r="CB164" s="74">
        <f t="shared" si="120"/>
        <v>29635358.5</v>
      </c>
      <c r="CC164" s="74">
        <f t="shared" si="120"/>
        <v>29412444.534600001</v>
      </c>
      <c r="CD164" s="74">
        <f t="shared" si="120"/>
        <v>28966349</v>
      </c>
      <c r="CE164" s="74">
        <f t="shared" si="120"/>
        <v>27628330</v>
      </c>
      <c r="CG164" s="117">
        <f t="shared" si="121"/>
        <v>30304368</v>
      </c>
      <c r="CH164" s="117">
        <f t="shared" si="122"/>
        <v>30304368</v>
      </c>
      <c r="CI164" s="117">
        <f t="shared" si="122"/>
        <v>30304368</v>
      </c>
      <c r="CJ164" s="117">
        <f t="shared" si="122"/>
        <v>30304368</v>
      </c>
      <c r="CK164" s="117">
        <f t="shared" si="122"/>
        <v>30304368</v>
      </c>
      <c r="CL164" s="117">
        <f t="shared" si="122"/>
        <v>30304368</v>
      </c>
      <c r="CM164" s="117">
        <f t="shared" si="122"/>
        <v>30304368</v>
      </c>
      <c r="CN164" s="117">
        <f t="shared" si="122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 s="124">
        <v>0</v>
      </c>
      <c r="H165" s="6">
        <v>139</v>
      </c>
      <c r="I165" s="2" t="s">
        <v>326</v>
      </c>
      <c r="J165" s="60"/>
      <c r="K165" s="61">
        <v>1904.85</v>
      </c>
      <c r="L165"/>
      <c r="M165" s="63">
        <v>313</v>
      </c>
      <c r="N165" s="64">
        <f t="shared" si="90"/>
        <v>93.9</v>
      </c>
      <c r="O165" s="64">
        <f t="shared" si="91"/>
        <v>1142.9100000000001</v>
      </c>
      <c r="P165" s="64">
        <f t="shared" si="92"/>
        <v>0</v>
      </c>
      <c r="Q165" s="64">
        <f t="shared" si="93"/>
        <v>0</v>
      </c>
      <c r="R165" s="65">
        <f t="shared" si="94"/>
        <v>0.16</v>
      </c>
      <c r="S165" s="65">
        <f t="shared" si="95"/>
        <v>0</v>
      </c>
      <c r="T165" s="64">
        <f t="shared" si="96"/>
        <v>0</v>
      </c>
      <c r="U165" s="64">
        <f t="shared" si="97"/>
        <v>0</v>
      </c>
      <c r="V165">
        <v>37</v>
      </c>
      <c r="W165" s="64">
        <f t="shared" si="98"/>
        <v>9.25</v>
      </c>
      <c r="X165" s="27">
        <f t="shared" si="99"/>
        <v>93.9</v>
      </c>
      <c r="Y165" s="11">
        <f t="shared" si="100"/>
        <v>2008</v>
      </c>
      <c r="Z165" s="61">
        <v>2955799556.6700001</v>
      </c>
      <c r="AA165" s="63">
        <v>15636</v>
      </c>
      <c r="AB165" s="27">
        <f t="shared" si="101"/>
        <v>189038.09</v>
      </c>
      <c r="AC165" s="10">
        <f t="shared" si="102"/>
        <v>0.68611200000000006</v>
      </c>
      <c r="AD165" s="63">
        <v>125352</v>
      </c>
      <c r="AE165" s="10">
        <f t="shared" si="125"/>
        <v>0.86241199999999996</v>
      </c>
      <c r="AF165" s="10">
        <f t="shared" si="123"/>
        <v>0.26099800000000001</v>
      </c>
      <c r="AG165" s="66">
        <f t="shared" si="103"/>
        <v>0.26099800000000001</v>
      </c>
      <c r="AH165" s="67">
        <f t="shared" si="104"/>
        <v>0</v>
      </c>
      <c r="AI165" s="68">
        <f t="shared" si="105"/>
        <v>0.26099800000000001</v>
      </c>
      <c r="AJ165">
        <v>0</v>
      </c>
      <c r="AK165">
        <v>0</v>
      </c>
      <c r="AL165" s="26">
        <f t="shared" si="106"/>
        <v>0</v>
      </c>
      <c r="AM165">
        <v>0</v>
      </c>
      <c r="AN165">
        <v>0</v>
      </c>
      <c r="AO165" s="26">
        <f t="shared" si="107"/>
        <v>0</v>
      </c>
      <c r="AP165" s="26">
        <f t="shared" si="108"/>
        <v>6040068</v>
      </c>
      <c r="AQ165" s="26">
        <f t="shared" si="124"/>
        <v>6040068</v>
      </c>
      <c r="AR165" s="69">
        <v>6221145</v>
      </c>
      <c r="AS165" s="69">
        <f t="shared" si="126"/>
        <v>6040068</v>
      </c>
      <c r="AT165" s="63">
        <v>6163712</v>
      </c>
      <c r="AU165" s="26">
        <f t="shared" si="109"/>
        <v>123644</v>
      </c>
      <c r="AV165" s="70" t="str">
        <f t="shared" si="110"/>
        <v>No</v>
      </c>
      <c r="AW165" s="69">
        <f t="shared" si="111"/>
        <v>0</v>
      </c>
      <c r="AX165" s="71">
        <f t="shared" si="112"/>
        <v>6163712</v>
      </c>
      <c r="AY165" s="72">
        <f t="shared" si="113"/>
        <v>6163712</v>
      </c>
      <c r="AZ165" s="115">
        <f t="shared" si="114"/>
        <v>0</v>
      </c>
      <c r="BA165" s="115"/>
      <c r="BB165" s="115">
        <f t="shared" si="115"/>
        <v>12149.09310444392</v>
      </c>
      <c r="BC165" s="74"/>
      <c r="BD165" s="74"/>
      <c r="BE165" s="74">
        <f t="shared" si="116"/>
        <v>-123644</v>
      </c>
      <c r="BF165" s="74">
        <f t="shared" si="117"/>
        <v>-123644</v>
      </c>
      <c r="BG165" s="74">
        <f t="shared" si="117"/>
        <v>-105975.27240000013</v>
      </c>
      <c r="BH165" s="74">
        <f t="shared" si="117"/>
        <v>-88309.194490919821</v>
      </c>
      <c r="BI165" s="74">
        <f t="shared" si="117"/>
        <v>-70647.355592736043</v>
      </c>
      <c r="BJ165" s="74">
        <f t="shared" si="117"/>
        <v>-52985.516694552265</v>
      </c>
      <c r="BK165" s="74">
        <f t="shared" si="117"/>
        <v>-35325.443980257958</v>
      </c>
      <c r="BL165" s="74">
        <f t="shared" si="117"/>
        <v>-17662.721990128979</v>
      </c>
      <c r="BO165" s="116">
        <f t="shared" si="118"/>
        <v>0</v>
      </c>
      <c r="BP165" s="116">
        <f t="shared" si="118"/>
        <v>-17668.727599999998</v>
      </c>
      <c r="BQ165" s="116">
        <f t="shared" si="118"/>
        <v>-17666.077909080021</v>
      </c>
      <c r="BR165" s="116">
        <f t="shared" si="118"/>
        <v>-17661.838898183963</v>
      </c>
      <c r="BS165" s="116">
        <f t="shared" si="118"/>
        <v>-17661.838898184011</v>
      </c>
      <c r="BT165" s="116">
        <f t="shared" si="118"/>
        <v>-17660.072714294271</v>
      </c>
      <c r="BU165" s="116">
        <f t="shared" si="118"/>
        <v>-17662.721990128979</v>
      </c>
      <c r="BV165" s="116">
        <f t="shared" si="89"/>
        <v>-17662.721990128979</v>
      </c>
      <c r="BX165" s="74">
        <f t="shared" si="119"/>
        <v>6163712</v>
      </c>
      <c r="BY165" s="74">
        <f t="shared" si="120"/>
        <v>6146043.2724000001</v>
      </c>
      <c r="BZ165" s="74">
        <f t="shared" si="120"/>
        <v>6128377.1944909198</v>
      </c>
      <c r="CA165" s="74">
        <f t="shared" si="120"/>
        <v>6110715.355592736</v>
      </c>
      <c r="CB165" s="74">
        <f t="shared" si="120"/>
        <v>6093053.5166945523</v>
      </c>
      <c r="CC165" s="74">
        <f t="shared" si="120"/>
        <v>6075393.443980258</v>
      </c>
      <c r="CD165" s="74">
        <f t="shared" si="120"/>
        <v>6057730.721990129</v>
      </c>
      <c r="CE165" s="74">
        <f t="shared" si="120"/>
        <v>6040068</v>
      </c>
      <c r="CG165" s="117">
        <f t="shared" si="121"/>
        <v>6163712</v>
      </c>
      <c r="CH165" s="117">
        <f t="shared" si="122"/>
        <v>6146043.2724000001</v>
      </c>
      <c r="CI165" s="117">
        <f t="shared" si="122"/>
        <v>6128377.1944909198</v>
      </c>
      <c r="CJ165" s="117">
        <f t="shared" si="122"/>
        <v>6110715.355592736</v>
      </c>
      <c r="CK165" s="117">
        <f t="shared" si="122"/>
        <v>6093053.5166945523</v>
      </c>
      <c r="CL165" s="117">
        <f t="shared" si="122"/>
        <v>6075393.443980258</v>
      </c>
      <c r="CM165" s="117">
        <f t="shared" si="122"/>
        <v>6057730.721990129</v>
      </c>
      <c r="CN165" s="117">
        <f t="shared" si="122"/>
        <v>6040068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 s="124">
        <v>0</v>
      </c>
      <c r="H166" s="6">
        <v>140</v>
      </c>
      <c r="I166" s="2" t="s">
        <v>327</v>
      </c>
      <c r="J166" s="60"/>
      <c r="K166" s="61">
        <v>844.21</v>
      </c>
      <c r="L166"/>
      <c r="M166" s="63">
        <v>287</v>
      </c>
      <c r="N166" s="64">
        <f t="shared" si="90"/>
        <v>86.1</v>
      </c>
      <c r="O166" s="64">
        <f t="shared" si="91"/>
        <v>506.53</v>
      </c>
      <c r="P166" s="64">
        <f t="shared" si="92"/>
        <v>0</v>
      </c>
      <c r="Q166" s="64">
        <f t="shared" si="93"/>
        <v>0</v>
      </c>
      <c r="R166" s="65">
        <f t="shared" si="94"/>
        <v>0.34</v>
      </c>
      <c r="S166" s="65">
        <f t="shared" si="95"/>
        <v>0</v>
      </c>
      <c r="T166" s="64">
        <f t="shared" si="96"/>
        <v>0</v>
      </c>
      <c r="U166" s="64">
        <f t="shared" si="97"/>
        <v>0</v>
      </c>
      <c r="V166">
        <v>14</v>
      </c>
      <c r="W166" s="64">
        <f t="shared" si="98"/>
        <v>3.5</v>
      </c>
      <c r="X166" s="27">
        <f t="shared" si="99"/>
        <v>86.1</v>
      </c>
      <c r="Y166" s="11">
        <f t="shared" si="100"/>
        <v>933.81000000000006</v>
      </c>
      <c r="Z166" s="61">
        <v>1206687948.6700001</v>
      </c>
      <c r="AA166" s="63">
        <v>7476</v>
      </c>
      <c r="AB166" s="27">
        <f t="shared" si="101"/>
        <v>161408.23000000001</v>
      </c>
      <c r="AC166" s="10">
        <f t="shared" si="102"/>
        <v>0.58582900000000004</v>
      </c>
      <c r="AD166" s="63">
        <v>104074</v>
      </c>
      <c r="AE166" s="10">
        <f t="shared" si="125"/>
        <v>0.71602100000000002</v>
      </c>
      <c r="AF166" s="10">
        <f t="shared" si="123"/>
        <v>0.37511299999999997</v>
      </c>
      <c r="AG166" s="66">
        <f t="shared" si="103"/>
        <v>0.37511299999999997</v>
      </c>
      <c r="AH166" s="67">
        <f t="shared" si="104"/>
        <v>0</v>
      </c>
      <c r="AI166" s="68">
        <f t="shared" si="105"/>
        <v>0.37511299999999997</v>
      </c>
      <c r="AJ166">
        <v>0</v>
      </c>
      <c r="AK166">
        <v>0</v>
      </c>
      <c r="AL166" s="26">
        <f t="shared" si="106"/>
        <v>0</v>
      </c>
      <c r="AM166">
        <v>0</v>
      </c>
      <c r="AN166">
        <v>0</v>
      </c>
      <c r="AO166" s="26">
        <f t="shared" si="107"/>
        <v>0</v>
      </c>
      <c r="AP166" s="26">
        <f t="shared" si="108"/>
        <v>4037026</v>
      </c>
      <c r="AQ166" s="26">
        <f t="shared" si="124"/>
        <v>4037026</v>
      </c>
      <c r="AR166" s="69">
        <v>5624815</v>
      </c>
      <c r="AS166" s="69">
        <f t="shared" si="126"/>
        <v>4037026</v>
      </c>
      <c r="AT166" s="63">
        <v>5481226</v>
      </c>
      <c r="AU166" s="26">
        <f t="shared" si="109"/>
        <v>1444200</v>
      </c>
      <c r="AV166" s="70" t="str">
        <f t="shared" si="110"/>
        <v>No</v>
      </c>
      <c r="AW166" s="69">
        <f t="shared" si="111"/>
        <v>0</v>
      </c>
      <c r="AX166" s="71">
        <f t="shared" si="112"/>
        <v>5481226</v>
      </c>
      <c r="AY166" s="72">
        <f t="shared" si="113"/>
        <v>5481226</v>
      </c>
      <c r="AZ166" s="115">
        <f t="shared" si="114"/>
        <v>0</v>
      </c>
      <c r="BA166" s="115"/>
      <c r="BB166" s="115">
        <f t="shared" si="115"/>
        <v>12748.202757607703</v>
      </c>
      <c r="BC166" s="74"/>
      <c r="BD166" s="74"/>
      <c r="BE166" s="74">
        <f t="shared" si="116"/>
        <v>-1444200</v>
      </c>
      <c r="BF166" s="74">
        <f t="shared" si="117"/>
        <v>-1444200</v>
      </c>
      <c r="BG166" s="74">
        <f t="shared" si="117"/>
        <v>-1237823.8200000003</v>
      </c>
      <c r="BH166" s="74">
        <f t="shared" si="117"/>
        <v>-1031478.5892059999</v>
      </c>
      <c r="BI166" s="74">
        <f t="shared" si="117"/>
        <v>-825182.87136480026</v>
      </c>
      <c r="BJ166" s="74">
        <f t="shared" si="117"/>
        <v>-618887.15352359973</v>
      </c>
      <c r="BK166" s="74">
        <f t="shared" si="117"/>
        <v>-412612.06525418349</v>
      </c>
      <c r="BL166" s="74">
        <f t="shared" si="117"/>
        <v>-206306.03262709174</v>
      </c>
      <c r="BO166" s="116">
        <f t="shared" si="118"/>
        <v>0</v>
      </c>
      <c r="BP166" s="116">
        <f t="shared" si="118"/>
        <v>-206376.18</v>
      </c>
      <c r="BQ166" s="116">
        <f t="shared" si="118"/>
        <v>-206345.23079400003</v>
      </c>
      <c r="BR166" s="116">
        <f t="shared" si="118"/>
        <v>-206295.71784119998</v>
      </c>
      <c r="BS166" s="116">
        <f t="shared" si="118"/>
        <v>-206295.71784120006</v>
      </c>
      <c r="BT166" s="116">
        <f t="shared" si="118"/>
        <v>-206275.08826941578</v>
      </c>
      <c r="BU166" s="116">
        <f t="shared" si="118"/>
        <v>-206306.03262709174</v>
      </c>
      <c r="BV166" s="116">
        <f t="shared" si="89"/>
        <v>-206306.03262709174</v>
      </c>
      <c r="BX166" s="74">
        <f t="shared" si="119"/>
        <v>5481226</v>
      </c>
      <c r="BY166" s="74">
        <f t="shared" si="120"/>
        <v>5274849.82</v>
      </c>
      <c r="BZ166" s="74">
        <f t="shared" si="120"/>
        <v>5068504.5892059999</v>
      </c>
      <c r="CA166" s="74">
        <f t="shared" si="120"/>
        <v>4862208.8713648003</v>
      </c>
      <c r="CB166" s="74">
        <f t="shared" si="120"/>
        <v>4655913.1535235997</v>
      </c>
      <c r="CC166" s="74">
        <f t="shared" si="120"/>
        <v>4449638.0652541835</v>
      </c>
      <c r="CD166" s="74">
        <f t="shared" si="120"/>
        <v>4243332.0326270917</v>
      </c>
      <c r="CE166" s="74">
        <f t="shared" si="120"/>
        <v>4037026</v>
      </c>
      <c r="CG166" s="117">
        <f t="shared" si="121"/>
        <v>5481226</v>
      </c>
      <c r="CH166" s="117">
        <f t="shared" si="122"/>
        <v>5274849.82</v>
      </c>
      <c r="CI166" s="117">
        <f t="shared" si="122"/>
        <v>5068504.5892059999</v>
      </c>
      <c r="CJ166" s="117">
        <f t="shared" si="122"/>
        <v>4862208.8713648003</v>
      </c>
      <c r="CK166" s="117">
        <f t="shared" si="122"/>
        <v>4655913.1535235997</v>
      </c>
      <c r="CL166" s="117">
        <f t="shared" si="122"/>
        <v>4449638.0652541835</v>
      </c>
      <c r="CM166" s="117">
        <f t="shared" si="122"/>
        <v>4243332.0326270917</v>
      </c>
      <c r="CN166" s="117">
        <f t="shared" si="122"/>
        <v>4037026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 s="124">
        <v>0</v>
      </c>
      <c r="H167" s="6">
        <v>141</v>
      </c>
      <c r="I167" s="2" t="s">
        <v>328</v>
      </c>
      <c r="J167" s="60"/>
      <c r="K167" s="61">
        <v>797.68</v>
      </c>
      <c r="L167"/>
      <c r="M167" s="63">
        <v>382</v>
      </c>
      <c r="N167" s="64">
        <f t="shared" si="90"/>
        <v>114.6</v>
      </c>
      <c r="O167" s="64">
        <f t="shared" si="91"/>
        <v>478.61</v>
      </c>
      <c r="P167" s="64">
        <f t="shared" si="92"/>
        <v>0</v>
      </c>
      <c r="Q167" s="64">
        <f t="shared" si="93"/>
        <v>0</v>
      </c>
      <c r="R167" s="65">
        <f t="shared" si="94"/>
        <v>0.48</v>
      </c>
      <c r="S167" s="65">
        <f t="shared" si="95"/>
        <v>0</v>
      </c>
      <c r="T167" s="64">
        <f t="shared" si="96"/>
        <v>0</v>
      </c>
      <c r="U167" s="64">
        <f t="shared" si="97"/>
        <v>0</v>
      </c>
      <c r="V167">
        <v>21</v>
      </c>
      <c r="W167" s="64">
        <f t="shared" si="98"/>
        <v>5.25</v>
      </c>
      <c r="X167" s="27">
        <f t="shared" si="99"/>
        <v>114.6</v>
      </c>
      <c r="Y167" s="11">
        <f t="shared" si="100"/>
        <v>917.53</v>
      </c>
      <c r="Z167" s="61">
        <v>1590747210.6700001</v>
      </c>
      <c r="AA167" s="63">
        <v>9275</v>
      </c>
      <c r="AB167" s="27">
        <f t="shared" si="101"/>
        <v>171509.13</v>
      </c>
      <c r="AC167" s="10">
        <f t="shared" si="102"/>
        <v>0.62249100000000002</v>
      </c>
      <c r="AD167" s="63">
        <v>88421</v>
      </c>
      <c r="AE167" s="10">
        <f t="shared" si="125"/>
        <v>0.60833000000000004</v>
      </c>
      <c r="AF167" s="10">
        <f t="shared" si="123"/>
        <v>0.38175700000000001</v>
      </c>
      <c r="AG167" s="66">
        <f t="shared" si="103"/>
        <v>0.38175700000000001</v>
      </c>
      <c r="AH167" s="67">
        <f t="shared" si="104"/>
        <v>0</v>
      </c>
      <c r="AI167" s="68">
        <f t="shared" si="105"/>
        <v>0.38175700000000001</v>
      </c>
      <c r="AJ167">
        <v>0</v>
      </c>
      <c r="AK167">
        <v>0</v>
      </c>
      <c r="AL167" s="26">
        <f t="shared" si="106"/>
        <v>0</v>
      </c>
      <c r="AM167">
        <v>0</v>
      </c>
      <c r="AN167">
        <v>0</v>
      </c>
      <c r="AO167" s="26">
        <f t="shared" si="107"/>
        <v>0</v>
      </c>
      <c r="AP167" s="26">
        <f t="shared" si="108"/>
        <v>4036902</v>
      </c>
      <c r="AQ167" s="26">
        <f t="shared" si="124"/>
        <v>4036902</v>
      </c>
      <c r="AR167" s="69">
        <v>7534704</v>
      </c>
      <c r="AS167" s="69">
        <f t="shared" si="126"/>
        <v>7534704</v>
      </c>
      <c r="AT167" s="63">
        <v>7534704</v>
      </c>
      <c r="AU167" s="26">
        <f t="shared" si="109"/>
        <v>3497802</v>
      </c>
      <c r="AV167" s="70" t="str">
        <f t="shared" si="110"/>
        <v>No</v>
      </c>
      <c r="AW167" s="69">
        <f t="shared" si="111"/>
        <v>0</v>
      </c>
      <c r="AX167" s="71">
        <f t="shared" si="112"/>
        <v>7534704</v>
      </c>
      <c r="AY167" s="72">
        <f t="shared" si="113"/>
        <v>7534704</v>
      </c>
      <c r="AZ167" s="115">
        <f t="shared" si="114"/>
        <v>0</v>
      </c>
      <c r="BA167" s="115"/>
      <c r="BB167" s="115">
        <f t="shared" si="115"/>
        <v>13256.61073362752</v>
      </c>
      <c r="BC167" s="74"/>
      <c r="BD167" s="74"/>
      <c r="BE167" s="74">
        <f t="shared" si="116"/>
        <v>-3497802</v>
      </c>
      <c r="BF167" s="74">
        <f t="shared" si="117"/>
        <v>-3497802</v>
      </c>
      <c r="BG167" s="74">
        <f t="shared" si="117"/>
        <v>-3497802</v>
      </c>
      <c r="BH167" s="74">
        <f t="shared" si="117"/>
        <v>-3497802</v>
      </c>
      <c r="BI167" s="74">
        <f t="shared" si="117"/>
        <v>-3497802</v>
      </c>
      <c r="BJ167" s="74">
        <f t="shared" si="117"/>
        <v>-3497802</v>
      </c>
      <c r="BK167" s="74">
        <f t="shared" si="117"/>
        <v>-3497802</v>
      </c>
      <c r="BL167" s="74">
        <f t="shared" si="117"/>
        <v>-3497802</v>
      </c>
      <c r="BO167" s="116">
        <f t="shared" si="118"/>
        <v>0</v>
      </c>
      <c r="BP167" s="116">
        <f t="shared" si="118"/>
        <v>-499835.90580000001</v>
      </c>
      <c r="BQ167" s="116">
        <f t="shared" si="118"/>
        <v>-583083.59340000001</v>
      </c>
      <c r="BR167" s="116">
        <f t="shared" si="118"/>
        <v>-699560.4</v>
      </c>
      <c r="BS167" s="116">
        <f t="shared" si="118"/>
        <v>-874450.5</v>
      </c>
      <c r="BT167" s="116">
        <f t="shared" si="118"/>
        <v>-1165817.4065999999</v>
      </c>
      <c r="BU167" s="116">
        <f t="shared" si="118"/>
        <v>-1748901</v>
      </c>
      <c r="BV167" s="116">
        <f t="shared" si="89"/>
        <v>-3497802</v>
      </c>
      <c r="BX167" s="74">
        <f t="shared" si="119"/>
        <v>7534704</v>
      </c>
      <c r="BY167" s="74">
        <f t="shared" si="120"/>
        <v>7034868.0942000002</v>
      </c>
      <c r="BZ167" s="74">
        <f t="shared" si="120"/>
        <v>6951620.4066000003</v>
      </c>
      <c r="CA167" s="74">
        <f t="shared" si="120"/>
        <v>6835143.5999999996</v>
      </c>
      <c r="CB167" s="74">
        <f t="shared" si="120"/>
        <v>6660253.5</v>
      </c>
      <c r="CC167" s="74">
        <f t="shared" si="120"/>
        <v>6368886.5933999997</v>
      </c>
      <c r="CD167" s="74">
        <f t="shared" si="120"/>
        <v>5785803</v>
      </c>
      <c r="CE167" s="74">
        <f t="shared" si="120"/>
        <v>4036902</v>
      </c>
      <c r="CG167" s="117">
        <f t="shared" si="121"/>
        <v>7534704</v>
      </c>
      <c r="CH167" s="117">
        <f t="shared" si="122"/>
        <v>7534704</v>
      </c>
      <c r="CI167" s="117">
        <f t="shared" si="122"/>
        <v>7534704</v>
      </c>
      <c r="CJ167" s="117">
        <f t="shared" si="122"/>
        <v>7534704</v>
      </c>
      <c r="CK167" s="117">
        <f t="shared" si="122"/>
        <v>7534704</v>
      </c>
      <c r="CL167" s="117">
        <f t="shared" si="122"/>
        <v>7534704</v>
      </c>
      <c r="CM167" s="117">
        <f t="shared" si="122"/>
        <v>7534704</v>
      </c>
      <c r="CN167" s="117">
        <f t="shared" si="122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 s="124">
        <v>0</v>
      </c>
      <c r="H168" s="6">
        <v>142</v>
      </c>
      <c r="I168" s="2" t="s">
        <v>329</v>
      </c>
      <c r="J168" s="60"/>
      <c r="K168" s="61">
        <v>2142.15</v>
      </c>
      <c r="L168"/>
      <c r="M168" s="63">
        <v>360</v>
      </c>
      <c r="N168" s="64">
        <f t="shared" si="90"/>
        <v>108</v>
      </c>
      <c r="O168" s="64">
        <f t="shared" si="91"/>
        <v>1285.29</v>
      </c>
      <c r="P168" s="64">
        <f t="shared" si="92"/>
        <v>0</v>
      </c>
      <c r="Q168" s="64">
        <f t="shared" si="93"/>
        <v>0</v>
      </c>
      <c r="R168" s="65">
        <f t="shared" si="94"/>
        <v>0.17</v>
      </c>
      <c r="S168" s="65">
        <f t="shared" si="95"/>
        <v>0</v>
      </c>
      <c r="T168" s="64">
        <f t="shared" si="96"/>
        <v>0</v>
      </c>
      <c r="U168" s="64">
        <f t="shared" si="97"/>
        <v>0</v>
      </c>
      <c r="V168">
        <v>27</v>
      </c>
      <c r="W168" s="64">
        <f t="shared" si="98"/>
        <v>6.75</v>
      </c>
      <c r="X168" s="27">
        <f t="shared" si="99"/>
        <v>108</v>
      </c>
      <c r="Y168" s="11">
        <f t="shared" si="100"/>
        <v>2256.9</v>
      </c>
      <c r="Z168" s="61">
        <v>2604659105</v>
      </c>
      <c r="AA168" s="63">
        <v>14556</v>
      </c>
      <c r="AB168" s="27">
        <f t="shared" si="101"/>
        <v>178940.58</v>
      </c>
      <c r="AC168" s="10">
        <f t="shared" si="102"/>
        <v>0.64946300000000001</v>
      </c>
      <c r="AD168" s="63">
        <v>132500</v>
      </c>
      <c r="AE168" s="10">
        <f t="shared" si="125"/>
        <v>0.91159000000000001</v>
      </c>
      <c r="AF168" s="10">
        <f t="shared" si="123"/>
        <v>0.271899</v>
      </c>
      <c r="AG168" s="66">
        <f t="shared" si="103"/>
        <v>0.271899</v>
      </c>
      <c r="AH168" s="67">
        <f t="shared" si="104"/>
        <v>0</v>
      </c>
      <c r="AI168" s="68">
        <f t="shared" si="105"/>
        <v>0.271899</v>
      </c>
      <c r="AJ168">
        <v>0</v>
      </c>
      <c r="AK168">
        <v>0</v>
      </c>
      <c r="AL168" s="26">
        <f t="shared" si="106"/>
        <v>0</v>
      </c>
      <c r="AM168">
        <v>0</v>
      </c>
      <c r="AN168">
        <v>0</v>
      </c>
      <c r="AO168" s="26">
        <f t="shared" si="107"/>
        <v>0</v>
      </c>
      <c r="AP168" s="26">
        <f t="shared" si="108"/>
        <v>7072303</v>
      </c>
      <c r="AQ168" s="26">
        <f t="shared" si="124"/>
        <v>7072303</v>
      </c>
      <c r="AR168" s="69">
        <v>10699177</v>
      </c>
      <c r="AS168" s="69">
        <f t="shared" si="126"/>
        <v>7072303</v>
      </c>
      <c r="AT168" s="63">
        <v>9105528</v>
      </c>
      <c r="AU168" s="26">
        <f t="shared" si="109"/>
        <v>2033225</v>
      </c>
      <c r="AV168" s="70" t="str">
        <f t="shared" si="110"/>
        <v>No</v>
      </c>
      <c r="AW168" s="69">
        <f t="shared" si="111"/>
        <v>0</v>
      </c>
      <c r="AX168" s="71">
        <f t="shared" si="112"/>
        <v>9105528</v>
      </c>
      <c r="AY168" s="72">
        <f t="shared" si="113"/>
        <v>9105528</v>
      </c>
      <c r="AZ168" s="115">
        <f t="shared" si="114"/>
        <v>0</v>
      </c>
      <c r="BA168" s="115"/>
      <c r="BB168" s="115">
        <f t="shared" si="115"/>
        <v>12142.367481268819</v>
      </c>
      <c r="BC168" s="74"/>
      <c r="BD168" s="74"/>
      <c r="BE168" s="74">
        <f t="shared" si="116"/>
        <v>-2033225</v>
      </c>
      <c r="BF168" s="74">
        <f t="shared" si="117"/>
        <v>-2033225</v>
      </c>
      <c r="BG168" s="74">
        <f t="shared" si="117"/>
        <v>-1742677.1475000009</v>
      </c>
      <c r="BH168" s="74">
        <f t="shared" si="117"/>
        <v>-1452172.8670117501</v>
      </c>
      <c r="BI168" s="74">
        <f t="shared" si="117"/>
        <v>-1161738.2936094003</v>
      </c>
      <c r="BJ168" s="74">
        <f t="shared" si="117"/>
        <v>-871303.72020705044</v>
      </c>
      <c r="BK168" s="74">
        <f t="shared" si="117"/>
        <v>-580898.19026204012</v>
      </c>
      <c r="BL168" s="74">
        <f t="shared" si="117"/>
        <v>-290449.09513102006</v>
      </c>
      <c r="BO168" s="116">
        <f t="shared" si="118"/>
        <v>0</v>
      </c>
      <c r="BP168" s="116">
        <f t="shared" si="118"/>
        <v>-290547.85249999998</v>
      </c>
      <c r="BQ168" s="116">
        <f t="shared" si="118"/>
        <v>-290504.28048825014</v>
      </c>
      <c r="BR168" s="116">
        <f t="shared" si="118"/>
        <v>-290434.57340235001</v>
      </c>
      <c r="BS168" s="116">
        <f t="shared" si="118"/>
        <v>-290434.57340235007</v>
      </c>
      <c r="BT168" s="116">
        <f t="shared" si="118"/>
        <v>-290405.52994500991</v>
      </c>
      <c r="BU168" s="116">
        <f t="shared" si="118"/>
        <v>-290449.09513102006</v>
      </c>
      <c r="BV168" s="116">
        <f t="shared" si="89"/>
        <v>-290449.09513102006</v>
      </c>
      <c r="BX168" s="74">
        <f t="shared" si="119"/>
        <v>9105528</v>
      </c>
      <c r="BY168" s="74">
        <f t="shared" si="120"/>
        <v>8814980.1475000009</v>
      </c>
      <c r="BZ168" s="74">
        <f t="shared" si="120"/>
        <v>8524475.8670117501</v>
      </c>
      <c r="CA168" s="74">
        <f t="shared" si="120"/>
        <v>8234041.2936094003</v>
      </c>
      <c r="CB168" s="74">
        <f t="shared" si="120"/>
        <v>7943606.7202070504</v>
      </c>
      <c r="CC168" s="74">
        <f t="shared" si="120"/>
        <v>7653201.1902620401</v>
      </c>
      <c r="CD168" s="74">
        <f t="shared" si="120"/>
        <v>7362752.0951310201</v>
      </c>
      <c r="CE168" s="74">
        <f t="shared" si="120"/>
        <v>7072303</v>
      </c>
      <c r="CG168" s="117">
        <f t="shared" si="121"/>
        <v>9105528</v>
      </c>
      <c r="CH168" s="117">
        <f t="shared" si="122"/>
        <v>8814980.1475000009</v>
      </c>
      <c r="CI168" s="117">
        <f t="shared" si="122"/>
        <v>8524475.8670117501</v>
      </c>
      <c r="CJ168" s="117">
        <f t="shared" si="122"/>
        <v>8234041.2936094003</v>
      </c>
      <c r="CK168" s="117">
        <f t="shared" si="122"/>
        <v>7943606.7202070504</v>
      </c>
      <c r="CL168" s="117">
        <f t="shared" si="122"/>
        <v>7653201.1902620401</v>
      </c>
      <c r="CM168" s="117">
        <f t="shared" si="122"/>
        <v>7362752.0951310201</v>
      </c>
      <c r="CN168" s="117">
        <f t="shared" si="122"/>
        <v>7072303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 s="124">
        <v>15</v>
      </c>
      <c r="H169" s="6">
        <v>143</v>
      </c>
      <c r="I169" s="2" t="s">
        <v>330</v>
      </c>
      <c r="J169" s="60"/>
      <c r="K169" s="61">
        <v>4121.21</v>
      </c>
      <c r="L169"/>
      <c r="M169" s="63">
        <v>2634</v>
      </c>
      <c r="N169" s="64">
        <f t="shared" si="90"/>
        <v>790.2</v>
      </c>
      <c r="O169" s="64">
        <f t="shared" si="91"/>
        <v>2472.73</v>
      </c>
      <c r="P169" s="64">
        <f t="shared" si="92"/>
        <v>161.26999999999998</v>
      </c>
      <c r="Q169" s="64">
        <f t="shared" si="93"/>
        <v>24.19</v>
      </c>
      <c r="R169" s="65">
        <f t="shared" si="94"/>
        <v>0.64</v>
      </c>
      <c r="S169" s="65">
        <f t="shared" si="95"/>
        <v>4.0000000000000036E-2</v>
      </c>
      <c r="T169" s="64">
        <f t="shared" si="96"/>
        <v>164.85</v>
      </c>
      <c r="U169" s="64">
        <f t="shared" si="97"/>
        <v>24.73</v>
      </c>
      <c r="V169">
        <v>659</v>
      </c>
      <c r="W169" s="64">
        <f t="shared" si="98"/>
        <v>164.75</v>
      </c>
      <c r="X169" s="27">
        <f t="shared" si="99"/>
        <v>790.2</v>
      </c>
      <c r="Y169" s="11">
        <f t="shared" si="100"/>
        <v>5100.3499999999995</v>
      </c>
      <c r="Z169" s="61">
        <v>4682267629.6700001</v>
      </c>
      <c r="AA169" s="63">
        <v>35481</v>
      </c>
      <c r="AB169" s="27">
        <f t="shared" si="101"/>
        <v>131965.49</v>
      </c>
      <c r="AC169" s="10">
        <f t="shared" si="102"/>
        <v>0.47896699999999998</v>
      </c>
      <c r="AD169" s="63">
        <v>69611</v>
      </c>
      <c r="AE169" s="10">
        <f t="shared" si="125"/>
        <v>0.47891800000000001</v>
      </c>
      <c r="AF169" s="10">
        <f t="shared" si="123"/>
        <v>0.52104799999999996</v>
      </c>
      <c r="AG169" s="66">
        <f t="shared" si="103"/>
        <v>0.52104799999999996</v>
      </c>
      <c r="AH169" s="67">
        <f t="shared" si="104"/>
        <v>0.04</v>
      </c>
      <c r="AI169" s="68">
        <f t="shared" si="105"/>
        <v>0.56104799999999999</v>
      </c>
      <c r="AJ169">
        <v>0</v>
      </c>
      <c r="AK169">
        <v>0</v>
      </c>
      <c r="AL169" s="26">
        <f t="shared" si="106"/>
        <v>0</v>
      </c>
      <c r="AM169">
        <v>0</v>
      </c>
      <c r="AN169">
        <v>0</v>
      </c>
      <c r="AO169" s="26">
        <f t="shared" si="107"/>
        <v>0</v>
      </c>
      <c r="AP169" s="26">
        <f t="shared" si="108"/>
        <v>32979262</v>
      </c>
      <c r="AQ169" s="26">
        <f t="shared" si="124"/>
        <v>32979262</v>
      </c>
      <c r="AR169" s="69">
        <v>24482865</v>
      </c>
      <c r="AS169" s="69">
        <f t="shared" si="126"/>
        <v>34701422</v>
      </c>
      <c r="AT169" s="63">
        <v>34701422</v>
      </c>
      <c r="AU169" s="26">
        <f t="shared" si="109"/>
        <v>1722160</v>
      </c>
      <c r="AV169" s="70" t="str">
        <f t="shared" si="110"/>
        <v>No</v>
      </c>
      <c r="AW169" s="69">
        <f t="shared" si="111"/>
        <v>0</v>
      </c>
      <c r="AX169" s="71">
        <f t="shared" si="112"/>
        <v>34701422</v>
      </c>
      <c r="AY169" s="72">
        <f t="shared" si="113"/>
        <v>34701422</v>
      </c>
      <c r="AZ169" s="115">
        <f t="shared" si="114"/>
        <v>0</v>
      </c>
      <c r="BA169" s="115"/>
      <c r="BB169" s="115">
        <f t="shared" si="115"/>
        <v>14263.17361891289</v>
      </c>
      <c r="BC169" s="74"/>
      <c r="BD169" s="74"/>
      <c r="BE169" s="74">
        <f t="shared" si="116"/>
        <v>-1722160</v>
      </c>
      <c r="BF169" s="74">
        <f t="shared" si="117"/>
        <v>-1722160</v>
      </c>
      <c r="BG169" s="74">
        <f t="shared" si="117"/>
        <v>-1722160</v>
      </c>
      <c r="BH169" s="74">
        <f t="shared" si="117"/>
        <v>-1722160</v>
      </c>
      <c r="BI169" s="74">
        <f t="shared" si="117"/>
        <v>-1722160</v>
      </c>
      <c r="BJ169" s="74">
        <f t="shared" si="117"/>
        <v>-1722160</v>
      </c>
      <c r="BK169" s="74">
        <f t="shared" si="117"/>
        <v>-1722160</v>
      </c>
      <c r="BL169" s="74">
        <f t="shared" si="117"/>
        <v>-1722160</v>
      </c>
      <c r="BO169" s="116">
        <f t="shared" si="118"/>
        <v>0</v>
      </c>
      <c r="BP169" s="116">
        <f t="shared" si="118"/>
        <v>-246096.66399999999</v>
      </c>
      <c r="BQ169" s="116">
        <f t="shared" si="118"/>
        <v>-287084.07199999999</v>
      </c>
      <c r="BR169" s="116">
        <f t="shared" si="118"/>
        <v>-344432</v>
      </c>
      <c r="BS169" s="116">
        <f t="shared" si="118"/>
        <v>-430540</v>
      </c>
      <c r="BT169" s="116">
        <f t="shared" si="118"/>
        <v>-573995.92799999996</v>
      </c>
      <c r="BU169" s="116">
        <f t="shared" si="118"/>
        <v>-861080</v>
      </c>
      <c r="BV169" s="116">
        <f t="shared" si="89"/>
        <v>-1722160</v>
      </c>
      <c r="BX169" s="74">
        <f t="shared" si="119"/>
        <v>34701422</v>
      </c>
      <c r="BY169" s="74">
        <f t="shared" si="120"/>
        <v>34455325.336000003</v>
      </c>
      <c r="BZ169" s="74">
        <f t="shared" si="120"/>
        <v>34414337.928000003</v>
      </c>
      <c r="CA169" s="74">
        <f t="shared" si="120"/>
        <v>34356990</v>
      </c>
      <c r="CB169" s="74">
        <f t="shared" si="120"/>
        <v>34270882</v>
      </c>
      <c r="CC169" s="74">
        <f t="shared" si="120"/>
        <v>34127426.071999997</v>
      </c>
      <c r="CD169" s="74">
        <f t="shared" si="120"/>
        <v>33840342</v>
      </c>
      <c r="CE169" s="74">
        <f t="shared" si="120"/>
        <v>32979262</v>
      </c>
      <c r="CG169" s="117">
        <f t="shared" si="121"/>
        <v>34701422</v>
      </c>
      <c r="CH169" s="117">
        <f t="shared" si="122"/>
        <v>34701422</v>
      </c>
      <c r="CI169" s="117">
        <f t="shared" si="122"/>
        <v>34701422</v>
      </c>
      <c r="CJ169" s="117">
        <f t="shared" si="122"/>
        <v>34701422</v>
      </c>
      <c r="CK169" s="117">
        <f t="shared" si="122"/>
        <v>34701422</v>
      </c>
      <c r="CL169" s="117">
        <f t="shared" si="122"/>
        <v>34701422</v>
      </c>
      <c r="CM169" s="117">
        <f t="shared" si="122"/>
        <v>34701422</v>
      </c>
      <c r="CN169" s="117">
        <f t="shared" si="122"/>
        <v>34701422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 s="124">
        <v>0</v>
      </c>
      <c r="H170" s="6">
        <v>144</v>
      </c>
      <c r="I170" s="2" t="s">
        <v>331</v>
      </c>
      <c r="J170" s="60"/>
      <c r="K170" s="61">
        <v>6717.76</v>
      </c>
      <c r="L170"/>
      <c r="M170" s="63">
        <v>1398</v>
      </c>
      <c r="N170" s="64">
        <f t="shared" si="90"/>
        <v>419.4</v>
      </c>
      <c r="O170" s="64">
        <f t="shared" si="91"/>
        <v>4030.66</v>
      </c>
      <c r="P170" s="64">
        <f t="shared" si="92"/>
        <v>0</v>
      </c>
      <c r="Q170" s="64">
        <f t="shared" si="93"/>
        <v>0</v>
      </c>
      <c r="R170" s="65">
        <f t="shared" si="94"/>
        <v>0.21</v>
      </c>
      <c r="S170" s="65">
        <f t="shared" si="95"/>
        <v>0</v>
      </c>
      <c r="T170" s="64">
        <f t="shared" si="96"/>
        <v>0</v>
      </c>
      <c r="U170" s="64">
        <f t="shared" si="97"/>
        <v>0</v>
      </c>
      <c r="V170">
        <v>299</v>
      </c>
      <c r="W170" s="64">
        <f t="shared" si="98"/>
        <v>74.75</v>
      </c>
      <c r="X170" s="27">
        <f t="shared" si="99"/>
        <v>419.4</v>
      </c>
      <c r="Y170" s="11">
        <f t="shared" si="100"/>
        <v>7211.91</v>
      </c>
      <c r="Z170" s="61">
        <v>9121406574.3299999</v>
      </c>
      <c r="AA170" s="63">
        <v>36928</v>
      </c>
      <c r="AB170" s="27">
        <f t="shared" si="101"/>
        <v>247005.16</v>
      </c>
      <c r="AC170" s="10">
        <f t="shared" si="102"/>
        <v>0.89650300000000005</v>
      </c>
      <c r="AD170" s="63">
        <v>163227</v>
      </c>
      <c r="AE170" s="10">
        <f t="shared" si="125"/>
        <v>1.122989</v>
      </c>
      <c r="AF170" s="10">
        <f t="shared" si="123"/>
        <v>3.5550999999999999E-2</v>
      </c>
      <c r="AG170" s="66">
        <f t="shared" si="103"/>
        <v>3.5550999999999999E-2</v>
      </c>
      <c r="AH170" s="67">
        <f t="shared" si="104"/>
        <v>0</v>
      </c>
      <c r="AI170" s="68">
        <f t="shared" si="105"/>
        <v>3.5550999999999999E-2</v>
      </c>
      <c r="AJ170">
        <v>0</v>
      </c>
      <c r="AK170">
        <v>0</v>
      </c>
      <c r="AL170" s="26">
        <f t="shared" si="106"/>
        <v>0</v>
      </c>
      <c r="AM170">
        <v>0</v>
      </c>
      <c r="AN170">
        <v>0</v>
      </c>
      <c r="AO170" s="26">
        <f t="shared" si="107"/>
        <v>0</v>
      </c>
      <c r="AP170" s="26">
        <f t="shared" si="108"/>
        <v>2954902</v>
      </c>
      <c r="AQ170" s="26">
        <f t="shared" si="124"/>
        <v>2954902</v>
      </c>
      <c r="AR170" s="69">
        <v>3418401</v>
      </c>
      <c r="AS170" s="69">
        <f t="shared" si="126"/>
        <v>2954902</v>
      </c>
      <c r="AT170" s="63">
        <v>3417049</v>
      </c>
      <c r="AU170" s="26">
        <f t="shared" si="109"/>
        <v>462147</v>
      </c>
      <c r="AV170" s="70" t="str">
        <f t="shared" si="110"/>
        <v>No</v>
      </c>
      <c r="AW170" s="69">
        <f t="shared" si="111"/>
        <v>0</v>
      </c>
      <c r="AX170" s="71">
        <f t="shared" si="112"/>
        <v>3417049</v>
      </c>
      <c r="AY170" s="72">
        <f t="shared" si="113"/>
        <v>3417049</v>
      </c>
      <c r="AZ170" s="115">
        <f t="shared" si="114"/>
        <v>0</v>
      </c>
      <c r="BA170" s="115"/>
      <c r="BB170" s="115">
        <f t="shared" si="115"/>
        <v>12372.764545026914</v>
      </c>
      <c r="BC170" s="74"/>
      <c r="BD170" s="74"/>
      <c r="BE170" s="74">
        <f t="shared" si="116"/>
        <v>-462147</v>
      </c>
      <c r="BF170" s="74">
        <f t="shared" si="117"/>
        <v>-462147</v>
      </c>
      <c r="BG170" s="74">
        <f t="shared" si="117"/>
        <v>-396106.19370000018</v>
      </c>
      <c r="BH170" s="74">
        <f t="shared" si="117"/>
        <v>-330075.29121020995</v>
      </c>
      <c r="BI170" s="74">
        <f t="shared" si="117"/>
        <v>-264060.23296816787</v>
      </c>
      <c r="BJ170" s="74">
        <f t="shared" si="117"/>
        <v>-198045.17472612578</v>
      </c>
      <c r="BK170" s="74">
        <f t="shared" si="117"/>
        <v>-132036.71798990807</v>
      </c>
      <c r="BL170" s="74">
        <f t="shared" si="117"/>
        <v>-66018.358994954266</v>
      </c>
      <c r="BO170" s="116">
        <f t="shared" si="118"/>
        <v>0</v>
      </c>
      <c r="BP170" s="116">
        <f t="shared" si="118"/>
        <v>-66040.806299999997</v>
      </c>
      <c r="BQ170" s="116">
        <f t="shared" si="118"/>
        <v>-66030.902489790024</v>
      </c>
      <c r="BR170" s="116">
        <f t="shared" si="118"/>
        <v>-66015.058242041996</v>
      </c>
      <c r="BS170" s="116">
        <f t="shared" si="118"/>
        <v>-66015.058242041967</v>
      </c>
      <c r="BT170" s="116">
        <f t="shared" si="118"/>
        <v>-66008.456736217719</v>
      </c>
      <c r="BU170" s="116">
        <f t="shared" si="118"/>
        <v>-66018.358994954033</v>
      </c>
      <c r="BV170" s="116">
        <f t="shared" si="89"/>
        <v>-66018.358994954266</v>
      </c>
      <c r="BX170" s="74">
        <f t="shared" si="119"/>
        <v>3417049</v>
      </c>
      <c r="BY170" s="74">
        <f t="shared" si="120"/>
        <v>3351008.1937000002</v>
      </c>
      <c r="BZ170" s="74">
        <f t="shared" si="120"/>
        <v>3284977.29121021</v>
      </c>
      <c r="CA170" s="74">
        <f t="shared" si="120"/>
        <v>3218962.2329681679</v>
      </c>
      <c r="CB170" s="74">
        <f t="shared" si="120"/>
        <v>3152947.1747261258</v>
      </c>
      <c r="CC170" s="74">
        <f t="shared" si="120"/>
        <v>3086938.7179899081</v>
      </c>
      <c r="CD170" s="74">
        <f t="shared" si="120"/>
        <v>3020920.3589949543</v>
      </c>
      <c r="CE170" s="74">
        <f t="shared" si="120"/>
        <v>2954902</v>
      </c>
      <c r="CG170" s="117">
        <f t="shared" si="121"/>
        <v>3417049</v>
      </c>
      <c r="CH170" s="117">
        <f t="shared" si="122"/>
        <v>3351008.1937000002</v>
      </c>
      <c r="CI170" s="117">
        <f t="shared" si="122"/>
        <v>3284977.29121021</v>
      </c>
      <c r="CJ170" s="117">
        <f t="shared" si="122"/>
        <v>3218962.2329681679</v>
      </c>
      <c r="CK170" s="117">
        <f t="shared" si="122"/>
        <v>3152947.1747261258</v>
      </c>
      <c r="CL170" s="117">
        <f t="shared" si="122"/>
        <v>3086938.7179899081</v>
      </c>
      <c r="CM170" s="117">
        <f t="shared" si="122"/>
        <v>3020920.3589949543</v>
      </c>
      <c r="CN170" s="117">
        <f t="shared" si="122"/>
        <v>2954902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 s="124">
        <v>0</v>
      </c>
      <c r="H171" s="6">
        <v>145</v>
      </c>
      <c r="I171" s="2" t="s">
        <v>332</v>
      </c>
      <c r="J171" s="60"/>
      <c r="K171" s="61">
        <v>69</v>
      </c>
      <c r="L171"/>
      <c r="M171" s="63">
        <v>13</v>
      </c>
      <c r="N171" s="64">
        <f t="shared" si="90"/>
        <v>3.9</v>
      </c>
      <c r="O171" s="64">
        <f t="shared" si="91"/>
        <v>41.4</v>
      </c>
      <c r="P171" s="64">
        <f t="shared" si="92"/>
        <v>0</v>
      </c>
      <c r="Q171" s="64">
        <f t="shared" si="93"/>
        <v>0</v>
      </c>
      <c r="R171" s="65">
        <f t="shared" si="94"/>
        <v>0.19</v>
      </c>
      <c r="S171" s="65">
        <f t="shared" si="95"/>
        <v>0</v>
      </c>
      <c r="T171" s="64">
        <f t="shared" si="96"/>
        <v>0</v>
      </c>
      <c r="U171" s="64">
        <f t="shared" si="97"/>
        <v>0</v>
      </c>
      <c r="V171">
        <v>1</v>
      </c>
      <c r="W171" s="64">
        <f t="shared" si="98"/>
        <v>0.25</v>
      </c>
      <c r="X171" s="27">
        <f t="shared" si="99"/>
        <v>3.9</v>
      </c>
      <c r="Y171" s="11">
        <f t="shared" si="100"/>
        <v>73.150000000000006</v>
      </c>
      <c r="Z171" s="61">
        <v>195989743.66999999</v>
      </c>
      <c r="AA171" s="63">
        <v>991</v>
      </c>
      <c r="AB171" s="27">
        <f t="shared" si="101"/>
        <v>197769.67</v>
      </c>
      <c r="AC171" s="10">
        <f t="shared" si="102"/>
        <v>0.71780299999999997</v>
      </c>
      <c r="AD171" s="63">
        <v>89375</v>
      </c>
      <c r="AE171" s="10">
        <f t="shared" si="125"/>
        <v>0.61489300000000002</v>
      </c>
      <c r="AF171" s="10">
        <f t="shared" si="123"/>
        <v>0.31307000000000001</v>
      </c>
      <c r="AG171" s="66">
        <f t="shared" si="103"/>
        <v>0.31307000000000001</v>
      </c>
      <c r="AH171" s="67">
        <f t="shared" si="104"/>
        <v>0</v>
      </c>
      <c r="AI171" s="68">
        <f t="shared" si="105"/>
        <v>0.31307000000000001</v>
      </c>
      <c r="AJ171">
        <v>0</v>
      </c>
      <c r="AK171">
        <v>0</v>
      </c>
      <c r="AL171" s="26">
        <f t="shared" si="106"/>
        <v>0</v>
      </c>
      <c r="AM171">
        <v>21</v>
      </c>
      <c r="AN171">
        <v>4</v>
      </c>
      <c r="AO171" s="26">
        <f t="shared" si="107"/>
        <v>8400</v>
      </c>
      <c r="AP171" s="26">
        <f t="shared" si="108"/>
        <v>263935</v>
      </c>
      <c r="AQ171" s="26">
        <f t="shared" si="124"/>
        <v>272335</v>
      </c>
      <c r="AR171" s="69">
        <v>237166</v>
      </c>
      <c r="AS171" s="69">
        <f t="shared" si="126"/>
        <v>272335</v>
      </c>
      <c r="AT171" s="63">
        <v>211728</v>
      </c>
      <c r="AU171" s="26">
        <f t="shared" si="109"/>
        <v>60607</v>
      </c>
      <c r="AV171" s="70" t="str">
        <f t="shared" si="110"/>
        <v>Yes</v>
      </c>
      <c r="AW171" s="69">
        <f t="shared" si="111"/>
        <v>60607</v>
      </c>
      <c r="AX171" s="71">
        <f t="shared" si="112"/>
        <v>272335</v>
      </c>
      <c r="AY171" s="72">
        <f t="shared" si="113"/>
        <v>272335</v>
      </c>
      <c r="AZ171" s="115">
        <f t="shared" si="114"/>
        <v>60607</v>
      </c>
      <c r="BA171" s="115"/>
      <c r="BB171" s="115">
        <f t="shared" si="115"/>
        <v>12218.170289855074</v>
      </c>
      <c r="BC171" s="74"/>
      <c r="BD171" s="74"/>
      <c r="BE171" s="74">
        <f t="shared" si="116"/>
        <v>0</v>
      </c>
      <c r="BF171" s="74">
        <f t="shared" si="117"/>
        <v>0</v>
      </c>
      <c r="BG171" s="74">
        <f t="shared" si="117"/>
        <v>0</v>
      </c>
      <c r="BH171" s="74">
        <f t="shared" si="117"/>
        <v>0</v>
      </c>
      <c r="BI171" s="74">
        <f t="shared" si="117"/>
        <v>0</v>
      </c>
      <c r="BJ171" s="74">
        <f t="shared" si="117"/>
        <v>0</v>
      </c>
      <c r="BK171" s="74">
        <f t="shared" si="117"/>
        <v>0</v>
      </c>
      <c r="BL171" s="74">
        <f t="shared" si="117"/>
        <v>0</v>
      </c>
      <c r="BO171" s="116">
        <f t="shared" si="118"/>
        <v>0</v>
      </c>
      <c r="BP171" s="116">
        <f t="shared" si="118"/>
        <v>0</v>
      </c>
      <c r="BQ171" s="116">
        <f t="shared" si="118"/>
        <v>0</v>
      </c>
      <c r="BR171" s="116">
        <f t="shared" si="118"/>
        <v>0</v>
      </c>
      <c r="BS171" s="116">
        <f t="shared" si="118"/>
        <v>0</v>
      </c>
      <c r="BT171" s="116">
        <f t="shared" si="118"/>
        <v>0</v>
      </c>
      <c r="BU171" s="116">
        <f t="shared" si="118"/>
        <v>0</v>
      </c>
      <c r="BV171" s="116">
        <f t="shared" si="89"/>
        <v>0</v>
      </c>
      <c r="BX171" s="74">
        <f t="shared" si="119"/>
        <v>272335</v>
      </c>
      <c r="BY171" s="74">
        <f t="shared" si="120"/>
        <v>272335</v>
      </c>
      <c r="BZ171" s="74">
        <f t="shared" si="120"/>
        <v>272335</v>
      </c>
      <c r="CA171" s="74">
        <f t="shared" si="120"/>
        <v>272335</v>
      </c>
      <c r="CB171" s="74">
        <f t="shared" si="120"/>
        <v>272335</v>
      </c>
      <c r="CC171" s="74">
        <f t="shared" si="120"/>
        <v>272335</v>
      </c>
      <c r="CD171" s="74">
        <f t="shared" si="120"/>
        <v>272335</v>
      </c>
      <c r="CE171" s="74">
        <f t="shared" si="120"/>
        <v>272335</v>
      </c>
      <c r="CG171" s="117">
        <f t="shared" si="121"/>
        <v>272335</v>
      </c>
      <c r="CH171" s="117">
        <f t="shared" si="122"/>
        <v>272335</v>
      </c>
      <c r="CI171" s="117">
        <f t="shared" si="122"/>
        <v>272335</v>
      </c>
      <c r="CJ171" s="117">
        <f t="shared" si="122"/>
        <v>272335</v>
      </c>
      <c r="CK171" s="117">
        <f t="shared" si="122"/>
        <v>272335</v>
      </c>
      <c r="CL171" s="117">
        <f t="shared" si="122"/>
        <v>272335</v>
      </c>
      <c r="CM171" s="117">
        <f t="shared" si="122"/>
        <v>272335</v>
      </c>
      <c r="CN171" s="117">
        <f t="shared" si="122"/>
        <v>272335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 s="124">
        <v>22</v>
      </c>
      <c r="H172" s="6">
        <v>146</v>
      </c>
      <c r="I172" s="2" t="s">
        <v>333</v>
      </c>
      <c r="J172" s="60"/>
      <c r="K172" s="61">
        <v>3331.68</v>
      </c>
      <c r="L172"/>
      <c r="M172" s="63">
        <v>1887</v>
      </c>
      <c r="N172" s="64">
        <f t="shared" si="90"/>
        <v>566.1</v>
      </c>
      <c r="O172" s="64">
        <f t="shared" si="91"/>
        <v>1999.01</v>
      </c>
      <c r="P172" s="64">
        <f t="shared" si="92"/>
        <v>0</v>
      </c>
      <c r="Q172" s="64">
        <f t="shared" si="93"/>
        <v>0</v>
      </c>
      <c r="R172" s="65">
        <f t="shared" si="94"/>
        <v>0.56999999999999995</v>
      </c>
      <c r="S172" s="65">
        <f t="shared" si="95"/>
        <v>0</v>
      </c>
      <c r="T172" s="64">
        <f t="shared" si="96"/>
        <v>0</v>
      </c>
      <c r="U172" s="64">
        <f t="shared" si="97"/>
        <v>0</v>
      </c>
      <c r="V172">
        <v>152</v>
      </c>
      <c r="W172" s="64">
        <f t="shared" si="98"/>
        <v>38</v>
      </c>
      <c r="X172" s="27">
        <f t="shared" si="99"/>
        <v>566.1</v>
      </c>
      <c r="Y172" s="11">
        <f t="shared" si="100"/>
        <v>3935.7799999999997</v>
      </c>
      <c r="Z172" s="61">
        <v>3952173227.3299999</v>
      </c>
      <c r="AA172" s="63">
        <v>30377</v>
      </c>
      <c r="AB172" s="27">
        <f t="shared" si="101"/>
        <v>130104.13</v>
      </c>
      <c r="AC172" s="10">
        <f t="shared" si="102"/>
        <v>0.47221200000000002</v>
      </c>
      <c r="AD172" s="63">
        <v>80766</v>
      </c>
      <c r="AE172" s="10">
        <f t="shared" si="125"/>
        <v>0.55566400000000005</v>
      </c>
      <c r="AF172" s="10">
        <f t="shared" si="123"/>
        <v>0.50275199999999998</v>
      </c>
      <c r="AG172" s="66">
        <f t="shared" si="103"/>
        <v>0.50275199999999998</v>
      </c>
      <c r="AH172" s="67">
        <f t="shared" si="104"/>
        <v>0</v>
      </c>
      <c r="AI172" s="68">
        <f t="shared" si="105"/>
        <v>0.50275199999999998</v>
      </c>
      <c r="AJ172">
        <v>0</v>
      </c>
      <c r="AK172">
        <v>0</v>
      </c>
      <c r="AL172" s="26">
        <f t="shared" si="106"/>
        <v>0</v>
      </c>
      <c r="AM172">
        <v>0</v>
      </c>
      <c r="AN172">
        <v>0</v>
      </c>
      <c r="AO172" s="26">
        <f t="shared" si="107"/>
        <v>0</v>
      </c>
      <c r="AP172" s="26">
        <f t="shared" si="108"/>
        <v>22804763</v>
      </c>
      <c r="AQ172" s="26">
        <f t="shared" si="124"/>
        <v>22804763</v>
      </c>
      <c r="AR172" s="69">
        <v>19250233</v>
      </c>
      <c r="AS172" s="69">
        <f t="shared" si="126"/>
        <v>23512721</v>
      </c>
      <c r="AT172" s="63">
        <v>23512721</v>
      </c>
      <c r="AU172" s="26">
        <f t="shared" si="109"/>
        <v>707958</v>
      </c>
      <c r="AV172" s="70" t="str">
        <f t="shared" si="110"/>
        <v>No</v>
      </c>
      <c r="AW172" s="69">
        <f t="shared" si="111"/>
        <v>0</v>
      </c>
      <c r="AX172" s="71">
        <f t="shared" si="112"/>
        <v>23512721</v>
      </c>
      <c r="AY172" s="72">
        <f t="shared" si="113"/>
        <v>23512721</v>
      </c>
      <c r="AZ172" s="115">
        <f t="shared" si="114"/>
        <v>0</v>
      </c>
      <c r="BA172" s="115"/>
      <c r="BB172" s="115">
        <f t="shared" si="115"/>
        <v>13614.712247274649</v>
      </c>
      <c r="BC172" s="74"/>
      <c r="BD172" s="74"/>
      <c r="BE172" s="74">
        <f t="shared" si="116"/>
        <v>-707958</v>
      </c>
      <c r="BF172" s="74">
        <f t="shared" si="117"/>
        <v>-707958</v>
      </c>
      <c r="BG172" s="74">
        <f t="shared" si="117"/>
        <v>-707958</v>
      </c>
      <c r="BH172" s="74">
        <f t="shared" si="117"/>
        <v>-707958</v>
      </c>
      <c r="BI172" s="74">
        <f t="shared" si="117"/>
        <v>-707958</v>
      </c>
      <c r="BJ172" s="74">
        <f t="shared" si="117"/>
        <v>-707958</v>
      </c>
      <c r="BK172" s="74">
        <f t="shared" si="117"/>
        <v>-707958</v>
      </c>
      <c r="BL172" s="74">
        <f t="shared" si="117"/>
        <v>-707958</v>
      </c>
      <c r="BO172" s="116">
        <f t="shared" si="118"/>
        <v>0</v>
      </c>
      <c r="BP172" s="116">
        <f t="shared" si="118"/>
        <v>-101167.1982</v>
      </c>
      <c r="BQ172" s="116">
        <f t="shared" si="118"/>
        <v>-118016.5986</v>
      </c>
      <c r="BR172" s="116">
        <f t="shared" si="118"/>
        <v>-141591.6</v>
      </c>
      <c r="BS172" s="116">
        <f t="shared" si="118"/>
        <v>-176989.5</v>
      </c>
      <c r="BT172" s="116">
        <f t="shared" si="118"/>
        <v>-235962.4014</v>
      </c>
      <c r="BU172" s="116">
        <f t="shared" si="118"/>
        <v>-353979</v>
      </c>
      <c r="BV172" s="116">
        <f t="shared" si="89"/>
        <v>-707958</v>
      </c>
      <c r="BX172" s="74">
        <f t="shared" si="119"/>
        <v>23512721</v>
      </c>
      <c r="BY172" s="74">
        <f t="shared" si="120"/>
        <v>23411553.801800001</v>
      </c>
      <c r="BZ172" s="74">
        <f t="shared" si="120"/>
        <v>23394704.4014</v>
      </c>
      <c r="CA172" s="74">
        <f t="shared" si="120"/>
        <v>23371129.399999999</v>
      </c>
      <c r="CB172" s="74">
        <f t="shared" si="120"/>
        <v>23335731.5</v>
      </c>
      <c r="CC172" s="74">
        <f t="shared" si="120"/>
        <v>23276758.5986</v>
      </c>
      <c r="CD172" s="74">
        <f t="shared" si="120"/>
        <v>23158742</v>
      </c>
      <c r="CE172" s="74">
        <f t="shared" si="120"/>
        <v>22804763</v>
      </c>
      <c r="CG172" s="117">
        <f t="shared" si="121"/>
        <v>23512721</v>
      </c>
      <c r="CH172" s="117">
        <f t="shared" si="122"/>
        <v>23512721</v>
      </c>
      <c r="CI172" s="117">
        <f t="shared" si="122"/>
        <v>23512721</v>
      </c>
      <c r="CJ172" s="117">
        <f t="shared" si="122"/>
        <v>23512721</v>
      </c>
      <c r="CK172" s="117">
        <f t="shared" si="122"/>
        <v>23512721</v>
      </c>
      <c r="CL172" s="117">
        <f t="shared" si="122"/>
        <v>23512721</v>
      </c>
      <c r="CM172" s="117">
        <f t="shared" si="122"/>
        <v>23512721</v>
      </c>
      <c r="CN172" s="117">
        <f t="shared" si="122"/>
        <v>23512721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 s="124">
        <v>0</v>
      </c>
      <c r="H173" s="6">
        <v>147</v>
      </c>
      <c r="I173" s="2" t="s">
        <v>334</v>
      </c>
      <c r="J173" s="60"/>
      <c r="K173" s="61">
        <v>273.81</v>
      </c>
      <c r="L173"/>
      <c r="M173" s="63">
        <v>101</v>
      </c>
      <c r="N173" s="64">
        <f t="shared" si="90"/>
        <v>30.3</v>
      </c>
      <c r="O173" s="64">
        <f t="shared" si="91"/>
        <v>164.29</v>
      </c>
      <c r="P173" s="64">
        <f t="shared" si="92"/>
        <v>0</v>
      </c>
      <c r="Q173" s="64">
        <f t="shared" si="93"/>
        <v>0</v>
      </c>
      <c r="R173" s="65">
        <f t="shared" si="94"/>
        <v>0.37</v>
      </c>
      <c r="S173" s="65">
        <f t="shared" si="95"/>
        <v>0</v>
      </c>
      <c r="T173" s="64">
        <f t="shared" si="96"/>
        <v>0</v>
      </c>
      <c r="U173" s="64">
        <f t="shared" si="97"/>
        <v>0</v>
      </c>
      <c r="V173">
        <v>7</v>
      </c>
      <c r="W173" s="64">
        <f t="shared" si="98"/>
        <v>1.75</v>
      </c>
      <c r="X173" s="27">
        <f t="shared" si="99"/>
        <v>30.3</v>
      </c>
      <c r="Y173" s="11">
        <f t="shared" si="100"/>
        <v>305.86</v>
      </c>
      <c r="Z173" s="61">
        <v>505762975.32999998</v>
      </c>
      <c r="AA173" s="63">
        <v>2587</v>
      </c>
      <c r="AB173" s="27">
        <f t="shared" si="101"/>
        <v>195501.73</v>
      </c>
      <c r="AC173" s="10">
        <f t="shared" si="102"/>
        <v>0.70957099999999995</v>
      </c>
      <c r="AD173" s="63">
        <v>92438</v>
      </c>
      <c r="AE173" s="10">
        <f t="shared" si="125"/>
        <v>0.63596600000000003</v>
      </c>
      <c r="AF173" s="10">
        <f t="shared" si="123"/>
        <v>0.31251099999999998</v>
      </c>
      <c r="AG173" s="66">
        <f t="shared" si="103"/>
        <v>0.31251099999999998</v>
      </c>
      <c r="AH173" s="67">
        <f t="shared" si="104"/>
        <v>0</v>
      </c>
      <c r="AI173" s="68">
        <f t="shared" si="105"/>
        <v>0.31251099999999998</v>
      </c>
      <c r="AJ173">
        <v>0</v>
      </c>
      <c r="AK173">
        <v>0</v>
      </c>
      <c r="AL173" s="26">
        <f t="shared" si="106"/>
        <v>0</v>
      </c>
      <c r="AM173">
        <v>27</v>
      </c>
      <c r="AN173">
        <v>4</v>
      </c>
      <c r="AO173" s="26">
        <f t="shared" si="107"/>
        <v>10800</v>
      </c>
      <c r="AP173" s="26">
        <f t="shared" si="108"/>
        <v>1101613</v>
      </c>
      <c r="AQ173" s="26">
        <f t="shared" si="124"/>
        <v>1112413</v>
      </c>
      <c r="AR173" s="69">
        <v>2502621</v>
      </c>
      <c r="AS173" s="69">
        <f t="shared" si="126"/>
        <v>1112413</v>
      </c>
      <c r="AT173" s="63">
        <v>2117243</v>
      </c>
      <c r="AU173" s="26">
        <f t="shared" si="109"/>
        <v>1004830</v>
      </c>
      <c r="AV173" s="70" t="str">
        <f t="shared" si="110"/>
        <v>No</v>
      </c>
      <c r="AW173" s="69">
        <f t="shared" si="111"/>
        <v>0</v>
      </c>
      <c r="AX173" s="71">
        <f t="shared" si="112"/>
        <v>2117243</v>
      </c>
      <c r="AY173" s="72">
        <f t="shared" si="113"/>
        <v>2117243</v>
      </c>
      <c r="AZ173" s="115">
        <f t="shared" si="114"/>
        <v>0</v>
      </c>
      <c r="BA173" s="115"/>
      <c r="BB173" s="115">
        <f t="shared" si="115"/>
        <v>12874.023958219203</v>
      </c>
      <c r="BC173" s="74"/>
      <c r="BD173" s="74"/>
      <c r="BE173" s="74">
        <f t="shared" si="116"/>
        <v>-1004830</v>
      </c>
      <c r="BF173" s="74">
        <f t="shared" si="117"/>
        <v>-1004830</v>
      </c>
      <c r="BG173" s="74">
        <f t="shared" si="117"/>
        <v>-861239.79300000006</v>
      </c>
      <c r="BH173" s="74">
        <f t="shared" si="117"/>
        <v>-717671.11950689997</v>
      </c>
      <c r="BI173" s="74">
        <f t="shared" si="117"/>
        <v>-574136.89560551988</v>
      </c>
      <c r="BJ173" s="74">
        <f t="shared" si="117"/>
        <v>-430602.67170414003</v>
      </c>
      <c r="BK173" s="74">
        <f t="shared" si="117"/>
        <v>-287082.80122515024</v>
      </c>
      <c r="BL173" s="74">
        <f t="shared" si="117"/>
        <v>-143541.400612575</v>
      </c>
      <c r="BO173" s="116">
        <f t="shared" si="118"/>
        <v>0</v>
      </c>
      <c r="BP173" s="116">
        <f t="shared" si="118"/>
        <v>-143590.20699999999</v>
      </c>
      <c r="BQ173" s="116">
        <f t="shared" si="118"/>
        <v>-143568.67349310001</v>
      </c>
      <c r="BR173" s="116">
        <f t="shared" si="118"/>
        <v>-143534.22390138</v>
      </c>
      <c r="BS173" s="116">
        <f t="shared" si="118"/>
        <v>-143534.22390137997</v>
      </c>
      <c r="BT173" s="116">
        <f t="shared" si="118"/>
        <v>-143519.87047898988</v>
      </c>
      <c r="BU173" s="116">
        <f t="shared" si="118"/>
        <v>-143541.40061257512</v>
      </c>
      <c r="BV173" s="116">
        <f t="shared" si="89"/>
        <v>-143541.400612575</v>
      </c>
      <c r="BX173" s="74">
        <f t="shared" si="119"/>
        <v>2117243</v>
      </c>
      <c r="BY173" s="74">
        <f t="shared" si="120"/>
        <v>1973652.7930000001</v>
      </c>
      <c r="BZ173" s="74">
        <f t="shared" si="120"/>
        <v>1830084.1195069</v>
      </c>
      <c r="CA173" s="74">
        <f t="shared" si="120"/>
        <v>1686549.8956055199</v>
      </c>
      <c r="CB173" s="74">
        <f t="shared" si="120"/>
        <v>1543015.67170414</v>
      </c>
      <c r="CC173" s="74">
        <f t="shared" si="120"/>
        <v>1399495.8012251502</v>
      </c>
      <c r="CD173" s="74">
        <f t="shared" si="120"/>
        <v>1255954.400612575</v>
      </c>
      <c r="CE173" s="74">
        <f t="shared" si="120"/>
        <v>1112413</v>
      </c>
      <c r="CG173" s="117">
        <f t="shared" si="121"/>
        <v>2117243</v>
      </c>
      <c r="CH173" s="117">
        <f t="shared" si="122"/>
        <v>1973652.7930000001</v>
      </c>
      <c r="CI173" s="117">
        <f t="shared" si="122"/>
        <v>1830084.1195069</v>
      </c>
      <c r="CJ173" s="117">
        <f t="shared" si="122"/>
        <v>1686549.8956055199</v>
      </c>
      <c r="CK173" s="117">
        <f t="shared" si="122"/>
        <v>1543015.67170414</v>
      </c>
      <c r="CL173" s="117">
        <f t="shared" si="122"/>
        <v>1399495.8012251502</v>
      </c>
      <c r="CM173" s="117">
        <f t="shared" si="122"/>
        <v>1255954.400612575</v>
      </c>
      <c r="CN173" s="117">
        <f t="shared" si="122"/>
        <v>1112413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 s="124">
        <v>0</v>
      </c>
      <c r="H174" s="6">
        <v>148</v>
      </c>
      <c r="I174" s="2" t="s">
        <v>335</v>
      </c>
      <c r="J174" s="60"/>
      <c r="K174" s="61">
        <v>4889.26</v>
      </c>
      <c r="L174"/>
      <c r="M174" s="63">
        <v>1612</v>
      </c>
      <c r="N174" s="64">
        <f t="shared" si="90"/>
        <v>483.6</v>
      </c>
      <c r="O174" s="64">
        <f t="shared" si="91"/>
        <v>2933.56</v>
      </c>
      <c r="P174" s="64">
        <f t="shared" si="92"/>
        <v>0</v>
      </c>
      <c r="Q174" s="64">
        <f t="shared" si="93"/>
        <v>0</v>
      </c>
      <c r="R174" s="65">
        <f t="shared" si="94"/>
        <v>0.33</v>
      </c>
      <c r="S174" s="65">
        <f t="shared" si="95"/>
        <v>0</v>
      </c>
      <c r="T174" s="64">
        <f t="shared" si="96"/>
        <v>0</v>
      </c>
      <c r="U174" s="64">
        <f t="shared" si="97"/>
        <v>0</v>
      </c>
      <c r="V174">
        <v>383</v>
      </c>
      <c r="W174" s="64">
        <f t="shared" si="98"/>
        <v>95.75</v>
      </c>
      <c r="X174" s="27">
        <f t="shared" si="99"/>
        <v>483.6</v>
      </c>
      <c r="Y174" s="11">
        <f t="shared" si="100"/>
        <v>5468.6100000000006</v>
      </c>
      <c r="Z174" s="61">
        <v>8624598481.3299999</v>
      </c>
      <c r="AA174" s="63">
        <v>44039</v>
      </c>
      <c r="AB174" s="27">
        <f t="shared" si="101"/>
        <v>195840.02</v>
      </c>
      <c r="AC174" s="10">
        <f t="shared" si="102"/>
        <v>0.71079899999999996</v>
      </c>
      <c r="AD174" s="63">
        <v>101572</v>
      </c>
      <c r="AE174" s="10">
        <f t="shared" si="125"/>
        <v>0.69880799999999998</v>
      </c>
      <c r="AF174" s="10">
        <f t="shared" si="123"/>
        <v>0.292798</v>
      </c>
      <c r="AG174" s="66">
        <f t="shared" si="103"/>
        <v>0.292798</v>
      </c>
      <c r="AH174" s="67">
        <f t="shared" si="104"/>
        <v>0</v>
      </c>
      <c r="AI174" s="68">
        <f t="shared" si="105"/>
        <v>0.292798</v>
      </c>
      <c r="AJ174">
        <v>0</v>
      </c>
      <c r="AK174">
        <v>0</v>
      </c>
      <c r="AL174" s="26">
        <f t="shared" si="106"/>
        <v>0</v>
      </c>
      <c r="AM174">
        <v>0</v>
      </c>
      <c r="AN174">
        <v>0</v>
      </c>
      <c r="AO174" s="26">
        <f t="shared" si="107"/>
        <v>0</v>
      </c>
      <c r="AP174" s="26">
        <f t="shared" si="108"/>
        <v>18453808</v>
      </c>
      <c r="AQ174" s="26">
        <f t="shared" si="124"/>
        <v>18453808</v>
      </c>
      <c r="AR174" s="69">
        <v>21301522</v>
      </c>
      <c r="AS174" s="69">
        <f t="shared" si="126"/>
        <v>18453808</v>
      </c>
      <c r="AT174" s="63">
        <v>21286162</v>
      </c>
      <c r="AU174" s="26">
        <f t="shared" si="109"/>
        <v>2832354</v>
      </c>
      <c r="AV174" s="70" t="str">
        <f t="shared" si="110"/>
        <v>No</v>
      </c>
      <c r="AW174" s="69">
        <f t="shared" si="111"/>
        <v>0</v>
      </c>
      <c r="AX174" s="71">
        <f t="shared" si="112"/>
        <v>21286162</v>
      </c>
      <c r="AY174" s="72">
        <f t="shared" si="113"/>
        <v>21286162</v>
      </c>
      <c r="AZ174" s="115">
        <f t="shared" si="114"/>
        <v>0</v>
      </c>
      <c r="BA174" s="115"/>
      <c r="BB174" s="115">
        <f t="shared" si="115"/>
        <v>12890.648124665084</v>
      </c>
      <c r="BC174" s="74"/>
      <c r="BD174" s="74"/>
      <c r="BE174" s="74">
        <f t="shared" si="116"/>
        <v>-2832354</v>
      </c>
      <c r="BF174" s="74">
        <f t="shared" si="117"/>
        <v>-2832354</v>
      </c>
      <c r="BG174" s="74">
        <f t="shared" si="117"/>
        <v>-2427610.6134000011</v>
      </c>
      <c r="BH174" s="74">
        <f t="shared" si="117"/>
        <v>-2022927.9241462201</v>
      </c>
      <c r="BI174" s="74">
        <f t="shared" si="117"/>
        <v>-1618342.3393169753</v>
      </c>
      <c r="BJ174" s="74">
        <f t="shared" si="117"/>
        <v>-1213756.7544877306</v>
      </c>
      <c r="BK174" s="74">
        <f t="shared" si="117"/>
        <v>-809211.62821697071</v>
      </c>
      <c r="BL174" s="74">
        <f t="shared" si="117"/>
        <v>-404605.81410848349</v>
      </c>
      <c r="BO174" s="116">
        <f t="shared" si="118"/>
        <v>0</v>
      </c>
      <c r="BP174" s="116">
        <f t="shared" si="118"/>
        <v>-404743.38659999997</v>
      </c>
      <c r="BQ174" s="116">
        <f t="shared" si="118"/>
        <v>-404682.68925378018</v>
      </c>
      <c r="BR174" s="116">
        <f t="shared" si="118"/>
        <v>-404585.58482924406</v>
      </c>
      <c r="BS174" s="116">
        <f t="shared" si="118"/>
        <v>-404585.58482924383</v>
      </c>
      <c r="BT174" s="116">
        <f t="shared" si="118"/>
        <v>-404545.12627076061</v>
      </c>
      <c r="BU174" s="116">
        <f t="shared" si="118"/>
        <v>-404605.81410848536</v>
      </c>
      <c r="BV174" s="116">
        <f t="shared" si="89"/>
        <v>-404605.81410848349</v>
      </c>
      <c r="BX174" s="74">
        <f t="shared" si="119"/>
        <v>21286162</v>
      </c>
      <c r="BY174" s="74">
        <f t="shared" si="120"/>
        <v>20881418.613400001</v>
      </c>
      <c r="BZ174" s="74">
        <f t="shared" si="120"/>
        <v>20476735.92414622</v>
      </c>
      <c r="CA174" s="74">
        <f t="shared" si="120"/>
        <v>20072150.339316975</v>
      </c>
      <c r="CB174" s="74">
        <f t="shared" si="120"/>
        <v>19667564.754487731</v>
      </c>
      <c r="CC174" s="74">
        <f t="shared" si="120"/>
        <v>19263019.628216971</v>
      </c>
      <c r="CD174" s="74">
        <f t="shared" si="120"/>
        <v>18858413.814108483</v>
      </c>
      <c r="CE174" s="74">
        <f t="shared" si="120"/>
        <v>18453808</v>
      </c>
      <c r="CG174" s="117">
        <f t="shared" si="121"/>
        <v>21286162</v>
      </c>
      <c r="CH174" s="117">
        <f t="shared" si="122"/>
        <v>20881418.613400001</v>
      </c>
      <c r="CI174" s="117">
        <f t="shared" si="122"/>
        <v>20476735.92414622</v>
      </c>
      <c r="CJ174" s="117">
        <f t="shared" si="122"/>
        <v>20072150.339316975</v>
      </c>
      <c r="CK174" s="117">
        <f t="shared" si="122"/>
        <v>19667564.754487731</v>
      </c>
      <c r="CL174" s="117">
        <f t="shared" si="122"/>
        <v>19263019.628216971</v>
      </c>
      <c r="CM174" s="117">
        <f t="shared" si="122"/>
        <v>18858413.814108483</v>
      </c>
      <c r="CN174" s="117">
        <f t="shared" si="122"/>
        <v>18453808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 s="124">
        <v>0</v>
      </c>
      <c r="H175" s="6">
        <v>149</v>
      </c>
      <c r="I175" s="2" t="s">
        <v>336</v>
      </c>
      <c r="J175" s="60"/>
      <c r="K175" s="61">
        <v>122.49</v>
      </c>
      <c r="L175"/>
      <c r="M175" s="63">
        <v>27</v>
      </c>
      <c r="N175" s="64">
        <f t="shared" si="90"/>
        <v>8.1</v>
      </c>
      <c r="O175" s="64">
        <f t="shared" si="91"/>
        <v>73.489999999999995</v>
      </c>
      <c r="P175" s="64">
        <f t="shared" si="92"/>
        <v>0</v>
      </c>
      <c r="Q175" s="64">
        <f t="shared" si="93"/>
        <v>0</v>
      </c>
      <c r="R175" s="65">
        <f t="shared" si="94"/>
        <v>0.22</v>
      </c>
      <c r="S175" s="65">
        <f t="shared" si="95"/>
        <v>0</v>
      </c>
      <c r="T175" s="64">
        <f t="shared" si="96"/>
        <v>0</v>
      </c>
      <c r="U175" s="64">
        <f t="shared" si="97"/>
        <v>0</v>
      </c>
      <c r="V175">
        <v>0</v>
      </c>
      <c r="W175" s="64">
        <f t="shared" si="98"/>
        <v>0</v>
      </c>
      <c r="X175" s="27">
        <f t="shared" si="99"/>
        <v>8.1</v>
      </c>
      <c r="Y175" s="11">
        <f t="shared" si="100"/>
        <v>130.59</v>
      </c>
      <c r="Z175" s="61">
        <v>795420643.33000004</v>
      </c>
      <c r="AA175" s="63">
        <v>1474</v>
      </c>
      <c r="AB175" s="27">
        <f t="shared" si="101"/>
        <v>539634.09</v>
      </c>
      <c r="AC175" s="10">
        <f t="shared" si="102"/>
        <v>1.958596</v>
      </c>
      <c r="AD175" s="63">
        <v>119167</v>
      </c>
      <c r="AE175" s="10">
        <f t="shared" si="125"/>
        <v>0.81986000000000003</v>
      </c>
      <c r="AF175" s="10">
        <f t="shared" si="123"/>
        <v>-0.61697500000000005</v>
      </c>
      <c r="AG175" s="66">
        <f t="shared" si="103"/>
        <v>0.01</v>
      </c>
      <c r="AH175" s="67">
        <f t="shared" si="104"/>
        <v>0</v>
      </c>
      <c r="AI175" s="68">
        <f t="shared" si="105"/>
        <v>0.01</v>
      </c>
      <c r="AJ175">
        <v>122</v>
      </c>
      <c r="AK175">
        <v>13</v>
      </c>
      <c r="AL175" s="26">
        <f t="shared" si="106"/>
        <v>158600</v>
      </c>
      <c r="AM175">
        <v>0</v>
      </c>
      <c r="AN175">
        <v>0</v>
      </c>
      <c r="AO175" s="26">
        <f t="shared" si="107"/>
        <v>0</v>
      </c>
      <c r="AP175" s="26">
        <f t="shared" si="108"/>
        <v>15050</v>
      </c>
      <c r="AQ175" s="26">
        <f t="shared" si="124"/>
        <v>173650</v>
      </c>
      <c r="AR175" s="69">
        <v>33205</v>
      </c>
      <c r="AS175" s="69">
        <f t="shared" si="126"/>
        <v>173650</v>
      </c>
      <c r="AT175" s="63">
        <v>173740</v>
      </c>
      <c r="AU175" s="26">
        <f t="shared" si="109"/>
        <v>90</v>
      </c>
      <c r="AV175" s="70" t="str">
        <f t="shared" si="110"/>
        <v>No</v>
      </c>
      <c r="AW175" s="69">
        <f t="shared" si="111"/>
        <v>0</v>
      </c>
      <c r="AX175" s="71">
        <f t="shared" si="112"/>
        <v>173740</v>
      </c>
      <c r="AY175" s="72">
        <f t="shared" si="113"/>
        <v>173740</v>
      </c>
      <c r="AZ175" s="115">
        <f t="shared" si="114"/>
        <v>0</v>
      </c>
      <c r="BA175" s="115"/>
      <c r="BB175" s="115">
        <f t="shared" si="115"/>
        <v>12287.123438648054</v>
      </c>
      <c r="BC175" s="74"/>
      <c r="BD175" s="74"/>
      <c r="BE175" s="74">
        <f t="shared" si="116"/>
        <v>-90</v>
      </c>
      <c r="BF175" s="74">
        <f t="shared" si="117"/>
        <v>-90</v>
      </c>
      <c r="BG175" s="74">
        <f t="shared" si="117"/>
        <v>-77.138999999995576</v>
      </c>
      <c r="BH175" s="74">
        <f t="shared" si="117"/>
        <v>-64.279928700008895</v>
      </c>
      <c r="BI175" s="74">
        <f t="shared" si="117"/>
        <v>-51.423942960012937</v>
      </c>
      <c r="BJ175" s="74">
        <f t="shared" si="117"/>
        <v>-38.567957220016979</v>
      </c>
      <c r="BK175" s="74">
        <f t="shared" si="117"/>
        <v>-25.713257078576135</v>
      </c>
      <c r="BL175" s="74">
        <f t="shared" si="117"/>
        <v>-12.856628539273515</v>
      </c>
      <c r="BO175" s="116">
        <f t="shared" si="118"/>
        <v>0</v>
      </c>
      <c r="BP175" s="116">
        <f t="shared" si="118"/>
        <v>-12.861000000000001</v>
      </c>
      <c r="BQ175" s="116">
        <f t="shared" si="118"/>
        <v>-12.859071299999261</v>
      </c>
      <c r="BR175" s="116">
        <f t="shared" si="118"/>
        <v>-12.855985740001779</v>
      </c>
      <c r="BS175" s="116">
        <f t="shared" si="118"/>
        <v>-12.855985740003234</v>
      </c>
      <c r="BT175" s="116">
        <f t="shared" si="118"/>
        <v>-12.854700141431659</v>
      </c>
      <c r="BU175" s="116">
        <f t="shared" si="118"/>
        <v>-12.856628539288067</v>
      </c>
      <c r="BV175" s="116">
        <f t="shared" si="89"/>
        <v>-12.856628539273515</v>
      </c>
      <c r="BX175" s="74">
        <f t="shared" si="119"/>
        <v>173740</v>
      </c>
      <c r="BY175" s="74">
        <f t="shared" si="120"/>
        <v>173727.139</v>
      </c>
      <c r="BZ175" s="74">
        <f t="shared" si="120"/>
        <v>173714.27992870001</v>
      </c>
      <c r="CA175" s="74">
        <f t="shared" si="120"/>
        <v>173701.42394296001</v>
      </c>
      <c r="CB175" s="74">
        <f t="shared" si="120"/>
        <v>173688.56795722002</v>
      </c>
      <c r="CC175" s="74">
        <f t="shared" si="120"/>
        <v>173675.71325707858</v>
      </c>
      <c r="CD175" s="74">
        <f t="shared" si="120"/>
        <v>173662.85662853927</v>
      </c>
      <c r="CE175" s="74">
        <f t="shared" si="120"/>
        <v>173650</v>
      </c>
      <c r="CG175" s="117">
        <f t="shared" si="121"/>
        <v>173740</v>
      </c>
      <c r="CH175" s="117">
        <f t="shared" si="122"/>
        <v>173727.139</v>
      </c>
      <c r="CI175" s="117">
        <f t="shared" si="122"/>
        <v>173714.27992870001</v>
      </c>
      <c r="CJ175" s="117">
        <f t="shared" si="122"/>
        <v>173701.42394296001</v>
      </c>
      <c r="CK175" s="117">
        <f t="shared" si="122"/>
        <v>173688.56795722002</v>
      </c>
      <c r="CL175" s="117">
        <f t="shared" si="122"/>
        <v>173675.71325707858</v>
      </c>
      <c r="CM175" s="117">
        <f t="shared" si="122"/>
        <v>173662.85662853927</v>
      </c>
      <c r="CN175" s="117">
        <f t="shared" si="122"/>
        <v>173650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 s="124">
        <v>0</v>
      </c>
      <c r="H176" s="6">
        <v>150</v>
      </c>
      <c r="I176" s="2" t="s">
        <v>337</v>
      </c>
      <c r="J176" s="60"/>
      <c r="K176" s="61">
        <v>262.58999999999997</v>
      </c>
      <c r="L176"/>
      <c r="M176" s="63">
        <v>77</v>
      </c>
      <c r="N176" s="64">
        <f t="shared" si="90"/>
        <v>23.1</v>
      </c>
      <c r="O176" s="64">
        <f t="shared" si="91"/>
        <v>157.55000000000001</v>
      </c>
      <c r="P176" s="64">
        <f t="shared" si="92"/>
        <v>0</v>
      </c>
      <c r="Q176" s="64">
        <f t="shared" si="93"/>
        <v>0</v>
      </c>
      <c r="R176" s="65">
        <f t="shared" si="94"/>
        <v>0.28999999999999998</v>
      </c>
      <c r="S176" s="65">
        <f t="shared" si="95"/>
        <v>0</v>
      </c>
      <c r="T176" s="64">
        <f t="shared" si="96"/>
        <v>0</v>
      </c>
      <c r="U176" s="64">
        <f t="shared" si="97"/>
        <v>0</v>
      </c>
      <c r="V176">
        <v>15</v>
      </c>
      <c r="W176" s="64">
        <f t="shared" si="98"/>
        <v>3.75</v>
      </c>
      <c r="X176" s="27">
        <f t="shared" si="99"/>
        <v>23.1</v>
      </c>
      <c r="Y176" s="11">
        <f t="shared" si="100"/>
        <v>289.44</v>
      </c>
      <c r="Z176" s="61">
        <v>2634730383</v>
      </c>
      <c r="AA176" s="63">
        <v>3648</v>
      </c>
      <c r="AB176" s="27">
        <f t="shared" si="101"/>
        <v>722239.69</v>
      </c>
      <c r="AC176" s="10">
        <f t="shared" si="102"/>
        <v>2.6213609999999998</v>
      </c>
      <c r="AD176" s="63">
        <v>89135</v>
      </c>
      <c r="AE176" s="10">
        <f t="shared" si="125"/>
        <v>0.61324199999999995</v>
      </c>
      <c r="AF176" s="10">
        <f t="shared" si="123"/>
        <v>-1.0189250000000001</v>
      </c>
      <c r="AG176" s="66">
        <f t="shared" si="103"/>
        <v>0.01</v>
      </c>
      <c r="AH176" s="67">
        <f t="shared" si="104"/>
        <v>0</v>
      </c>
      <c r="AI176" s="68">
        <f t="shared" si="105"/>
        <v>0.01</v>
      </c>
      <c r="AJ176">
        <v>259</v>
      </c>
      <c r="AK176">
        <v>13</v>
      </c>
      <c r="AL176" s="26">
        <f t="shared" si="106"/>
        <v>336700</v>
      </c>
      <c r="AM176">
        <v>0</v>
      </c>
      <c r="AN176">
        <v>0</v>
      </c>
      <c r="AO176" s="26">
        <f t="shared" si="107"/>
        <v>0</v>
      </c>
      <c r="AP176" s="26">
        <f t="shared" si="108"/>
        <v>33358</v>
      </c>
      <c r="AQ176" s="26">
        <f t="shared" si="124"/>
        <v>370058</v>
      </c>
      <c r="AR176" s="69">
        <v>50646</v>
      </c>
      <c r="AS176" s="69">
        <f t="shared" si="126"/>
        <v>370058</v>
      </c>
      <c r="AT176" s="63">
        <v>337108</v>
      </c>
      <c r="AU176" s="26">
        <f t="shared" si="109"/>
        <v>32950</v>
      </c>
      <c r="AV176" s="70" t="str">
        <f t="shared" si="110"/>
        <v>Yes</v>
      </c>
      <c r="AW176" s="69">
        <f t="shared" si="111"/>
        <v>32950</v>
      </c>
      <c r="AX176" s="71">
        <f t="shared" si="112"/>
        <v>370058</v>
      </c>
      <c r="AY176" s="72">
        <f t="shared" si="113"/>
        <v>370058</v>
      </c>
      <c r="AZ176" s="115">
        <f t="shared" si="114"/>
        <v>32950</v>
      </c>
      <c r="BA176" s="115"/>
      <c r="BB176" s="115">
        <f t="shared" si="115"/>
        <v>12703.438820975667</v>
      </c>
      <c r="BC176" s="74"/>
      <c r="BD176" s="74"/>
      <c r="BE176" s="74">
        <f t="shared" si="116"/>
        <v>0</v>
      </c>
      <c r="BF176" s="74">
        <f t="shared" si="117"/>
        <v>0</v>
      </c>
      <c r="BG176" s="74">
        <f t="shared" si="117"/>
        <v>0</v>
      </c>
      <c r="BH176" s="74">
        <f t="shared" si="117"/>
        <v>0</v>
      </c>
      <c r="BI176" s="74">
        <f t="shared" si="117"/>
        <v>0</v>
      </c>
      <c r="BJ176" s="74">
        <f t="shared" si="117"/>
        <v>0</v>
      </c>
      <c r="BK176" s="74">
        <f t="shared" si="117"/>
        <v>0</v>
      </c>
      <c r="BL176" s="74">
        <f t="shared" si="117"/>
        <v>0</v>
      </c>
      <c r="BO176" s="116">
        <f t="shared" si="118"/>
        <v>0</v>
      </c>
      <c r="BP176" s="116">
        <f t="shared" si="118"/>
        <v>0</v>
      </c>
      <c r="BQ176" s="116">
        <f t="shared" si="118"/>
        <v>0</v>
      </c>
      <c r="BR176" s="116">
        <f t="shared" si="118"/>
        <v>0</v>
      </c>
      <c r="BS176" s="116">
        <f t="shared" si="118"/>
        <v>0</v>
      </c>
      <c r="BT176" s="116">
        <f t="shared" si="118"/>
        <v>0</v>
      </c>
      <c r="BU176" s="116">
        <f t="shared" si="118"/>
        <v>0</v>
      </c>
      <c r="BV176" s="116">
        <f t="shared" si="89"/>
        <v>0</v>
      </c>
      <c r="BX176" s="74">
        <f t="shared" si="119"/>
        <v>370058</v>
      </c>
      <c r="BY176" s="74">
        <f t="shared" si="120"/>
        <v>370058</v>
      </c>
      <c r="BZ176" s="74">
        <f t="shared" si="120"/>
        <v>370058</v>
      </c>
      <c r="CA176" s="74">
        <f t="shared" si="120"/>
        <v>370058</v>
      </c>
      <c r="CB176" s="74">
        <f t="shared" si="120"/>
        <v>370058</v>
      </c>
      <c r="CC176" s="74">
        <f t="shared" si="120"/>
        <v>370058</v>
      </c>
      <c r="CD176" s="74">
        <f t="shared" si="120"/>
        <v>370058</v>
      </c>
      <c r="CE176" s="74">
        <f t="shared" si="120"/>
        <v>370058</v>
      </c>
      <c r="CG176" s="117">
        <f t="shared" si="121"/>
        <v>370058</v>
      </c>
      <c r="CH176" s="117">
        <f t="shared" si="122"/>
        <v>370058</v>
      </c>
      <c r="CI176" s="117">
        <f t="shared" si="122"/>
        <v>370058</v>
      </c>
      <c r="CJ176" s="117">
        <f t="shared" si="122"/>
        <v>370058</v>
      </c>
      <c r="CK176" s="117">
        <f t="shared" si="122"/>
        <v>370058</v>
      </c>
      <c r="CL176" s="117">
        <f t="shared" si="122"/>
        <v>370058</v>
      </c>
      <c r="CM176" s="117">
        <f t="shared" si="122"/>
        <v>370058</v>
      </c>
      <c r="CN176" s="117">
        <f t="shared" si="122"/>
        <v>370058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 s="124">
        <v>2</v>
      </c>
      <c r="H177" s="6">
        <v>151</v>
      </c>
      <c r="I177" s="2" t="s">
        <v>338</v>
      </c>
      <c r="J177" s="60"/>
      <c r="K177" s="61">
        <v>18119.62</v>
      </c>
      <c r="L177"/>
      <c r="M177" s="63">
        <v>13521</v>
      </c>
      <c r="N177" s="64">
        <f t="shared" si="90"/>
        <v>4056.3</v>
      </c>
      <c r="O177" s="64">
        <f t="shared" si="91"/>
        <v>10871.77</v>
      </c>
      <c r="P177" s="64">
        <f t="shared" si="92"/>
        <v>2649.2299999999996</v>
      </c>
      <c r="Q177" s="64">
        <f t="shared" si="93"/>
        <v>397.38</v>
      </c>
      <c r="R177" s="65">
        <f t="shared" si="94"/>
        <v>0.75</v>
      </c>
      <c r="S177" s="65">
        <f t="shared" si="95"/>
        <v>0.15000000000000002</v>
      </c>
      <c r="T177" s="64">
        <f t="shared" si="96"/>
        <v>2717.94</v>
      </c>
      <c r="U177" s="64">
        <f t="shared" si="97"/>
        <v>407.69</v>
      </c>
      <c r="V177">
        <v>3953</v>
      </c>
      <c r="W177" s="64">
        <f t="shared" si="98"/>
        <v>988.25</v>
      </c>
      <c r="X177" s="27">
        <f t="shared" si="99"/>
        <v>4056.3</v>
      </c>
      <c r="Y177" s="11">
        <f t="shared" si="100"/>
        <v>23561.55</v>
      </c>
      <c r="Z177" s="61">
        <v>11485756221.33</v>
      </c>
      <c r="AA177" s="63">
        <v>114356</v>
      </c>
      <c r="AB177" s="27">
        <f t="shared" si="101"/>
        <v>100438.6</v>
      </c>
      <c r="AC177" s="10">
        <f t="shared" si="102"/>
        <v>0.364541</v>
      </c>
      <c r="AD177" s="63">
        <v>51642</v>
      </c>
      <c r="AE177" s="10">
        <f t="shared" si="125"/>
        <v>0.35529300000000003</v>
      </c>
      <c r="AF177" s="10">
        <f t="shared" si="123"/>
        <v>0.63823300000000005</v>
      </c>
      <c r="AG177" s="66">
        <f t="shared" si="103"/>
        <v>0.63823300000000005</v>
      </c>
      <c r="AH177" s="67">
        <f t="shared" si="104"/>
        <v>0.06</v>
      </c>
      <c r="AI177" s="68">
        <f t="shared" si="105"/>
        <v>0.6982330000000001</v>
      </c>
      <c r="AJ177">
        <v>0</v>
      </c>
      <c r="AK177">
        <v>0</v>
      </c>
      <c r="AL177" s="26">
        <f t="shared" si="106"/>
        <v>0</v>
      </c>
      <c r="AM177">
        <v>0</v>
      </c>
      <c r="AN177">
        <v>0</v>
      </c>
      <c r="AO177" s="26">
        <f t="shared" si="107"/>
        <v>0</v>
      </c>
      <c r="AP177" s="26">
        <f t="shared" si="108"/>
        <v>189602981</v>
      </c>
      <c r="AQ177" s="26">
        <f t="shared" si="124"/>
        <v>189602981</v>
      </c>
      <c r="AR177" s="69">
        <v>133606066</v>
      </c>
      <c r="AS177" s="69">
        <f t="shared" si="126"/>
        <v>201118542</v>
      </c>
      <c r="AT177" s="63">
        <v>201118542</v>
      </c>
      <c r="AU177" s="26">
        <f t="shared" si="109"/>
        <v>11515561</v>
      </c>
      <c r="AV177" s="70" t="str">
        <f t="shared" si="110"/>
        <v>No</v>
      </c>
      <c r="AW177" s="69">
        <f t="shared" si="111"/>
        <v>0</v>
      </c>
      <c r="AX177" s="71">
        <f t="shared" si="112"/>
        <v>201118542</v>
      </c>
      <c r="AY177" s="72">
        <f t="shared" si="113"/>
        <v>201118542</v>
      </c>
      <c r="AZ177" s="115">
        <f t="shared" si="114"/>
        <v>0</v>
      </c>
      <c r="BA177" s="115"/>
      <c r="BB177" s="115">
        <f t="shared" si="115"/>
        <v>14986.344291436577</v>
      </c>
      <c r="BC177" s="74"/>
      <c r="BD177" s="74"/>
      <c r="BE177" s="74">
        <f t="shared" si="116"/>
        <v>-11515561</v>
      </c>
      <c r="BF177" s="74">
        <f t="shared" si="117"/>
        <v>-11515561</v>
      </c>
      <c r="BG177" s="74">
        <f t="shared" si="117"/>
        <v>-11515561</v>
      </c>
      <c r="BH177" s="74">
        <f t="shared" si="117"/>
        <v>-11515561</v>
      </c>
      <c r="BI177" s="74">
        <f t="shared" si="117"/>
        <v>-11515561</v>
      </c>
      <c r="BJ177" s="74">
        <f t="shared" si="117"/>
        <v>-11515561</v>
      </c>
      <c r="BK177" s="74">
        <f t="shared" si="117"/>
        <v>-11515561</v>
      </c>
      <c r="BL177" s="74">
        <f t="shared" si="117"/>
        <v>-11515561</v>
      </c>
      <c r="BO177" s="116">
        <f t="shared" si="118"/>
        <v>0</v>
      </c>
      <c r="BP177" s="116">
        <f t="shared" si="118"/>
        <v>-1645573.6669000001</v>
      </c>
      <c r="BQ177" s="116">
        <f t="shared" si="118"/>
        <v>-1919644.0186999999</v>
      </c>
      <c r="BR177" s="116">
        <f t="shared" si="118"/>
        <v>-2303112.2000000002</v>
      </c>
      <c r="BS177" s="116">
        <f t="shared" si="118"/>
        <v>-2878890.25</v>
      </c>
      <c r="BT177" s="116">
        <f t="shared" si="118"/>
        <v>-3838136.4812999996</v>
      </c>
      <c r="BU177" s="116">
        <f t="shared" si="118"/>
        <v>-5757780.5</v>
      </c>
      <c r="BV177" s="116">
        <f t="shared" si="89"/>
        <v>-11515561</v>
      </c>
      <c r="BX177" s="74">
        <f t="shared" si="119"/>
        <v>201118542</v>
      </c>
      <c r="BY177" s="74">
        <f t="shared" si="120"/>
        <v>199472968.33309999</v>
      </c>
      <c r="BZ177" s="74">
        <f t="shared" si="120"/>
        <v>199198897.9813</v>
      </c>
      <c r="CA177" s="74">
        <f t="shared" si="120"/>
        <v>198815429.80000001</v>
      </c>
      <c r="CB177" s="74">
        <f t="shared" si="120"/>
        <v>198239651.75</v>
      </c>
      <c r="CC177" s="74">
        <f t="shared" si="120"/>
        <v>197280405.5187</v>
      </c>
      <c r="CD177" s="74">
        <f t="shared" si="120"/>
        <v>195360761.5</v>
      </c>
      <c r="CE177" s="74">
        <f t="shared" si="120"/>
        <v>189602981</v>
      </c>
      <c r="CG177" s="117">
        <f t="shared" si="121"/>
        <v>201118542</v>
      </c>
      <c r="CH177" s="117">
        <f t="shared" si="122"/>
        <v>201118542</v>
      </c>
      <c r="CI177" s="117">
        <f t="shared" si="122"/>
        <v>201118542</v>
      </c>
      <c r="CJ177" s="117">
        <f t="shared" si="122"/>
        <v>201118542</v>
      </c>
      <c r="CK177" s="117">
        <f t="shared" si="122"/>
        <v>201118542</v>
      </c>
      <c r="CL177" s="117">
        <f t="shared" si="122"/>
        <v>201118542</v>
      </c>
      <c r="CM177" s="117">
        <f t="shared" si="122"/>
        <v>201118542</v>
      </c>
      <c r="CN177" s="117">
        <f t="shared" si="122"/>
        <v>201118542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 s="124">
        <v>0</v>
      </c>
      <c r="H178" s="6">
        <v>152</v>
      </c>
      <c r="I178" s="2" t="s">
        <v>339</v>
      </c>
      <c r="J178" s="60"/>
      <c r="K178" s="61">
        <v>2361.48</v>
      </c>
      <c r="L178"/>
      <c r="M178" s="63">
        <v>720</v>
      </c>
      <c r="N178" s="64">
        <f t="shared" si="90"/>
        <v>216</v>
      </c>
      <c r="O178" s="64">
        <f t="shared" si="91"/>
        <v>1416.89</v>
      </c>
      <c r="P178" s="64">
        <f t="shared" si="92"/>
        <v>0</v>
      </c>
      <c r="Q178" s="64">
        <f t="shared" si="93"/>
        <v>0</v>
      </c>
      <c r="R178" s="65">
        <f t="shared" si="94"/>
        <v>0.3</v>
      </c>
      <c r="S178" s="65">
        <f t="shared" si="95"/>
        <v>0</v>
      </c>
      <c r="T178" s="64">
        <f t="shared" si="96"/>
        <v>0</v>
      </c>
      <c r="U178" s="64">
        <f t="shared" si="97"/>
        <v>0</v>
      </c>
      <c r="V178">
        <v>144</v>
      </c>
      <c r="W178" s="64">
        <f t="shared" si="98"/>
        <v>36</v>
      </c>
      <c r="X178" s="27">
        <f t="shared" si="99"/>
        <v>216</v>
      </c>
      <c r="Y178" s="11">
        <f t="shared" si="100"/>
        <v>2613.48</v>
      </c>
      <c r="Z178" s="61">
        <v>6500217292.3299999</v>
      </c>
      <c r="AA178" s="63">
        <v>19629</v>
      </c>
      <c r="AB178" s="27">
        <f t="shared" si="101"/>
        <v>331153.77</v>
      </c>
      <c r="AC178" s="10">
        <f t="shared" si="102"/>
        <v>1.201919</v>
      </c>
      <c r="AD178" s="63">
        <v>109485</v>
      </c>
      <c r="AE178" s="10">
        <f t="shared" si="125"/>
        <v>0.75324800000000003</v>
      </c>
      <c r="AF178" s="10">
        <f t="shared" si="123"/>
        <v>-6.7318000000000003E-2</v>
      </c>
      <c r="AG178" s="66">
        <f t="shared" si="103"/>
        <v>0.01</v>
      </c>
      <c r="AH178" s="67">
        <f t="shared" si="104"/>
        <v>0</v>
      </c>
      <c r="AI178" s="68">
        <f t="shared" si="105"/>
        <v>0.01</v>
      </c>
      <c r="AJ178">
        <v>0</v>
      </c>
      <c r="AK178">
        <v>0</v>
      </c>
      <c r="AL178" s="26">
        <f t="shared" si="106"/>
        <v>0</v>
      </c>
      <c r="AM178">
        <v>0</v>
      </c>
      <c r="AN178">
        <v>0</v>
      </c>
      <c r="AO178" s="26">
        <f t="shared" si="107"/>
        <v>0</v>
      </c>
      <c r="AP178" s="26">
        <f t="shared" si="108"/>
        <v>301204</v>
      </c>
      <c r="AQ178" s="26">
        <f t="shared" si="124"/>
        <v>301204</v>
      </c>
      <c r="AR178" s="69">
        <v>321279</v>
      </c>
      <c r="AS178" s="69">
        <f t="shared" si="126"/>
        <v>301204</v>
      </c>
      <c r="AT178" s="63">
        <v>326444</v>
      </c>
      <c r="AU178" s="26">
        <f t="shared" si="109"/>
        <v>25240</v>
      </c>
      <c r="AV178" s="70" t="str">
        <f t="shared" si="110"/>
        <v>No</v>
      </c>
      <c r="AW178" s="69">
        <f t="shared" si="111"/>
        <v>0</v>
      </c>
      <c r="AX178" s="71">
        <f t="shared" si="112"/>
        <v>326444</v>
      </c>
      <c r="AY178" s="72">
        <f t="shared" si="113"/>
        <v>326444</v>
      </c>
      <c r="AZ178" s="115">
        <f t="shared" si="114"/>
        <v>0</v>
      </c>
      <c r="BA178" s="115"/>
      <c r="BB178" s="115">
        <f t="shared" si="115"/>
        <v>12754.864322374104</v>
      </c>
      <c r="BC178" s="74"/>
      <c r="BD178" s="74"/>
      <c r="BE178" s="74">
        <f t="shared" si="116"/>
        <v>-25240</v>
      </c>
      <c r="BF178" s="74">
        <f t="shared" si="117"/>
        <v>-25240</v>
      </c>
      <c r="BG178" s="74">
        <f t="shared" si="117"/>
        <v>-21633.204000000027</v>
      </c>
      <c r="BH178" s="74">
        <f t="shared" si="117"/>
        <v>-18026.948893200024</v>
      </c>
      <c r="BI178" s="74">
        <f t="shared" si="117"/>
        <v>-14421.559114560019</v>
      </c>
      <c r="BJ178" s="74">
        <f t="shared" si="117"/>
        <v>-10816.169335920014</v>
      </c>
      <c r="BK178" s="74">
        <f t="shared" si="117"/>
        <v>-7211.1400962578482</v>
      </c>
      <c r="BL178" s="74">
        <f t="shared" si="117"/>
        <v>-3605.5700481289532</v>
      </c>
      <c r="BO178" s="116">
        <f t="shared" si="118"/>
        <v>0</v>
      </c>
      <c r="BP178" s="116">
        <f t="shared" si="118"/>
        <v>-3606.7959999999998</v>
      </c>
      <c r="BQ178" s="116">
        <f t="shared" si="118"/>
        <v>-3606.2551068000043</v>
      </c>
      <c r="BR178" s="116">
        <f t="shared" si="118"/>
        <v>-3605.3897786400048</v>
      </c>
      <c r="BS178" s="116">
        <f t="shared" si="118"/>
        <v>-3605.3897786400048</v>
      </c>
      <c r="BT178" s="116">
        <f t="shared" si="118"/>
        <v>-3605.0292396621408</v>
      </c>
      <c r="BU178" s="116">
        <f t="shared" si="118"/>
        <v>-3605.5700481289241</v>
      </c>
      <c r="BV178" s="116">
        <f t="shared" si="89"/>
        <v>-3605.5700481289532</v>
      </c>
      <c r="BX178" s="74">
        <f t="shared" si="119"/>
        <v>326444</v>
      </c>
      <c r="BY178" s="74">
        <f t="shared" si="120"/>
        <v>322837.20400000003</v>
      </c>
      <c r="BZ178" s="74">
        <f t="shared" si="120"/>
        <v>319230.94889320002</v>
      </c>
      <c r="CA178" s="74">
        <f t="shared" si="120"/>
        <v>315625.55911456002</v>
      </c>
      <c r="CB178" s="74">
        <f t="shared" si="120"/>
        <v>312020.16933592001</v>
      </c>
      <c r="CC178" s="74">
        <f t="shared" si="120"/>
        <v>308415.14009625785</v>
      </c>
      <c r="CD178" s="74">
        <f t="shared" si="120"/>
        <v>304809.57004812895</v>
      </c>
      <c r="CE178" s="74">
        <f t="shared" si="120"/>
        <v>301204</v>
      </c>
      <c r="CG178" s="117">
        <f t="shared" si="121"/>
        <v>326444</v>
      </c>
      <c r="CH178" s="117">
        <f t="shared" si="122"/>
        <v>322837.20400000003</v>
      </c>
      <c r="CI178" s="117">
        <f t="shared" si="122"/>
        <v>319230.94889320002</v>
      </c>
      <c r="CJ178" s="117">
        <f t="shared" si="122"/>
        <v>315625.55911456002</v>
      </c>
      <c r="CK178" s="117">
        <f t="shared" si="122"/>
        <v>312020.16933592001</v>
      </c>
      <c r="CL178" s="117">
        <f t="shared" si="122"/>
        <v>308415.14009625785</v>
      </c>
      <c r="CM178" s="117">
        <f t="shared" si="122"/>
        <v>304809.57004812895</v>
      </c>
      <c r="CN178" s="117">
        <f t="shared" si="122"/>
        <v>301204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 s="124">
        <v>0</v>
      </c>
      <c r="H179" s="6">
        <v>153</v>
      </c>
      <c r="I179" s="2" t="s">
        <v>340</v>
      </c>
      <c r="J179" s="60"/>
      <c r="K179" s="61">
        <v>2654.24</v>
      </c>
      <c r="L179"/>
      <c r="M179" s="63">
        <v>1074</v>
      </c>
      <c r="N179" s="64">
        <f t="shared" si="90"/>
        <v>322.2</v>
      </c>
      <c r="O179" s="64">
        <f t="shared" si="91"/>
        <v>1592.54</v>
      </c>
      <c r="P179" s="64">
        <f t="shared" si="92"/>
        <v>0</v>
      </c>
      <c r="Q179" s="64">
        <f t="shared" si="93"/>
        <v>0</v>
      </c>
      <c r="R179" s="65">
        <f t="shared" si="94"/>
        <v>0.4</v>
      </c>
      <c r="S179" s="65">
        <f t="shared" si="95"/>
        <v>0</v>
      </c>
      <c r="T179" s="64">
        <f t="shared" si="96"/>
        <v>0</v>
      </c>
      <c r="U179" s="64">
        <f t="shared" si="97"/>
        <v>0</v>
      </c>
      <c r="V179">
        <v>123</v>
      </c>
      <c r="W179" s="64">
        <f t="shared" si="98"/>
        <v>30.75</v>
      </c>
      <c r="X179" s="27">
        <f t="shared" si="99"/>
        <v>322.2</v>
      </c>
      <c r="Y179" s="11">
        <f t="shared" si="100"/>
        <v>3007.1899999999996</v>
      </c>
      <c r="Z179" s="61">
        <v>3764178815.3299999</v>
      </c>
      <c r="AA179" s="63">
        <v>22171</v>
      </c>
      <c r="AB179" s="27">
        <f t="shared" si="101"/>
        <v>169779.39</v>
      </c>
      <c r="AC179" s="10">
        <f t="shared" si="102"/>
        <v>0.61621199999999998</v>
      </c>
      <c r="AD179" s="63">
        <v>97664</v>
      </c>
      <c r="AE179" s="10">
        <f t="shared" si="125"/>
        <v>0.67192099999999999</v>
      </c>
      <c r="AF179" s="10">
        <f t="shared" si="123"/>
        <v>0.36707499999999998</v>
      </c>
      <c r="AG179" s="66">
        <f t="shared" si="103"/>
        <v>0.36707499999999998</v>
      </c>
      <c r="AH179" s="67">
        <f t="shared" si="104"/>
        <v>0</v>
      </c>
      <c r="AI179" s="68">
        <f t="shared" si="105"/>
        <v>0.36707499999999998</v>
      </c>
      <c r="AJ179">
        <v>0</v>
      </c>
      <c r="AK179">
        <v>0</v>
      </c>
      <c r="AL179" s="26">
        <f t="shared" si="106"/>
        <v>0</v>
      </c>
      <c r="AM179">
        <v>0</v>
      </c>
      <c r="AN179">
        <v>0</v>
      </c>
      <c r="AO179" s="26">
        <f t="shared" si="107"/>
        <v>0</v>
      </c>
      <c r="AP179" s="26">
        <f t="shared" si="108"/>
        <v>12722036</v>
      </c>
      <c r="AQ179" s="26">
        <f t="shared" si="124"/>
        <v>12722036</v>
      </c>
      <c r="AR179" s="69">
        <v>11753175</v>
      </c>
      <c r="AS179" s="69">
        <f t="shared" si="126"/>
        <v>12722036</v>
      </c>
      <c r="AT179" s="63">
        <v>12991496</v>
      </c>
      <c r="AU179" s="26">
        <f t="shared" si="109"/>
        <v>269460</v>
      </c>
      <c r="AV179" s="70" t="str">
        <f t="shared" si="110"/>
        <v>No</v>
      </c>
      <c r="AW179" s="69">
        <f t="shared" si="111"/>
        <v>0</v>
      </c>
      <c r="AX179" s="71">
        <f t="shared" si="112"/>
        <v>12991496</v>
      </c>
      <c r="AY179" s="72">
        <f t="shared" si="113"/>
        <v>12991496</v>
      </c>
      <c r="AZ179" s="115">
        <f t="shared" si="114"/>
        <v>0</v>
      </c>
      <c r="BA179" s="115"/>
      <c r="BB179" s="115">
        <f t="shared" si="115"/>
        <v>13057.547452378079</v>
      </c>
      <c r="BC179" s="74"/>
      <c r="BD179" s="74"/>
      <c r="BE179" s="74">
        <f t="shared" si="116"/>
        <v>-269460</v>
      </c>
      <c r="BF179" s="74">
        <f t="shared" si="117"/>
        <v>-269460</v>
      </c>
      <c r="BG179" s="74">
        <f t="shared" si="117"/>
        <v>-230954.16599999927</v>
      </c>
      <c r="BH179" s="74">
        <f t="shared" si="117"/>
        <v>-192454.10652779974</v>
      </c>
      <c r="BI179" s="74">
        <f t="shared" si="117"/>
        <v>-153963.28522223979</v>
      </c>
      <c r="BJ179" s="74">
        <f t="shared" si="117"/>
        <v>-115472.46391667984</v>
      </c>
      <c r="BK179" s="74">
        <f t="shared" si="117"/>
        <v>-76985.491693250835</v>
      </c>
      <c r="BL179" s="74">
        <f t="shared" si="117"/>
        <v>-38492.745846625417</v>
      </c>
      <c r="BO179" s="116">
        <f t="shared" si="118"/>
        <v>0</v>
      </c>
      <c r="BP179" s="116">
        <f t="shared" si="118"/>
        <v>-38505.834000000003</v>
      </c>
      <c r="BQ179" s="116">
        <f t="shared" si="118"/>
        <v>-38500.059472199879</v>
      </c>
      <c r="BR179" s="116">
        <f t="shared" si="118"/>
        <v>-38490.821305559948</v>
      </c>
      <c r="BS179" s="116">
        <f t="shared" si="118"/>
        <v>-38490.821305559948</v>
      </c>
      <c r="BT179" s="116">
        <f t="shared" si="118"/>
        <v>-38486.972223429388</v>
      </c>
      <c r="BU179" s="116">
        <f t="shared" si="118"/>
        <v>-38492.745846625417</v>
      </c>
      <c r="BV179" s="116">
        <f t="shared" si="89"/>
        <v>-38492.745846625417</v>
      </c>
      <c r="BX179" s="74">
        <f t="shared" si="119"/>
        <v>12991496</v>
      </c>
      <c r="BY179" s="74">
        <f t="shared" si="120"/>
        <v>12952990.165999999</v>
      </c>
      <c r="BZ179" s="74">
        <f t="shared" si="120"/>
        <v>12914490.1065278</v>
      </c>
      <c r="CA179" s="74">
        <f t="shared" si="120"/>
        <v>12875999.28522224</v>
      </c>
      <c r="CB179" s="74">
        <f t="shared" si="120"/>
        <v>12837508.46391668</v>
      </c>
      <c r="CC179" s="74">
        <f t="shared" si="120"/>
        <v>12799021.491693251</v>
      </c>
      <c r="CD179" s="74">
        <f t="shared" si="120"/>
        <v>12760528.745846625</v>
      </c>
      <c r="CE179" s="74">
        <f t="shared" si="120"/>
        <v>12722036</v>
      </c>
      <c r="CG179" s="117">
        <f t="shared" si="121"/>
        <v>12991496</v>
      </c>
      <c r="CH179" s="117">
        <f t="shared" si="122"/>
        <v>12952990.165999999</v>
      </c>
      <c r="CI179" s="117">
        <f t="shared" si="122"/>
        <v>12914490.1065278</v>
      </c>
      <c r="CJ179" s="117">
        <f t="shared" si="122"/>
        <v>12875999.28522224</v>
      </c>
      <c r="CK179" s="117">
        <f t="shared" si="122"/>
        <v>12837508.46391668</v>
      </c>
      <c r="CL179" s="117">
        <f t="shared" si="122"/>
        <v>12799021.491693251</v>
      </c>
      <c r="CM179" s="117">
        <f t="shared" si="122"/>
        <v>12760528.745846625</v>
      </c>
      <c r="CN179" s="117">
        <f t="shared" si="122"/>
        <v>12722036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 s="124">
        <v>0</v>
      </c>
      <c r="H180" s="6">
        <v>154</v>
      </c>
      <c r="I180" s="2" t="s">
        <v>341</v>
      </c>
      <c r="J180" s="60"/>
      <c r="K180" s="61">
        <v>562.02</v>
      </c>
      <c r="L180"/>
      <c r="M180" s="63">
        <v>204</v>
      </c>
      <c r="N180" s="64">
        <f t="shared" si="90"/>
        <v>61.2</v>
      </c>
      <c r="O180" s="64">
        <f t="shared" si="91"/>
        <v>337.21</v>
      </c>
      <c r="P180" s="64">
        <f t="shared" si="92"/>
        <v>0</v>
      </c>
      <c r="Q180" s="64">
        <f t="shared" si="93"/>
        <v>0</v>
      </c>
      <c r="R180" s="65">
        <f t="shared" si="94"/>
        <v>0.36</v>
      </c>
      <c r="S180" s="65">
        <f t="shared" si="95"/>
        <v>0</v>
      </c>
      <c r="T180" s="64">
        <f t="shared" si="96"/>
        <v>0</v>
      </c>
      <c r="U180" s="64">
        <f t="shared" si="97"/>
        <v>0</v>
      </c>
      <c r="V180">
        <v>81</v>
      </c>
      <c r="W180" s="64">
        <f t="shared" si="98"/>
        <v>20.25</v>
      </c>
      <c r="X180" s="27">
        <f t="shared" si="99"/>
        <v>61.2</v>
      </c>
      <c r="Y180" s="11">
        <f t="shared" si="100"/>
        <v>643.47</v>
      </c>
      <c r="Z180" s="61">
        <v>2430457125.6700001</v>
      </c>
      <c r="AA180" s="63">
        <v>6832</v>
      </c>
      <c r="AB180" s="27">
        <f t="shared" si="101"/>
        <v>355746.07</v>
      </c>
      <c r="AC180" s="10">
        <f t="shared" si="102"/>
        <v>1.2911760000000001</v>
      </c>
      <c r="AD180" s="63">
        <v>76172</v>
      </c>
      <c r="AE180" s="10">
        <f t="shared" si="125"/>
        <v>0.52405800000000002</v>
      </c>
      <c r="AF180" s="10">
        <f t="shared" si="123"/>
        <v>-6.1040999999999998E-2</v>
      </c>
      <c r="AG180" s="66">
        <f t="shared" si="103"/>
        <v>0.01</v>
      </c>
      <c r="AH180" s="67">
        <f t="shared" si="104"/>
        <v>0</v>
      </c>
      <c r="AI180" s="68">
        <f t="shared" si="105"/>
        <v>0.01</v>
      </c>
      <c r="AJ180">
        <v>0</v>
      </c>
      <c r="AK180">
        <v>0</v>
      </c>
      <c r="AL180" s="26">
        <f t="shared" si="106"/>
        <v>0</v>
      </c>
      <c r="AM180">
        <v>0</v>
      </c>
      <c r="AN180">
        <v>0</v>
      </c>
      <c r="AO180" s="26">
        <f t="shared" si="107"/>
        <v>0</v>
      </c>
      <c r="AP180" s="26">
        <f t="shared" si="108"/>
        <v>74160</v>
      </c>
      <c r="AQ180" s="26">
        <f t="shared" si="124"/>
        <v>74160</v>
      </c>
      <c r="AR180" s="69">
        <v>70393</v>
      </c>
      <c r="AS180" s="69">
        <f t="shared" si="126"/>
        <v>74160</v>
      </c>
      <c r="AT180" s="63">
        <v>80365</v>
      </c>
      <c r="AU180" s="26">
        <f t="shared" si="109"/>
        <v>6205</v>
      </c>
      <c r="AV180" s="70" t="str">
        <f t="shared" si="110"/>
        <v>No</v>
      </c>
      <c r="AW180" s="69">
        <f t="shared" si="111"/>
        <v>0</v>
      </c>
      <c r="AX180" s="71">
        <f t="shared" si="112"/>
        <v>80365</v>
      </c>
      <c r="AY180" s="72">
        <f t="shared" si="113"/>
        <v>80365</v>
      </c>
      <c r="AZ180" s="115">
        <f t="shared" si="114"/>
        <v>0</v>
      </c>
      <c r="BA180" s="115"/>
      <c r="BB180" s="115">
        <f t="shared" si="115"/>
        <v>13195.245275968828</v>
      </c>
      <c r="BC180" s="74"/>
      <c r="BD180" s="74"/>
      <c r="BE180" s="74">
        <f t="shared" si="116"/>
        <v>-6205</v>
      </c>
      <c r="BF180" s="74">
        <f t="shared" si="117"/>
        <v>-6205</v>
      </c>
      <c r="BG180" s="74">
        <f t="shared" si="117"/>
        <v>-5318.3055000000022</v>
      </c>
      <c r="BH180" s="74">
        <f t="shared" si="117"/>
        <v>-4431.7439731500053</v>
      </c>
      <c r="BI180" s="74">
        <f t="shared" si="117"/>
        <v>-3545.3951785200043</v>
      </c>
      <c r="BJ180" s="74">
        <f t="shared" si="117"/>
        <v>-2659.0463838900032</v>
      </c>
      <c r="BK180" s="74">
        <f t="shared" si="117"/>
        <v>-1772.7862241394614</v>
      </c>
      <c r="BL180" s="74">
        <f t="shared" si="117"/>
        <v>-886.39311206972343</v>
      </c>
      <c r="BO180" s="116">
        <f t="shared" si="118"/>
        <v>0</v>
      </c>
      <c r="BP180" s="116">
        <f t="shared" si="118"/>
        <v>-886.69449999999995</v>
      </c>
      <c r="BQ180" s="116">
        <f t="shared" si="118"/>
        <v>-886.56152685000029</v>
      </c>
      <c r="BR180" s="116">
        <f t="shared" si="118"/>
        <v>-886.34879463000107</v>
      </c>
      <c r="BS180" s="116">
        <f t="shared" si="118"/>
        <v>-886.34879463000107</v>
      </c>
      <c r="BT180" s="116">
        <f t="shared" si="118"/>
        <v>-886.26015975053804</v>
      </c>
      <c r="BU180" s="116">
        <f t="shared" si="118"/>
        <v>-886.39311206973071</v>
      </c>
      <c r="BV180" s="116">
        <f t="shared" si="89"/>
        <v>-886.39311206972343</v>
      </c>
      <c r="BX180" s="74">
        <f t="shared" si="119"/>
        <v>80365</v>
      </c>
      <c r="BY180" s="74">
        <f t="shared" si="120"/>
        <v>79478.305500000002</v>
      </c>
      <c r="BZ180" s="74">
        <f t="shared" si="120"/>
        <v>78591.743973150005</v>
      </c>
      <c r="CA180" s="74">
        <f t="shared" si="120"/>
        <v>77705.395178520004</v>
      </c>
      <c r="CB180" s="74">
        <f t="shared" si="120"/>
        <v>76819.046383890003</v>
      </c>
      <c r="CC180" s="74">
        <f t="shared" si="120"/>
        <v>75932.786224139461</v>
      </c>
      <c r="CD180" s="74">
        <f t="shared" si="120"/>
        <v>75046.393112069723</v>
      </c>
      <c r="CE180" s="74">
        <f t="shared" si="120"/>
        <v>74160</v>
      </c>
      <c r="CG180" s="117">
        <f t="shared" si="121"/>
        <v>80365</v>
      </c>
      <c r="CH180" s="117">
        <f t="shared" si="122"/>
        <v>79478.305500000002</v>
      </c>
      <c r="CI180" s="117">
        <f t="shared" si="122"/>
        <v>78591.743973150005</v>
      </c>
      <c r="CJ180" s="117">
        <f t="shared" si="122"/>
        <v>77705.395178520004</v>
      </c>
      <c r="CK180" s="117">
        <f t="shared" si="122"/>
        <v>76819.046383890003</v>
      </c>
      <c r="CL180" s="117">
        <f t="shared" si="122"/>
        <v>75932.786224139461</v>
      </c>
      <c r="CM180" s="117">
        <f t="shared" si="122"/>
        <v>75046.393112069723</v>
      </c>
      <c r="CN180" s="117">
        <f t="shared" si="122"/>
        <v>74160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 s="124">
        <v>0</v>
      </c>
      <c r="H181" s="6">
        <v>155</v>
      </c>
      <c r="I181" s="2" t="s">
        <v>342</v>
      </c>
      <c r="J181" s="60"/>
      <c r="K181" s="61">
        <v>9293.17</v>
      </c>
      <c r="L181"/>
      <c r="M181" s="63">
        <v>2493</v>
      </c>
      <c r="N181" s="64">
        <f t="shared" si="90"/>
        <v>747.9</v>
      </c>
      <c r="O181" s="64">
        <f t="shared" si="91"/>
        <v>5575.9</v>
      </c>
      <c r="P181" s="64">
        <f t="shared" si="92"/>
        <v>0</v>
      </c>
      <c r="Q181" s="64">
        <f t="shared" si="93"/>
        <v>0</v>
      </c>
      <c r="R181" s="65">
        <f t="shared" si="94"/>
        <v>0.27</v>
      </c>
      <c r="S181" s="65">
        <f t="shared" si="95"/>
        <v>0</v>
      </c>
      <c r="T181" s="64">
        <f t="shared" si="96"/>
        <v>0</v>
      </c>
      <c r="U181" s="64">
        <f t="shared" si="97"/>
        <v>0</v>
      </c>
      <c r="V181">
        <v>782</v>
      </c>
      <c r="W181" s="64">
        <f t="shared" si="98"/>
        <v>195.5</v>
      </c>
      <c r="X181" s="27">
        <f t="shared" si="99"/>
        <v>747.9</v>
      </c>
      <c r="Y181" s="11">
        <f t="shared" si="100"/>
        <v>10236.57</v>
      </c>
      <c r="Z181" s="61">
        <v>13242419567.33</v>
      </c>
      <c r="AA181" s="63">
        <v>63809</v>
      </c>
      <c r="AB181" s="27">
        <f t="shared" si="101"/>
        <v>207532.16</v>
      </c>
      <c r="AC181" s="10">
        <f t="shared" si="102"/>
        <v>0.75323600000000002</v>
      </c>
      <c r="AD181" s="63">
        <v>125616</v>
      </c>
      <c r="AE181" s="10">
        <f t="shared" si="125"/>
        <v>0.864228</v>
      </c>
      <c r="AF181" s="10">
        <f t="shared" si="123"/>
        <v>0.21346599999999999</v>
      </c>
      <c r="AG181" s="66">
        <f t="shared" si="103"/>
        <v>0.21346599999999999</v>
      </c>
      <c r="AH181" s="67">
        <f t="shared" si="104"/>
        <v>0</v>
      </c>
      <c r="AI181" s="68">
        <f t="shared" si="105"/>
        <v>0.21346599999999999</v>
      </c>
      <c r="AJ181">
        <v>0</v>
      </c>
      <c r="AK181">
        <v>0</v>
      </c>
      <c r="AL181" s="26">
        <f t="shared" si="106"/>
        <v>0</v>
      </c>
      <c r="AM181">
        <v>0</v>
      </c>
      <c r="AN181">
        <v>0</v>
      </c>
      <c r="AO181" s="26">
        <f t="shared" si="107"/>
        <v>0</v>
      </c>
      <c r="AP181" s="26">
        <f t="shared" si="108"/>
        <v>25183965</v>
      </c>
      <c r="AQ181" s="26">
        <f t="shared" si="124"/>
        <v>25183965</v>
      </c>
      <c r="AR181" s="69">
        <v>20961352</v>
      </c>
      <c r="AS181" s="69">
        <f t="shared" si="126"/>
        <v>25183965</v>
      </c>
      <c r="AT181" s="63">
        <v>25567009</v>
      </c>
      <c r="AU181" s="26">
        <f t="shared" si="109"/>
        <v>383044</v>
      </c>
      <c r="AV181" s="70" t="str">
        <f t="shared" si="110"/>
        <v>No</v>
      </c>
      <c r="AW181" s="69">
        <f t="shared" si="111"/>
        <v>0</v>
      </c>
      <c r="AX181" s="71">
        <f t="shared" si="112"/>
        <v>25567009</v>
      </c>
      <c r="AY181" s="72">
        <f t="shared" si="113"/>
        <v>25567009</v>
      </c>
      <c r="AZ181" s="115">
        <f t="shared" si="114"/>
        <v>0</v>
      </c>
      <c r="BA181" s="115"/>
      <c r="BB181" s="115">
        <f t="shared" si="115"/>
        <v>12694.96514644626</v>
      </c>
      <c r="BC181" s="74"/>
      <c r="BD181" s="74"/>
      <c r="BE181" s="74">
        <f t="shared" si="116"/>
        <v>-383044</v>
      </c>
      <c r="BF181" s="74">
        <f t="shared" si="117"/>
        <v>-383044</v>
      </c>
      <c r="BG181" s="74">
        <f t="shared" si="117"/>
        <v>-328307.01240000129</v>
      </c>
      <c r="BH181" s="74">
        <f t="shared" si="117"/>
        <v>-273578.23343292251</v>
      </c>
      <c r="BI181" s="74">
        <f t="shared" si="117"/>
        <v>-218862.58674633875</v>
      </c>
      <c r="BJ181" s="74">
        <f t="shared" si="117"/>
        <v>-164146.940059755</v>
      </c>
      <c r="BK181" s="74">
        <f t="shared" si="117"/>
        <v>-109436.7649378404</v>
      </c>
      <c r="BL181" s="74">
        <f t="shared" si="117"/>
        <v>-54718.382468920201</v>
      </c>
      <c r="BO181" s="116">
        <f t="shared" si="118"/>
        <v>0</v>
      </c>
      <c r="BP181" s="116">
        <f t="shared" si="118"/>
        <v>-54736.9876</v>
      </c>
      <c r="BQ181" s="116">
        <f t="shared" si="118"/>
        <v>-54728.778967080209</v>
      </c>
      <c r="BR181" s="116">
        <f t="shared" si="118"/>
        <v>-54715.646686584507</v>
      </c>
      <c r="BS181" s="116">
        <f t="shared" si="118"/>
        <v>-54715.646686584689</v>
      </c>
      <c r="BT181" s="116">
        <f t="shared" si="118"/>
        <v>-54710.175121916342</v>
      </c>
      <c r="BU181" s="116">
        <f t="shared" si="118"/>
        <v>-54718.382468920201</v>
      </c>
      <c r="BV181" s="116">
        <f t="shared" si="89"/>
        <v>-54718.382468920201</v>
      </c>
      <c r="BX181" s="74">
        <f t="shared" si="119"/>
        <v>25567009</v>
      </c>
      <c r="BY181" s="74">
        <f t="shared" si="120"/>
        <v>25512272.012400001</v>
      </c>
      <c r="BZ181" s="74">
        <f t="shared" si="120"/>
        <v>25457543.233432923</v>
      </c>
      <c r="CA181" s="74">
        <f t="shared" si="120"/>
        <v>25402827.586746339</v>
      </c>
      <c r="CB181" s="74">
        <f t="shared" si="120"/>
        <v>25348111.940059755</v>
      </c>
      <c r="CC181" s="74">
        <f t="shared" si="120"/>
        <v>25293401.76493784</v>
      </c>
      <c r="CD181" s="74">
        <f t="shared" si="120"/>
        <v>25238683.38246892</v>
      </c>
      <c r="CE181" s="74">
        <f t="shared" si="120"/>
        <v>25183965</v>
      </c>
      <c r="CG181" s="117">
        <f t="shared" si="121"/>
        <v>25567009</v>
      </c>
      <c r="CH181" s="117">
        <f t="shared" si="122"/>
        <v>25512272.012400001</v>
      </c>
      <c r="CI181" s="117">
        <f t="shared" si="122"/>
        <v>25457543.233432923</v>
      </c>
      <c r="CJ181" s="117">
        <f t="shared" si="122"/>
        <v>25402827.586746339</v>
      </c>
      <c r="CK181" s="117">
        <f t="shared" si="122"/>
        <v>25348111.940059755</v>
      </c>
      <c r="CL181" s="117">
        <f t="shared" si="122"/>
        <v>25293401.76493784</v>
      </c>
      <c r="CM181" s="117">
        <f t="shared" si="122"/>
        <v>25238683.38246892</v>
      </c>
      <c r="CN181" s="117">
        <f t="shared" si="122"/>
        <v>25183965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 s="124">
        <v>14</v>
      </c>
      <c r="H182" s="6">
        <v>156</v>
      </c>
      <c r="I182" s="2" t="s">
        <v>343</v>
      </c>
      <c r="J182" s="60"/>
      <c r="K182" s="61">
        <v>6734.5</v>
      </c>
      <c r="L182"/>
      <c r="M182" s="63">
        <v>3968</v>
      </c>
      <c r="N182" s="64">
        <f t="shared" si="90"/>
        <v>1190.4000000000001</v>
      </c>
      <c r="O182" s="64">
        <f t="shared" si="91"/>
        <v>4040.7</v>
      </c>
      <c r="P182" s="64">
        <f t="shared" si="92"/>
        <v>0</v>
      </c>
      <c r="Q182" s="64">
        <f t="shared" si="93"/>
        <v>0</v>
      </c>
      <c r="R182" s="65">
        <f t="shared" si="94"/>
        <v>0.59</v>
      </c>
      <c r="S182" s="65">
        <f t="shared" si="95"/>
        <v>0</v>
      </c>
      <c r="T182" s="64">
        <f t="shared" si="96"/>
        <v>0</v>
      </c>
      <c r="U182" s="64">
        <f t="shared" si="97"/>
        <v>0</v>
      </c>
      <c r="V182">
        <v>1441</v>
      </c>
      <c r="W182" s="64">
        <f t="shared" si="98"/>
        <v>360.25</v>
      </c>
      <c r="X182" s="27">
        <f t="shared" si="99"/>
        <v>1190.4000000000001</v>
      </c>
      <c r="Y182" s="11">
        <f t="shared" si="100"/>
        <v>8285.15</v>
      </c>
      <c r="Z182" s="61">
        <v>6479282249</v>
      </c>
      <c r="AA182" s="63">
        <v>55147</v>
      </c>
      <c r="AB182" s="27">
        <f t="shared" si="101"/>
        <v>117491.11</v>
      </c>
      <c r="AC182" s="10">
        <f t="shared" si="102"/>
        <v>0.42643300000000001</v>
      </c>
      <c r="AD182" s="63">
        <v>73566</v>
      </c>
      <c r="AE182" s="10">
        <f t="shared" si="125"/>
        <v>0.50612800000000002</v>
      </c>
      <c r="AF182" s="10">
        <f t="shared" si="123"/>
        <v>0.54965900000000001</v>
      </c>
      <c r="AG182" s="66">
        <f t="shared" si="103"/>
        <v>0.54965900000000001</v>
      </c>
      <c r="AH182" s="67">
        <f t="shared" si="104"/>
        <v>0.04</v>
      </c>
      <c r="AI182" s="68">
        <f t="shared" si="105"/>
        <v>0.58965900000000004</v>
      </c>
      <c r="AJ182">
        <v>0</v>
      </c>
      <c r="AK182">
        <v>0</v>
      </c>
      <c r="AL182" s="26">
        <f t="shared" si="106"/>
        <v>0</v>
      </c>
      <c r="AM182">
        <v>0</v>
      </c>
      <c r="AN182">
        <v>0</v>
      </c>
      <c r="AO182" s="26">
        <f t="shared" si="107"/>
        <v>0</v>
      </c>
      <c r="AP182" s="26">
        <f t="shared" si="108"/>
        <v>56304388</v>
      </c>
      <c r="AQ182" s="26">
        <f t="shared" si="124"/>
        <v>56304388</v>
      </c>
      <c r="AR182" s="69">
        <v>45140487</v>
      </c>
      <c r="AS182" s="69">
        <f t="shared" si="126"/>
        <v>59004684</v>
      </c>
      <c r="AT182" s="63">
        <v>59004684</v>
      </c>
      <c r="AU182" s="26">
        <f t="shared" si="109"/>
        <v>2700296</v>
      </c>
      <c r="AV182" s="70" t="str">
        <f t="shared" si="110"/>
        <v>No</v>
      </c>
      <c r="AW182" s="69">
        <f t="shared" si="111"/>
        <v>0</v>
      </c>
      <c r="AX182" s="71">
        <f t="shared" si="112"/>
        <v>59004684</v>
      </c>
      <c r="AY182" s="72">
        <f t="shared" si="113"/>
        <v>59004684</v>
      </c>
      <c r="AZ182" s="115">
        <f t="shared" si="114"/>
        <v>0</v>
      </c>
      <c r="BA182" s="115"/>
      <c r="BB182" s="115">
        <f t="shared" si="115"/>
        <v>14178.68494320291</v>
      </c>
      <c r="BC182" s="74"/>
      <c r="BD182" s="74"/>
      <c r="BE182" s="74">
        <f t="shared" si="116"/>
        <v>-2700296</v>
      </c>
      <c r="BF182" s="74">
        <f t="shared" si="117"/>
        <v>-2700296</v>
      </c>
      <c r="BG182" s="74">
        <f t="shared" si="117"/>
        <v>-2700296</v>
      </c>
      <c r="BH182" s="74">
        <f t="shared" si="117"/>
        <v>-2700296</v>
      </c>
      <c r="BI182" s="74">
        <f t="shared" si="117"/>
        <v>-2700296</v>
      </c>
      <c r="BJ182" s="74">
        <f t="shared" si="117"/>
        <v>-2700296</v>
      </c>
      <c r="BK182" s="74">
        <f t="shared" si="117"/>
        <v>-2700296</v>
      </c>
      <c r="BL182" s="74">
        <f t="shared" si="117"/>
        <v>-2700296</v>
      </c>
      <c r="BO182" s="116">
        <f t="shared" si="118"/>
        <v>0</v>
      </c>
      <c r="BP182" s="116">
        <f t="shared" si="118"/>
        <v>-385872.29839999997</v>
      </c>
      <c r="BQ182" s="116">
        <f t="shared" si="118"/>
        <v>-450139.34319999994</v>
      </c>
      <c r="BR182" s="116">
        <f t="shared" si="118"/>
        <v>-540059.20000000007</v>
      </c>
      <c r="BS182" s="116">
        <f t="shared" si="118"/>
        <v>-675074</v>
      </c>
      <c r="BT182" s="116">
        <f t="shared" si="118"/>
        <v>-900008.6568</v>
      </c>
      <c r="BU182" s="116">
        <f t="shared" si="118"/>
        <v>-1350148</v>
      </c>
      <c r="BV182" s="116">
        <f t="shared" si="89"/>
        <v>-2700296</v>
      </c>
      <c r="BX182" s="74">
        <f t="shared" si="119"/>
        <v>59004684</v>
      </c>
      <c r="BY182" s="74">
        <f t="shared" si="120"/>
        <v>58618811.7016</v>
      </c>
      <c r="BZ182" s="74">
        <f t="shared" si="120"/>
        <v>58554544.656800002</v>
      </c>
      <c r="CA182" s="74">
        <f t="shared" si="120"/>
        <v>58464624.799999997</v>
      </c>
      <c r="CB182" s="74">
        <f t="shared" si="120"/>
        <v>58329610</v>
      </c>
      <c r="CC182" s="74">
        <f t="shared" si="120"/>
        <v>58104675.343199998</v>
      </c>
      <c r="CD182" s="74">
        <f t="shared" si="120"/>
        <v>57654536</v>
      </c>
      <c r="CE182" s="74">
        <f t="shared" si="120"/>
        <v>56304388</v>
      </c>
      <c r="CG182" s="117">
        <f t="shared" si="121"/>
        <v>59004684</v>
      </c>
      <c r="CH182" s="117">
        <f t="shared" si="122"/>
        <v>59004684</v>
      </c>
      <c r="CI182" s="117">
        <f t="shared" si="122"/>
        <v>59004684</v>
      </c>
      <c r="CJ182" s="117">
        <f t="shared" si="122"/>
        <v>59004684</v>
      </c>
      <c r="CK182" s="117">
        <f t="shared" si="122"/>
        <v>59004684</v>
      </c>
      <c r="CL182" s="117">
        <f t="shared" si="122"/>
        <v>59004684</v>
      </c>
      <c r="CM182" s="117">
        <f t="shared" si="122"/>
        <v>59004684</v>
      </c>
      <c r="CN182" s="117">
        <f t="shared" si="122"/>
        <v>59004684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 s="124">
        <v>0</v>
      </c>
      <c r="H183" s="6">
        <v>157</v>
      </c>
      <c r="I183" s="2" t="s">
        <v>344</v>
      </c>
      <c r="J183" s="60"/>
      <c r="K183" s="61">
        <v>2001.67</v>
      </c>
      <c r="L183"/>
      <c r="M183" s="63">
        <v>32</v>
      </c>
      <c r="N183" s="64">
        <f t="shared" si="90"/>
        <v>9.6</v>
      </c>
      <c r="O183" s="64">
        <f t="shared" si="91"/>
        <v>1201</v>
      </c>
      <c r="P183" s="64">
        <f t="shared" si="92"/>
        <v>0</v>
      </c>
      <c r="Q183" s="64">
        <f t="shared" si="93"/>
        <v>0</v>
      </c>
      <c r="R183" s="65">
        <f t="shared" si="94"/>
        <v>0.02</v>
      </c>
      <c r="S183" s="65">
        <f t="shared" si="95"/>
        <v>0</v>
      </c>
      <c r="T183" s="64">
        <f t="shared" si="96"/>
        <v>0</v>
      </c>
      <c r="U183" s="64">
        <f t="shared" si="97"/>
        <v>0</v>
      </c>
      <c r="V183">
        <v>26</v>
      </c>
      <c r="W183" s="64">
        <f t="shared" si="98"/>
        <v>6.5</v>
      </c>
      <c r="X183" s="27">
        <f t="shared" si="99"/>
        <v>9.6</v>
      </c>
      <c r="Y183" s="11">
        <f t="shared" si="100"/>
        <v>2017.77</v>
      </c>
      <c r="Z183" s="61">
        <v>4606182583.3299999</v>
      </c>
      <c r="AA183" s="63">
        <v>10335</v>
      </c>
      <c r="AB183" s="27">
        <f t="shared" si="101"/>
        <v>445687.72</v>
      </c>
      <c r="AC183" s="10">
        <f t="shared" si="102"/>
        <v>1.6176189999999999</v>
      </c>
      <c r="AD183" s="63">
        <v>250000</v>
      </c>
      <c r="AE183" s="10">
        <f t="shared" si="125"/>
        <v>1.719981</v>
      </c>
      <c r="AF183" s="10">
        <f t="shared" si="123"/>
        <v>-0.64832800000000002</v>
      </c>
      <c r="AG183" s="66">
        <f t="shared" si="103"/>
        <v>0.01</v>
      </c>
      <c r="AH183" s="67">
        <f t="shared" si="104"/>
        <v>0</v>
      </c>
      <c r="AI183" s="68">
        <f t="shared" si="105"/>
        <v>0.01</v>
      </c>
      <c r="AJ183">
        <v>0</v>
      </c>
      <c r="AK183">
        <v>0</v>
      </c>
      <c r="AL183" s="26">
        <f t="shared" si="106"/>
        <v>0</v>
      </c>
      <c r="AM183">
        <v>0</v>
      </c>
      <c r="AN183">
        <v>0</v>
      </c>
      <c r="AO183" s="26">
        <f t="shared" si="107"/>
        <v>0</v>
      </c>
      <c r="AP183" s="26">
        <f t="shared" si="108"/>
        <v>232548</v>
      </c>
      <c r="AQ183" s="26">
        <f t="shared" si="124"/>
        <v>232548</v>
      </c>
      <c r="AR183" s="69">
        <v>263431</v>
      </c>
      <c r="AS183" s="69">
        <f t="shared" si="126"/>
        <v>232548</v>
      </c>
      <c r="AT183" s="63">
        <v>263792</v>
      </c>
      <c r="AU183" s="26">
        <f t="shared" si="109"/>
        <v>31244</v>
      </c>
      <c r="AV183" s="70" t="str">
        <f t="shared" si="110"/>
        <v>No</v>
      </c>
      <c r="AW183" s="69">
        <f t="shared" si="111"/>
        <v>0</v>
      </c>
      <c r="AX183" s="71">
        <f t="shared" si="112"/>
        <v>263792</v>
      </c>
      <c r="AY183" s="72">
        <f t="shared" si="113"/>
        <v>263792</v>
      </c>
      <c r="AZ183" s="115">
        <f t="shared" si="114"/>
        <v>0</v>
      </c>
      <c r="BA183" s="115"/>
      <c r="BB183" s="115">
        <f t="shared" si="115"/>
        <v>11617.698846463203</v>
      </c>
      <c r="BC183" s="74"/>
      <c r="BD183" s="74"/>
      <c r="BE183" s="74">
        <f t="shared" si="116"/>
        <v>-31244</v>
      </c>
      <c r="BF183" s="74">
        <f t="shared" si="117"/>
        <v>-31244</v>
      </c>
      <c r="BG183" s="74">
        <f t="shared" si="117"/>
        <v>-26779.232400000008</v>
      </c>
      <c r="BH183" s="74">
        <f t="shared" si="117"/>
        <v>-22315.134358920011</v>
      </c>
      <c r="BI183" s="74">
        <f t="shared" si="117"/>
        <v>-17852.107487136003</v>
      </c>
      <c r="BJ183" s="74">
        <f t="shared" si="117"/>
        <v>-13389.080615351995</v>
      </c>
      <c r="BK183" s="74">
        <f t="shared" si="117"/>
        <v>-8926.5000462551834</v>
      </c>
      <c r="BL183" s="74">
        <f t="shared" si="117"/>
        <v>-4463.2500231275917</v>
      </c>
      <c r="BO183" s="116">
        <f t="shared" si="118"/>
        <v>0</v>
      </c>
      <c r="BP183" s="116">
        <f t="shared" si="118"/>
        <v>-4464.7676000000001</v>
      </c>
      <c r="BQ183" s="116">
        <f t="shared" si="118"/>
        <v>-4464.0980410800012</v>
      </c>
      <c r="BR183" s="116">
        <f t="shared" si="118"/>
        <v>-4463.0268717840027</v>
      </c>
      <c r="BS183" s="116">
        <f t="shared" si="118"/>
        <v>-4463.0268717840008</v>
      </c>
      <c r="BT183" s="116">
        <f t="shared" si="118"/>
        <v>-4462.58056909682</v>
      </c>
      <c r="BU183" s="116">
        <f t="shared" si="118"/>
        <v>-4463.2500231275917</v>
      </c>
      <c r="BV183" s="116">
        <f t="shared" si="89"/>
        <v>-4463.2500231275917</v>
      </c>
      <c r="BX183" s="74">
        <f t="shared" si="119"/>
        <v>263792</v>
      </c>
      <c r="BY183" s="74">
        <f t="shared" si="120"/>
        <v>259327.23240000001</v>
      </c>
      <c r="BZ183" s="74">
        <f t="shared" si="120"/>
        <v>254863.13435892001</v>
      </c>
      <c r="CA183" s="74">
        <f t="shared" si="120"/>
        <v>250400.107487136</v>
      </c>
      <c r="CB183" s="74">
        <f t="shared" si="120"/>
        <v>245937.080615352</v>
      </c>
      <c r="CC183" s="74">
        <f t="shared" si="120"/>
        <v>241474.50004625518</v>
      </c>
      <c r="CD183" s="74">
        <f t="shared" si="120"/>
        <v>237011.25002312759</v>
      </c>
      <c r="CE183" s="74">
        <f t="shared" si="120"/>
        <v>232548</v>
      </c>
      <c r="CG183" s="117">
        <f t="shared" si="121"/>
        <v>263792</v>
      </c>
      <c r="CH183" s="117">
        <f t="shared" si="122"/>
        <v>259327.23240000001</v>
      </c>
      <c r="CI183" s="117">
        <f t="shared" si="122"/>
        <v>254863.13435892001</v>
      </c>
      <c r="CJ183" s="117">
        <f t="shared" si="122"/>
        <v>250400.107487136</v>
      </c>
      <c r="CK183" s="117">
        <f t="shared" si="122"/>
        <v>245937.080615352</v>
      </c>
      <c r="CL183" s="117">
        <f t="shared" si="122"/>
        <v>241474.50004625518</v>
      </c>
      <c r="CM183" s="117">
        <f t="shared" si="122"/>
        <v>237011.25002312759</v>
      </c>
      <c r="CN183" s="117">
        <f t="shared" si="122"/>
        <v>232548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 s="124">
        <v>0</v>
      </c>
      <c r="H184" s="6">
        <v>158</v>
      </c>
      <c r="I184" s="2" t="s">
        <v>345</v>
      </c>
      <c r="J184" s="60"/>
      <c r="K184" s="61">
        <v>5226.1400000000003</v>
      </c>
      <c r="L184"/>
      <c r="M184" s="63">
        <v>160</v>
      </c>
      <c r="N184" s="64">
        <f t="shared" si="90"/>
        <v>48</v>
      </c>
      <c r="O184" s="64">
        <f t="shared" si="91"/>
        <v>3135.68</v>
      </c>
      <c r="P184" s="64">
        <f t="shared" si="92"/>
        <v>0</v>
      </c>
      <c r="Q184" s="64">
        <f t="shared" si="93"/>
        <v>0</v>
      </c>
      <c r="R184" s="65">
        <f t="shared" si="94"/>
        <v>0.03</v>
      </c>
      <c r="S184" s="65">
        <f t="shared" si="95"/>
        <v>0</v>
      </c>
      <c r="T184" s="64">
        <f t="shared" si="96"/>
        <v>0</v>
      </c>
      <c r="U184" s="64">
        <f t="shared" si="97"/>
        <v>0</v>
      </c>
      <c r="V184">
        <v>52</v>
      </c>
      <c r="W184" s="64">
        <f t="shared" si="98"/>
        <v>13</v>
      </c>
      <c r="X184" s="27">
        <f t="shared" si="99"/>
        <v>48</v>
      </c>
      <c r="Y184" s="11">
        <f t="shared" si="100"/>
        <v>5287.14</v>
      </c>
      <c r="Z184" s="61">
        <v>22734151154.330002</v>
      </c>
      <c r="AA184" s="63">
        <v>27282</v>
      </c>
      <c r="AB184" s="27">
        <f t="shared" si="101"/>
        <v>833302.22</v>
      </c>
      <c r="AC184" s="10">
        <f t="shared" si="102"/>
        <v>3.0244610000000001</v>
      </c>
      <c r="AD184" s="63">
        <v>250000</v>
      </c>
      <c r="AE184" s="10">
        <f t="shared" si="125"/>
        <v>1.719981</v>
      </c>
      <c r="AF184" s="10">
        <f t="shared" si="123"/>
        <v>-1.6331169999999999</v>
      </c>
      <c r="AG184" s="66">
        <f t="shared" si="103"/>
        <v>0.01</v>
      </c>
      <c r="AH184" s="67">
        <f t="shared" si="104"/>
        <v>0</v>
      </c>
      <c r="AI184" s="68">
        <f t="shared" si="105"/>
        <v>0.01</v>
      </c>
      <c r="AJ184">
        <v>0</v>
      </c>
      <c r="AK184">
        <v>0</v>
      </c>
      <c r="AL184" s="26">
        <f t="shared" si="106"/>
        <v>0</v>
      </c>
      <c r="AM184">
        <v>0</v>
      </c>
      <c r="AN184">
        <v>0</v>
      </c>
      <c r="AO184" s="26">
        <f t="shared" si="107"/>
        <v>0</v>
      </c>
      <c r="AP184" s="26">
        <f t="shared" si="108"/>
        <v>609343</v>
      </c>
      <c r="AQ184" s="26">
        <f t="shared" si="124"/>
        <v>609343</v>
      </c>
      <c r="AR184" s="69">
        <v>465334</v>
      </c>
      <c r="AS184" s="69">
        <f t="shared" si="126"/>
        <v>609343</v>
      </c>
      <c r="AT184" s="63">
        <v>610400</v>
      </c>
      <c r="AU184" s="26">
        <f t="shared" si="109"/>
        <v>1057</v>
      </c>
      <c r="AV184" s="70" t="str">
        <f t="shared" si="110"/>
        <v>No</v>
      </c>
      <c r="AW184" s="69">
        <f t="shared" si="111"/>
        <v>0</v>
      </c>
      <c r="AX184" s="71">
        <f t="shared" si="112"/>
        <v>610400</v>
      </c>
      <c r="AY184" s="72">
        <f t="shared" si="113"/>
        <v>610400</v>
      </c>
      <c r="AZ184" s="115">
        <f t="shared" si="114"/>
        <v>0</v>
      </c>
      <c r="BA184" s="115"/>
      <c r="BB184" s="115">
        <f t="shared" si="115"/>
        <v>11659.520889222256</v>
      </c>
      <c r="BC184" s="74"/>
      <c r="BD184" s="74"/>
      <c r="BE184" s="74">
        <f t="shared" si="116"/>
        <v>-1057</v>
      </c>
      <c r="BF184" s="74">
        <f t="shared" si="117"/>
        <v>-1057</v>
      </c>
      <c r="BG184" s="74">
        <f t="shared" si="117"/>
        <v>-905.95470000000205</v>
      </c>
      <c r="BH184" s="74">
        <f t="shared" si="117"/>
        <v>-754.93205150996801</v>
      </c>
      <c r="BI184" s="74">
        <f t="shared" si="117"/>
        <v>-603.9456412079744</v>
      </c>
      <c r="BJ184" s="74">
        <f t="shared" si="117"/>
        <v>-452.9592309059808</v>
      </c>
      <c r="BK184" s="74">
        <f t="shared" si="117"/>
        <v>-301.98791924503166</v>
      </c>
      <c r="BL184" s="74">
        <f t="shared" si="117"/>
        <v>-150.99395962245762</v>
      </c>
      <c r="BO184" s="116">
        <f t="shared" si="118"/>
        <v>0</v>
      </c>
      <c r="BP184" s="116">
        <f t="shared" si="118"/>
        <v>-151.0453</v>
      </c>
      <c r="BQ184" s="116">
        <f t="shared" si="118"/>
        <v>-151.02264849000034</v>
      </c>
      <c r="BR184" s="116">
        <f t="shared" si="118"/>
        <v>-150.9864103019936</v>
      </c>
      <c r="BS184" s="116">
        <f t="shared" si="118"/>
        <v>-150.9864103019936</v>
      </c>
      <c r="BT184" s="116">
        <f t="shared" si="118"/>
        <v>-150.97131166096341</v>
      </c>
      <c r="BU184" s="116">
        <f t="shared" si="118"/>
        <v>-150.99395962251583</v>
      </c>
      <c r="BV184" s="116">
        <f t="shared" si="89"/>
        <v>-150.99395962245762</v>
      </c>
      <c r="BX184" s="74">
        <f t="shared" si="119"/>
        <v>610400</v>
      </c>
      <c r="BY184" s="74">
        <f t="shared" si="120"/>
        <v>610248.9547</v>
      </c>
      <c r="BZ184" s="74">
        <f t="shared" si="120"/>
        <v>610097.93205150997</v>
      </c>
      <c r="CA184" s="74">
        <f t="shared" si="120"/>
        <v>609946.94564120797</v>
      </c>
      <c r="CB184" s="74">
        <f t="shared" si="120"/>
        <v>609795.95923090598</v>
      </c>
      <c r="CC184" s="74">
        <f t="shared" si="120"/>
        <v>609644.98791924503</v>
      </c>
      <c r="CD184" s="74">
        <f t="shared" si="120"/>
        <v>609493.99395962246</v>
      </c>
      <c r="CE184" s="74">
        <f t="shared" si="120"/>
        <v>609343</v>
      </c>
      <c r="CG184" s="117">
        <f t="shared" si="121"/>
        <v>610400</v>
      </c>
      <c r="CH184" s="117">
        <f t="shared" si="122"/>
        <v>610248.9547</v>
      </c>
      <c r="CI184" s="117">
        <f t="shared" si="122"/>
        <v>610097.93205150997</v>
      </c>
      <c r="CJ184" s="117">
        <f t="shared" si="122"/>
        <v>609946.94564120797</v>
      </c>
      <c r="CK184" s="117">
        <f t="shared" si="122"/>
        <v>609795.95923090598</v>
      </c>
      <c r="CL184" s="117">
        <f t="shared" si="122"/>
        <v>609644.98791924503</v>
      </c>
      <c r="CM184" s="117">
        <f t="shared" si="122"/>
        <v>609493.99395962246</v>
      </c>
      <c r="CN184" s="117">
        <f t="shared" si="122"/>
        <v>609343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 s="124">
        <v>0</v>
      </c>
      <c r="H185" s="6">
        <v>159</v>
      </c>
      <c r="I185" s="2" t="s">
        <v>346</v>
      </c>
      <c r="J185" s="60"/>
      <c r="K185" s="61">
        <v>3586.83</v>
      </c>
      <c r="L185"/>
      <c r="M185" s="63">
        <v>986</v>
      </c>
      <c r="N185" s="64">
        <f t="shared" si="90"/>
        <v>295.8</v>
      </c>
      <c r="O185" s="64">
        <f t="shared" si="91"/>
        <v>2152.1</v>
      </c>
      <c r="P185" s="64">
        <f t="shared" si="92"/>
        <v>0</v>
      </c>
      <c r="Q185" s="64">
        <f t="shared" si="93"/>
        <v>0</v>
      </c>
      <c r="R185" s="65">
        <f t="shared" si="94"/>
        <v>0.27</v>
      </c>
      <c r="S185" s="65">
        <f t="shared" si="95"/>
        <v>0</v>
      </c>
      <c r="T185" s="64">
        <f t="shared" si="96"/>
        <v>0</v>
      </c>
      <c r="U185" s="64">
        <f t="shared" si="97"/>
        <v>0</v>
      </c>
      <c r="V185">
        <v>334</v>
      </c>
      <c r="W185" s="64">
        <f t="shared" si="98"/>
        <v>83.5</v>
      </c>
      <c r="X185" s="27">
        <f t="shared" si="99"/>
        <v>295.8</v>
      </c>
      <c r="Y185" s="11">
        <f t="shared" si="100"/>
        <v>3966.13</v>
      </c>
      <c r="Z185" s="61">
        <v>4838308465.6700001</v>
      </c>
      <c r="AA185" s="63">
        <v>27180</v>
      </c>
      <c r="AB185" s="27">
        <f t="shared" si="101"/>
        <v>178009.88</v>
      </c>
      <c r="AC185" s="10">
        <f t="shared" si="102"/>
        <v>0.64608500000000002</v>
      </c>
      <c r="AD185" s="63">
        <v>118523</v>
      </c>
      <c r="AE185" s="10">
        <f t="shared" si="125"/>
        <v>0.81542899999999996</v>
      </c>
      <c r="AF185" s="10">
        <f t="shared" si="123"/>
        <v>0.30311199999999999</v>
      </c>
      <c r="AG185" s="66">
        <f t="shared" si="103"/>
        <v>0.30311199999999999</v>
      </c>
      <c r="AH185" s="67">
        <f t="shared" si="104"/>
        <v>0</v>
      </c>
      <c r="AI185" s="68">
        <f t="shared" si="105"/>
        <v>0.30311199999999999</v>
      </c>
      <c r="AJ185">
        <v>0</v>
      </c>
      <c r="AK185">
        <v>0</v>
      </c>
      <c r="AL185" s="26">
        <f t="shared" si="106"/>
        <v>0</v>
      </c>
      <c r="AM185">
        <v>0</v>
      </c>
      <c r="AN185">
        <v>0</v>
      </c>
      <c r="AO185" s="26">
        <f t="shared" si="107"/>
        <v>0</v>
      </c>
      <c r="AP185" s="26">
        <f t="shared" si="108"/>
        <v>13855143</v>
      </c>
      <c r="AQ185" s="26">
        <f t="shared" si="124"/>
        <v>13855143</v>
      </c>
      <c r="AR185" s="69">
        <v>9348852</v>
      </c>
      <c r="AS185" s="69">
        <f t="shared" si="126"/>
        <v>13855143</v>
      </c>
      <c r="AT185" s="63">
        <v>14726361</v>
      </c>
      <c r="AU185" s="26">
        <f t="shared" si="109"/>
        <v>871218</v>
      </c>
      <c r="AV185" s="70" t="str">
        <f t="shared" si="110"/>
        <v>No</v>
      </c>
      <c r="AW185" s="69">
        <f t="shared" si="111"/>
        <v>0</v>
      </c>
      <c r="AX185" s="71">
        <f t="shared" si="112"/>
        <v>14726361</v>
      </c>
      <c r="AY185" s="72">
        <f t="shared" si="113"/>
        <v>14726361</v>
      </c>
      <c r="AZ185" s="115">
        <f t="shared" si="114"/>
        <v>0</v>
      </c>
      <c r="BA185" s="115"/>
      <c r="BB185" s="115">
        <f t="shared" si="115"/>
        <v>12743.745382412882</v>
      </c>
      <c r="BC185" s="74"/>
      <c r="BD185" s="74"/>
      <c r="BE185" s="74">
        <f t="shared" si="116"/>
        <v>-871218</v>
      </c>
      <c r="BF185" s="74">
        <f t="shared" si="117"/>
        <v>-871218</v>
      </c>
      <c r="BG185" s="74">
        <f t="shared" si="117"/>
        <v>-746720.94779999927</v>
      </c>
      <c r="BH185" s="74">
        <f t="shared" si="117"/>
        <v>-622242.56580173969</v>
      </c>
      <c r="BI185" s="74">
        <f t="shared" si="117"/>
        <v>-497794.05264139175</v>
      </c>
      <c r="BJ185" s="74">
        <f t="shared" si="117"/>
        <v>-373345.53948104382</v>
      </c>
      <c r="BK185" s="74">
        <f t="shared" si="117"/>
        <v>-248909.47117201239</v>
      </c>
      <c r="BL185" s="74">
        <f t="shared" si="117"/>
        <v>-124454.73558600619</v>
      </c>
      <c r="BO185" s="116">
        <f t="shared" si="118"/>
        <v>0</v>
      </c>
      <c r="BP185" s="116">
        <f t="shared" si="118"/>
        <v>-124497.05220000001</v>
      </c>
      <c r="BQ185" s="116">
        <f t="shared" si="118"/>
        <v>-124478.38199825987</v>
      </c>
      <c r="BR185" s="116">
        <f t="shared" si="118"/>
        <v>-124448.51316034794</v>
      </c>
      <c r="BS185" s="116">
        <f t="shared" si="118"/>
        <v>-124448.51316034794</v>
      </c>
      <c r="BT185" s="116">
        <f t="shared" si="118"/>
        <v>-124436.06830903189</v>
      </c>
      <c r="BU185" s="116">
        <f t="shared" si="118"/>
        <v>-124454.73558600619</v>
      </c>
      <c r="BV185" s="116">
        <f t="shared" si="89"/>
        <v>-124454.73558600619</v>
      </c>
      <c r="BX185" s="74">
        <f t="shared" si="119"/>
        <v>14726361</v>
      </c>
      <c r="BY185" s="74">
        <f t="shared" si="120"/>
        <v>14601863.947799999</v>
      </c>
      <c r="BZ185" s="74">
        <f t="shared" si="120"/>
        <v>14477385.56580174</v>
      </c>
      <c r="CA185" s="74">
        <f t="shared" si="120"/>
        <v>14352937.052641392</v>
      </c>
      <c r="CB185" s="74">
        <f t="shared" si="120"/>
        <v>14228488.539481044</v>
      </c>
      <c r="CC185" s="74">
        <f t="shared" si="120"/>
        <v>14104052.471172012</v>
      </c>
      <c r="CD185" s="74">
        <f t="shared" si="120"/>
        <v>13979597.735586006</v>
      </c>
      <c r="CE185" s="74">
        <f t="shared" si="120"/>
        <v>13855143</v>
      </c>
      <c r="CG185" s="117">
        <f t="shared" si="121"/>
        <v>14726361</v>
      </c>
      <c r="CH185" s="117">
        <f t="shared" si="122"/>
        <v>14601863.947799999</v>
      </c>
      <c r="CI185" s="117">
        <f t="shared" si="122"/>
        <v>14477385.56580174</v>
      </c>
      <c r="CJ185" s="117">
        <f t="shared" si="122"/>
        <v>14352937.052641392</v>
      </c>
      <c r="CK185" s="117">
        <f t="shared" si="122"/>
        <v>14228488.539481044</v>
      </c>
      <c r="CL185" s="117">
        <f t="shared" si="122"/>
        <v>14104052.471172012</v>
      </c>
      <c r="CM185" s="117">
        <f t="shared" si="122"/>
        <v>13979597.735586006</v>
      </c>
      <c r="CN185" s="117">
        <f t="shared" si="122"/>
        <v>13855143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 s="124">
        <v>0</v>
      </c>
      <c r="H186" s="6">
        <v>160</v>
      </c>
      <c r="I186" s="2" t="s">
        <v>347</v>
      </c>
      <c r="J186" s="60"/>
      <c r="K186" s="61">
        <v>561.49</v>
      </c>
      <c r="L186"/>
      <c r="M186" s="63">
        <v>164</v>
      </c>
      <c r="N186" s="64">
        <f t="shared" si="90"/>
        <v>49.2</v>
      </c>
      <c r="O186" s="64">
        <f t="shared" si="91"/>
        <v>336.89</v>
      </c>
      <c r="P186" s="64">
        <f t="shared" si="92"/>
        <v>0</v>
      </c>
      <c r="Q186" s="64">
        <f t="shared" si="93"/>
        <v>0</v>
      </c>
      <c r="R186" s="65">
        <f t="shared" si="94"/>
        <v>0.28999999999999998</v>
      </c>
      <c r="S186" s="65">
        <f t="shared" si="95"/>
        <v>0</v>
      </c>
      <c r="T186" s="64">
        <f t="shared" si="96"/>
        <v>0</v>
      </c>
      <c r="U186" s="64">
        <f t="shared" si="97"/>
        <v>0</v>
      </c>
      <c r="V186">
        <v>13</v>
      </c>
      <c r="W186" s="64">
        <f t="shared" si="98"/>
        <v>3.25</v>
      </c>
      <c r="X186" s="27">
        <f t="shared" si="99"/>
        <v>49.2</v>
      </c>
      <c r="Y186" s="11">
        <f t="shared" si="100"/>
        <v>613.94000000000005</v>
      </c>
      <c r="Z186" s="61">
        <v>937976249.66999996</v>
      </c>
      <c r="AA186" s="63">
        <v>5563</v>
      </c>
      <c r="AB186" s="27">
        <f t="shared" si="101"/>
        <v>168609.79</v>
      </c>
      <c r="AC186" s="10">
        <f t="shared" si="102"/>
        <v>0.61196700000000004</v>
      </c>
      <c r="AD186" s="63">
        <v>88370</v>
      </c>
      <c r="AE186" s="10">
        <f t="shared" si="125"/>
        <v>0.60797900000000005</v>
      </c>
      <c r="AF186" s="10">
        <f t="shared" si="123"/>
        <v>0.38922899999999999</v>
      </c>
      <c r="AG186" s="66">
        <f t="shared" si="103"/>
        <v>0.38922899999999999</v>
      </c>
      <c r="AH186" s="67">
        <f t="shared" si="104"/>
        <v>0</v>
      </c>
      <c r="AI186" s="68">
        <f t="shared" si="105"/>
        <v>0.38922899999999999</v>
      </c>
      <c r="AJ186">
        <v>176</v>
      </c>
      <c r="AK186">
        <v>4</v>
      </c>
      <c r="AL186" s="26">
        <f t="shared" si="106"/>
        <v>70400</v>
      </c>
      <c r="AM186">
        <v>0</v>
      </c>
      <c r="AN186">
        <v>0</v>
      </c>
      <c r="AO186" s="26">
        <f t="shared" si="107"/>
        <v>0</v>
      </c>
      <c r="AP186" s="26">
        <f t="shared" si="108"/>
        <v>2754051</v>
      </c>
      <c r="AQ186" s="26">
        <f t="shared" si="124"/>
        <v>2824451</v>
      </c>
      <c r="AR186" s="69">
        <v>3637161</v>
      </c>
      <c r="AS186" s="69">
        <f t="shared" si="126"/>
        <v>2824451</v>
      </c>
      <c r="AT186" s="63">
        <v>3456594</v>
      </c>
      <c r="AU186" s="26">
        <f t="shared" si="109"/>
        <v>632143</v>
      </c>
      <c r="AV186" s="70" t="str">
        <f t="shared" si="110"/>
        <v>No</v>
      </c>
      <c r="AW186" s="69">
        <f t="shared" si="111"/>
        <v>0</v>
      </c>
      <c r="AX186" s="71">
        <f t="shared" si="112"/>
        <v>3456594</v>
      </c>
      <c r="AY186" s="72">
        <f t="shared" si="113"/>
        <v>3456594</v>
      </c>
      <c r="AZ186" s="115">
        <f t="shared" si="114"/>
        <v>0</v>
      </c>
      <c r="BA186" s="115"/>
      <c r="BB186" s="115">
        <f t="shared" si="115"/>
        <v>12601.575272934515</v>
      </c>
      <c r="BC186" s="74"/>
      <c r="BD186" s="74"/>
      <c r="BE186" s="74">
        <f t="shared" si="116"/>
        <v>-632143</v>
      </c>
      <c r="BF186" s="74">
        <f t="shared" si="117"/>
        <v>-632143</v>
      </c>
      <c r="BG186" s="74">
        <f t="shared" si="117"/>
        <v>-541809.76530000009</v>
      </c>
      <c r="BH186" s="74">
        <f t="shared" si="117"/>
        <v>-451490.07742448989</v>
      </c>
      <c r="BI186" s="74">
        <f t="shared" si="117"/>
        <v>-361192.06193959201</v>
      </c>
      <c r="BJ186" s="74">
        <f t="shared" si="117"/>
        <v>-270894.04645469412</v>
      </c>
      <c r="BK186" s="74">
        <f t="shared" si="117"/>
        <v>-180605.0607713447</v>
      </c>
      <c r="BL186" s="74">
        <f t="shared" si="117"/>
        <v>-90302.530385672115</v>
      </c>
      <c r="BO186" s="116">
        <f t="shared" si="118"/>
        <v>0</v>
      </c>
      <c r="BP186" s="116">
        <f t="shared" si="118"/>
        <v>-90333.234700000001</v>
      </c>
      <c r="BQ186" s="116">
        <f t="shared" si="118"/>
        <v>-90319.687875510004</v>
      </c>
      <c r="BR186" s="116">
        <f t="shared" si="118"/>
        <v>-90298.015484897987</v>
      </c>
      <c r="BS186" s="116">
        <f t="shared" si="118"/>
        <v>-90298.015484898002</v>
      </c>
      <c r="BT186" s="116">
        <f t="shared" si="118"/>
        <v>-90288.985683349543</v>
      </c>
      <c r="BU186" s="116">
        <f t="shared" si="118"/>
        <v>-90302.530385672348</v>
      </c>
      <c r="BV186" s="116">
        <f t="shared" si="89"/>
        <v>-90302.530385672115</v>
      </c>
      <c r="BX186" s="74">
        <f t="shared" si="119"/>
        <v>3456594</v>
      </c>
      <c r="BY186" s="74">
        <f t="shared" si="120"/>
        <v>3366260.7653000001</v>
      </c>
      <c r="BZ186" s="74">
        <f t="shared" si="120"/>
        <v>3275941.0774244899</v>
      </c>
      <c r="CA186" s="74">
        <f t="shared" si="120"/>
        <v>3185643.061939592</v>
      </c>
      <c r="CB186" s="74">
        <f t="shared" si="120"/>
        <v>3095345.0464546941</v>
      </c>
      <c r="CC186" s="74">
        <f t="shared" si="120"/>
        <v>3005056.0607713447</v>
      </c>
      <c r="CD186" s="74">
        <f t="shared" si="120"/>
        <v>2914753.5303856721</v>
      </c>
      <c r="CE186" s="74">
        <f t="shared" si="120"/>
        <v>2824451</v>
      </c>
      <c r="CG186" s="117">
        <f t="shared" si="121"/>
        <v>3456594</v>
      </c>
      <c r="CH186" s="117">
        <f t="shared" si="122"/>
        <v>3366260.7653000001</v>
      </c>
      <c r="CI186" s="117">
        <f t="shared" si="122"/>
        <v>3275941.0774244899</v>
      </c>
      <c r="CJ186" s="117">
        <f t="shared" si="122"/>
        <v>3185643.061939592</v>
      </c>
      <c r="CK186" s="117">
        <f t="shared" si="122"/>
        <v>3095345.0464546941</v>
      </c>
      <c r="CL186" s="117">
        <f t="shared" si="122"/>
        <v>3005056.0607713447</v>
      </c>
      <c r="CM186" s="117">
        <f t="shared" si="122"/>
        <v>2914753.5303856721</v>
      </c>
      <c r="CN186" s="117">
        <f t="shared" si="122"/>
        <v>2824451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 s="124">
        <v>0</v>
      </c>
      <c r="H187" s="6">
        <v>161</v>
      </c>
      <c r="I187" s="2" t="s">
        <v>348</v>
      </c>
      <c r="J187" s="60"/>
      <c r="K187" s="61">
        <v>3649.92</v>
      </c>
      <c r="L187"/>
      <c r="M187" s="63">
        <v>205</v>
      </c>
      <c r="N187" s="64">
        <f t="shared" si="90"/>
        <v>61.5</v>
      </c>
      <c r="O187" s="64">
        <f t="shared" si="91"/>
        <v>2189.9499999999998</v>
      </c>
      <c r="P187" s="64">
        <f t="shared" si="92"/>
        <v>0</v>
      </c>
      <c r="Q187" s="64">
        <f t="shared" si="93"/>
        <v>0</v>
      </c>
      <c r="R187" s="65">
        <f t="shared" si="94"/>
        <v>0.06</v>
      </c>
      <c r="S187" s="65">
        <f t="shared" si="95"/>
        <v>0</v>
      </c>
      <c r="T187" s="64">
        <f t="shared" si="96"/>
        <v>0</v>
      </c>
      <c r="U187" s="64">
        <f t="shared" si="97"/>
        <v>0</v>
      </c>
      <c r="V187">
        <v>62</v>
      </c>
      <c r="W187" s="64">
        <f t="shared" si="98"/>
        <v>15.5</v>
      </c>
      <c r="X187" s="27">
        <f t="shared" si="99"/>
        <v>61.5</v>
      </c>
      <c r="Y187" s="11">
        <f t="shared" si="100"/>
        <v>3726.92</v>
      </c>
      <c r="Z187" s="61">
        <v>8047974263.6700001</v>
      </c>
      <c r="AA187" s="63">
        <v>18439</v>
      </c>
      <c r="AB187" s="27">
        <f t="shared" si="101"/>
        <v>436464.79</v>
      </c>
      <c r="AC187" s="10">
        <f t="shared" si="102"/>
        <v>1.584144</v>
      </c>
      <c r="AD187" s="63">
        <v>227165</v>
      </c>
      <c r="AE187" s="10">
        <f t="shared" si="125"/>
        <v>1.562878</v>
      </c>
      <c r="AF187" s="10">
        <f t="shared" si="123"/>
        <v>-0.57776400000000006</v>
      </c>
      <c r="AG187" s="66">
        <f t="shared" si="103"/>
        <v>0.01</v>
      </c>
      <c r="AH187" s="67">
        <f t="shared" si="104"/>
        <v>0</v>
      </c>
      <c r="AI187" s="68">
        <f t="shared" si="105"/>
        <v>0.01</v>
      </c>
      <c r="AJ187">
        <v>0</v>
      </c>
      <c r="AK187">
        <v>0</v>
      </c>
      <c r="AL187" s="26">
        <f t="shared" si="106"/>
        <v>0</v>
      </c>
      <c r="AM187">
        <v>0</v>
      </c>
      <c r="AN187">
        <v>0</v>
      </c>
      <c r="AO187" s="26">
        <f t="shared" si="107"/>
        <v>0</v>
      </c>
      <c r="AP187" s="26">
        <f t="shared" si="108"/>
        <v>429528</v>
      </c>
      <c r="AQ187" s="26">
        <f t="shared" si="124"/>
        <v>429528</v>
      </c>
      <c r="AR187" s="69">
        <v>462941</v>
      </c>
      <c r="AS187" s="69">
        <f t="shared" si="126"/>
        <v>429528</v>
      </c>
      <c r="AT187" s="63">
        <v>461796</v>
      </c>
      <c r="AU187" s="26">
        <f t="shared" si="109"/>
        <v>32268</v>
      </c>
      <c r="AV187" s="70" t="str">
        <f t="shared" si="110"/>
        <v>No</v>
      </c>
      <c r="AW187" s="69">
        <f t="shared" si="111"/>
        <v>0</v>
      </c>
      <c r="AX187" s="71">
        <f t="shared" si="112"/>
        <v>461796</v>
      </c>
      <c r="AY187" s="72">
        <f t="shared" si="113"/>
        <v>461796</v>
      </c>
      <c r="AZ187" s="115">
        <f t="shared" si="114"/>
        <v>0</v>
      </c>
      <c r="BA187" s="115"/>
      <c r="BB187" s="115">
        <f t="shared" si="115"/>
        <v>11768.135465982816</v>
      </c>
      <c r="BC187" s="74"/>
      <c r="BD187" s="74"/>
      <c r="BE187" s="74">
        <f t="shared" si="116"/>
        <v>-32268</v>
      </c>
      <c r="BF187" s="74">
        <f t="shared" ref="BF187:BL195" si="127">$AQ187-CG187</f>
        <v>-32268</v>
      </c>
      <c r="BG187" s="74">
        <f t="shared" si="127"/>
        <v>-27656.902799999982</v>
      </c>
      <c r="BH187" s="74">
        <f t="shared" si="127"/>
        <v>-23046.497103239992</v>
      </c>
      <c r="BI187" s="74">
        <f t="shared" si="127"/>
        <v>-18437.19768259197</v>
      </c>
      <c r="BJ187" s="74">
        <f t="shared" si="127"/>
        <v>-13827.898261943948</v>
      </c>
      <c r="BK187" s="74">
        <f t="shared" si="127"/>
        <v>-9219.0597712380113</v>
      </c>
      <c r="BL187" s="74">
        <f t="shared" si="127"/>
        <v>-4609.5298856190057</v>
      </c>
      <c r="BO187" s="116">
        <f t="shared" ref="BO187:BU195" si="128">BE187*BO$16</f>
        <v>0</v>
      </c>
      <c r="BP187" s="116">
        <f t="shared" si="128"/>
        <v>-4611.0972000000002</v>
      </c>
      <c r="BQ187" s="116">
        <f t="shared" si="128"/>
        <v>-4610.4056967599963</v>
      </c>
      <c r="BR187" s="116">
        <f t="shared" si="128"/>
        <v>-4609.2994206479989</v>
      </c>
      <c r="BS187" s="116">
        <f t="shared" si="128"/>
        <v>-4609.2994206479925</v>
      </c>
      <c r="BT187" s="116">
        <f t="shared" si="128"/>
        <v>-4608.838490705918</v>
      </c>
      <c r="BU187" s="116">
        <f t="shared" si="128"/>
        <v>-4609.5298856190057</v>
      </c>
      <c r="BV187" s="116">
        <f t="shared" si="89"/>
        <v>-4609.5298856190057</v>
      </c>
      <c r="BX187" s="74">
        <f t="shared" si="119"/>
        <v>461796</v>
      </c>
      <c r="BY187" s="74">
        <f t="shared" ref="BY187:CE195" si="129">CG187+BP187</f>
        <v>457184.90279999998</v>
      </c>
      <c r="BZ187" s="74">
        <f t="shared" si="129"/>
        <v>452574.49710323999</v>
      </c>
      <c r="CA187" s="74">
        <f t="shared" si="129"/>
        <v>447965.19768259197</v>
      </c>
      <c r="CB187" s="74">
        <f t="shared" si="129"/>
        <v>443355.89826194395</v>
      </c>
      <c r="CC187" s="74">
        <f t="shared" si="129"/>
        <v>438747.05977123801</v>
      </c>
      <c r="CD187" s="74">
        <f t="shared" si="129"/>
        <v>434137.52988561901</v>
      </c>
      <c r="CE187" s="74">
        <f t="shared" si="129"/>
        <v>429528</v>
      </c>
      <c r="CG187" s="117">
        <f t="shared" si="121"/>
        <v>461796</v>
      </c>
      <c r="CH187" s="117">
        <f t="shared" ref="CH187:CN195" si="130">IF(OR($C187=1,$B187=1),MAX(BY187,CG187,$AR187),BY187)</f>
        <v>457184.90279999998</v>
      </c>
      <c r="CI187" s="117">
        <f t="shared" si="130"/>
        <v>452574.49710323999</v>
      </c>
      <c r="CJ187" s="117">
        <f t="shared" si="130"/>
        <v>447965.19768259197</v>
      </c>
      <c r="CK187" s="117">
        <f t="shared" si="130"/>
        <v>443355.89826194395</v>
      </c>
      <c r="CL187" s="117">
        <f t="shared" si="130"/>
        <v>438747.05977123801</v>
      </c>
      <c r="CM187" s="117">
        <f t="shared" si="130"/>
        <v>434137.52988561901</v>
      </c>
      <c r="CN187" s="117">
        <f t="shared" si="130"/>
        <v>429528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 s="124">
        <v>26</v>
      </c>
      <c r="H188" s="6">
        <v>162</v>
      </c>
      <c r="I188" s="2" t="s">
        <v>349</v>
      </c>
      <c r="J188" s="60"/>
      <c r="K188" s="61">
        <v>1084.8599999999999</v>
      </c>
      <c r="L188"/>
      <c r="M188" s="63">
        <v>640</v>
      </c>
      <c r="N188" s="64">
        <f t="shared" si="90"/>
        <v>192</v>
      </c>
      <c r="O188" s="64">
        <f t="shared" si="91"/>
        <v>650.91999999999996</v>
      </c>
      <c r="P188" s="64">
        <f t="shared" si="92"/>
        <v>0</v>
      </c>
      <c r="Q188" s="64">
        <f t="shared" si="93"/>
        <v>0</v>
      </c>
      <c r="R188" s="65">
        <f t="shared" si="94"/>
        <v>0.59</v>
      </c>
      <c r="S188" s="65">
        <f t="shared" si="95"/>
        <v>0</v>
      </c>
      <c r="T188" s="64">
        <f t="shared" si="96"/>
        <v>0</v>
      </c>
      <c r="U188" s="64">
        <f t="shared" si="97"/>
        <v>0</v>
      </c>
      <c r="V188">
        <v>46</v>
      </c>
      <c r="W188" s="64">
        <f t="shared" si="98"/>
        <v>11.5</v>
      </c>
      <c r="X188" s="27">
        <f t="shared" si="99"/>
        <v>192</v>
      </c>
      <c r="Y188" s="11">
        <f t="shared" si="100"/>
        <v>1288.3599999999999</v>
      </c>
      <c r="Z188" s="61">
        <v>1598757351</v>
      </c>
      <c r="AA188" s="63">
        <v>10242</v>
      </c>
      <c r="AB188" s="27">
        <f t="shared" si="101"/>
        <v>156098.16</v>
      </c>
      <c r="AC188" s="10">
        <f t="shared" si="102"/>
        <v>0.56655699999999998</v>
      </c>
      <c r="AD188" s="63">
        <v>68890</v>
      </c>
      <c r="AE188" s="10">
        <f t="shared" si="125"/>
        <v>0.47395799999999999</v>
      </c>
      <c r="AF188" s="10">
        <f t="shared" si="123"/>
        <v>0.46122299999999999</v>
      </c>
      <c r="AG188" s="66">
        <f t="shared" si="103"/>
        <v>0.46122299999999999</v>
      </c>
      <c r="AH188" s="67">
        <f t="shared" si="104"/>
        <v>0</v>
      </c>
      <c r="AI188" s="68">
        <f t="shared" si="105"/>
        <v>0.46122299999999999</v>
      </c>
      <c r="AJ188">
        <v>0</v>
      </c>
      <c r="AK188">
        <v>0</v>
      </c>
      <c r="AL188" s="26">
        <f t="shared" si="106"/>
        <v>0</v>
      </c>
      <c r="AM188">
        <v>403</v>
      </c>
      <c r="AN188">
        <v>6</v>
      </c>
      <c r="AO188" s="26">
        <f t="shared" si="107"/>
        <v>241800</v>
      </c>
      <c r="AP188" s="26">
        <f t="shared" si="108"/>
        <v>6848400</v>
      </c>
      <c r="AQ188" s="26">
        <f t="shared" si="124"/>
        <v>7090200</v>
      </c>
      <c r="AR188" s="69">
        <v>8024957</v>
      </c>
      <c r="AS188" s="69">
        <f t="shared" si="126"/>
        <v>8024957</v>
      </c>
      <c r="AT188" s="63">
        <v>8024957</v>
      </c>
      <c r="AU188" s="26">
        <f t="shared" si="109"/>
        <v>934757</v>
      </c>
      <c r="AV188" s="70" t="str">
        <f t="shared" si="110"/>
        <v>No</v>
      </c>
      <c r="AW188" s="69">
        <f t="shared" si="111"/>
        <v>0</v>
      </c>
      <c r="AX188" s="71">
        <f t="shared" si="112"/>
        <v>8024957</v>
      </c>
      <c r="AY188" s="72">
        <f t="shared" si="113"/>
        <v>8024957</v>
      </c>
      <c r="AZ188" s="115">
        <f t="shared" si="114"/>
        <v>0</v>
      </c>
      <c r="BA188" s="115"/>
      <c r="BB188" s="115">
        <f t="shared" si="115"/>
        <v>13686.880334789743</v>
      </c>
      <c r="BC188" s="74"/>
      <c r="BD188" s="74"/>
      <c r="BE188" s="74">
        <f t="shared" si="116"/>
        <v>-934757</v>
      </c>
      <c r="BF188" s="74">
        <f t="shared" si="127"/>
        <v>-934757</v>
      </c>
      <c r="BG188" s="74">
        <f t="shared" si="127"/>
        <v>-934757</v>
      </c>
      <c r="BH188" s="74">
        <f t="shared" si="127"/>
        <v>-934757</v>
      </c>
      <c r="BI188" s="74">
        <f t="shared" si="127"/>
        <v>-934757</v>
      </c>
      <c r="BJ188" s="74">
        <f t="shared" si="127"/>
        <v>-934757</v>
      </c>
      <c r="BK188" s="74">
        <f t="shared" si="127"/>
        <v>-934757</v>
      </c>
      <c r="BL188" s="74">
        <f t="shared" si="127"/>
        <v>-934757</v>
      </c>
      <c r="BO188" s="116">
        <f t="shared" si="128"/>
        <v>0</v>
      </c>
      <c r="BP188" s="116">
        <f t="shared" si="128"/>
        <v>-133576.77530000001</v>
      </c>
      <c r="BQ188" s="116">
        <f t="shared" si="128"/>
        <v>-155823.99189999999</v>
      </c>
      <c r="BR188" s="116">
        <f t="shared" si="128"/>
        <v>-186951.40000000002</v>
      </c>
      <c r="BS188" s="116">
        <f t="shared" si="128"/>
        <v>-233689.25</v>
      </c>
      <c r="BT188" s="116">
        <f t="shared" si="128"/>
        <v>-311554.50809999998</v>
      </c>
      <c r="BU188" s="116">
        <f t="shared" si="128"/>
        <v>-467378.5</v>
      </c>
      <c r="BV188" s="116">
        <f t="shared" si="89"/>
        <v>-934757</v>
      </c>
      <c r="BX188" s="74">
        <f t="shared" si="119"/>
        <v>8024957</v>
      </c>
      <c r="BY188" s="74">
        <f t="shared" si="129"/>
        <v>7891380.2247000001</v>
      </c>
      <c r="BZ188" s="74">
        <f t="shared" si="129"/>
        <v>7869133.0081000002</v>
      </c>
      <c r="CA188" s="74">
        <f t="shared" si="129"/>
        <v>7838005.5999999996</v>
      </c>
      <c r="CB188" s="74">
        <f t="shared" si="129"/>
        <v>7791267.75</v>
      </c>
      <c r="CC188" s="74">
        <f t="shared" si="129"/>
        <v>7713402.4918999998</v>
      </c>
      <c r="CD188" s="74">
        <f t="shared" si="129"/>
        <v>7557578.5</v>
      </c>
      <c r="CE188" s="74">
        <f t="shared" si="129"/>
        <v>7090200</v>
      </c>
      <c r="CG188" s="117">
        <f t="shared" si="121"/>
        <v>8024957</v>
      </c>
      <c r="CH188" s="117">
        <f t="shared" si="130"/>
        <v>8024957</v>
      </c>
      <c r="CI188" s="117">
        <f t="shared" si="130"/>
        <v>8024957</v>
      </c>
      <c r="CJ188" s="117">
        <f t="shared" si="130"/>
        <v>8024957</v>
      </c>
      <c r="CK188" s="117">
        <f t="shared" si="130"/>
        <v>8024957</v>
      </c>
      <c r="CL188" s="117">
        <f t="shared" si="130"/>
        <v>8024957</v>
      </c>
      <c r="CM188" s="117">
        <f t="shared" si="130"/>
        <v>8024957</v>
      </c>
      <c r="CN188" s="117">
        <f t="shared" si="130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 s="124">
        <v>6</v>
      </c>
      <c r="H189" s="6">
        <v>163</v>
      </c>
      <c r="I189" s="2" t="s">
        <v>350</v>
      </c>
      <c r="J189" s="60"/>
      <c r="K189" s="61">
        <v>2985.57</v>
      </c>
      <c r="L189"/>
      <c r="M189" s="63">
        <v>2258</v>
      </c>
      <c r="N189" s="64">
        <f t="shared" si="90"/>
        <v>677.4</v>
      </c>
      <c r="O189" s="64">
        <f t="shared" si="91"/>
        <v>1791.34</v>
      </c>
      <c r="P189" s="64">
        <f t="shared" si="92"/>
        <v>466.66000000000008</v>
      </c>
      <c r="Q189" s="64">
        <f t="shared" si="93"/>
        <v>70</v>
      </c>
      <c r="R189" s="65">
        <f t="shared" si="94"/>
        <v>0.76</v>
      </c>
      <c r="S189" s="65">
        <f t="shared" si="95"/>
        <v>0.16000000000000003</v>
      </c>
      <c r="T189" s="64">
        <f t="shared" si="96"/>
        <v>477.69</v>
      </c>
      <c r="U189" s="64">
        <f t="shared" si="97"/>
        <v>71.650000000000006</v>
      </c>
      <c r="V189">
        <v>997</v>
      </c>
      <c r="W189" s="64">
        <f t="shared" si="98"/>
        <v>249.25</v>
      </c>
      <c r="X189" s="27">
        <f t="shared" si="99"/>
        <v>677.4</v>
      </c>
      <c r="Y189" s="11">
        <f t="shared" si="100"/>
        <v>3982.2200000000003</v>
      </c>
      <c r="Z189" s="61">
        <v>2024391930.6700001</v>
      </c>
      <c r="AA189" s="63">
        <v>23905</v>
      </c>
      <c r="AB189" s="27">
        <f t="shared" si="101"/>
        <v>84684.87</v>
      </c>
      <c r="AC189" s="10">
        <f t="shared" si="102"/>
        <v>0.307363</v>
      </c>
      <c r="AD189" s="63">
        <v>55034</v>
      </c>
      <c r="AE189" s="10">
        <f t="shared" si="125"/>
        <v>0.37863000000000002</v>
      </c>
      <c r="AF189" s="10">
        <f t="shared" si="123"/>
        <v>0.67125699999999999</v>
      </c>
      <c r="AG189" s="66">
        <f t="shared" si="103"/>
        <v>0.67125699999999999</v>
      </c>
      <c r="AH189" s="67">
        <f t="shared" si="104"/>
        <v>0.05</v>
      </c>
      <c r="AI189" s="68">
        <f t="shared" si="105"/>
        <v>0.72125700000000004</v>
      </c>
      <c r="AJ189">
        <v>0</v>
      </c>
      <c r="AK189">
        <v>0</v>
      </c>
      <c r="AL189" s="26">
        <f t="shared" si="106"/>
        <v>0</v>
      </c>
      <c r="AM189">
        <v>0</v>
      </c>
      <c r="AN189">
        <v>0</v>
      </c>
      <c r="AO189" s="26">
        <f t="shared" si="107"/>
        <v>0</v>
      </c>
      <c r="AP189" s="26">
        <f t="shared" si="108"/>
        <v>33102152</v>
      </c>
      <c r="AQ189" s="26">
        <f t="shared" si="124"/>
        <v>33102152</v>
      </c>
      <c r="AR189" s="69">
        <v>26582071</v>
      </c>
      <c r="AS189" s="69">
        <f t="shared" si="126"/>
        <v>33829263</v>
      </c>
      <c r="AT189" s="63">
        <v>33829263</v>
      </c>
      <c r="AU189" s="26">
        <f t="shared" si="109"/>
        <v>727111</v>
      </c>
      <c r="AV189" s="70" t="str">
        <f t="shared" si="110"/>
        <v>No</v>
      </c>
      <c r="AW189" s="69">
        <f t="shared" si="111"/>
        <v>0</v>
      </c>
      <c r="AX189" s="71">
        <f t="shared" si="112"/>
        <v>33829263</v>
      </c>
      <c r="AY189" s="72">
        <f t="shared" si="113"/>
        <v>33829263</v>
      </c>
      <c r="AZ189" s="115">
        <f t="shared" si="114"/>
        <v>0</v>
      </c>
      <c r="BA189" s="115"/>
      <c r="BB189" s="115">
        <f t="shared" si="115"/>
        <v>15372.302608882055</v>
      </c>
      <c r="BC189" s="74"/>
      <c r="BD189" s="74"/>
      <c r="BE189" s="74">
        <f t="shared" si="116"/>
        <v>-727111</v>
      </c>
      <c r="BF189" s="74">
        <f t="shared" si="127"/>
        <v>-727111</v>
      </c>
      <c r="BG189" s="74">
        <f t="shared" si="127"/>
        <v>-727111</v>
      </c>
      <c r="BH189" s="74">
        <f t="shared" si="127"/>
        <v>-727111</v>
      </c>
      <c r="BI189" s="74">
        <f t="shared" si="127"/>
        <v>-727111</v>
      </c>
      <c r="BJ189" s="74">
        <f t="shared" si="127"/>
        <v>-727111</v>
      </c>
      <c r="BK189" s="74">
        <f t="shared" si="127"/>
        <v>-727111</v>
      </c>
      <c r="BL189" s="74">
        <f t="shared" si="127"/>
        <v>-727111</v>
      </c>
      <c r="BO189" s="116">
        <f t="shared" si="128"/>
        <v>0</v>
      </c>
      <c r="BP189" s="116">
        <f t="shared" si="128"/>
        <v>-103904.16190000001</v>
      </c>
      <c r="BQ189" s="116">
        <f t="shared" si="128"/>
        <v>-121209.4037</v>
      </c>
      <c r="BR189" s="116">
        <f t="shared" si="128"/>
        <v>-145422.20000000001</v>
      </c>
      <c r="BS189" s="116">
        <f t="shared" si="128"/>
        <v>-181777.75</v>
      </c>
      <c r="BT189" s="116">
        <f t="shared" si="128"/>
        <v>-242346.09629999998</v>
      </c>
      <c r="BU189" s="116">
        <f t="shared" si="128"/>
        <v>-363555.5</v>
      </c>
      <c r="BV189" s="116">
        <f t="shared" si="89"/>
        <v>-727111</v>
      </c>
      <c r="BX189" s="74">
        <f t="shared" si="119"/>
        <v>33829263</v>
      </c>
      <c r="BY189" s="74">
        <f t="shared" si="129"/>
        <v>33725358.838100001</v>
      </c>
      <c r="BZ189" s="74">
        <f t="shared" si="129"/>
        <v>33708053.596299998</v>
      </c>
      <c r="CA189" s="74">
        <f t="shared" si="129"/>
        <v>33683840.799999997</v>
      </c>
      <c r="CB189" s="74">
        <f t="shared" si="129"/>
        <v>33647485.25</v>
      </c>
      <c r="CC189" s="74">
        <f t="shared" si="129"/>
        <v>33586916.903700002</v>
      </c>
      <c r="CD189" s="74">
        <f t="shared" si="129"/>
        <v>33465707.5</v>
      </c>
      <c r="CE189" s="74">
        <f t="shared" si="129"/>
        <v>33102152</v>
      </c>
      <c r="CG189" s="117">
        <f t="shared" si="121"/>
        <v>33829263</v>
      </c>
      <c r="CH189" s="117">
        <f t="shared" si="130"/>
        <v>33829263</v>
      </c>
      <c r="CI189" s="117">
        <f t="shared" si="130"/>
        <v>33829263</v>
      </c>
      <c r="CJ189" s="117">
        <f t="shared" si="130"/>
        <v>33829263</v>
      </c>
      <c r="CK189" s="117">
        <f t="shared" si="130"/>
        <v>33829263</v>
      </c>
      <c r="CL189" s="117">
        <f t="shared" si="130"/>
        <v>33829263</v>
      </c>
      <c r="CM189" s="117">
        <f t="shared" si="130"/>
        <v>33829263</v>
      </c>
      <c r="CN189" s="117">
        <f t="shared" si="130"/>
        <v>33829263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 s="124">
        <v>40</v>
      </c>
      <c r="H190" s="6">
        <v>164</v>
      </c>
      <c r="I190" s="2" t="s">
        <v>351</v>
      </c>
      <c r="J190" s="60"/>
      <c r="K190" s="61">
        <v>3694.59</v>
      </c>
      <c r="L190"/>
      <c r="M190" s="63">
        <v>1890</v>
      </c>
      <c r="N190" s="64">
        <f t="shared" si="90"/>
        <v>567</v>
      </c>
      <c r="O190" s="64">
        <f t="shared" si="91"/>
        <v>2216.75</v>
      </c>
      <c r="P190" s="64">
        <f t="shared" si="92"/>
        <v>0</v>
      </c>
      <c r="Q190" s="64">
        <f t="shared" si="93"/>
        <v>0</v>
      </c>
      <c r="R190" s="65">
        <f t="shared" si="94"/>
        <v>0.51</v>
      </c>
      <c r="S190" s="65">
        <f t="shared" si="95"/>
        <v>0</v>
      </c>
      <c r="T190" s="64">
        <f t="shared" si="96"/>
        <v>0</v>
      </c>
      <c r="U190" s="64">
        <f t="shared" si="97"/>
        <v>0</v>
      </c>
      <c r="V190">
        <v>135</v>
      </c>
      <c r="W190" s="64">
        <f t="shared" si="98"/>
        <v>33.75</v>
      </c>
      <c r="X190" s="27">
        <f t="shared" si="99"/>
        <v>567</v>
      </c>
      <c r="Y190" s="11">
        <f t="shared" si="100"/>
        <v>4295.34</v>
      </c>
      <c r="Z190" s="61">
        <v>6592317602</v>
      </c>
      <c r="AA190" s="63">
        <v>29367</v>
      </c>
      <c r="AB190" s="27">
        <f t="shared" si="101"/>
        <v>224480.46</v>
      </c>
      <c r="AC190" s="10">
        <f t="shared" si="102"/>
        <v>0.81474899999999995</v>
      </c>
      <c r="AD190" s="63">
        <v>107548</v>
      </c>
      <c r="AE190" s="10">
        <f t="shared" si="125"/>
        <v>0.73992199999999997</v>
      </c>
      <c r="AF190" s="10">
        <f t="shared" si="123"/>
        <v>0.20769899999999999</v>
      </c>
      <c r="AG190" s="66">
        <f t="shared" si="103"/>
        <v>0.20769899999999999</v>
      </c>
      <c r="AH190" s="67">
        <f t="shared" si="104"/>
        <v>0</v>
      </c>
      <c r="AI190" s="68">
        <f t="shared" si="105"/>
        <v>0.20769899999999999</v>
      </c>
      <c r="AJ190">
        <v>0</v>
      </c>
      <c r="AK190">
        <v>0</v>
      </c>
      <c r="AL190" s="26">
        <f t="shared" si="106"/>
        <v>0</v>
      </c>
      <c r="AM190">
        <v>0</v>
      </c>
      <c r="AN190">
        <v>0</v>
      </c>
      <c r="AO190" s="26">
        <f t="shared" si="107"/>
        <v>0</v>
      </c>
      <c r="AP190" s="26">
        <f t="shared" si="108"/>
        <v>10281888</v>
      </c>
      <c r="AQ190" s="26">
        <f t="shared" si="124"/>
        <v>10281888</v>
      </c>
      <c r="AR190" s="69">
        <v>12130392</v>
      </c>
      <c r="AS190" s="69">
        <f t="shared" si="126"/>
        <v>12130392</v>
      </c>
      <c r="AT190" s="63">
        <v>12130392</v>
      </c>
      <c r="AU190" s="26">
        <f t="shared" si="109"/>
        <v>1848504</v>
      </c>
      <c r="AV190" s="70" t="str">
        <f t="shared" si="110"/>
        <v>No</v>
      </c>
      <c r="AW190" s="69">
        <f t="shared" si="111"/>
        <v>0</v>
      </c>
      <c r="AX190" s="71">
        <f t="shared" si="112"/>
        <v>12130392</v>
      </c>
      <c r="AY190" s="72">
        <f t="shared" si="113"/>
        <v>12130392</v>
      </c>
      <c r="AZ190" s="115">
        <f t="shared" si="114"/>
        <v>0</v>
      </c>
      <c r="BA190" s="115"/>
      <c r="BB190" s="115">
        <f t="shared" si="115"/>
        <v>13398.995152371441</v>
      </c>
      <c r="BC190" s="74"/>
      <c r="BD190" s="74"/>
      <c r="BE190" s="74">
        <f t="shared" si="116"/>
        <v>-1848504</v>
      </c>
      <c r="BF190" s="74">
        <f t="shared" si="127"/>
        <v>-1848504</v>
      </c>
      <c r="BG190" s="74">
        <f t="shared" si="127"/>
        <v>-1848504</v>
      </c>
      <c r="BH190" s="74">
        <f t="shared" si="127"/>
        <v>-1848504</v>
      </c>
      <c r="BI190" s="74">
        <f t="shared" si="127"/>
        <v>-1848504</v>
      </c>
      <c r="BJ190" s="74">
        <f t="shared" si="127"/>
        <v>-1848504</v>
      </c>
      <c r="BK190" s="74">
        <f t="shared" si="127"/>
        <v>-1848504</v>
      </c>
      <c r="BL190" s="74">
        <f t="shared" si="127"/>
        <v>-1848504</v>
      </c>
      <c r="BO190" s="116">
        <f t="shared" si="128"/>
        <v>0</v>
      </c>
      <c r="BP190" s="116">
        <f t="shared" si="128"/>
        <v>-264151.22159999999</v>
      </c>
      <c r="BQ190" s="116">
        <f t="shared" si="128"/>
        <v>-308145.61679999996</v>
      </c>
      <c r="BR190" s="116">
        <f t="shared" si="128"/>
        <v>-369700.80000000005</v>
      </c>
      <c r="BS190" s="116">
        <f t="shared" si="128"/>
        <v>-462126</v>
      </c>
      <c r="BT190" s="116">
        <f t="shared" si="128"/>
        <v>-616106.38319999992</v>
      </c>
      <c r="BU190" s="116">
        <f t="shared" si="128"/>
        <v>-924252</v>
      </c>
      <c r="BV190" s="116">
        <f t="shared" si="89"/>
        <v>-1848504</v>
      </c>
      <c r="BX190" s="74">
        <f t="shared" si="119"/>
        <v>12130392</v>
      </c>
      <c r="BY190" s="74">
        <f t="shared" si="129"/>
        <v>11866240.7784</v>
      </c>
      <c r="BZ190" s="74">
        <f t="shared" si="129"/>
        <v>11822246.383200001</v>
      </c>
      <c r="CA190" s="74">
        <f t="shared" si="129"/>
        <v>11760691.199999999</v>
      </c>
      <c r="CB190" s="74">
        <f t="shared" si="129"/>
        <v>11668266</v>
      </c>
      <c r="CC190" s="74">
        <f t="shared" si="129"/>
        <v>11514285.616800001</v>
      </c>
      <c r="CD190" s="74">
        <f t="shared" si="129"/>
        <v>11206140</v>
      </c>
      <c r="CE190" s="74">
        <f t="shared" si="129"/>
        <v>10281888</v>
      </c>
      <c r="CG190" s="117">
        <f t="shared" si="121"/>
        <v>12130392</v>
      </c>
      <c r="CH190" s="117">
        <f t="shared" si="130"/>
        <v>12130392</v>
      </c>
      <c r="CI190" s="117">
        <f t="shared" si="130"/>
        <v>12130392</v>
      </c>
      <c r="CJ190" s="117">
        <f t="shared" si="130"/>
        <v>12130392</v>
      </c>
      <c r="CK190" s="117">
        <f t="shared" si="130"/>
        <v>12130392</v>
      </c>
      <c r="CL190" s="117">
        <f t="shared" si="130"/>
        <v>12130392</v>
      </c>
      <c r="CM190" s="117">
        <f t="shared" si="130"/>
        <v>12130392</v>
      </c>
      <c r="CN190" s="117">
        <f t="shared" si="130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 s="124">
        <v>0</v>
      </c>
      <c r="H191" s="6">
        <v>165</v>
      </c>
      <c r="I191" s="2" t="s">
        <v>352</v>
      </c>
      <c r="J191" s="60"/>
      <c r="K191" s="61">
        <v>1498.63</v>
      </c>
      <c r="L191"/>
      <c r="M191" s="63">
        <v>704</v>
      </c>
      <c r="N191" s="64">
        <f t="shared" si="90"/>
        <v>211.2</v>
      </c>
      <c r="O191" s="64">
        <f t="shared" si="91"/>
        <v>899.18</v>
      </c>
      <c r="P191" s="64">
        <f t="shared" si="92"/>
        <v>0</v>
      </c>
      <c r="Q191" s="64">
        <f t="shared" si="93"/>
        <v>0</v>
      </c>
      <c r="R191" s="65">
        <f t="shared" si="94"/>
        <v>0.47</v>
      </c>
      <c r="S191" s="65">
        <f t="shared" si="95"/>
        <v>0</v>
      </c>
      <c r="T191" s="64">
        <f t="shared" si="96"/>
        <v>0</v>
      </c>
      <c r="U191" s="64">
        <f t="shared" si="97"/>
        <v>0</v>
      </c>
      <c r="V191">
        <v>115</v>
      </c>
      <c r="W191" s="64">
        <f t="shared" si="98"/>
        <v>28.75</v>
      </c>
      <c r="X191" s="27">
        <f t="shared" si="99"/>
        <v>211.2</v>
      </c>
      <c r="Y191" s="11">
        <f t="shared" si="100"/>
        <v>1738.5800000000002</v>
      </c>
      <c r="Z191" s="61">
        <v>2836118865.6700001</v>
      </c>
      <c r="AA191" s="63">
        <v>12555</v>
      </c>
      <c r="AB191" s="27">
        <f t="shared" si="101"/>
        <v>225895.57</v>
      </c>
      <c r="AC191" s="10">
        <f t="shared" si="102"/>
        <v>0.819886</v>
      </c>
      <c r="AD191" s="63">
        <v>90417</v>
      </c>
      <c r="AE191" s="10">
        <f t="shared" si="125"/>
        <v>0.622062</v>
      </c>
      <c r="AF191" s="10">
        <f t="shared" si="123"/>
        <v>0.23946100000000001</v>
      </c>
      <c r="AG191" s="66">
        <f t="shared" si="103"/>
        <v>0.23946100000000001</v>
      </c>
      <c r="AH191" s="67">
        <f t="shared" si="104"/>
        <v>0</v>
      </c>
      <c r="AI191" s="68">
        <f t="shared" si="105"/>
        <v>0.23946100000000001</v>
      </c>
      <c r="AJ191">
        <v>0</v>
      </c>
      <c r="AK191">
        <v>0</v>
      </c>
      <c r="AL191" s="26">
        <f t="shared" si="106"/>
        <v>0</v>
      </c>
      <c r="AM191">
        <v>0</v>
      </c>
      <c r="AN191">
        <v>0</v>
      </c>
      <c r="AO191" s="26">
        <f t="shared" si="107"/>
        <v>0</v>
      </c>
      <c r="AP191" s="26">
        <f t="shared" si="108"/>
        <v>4798112</v>
      </c>
      <c r="AQ191" s="26">
        <f t="shared" si="124"/>
        <v>4798112</v>
      </c>
      <c r="AR191" s="69">
        <v>5167806</v>
      </c>
      <c r="AS191" s="69">
        <f t="shared" si="126"/>
        <v>5225299</v>
      </c>
      <c r="AT191" s="63">
        <v>5225299</v>
      </c>
      <c r="AU191" s="26">
        <f t="shared" si="109"/>
        <v>427187</v>
      </c>
      <c r="AV191" s="70" t="str">
        <f t="shared" si="110"/>
        <v>No</v>
      </c>
      <c r="AW191" s="69">
        <f t="shared" si="111"/>
        <v>0</v>
      </c>
      <c r="AX191" s="71">
        <f t="shared" si="112"/>
        <v>5225299</v>
      </c>
      <c r="AY191" s="72">
        <f t="shared" si="113"/>
        <v>5225299</v>
      </c>
      <c r="AZ191" s="115">
        <f t="shared" si="114"/>
        <v>0</v>
      </c>
      <c r="BA191" s="115"/>
      <c r="BB191" s="115">
        <f t="shared" si="115"/>
        <v>13370.301208437038</v>
      </c>
      <c r="BC191" s="74"/>
      <c r="BD191" s="74"/>
      <c r="BE191" s="74">
        <f t="shared" si="116"/>
        <v>-427187</v>
      </c>
      <c r="BF191" s="74">
        <f t="shared" si="127"/>
        <v>-427187</v>
      </c>
      <c r="BG191" s="74">
        <f t="shared" si="127"/>
        <v>-427187</v>
      </c>
      <c r="BH191" s="74">
        <f t="shared" si="127"/>
        <v>-427187</v>
      </c>
      <c r="BI191" s="74">
        <f t="shared" si="127"/>
        <v>-427187</v>
      </c>
      <c r="BJ191" s="74">
        <f t="shared" si="127"/>
        <v>-427187</v>
      </c>
      <c r="BK191" s="74">
        <f t="shared" si="127"/>
        <v>-427187</v>
      </c>
      <c r="BL191" s="74">
        <f t="shared" si="127"/>
        <v>-427187</v>
      </c>
      <c r="BO191" s="116">
        <f t="shared" si="128"/>
        <v>0</v>
      </c>
      <c r="BP191" s="116">
        <f t="shared" si="128"/>
        <v>-61045.022299999997</v>
      </c>
      <c r="BQ191" s="116">
        <f t="shared" si="128"/>
        <v>-71212.072899999999</v>
      </c>
      <c r="BR191" s="116">
        <f t="shared" si="128"/>
        <v>-85437.400000000009</v>
      </c>
      <c r="BS191" s="116">
        <f t="shared" si="128"/>
        <v>-106796.75</v>
      </c>
      <c r="BT191" s="116">
        <f t="shared" si="128"/>
        <v>-142381.4271</v>
      </c>
      <c r="BU191" s="116">
        <f t="shared" si="128"/>
        <v>-213593.5</v>
      </c>
      <c r="BV191" s="116">
        <f t="shared" si="89"/>
        <v>-427187</v>
      </c>
      <c r="BX191" s="74">
        <f t="shared" si="119"/>
        <v>5225299</v>
      </c>
      <c r="BY191" s="74">
        <f t="shared" si="129"/>
        <v>5164253.9776999997</v>
      </c>
      <c r="BZ191" s="74">
        <f t="shared" si="129"/>
        <v>5154086.9271</v>
      </c>
      <c r="CA191" s="74">
        <f t="shared" si="129"/>
        <v>5139861.5999999996</v>
      </c>
      <c r="CB191" s="74">
        <f t="shared" si="129"/>
        <v>5118502.25</v>
      </c>
      <c r="CC191" s="74">
        <f t="shared" si="129"/>
        <v>5082917.5729</v>
      </c>
      <c r="CD191" s="74">
        <f t="shared" si="129"/>
        <v>5011705.5</v>
      </c>
      <c r="CE191" s="74">
        <f t="shared" si="129"/>
        <v>4798112</v>
      </c>
      <c r="CG191" s="117">
        <f t="shared" si="121"/>
        <v>5225299</v>
      </c>
      <c r="CH191" s="117">
        <f t="shared" si="130"/>
        <v>5225299</v>
      </c>
      <c r="CI191" s="117">
        <f t="shared" si="130"/>
        <v>5225299</v>
      </c>
      <c r="CJ191" s="117">
        <f t="shared" si="130"/>
        <v>5225299</v>
      </c>
      <c r="CK191" s="117">
        <f t="shared" si="130"/>
        <v>5225299</v>
      </c>
      <c r="CL191" s="117">
        <f t="shared" si="130"/>
        <v>5225299</v>
      </c>
      <c r="CM191" s="117">
        <f t="shared" si="130"/>
        <v>5225299</v>
      </c>
      <c r="CN191" s="117">
        <f t="shared" si="130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 s="124">
        <v>0</v>
      </c>
      <c r="H192" s="6">
        <v>166</v>
      </c>
      <c r="I192" s="2" t="s">
        <v>353</v>
      </c>
      <c r="J192" s="60"/>
      <c r="K192" s="61">
        <v>2168.9699999999998</v>
      </c>
      <c r="L192"/>
      <c r="M192" s="63">
        <v>706</v>
      </c>
      <c r="N192" s="64">
        <f t="shared" si="90"/>
        <v>211.8</v>
      </c>
      <c r="O192" s="64">
        <f t="shared" si="91"/>
        <v>1301.3800000000001</v>
      </c>
      <c r="P192" s="64">
        <f t="shared" si="92"/>
        <v>0</v>
      </c>
      <c r="Q192" s="64">
        <f t="shared" si="93"/>
        <v>0</v>
      </c>
      <c r="R192" s="65">
        <f t="shared" si="94"/>
        <v>0.33</v>
      </c>
      <c r="S192" s="65">
        <f t="shared" si="95"/>
        <v>0</v>
      </c>
      <c r="T192" s="64">
        <f t="shared" si="96"/>
        <v>0</v>
      </c>
      <c r="U192" s="64">
        <f t="shared" si="97"/>
        <v>0</v>
      </c>
      <c r="V192">
        <v>93</v>
      </c>
      <c r="W192" s="64">
        <f t="shared" si="98"/>
        <v>23.25</v>
      </c>
      <c r="X192" s="27">
        <f t="shared" si="99"/>
        <v>211.8</v>
      </c>
      <c r="Y192" s="11">
        <f t="shared" si="100"/>
        <v>2404.02</v>
      </c>
      <c r="Z192" s="61">
        <v>2500335242.6700001</v>
      </c>
      <c r="AA192" s="63">
        <v>16192</v>
      </c>
      <c r="AB192" s="27">
        <f t="shared" si="101"/>
        <v>154417.94</v>
      </c>
      <c r="AC192" s="10">
        <f t="shared" si="102"/>
        <v>0.56045800000000001</v>
      </c>
      <c r="AD192" s="63">
        <v>114406</v>
      </c>
      <c r="AE192" s="10">
        <f t="shared" si="125"/>
        <v>0.78710500000000005</v>
      </c>
      <c r="AF192" s="10">
        <f t="shared" si="123"/>
        <v>0.37154799999999999</v>
      </c>
      <c r="AG192" s="66">
        <f t="shared" si="103"/>
        <v>0.37154799999999999</v>
      </c>
      <c r="AH192" s="67">
        <f t="shared" si="104"/>
        <v>0</v>
      </c>
      <c r="AI192" s="68">
        <f t="shared" si="105"/>
        <v>0.37154799999999999</v>
      </c>
      <c r="AJ192">
        <v>0</v>
      </c>
      <c r="AK192">
        <v>0</v>
      </c>
      <c r="AL192" s="26">
        <f t="shared" si="106"/>
        <v>0</v>
      </c>
      <c r="AM192">
        <v>0</v>
      </c>
      <c r="AN192">
        <v>0</v>
      </c>
      <c r="AO192" s="26">
        <f t="shared" si="107"/>
        <v>0</v>
      </c>
      <c r="AP192" s="26">
        <f t="shared" si="108"/>
        <v>10294232</v>
      </c>
      <c r="AQ192" s="26">
        <f t="shared" si="124"/>
        <v>10294232</v>
      </c>
      <c r="AR192" s="69">
        <v>13423576</v>
      </c>
      <c r="AS192" s="69">
        <f t="shared" si="126"/>
        <v>10294232</v>
      </c>
      <c r="AT192" s="63">
        <v>12387171</v>
      </c>
      <c r="AU192" s="26">
        <f t="shared" si="109"/>
        <v>2092939</v>
      </c>
      <c r="AV192" s="70" t="str">
        <f t="shared" si="110"/>
        <v>No</v>
      </c>
      <c r="AW192" s="69">
        <f t="shared" si="111"/>
        <v>0</v>
      </c>
      <c r="AX192" s="71">
        <f t="shared" si="112"/>
        <v>12387171</v>
      </c>
      <c r="AY192" s="72">
        <f t="shared" si="113"/>
        <v>12387171</v>
      </c>
      <c r="AZ192" s="115">
        <f t="shared" si="114"/>
        <v>0</v>
      </c>
      <c r="BA192" s="115"/>
      <c r="BB192" s="115">
        <f t="shared" si="115"/>
        <v>12773.957454459953</v>
      </c>
      <c r="BC192" s="74"/>
      <c r="BD192" s="74"/>
      <c r="BE192" s="74">
        <f t="shared" si="116"/>
        <v>-2092939</v>
      </c>
      <c r="BF192" s="74">
        <f t="shared" si="127"/>
        <v>-2092939</v>
      </c>
      <c r="BG192" s="74">
        <f t="shared" si="127"/>
        <v>-1793858.0168999992</v>
      </c>
      <c r="BH192" s="74">
        <f t="shared" si="127"/>
        <v>-1494821.8854827695</v>
      </c>
      <c r="BI192" s="74">
        <f t="shared" si="127"/>
        <v>-1195857.5083862152</v>
      </c>
      <c r="BJ192" s="74">
        <f t="shared" si="127"/>
        <v>-896893.13128966093</v>
      </c>
      <c r="BK192" s="74">
        <f t="shared" si="127"/>
        <v>-597958.65063081682</v>
      </c>
      <c r="BL192" s="74">
        <f t="shared" si="127"/>
        <v>-298979.32531540841</v>
      </c>
      <c r="BO192" s="116">
        <f t="shared" si="128"/>
        <v>0</v>
      </c>
      <c r="BP192" s="116">
        <f t="shared" si="128"/>
        <v>-299080.98310000001</v>
      </c>
      <c r="BQ192" s="116">
        <f t="shared" si="128"/>
        <v>-299036.13141722983</v>
      </c>
      <c r="BR192" s="116">
        <f t="shared" si="128"/>
        <v>-298964.37709655392</v>
      </c>
      <c r="BS192" s="116">
        <f t="shared" si="128"/>
        <v>-298964.3770965538</v>
      </c>
      <c r="BT192" s="116">
        <f t="shared" si="128"/>
        <v>-298934.480658844</v>
      </c>
      <c r="BU192" s="116">
        <f t="shared" si="128"/>
        <v>-298979.32531540841</v>
      </c>
      <c r="BV192" s="116">
        <f t="shared" si="89"/>
        <v>-298979.32531540841</v>
      </c>
      <c r="BX192" s="74">
        <f t="shared" si="119"/>
        <v>12387171</v>
      </c>
      <c r="BY192" s="74">
        <f t="shared" si="129"/>
        <v>12088090.016899999</v>
      </c>
      <c r="BZ192" s="74">
        <f t="shared" si="129"/>
        <v>11789053.885482769</v>
      </c>
      <c r="CA192" s="74">
        <f t="shared" si="129"/>
        <v>11490089.508386215</v>
      </c>
      <c r="CB192" s="74">
        <f t="shared" si="129"/>
        <v>11191125.131289661</v>
      </c>
      <c r="CC192" s="74">
        <f t="shared" si="129"/>
        <v>10892190.650630817</v>
      </c>
      <c r="CD192" s="74">
        <f t="shared" si="129"/>
        <v>10593211.325315408</v>
      </c>
      <c r="CE192" s="74">
        <f t="shared" si="129"/>
        <v>10294232</v>
      </c>
      <c r="CG192" s="117">
        <f t="shared" si="121"/>
        <v>12387171</v>
      </c>
      <c r="CH192" s="117">
        <f t="shared" si="130"/>
        <v>12088090.016899999</v>
      </c>
      <c r="CI192" s="117">
        <f t="shared" si="130"/>
        <v>11789053.885482769</v>
      </c>
      <c r="CJ192" s="117">
        <f t="shared" si="130"/>
        <v>11490089.508386215</v>
      </c>
      <c r="CK192" s="117">
        <f t="shared" si="130"/>
        <v>11191125.131289661</v>
      </c>
      <c r="CL192" s="117">
        <f t="shared" si="130"/>
        <v>10892190.650630817</v>
      </c>
      <c r="CM192" s="117">
        <f t="shared" si="130"/>
        <v>10593211.325315408</v>
      </c>
      <c r="CN192" s="117">
        <f t="shared" si="130"/>
        <v>10294232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 s="124">
        <v>0</v>
      </c>
      <c r="H193" s="6">
        <v>167</v>
      </c>
      <c r="I193" s="2" t="s">
        <v>354</v>
      </c>
      <c r="J193" s="60"/>
      <c r="K193" s="61">
        <v>1640.18</v>
      </c>
      <c r="L193"/>
      <c r="M193" s="63">
        <v>231</v>
      </c>
      <c r="N193" s="64">
        <f t="shared" si="90"/>
        <v>69.3</v>
      </c>
      <c r="O193" s="64">
        <f t="shared" si="91"/>
        <v>984.11</v>
      </c>
      <c r="P193" s="64">
        <f t="shared" si="92"/>
        <v>0</v>
      </c>
      <c r="Q193" s="64">
        <f t="shared" si="93"/>
        <v>0</v>
      </c>
      <c r="R193" s="65">
        <f t="shared" si="94"/>
        <v>0.14000000000000001</v>
      </c>
      <c r="S193" s="65">
        <f t="shared" si="95"/>
        <v>0</v>
      </c>
      <c r="T193" s="64">
        <f t="shared" si="96"/>
        <v>0</v>
      </c>
      <c r="U193" s="64">
        <f t="shared" si="97"/>
        <v>0</v>
      </c>
      <c r="V193">
        <v>63</v>
      </c>
      <c r="W193" s="64">
        <f t="shared" si="98"/>
        <v>15.75</v>
      </c>
      <c r="X193" s="27">
        <f t="shared" si="99"/>
        <v>69.3</v>
      </c>
      <c r="Y193" s="11">
        <f t="shared" si="100"/>
        <v>1725.23</v>
      </c>
      <c r="Z193" s="61">
        <v>2432260735</v>
      </c>
      <c r="AA193" s="63">
        <v>9041</v>
      </c>
      <c r="AB193" s="27">
        <f t="shared" si="101"/>
        <v>269025.63</v>
      </c>
      <c r="AC193" s="10">
        <f t="shared" si="102"/>
        <v>0.97642600000000002</v>
      </c>
      <c r="AD193" s="63">
        <v>201926</v>
      </c>
      <c r="AE193" s="10">
        <f t="shared" si="125"/>
        <v>1.389235</v>
      </c>
      <c r="AF193" s="10">
        <f t="shared" si="123"/>
        <v>-0.100269</v>
      </c>
      <c r="AG193" s="66">
        <f t="shared" si="103"/>
        <v>0.01</v>
      </c>
      <c r="AH193" s="67">
        <f t="shared" si="104"/>
        <v>0</v>
      </c>
      <c r="AI193" s="68">
        <f t="shared" si="105"/>
        <v>0.01</v>
      </c>
      <c r="AJ193">
        <v>763</v>
      </c>
      <c r="AK193">
        <v>6</v>
      </c>
      <c r="AL193" s="26">
        <f t="shared" si="106"/>
        <v>457800</v>
      </c>
      <c r="AM193">
        <v>0</v>
      </c>
      <c r="AN193">
        <v>0</v>
      </c>
      <c r="AO193" s="26">
        <f t="shared" si="107"/>
        <v>0</v>
      </c>
      <c r="AP193" s="26">
        <f t="shared" si="108"/>
        <v>198833</v>
      </c>
      <c r="AQ193" s="26">
        <f t="shared" si="124"/>
        <v>656633</v>
      </c>
      <c r="AR193" s="69">
        <v>656185</v>
      </c>
      <c r="AS193" s="69">
        <f t="shared" si="126"/>
        <v>656633</v>
      </c>
      <c r="AT193" s="63">
        <v>653255</v>
      </c>
      <c r="AU193" s="26">
        <f t="shared" si="109"/>
        <v>3378</v>
      </c>
      <c r="AV193" s="70" t="str">
        <f t="shared" si="110"/>
        <v>Yes</v>
      </c>
      <c r="AW193" s="69">
        <f t="shared" si="111"/>
        <v>3378</v>
      </c>
      <c r="AX193" s="71">
        <f t="shared" si="112"/>
        <v>656633</v>
      </c>
      <c r="AY193" s="72">
        <f t="shared" si="113"/>
        <v>656633</v>
      </c>
      <c r="AZ193" s="115">
        <f t="shared" si="114"/>
        <v>3378</v>
      </c>
      <c r="BA193" s="115"/>
      <c r="BB193" s="115">
        <f t="shared" si="115"/>
        <v>12122.618096794255</v>
      </c>
      <c r="BC193" s="74"/>
      <c r="BD193" s="74"/>
      <c r="BE193" s="74">
        <f t="shared" si="116"/>
        <v>0</v>
      </c>
      <c r="BF193" s="74">
        <f t="shared" si="127"/>
        <v>0</v>
      </c>
      <c r="BG193" s="74">
        <f t="shared" si="127"/>
        <v>0</v>
      </c>
      <c r="BH193" s="74">
        <f t="shared" si="127"/>
        <v>0</v>
      </c>
      <c r="BI193" s="74">
        <f t="shared" si="127"/>
        <v>0</v>
      </c>
      <c r="BJ193" s="74">
        <f t="shared" si="127"/>
        <v>0</v>
      </c>
      <c r="BK193" s="74">
        <f t="shared" si="127"/>
        <v>0</v>
      </c>
      <c r="BL193" s="74">
        <f t="shared" si="127"/>
        <v>0</v>
      </c>
      <c r="BO193" s="116">
        <f t="shared" si="128"/>
        <v>0</v>
      </c>
      <c r="BP193" s="116">
        <f t="shared" si="128"/>
        <v>0</v>
      </c>
      <c r="BQ193" s="116">
        <f t="shared" si="128"/>
        <v>0</v>
      </c>
      <c r="BR193" s="116">
        <f t="shared" si="128"/>
        <v>0</v>
      </c>
      <c r="BS193" s="116">
        <f t="shared" si="128"/>
        <v>0</v>
      </c>
      <c r="BT193" s="116">
        <f t="shared" si="128"/>
        <v>0</v>
      </c>
      <c r="BU193" s="116">
        <f t="shared" si="128"/>
        <v>0</v>
      </c>
      <c r="BV193" s="116">
        <f t="shared" si="89"/>
        <v>0</v>
      </c>
      <c r="BX193" s="74">
        <f t="shared" si="119"/>
        <v>656633</v>
      </c>
      <c r="BY193" s="74">
        <f t="shared" si="129"/>
        <v>656633</v>
      </c>
      <c r="BZ193" s="74">
        <f t="shared" si="129"/>
        <v>656633</v>
      </c>
      <c r="CA193" s="74">
        <f t="shared" si="129"/>
        <v>656633</v>
      </c>
      <c r="CB193" s="74">
        <f t="shared" si="129"/>
        <v>656633</v>
      </c>
      <c r="CC193" s="74">
        <f t="shared" si="129"/>
        <v>656633</v>
      </c>
      <c r="CD193" s="74">
        <f t="shared" si="129"/>
        <v>656633</v>
      </c>
      <c r="CE193" s="74">
        <f t="shared" si="129"/>
        <v>656633</v>
      </c>
      <c r="CG193" s="117">
        <f t="shared" si="121"/>
        <v>656633</v>
      </c>
      <c r="CH193" s="117">
        <f t="shared" si="130"/>
        <v>656633</v>
      </c>
      <c r="CI193" s="117">
        <f t="shared" si="130"/>
        <v>656633</v>
      </c>
      <c r="CJ193" s="117">
        <f t="shared" si="130"/>
        <v>656633</v>
      </c>
      <c r="CK193" s="117">
        <f t="shared" si="130"/>
        <v>656633</v>
      </c>
      <c r="CL193" s="117">
        <f t="shared" si="130"/>
        <v>656633</v>
      </c>
      <c r="CM193" s="117">
        <f t="shared" si="130"/>
        <v>656633</v>
      </c>
      <c r="CN193" s="117">
        <f t="shared" si="130"/>
        <v>656633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 s="124">
        <v>0</v>
      </c>
      <c r="H194" s="6">
        <v>168</v>
      </c>
      <c r="I194" s="2" t="s">
        <v>355</v>
      </c>
      <c r="J194" s="60"/>
      <c r="K194" s="61">
        <v>914.34</v>
      </c>
      <c r="L194"/>
      <c r="M194" s="63">
        <v>178</v>
      </c>
      <c r="N194" s="64">
        <f t="shared" si="90"/>
        <v>53.4</v>
      </c>
      <c r="O194" s="64">
        <f t="shared" si="91"/>
        <v>548.6</v>
      </c>
      <c r="P194" s="64">
        <f t="shared" si="92"/>
        <v>0</v>
      </c>
      <c r="Q194" s="64">
        <f t="shared" si="93"/>
        <v>0</v>
      </c>
      <c r="R194" s="65">
        <f t="shared" si="94"/>
        <v>0.19</v>
      </c>
      <c r="S194" s="65">
        <f t="shared" si="95"/>
        <v>0</v>
      </c>
      <c r="T194" s="64">
        <f t="shared" si="96"/>
        <v>0</v>
      </c>
      <c r="U194" s="64">
        <f t="shared" si="97"/>
        <v>0</v>
      </c>
      <c r="V194">
        <v>5</v>
      </c>
      <c r="W194" s="64">
        <f t="shared" si="98"/>
        <v>1.25</v>
      </c>
      <c r="X194" s="27">
        <f t="shared" si="99"/>
        <v>53.4</v>
      </c>
      <c r="Y194" s="11">
        <f t="shared" si="100"/>
        <v>968.99</v>
      </c>
      <c r="Z194" s="61">
        <v>2185483669</v>
      </c>
      <c r="AA194" s="63">
        <v>9787</v>
      </c>
      <c r="AB194" s="27">
        <f t="shared" si="101"/>
        <v>223304.76</v>
      </c>
      <c r="AC194" s="10">
        <f t="shared" si="102"/>
        <v>0.81048200000000004</v>
      </c>
      <c r="AD194" s="63">
        <v>129427</v>
      </c>
      <c r="AE194" s="10">
        <f t="shared" si="125"/>
        <v>0.89044800000000002</v>
      </c>
      <c r="AF194" s="10">
        <f t="shared" si="123"/>
        <v>0.16552800000000001</v>
      </c>
      <c r="AG194" s="66">
        <f t="shared" si="103"/>
        <v>0.16552800000000001</v>
      </c>
      <c r="AH194" s="67">
        <f t="shared" si="104"/>
        <v>0</v>
      </c>
      <c r="AI194" s="68">
        <f t="shared" si="105"/>
        <v>0.16552800000000001</v>
      </c>
      <c r="AJ194">
        <v>917</v>
      </c>
      <c r="AK194">
        <v>13</v>
      </c>
      <c r="AL194" s="26">
        <f t="shared" si="106"/>
        <v>1192100</v>
      </c>
      <c r="AM194">
        <v>0</v>
      </c>
      <c r="AN194">
        <v>0</v>
      </c>
      <c r="AO194" s="26">
        <f t="shared" si="107"/>
        <v>0</v>
      </c>
      <c r="AP194" s="26">
        <f t="shared" si="108"/>
        <v>1848552</v>
      </c>
      <c r="AQ194" s="26">
        <f t="shared" si="124"/>
        <v>3040652</v>
      </c>
      <c r="AR194" s="69">
        <v>1276811</v>
      </c>
      <c r="AS194" s="69">
        <f t="shared" si="126"/>
        <v>3040652</v>
      </c>
      <c r="AT194" s="63">
        <v>2936816</v>
      </c>
      <c r="AU194" s="26">
        <f t="shared" si="109"/>
        <v>103836</v>
      </c>
      <c r="AV194" s="70" t="str">
        <f t="shared" si="110"/>
        <v>Yes</v>
      </c>
      <c r="AW194" s="69">
        <f t="shared" si="111"/>
        <v>103836</v>
      </c>
      <c r="AX194" s="71">
        <f t="shared" si="112"/>
        <v>3040652</v>
      </c>
      <c r="AY194" s="72">
        <f t="shared" si="113"/>
        <v>3040652</v>
      </c>
      <c r="AZ194" s="115">
        <f t="shared" si="114"/>
        <v>103836</v>
      </c>
      <c r="BA194" s="115"/>
      <c r="BB194" s="115">
        <f t="shared" si="115"/>
        <v>12213.847966839468</v>
      </c>
      <c r="BC194" s="74"/>
      <c r="BD194" s="74"/>
      <c r="BE194" s="74">
        <f t="shared" si="116"/>
        <v>0</v>
      </c>
      <c r="BF194" s="74">
        <f t="shared" si="127"/>
        <v>0</v>
      </c>
      <c r="BG194" s="74">
        <f t="shared" si="127"/>
        <v>0</v>
      </c>
      <c r="BH194" s="74">
        <f t="shared" si="127"/>
        <v>0</v>
      </c>
      <c r="BI194" s="74">
        <f t="shared" si="127"/>
        <v>0</v>
      </c>
      <c r="BJ194" s="74">
        <f t="shared" si="127"/>
        <v>0</v>
      </c>
      <c r="BK194" s="74">
        <f t="shared" si="127"/>
        <v>0</v>
      </c>
      <c r="BL194" s="74">
        <f t="shared" si="127"/>
        <v>0</v>
      </c>
      <c r="BO194" s="116">
        <f t="shared" si="128"/>
        <v>0</v>
      </c>
      <c r="BP194" s="116">
        <f t="shared" si="128"/>
        <v>0</v>
      </c>
      <c r="BQ194" s="116">
        <f t="shared" si="128"/>
        <v>0</v>
      </c>
      <c r="BR194" s="116">
        <f t="shared" si="128"/>
        <v>0</v>
      </c>
      <c r="BS194" s="116">
        <f t="shared" si="128"/>
        <v>0</v>
      </c>
      <c r="BT194" s="116">
        <f t="shared" si="128"/>
        <v>0</v>
      </c>
      <c r="BU194" s="116">
        <f t="shared" si="128"/>
        <v>0</v>
      </c>
      <c r="BV194" s="116">
        <f t="shared" si="89"/>
        <v>0</v>
      </c>
      <c r="BX194" s="74">
        <f t="shared" si="119"/>
        <v>3040652</v>
      </c>
      <c r="BY194" s="74">
        <f t="shared" si="129"/>
        <v>3040652</v>
      </c>
      <c r="BZ194" s="74">
        <f t="shared" si="129"/>
        <v>3040652</v>
      </c>
      <c r="CA194" s="74">
        <f t="shared" si="129"/>
        <v>3040652</v>
      </c>
      <c r="CB194" s="74">
        <f t="shared" si="129"/>
        <v>3040652</v>
      </c>
      <c r="CC194" s="74">
        <f t="shared" si="129"/>
        <v>3040652</v>
      </c>
      <c r="CD194" s="74">
        <f t="shared" si="129"/>
        <v>3040652</v>
      </c>
      <c r="CE194" s="74">
        <f t="shared" si="129"/>
        <v>3040652</v>
      </c>
      <c r="CG194" s="117">
        <f t="shared" si="121"/>
        <v>3040652</v>
      </c>
      <c r="CH194" s="117">
        <f t="shared" si="130"/>
        <v>3040652</v>
      </c>
      <c r="CI194" s="117">
        <f t="shared" si="130"/>
        <v>3040652</v>
      </c>
      <c r="CJ194" s="117">
        <f t="shared" si="130"/>
        <v>3040652</v>
      </c>
      <c r="CK194" s="117">
        <f t="shared" si="130"/>
        <v>3040652</v>
      </c>
      <c r="CL194" s="117">
        <f t="shared" si="130"/>
        <v>3040652</v>
      </c>
      <c r="CM194" s="117">
        <f t="shared" si="130"/>
        <v>3040652</v>
      </c>
      <c r="CN194" s="117">
        <f t="shared" si="130"/>
        <v>3040652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 s="124">
        <v>0</v>
      </c>
      <c r="H195" s="6">
        <v>169</v>
      </c>
      <c r="I195" s="2" t="s">
        <v>356</v>
      </c>
      <c r="J195" s="60"/>
      <c r="K195" s="61">
        <v>1098.06</v>
      </c>
      <c r="L195"/>
      <c r="M195" s="63">
        <v>219</v>
      </c>
      <c r="N195" s="64">
        <f t="shared" si="90"/>
        <v>65.7</v>
      </c>
      <c r="O195" s="64">
        <f t="shared" si="91"/>
        <v>658.84</v>
      </c>
      <c r="P195" s="64">
        <f t="shared" si="92"/>
        <v>0</v>
      </c>
      <c r="Q195" s="64">
        <f t="shared" si="93"/>
        <v>0</v>
      </c>
      <c r="R195" s="65">
        <f t="shared" si="94"/>
        <v>0.2</v>
      </c>
      <c r="S195" s="65">
        <f t="shared" si="95"/>
        <v>0</v>
      </c>
      <c r="T195" s="64">
        <f t="shared" si="96"/>
        <v>0</v>
      </c>
      <c r="U195" s="64">
        <f t="shared" si="97"/>
        <v>0</v>
      </c>
      <c r="V195">
        <v>7</v>
      </c>
      <c r="W195" s="64">
        <f t="shared" si="98"/>
        <v>1.75</v>
      </c>
      <c r="X195" s="27">
        <f t="shared" si="99"/>
        <v>65.7</v>
      </c>
      <c r="Y195" s="11">
        <f t="shared" si="100"/>
        <v>1165.51</v>
      </c>
      <c r="Z195" s="61">
        <v>1624168325.6700001</v>
      </c>
      <c r="AA195" s="63">
        <v>8267</v>
      </c>
      <c r="AB195" s="27">
        <f t="shared" si="101"/>
        <v>196464.05</v>
      </c>
      <c r="AC195" s="10">
        <f t="shared" si="102"/>
        <v>0.71306400000000003</v>
      </c>
      <c r="AD195" s="63">
        <v>104487</v>
      </c>
      <c r="AE195" s="10">
        <f t="shared" si="125"/>
        <v>0.71886300000000003</v>
      </c>
      <c r="AF195" s="10">
        <f t="shared" si="123"/>
        <v>0.28519600000000001</v>
      </c>
      <c r="AG195" s="66">
        <f t="shared" si="103"/>
        <v>0.28519600000000001</v>
      </c>
      <c r="AH195" s="67">
        <f t="shared" si="104"/>
        <v>0</v>
      </c>
      <c r="AI195" s="68">
        <f t="shared" si="105"/>
        <v>0.28519600000000001</v>
      </c>
      <c r="AJ195">
        <v>0</v>
      </c>
      <c r="AK195">
        <v>0</v>
      </c>
      <c r="AL195" s="26">
        <f t="shared" si="106"/>
        <v>0</v>
      </c>
      <c r="AM195">
        <v>325</v>
      </c>
      <c r="AN195">
        <v>4</v>
      </c>
      <c r="AO195" s="26">
        <f t="shared" si="107"/>
        <v>130000</v>
      </c>
      <c r="AP195" s="26">
        <f t="shared" si="108"/>
        <v>3830896</v>
      </c>
      <c r="AQ195" s="26">
        <f t="shared" si="124"/>
        <v>3960896</v>
      </c>
      <c r="AR195" s="69">
        <v>5356542</v>
      </c>
      <c r="AS195" s="69">
        <f t="shared" si="126"/>
        <v>3960896</v>
      </c>
      <c r="AT195" s="63">
        <v>4990532</v>
      </c>
      <c r="AU195" s="26">
        <f t="shared" si="109"/>
        <v>1029636</v>
      </c>
      <c r="AV195" s="70" t="str">
        <f t="shared" si="110"/>
        <v>No</v>
      </c>
      <c r="AW195" s="69">
        <f t="shared" si="111"/>
        <v>0</v>
      </c>
      <c r="AX195" s="71">
        <f t="shared" si="112"/>
        <v>4990532</v>
      </c>
      <c r="AY195" s="72">
        <f t="shared" si="113"/>
        <v>4990532</v>
      </c>
      <c r="AZ195" s="115">
        <f t="shared" si="114"/>
        <v>0</v>
      </c>
      <c r="BA195" s="115"/>
      <c r="BB195" s="115">
        <f t="shared" si="115"/>
        <v>12232.94059523159</v>
      </c>
      <c r="BC195" s="74"/>
      <c r="BD195" s="74"/>
      <c r="BE195" s="74">
        <f t="shared" si="116"/>
        <v>-1029636</v>
      </c>
      <c r="BF195" s="74">
        <f t="shared" si="127"/>
        <v>-1029636</v>
      </c>
      <c r="BG195" s="74">
        <f t="shared" si="127"/>
        <v>-882501.01559999958</v>
      </c>
      <c r="BH195" s="74">
        <f t="shared" si="127"/>
        <v>-735388.09629947972</v>
      </c>
      <c r="BI195" s="74">
        <f t="shared" si="127"/>
        <v>-588310.47703958396</v>
      </c>
      <c r="BJ195" s="74">
        <f t="shared" si="127"/>
        <v>-441232.8577796882</v>
      </c>
      <c r="BK195" s="74">
        <f t="shared" si="127"/>
        <v>-294169.94628171809</v>
      </c>
      <c r="BL195" s="74">
        <f t="shared" si="127"/>
        <v>-147084.97314085905</v>
      </c>
      <c r="BO195" s="116">
        <f t="shared" si="128"/>
        <v>0</v>
      </c>
      <c r="BP195" s="116">
        <f t="shared" si="128"/>
        <v>-147134.98439999999</v>
      </c>
      <c r="BQ195" s="116">
        <f t="shared" si="128"/>
        <v>-147112.91930051992</v>
      </c>
      <c r="BR195" s="116">
        <f t="shared" si="128"/>
        <v>-147077.61925989596</v>
      </c>
      <c r="BS195" s="116">
        <f t="shared" si="128"/>
        <v>-147077.61925989599</v>
      </c>
      <c r="BT195" s="116">
        <f t="shared" si="128"/>
        <v>-147062.91149797008</v>
      </c>
      <c r="BU195" s="116">
        <f t="shared" si="128"/>
        <v>-147084.97314085905</v>
      </c>
      <c r="BV195" s="116">
        <f t="shared" si="89"/>
        <v>-147084.97314085905</v>
      </c>
      <c r="BX195" s="74">
        <f t="shared" si="119"/>
        <v>4990532</v>
      </c>
      <c r="BY195" s="74">
        <f t="shared" si="129"/>
        <v>4843397.0155999996</v>
      </c>
      <c r="BZ195" s="74">
        <f t="shared" si="129"/>
        <v>4696284.0962994797</v>
      </c>
      <c r="CA195" s="74">
        <f t="shared" si="129"/>
        <v>4549206.477039584</v>
      </c>
      <c r="CB195" s="74">
        <f t="shared" si="129"/>
        <v>4402128.8577796882</v>
      </c>
      <c r="CC195" s="74">
        <f t="shared" si="129"/>
        <v>4255065.9462817181</v>
      </c>
      <c r="CD195" s="74">
        <f t="shared" si="129"/>
        <v>4107980.973140859</v>
      </c>
      <c r="CE195" s="74">
        <f t="shared" si="129"/>
        <v>3960896</v>
      </c>
      <c r="CG195" s="117">
        <f t="shared" si="121"/>
        <v>4990532</v>
      </c>
      <c r="CH195" s="117">
        <f t="shared" si="130"/>
        <v>4843397.0155999996</v>
      </c>
      <c r="CI195" s="117">
        <f t="shared" si="130"/>
        <v>4696284.0962994797</v>
      </c>
      <c r="CJ195" s="117">
        <f t="shared" si="130"/>
        <v>4549206.477039584</v>
      </c>
      <c r="CK195" s="117">
        <f t="shared" si="130"/>
        <v>4402128.8577796882</v>
      </c>
      <c r="CL195" s="117">
        <f t="shared" si="130"/>
        <v>4255065.9462817181</v>
      </c>
      <c r="CM195" s="117">
        <f t="shared" si="130"/>
        <v>4107980.973140859</v>
      </c>
      <c r="CN195" s="117">
        <f t="shared" si="130"/>
        <v>3960896</v>
      </c>
    </row>
    <row r="196" spans="1:92" x14ac:dyDescent="0.2">
      <c r="AJ196" s="26"/>
      <c r="AN196" s="80"/>
      <c r="BX196" s="74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AZ197" s="74"/>
      <c r="BA197" s="74"/>
      <c r="BB197" s="74"/>
      <c r="BC197" s="74"/>
      <c r="BD197" s="74"/>
      <c r="BE197" s="74"/>
      <c r="BF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7352B-A19C-496A-8815-8ECECE9A6E94}">
  <dimension ref="D1:S175"/>
  <sheetViews>
    <sheetView workbookViewId="0">
      <selection activeCell="I7" sqref="I7"/>
    </sheetView>
  </sheetViews>
  <sheetFormatPr baseColWidth="10" defaultColWidth="9" defaultRowHeight="12" x14ac:dyDescent="0.15"/>
  <cols>
    <col min="5" max="5" width="14.19921875" bestFit="1" customWidth="1"/>
    <col min="7" max="7" width="10.59765625" bestFit="1" customWidth="1"/>
    <col min="8" max="8" width="12.3984375" customWidth="1"/>
    <col min="9" max="9" width="12.19921875" customWidth="1"/>
    <col min="10" max="10" width="14" bestFit="1" customWidth="1"/>
    <col min="11" max="11" width="11" bestFit="1" customWidth="1"/>
    <col min="12" max="12" width="10.3984375" customWidth="1"/>
    <col min="13" max="13" width="12" bestFit="1" customWidth="1"/>
    <col min="14" max="14" width="14.59765625" bestFit="1" customWidth="1"/>
    <col min="15" max="15" width="13.59765625" bestFit="1" customWidth="1"/>
    <col min="16" max="16" width="15" bestFit="1" customWidth="1"/>
  </cols>
  <sheetData>
    <row r="1" spans="4:19" x14ac:dyDescent="0.15">
      <c r="J1">
        <f>COUNTIF(J7:J175,"=0")</f>
        <v>37</v>
      </c>
    </row>
    <row r="2" spans="4:19" x14ac:dyDescent="0.15">
      <c r="G2" s="141">
        <f>COUNTIF(G7:G175,"&lt;0")</f>
        <v>147</v>
      </c>
      <c r="H2" s="141">
        <f t="shared" ref="H2:J2" si="0">COUNTIF(H7:H175,"&lt;0")</f>
        <v>139</v>
      </c>
      <c r="I2" s="141">
        <f t="shared" si="0"/>
        <v>148</v>
      </c>
      <c r="J2" s="141">
        <f t="shared" si="0"/>
        <v>97</v>
      </c>
      <c r="S2">
        <f>COUNTIF(S7:S175,"=0")</f>
        <v>37</v>
      </c>
    </row>
    <row r="3" spans="4:19" x14ac:dyDescent="0.15">
      <c r="G3">
        <f>COUNTIF(G7:G175,"&gt;0")</f>
        <v>22</v>
      </c>
      <c r="H3">
        <f t="shared" ref="H3:I3" si="1">COUNTIF(H7:H175,"&gt;0")</f>
        <v>30</v>
      </c>
      <c r="I3">
        <f t="shared" si="1"/>
        <v>21</v>
      </c>
      <c r="J3">
        <f>COUNTIF(J7:J175,"&gt;0")</f>
        <v>35</v>
      </c>
      <c r="R3" t="s">
        <v>368</v>
      </c>
      <c r="S3">
        <f>COUNTIF(S7:S175,"&gt;0")</f>
        <v>35</v>
      </c>
    </row>
    <row r="4" spans="4:19" x14ac:dyDescent="0.15">
      <c r="H4" s="127">
        <f>'FY 27 Shell'!AQ17-'FY 26 - Original Shell'!AQ17</f>
        <v>-135478775</v>
      </c>
      <c r="I4" s="127">
        <f>'FY 27 with Old Wealth'!AQ17-'FY 26 - Original Shell'!AQ17</f>
        <v>-69487752</v>
      </c>
      <c r="J4" s="127">
        <f>'FY 27 Shell'!AQ17-'FY 27 with Old Wealth'!AQ17</f>
        <v>-65991023</v>
      </c>
      <c r="K4" s="129">
        <f>I4/H4</f>
        <v>0.51290508051907024</v>
      </c>
      <c r="L4" s="129">
        <f>J4/H4</f>
        <v>0.48709491948092976</v>
      </c>
      <c r="R4" t="s">
        <v>369</v>
      </c>
      <c r="S4">
        <f>COUNTIF(S7:S175,"&lt;0")</f>
        <v>97</v>
      </c>
    </row>
    <row r="6" spans="4:19" x14ac:dyDescent="0.15">
      <c r="E6" t="s">
        <v>115</v>
      </c>
      <c r="F6" t="s">
        <v>376</v>
      </c>
      <c r="G6" t="s">
        <v>377</v>
      </c>
      <c r="H6" t="s">
        <v>367</v>
      </c>
      <c r="I6" t="s">
        <v>364</v>
      </c>
      <c r="J6" t="s">
        <v>365</v>
      </c>
      <c r="N6" t="s">
        <v>362</v>
      </c>
      <c r="O6" t="s">
        <v>363</v>
      </c>
      <c r="R6" t="s">
        <v>370</v>
      </c>
      <c r="S6" t="s">
        <v>366</v>
      </c>
    </row>
    <row r="7" spans="4:19" x14ac:dyDescent="0.15">
      <c r="E7" t="s">
        <v>180</v>
      </c>
      <c r="F7" s="63">
        <f>'FY 27 with Old Wealth'!K27</f>
        <v>328.05</v>
      </c>
      <c r="G7" s="63">
        <f>'FY 27 Shell'!Y27-'FY 26 - Original Shell'!Y27</f>
        <v>-2.5599999999999454</v>
      </c>
      <c r="H7" s="128">
        <f>'FY 27 Shell'!AQ27-'FY 26 - Original Shell'!AQ27</f>
        <v>28214</v>
      </c>
      <c r="I7" s="127">
        <f>'FY 27 with Old Wealth'!AQ27-'FY 26 - Original Shell'!AQ27</f>
        <v>-13949</v>
      </c>
      <c r="J7" s="127">
        <f>'FY 27 Shell'!AQ27-'FY 27 with Old Wealth'!AQ27</f>
        <v>42163</v>
      </c>
      <c r="K7" s="129">
        <f>I7/H7</f>
        <v>-0.49439994329056497</v>
      </c>
      <c r="L7" s="129">
        <f>J7/H7</f>
        <v>1.494399943290565</v>
      </c>
      <c r="M7" s="131"/>
      <c r="N7" s="128">
        <v>0</v>
      </c>
      <c r="O7" s="128">
        <v>0</v>
      </c>
      <c r="P7" s="128">
        <f>O7-N7</f>
        <v>0</v>
      </c>
      <c r="R7" s="130">
        <f>'FY 26 - Original Shell'!AG27</f>
        <v>0.31007099999999999</v>
      </c>
      <c r="S7" s="140">
        <f>'FY 27 Shell'!AI27-'FY 26 - Original Shell'!AI27</f>
        <v>1.0178999999999994E-2</v>
      </c>
    </row>
    <row r="8" spans="4:19" x14ac:dyDescent="0.15">
      <c r="D8">
        <v>1</v>
      </c>
      <c r="E8" t="s">
        <v>182</v>
      </c>
      <c r="F8" s="63">
        <f>'FY 27 with Old Wealth'!K28</f>
        <v>2479.2800000000002</v>
      </c>
      <c r="G8" s="63">
        <f>'FY 27 Shell'!Y28-'FY 26 - Original Shell'!Y28</f>
        <v>-7.8799999999996544</v>
      </c>
      <c r="H8" s="128">
        <f>'FY 27 Shell'!AQ28-'FY 26 - Original Shell'!AQ28</f>
        <v>-1718799</v>
      </c>
      <c r="I8" s="127">
        <f>'FY 27 with Old Wealth'!AQ28-'FY 26 - Original Shell'!AQ28</f>
        <v>-55529</v>
      </c>
      <c r="J8" s="127">
        <f>'FY 27 Shell'!AQ28-'FY 27 with Old Wealth'!AQ28</f>
        <v>-1663270</v>
      </c>
      <c r="K8" s="129">
        <f t="shared" ref="K8:K71" si="2">I8/H8</f>
        <v>3.2306860778950883E-2</v>
      </c>
      <c r="L8" s="129">
        <f t="shared" ref="L8:L71" si="3">J8/H8</f>
        <v>0.96769313922104916</v>
      </c>
      <c r="M8" s="131"/>
      <c r="N8" s="128">
        <v>1267144</v>
      </c>
      <c r="O8" s="128">
        <v>0</v>
      </c>
      <c r="P8" s="128">
        <f t="shared" ref="P8:P71" si="4">O8-N8</f>
        <v>-1267144</v>
      </c>
      <c r="R8" s="130">
        <f>'FY 26 - Original Shell'!AG28</f>
        <v>0.56144099999999997</v>
      </c>
      <c r="S8" s="140">
        <f>'FY 27 Shell'!AI28-'FY 26 - Original Shell'!AI28</f>
        <v>-4.7798000000000007E-2</v>
      </c>
    </row>
    <row r="9" spans="4:19" x14ac:dyDescent="0.15">
      <c r="E9" t="s">
        <v>184</v>
      </c>
      <c r="F9" s="63">
        <f>'FY 27 with Old Wealth'!K29</f>
        <v>498.74</v>
      </c>
      <c r="G9" s="63">
        <f>'FY 27 Shell'!Y29-'FY 26 - Original Shell'!Y29</f>
        <v>16.910000000000082</v>
      </c>
      <c r="H9" s="128">
        <f>'FY 27 Shell'!AQ29-'FY 26 - Original Shell'!AQ29</f>
        <v>-415704</v>
      </c>
      <c r="I9" s="127">
        <f>'FY 27 with Old Wealth'!AQ29-'FY 26 - Original Shell'!AQ29</f>
        <v>77284</v>
      </c>
      <c r="J9" s="127">
        <f>'FY 27 Shell'!AQ29-'FY 27 with Old Wealth'!AQ29</f>
        <v>-492988</v>
      </c>
      <c r="K9" s="129">
        <f t="shared" si="2"/>
        <v>-0.18591112907260934</v>
      </c>
      <c r="L9" s="129">
        <f t="shared" si="3"/>
        <v>1.1859111290726094</v>
      </c>
      <c r="M9" s="131"/>
      <c r="N9" s="128">
        <v>0</v>
      </c>
      <c r="O9" s="128">
        <v>0</v>
      </c>
      <c r="P9" s="128">
        <f t="shared" si="4"/>
        <v>0</v>
      </c>
      <c r="R9" s="130">
        <f>'FY 26 - Original Shell'!AG29</f>
        <v>0.421184</v>
      </c>
      <c r="S9" s="140">
        <f>'FY 27 Shell'!AI29-'FY 26 - Original Shell'!AI29</f>
        <v>-7.6714999999999978E-2</v>
      </c>
    </row>
    <row r="10" spans="4:19" x14ac:dyDescent="0.15">
      <c r="E10" t="s">
        <v>186</v>
      </c>
      <c r="F10" s="63">
        <f>'FY 27 with Old Wealth'!K30</f>
        <v>2963.16</v>
      </c>
      <c r="G10" s="63">
        <f>'FY 27 Shell'!Y30-'FY 26 - Original Shell'!Y30</f>
        <v>-107.26000000000022</v>
      </c>
      <c r="H10" s="128">
        <f>'FY 27 Shell'!AQ30-'FY 26 - Original Shell'!AQ30</f>
        <v>912087</v>
      </c>
      <c r="I10" s="127">
        <f>'FY 27 with Old Wealth'!AQ30-'FY 26 - Original Shell'!AQ30</f>
        <v>-12362</v>
      </c>
      <c r="J10" s="127">
        <f>'FY 27 Shell'!AQ30-'FY 27 with Old Wealth'!AQ30</f>
        <v>924449</v>
      </c>
      <c r="K10" s="129">
        <f t="shared" si="2"/>
        <v>-1.3553531625820783E-2</v>
      </c>
      <c r="L10" s="129">
        <f t="shared" si="3"/>
        <v>1.0135535316258208</v>
      </c>
      <c r="M10" s="131"/>
      <c r="N10" s="128">
        <v>21810.375102973136</v>
      </c>
      <c r="O10" s="128">
        <v>445476</v>
      </c>
      <c r="P10" s="128">
        <f t="shared" si="4"/>
        <v>423665.62489702686</v>
      </c>
      <c r="R10" s="130">
        <f>'FY 26 - Original Shell'!AG30</f>
        <v>0.01</v>
      </c>
      <c r="S10" s="140">
        <f>'FY 27 Shell'!AI30-'FY 26 - Original Shell'!AI30</f>
        <v>2.6083999999999996E-2</v>
      </c>
    </row>
    <row r="11" spans="4:19" x14ac:dyDescent="0.15">
      <c r="E11" t="s">
        <v>187</v>
      </c>
      <c r="F11" s="63">
        <f>'FY 27 with Old Wealth'!K31</f>
        <v>410.86</v>
      </c>
      <c r="G11" s="63">
        <f>'FY 27 Shell'!Y31-'FY 26 - Original Shell'!Y31</f>
        <v>-11.810000000000002</v>
      </c>
      <c r="H11" s="128">
        <f>'FY 27 Shell'!AQ31-'FY 26 - Original Shell'!AQ31</f>
        <v>91019</v>
      </c>
      <c r="I11" s="127">
        <f>'FY 27 with Old Wealth'!AQ31-'FY 26 - Original Shell'!AQ31</f>
        <v>-38800</v>
      </c>
      <c r="J11" s="127">
        <f>'FY 27 Shell'!AQ31-'FY 27 with Old Wealth'!AQ31</f>
        <v>129819</v>
      </c>
      <c r="K11" s="129">
        <f t="shared" si="2"/>
        <v>-0.4262846218921324</v>
      </c>
      <c r="L11" s="129">
        <f t="shared" si="3"/>
        <v>1.4262846218921323</v>
      </c>
      <c r="M11" s="131"/>
      <c r="N11" s="128">
        <v>0</v>
      </c>
      <c r="O11" s="128">
        <v>0</v>
      </c>
      <c r="P11" s="128">
        <f t="shared" si="4"/>
        <v>0</v>
      </c>
      <c r="R11" s="130">
        <f>'FY 26 - Original Shell'!AG31</f>
        <v>0.218942</v>
      </c>
      <c r="S11" s="140">
        <f>'FY 27 Shell'!AI31-'FY 26 - Original Shell'!AI31</f>
        <v>2.5481000000000004E-2</v>
      </c>
    </row>
    <row r="12" spans="4:19" x14ac:dyDescent="0.15">
      <c r="E12" t="s">
        <v>188</v>
      </c>
      <c r="F12" s="63">
        <f>'FY 27 with Old Wealth'!K32</f>
        <v>690.15</v>
      </c>
      <c r="G12" s="63">
        <f>'FY 27 Shell'!Y32-'FY 26 - Original Shell'!Y32</f>
        <v>0.50999999999999091</v>
      </c>
      <c r="H12" s="128">
        <f>'FY 27 Shell'!AQ32-'FY 26 - Original Shell'!AQ32</f>
        <v>22779</v>
      </c>
      <c r="I12" s="127">
        <f>'FY 27 with Old Wealth'!AQ32-'FY 26 - Original Shell'!AQ32</f>
        <v>7222</v>
      </c>
      <c r="J12" s="127">
        <f>'FY 27 Shell'!AQ32-'FY 27 with Old Wealth'!AQ32</f>
        <v>15557</v>
      </c>
      <c r="K12" s="129">
        <f t="shared" si="2"/>
        <v>0.31704640238816456</v>
      </c>
      <c r="L12" s="129">
        <f t="shared" si="3"/>
        <v>0.68295359761183549</v>
      </c>
      <c r="M12" s="131"/>
      <c r="N12" s="128">
        <v>0</v>
      </c>
      <c r="O12" s="128">
        <v>23053</v>
      </c>
      <c r="P12" s="128">
        <f t="shared" si="4"/>
        <v>23053</v>
      </c>
      <c r="R12" s="130">
        <f>'FY 26 - Original Shell'!AG32</f>
        <v>0.34392899999999998</v>
      </c>
      <c r="S12" s="140">
        <f>'FY 27 Shell'!AI32-'FY 26 - Original Shell'!AI32</f>
        <v>1.7770000000000286E-3</v>
      </c>
    </row>
    <row r="13" spans="4:19" x14ac:dyDescent="0.15">
      <c r="E13" t="s">
        <v>190</v>
      </c>
      <c r="F13" s="63">
        <f>'FY 27 with Old Wealth'!K33</f>
        <v>2577.35</v>
      </c>
      <c r="G13" s="63">
        <f>'FY 27 Shell'!Y33-'FY 26 - Original Shell'!Y33</f>
        <v>-26.579999999999927</v>
      </c>
      <c r="H13" s="128">
        <f>'FY 27 Shell'!AQ33-'FY 26 - Original Shell'!AQ33</f>
        <v>-352029</v>
      </c>
      <c r="I13" s="127">
        <f>'FY 27 with Old Wealth'!AQ33-'FY 26 - Original Shell'!AQ33</f>
        <v>-68123</v>
      </c>
      <c r="J13" s="127">
        <f>'FY 27 Shell'!AQ33-'FY 27 with Old Wealth'!AQ33</f>
        <v>-283906</v>
      </c>
      <c r="K13" s="129">
        <f t="shared" si="2"/>
        <v>0.19351530697755015</v>
      </c>
      <c r="L13" s="129">
        <f t="shared" si="3"/>
        <v>0.80648469302244985</v>
      </c>
      <c r="M13" s="131"/>
      <c r="N13" s="128">
        <v>449707.89592677192</v>
      </c>
      <c r="O13" s="128">
        <v>56978</v>
      </c>
      <c r="P13" s="128">
        <f t="shared" si="4"/>
        <v>-392729.89592677192</v>
      </c>
      <c r="R13" s="130">
        <f>'FY 26 - Original Shell'!AG33</f>
        <v>0.22237999999999999</v>
      </c>
      <c r="S13" s="140">
        <f>'FY 27 Shell'!AI33-'FY 26 - Original Shell'!AI33</f>
        <v>-8.8059999999999805E-3</v>
      </c>
    </row>
    <row r="14" spans="4:19" x14ac:dyDescent="0.15">
      <c r="E14" t="s">
        <v>191</v>
      </c>
      <c r="F14" s="63">
        <f>'FY 27 with Old Wealth'!K34</f>
        <v>788.36</v>
      </c>
      <c r="G14" s="63">
        <f>'FY 27 Shell'!Y34-'FY 26 - Original Shell'!Y34</f>
        <v>13.950000000000045</v>
      </c>
      <c r="H14" s="128">
        <f>'FY 27 Shell'!AQ34-'FY 26 - Original Shell'!AQ34</f>
        <v>139928</v>
      </c>
      <c r="I14" s="127">
        <f>'FY 27 with Old Wealth'!AQ34-'FY 26 - Original Shell'!AQ34</f>
        <v>19381</v>
      </c>
      <c r="J14" s="127">
        <f>'FY 27 Shell'!AQ34-'FY 27 with Old Wealth'!AQ34</f>
        <v>120547</v>
      </c>
      <c r="K14" s="129">
        <f t="shared" si="2"/>
        <v>0.13850694642959235</v>
      </c>
      <c r="L14" s="129">
        <f t="shared" si="3"/>
        <v>0.86149305357040762</v>
      </c>
      <c r="M14" s="131"/>
      <c r="N14" s="128">
        <v>1888.7107493761869</v>
      </c>
      <c r="O14" s="128">
        <v>0</v>
      </c>
      <c r="P14" s="128">
        <f t="shared" si="4"/>
        <v>-1888.7107493761869</v>
      </c>
      <c r="R14" s="130">
        <f>'FY 26 - Original Shell'!AG34</f>
        <v>9.4423000000000007E-2</v>
      </c>
      <c r="S14" s="140">
        <f>'FY 27 Shell'!AI34-'FY 26 - Original Shell'!AI34</f>
        <v>1.2648999999999994E-2</v>
      </c>
    </row>
    <row r="15" spans="4:19" x14ac:dyDescent="0.15">
      <c r="E15" t="s">
        <v>192</v>
      </c>
      <c r="F15" s="63">
        <f>'FY 27 with Old Wealth'!K35</f>
        <v>3086.48</v>
      </c>
      <c r="G15" s="63">
        <f>'FY 27 Shell'!Y35-'FY 26 - Original Shell'!Y35</f>
        <v>-78.729999999999563</v>
      </c>
      <c r="H15" s="128">
        <f>'FY 27 Shell'!AQ35-'FY 26 - Original Shell'!AQ35</f>
        <v>-1047244</v>
      </c>
      <c r="I15" s="127">
        <f>'FY 27 with Old Wealth'!AQ35-'FY 26 - Original Shell'!AQ35</f>
        <v>-221026</v>
      </c>
      <c r="J15" s="127">
        <f>'FY 27 Shell'!AQ35-'FY 27 with Old Wealth'!AQ35</f>
        <v>-826218</v>
      </c>
      <c r="K15" s="129">
        <f t="shared" si="2"/>
        <v>0.2110549212981884</v>
      </c>
      <c r="L15" s="129">
        <f t="shared" si="3"/>
        <v>0.78894507870181163</v>
      </c>
      <c r="M15" s="131"/>
      <c r="N15" s="128">
        <v>596831</v>
      </c>
      <c r="O15" s="128">
        <v>0</v>
      </c>
      <c r="P15" s="128">
        <f t="shared" si="4"/>
        <v>-596831</v>
      </c>
      <c r="R15" s="130">
        <f>'FY 26 - Original Shell'!AG35</f>
        <v>0.243591</v>
      </c>
      <c r="S15" s="140">
        <f>'FY 27 Shell'!AI35-'FY 26 - Original Shell'!AI35</f>
        <v>-2.0480999999999999E-2</v>
      </c>
    </row>
    <row r="16" spans="4:19" x14ac:dyDescent="0.15">
      <c r="E16" t="s">
        <v>193</v>
      </c>
      <c r="F16" s="63">
        <f>'FY 27 with Old Wealth'!K36</f>
        <v>340.43</v>
      </c>
      <c r="G16" s="63">
        <f>'FY 27 Shell'!Y36-'FY 26 - Original Shell'!Y36</f>
        <v>-7.25</v>
      </c>
      <c r="H16" s="128">
        <f>'FY 27 Shell'!AQ36-'FY 26 - Original Shell'!AQ36</f>
        <v>193245</v>
      </c>
      <c r="I16" s="127">
        <f>'FY 27 with Old Wealth'!AQ36-'FY 26 - Original Shell'!AQ36</f>
        <v>-20237</v>
      </c>
      <c r="J16" s="127">
        <f>'FY 27 Shell'!AQ36-'FY 27 with Old Wealth'!AQ36</f>
        <v>213482</v>
      </c>
      <c r="K16" s="129">
        <f t="shared" si="2"/>
        <v>-0.10472198504489121</v>
      </c>
      <c r="L16" s="129">
        <f t="shared" si="3"/>
        <v>1.1047219850448913</v>
      </c>
      <c r="M16" s="131"/>
      <c r="N16" s="128">
        <v>0</v>
      </c>
      <c r="O16" s="128">
        <v>47263</v>
      </c>
      <c r="P16" s="128">
        <f t="shared" si="4"/>
        <v>47263</v>
      </c>
      <c r="R16" s="130">
        <f>'FY 26 - Original Shell'!AG36</f>
        <v>0.13328899999999999</v>
      </c>
      <c r="S16" s="140">
        <f>'FY 27 Shell'!AI36-'FY 26 - Original Shell'!AI36</f>
        <v>5.0544000000000006E-2</v>
      </c>
    </row>
    <row r="17" spans="4:19" x14ac:dyDescent="0.15">
      <c r="D17">
        <v>1</v>
      </c>
      <c r="E17" t="s">
        <v>195</v>
      </c>
      <c r="F17" s="63">
        <f>'FY 27 with Old Wealth'!K37</f>
        <v>2215.89</v>
      </c>
      <c r="G17" s="63">
        <f>'FY 27 Shell'!Y37-'FY 26 - Original Shell'!Y37</f>
        <v>-92.690000000000055</v>
      </c>
      <c r="H17" s="128">
        <f>'FY 27 Shell'!AQ37-'FY 26 - Original Shell'!AQ37</f>
        <v>-732547</v>
      </c>
      <c r="I17" s="127">
        <f>'FY 27 with Old Wealth'!AQ37-'FY 26 - Original Shell'!AQ37</f>
        <v>-269506</v>
      </c>
      <c r="J17" s="127">
        <f>'FY 27 Shell'!AQ37-'FY 27 with Old Wealth'!AQ37</f>
        <v>-463041</v>
      </c>
      <c r="K17" s="129">
        <f t="shared" si="2"/>
        <v>0.36790267382161146</v>
      </c>
      <c r="L17" s="129">
        <f t="shared" si="3"/>
        <v>0.63209732617838854</v>
      </c>
      <c r="M17" s="131"/>
      <c r="N17" s="128">
        <v>418639.85700297356</v>
      </c>
      <c r="O17" s="128">
        <v>0</v>
      </c>
      <c r="P17" s="128">
        <f t="shared" si="4"/>
        <v>-418639.85700297356</v>
      </c>
      <c r="R17" s="130">
        <f>'FY 26 - Original Shell'!AG37</f>
        <v>0.25228699999999998</v>
      </c>
      <c r="S17" s="140">
        <f>'FY 27 Shell'!AI37-'FY 26 - Original Shell'!AI37</f>
        <v>-1.5620999999999996E-2</v>
      </c>
    </row>
    <row r="18" spans="4:19" x14ac:dyDescent="0.15">
      <c r="E18" t="s">
        <v>196</v>
      </c>
      <c r="F18" s="63">
        <f>'FY 27 with Old Wealth'!K38</f>
        <v>649.38</v>
      </c>
      <c r="G18" s="63">
        <f>'FY 27 Shell'!Y38-'FY 26 - Original Shell'!Y38</f>
        <v>-37.139999999999986</v>
      </c>
      <c r="H18" s="128">
        <f>'FY 27 Shell'!AQ38-'FY 26 - Original Shell'!AQ38</f>
        <v>-30944</v>
      </c>
      <c r="I18" s="127">
        <f>'FY 27 with Old Wealth'!AQ38-'FY 26 - Original Shell'!AQ38</f>
        <v>-122019</v>
      </c>
      <c r="J18" s="127">
        <f>'FY 27 Shell'!AQ38-'FY 27 with Old Wealth'!AQ38</f>
        <v>91075</v>
      </c>
      <c r="K18" s="129">
        <f t="shared" si="2"/>
        <v>3.9432200103412618</v>
      </c>
      <c r="L18" s="129">
        <f t="shared" si="3"/>
        <v>-2.9432200103412618</v>
      </c>
      <c r="M18" s="131"/>
      <c r="N18" s="128">
        <v>5252.1700865733874</v>
      </c>
      <c r="O18" s="128">
        <v>0</v>
      </c>
      <c r="P18" s="128">
        <f t="shared" si="4"/>
        <v>-5252.1700865733874</v>
      </c>
      <c r="R18" s="130">
        <f>'FY 26 - Original Shell'!AG38</f>
        <v>0.28506599999999999</v>
      </c>
      <c r="S18" s="140">
        <f>'FY 27 Shell'!AI38-'FY 26 - Original Shell'!AI38</f>
        <v>1.1573E-2</v>
      </c>
    </row>
    <row r="19" spans="4:19" x14ac:dyDescent="0.15">
      <c r="E19" t="s">
        <v>197</v>
      </c>
      <c r="F19" s="63">
        <f>'FY 27 with Old Wealth'!K39</f>
        <v>248.81</v>
      </c>
      <c r="G19" s="63">
        <f>'FY 27 Shell'!Y39-'FY 26 - Original Shell'!Y39</f>
        <v>-1.1700000000000159</v>
      </c>
      <c r="H19" s="128">
        <f>'FY 27 Shell'!AQ39-'FY 26 - Original Shell'!AQ39</f>
        <v>-121015</v>
      </c>
      <c r="I19" s="127">
        <f>'FY 27 with Old Wealth'!AQ39-'FY 26 - Original Shell'!AQ39</f>
        <v>-6715</v>
      </c>
      <c r="J19" s="127">
        <f>'FY 27 Shell'!AQ39-'FY 27 with Old Wealth'!AQ39</f>
        <v>-114300</v>
      </c>
      <c r="K19" s="129">
        <f t="shared" si="2"/>
        <v>5.5488988968309713E-2</v>
      </c>
      <c r="L19" s="129">
        <f t="shared" si="3"/>
        <v>0.94451101103169033</v>
      </c>
      <c r="M19" s="131"/>
      <c r="N19" s="128">
        <v>0</v>
      </c>
      <c r="O19" s="128">
        <v>0</v>
      </c>
      <c r="P19" s="128">
        <f t="shared" si="4"/>
        <v>0</v>
      </c>
      <c r="R19" s="130">
        <f>'FY 26 - Original Shell'!AG39</f>
        <v>0.23097300000000001</v>
      </c>
      <c r="S19" s="140">
        <f>'FY 27 Shell'!AI39-'FY 26 - Original Shell'!AI39</f>
        <v>-3.5571000000000019E-2</v>
      </c>
    </row>
    <row r="20" spans="4:19" x14ac:dyDescent="0.15">
      <c r="E20" t="s">
        <v>198</v>
      </c>
      <c r="F20" s="63">
        <f>'FY 27 with Old Wealth'!K40</f>
        <v>2494.31</v>
      </c>
      <c r="G20" s="63">
        <f>'FY 27 Shell'!Y40-'FY 26 - Original Shell'!Y40</f>
        <v>-109.32999999999993</v>
      </c>
      <c r="H20" s="128">
        <f>'FY 27 Shell'!AQ40-'FY 26 - Original Shell'!AQ40</f>
        <v>-832597</v>
      </c>
      <c r="I20" s="127">
        <f>'FY 27 with Old Wealth'!AQ40-'FY 26 - Original Shell'!AQ40</f>
        <v>-106849</v>
      </c>
      <c r="J20" s="127">
        <f>'FY 27 Shell'!AQ40-'FY 27 with Old Wealth'!AQ40</f>
        <v>-725748</v>
      </c>
      <c r="K20" s="129">
        <f t="shared" si="2"/>
        <v>0.12833219432690726</v>
      </c>
      <c r="L20" s="129">
        <f t="shared" si="3"/>
        <v>0.87166780567309277</v>
      </c>
      <c r="M20" s="131"/>
      <c r="N20" s="128">
        <v>16464.003537395794</v>
      </c>
      <c r="O20" s="128">
        <v>0</v>
      </c>
      <c r="P20" s="128">
        <f t="shared" si="4"/>
        <v>-16464.003537395794</v>
      </c>
      <c r="R20" s="130">
        <f>'FY 26 - Original Shell'!AG40</f>
        <v>8.4798999999999999E-2</v>
      </c>
      <c r="S20" s="140">
        <f>'FY 27 Shell'!AI40-'FY 26 - Original Shell'!AI40</f>
        <v>-2.2394999999999998E-2</v>
      </c>
    </row>
    <row r="21" spans="4:19" x14ac:dyDescent="0.15">
      <c r="D21">
        <v>1</v>
      </c>
      <c r="E21" t="s">
        <v>200</v>
      </c>
      <c r="F21" s="63">
        <f>'FY 27 with Old Wealth'!K41</f>
        <v>19026.689999999999</v>
      </c>
      <c r="G21" s="63">
        <f>'FY 27 Shell'!Y41-'FY 26 - Original Shell'!Y41</f>
        <v>-876.27000000000407</v>
      </c>
      <c r="H21" s="128">
        <f>'FY 27 Shell'!AQ41-'FY 26 - Original Shell'!AQ41</f>
        <v>-12175582</v>
      </c>
      <c r="I21" s="127">
        <f>'FY 27 with Old Wealth'!AQ41-'FY 26 - Original Shell'!AQ41</f>
        <v>-6829264</v>
      </c>
      <c r="J21" s="127">
        <f>'FY 27 Shell'!AQ41-'FY 27 with Old Wealth'!AQ41</f>
        <v>-5346318</v>
      </c>
      <c r="K21" s="129">
        <f t="shared" si="2"/>
        <v>0.56089836198384602</v>
      </c>
      <c r="L21" s="129">
        <f t="shared" si="3"/>
        <v>0.43910163801615398</v>
      </c>
      <c r="M21" s="131"/>
      <c r="N21" s="128">
        <v>13128727.274283903</v>
      </c>
      <c r="O21" s="128">
        <v>0</v>
      </c>
      <c r="P21" s="128">
        <f t="shared" si="4"/>
        <v>-13128727.274283903</v>
      </c>
      <c r="R21" s="130">
        <f>'FY 26 - Original Shell'!AG41</f>
        <v>0.61623099999999997</v>
      </c>
      <c r="S21" s="140">
        <f>'FY 27 Shell'!AI41-'FY 26 - Original Shell'!AI41</f>
        <v>-1.755299999999993E-2</v>
      </c>
    </row>
    <row r="22" spans="4:19" x14ac:dyDescent="0.15">
      <c r="E22" t="s">
        <v>201</v>
      </c>
      <c r="F22" s="63">
        <f>'FY 27 with Old Wealth'!K42</f>
        <v>157.11000000000001</v>
      </c>
      <c r="G22" s="63">
        <f>'FY 27 Shell'!Y42-'FY 26 - Original Shell'!Y42</f>
        <v>27.130000000000024</v>
      </c>
      <c r="H22" s="128">
        <f>'FY 27 Shell'!AQ42-'FY 26 - Original Shell'!AQ42</f>
        <v>33027</v>
      </c>
      <c r="I22" s="127">
        <f>'FY 27 with Old Wealth'!AQ42-'FY 26 - Original Shell'!AQ42</f>
        <v>33027</v>
      </c>
      <c r="J22" s="127">
        <f>'FY 27 Shell'!AQ42-'FY 27 with Old Wealth'!AQ42</f>
        <v>0</v>
      </c>
      <c r="K22" s="129">
        <f t="shared" si="2"/>
        <v>1</v>
      </c>
      <c r="L22" s="129">
        <f t="shared" si="3"/>
        <v>0</v>
      </c>
      <c r="M22" s="131"/>
      <c r="N22" s="128">
        <v>958</v>
      </c>
      <c r="O22" s="128">
        <v>34170</v>
      </c>
      <c r="P22" s="128">
        <f t="shared" si="4"/>
        <v>33212</v>
      </c>
      <c r="R22" s="130">
        <f>'FY 26 - Original Shell'!AG42</f>
        <v>0.01</v>
      </c>
      <c r="S22" s="140">
        <f>'FY 27 Shell'!AI42-'FY 26 - Original Shell'!AI42</f>
        <v>0</v>
      </c>
    </row>
    <row r="23" spans="4:19" x14ac:dyDescent="0.15">
      <c r="D23">
        <v>1</v>
      </c>
      <c r="E23" t="s">
        <v>202</v>
      </c>
      <c r="F23" s="63">
        <f>'FY 27 with Old Wealth'!K43</f>
        <v>7774.25</v>
      </c>
      <c r="G23" s="63">
        <f>'FY 27 Shell'!Y43-'FY 26 - Original Shell'!Y43</f>
        <v>-239.17999999999847</v>
      </c>
      <c r="H23" s="128">
        <f>'FY 27 Shell'!AQ43-'FY 26 - Original Shell'!AQ43</f>
        <v>-2588538</v>
      </c>
      <c r="I23" s="127">
        <f>'FY 27 with Old Wealth'!AQ43-'FY 26 - Original Shell'!AQ43</f>
        <v>-1407312</v>
      </c>
      <c r="J23" s="127">
        <f>'FY 27 Shell'!AQ43-'FY 27 with Old Wealth'!AQ43</f>
        <v>-1181226</v>
      </c>
      <c r="K23" s="129">
        <f t="shared" si="2"/>
        <v>0.54367059707062437</v>
      </c>
      <c r="L23" s="129">
        <f t="shared" si="3"/>
        <v>0.45632940292937557</v>
      </c>
      <c r="M23" s="131"/>
      <c r="N23" s="128">
        <v>3273114</v>
      </c>
      <c r="O23" s="128">
        <v>515882</v>
      </c>
      <c r="P23" s="128">
        <f t="shared" si="4"/>
        <v>-2757232</v>
      </c>
      <c r="R23" s="130">
        <f>'FY 26 - Original Shell'!AG43</f>
        <v>0.48053400000000002</v>
      </c>
      <c r="S23" s="140">
        <f>'FY 27 Shell'!AI43-'FY 26 - Original Shell'!AI43</f>
        <v>-1.1230999999999991E-2</v>
      </c>
    </row>
    <row r="24" spans="4:19" x14ac:dyDescent="0.15">
      <c r="E24" t="s">
        <v>203</v>
      </c>
      <c r="F24" s="63">
        <f>'FY 27 with Old Wealth'!K44</f>
        <v>2521.6999999999998</v>
      </c>
      <c r="G24" s="63">
        <f>'FY 27 Shell'!Y44-'FY 26 - Original Shell'!Y44</f>
        <v>-67.320000000000164</v>
      </c>
      <c r="H24" s="128">
        <f>'FY 27 Shell'!AQ44-'FY 26 - Original Shell'!AQ44</f>
        <v>-1009706</v>
      </c>
      <c r="I24" s="127">
        <f>'FY 27 with Old Wealth'!AQ44-'FY 26 - Original Shell'!AQ44</f>
        <v>-33127</v>
      </c>
      <c r="J24" s="127">
        <f>'FY 27 Shell'!AQ44-'FY 27 with Old Wealth'!AQ44</f>
        <v>-976579</v>
      </c>
      <c r="K24" s="129">
        <f t="shared" si="2"/>
        <v>3.2808560115518776E-2</v>
      </c>
      <c r="L24" s="129">
        <f t="shared" si="3"/>
        <v>0.9671914398844812</v>
      </c>
      <c r="M24" s="131"/>
      <c r="N24" s="128">
        <v>81924</v>
      </c>
      <c r="O24" s="128">
        <v>0</v>
      </c>
      <c r="P24" s="128">
        <f t="shared" si="4"/>
        <v>-81924</v>
      </c>
      <c r="R24" s="130">
        <f>'FY 26 - Original Shell'!AG44</f>
        <v>4.2698E-2</v>
      </c>
      <c r="S24" s="140">
        <f>'FY 27 Shell'!AI44-'FY 26 - Original Shell'!AI44</f>
        <v>-3.0977999999999999E-2</v>
      </c>
    </row>
    <row r="25" spans="4:19" x14ac:dyDescent="0.15">
      <c r="E25" t="s">
        <v>204</v>
      </c>
      <c r="F25" s="63">
        <f>'FY 27 with Old Wealth'!K45</f>
        <v>1110.03</v>
      </c>
      <c r="G25" s="63">
        <f>'FY 27 Shell'!Y45-'FY 26 - Original Shell'!Y45</f>
        <v>-42.519999999999982</v>
      </c>
      <c r="H25" s="128">
        <f>'FY 27 Shell'!AQ45-'FY 26 - Original Shell'!AQ45</f>
        <v>-684837</v>
      </c>
      <c r="I25" s="127">
        <f>'FY 27 with Old Wealth'!AQ45-'FY 26 - Original Shell'!AQ45</f>
        <v>-209900</v>
      </c>
      <c r="J25" s="127">
        <f>'FY 27 Shell'!AQ45-'FY 27 with Old Wealth'!AQ45</f>
        <v>-474937</v>
      </c>
      <c r="K25" s="129">
        <f t="shared" si="2"/>
        <v>0.30649629035814363</v>
      </c>
      <c r="L25" s="129">
        <f t="shared" si="3"/>
        <v>0.69350370964185637</v>
      </c>
      <c r="M25" s="131"/>
      <c r="N25" s="128">
        <v>0</v>
      </c>
      <c r="O25" s="128">
        <v>0</v>
      </c>
      <c r="P25" s="128">
        <f t="shared" si="4"/>
        <v>0</v>
      </c>
      <c r="R25" s="130">
        <f>'FY 26 - Original Shell'!AG45</f>
        <v>0.43975700000000001</v>
      </c>
      <c r="S25" s="140">
        <f>'FY 27 Shell'!AI45-'FY 26 - Original Shell'!AI45</f>
        <v>-3.4009999999999985E-2</v>
      </c>
    </row>
    <row r="26" spans="4:19" x14ac:dyDescent="0.15">
      <c r="E26" t="s">
        <v>205</v>
      </c>
      <c r="F26" s="63">
        <f>'FY 27 with Old Wealth'!K46</f>
        <v>1415.87</v>
      </c>
      <c r="G26" s="63">
        <f>'FY 27 Shell'!Y46-'FY 26 - Original Shell'!Y46</f>
        <v>-47.080000000000155</v>
      </c>
      <c r="H26" s="128">
        <f>'FY 27 Shell'!AQ46-'FY 26 - Original Shell'!AQ46</f>
        <v>-94104</v>
      </c>
      <c r="I26" s="127">
        <f>'FY 27 with Old Wealth'!AQ46-'FY 26 - Original Shell'!AQ46</f>
        <v>-138696</v>
      </c>
      <c r="J26" s="127">
        <f>'FY 27 Shell'!AQ46-'FY 27 with Old Wealth'!AQ46</f>
        <v>44592</v>
      </c>
      <c r="K26" s="129">
        <f t="shared" si="2"/>
        <v>1.4738587095128795</v>
      </c>
      <c r="L26" s="129">
        <f t="shared" si="3"/>
        <v>-0.47385870951287939</v>
      </c>
      <c r="M26" s="131"/>
      <c r="N26" s="128">
        <v>166623</v>
      </c>
      <c r="O26" s="128">
        <v>69522</v>
      </c>
      <c r="P26" s="128">
        <f t="shared" si="4"/>
        <v>-97101</v>
      </c>
      <c r="R26" s="130">
        <f>'FY 26 - Original Shell'!AG46</f>
        <v>0.15978000000000001</v>
      </c>
      <c r="S26" s="140">
        <f>'FY 27 Shell'!AI46-'FY 26 - Original Shell'!AI46</f>
        <v>2.6209999999999845E-3</v>
      </c>
    </row>
    <row r="27" spans="4:19" x14ac:dyDescent="0.15">
      <c r="E27" t="s">
        <v>206</v>
      </c>
      <c r="F27" s="63">
        <f>'FY 27 with Old Wealth'!K47</f>
        <v>96</v>
      </c>
      <c r="G27" s="63">
        <f>'FY 27 Shell'!Y47-'FY 26 - Original Shell'!Y47</f>
        <v>3.4000000000000057</v>
      </c>
      <c r="H27" s="128">
        <f>'FY 27 Shell'!AQ47-'FY 26 - Original Shell'!AQ47</f>
        <v>791</v>
      </c>
      <c r="I27" s="127">
        <f>'FY 27 with Old Wealth'!AQ47-'FY 26 - Original Shell'!AQ47</f>
        <v>791</v>
      </c>
      <c r="J27" s="127">
        <f>'FY 27 Shell'!AQ47-'FY 27 with Old Wealth'!AQ47</f>
        <v>0</v>
      </c>
      <c r="K27" s="129">
        <f t="shared" si="2"/>
        <v>1</v>
      </c>
      <c r="L27" s="129">
        <f t="shared" si="3"/>
        <v>0</v>
      </c>
      <c r="M27" s="131"/>
      <c r="N27" s="128">
        <v>0</v>
      </c>
      <c r="O27" s="128">
        <v>0</v>
      </c>
      <c r="P27" s="128">
        <f t="shared" si="4"/>
        <v>0</v>
      </c>
      <c r="R27" s="130">
        <f>'FY 26 - Original Shell'!AG47</f>
        <v>0.01</v>
      </c>
      <c r="S27" s="140">
        <f>'FY 27 Shell'!AI47-'FY 26 - Original Shell'!AI47</f>
        <v>0</v>
      </c>
    </row>
    <row r="28" spans="4:19" x14ac:dyDescent="0.15">
      <c r="E28" t="s">
        <v>208</v>
      </c>
      <c r="F28" s="63">
        <f>'FY 27 with Old Wealth'!K48</f>
        <v>623.36</v>
      </c>
      <c r="G28" s="63">
        <f>'FY 27 Shell'!Y48-'FY 26 - Original Shell'!Y48</f>
        <v>-18.200000000000045</v>
      </c>
      <c r="H28" s="128">
        <f>'FY 27 Shell'!AQ48-'FY 26 - Original Shell'!AQ48</f>
        <v>-271587</v>
      </c>
      <c r="I28" s="127">
        <f>'FY 27 with Old Wealth'!AQ48-'FY 26 - Original Shell'!AQ48</f>
        <v>-80452</v>
      </c>
      <c r="J28" s="127">
        <f>'FY 27 Shell'!AQ48-'FY 27 with Old Wealth'!AQ48</f>
        <v>-191135</v>
      </c>
      <c r="K28" s="129">
        <f t="shared" si="2"/>
        <v>0.29622920095586314</v>
      </c>
      <c r="L28" s="129">
        <f t="shared" si="3"/>
        <v>0.70377079904413686</v>
      </c>
      <c r="M28" s="131"/>
      <c r="N28" s="128">
        <v>0</v>
      </c>
      <c r="O28" s="128">
        <v>0</v>
      </c>
      <c r="P28" s="128">
        <f t="shared" si="4"/>
        <v>0</v>
      </c>
      <c r="R28" s="130">
        <f>'FY 26 - Original Shell'!AG48</f>
        <v>0.38164700000000001</v>
      </c>
      <c r="S28" s="140">
        <f>'FY 27 Shell'!AI48-'FY 26 - Original Shell'!AI48</f>
        <v>-2.434900000000001E-2</v>
      </c>
    </row>
    <row r="29" spans="4:19" x14ac:dyDescent="0.15">
      <c r="E29" t="s">
        <v>209</v>
      </c>
      <c r="F29" s="63">
        <f>'FY 27 with Old Wealth'!K49</f>
        <v>1420.28</v>
      </c>
      <c r="G29" s="63">
        <f>'FY 27 Shell'!Y49-'FY 26 - Original Shell'!Y49</f>
        <v>-27.980000000000018</v>
      </c>
      <c r="H29" s="128">
        <f>'FY 27 Shell'!AQ49-'FY 26 - Original Shell'!AQ49</f>
        <v>-984582</v>
      </c>
      <c r="I29" s="127">
        <f>'FY 27 with Old Wealth'!AQ49-'FY 26 - Original Shell'!AQ49</f>
        <v>-71884</v>
      </c>
      <c r="J29" s="127">
        <f>'FY 27 Shell'!AQ49-'FY 27 with Old Wealth'!AQ49</f>
        <v>-912698</v>
      </c>
      <c r="K29" s="129">
        <f t="shared" si="2"/>
        <v>7.3009662983885545E-2</v>
      </c>
      <c r="L29" s="129">
        <f t="shared" si="3"/>
        <v>0.92699033701611444</v>
      </c>
      <c r="M29" s="131"/>
      <c r="N29" s="128">
        <v>71665.572262193717</v>
      </c>
      <c r="O29" s="128">
        <v>0</v>
      </c>
      <c r="P29" s="128">
        <f t="shared" si="4"/>
        <v>-71665.572262193717</v>
      </c>
      <c r="R29" s="130">
        <f>'FY 26 - Original Shell'!AG49</f>
        <v>0.22291800000000001</v>
      </c>
      <c r="S29" s="140">
        <f>'FY 27 Shell'!AI49-'FY 26 - Original Shell'!AI49</f>
        <v>-5.3245000000000015E-2</v>
      </c>
    </row>
    <row r="30" spans="4:19" x14ac:dyDescent="0.15">
      <c r="E30" t="s">
        <v>210</v>
      </c>
      <c r="F30" s="63">
        <f>'FY 27 with Old Wealth'!K50</f>
        <v>247.21</v>
      </c>
      <c r="G30" s="63">
        <f>'FY 27 Shell'!Y50-'FY 26 - Original Shell'!Y50</f>
        <v>-15.319999999999993</v>
      </c>
      <c r="H30" s="128">
        <f>'FY 27 Shell'!AQ50-'FY 26 - Original Shell'!AQ50</f>
        <v>-61903</v>
      </c>
      <c r="I30" s="127">
        <f>'FY 27 with Old Wealth'!AQ50-'FY 26 - Original Shell'!AQ50</f>
        <v>-66856</v>
      </c>
      <c r="J30" s="127">
        <f>'FY 27 Shell'!AQ50-'FY 27 with Old Wealth'!AQ50</f>
        <v>4953</v>
      </c>
      <c r="K30" s="129">
        <f t="shared" si="2"/>
        <v>1.0800122772725069</v>
      </c>
      <c r="L30" s="129">
        <f t="shared" si="3"/>
        <v>-8.0012277272506982E-2</v>
      </c>
      <c r="M30" s="131"/>
      <c r="N30" s="128">
        <v>0</v>
      </c>
      <c r="O30" s="128">
        <v>0</v>
      </c>
      <c r="P30" s="128">
        <f t="shared" si="4"/>
        <v>0</v>
      </c>
      <c r="R30" s="130">
        <f>'FY 26 - Original Shell'!AG50</f>
        <v>0.36165999999999998</v>
      </c>
      <c r="S30" s="140">
        <f>'FY 27 Shell'!AI50-'FY 26 - Original Shell'!AI50</f>
        <v>1.5729999999999911E-3</v>
      </c>
    </row>
    <row r="31" spans="4:19" x14ac:dyDescent="0.15">
      <c r="E31" t="s">
        <v>211</v>
      </c>
      <c r="F31" s="63">
        <f>'FY 27 with Old Wealth'!K51</f>
        <v>4258.47</v>
      </c>
      <c r="G31" s="63">
        <f>'FY 27 Shell'!Y51-'FY 26 - Original Shell'!Y51</f>
        <v>22.390000000000327</v>
      </c>
      <c r="H31" s="128">
        <f>'FY 27 Shell'!AQ51-'FY 26 - Original Shell'!AQ51</f>
        <v>1382774</v>
      </c>
      <c r="I31" s="127">
        <f>'FY 27 with Old Wealth'!AQ51-'FY 26 - Original Shell'!AQ51</f>
        <v>38211</v>
      </c>
      <c r="J31" s="127">
        <f>'FY 27 Shell'!AQ51-'FY 27 with Old Wealth'!AQ51</f>
        <v>1344563</v>
      </c>
      <c r="K31" s="129">
        <f t="shared" si="2"/>
        <v>2.7633582928229775E-2</v>
      </c>
      <c r="L31" s="129">
        <f t="shared" si="3"/>
        <v>0.97236641707177018</v>
      </c>
      <c r="M31" s="131"/>
      <c r="N31" s="128">
        <v>11961.834746049193</v>
      </c>
      <c r="O31" s="128">
        <v>159630</v>
      </c>
      <c r="P31" s="128">
        <f t="shared" si="4"/>
        <v>147668.16525395081</v>
      </c>
      <c r="R31" s="130">
        <f>'FY 26 - Original Shell'!AG51</f>
        <v>0.14807899999999999</v>
      </c>
      <c r="S31" s="140">
        <f>'FY 27 Shell'!AI51-'FY 26 - Original Shell'!AI51</f>
        <v>2.5801000000000018E-2</v>
      </c>
    </row>
    <row r="32" spans="4:19" x14ac:dyDescent="0.15">
      <c r="E32" t="s">
        <v>212</v>
      </c>
      <c r="F32" s="63">
        <f>'FY 27 with Old Wealth'!K52</f>
        <v>365.35</v>
      </c>
      <c r="G32" s="63">
        <f>'FY 27 Shell'!Y52-'FY 26 - Original Shell'!Y52</f>
        <v>-26.779999999999973</v>
      </c>
      <c r="H32" s="128">
        <f>'FY 27 Shell'!AQ52-'FY 26 - Original Shell'!AQ52</f>
        <v>28596</v>
      </c>
      <c r="I32" s="127">
        <f>'FY 27 with Old Wealth'!AQ52-'FY 26 - Original Shell'!AQ52</f>
        <v>-66056</v>
      </c>
      <c r="J32" s="127">
        <f>'FY 27 Shell'!AQ52-'FY 27 with Old Wealth'!AQ52</f>
        <v>94652</v>
      </c>
      <c r="K32" s="129">
        <f t="shared" si="2"/>
        <v>-2.3099734228563436</v>
      </c>
      <c r="L32" s="129">
        <f t="shared" si="3"/>
        <v>3.3099734228563436</v>
      </c>
      <c r="M32" s="131"/>
      <c r="N32" s="128">
        <v>52648</v>
      </c>
      <c r="O32" s="128">
        <v>83512</v>
      </c>
      <c r="P32" s="128">
        <f t="shared" si="4"/>
        <v>30864</v>
      </c>
      <c r="R32" s="130">
        <f>'FY 26 - Original Shell'!AG52</f>
        <v>0.182918</v>
      </c>
      <c r="S32" s="140">
        <f>'FY 27 Shell'!AI52-'FY 26 - Original Shell'!AI52</f>
        <v>2.0862999999999993E-2</v>
      </c>
    </row>
    <row r="33" spans="4:19" x14ac:dyDescent="0.15">
      <c r="E33" t="s">
        <v>213</v>
      </c>
      <c r="F33" s="63">
        <f>'FY 27 with Old Wealth'!K53</f>
        <v>1376.94</v>
      </c>
      <c r="G33" s="63">
        <f>'FY 27 Shell'!Y53-'FY 26 - Original Shell'!Y53</f>
        <v>-55.429999999999836</v>
      </c>
      <c r="H33" s="128">
        <f>'FY 27 Shell'!AQ53-'FY 26 - Original Shell'!AQ53</f>
        <v>-956363</v>
      </c>
      <c r="I33" s="127">
        <f>'FY 27 with Old Wealth'!AQ53-'FY 26 - Original Shell'!AQ53</f>
        <v>-86328</v>
      </c>
      <c r="J33" s="127">
        <f>'FY 27 Shell'!AQ53-'FY 27 with Old Wealth'!AQ53</f>
        <v>-870035</v>
      </c>
      <c r="K33" s="129">
        <f t="shared" si="2"/>
        <v>9.0266980215671241E-2</v>
      </c>
      <c r="L33" s="129">
        <f t="shared" si="3"/>
        <v>0.90973301978432874</v>
      </c>
      <c r="M33" s="131"/>
      <c r="N33" s="128">
        <v>0</v>
      </c>
      <c r="O33" s="128">
        <v>0</v>
      </c>
      <c r="P33" s="128">
        <f t="shared" si="4"/>
        <v>0</v>
      </c>
      <c r="R33" s="130">
        <f>'FY 26 - Original Shell'!AG53</f>
        <v>0.13513500000000001</v>
      </c>
      <c r="S33" s="140">
        <f>'FY 27 Shell'!AI53-'FY 26 - Original Shell'!AI53</f>
        <v>-4.770400000000001E-2</v>
      </c>
    </row>
    <row r="34" spans="4:19" x14ac:dyDescent="0.15">
      <c r="E34" t="s">
        <v>214</v>
      </c>
      <c r="F34" s="63">
        <f>'FY 27 with Old Wealth'!K54</f>
        <v>2037.37</v>
      </c>
      <c r="G34" s="63">
        <f>'FY 27 Shell'!Y54-'FY 26 - Original Shell'!Y54</f>
        <v>-37.039999999999964</v>
      </c>
      <c r="H34" s="128">
        <f>'FY 27 Shell'!AQ54-'FY 26 - Original Shell'!AQ54</f>
        <v>-342999</v>
      </c>
      <c r="I34" s="127">
        <f>'FY 27 with Old Wealth'!AQ54-'FY 26 - Original Shell'!AQ54</f>
        <v>-139712</v>
      </c>
      <c r="J34" s="127">
        <f>'FY 27 Shell'!AQ54-'FY 27 with Old Wealth'!AQ54</f>
        <v>-203287</v>
      </c>
      <c r="K34" s="129">
        <f t="shared" si="2"/>
        <v>0.40732480269621779</v>
      </c>
      <c r="L34" s="129">
        <f t="shared" si="3"/>
        <v>0.59267519730378226</v>
      </c>
      <c r="M34" s="131"/>
      <c r="N34" s="128">
        <v>0</v>
      </c>
      <c r="O34" s="128">
        <v>0</v>
      </c>
      <c r="P34" s="128">
        <f t="shared" si="4"/>
        <v>0</v>
      </c>
      <c r="R34" s="130">
        <f>'FY 26 - Original Shell'!AG54</f>
        <v>0.32822000000000001</v>
      </c>
      <c r="S34" s="140">
        <f>'FY 27 Shell'!AI54-'FY 26 - Original Shell'!AI54</f>
        <v>-8.0629999999999868E-3</v>
      </c>
    </row>
    <row r="35" spans="4:19" x14ac:dyDescent="0.15">
      <c r="E35" t="s">
        <v>215</v>
      </c>
      <c r="F35" s="63">
        <f>'FY 27 with Old Wealth'!K55</f>
        <v>136.78</v>
      </c>
      <c r="G35" s="63">
        <f>'FY 27 Shell'!Y55-'FY 26 - Original Shell'!Y55</f>
        <v>-8.5</v>
      </c>
      <c r="H35" s="128">
        <f>'FY 27 Shell'!AQ55-'FY 26 - Original Shell'!AQ55</f>
        <v>74189</v>
      </c>
      <c r="I35" s="127">
        <f>'FY 27 with Old Wealth'!AQ55-'FY 26 - Original Shell'!AQ55</f>
        <v>-9648</v>
      </c>
      <c r="J35" s="127">
        <f>'FY 27 Shell'!AQ55-'FY 27 with Old Wealth'!AQ55</f>
        <v>83837</v>
      </c>
      <c r="K35" s="129">
        <f t="shared" si="2"/>
        <v>-0.13004623326908302</v>
      </c>
      <c r="L35" s="129">
        <f t="shared" si="3"/>
        <v>1.130046233269083</v>
      </c>
      <c r="M35" s="131"/>
      <c r="N35" s="128">
        <v>0</v>
      </c>
      <c r="O35" s="128">
        <v>0</v>
      </c>
      <c r="P35" s="128">
        <f t="shared" si="4"/>
        <v>0</v>
      </c>
      <c r="R35" s="130">
        <f>'FY 26 - Original Shell'!AG55</f>
        <v>4.3366000000000002E-2</v>
      </c>
      <c r="S35" s="140">
        <f>'FY 27 Shell'!AI55-'FY 26 - Original Shell'!AI55</f>
        <v>4.8892999999999992E-2</v>
      </c>
    </row>
    <row r="36" spans="4:19" x14ac:dyDescent="0.15">
      <c r="E36" t="s">
        <v>216</v>
      </c>
      <c r="F36" s="63">
        <f>'FY 27 with Old Wealth'!K56</f>
        <v>602.35</v>
      </c>
      <c r="G36" s="63">
        <f>'FY 27 Shell'!Y56-'FY 26 - Original Shell'!Y56</f>
        <v>7.5900000000000318</v>
      </c>
      <c r="H36" s="128">
        <f>'FY 27 Shell'!AQ56-'FY 26 - Original Shell'!AQ56</f>
        <v>60602</v>
      </c>
      <c r="I36" s="127">
        <f>'FY 27 with Old Wealth'!AQ56-'FY 26 - Original Shell'!AQ56</f>
        <v>21378</v>
      </c>
      <c r="J36" s="127">
        <f>'FY 27 Shell'!AQ56-'FY 27 with Old Wealth'!AQ56</f>
        <v>39224</v>
      </c>
      <c r="K36" s="129">
        <f t="shared" si="2"/>
        <v>0.35276063496254251</v>
      </c>
      <c r="L36" s="129">
        <f t="shared" si="3"/>
        <v>0.64723936503745749</v>
      </c>
      <c r="M36" s="131"/>
      <c r="N36" s="128">
        <v>0</v>
      </c>
      <c r="O36" s="128">
        <v>0</v>
      </c>
      <c r="P36" s="128">
        <f t="shared" si="4"/>
        <v>0</v>
      </c>
      <c r="R36" s="130">
        <f>'FY 26 - Original Shell'!AG56</f>
        <v>0.244393</v>
      </c>
      <c r="S36" s="140">
        <f>'FY 27 Shell'!AI56-'FY 26 - Original Shell'!AI56</f>
        <v>5.2860000000000129E-3</v>
      </c>
    </row>
    <row r="37" spans="4:19" x14ac:dyDescent="0.15">
      <c r="E37" t="s">
        <v>217</v>
      </c>
      <c r="F37" s="63">
        <f>'FY 27 with Old Wealth'!K57</f>
        <v>119.62</v>
      </c>
      <c r="G37" s="63">
        <f>'FY 27 Shell'!Y57-'FY 26 - Original Shell'!Y57</f>
        <v>-2.0200000000000102</v>
      </c>
      <c r="H37" s="128">
        <f>'FY 27 Shell'!AQ57-'FY 26 - Original Shell'!AQ57</f>
        <v>-2632</v>
      </c>
      <c r="I37" s="127">
        <f>'FY 27 with Old Wealth'!AQ57-'FY 26 - Original Shell'!AQ57</f>
        <v>-2632</v>
      </c>
      <c r="J37" s="127">
        <f>'FY 27 Shell'!AQ57-'FY 27 with Old Wealth'!AQ57</f>
        <v>0</v>
      </c>
      <c r="K37" s="129">
        <f t="shared" si="2"/>
        <v>1</v>
      </c>
      <c r="L37" s="129">
        <f t="shared" si="3"/>
        <v>0</v>
      </c>
      <c r="M37" s="131"/>
      <c r="N37" s="128">
        <v>915</v>
      </c>
      <c r="O37" s="128">
        <v>0</v>
      </c>
      <c r="P37" s="128">
        <f t="shared" si="4"/>
        <v>-915</v>
      </c>
      <c r="R37" s="130">
        <f>'FY 26 - Original Shell'!AG57</f>
        <v>0.01</v>
      </c>
      <c r="S37" s="140">
        <f>'FY 27 Shell'!AI57-'FY 26 - Original Shell'!AI57</f>
        <v>0</v>
      </c>
    </row>
    <row r="38" spans="4:19" x14ac:dyDescent="0.15">
      <c r="E38" t="s">
        <v>218</v>
      </c>
      <c r="F38" s="63">
        <f>'FY 27 with Old Wealth'!K58</f>
        <v>1582.03</v>
      </c>
      <c r="G38" s="63">
        <f>'FY 27 Shell'!Y58-'FY 26 - Original Shell'!Y58</f>
        <v>-7.0899999999999181</v>
      </c>
      <c r="H38" s="128">
        <f>'FY 27 Shell'!AQ58-'FY 26 - Original Shell'!AQ58</f>
        <v>-179677</v>
      </c>
      <c r="I38" s="127">
        <f>'FY 27 with Old Wealth'!AQ58-'FY 26 - Original Shell'!AQ58</f>
        <v>-27915</v>
      </c>
      <c r="J38" s="127">
        <f>'FY 27 Shell'!AQ58-'FY 27 with Old Wealth'!AQ58</f>
        <v>-151762</v>
      </c>
      <c r="K38" s="129">
        <f t="shared" si="2"/>
        <v>0.15536212203008731</v>
      </c>
      <c r="L38" s="129">
        <f t="shared" si="3"/>
        <v>0.84463787796991263</v>
      </c>
      <c r="M38" s="131"/>
      <c r="N38" s="128">
        <v>0</v>
      </c>
      <c r="O38" s="128">
        <v>0</v>
      </c>
      <c r="P38" s="128">
        <f t="shared" si="4"/>
        <v>0</v>
      </c>
      <c r="R38" s="130">
        <f>'FY 26 - Original Shell'!AG58</f>
        <v>0.34161799999999998</v>
      </c>
      <c r="S38" s="140">
        <f>'FY 27 Shell'!AI58-'FY 26 - Original Shell'!AI58</f>
        <v>-7.6849999999999974E-3</v>
      </c>
    </row>
    <row r="39" spans="4:19" x14ac:dyDescent="0.15">
      <c r="E39" t="s">
        <v>219</v>
      </c>
      <c r="F39" s="63">
        <f>'FY 27 with Old Wealth'!K59</f>
        <v>1813.33</v>
      </c>
      <c r="G39" s="63">
        <f>'FY 27 Shell'!Y59-'FY 26 - Original Shell'!Y59</f>
        <v>-93.230000000000018</v>
      </c>
      <c r="H39" s="128">
        <f>'FY 27 Shell'!AQ59-'FY 26 - Original Shell'!AQ59</f>
        <v>-279031</v>
      </c>
      <c r="I39" s="127">
        <f>'FY 27 with Old Wealth'!AQ59-'FY 26 - Original Shell'!AQ59</f>
        <v>-280320</v>
      </c>
      <c r="J39" s="127">
        <f>'FY 27 Shell'!AQ59-'FY 27 with Old Wealth'!AQ59</f>
        <v>1289</v>
      </c>
      <c r="K39" s="129">
        <f t="shared" si="2"/>
        <v>1.004619558400321</v>
      </c>
      <c r="L39" s="129">
        <f t="shared" si="3"/>
        <v>-4.6195584003211115E-3</v>
      </c>
      <c r="M39" s="131"/>
      <c r="N39" s="128">
        <v>378801.89819540852</v>
      </c>
      <c r="O39" s="128">
        <v>71341</v>
      </c>
      <c r="P39" s="128">
        <f t="shared" si="4"/>
        <v>-307460.89819540852</v>
      </c>
      <c r="R39" s="130">
        <f>'FY 26 - Original Shell'!AG59</f>
        <v>0.26089000000000001</v>
      </c>
      <c r="S39" s="140">
        <f>'FY 27 Shell'!AI59-'FY 26 - Original Shell'!AI59</f>
        <v>5.6999999999973738E-5</v>
      </c>
    </row>
    <row r="40" spans="4:19" x14ac:dyDescent="0.15">
      <c r="D40">
        <v>1</v>
      </c>
      <c r="E40" t="s">
        <v>220</v>
      </c>
      <c r="F40" s="63">
        <f>'FY 27 with Old Wealth'!K60</f>
        <v>11316.64</v>
      </c>
      <c r="G40" s="63">
        <f>'FY 27 Shell'!Y60-'FY 26 - Original Shell'!Y60</f>
        <v>-735.29000000000087</v>
      </c>
      <c r="H40" s="128">
        <f>'FY 27 Shell'!AQ60-'FY 26 - Original Shell'!AQ60</f>
        <v>-4840474</v>
      </c>
      <c r="I40" s="127">
        <f>'FY 27 with Old Wealth'!AQ60-'FY 26 - Original Shell'!AQ60</f>
        <v>-3058328</v>
      </c>
      <c r="J40" s="127">
        <f>'FY 27 Shell'!AQ60-'FY 27 with Old Wealth'!AQ60</f>
        <v>-1782146</v>
      </c>
      <c r="K40" s="129">
        <f t="shared" si="2"/>
        <v>0.63182407342751967</v>
      </c>
      <c r="L40" s="129">
        <f t="shared" si="3"/>
        <v>0.36817592657248027</v>
      </c>
      <c r="M40" s="131"/>
      <c r="N40" s="128">
        <v>3782889.5983600705</v>
      </c>
      <c r="O40" s="128">
        <v>0</v>
      </c>
      <c r="P40" s="128">
        <f t="shared" si="4"/>
        <v>-3782889.5983600705</v>
      </c>
      <c r="R40" s="130">
        <f>'FY 26 - Original Shell'!AG60</f>
        <v>0.360898</v>
      </c>
      <c r="S40" s="140">
        <f>'FY 27 Shell'!AI60-'FY 26 - Original Shell'!AI60</f>
        <v>-1.0849999999999971E-2</v>
      </c>
    </row>
    <row r="41" spans="4:19" x14ac:dyDescent="0.15">
      <c r="E41" t="s">
        <v>222</v>
      </c>
      <c r="F41" s="63">
        <f>'FY 27 with Old Wealth'!K61</f>
        <v>4554.55</v>
      </c>
      <c r="G41" s="63">
        <f>'FY 27 Shell'!Y61-'FY 26 - Original Shell'!Y61</f>
        <v>-94.090000000000146</v>
      </c>
      <c r="H41" s="128">
        <f>'FY 27 Shell'!AQ61-'FY 26 - Original Shell'!AQ61</f>
        <v>-10844</v>
      </c>
      <c r="I41" s="127">
        <f>'FY 27 with Old Wealth'!AQ61-'FY 26 - Original Shell'!AQ61</f>
        <v>-10844</v>
      </c>
      <c r="J41" s="127">
        <f>'FY 27 Shell'!AQ61-'FY 27 with Old Wealth'!AQ61</f>
        <v>0</v>
      </c>
      <c r="K41" s="129">
        <f t="shared" si="2"/>
        <v>1</v>
      </c>
      <c r="L41" s="129">
        <f t="shared" si="3"/>
        <v>0</v>
      </c>
      <c r="M41" s="131"/>
      <c r="N41" s="128">
        <v>32125</v>
      </c>
      <c r="O41" s="128">
        <v>16487</v>
      </c>
      <c r="P41" s="128">
        <f t="shared" si="4"/>
        <v>-15638</v>
      </c>
      <c r="R41" s="130">
        <f>'FY 26 - Original Shell'!AG61</f>
        <v>0.01</v>
      </c>
      <c r="S41" s="140">
        <f>'FY 27 Shell'!AI61-'FY 26 - Original Shell'!AI61</f>
        <v>0</v>
      </c>
    </row>
    <row r="42" spans="4:19" x14ac:dyDescent="0.15">
      <c r="E42" t="s">
        <v>223</v>
      </c>
      <c r="F42" s="63">
        <f>'FY 27 with Old Wealth'!K62</f>
        <v>408.38</v>
      </c>
      <c r="G42" s="63">
        <f>'FY 27 Shell'!Y62-'FY 26 - Original Shell'!Y62</f>
        <v>-39.349999999999966</v>
      </c>
      <c r="H42" s="128">
        <f>'FY 27 Shell'!AQ62-'FY 26 - Original Shell'!AQ62</f>
        <v>-283483</v>
      </c>
      <c r="I42" s="127">
        <f>'FY 27 with Old Wealth'!AQ62-'FY 26 - Original Shell'!AQ62</f>
        <v>-127927</v>
      </c>
      <c r="J42" s="127">
        <f>'FY 27 Shell'!AQ62-'FY 27 with Old Wealth'!AQ62</f>
        <v>-155556</v>
      </c>
      <c r="K42" s="129">
        <f t="shared" si="2"/>
        <v>0.45126868277815602</v>
      </c>
      <c r="L42" s="129">
        <f t="shared" si="3"/>
        <v>0.54873131722184398</v>
      </c>
      <c r="M42" s="131"/>
      <c r="N42" s="128">
        <v>0</v>
      </c>
      <c r="O42" s="128">
        <v>0</v>
      </c>
      <c r="P42" s="128">
        <f t="shared" si="4"/>
        <v>0</v>
      </c>
      <c r="R42" s="130">
        <f>'FY 26 - Original Shell'!AG62</f>
        <v>0.246361</v>
      </c>
      <c r="S42" s="140">
        <f>'FY 27 Shell'!AI62-'FY 26 - Original Shell'!AI62</f>
        <v>-3.0011999999999983E-2</v>
      </c>
    </row>
    <row r="43" spans="4:19" x14ac:dyDescent="0.15">
      <c r="D43">
        <v>1</v>
      </c>
      <c r="E43" t="s">
        <v>224</v>
      </c>
      <c r="F43" s="63">
        <f>'FY 27 with Old Wealth'!K63</f>
        <v>1359.65</v>
      </c>
      <c r="G43" s="63">
        <f>'FY 27 Shell'!Y63-'FY 26 - Original Shell'!Y63</f>
        <v>-200.30999999999972</v>
      </c>
      <c r="H43" s="128">
        <f>'FY 27 Shell'!AQ63-'FY 26 - Original Shell'!AQ63</f>
        <v>-1862135</v>
      </c>
      <c r="I43" s="127">
        <f>'FY 27 with Old Wealth'!AQ63-'FY 26 - Original Shell'!AQ63</f>
        <v>-1312869</v>
      </c>
      <c r="J43" s="127">
        <f>'FY 27 Shell'!AQ63-'FY 27 with Old Wealth'!AQ63</f>
        <v>-549266</v>
      </c>
      <c r="K43" s="129">
        <f t="shared" si="2"/>
        <v>0.70503427517338968</v>
      </c>
      <c r="L43" s="129">
        <f t="shared" si="3"/>
        <v>0.29496572482661032</v>
      </c>
      <c r="M43" s="131"/>
      <c r="N43" s="128">
        <v>652833</v>
      </c>
      <c r="O43" s="128">
        <v>0</v>
      </c>
      <c r="P43" s="128">
        <f t="shared" si="4"/>
        <v>-652833</v>
      </c>
      <c r="R43" s="130">
        <f>'FY 26 - Original Shell'!AG63</f>
        <v>0.51869299999999996</v>
      </c>
      <c r="S43" s="140">
        <f>'FY 27 Shell'!AI63-'FY 26 - Original Shell'!AI63</f>
        <v>-3.2277E-2</v>
      </c>
    </row>
    <row r="44" spans="4:19" x14ac:dyDescent="0.15">
      <c r="E44" t="s">
        <v>225</v>
      </c>
      <c r="F44" s="63">
        <f>'FY 27 with Old Wealth'!K64</f>
        <v>853.9</v>
      </c>
      <c r="G44" s="63">
        <f>'FY 27 Shell'!Y64-'FY 26 - Original Shell'!Y64</f>
        <v>-28.090000000000032</v>
      </c>
      <c r="H44" s="128">
        <f>'FY 27 Shell'!AQ64-'FY 26 - Original Shell'!AQ64</f>
        <v>-263307</v>
      </c>
      <c r="I44" s="127">
        <f>'FY 27 with Old Wealth'!AQ64-'FY 26 - Original Shell'!AQ64</f>
        <v>-92713</v>
      </c>
      <c r="J44" s="127">
        <f>'FY 27 Shell'!AQ64-'FY 27 with Old Wealth'!AQ64</f>
        <v>-170594</v>
      </c>
      <c r="K44" s="129">
        <f t="shared" si="2"/>
        <v>0.35210989453375718</v>
      </c>
      <c r="L44" s="129">
        <f t="shared" si="3"/>
        <v>0.64789010546624282</v>
      </c>
      <c r="M44" s="131"/>
      <c r="N44" s="128">
        <v>0</v>
      </c>
      <c r="O44" s="128">
        <v>0</v>
      </c>
      <c r="P44" s="128">
        <f t="shared" si="4"/>
        <v>0</v>
      </c>
      <c r="R44" s="130">
        <f>'FY 26 - Original Shell'!AG64</f>
        <v>0.18599399999999999</v>
      </c>
      <c r="S44" s="140">
        <f>'FY 27 Shell'!AI64-'FY 26 - Original Shell'!AI64</f>
        <v>-1.6521999999999981E-2</v>
      </c>
    </row>
    <row r="45" spans="4:19" x14ac:dyDescent="0.15">
      <c r="E45" t="s">
        <v>226</v>
      </c>
      <c r="F45" s="63">
        <f>'FY 27 with Old Wealth'!K65</f>
        <v>195.13</v>
      </c>
      <c r="G45" s="63">
        <f>'FY 27 Shell'!Y65-'FY 26 - Original Shell'!Y65</f>
        <v>-14.340000000000003</v>
      </c>
      <c r="H45" s="128">
        <f>'FY 27 Shell'!AQ65-'FY 26 - Original Shell'!AQ65</f>
        <v>-99821</v>
      </c>
      <c r="I45" s="127">
        <f>'FY 27 with Old Wealth'!AQ65-'FY 26 - Original Shell'!AQ65</f>
        <v>-48306</v>
      </c>
      <c r="J45" s="127">
        <f>'FY 27 Shell'!AQ65-'FY 27 with Old Wealth'!AQ65</f>
        <v>-51515</v>
      </c>
      <c r="K45" s="129">
        <f t="shared" si="2"/>
        <v>0.48392622794802698</v>
      </c>
      <c r="L45" s="129">
        <f t="shared" si="3"/>
        <v>0.51607377205197302</v>
      </c>
      <c r="M45" s="131"/>
      <c r="N45" s="128">
        <v>0</v>
      </c>
      <c r="O45" s="128">
        <v>0</v>
      </c>
      <c r="P45" s="128">
        <f t="shared" si="4"/>
        <v>0</v>
      </c>
      <c r="R45" s="130">
        <f>'FY 26 - Original Shell'!AG65</f>
        <v>0.27776299999999998</v>
      </c>
      <c r="S45" s="140">
        <f>'FY 27 Shell'!AI65-'FY 26 - Original Shell'!AI65</f>
        <v>-2.1689999999999987E-2</v>
      </c>
    </row>
    <row r="46" spans="4:19" x14ac:dyDescent="0.15">
      <c r="E46" t="s">
        <v>227</v>
      </c>
      <c r="F46" s="63">
        <f>'FY 27 with Old Wealth'!K66</f>
        <v>860.88</v>
      </c>
      <c r="G46" s="63">
        <f>'FY 27 Shell'!Y66-'FY 26 - Original Shell'!Y66</f>
        <v>-25.830000000000041</v>
      </c>
      <c r="H46" s="128">
        <f>'FY 27 Shell'!AQ66-'FY 26 - Original Shell'!AQ66</f>
        <v>-19330</v>
      </c>
      <c r="I46" s="127">
        <f>'FY 27 with Old Wealth'!AQ66-'FY 26 - Original Shell'!AQ66</f>
        <v>-56890</v>
      </c>
      <c r="J46" s="127">
        <f>'FY 27 Shell'!AQ66-'FY 27 with Old Wealth'!AQ66</f>
        <v>37560</v>
      </c>
      <c r="K46" s="129">
        <f t="shared" si="2"/>
        <v>2.9430936368339369</v>
      </c>
      <c r="L46" s="129">
        <f t="shared" si="3"/>
        <v>-1.9430936368339369</v>
      </c>
      <c r="M46" s="131"/>
      <c r="N46" s="128">
        <v>129526.34813357037</v>
      </c>
      <c r="O46" s="128">
        <v>99542</v>
      </c>
      <c r="P46" s="128">
        <f t="shared" si="4"/>
        <v>-29984.348133570369</v>
      </c>
      <c r="R46" s="130">
        <f>'FY 26 - Original Shell'!AG66</f>
        <v>0.191106</v>
      </c>
      <c r="S46" s="140">
        <f>'FY 27 Shell'!AI66-'FY 26 - Original Shell'!AI66</f>
        <v>3.6120000000000041E-3</v>
      </c>
    </row>
    <row r="47" spans="4:19" x14ac:dyDescent="0.15">
      <c r="E47" t="s">
        <v>228</v>
      </c>
      <c r="F47" s="63">
        <f>'FY 27 with Old Wealth'!K67</f>
        <v>933.42</v>
      </c>
      <c r="G47" s="63">
        <f>'FY 27 Shell'!Y67-'FY 26 - Original Shell'!Y67</f>
        <v>-15.840000000000032</v>
      </c>
      <c r="H47" s="128">
        <f>'FY 27 Shell'!AQ67-'FY 26 - Original Shell'!AQ67</f>
        <v>-39464</v>
      </c>
      <c r="I47" s="127">
        <f>'FY 27 with Old Wealth'!AQ67-'FY 26 - Original Shell'!AQ67</f>
        <v>-46965</v>
      </c>
      <c r="J47" s="127">
        <f>'FY 27 Shell'!AQ67-'FY 27 with Old Wealth'!AQ67</f>
        <v>7501</v>
      </c>
      <c r="K47" s="129">
        <f t="shared" si="2"/>
        <v>1.1900719643219135</v>
      </c>
      <c r="L47" s="129">
        <f t="shared" si="3"/>
        <v>-0.19007196432191364</v>
      </c>
      <c r="M47" s="131"/>
      <c r="N47" s="128">
        <v>0</v>
      </c>
      <c r="O47" s="128">
        <v>0</v>
      </c>
      <c r="P47" s="128">
        <f t="shared" si="4"/>
        <v>0</v>
      </c>
      <c r="R47" s="130">
        <f>'FY 26 - Original Shell'!AG67</f>
        <v>0.25726100000000002</v>
      </c>
      <c r="S47" s="140">
        <f>'FY 27 Shell'!AI67-'FY 26 - Original Shell'!AI67</f>
        <v>6.4500000000000668E-4</v>
      </c>
    </row>
    <row r="48" spans="4:19" x14ac:dyDescent="0.15">
      <c r="E48" t="s">
        <v>229</v>
      </c>
      <c r="F48" s="63">
        <f>'FY 27 with Old Wealth'!K68</f>
        <v>1631.48</v>
      </c>
      <c r="G48" s="63">
        <f>'FY 27 Shell'!Y68-'FY 26 - Original Shell'!Y68</f>
        <v>-65.400000000000091</v>
      </c>
      <c r="H48" s="128">
        <f>'FY 27 Shell'!AQ68-'FY 26 - Original Shell'!AQ68</f>
        <v>-781915</v>
      </c>
      <c r="I48" s="127">
        <f>'FY 27 with Old Wealth'!AQ68-'FY 26 - Original Shell'!AQ68</f>
        <v>-224897</v>
      </c>
      <c r="J48" s="127">
        <f>'FY 27 Shell'!AQ68-'FY 27 with Old Wealth'!AQ68</f>
        <v>-557018</v>
      </c>
      <c r="K48" s="129">
        <f t="shared" si="2"/>
        <v>0.28762333501723331</v>
      </c>
      <c r="L48" s="129">
        <f t="shared" si="3"/>
        <v>0.71237666498276664</v>
      </c>
      <c r="M48" s="131"/>
      <c r="N48" s="128">
        <v>0</v>
      </c>
      <c r="O48" s="128">
        <v>0</v>
      </c>
      <c r="P48" s="128">
        <f t="shared" si="4"/>
        <v>0</v>
      </c>
      <c r="R48" s="130">
        <f>'FY 26 - Original Shell'!AG68</f>
        <v>0.29837599999999997</v>
      </c>
      <c r="S48" s="140">
        <f>'FY 27 Shell'!AI68-'FY 26 - Original Shell'!AI68</f>
        <v>-2.7440999999999993E-2</v>
      </c>
    </row>
    <row r="49" spans="4:19" x14ac:dyDescent="0.15">
      <c r="D49">
        <v>1</v>
      </c>
      <c r="E49" t="s">
        <v>230</v>
      </c>
      <c r="F49" s="63">
        <f>'FY 27 with Old Wealth'!K69</f>
        <v>7634.5</v>
      </c>
      <c r="G49" s="63">
        <f>'FY 27 Shell'!Y69-'FY 26 - Original Shell'!Y69</f>
        <v>-417.34999999999854</v>
      </c>
      <c r="H49" s="128">
        <f>'FY 27 Shell'!AQ69-'FY 26 - Original Shell'!AQ69</f>
        <v>-2360173</v>
      </c>
      <c r="I49" s="127">
        <f>'FY 27 with Old Wealth'!AQ69-'FY 26 - Original Shell'!AQ69</f>
        <v>-3003719</v>
      </c>
      <c r="J49" s="127">
        <f>'FY 27 Shell'!AQ69-'FY 27 with Old Wealth'!AQ69</f>
        <v>643546</v>
      </c>
      <c r="K49" s="129">
        <f t="shared" si="2"/>
        <v>1.2726689950270595</v>
      </c>
      <c r="L49" s="129">
        <f t="shared" si="3"/>
        <v>-0.27266899502705944</v>
      </c>
      <c r="M49" s="131"/>
      <c r="N49" s="128">
        <v>4299210.1813003831</v>
      </c>
      <c r="O49" s="128">
        <v>1535492</v>
      </c>
      <c r="P49" s="128">
        <f t="shared" si="4"/>
        <v>-2763718.1813003831</v>
      </c>
      <c r="R49" s="130">
        <f>'FY 26 - Original Shell'!AG69</f>
        <v>0.57447899999999996</v>
      </c>
      <c r="S49" s="140">
        <f>'FY 27 Shell'!AI69-'FY 26 - Original Shell'!AI69</f>
        <v>5.9130000000000571E-3</v>
      </c>
    </row>
    <row r="50" spans="4:19" x14ac:dyDescent="0.15">
      <c r="D50">
        <v>1</v>
      </c>
      <c r="E50" t="s">
        <v>231</v>
      </c>
      <c r="F50" s="63">
        <f>'FY 27 with Old Wealth'!K70</f>
        <v>2909.79</v>
      </c>
      <c r="G50" s="63">
        <f>'FY 27 Shell'!Y70-'FY 26 - Original Shell'!Y70</f>
        <v>-135.95000000000027</v>
      </c>
      <c r="H50" s="128">
        <f>'FY 27 Shell'!AQ70-'FY 26 - Original Shell'!AQ70</f>
        <v>-979890</v>
      </c>
      <c r="I50" s="127">
        <f>'FY 27 with Old Wealth'!AQ70-'FY 26 - Original Shell'!AQ70</f>
        <v>-706186</v>
      </c>
      <c r="J50" s="127">
        <f>'FY 27 Shell'!AQ70-'FY 27 with Old Wealth'!AQ70</f>
        <v>-273704</v>
      </c>
      <c r="K50" s="129">
        <f t="shared" si="2"/>
        <v>0.72067885170784474</v>
      </c>
      <c r="L50" s="129">
        <f t="shared" si="3"/>
        <v>0.27932114829215526</v>
      </c>
      <c r="M50" s="131"/>
      <c r="N50" s="128">
        <v>204411.06612406427</v>
      </c>
      <c r="O50" s="128">
        <v>0</v>
      </c>
      <c r="P50" s="128">
        <f t="shared" si="4"/>
        <v>-204411.06612406427</v>
      </c>
      <c r="R50" s="130">
        <f>'FY 26 - Original Shell'!AG70</f>
        <v>0.450712</v>
      </c>
      <c r="S50" s="140">
        <f>'FY 27 Shell'!AI70-'FY 26 - Original Shell'!AI70</f>
        <v>-6.7159999999999997E-3</v>
      </c>
    </row>
    <row r="51" spans="4:19" x14ac:dyDescent="0.15">
      <c r="E51" t="s">
        <v>232</v>
      </c>
      <c r="F51" s="63">
        <f>'FY 27 with Old Wealth'!K71</f>
        <v>2321.2399999999998</v>
      </c>
      <c r="G51" s="63">
        <f>'FY 27 Shell'!Y71-'FY 26 - Original Shell'!Y71</f>
        <v>-48.800000000000182</v>
      </c>
      <c r="H51" s="128">
        <f>'FY 27 Shell'!AQ71-'FY 26 - Original Shell'!AQ71</f>
        <v>-530386</v>
      </c>
      <c r="I51" s="127">
        <f>'FY 27 with Old Wealth'!AQ71-'FY 26 - Original Shell'!AQ71</f>
        <v>-76455</v>
      </c>
      <c r="J51" s="127">
        <f>'FY 27 Shell'!AQ71-'FY 27 with Old Wealth'!AQ71</f>
        <v>-453931</v>
      </c>
      <c r="K51" s="129">
        <f t="shared" si="2"/>
        <v>0.14414973245900156</v>
      </c>
      <c r="L51" s="129">
        <f t="shared" si="3"/>
        <v>0.85585026754099847</v>
      </c>
      <c r="M51" s="131"/>
      <c r="N51" s="128">
        <v>0</v>
      </c>
      <c r="O51" s="128">
        <v>0</v>
      </c>
      <c r="P51" s="128">
        <f t="shared" si="4"/>
        <v>0</v>
      </c>
      <c r="R51" s="130">
        <f>'FY 26 - Original Shell'!AG71</f>
        <v>0.13594000000000001</v>
      </c>
      <c r="S51" s="140">
        <f>'FY 27 Shell'!AI71-'FY 26 - Original Shell'!AI71</f>
        <v>-1.5554999999999999E-2</v>
      </c>
    </row>
    <row r="52" spans="4:19" x14ac:dyDescent="0.15">
      <c r="E52" t="s">
        <v>233</v>
      </c>
      <c r="F52" s="63">
        <f>'FY 27 with Old Wealth'!K72</f>
        <v>1236.5899999999999</v>
      </c>
      <c r="G52" s="63">
        <f>'FY 27 Shell'!Y72-'FY 26 - Original Shell'!Y72</f>
        <v>-5.7799999999999727</v>
      </c>
      <c r="H52" s="128">
        <f>'FY 27 Shell'!AQ72-'FY 26 - Original Shell'!AQ72</f>
        <v>-11066</v>
      </c>
      <c r="I52" s="127">
        <f>'FY 27 with Old Wealth'!AQ72-'FY 26 - Original Shell'!AQ72</f>
        <v>-11066</v>
      </c>
      <c r="J52" s="127">
        <f>'FY 27 Shell'!AQ72-'FY 27 with Old Wealth'!AQ72</f>
        <v>0</v>
      </c>
      <c r="K52" s="129">
        <f t="shared" si="2"/>
        <v>1</v>
      </c>
      <c r="L52" s="129">
        <f t="shared" si="3"/>
        <v>0</v>
      </c>
      <c r="M52" s="131"/>
      <c r="N52" s="128">
        <v>13674.909463308097</v>
      </c>
      <c r="O52" s="128">
        <v>0</v>
      </c>
      <c r="P52" s="128">
        <f t="shared" si="4"/>
        <v>-13674.909463308097</v>
      </c>
      <c r="R52" s="130">
        <f>'FY 26 - Original Shell'!AG72</f>
        <v>0.01</v>
      </c>
      <c r="S52" s="140">
        <f>'FY 27 Shell'!AI72-'FY 26 - Original Shell'!AI72</f>
        <v>0</v>
      </c>
    </row>
    <row r="53" spans="4:19" x14ac:dyDescent="0.15">
      <c r="D53">
        <v>1</v>
      </c>
      <c r="E53" t="s">
        <v>234</v>
      </c>
      <c r="F53" s="63">
        <f>'FY 27 with Old Wealth'!K73</f>
        <v>1042.69</v>
      </c>
      <c r="G53" s="63">
        <f>'FY 27 Shell'!Y73-'FY 26 - Original Shell'!Y73</f>
        <v>-46.909999999999854</v>
      </c>
      <c r="H53" s="128">
        <f>'FY 27 Shell'!AQ73-'FY 26 - Original Shell'!AQ73</f>
        <v>-213763</v>
      </c>
      <c r="I53" s="127">
        <f>'FY 27 with Old Wealth'!AQ73-'FY 26 - Original Shell'!AQ73</f>
        <v>-184961</v>
      </c>
      <c r="J53" s="127">
        <f>'FY 27 Shell'!AQ73-'FY 27 with Old Wealth'!AQ73</f>
        <v>-28802</v>
      </c>
      <c r="K53" s="129">
        <f t="shared" si="2"/>
        <v>0.8652619957616613</v>
      </c>
      <c r="L53" s="129">
        <f t="shared" si="3"/>
        <v>0.13473800423833873</v>
      </c>
      <c r="M53" s="131"/>
      <c r="N53" s="128">
        <v>8703.5961434644705</v>
      </c>
      <c r="O53" s="128">
        <v>0</v>
      </c>
      <c r="P53" s="128">
        <f t="shared" si="4"/>
        <v>-8703.5961434644705</v>
      </c>
      <c r="R53" s="130">
        <f>'FY 26 - Original Shell'!AG73</f>
        <v>0.34211599999999998</v>
      </c>
      <c r="S53" s="140">
        <f>'FY 27 Shell'!AI73-'FY 26 - Original Shell'!AI73</f>
        <v>-2.0459999999999923E-3</v>
      </c>
    </row>
    <row r="54" spans="4:19" x14ac:dyDescent="0.15">
      <c r="E54" t="s">
        <v>235</v>
      </c>
      <c r="F54" s="63">
        <f>'FY 27 with Old Wealth'!K74</f>
        <v>2457.6999999999998</v>
      </c>
      <c r="G54" s="63">
        <f>'FY 27 Shell'!Y74-'FY 26 - Original Shell'!Y74</f>
        <v>-38.610000000000127</v>
      </c>
      <c r="H54" s="128">
        <f>'FY 27 Shell'!AQ74-'FY 26 - Original Shell'!AQ74</f>
        <v>-693026</v>
      </c>
      <c r="I54" s="127">
        <f>'FY 27 with Old Wealth'!AQ74-'FY 26 - Original Shell'!AQ74</f>
        <v>-136305</v>
      </c>
      <c r="J54" s="127">
        <f>'FY 27 Shell'!AQ74-'FY 27 with Old Wealth'!AQ74</f>
        <v>-556721</v>
      </c>
      <c r="K54" s="129">
        <f t="shared" si="2"/>
        <v>0.1966809326057031</v>
      </c>
      <c r="L54" s="129">
        <f t="shared" si="3"/>
        <v>0.80331906739429693</v>
      </c>
      <c r="M54" s="131"/>
      <c r="N54" s="128">
        <v>18579.208421051153</v>
      </c>
      <c r="O54" s="128">
        <v>0</v>
      </c>
      <c r="P54" s="128">
        <f t="shared" si="4"/>
        <v>-18579.208421051153</v>
      </c>
      <c r="R54" s="130">
        <f>'FY 26 - Original Shell'!AG74</f>
        <v>0.30631599999999998</v>
      </c>
      <c r="S54" s="140">
        <f>'FY 27 Shell'!AI74-'FY 26 - Original Shell'!AI74</f>
        <v>-1.8432999999999977E-2</v>
      </c>
    </row>
    <row r="55" spans="4:19" x14ac:dyDescent="0.15">
      <c r="D55">
        <v>1</v>
      </c>
      <c r="E55" t="s">
        <v>236</v>
      </c>
      <c r="F55" s="63">
        <f>'FY 27 with Old Wealth'!K75</f>
        <v>4760.3599999999997</v>
      </c>
      <c r="G55" s="63">
        <f>'FY 27 Shell'!Y75-'FY 26 - Original Shell'!Y75</f>
        <v>-143.30000000000018</v>
      </c>
      <c r="H55" s="128">
        <f>'FY 27 Shell'!AQ75-'FY 26 - Original Shell'!AQ75</f>
        <v>-1068866</v>
      </c>
      <c r="I55" s="127">
        <f>'FY 27 with Old Wealth'!AQ75-'FY 26 - Original Shell'!AQ75</f>
        <v>-719043</v>
      </c>
      <c r="J55" s="127">
        <f>'FY 27 Shell'!AQ75-'FY 27 with Old Wealth'!AQ75</f>
        <v>-349823</v>
      </c>
      <c r="K55" s="129">
        <f t="shared" si="2"/>
        <v>0.67271575669915595</v>
      </c>
      <c r="L55" s="129">
        <f t="shared" si="3"/>
        <v>0.32728424330084405</v>
      </c>
      <c r="M55" s="131"/>
      <c r="N55" s="128">
        <v>110289.88477497187</v>
      </c>
      <c r="O55" s="128">
        <v>0</v>
      </c>
      <c r="P55" s="128">
        <f t="shared" si="4"/>
        <v>-110289.88477497187</v>
      </c>
      <c r="R55" s="130">
        <f>'FY 26 - Original Shell'!AG75</f>
        <v>0.43537900000000002</v>
      </c>
      <c r="S55" s="140">
        <f>'FY 27 Shell'!AI75-'FY 26 - Original Shell'!AI75</f>
        <v>-5.5360000000000409E-3</v>
      </c>
    </row>
    <row r="56" spans="4:19" x14ac:dyDescent="0.15">
      <c r="E56" t="s">
        <v>237</v>
      </c>
      <c r="F56" s="63">
        <f>'FY 27 with Old Wealth'!K76</f>
        <v>510.89</v>
      </c>
      <c r="G56" s="63">
        <f>'FY 27 Shell'!Y76-'FY 26 - Original Shell'!Y76</f>
        <v>-1.7300000000001319</v>
      </c>
      <c r="H56" s="128">
        <f>'FY 27 Shell'!AQ76-'FY 26 - Original Shell'!AQ76</f>
        <v>-4400</v>
      </c>
      <c r="I56" s="127">
        <f>'FY 27 with Old Wealth'!AQ76-'FY 26 - Original Shell'!AQ76</f>
        <v>-4400</v>
      </c>
      <c r="J56" s="127">
        <f>'FY 27 Shell'!AQ76-'FY 27 with Old Wealth'!AQ76</f>
        <v>0</v>
      </c>
      <c r="K56" s="129">
        <f t="shared" si="2"/>
        <v>1</v>
      </c>
      <c r="L56" s="129">
        <f t="shared" si="3"/>
        <v>0</v>
      </c>
      <c r="M56" s="131"/>
      <c r="N56" s="128">
        <v>3787</v>
      </c>
      <c r="O56" s="128">
        <v>0</v>
      </c>
      <c r="P56" s="128">
        <f t="shared" si="4"/>
        <v>-3787</v>
      </c>
      <c r="R56" s="130">
        <f>'FY 26 - Original Shell'!AG76</f>
        <v>0.01</v>
      </c>
      <c r="S56" s="140">
        <f>'FY 27 Shell'!AI76-'FY 26 - Original Shell'!AI76</f>
        <v>0</v>
      </c>
    </row>
    <row r="57" spans="4:19" x14ac:dyDescent="0.15">
      <c r="E57" t="s">
        <v>238</v>
      </c>
      <c r="F57" s="63">
        <f>'FY 27 with Old Wealth'!K77</f>
        <v>9030.48</v>
      </c>
      <c r="G57" s="63">
        <f>'FY 27 Shell'!Y77-'FY 26 - Original Shell'!Y77</f>
        <v>-74.900000000001455</v>
      </c>
      <c r="H57" s="128">
        <f>'FY 27 Shell'!AQ77-'FY 26 - Original Shell'!AQ77</f>
        <v>-8633</v>
      </c>
      <c r="I57" s="127">
        <f>'FY 27 with Old Wealth'!AQ77-'FY 26 - Original Shell'!AQ77</f>
        <v>-8633</v>
      </c>
      <c r="J57" s="127">
        <f>'FY 27 Shell'!AQ77-'FY 27 with Old Wealth'!AQ77</f>
        <v>0</v>
      </c>
      <c r="K57" s="129">
        <f t="shared" si="2"/>
        <v>1</v>
      </c>
      <c r="L57" s="129">
        <f t="shared" si="3"/>
        <v>0</v>
      </c>
      <c r="M57" s="131"/>
      <c r="N57" s="128">
        <v>79163.147862725658</v>
      </c>
      <c r="O57" s="128">
        <v>38391</v>
      </c>
      <c r="P57" s="128">
        <f t="shared" si="4"/>
        <v>-40772.147862725658</v>
      </c>
      <c r="R57" s="130">
        <f>'FY 26 - Original Shell'!AG77</f>
        <v>0.01</v>
      </c>
      <c r="S57" s="140">
        <f>'FY 27 Shell'!AI77-'FY 26 - Original Shell'!AI77</f>
        <v>0</v>
      </c>
    </row>
    <row r="58" spans="4:19" x14ac:dyDescent="0.15">
      <c r="E58" t="s">
        <v>239</v>
      </c>
      <c r="F58" s="63">
        <f>'FY 27 with Old Wealth'!K78</f>
        <v>4042.58</v>
      </c>
      <c r="G58" s="63">
        <f>'FY 27 Shell'!Y78-'FY 26 - Original Shell'!Y78</f>
        <v>-117.71000000000004</v>
      </c>
      <c r="H58" s="128">
        <f>'FY 27 Shell'!AQ78-'FY 26 - Original Shell'!AQ78</f>
        <v>-1367858</v>
      </c>
      <c r="I58" s="127">
        <f>'FY 27 with Old Wealth'!AQ78-'FY 26 - Original Shell'!AQ78</f>
        <v>-98646</v>
      </c>
      <c r="J58" s="127">
        <f>'FY 27 Shell'!AQ78-'FY 27 with Old Wealth'!AQ78</f>
        <v>-1269212</v>
      </c>
      <c r="K58" s="129">
        <f t="shared" si="2"/>
        <v>7.2117134965763996E-2</v>
      </c>
      <c r="L58" s="129">
        <f t="shared" si="3"/>
        <v>0.927882865034236</v>
      </c>
      <c r="M58" s="131"/>
      <c r="N58" s="128">
        <v>247718.91679633653</v>
      </c>
      <c r="O58" s="128">
        <v>0</v>
      </c>
      <c r="P58" s="128">
        <f t="shared" si="4"/>
        <v>-247718.91679633653</v>
      </c>
      <c r="R58" s="130">
        <f>'FY 26 - Original Shell'!AG78</f>
        <v>7.2715000000000002E-2</v>
      </c>
      <c r="S58" s="140">
        <f>'FY 27 Shell'!AI78-'FY 26 - Original Shell'!AI78</f>
        <v>-2.5570000000000002E-2</v>
      </c>
    </row>
    <row r="59" spans="4:19" x14ac:dyDescent="0.15">
      <c r="E59" t="s">
        <v>240</v>
      </c>
      <c r="F59" s="63">
        <f>'FY 27 with Old Wealth'!K79</f>
        <v>257.60000000000002</v>
      </c>
      <c r="G59" s="63">
        <f>'FY 27 Shell'!Y79-'FY 26 - Original Shell'!Y79</f>
        <v>13.710000000000036</v>
      </c>
      <c r="H59" s="128">
        <f>'FY 27 Shell'!AQ79-'FY 26 - Original Shell'!AQ79</f>
        <v>96837</v>
      </c>
      <c r="I59" s="127">
        <f>'FY 27 with Old Wealth'!AQ79-'FY 26 - Original Shell'!AQ79</f>
        <v>27039</v>
      </c>
      <c r="J59" s="127">
        <f>'FY 27 Shell'!AQ79-'FY 27 with Old Wealth'!AQ79</f>
        <v>69798</v>
      </c>
      <c r="K59" s="129">
        <f t="shared" si="2"/>
        <v>0.27922178506149509</v>
      </c>
      <c r="L59" s="129">
        <f t="shared" si="3"/>
        <v>0.72077821493850491</v>
      </c>
      <c r="M59" s="131"/>
      <c r="N59" s="128">
        <v>0</v>
      </c>
      <c r="O59" s="128">
        <v>0</v>
      </c>
      <c r="P59" s="128">
        <f t="shared" si="4"/>
        <v>0</v>
      </c>
      <c r="R59" s="130">
        <f>'FY 26 - Original Shell'!AG79</f>
        <v>0.16352800000000001</v>
      </c>
      <c r="S59" s="140">
        <f>'FY 27 Shell'!AI79-'FY 26 - Original Shell'!AI79</f>
        <v>2.2074999999999984E-2</v>
      </c>
    </row>
    <row r="60" spans="4:19" x14ac:dyDescent="0.15">
      <c r="E60" t="s">
        <v>241</v>
      </c>
      <c r="F60" s="63">
        <f>'FY 27 with Old Wealth'!K80</f>
        <v>5575.2</v>
      </c>
      <c r="G60" s="63">
        <f>'FY 27 Shell'!Y80-'FY 26 - Original Shell'!Y80</f>
        <v>-107.95000000000073</v>
      </c>
      <c r="H60" s="128">
        <f>'FY 27 Shell'!AQ80-'FY 26 - Original Shell'!AQ80</f>
        <v>-1588007</v>
      </c>
      <c r="I60" s="127">
        <f>'FY 27 with Old Wealth'!AQ80-'FY 26 - Original Shell'!AQ80</f>
        <v>-121223</v>
      </c>
      <c r="J60" s="127">
        <f>'FY 27 Shell'!AQ80-'FY 27 with Old Wealth'!AQ80</f>
        <v>-1466784</v>
      </c>
      <c r="K60" s="129">
        <f t="shared" si="2"/>
        <v>7.6336565267029685E-2</v>
      </c>
      <c r="L60" s="129">
        <f t="shared" si="3"/>
        <v>0.9236634347329703</v>
      </c>
      <c r="M60" s="131"/>
      <c r="N60" s="128">
        <v>443526.87578894745</v>
      </c>
      <c r="O60" s="128">
        <v>0</v>
      </c>
      <c r="P60" s="128">
        <f t="shared" si="4"/>
        <v>-443526.87578894745</v>
      </c>
      <c r="R60" s="130">
        <f>'FY 26 - Original Shell'!AG80</f>
        <v>9.7435999999999995E-2</v>
      </c>
      <c r="S60" s="140">
        <f>'FY 27 Shell'!AI80-'FY 26 - Original Shell'!AI80</f>
        <v>-2.1666999999999992E-2</v>
      </c>
    </row>
    <row r="61" spans="4:19" x14ac:dyDescent="0.15">
      <c r="E61" t="s">
        <v>242</v>
      </c>
      <c r="F61" s="63">
        <f>'FY 27 with Old Wealth'!K81</f>
        <v>284.12</v>
      </c>
      <c r="G61" s="63">
        <f>'FY 27 Shell'!Y81-'FY 26 - Original Shell'!Y81</f>
        <v>2.7300000000000182</v>
      </c>
      <c r="H61" s="128">
        <f>'FY 27 Shell'!AQ81-'FY 26 - Original Shell'!AQ81</f>
        <v>2914</v>
      </c>
      <c r="I61" s="127">
        <f>'FY 27 with Old Wealth'!AQ81-'FY 26 - Original Shell'!AQ81</f>
        <v>2914</v>
      </c>
      <c r="J61" s="127">
        <f>'FY 27 Shell'!AQ81-'FY 27 with Old Wealth'!AQ81</f>
        <v>0</v>
      </c>
      <c r="K61" s="129">
        <f t="shared" si="2"/>
        <v>1</v>
      </c>
      <c r="L61" s="129">
        <f t="shared" si="3"/>
        <v>0</v>
      </c>
      <c r="M61" s="131"/>
      <c r="N61" s="128">
        <v>2081</v>
      </c>
      <c r="O61" s="128">
        <v>5014</v>
      </c>
      <c r="P61" s="128">
        <f t="shared" si="4"/>
        <v>2933</v>
      </c>
      <c r="R61" s="130">
        <f>'FY 26 - Original Shell'!AG81</f>
        <v>0.01</v>
      </c>
      <c r="S61" s="140">
        <f>'FY 27 Shell'!AI81-'FY 26 - Original Shell'!AI81</f>
        <v>0</v>
      </c>
    </row>
    <row r="62" spans="4:19" x14ac:dyDescent="0.15">
      <c r="E62" t="s">
        <v>243</v>
      </c>
      <c r="F62" s="63">
        <f>'FY 27 with Old Wealth'!K82</f>
        <v>1657.62</v>
      </c>
      <c r="G62" s="63">
        <f>'FY 27 Shell'!Y82-'FY 26 - Original Shell'!Y82</f>
        <v>12.439999999999827</v>
      </c>
      <c r="H62" s="128">
        <f>'FY 27 Shell'!AQ82-'FY 26 - Original Shell'!AQ82</f>
        <v>-72858</v>
      </c>
      <c r="I62" s="127">
        <f>'FY 27 with Old Wealth'!AQ82-'FY 26 - Original Shell'!AQ82</f>
        <v>39402</v>
      </c>
      <c r="J62" s="127">
        <f>'FY 27 Shell'!AQ82-'FY 27 with Old Wealth'!AQ82</f>
        <v>-112260</v>
      </c>
      <c r="K62" s="129">
        <f t="shared" si="2"/>
        <v>-0.54080540228938478</v>
      </c>
      <c r="L62" s="129">
        <f t="shared" si="3"/>
        <v>1.5408054022893849</v>
      </c>
      <c r="M62" s="131"/>
      <c r="N62" s="128">
        <v>336021.14620530262</v>
      </c>
      <c r="O62" s="128">
        <v>246413</v>
      </c>
      <c r="P62" s="128">
        <f t="shared" si="4"/>
        <v>-89608.146205302619</v>
      </c>
      <c r="R62" s="130">
        <f>'FY 26 - Original Shell'!AG82</f>
        <v>0.27482099999999998</v>
      </c>
      <c r="S62" s="140">
        <f>'FY 27 Shell'!AI82-'FY 26 - Original Shell'!AI82</f>
        <v>-5.6229999999999891E-3</v>
      </c>
    </row>
    <row r="63" spans="4:19" x14ac:dyDescent="0.15">
      <c r="E63" t="s">
        <v>244</v>
      </c>
      <c r="F63" s="63">
        <f>'FY 27 with Old Wealth'!K83</f>
        <v>8056.44</v>
      </c>
      <c r="G63" s="63">
        <f>'FY 27 Shell'!Y83-'FY 26 - Original Shell'!Y83</f>
        <v>-214.53000000000065</v>
      </c>
      <c r="H63" s="128">
        <f>'FY 27 Shell'!AQ83-'FY 26 - Original Shell'!AQ83</f>
        <v>-24724</v>
      </c>
      <c r="I63" s="127">
        <f>'FY 27 with Old Wealth'!AQ83-'FY 26 - Original Shell'!AQ83</f>
        <v>-24724</v>
      </c>
      <c r="J63" s="127">
        <f>'FY 27 Shell'!AQ83-'FY 27 with Old Wealth'!AQ83</f>
        <v>0</v>
      </c>
      <c r="K63" s="129">
        <f t="shared" si="2"/>
        <v>1</v>
      </c>
      <c r="L63" s="129">
        <f t="shared" si="3"/>
        <v>0</v>
      </c>
      <c r="M63" s="131"/>
      <c r="N63" s="128">
        <v>60542</v>
      </c>
      <c r="O63" s="128">
        <v>32991</v>
      </c>
      <c r="P63" s="128">
        <f t="shared" si="4"/>
        <v>-27551</v>
      </c>
      <c r="R63" s="130">
        <f>'FY 26 - Original Shell'!AG83</f>
        <v>0.01</v>
      </c>
      <c r="S63" s="140">
        <f>'FY 27 Shell'!AI83-'FY 26 - Original Shell'!AI83</f>
        <v>0</v>
      </c>
    </row>
    <row r="64" spans="4:19" x14ac:dyDescent="0.15">
      <c r="E64" t="s">
        <v>245</v>
      </c>
      <c r="F64" s="63">
        <f>'FY 27 with Old Wealth'!K84</f>
        <v>1588.52</v>
      </c>
      <c r="G64" s="63">
        <f>'FY 27 Shell'!Y84-'FY 26 - Original Shell'!Y84</f>
        <v>-11.930000000000064</v>
      </c>
      <c r="H64" s="128">
        <f>'FY 27 Shell'!AQ84-'FY 26 - Original Shell'!AQ84</f>
        <v>-317704</v>
      </c>
      <c r="I64" s="127">
        <f>'FY 27 with Old Wealth'!AQ84-'FY 26 - Original Shell'!AQ84</f>
        <v>-67331</v>
      </c>
      <c r="J64" s="127">
        <f>'FY 27 Shell'!AQ84-'FY 27 with Old Wealth'!AQ84</f>
        <v>-250373</v>
      </c>
      <c r="K64" s="129">
        <f t="shared" si="2"/>
        <v>0.21192997255306825</v>
      </c>
      <c r="L64" s="129">
        <f t="shared" si="3"/>
        <v>0.78807002744693178</v>
      </c>
      <c r="M64" s="131"/>
      <c r="N64" s="128">
        <v>290507</v>
      </c>
      <c r="O64" s="128">
        <v>0</v>
      </c>
      <c r="P64" s="128">
        <f t="shared" si="4"/>
        <v>-290507</v>
      </c>
      <c r="R64" s="130">
        <f>'FY 26 - Original Shell'!AG84</f>
        <v>0.49260999999999999</v>
      </c>
      <c r="S64" s="140">
        <f>'FY 27 Shell'!AI84-'FY 26 - Original Shell'!AI84</f>
        <v>-1.1724999999999985E-2</v>
      </c>
    </row>
    <row r="65" spans="4:19" x14ac:dyDescent="0.15">
      <c r="D65">
        <v>1</v>
      </c>
      <c r="E65" t="s">
        <v>246</v>
      </c>
      <c r="F65" s="63">
        <f>'FY 27 with Old Wealth'!K85</f>
        <v>4144.78</v>
      </c>
      <c r="G65" s="63">
        <f>'FY 27 Shell'!Y85-'FY 26 - Original Shell'!Y85</f>
        <v>-487.10999999999967</v>
      </c>
      <c r="H65" s="128">
        <f>'FY 27 Shell'!AQ85-'FY 26 - Original Shell'!AQ85</f>
        <v>-3159690</v>
      </c>
      <c r="I65" s="127">
        <f>'FY 27 with Old Wealth'!AQ85-'FY 26 - Original Shell'!AQ85</f>
        <v>-1647165</v>
      </c>
      <c r="J65" s="127">
        <f>'FY 27 Shell'!AQ85-'FY 27 with Old Wealth'!AQ85</f>
        <v>-1512525</v>
      </c>
      <c r="K65" s="129">
        <f t="shared" si="2"/>
        <v>0.52130588760289776</v>
      </c>
      <c r="L65" s="129">
        <f t="shared" si="3"/>
        <v>0.47869411239710224</v>
      </c>
      <c r="M65" s="131"/>
      <c r="N65" s="128">
        <v>0</v>
      </c>
      <c r="O65" s="128">
        <v>0</v>
      </c>
      <c r="P65" s="128">
        <f t="shared" si="4"/>
        <v>0</v>
      </c>
      <c r="R65" s="130">
        <f>'FY 26 - Original Shell'!AG85</f>
        <v>0.293406</v>
      </c>
      <c r="S65" s="140">
        <f>'FY 27 Shell'!AI85-'FY 26 - Original Shell'!AI85</f>
        <v>-2.7397999999999978E-2</v>
      </c>
    </row>
    <row r="66" spans="4:19" x14ac:dyDescent="0.15">
      <c r="E66" t="s">
        <v>247</v>
      </c>
      <c r="F66" s="63">
        <f>'FY 27 with Old Wealth'!K86</f>
        <v>2970.24</v>
      </c>
      <c r="G66" s="63">
        <f>'FY 27 Shell'!Y86-'FY 26 - Original Shell'!Y86</f>
        <v>-113.17000000000007</v>
      </c>
      <c r="H66" s="128">
        <f>'FY 27 Shell'!AQ86-'FY 26 - Original Shell'!AQ86</f>
        <v>-13042</v>
      </c>
      <c r="I66" s="127">
        <f>'FY 27 with Old Wealth'!AQ86-'FY 26 - Original Shell'!AQ86</f>
        <v>-13042</v>
      </c>
      <c r="J66" s="127">
        <f>'FY 27 Shell'!AQ86-'FY 27 with Old Wealth'!AQ86</f>
        <v>0</v>
      </c>
      <c r="K66" s="129">
        <f t="shared" si="2"/>
        <v>1</v>
      </c>
      <c r="L66" s="129">
        <f t="shared" si="3"/>
        <v>0</v>
      </c>
      <c r="M66" s="131"/>
      <c r="N66" s="128">
        <v>0</v>
      </c>
      <c r="O66" s="128">
        <v>0</v>
      </c>
      <c r="P66" s="128">
        <f t="shared" si="4"/>
        <v>0</v>
      </c>
      <c r="R66" s="130">
        <f>'FY 26 - Original Shell'!AG86</f>
        <v>0.01</v>
      </c>
      <c r="S66" s="140">
        <f>'FY 27 Shell'!AI86-'FY 26 - Original Shell'!AI86</f>
        <v>0</v>
      </c>
    </row>
    <row r="67" spans="4:19" x14ac:dyDescent="0.15">
      <c r="E67" t="s">
        <v>248</v>
      </c>
      <c r="F67" s="63">
        <f>'FY 27 with Old Wealth'!K87</f>
        <v>1015.24</v>
      </c>
      <c r="G67" s="63">
        <f>'FY 27 Shell'!Y87-'FY 26 - Original Shell'!Y87</f>
        <v>-4.5199999999999818</v>
      </c>
      <c r="H67" s="128">
        <f>'FY 27 Shell'!AQ87-'FY 26 - Original Shell'!AQ87</f>
        <v>-177756</v>
      </c>
      <c r="I67" s="127">
        <f>'FY 27 with Old Wealth'!AQ87-'FY 26 - Original Shell'!AQ87</f>
        <v>-11055</v>
      </c>
      <c r="J67" s="127">
        <f>'FY 27 Shell'!AQ87-'FY 27 with Old Wealth'!AQ87</f>
        <v>-166701</v>
      </c>
      <c r="K67" s="129">
        <f t="shared" si="2"/>
        <v>6.2191993519206103E-2</v>
      </c>
      <c r="L67" s="129">
        <f t="shared" si="3"/>
        <v>0.93780800648079388</v>
      </c>
      <c r="M67" s="131"/>
      <c r="N67" s="128">
        <v>155549</v>
      </c>
      <c r="O67" s="128">
        <v>0</v>
      </c>
      <c r="P67" s="128">
        <f t="shared" si="4"/>
        <v>-155549</v>
      </c>
      <c r="R67" s="130">
        <f>'FY 26 - Original Shell'!AG87</f>
        <v>0.21221999999999999</v>
      </c>
      <c r="S67" s="140">
        <f>'FY 27 Shell'!AI87-'FY 26 - Original Shell'!AI87</f>
        <v>-1.3566999999999996E-2</v>
      </c>
    </row>
    <row r="68" spans="4:19" x14ac:dyDescent="0.15">
      <c r="D68">
        <v>1</v>
      </c>
      <c r="E68" t="s">
        <v>249</v>
      </c>
      <c r="F68" s="63">
        <f>'FY 27 with Old Wealth'!K88</f>
        <v>6214.36</v>
      </c>
      <c r="G68" s="63">
        <f>'FY 27 Shell'!Y88-'FY 26 - Original Shell'!Y88</f>
        <v>-71.230000000000473</v>
      </c>
      <c r="H68" s="128">
        <f>'FY 27 Shell'!AQ88-'FY 26 - Original Shell'!AQ88</f>
        <v>-3137694</v>
      </c>
      <c r="I68" s="127">
        <f>'FY 27 with Old Wealth'!AQ88-'FY 26 - Original Shell'!AQ88</f>
        <v>-415124</v>
      </c>
      <c r="J68" s="127">
        <f>'FY 27 Shell'!AQ88-'FY 27 with Old Wealth'!AQ88</f>
        <v>-2722570</v>
      </c>
      <c r="K68" s="129">
        <f t="shared" si="2"/>
        <v>0.13230225764526432</v>
      </c>
      <c r="L68" s="129">
        <f t="shared" si="3"/>
        <v>0.86769774235473562</v>
      </c>
      <c r="M68" s="131"/>
      <c r="N68" s="128">
        <v>2537747</v>
      </c>
      <c r="O68" s="128">
        <v>0</v>
      </c>
      <c r="P68" s="128">
        <f t="shared" si="4"/>
        <v>-2537747</v>
      </c>
      <c r="R68" s="130">
        <f>'FY 26 - Original Shell'!AG88</f>
        <v>0.46567700000000001</v>
      </c>
      <c r="S68" s="140">
        <f>'FY 27 Shell'!AI88-'FY 26 - Original Shell'!AI88</f>
        <v>-3.2541000000000042E-2</v>
      </c>
    </row>
    <row r="69" spans="4:19" x14ac:dyDescent="0.15">
      <c r="E69" t="s">
        <v>250</v>
      </c>
      <c r="F69" s="63">
        <f>'FY 27 with Old Wealth'!K89</f>
        <v>108.89</v>
      </c>
      <c r="G69" s="63">
        <f>'FY 27 Shell'!Y89-'FY 26 - Original Shell'!Y89</f>
        <v>-17.469999999999985</v>
      </c>
      <c r="H69" s="128">
        <f>'FY 27 Shell'!AQ89-'FY 26 - Original Shell'!AQ89</f>
        <v>-60993</v>
      </c>
      <c r="I69" s="127">
        <f>'FY 27 with Old Wealth'!AQ89-'FY 26 - Original Shell'!AQ89</f>
        <v>-60883</v>
      </c>
      <c r="J69" s="127">
        <f>'FY 27 Shell'!AQ89-'FY 27 with Old Wealth'!AQ89</f>
        <v>-110</v>
      </c>
      <c r="K69" s="129">
        <f t="shared" si="2"/>
        <v>0.99819651435410617</v>
      </c>
      <c r="L69" s="129">
        <f t="shared" si="3"/>
        <v>1.803485645893791E-3</v>
      </c>
      <c r="M69" s="131"/>
      <c r="N69" s="128">
        <v>0</v>
      </c>
      <c r="O69" s="128">
        <v>0</v>
      </c>
      <c r="P69" s="128">
        <f t="shared" si="4"/>
        <v>0</v>
      </c>
      <c r="R69" s="130">
        <f>'FY 26 - Original Shell'!AG89</f>
        <v>0.27854600000000002</v>
      </c>
      <c r="S69" s="140">
        <f>'FY 27 Shell'!AI89-'FY 26 - Original Shell'!AI89</f>
        <v>-7.8000000000022496E-5</v>
      </c>
    </row>
    <row r="70" spans="4:19" x14ac:dyDescent="0.15">
      <c r="D70">
        <v>1</v>
      </c>
      <c r="E70" t="s">
        <v>251</v>
      </c>
      <c r="F70" s="63">
        <f>'FY 27 with Old Wealth'!K90</f>
        <v>17866.560000000001</v>
      </c>
      <c r="G70" s="63">
        <f>'FY 27 Shell'!Y90-'FY 26 - Original Shell'!Y90</f>
        <v>-788.54999999999927</v>
      </c>
      <c r="H70" s="128">
        <f>'FY 27 Shell'!AQ90-'FY 26 - Original Shell'!AQ90</f>
        <v>-8974911</v>
      </c>
      <c r="I70" s="127">
        <f>'FY 27 with Old Wealth'!AQ90-'FY 26 - Original Shell'!AQ90</f>
        <v>-7104611</v>
      </c>
      <c r="J70" s="127">
        <f>'FY 27 Shell'!AQ90-'FY 27 with Old Wealth'!AQ90</f>
        <v>-1870300</v>
      </c>
      <c r="K70" s="129">
        <f t="shared" si="2"/>
        <v>0.79160796134914313</v>
      </c>
      <c r="L70" s="129">
        <f t="shared" si="3"/>
        <v>0.20839203865085681</v>
      </c>
      <c r="M70" s="131"/>
      <c r="N70" s="128">
        <v>15961450.531025214</v>
      </c>
      <c r="O70" s="128">
        <v>3283190</v>
      </c>
      <c r="P70" s="128">
        <f t="shared" si="4"/>
        <v>-12678260.531025214</v>
      </c>
      <c r="R70" s="130">
        <f>'FY 26 - Original Shell'!AG90</f>
        <v>0.72175400000000001</v>
      </c>
      <c r="S70" s="140">
        <f>'FY 27 Shell'!AI90-'FY 26 - Original Shell'!AI90</f>
        <v>-6.6589999999999705E-3</v>
      </c>
    </row>
    <row r="71" spans="4:19" x14ac:dyDescent="0.15">
      <c r="E71" t="s">
        <v>252</v>
      </c>
      <c r="F71" s="63">
        <f>'FY 27 with Old Wealth'!K91</f>
        <v>173.33</v>
      </c>
      <c r="G71" s="63">
        <f>'FY 27 Shell'!Y91-'FY 26 - Original Shell'!Y91</f>
        <v>-10.299999999999983</v>
      </c>
      <c r="H71" s="128">
        <f>'FY 27 Shell'!AQ91-'FY 26 - Original Shell'!AQ91</f>
        <v>-91991</v>
      </c>
      <c r="I71" s="127">
        <f>'FY 27 with Old Wealth'!AQ91-'FY 26 - Original Shell'!AQ91</f>
        <v>-26264</v>
      </c>
      <c r="J71" s="127">
        <f>'FY 27 Shell'!AQ91-'FY 27 with Old Wealth'!AQ91</f>
        <v>-65727</v>
      </c>
      <c r="K71" s="129">
        <f t="shared" si="2"/>
        <v>0.28550619082301532</v>
      </c>
      <c r="L71" s="129">
        <f t="shared" si="3"/>
        <v>0.71449380917698468</v>
      </c>
      <c r="M71" s="131"/>
      <c r="N71" s="128">
        <v>0</v>
      </c>
      <c r="O71" s="128">
        <v>0</v>
      </c>
      <c r="P71" s="128">
        <f t="shared" si="4"/>
        <v>0</v>
      </c>
      <c r="R71" s="130">
        <f>'FY 26 - Original Shell'!AG91</f>
        <v>0.216192</v>
      </c>
      <c r="S71" s="140">
        <f>'FY 27 Shell'!AI91-'FY 26 - Original Shell'!AI91</f>
        <v>-3.1227000000000005E-2</v>
      </c>
    </row>
    <row r="72" spans="4:19" x14ac:dyDescent="0.15">
      <c r="E72" t="s">
        <v>253</v>
      </c>
      <c r="F72" s="63">
        <f>'FY 27 with Old Wealth'!K92</f>
        <v>673.43</v>
      </c>
      <c r="G72" s="63">
        <f>'FY 27 Shell'!Y92-'FY 26 - Original Shell'!Y92</f>
        <v>-25.310000000000059</v>
      </c>
      <c r="H72" s="128">
        <f>'FY 27 Shell'!AQ92-'FY 26 - Original Shell'!AQ92</f>
        <v>-16757</v>
      </c>
      <c r="I72" s="127">
        <f>'FY 27 with Old Wealth'!AQ92-'FY 26 - Original Shell'!AQ92</f>
        <v>-103027</v>
      </c>
      <c r="J72" s="127">
        <f>'FY 27 Shell'!AQ92-'FY 27 with Old Wealth'!AQ92</f>
        <v>86270</v>
      </c>
      <c r="K72" s="129">
        <f t="shared" ref="K72:K135" si="5">I72/H72</f>
        <v>6.1482962344095009</v>
      </c>
      <c r="L72" s="129">
        <f t="shared" ref="L72:L135" si="6">J72/H72</f>
        <v>-5.1482962344095009</v>
      </c>
      <c r="M72" s="131"/>
      <c r="N72" s="128">
        <v>117453</v>
      </c>
      <c r="O72" s="128">
        <v>101901</v>
      </c>
      <c r="P72" s="128">
        <f t="shared" ref="P72:P135" si="7">O72-N72</f>
        <v>-15552</v>
      </c>
      <c r="R72" s="130">
        <f>'FY 26 - Original Shell'!AG92</f>
        <v>0.22841</v>
      </c>
      <c r="S72" s="140">
        <f>'FY 27 Shell'!AI92-'FY 26 - Original Shell'!AI92</f>
        <v>1.0312999999999989E-2</v>
      </c>
    </row>
    <row r="73" spans="4:19" x14ac:dyDescent="0.15">
      <c r="E73" t="s">
        <v>254</v>
      </c>
      <c r="F73" s="63">
        <f>'FY 27 with Old Wealth'!K93</f>
        <v>1191.05</v>
      </c>
      <c r="G73" s="63">
        <f>'FY 27 Shell'!Y93-'FY 26 - Original Shell'!Y93</f>
        <v>-19.689999999999827</v>
      </c>
      <c r="H73" s="128">
        <f>'FY 27 Shell'!AQ93-'FY 26 - Original Shell'!AQ93</f>
        <v>-125356</v>
      </c>
      <c r="I73" s="127">
        <f>'FY 27 with Old Wealth'!AQ93-'FY 26 - Original Shell'!AQ93</f>
        <v>-66901</v>
      </c>
      <c r="J73" s="127">
        <f>'FY 27 Shell'!AQ93-'FY 27 with Old Wealth'!AQ93</f>
        <v>-58455</v>
      </c>
      <c r="K73" s="129">
        <f t="shared" si="5"/>
        <v>0.53368805641532913</v>
      </c>
      <c r="L73" s="129">
        <f t="shared" si="6"/>
        <v>0.46631194358467087</v>
      </c>
      <c r="M73" s="131"/>
      <c r="N73" s="128">
        <v>0</v>
      </c>
      <c r="O73" s="128">
        <v>0</v>
      </c>
      <c r="P73" s="128">
        <f t="shared" si="7"/>
        <v>0</v>
      </c>
      <c r="R73" s="130">
        <f>'FY 26 - Original Shell'!AG93</f>
        <v>0.260438</v>
      </c>
      <c r="S73" s="140">
        <f>'FY 27 Shell'!AI93-'FY 26 - Original Shell'!AI93</f>
        <v>-4.035999999999984E-3</v>
      </c>
    </row>
    <row r="74" spans="4:19" x14ac:dyDescent="0.15">
      <c r="E74" t="s">
        <v>255</v>
      </c>
      <c r="F74" s="63">
        <f>'FY 27 with Old Wealth'!K94</f>
        <v>195.49</v>
      </c>
      <c r="G74" s="63">
        <f>'FY 27 Shell'!Y94-'FY 26 - Original Shell'!Y94</f>
        <v>5.0400000000000205</v>
      </c>
      <c r="H74" s="128">
        <f>'FY 27 Shell'!AQ94-'FY 26 - Original Shell'!AQ94</f>
        <v>-1820</v>
      </c>
      <c r="I74" s="127">
        <f>'FY 27 with Old Wealth'!AQ94-'FY 26 - Original Shell'!AQ94</f>
        <v>-1820</v>
      </c>
      <c r="J74" s="127">
        <f>'FY 27 Shell'!AQ94-'FY 27 with Old Wealth'!AQ94</f>
        <v>0</v>
      </c>
      <c r="K74" s="129">
        <f t="shared" si="5"/>
        <v>1</v>
      </c>
      <c r="L74" s="129">
        <f t="shared" si="6"/>
        <v>0</v>
      </c>
      <c r="M74" s="131"/>
      <c r="N74" s="128">
        <v>1434</v>
      </c>
      <c r="O74" s="128">
        <v>0</v>
      </c>
      <c r="P74" s="128">
        <f t="shared" si="7"/>
        <v>-1434</v>
      </c>
      <c r="R74" s="130">
        <f>'FY 26 - Original Shell'!AG94</f>
        <v>0.01</v>
      </c>
      <c r="S74" s="140">
        <f>'FY 27 Shell'!AI94-'FY 26 - Original Shell'!AI94</f>
        <v>0</v>
      </c>
    </row>
    <row r="75" spans="4:19" x14ac:dyDescent="0.15">
      <c r="D75">
        <v>1</v>
      </c>
      <c r="E75" t="s">
        <v>256</v>
      </c>
      <c r="F75" s="63">
        <f>'FY 27 with Old Wealth'!K95</f>
        <v>2014.16</v>
      </c>
      <c r="G75" s="63">
        <f>'FY 27 Shell'!Y95-'FY 26 - Original Shell'!Y95</f>
        <v>-39.699999999999818</v>
      </c>
      <c r="H75" s="128">
        <f>'FY 27 Shell'!AQ95-'FY 26 - Original Shell'!AQ95</f>
        <v>-382128</v>
      </c>
      <c r="I75" s="127">
        <f>'FY 27 with Old Wealth'!AQ95-'FY 26 - Original Shell'!AQ95</f>
        <v>-167822</v>
      </c>
      <c r="J75" s="127">
        <f>'FY 27 Shell'!AQ95-'FY 27 with Old Wealth'!AQ95</f>
        <v>-214306</v>
      </c>
      <c r="K75" s="129">
        <f t="shared" si="5"/>
        <v>0.43917744839425532</v>
      </c>
      <c r="L75" s="129">
        <f t="shared" si="6"/>
        <v>0.56082255160574468</v>
      </c>
      <c r="M75" s="131"/>
      <c r="N75" s="128">
        <v>55762</v>
      </c>
      <c r="O75" s="128">
        <v>0</v>
      </c>
      <c r="P75" s="128">
        <f t="shared" si="7"/>
        <v>-55762</v>
      </c>
      <c r="R75" s="130">
        <f>'FY 26 - Original Shell'!AG95</f>
        <v>0.36678899999999998</v>
      </c>
      <c r="S75" s="140">
        <f>'FY 27 Shell'!AI95-'FY 26 - Original Shell'!AI95</f>
        <v>-8.0189999999999984E-3</v>
      </c>
    </row>
    <row r="76" spans="4:19" x14ac:dyDescent="0.15">
      <c r="E76" t="s">
        <v>257</v>
      </c>
      <c r="F76" s="63">
        <f>'FY 27 with Old Wealth'!K96</f>
        <v>668.43</v>
      </c>
      <c r="G76" s="63">
        <f>'FY 27 Shell'!Y96-'FY 26 - Original Shell'!Y96</f>
        <v>-37.560000000000059</v>
      </c>
      <c r="H76" s="128">
        <f>'FY 27 Shell'!AQ96-'FY 26 - Original Shell'!AQ96</f>
        <v>-214696</v>
      </c>
      <c r="I76" s="127">
        <f>'FY 27 with Old Wealth'!AQ96-'FY 26 - Original Shell'!AQ96</f>
        <v>-116048</v>
      </c>
      <c r="J76" s="127">
        <f>'FY 27 Shell'!AQ96-'FY 27 with Old Wealth'!AQ96</f>
        <v>-98648</v>
      </c>
      <c r="K76" s="129">
        <f t="shared" si="5"/>
        <v>0.54052241308641058</v>
      </c>
      <c r="L76" s="129">
        <f t="shared" si="6"/>
        <v>0.45947758691358942</v>
      </c>
      <c r="M76" s="131"/>
      <c r="N76" s="128">
        <v>76129</v>
      </c>
      <c r="O76" s="128">
        <v>0</v>
      </c>
      <c r="P76" s="128">
        <f t="shared" si="7"/>
        <v>-76129</v>
      </c>
      <c r="R76" s="130">
        <f>'FY 26 - Original Shell'!AG96</f>
        <v>0.15096100000000001</v>
      </c>
      <c r="S76" s="140">
        <f>'FY 27 Shell'!AI96-'FY 26 - Original Shell'!AI96</f>
        <v>-1.2244000000000005E-2</v>
      </c>
    </row>
    <row r="77" spans="4:19" x14ac:dyDescent="0.15">
      <c r="E77" t="s">
        <v>258</v>
      </c>
      <c r="F77" s="63">
        <f>'FY 27 with Old Wealth'!K97</f>
        <v>796.01</v>
      </c>
      <c r="G77" s="63">
        <f>'FY 27 Shell'!Y97-'FY 26 - Original Shell'!Y97</f>
        <v>-52.340000000000032</v>
      </c>
      <c r="H77" s="128">
        <f>'FY 27 Shell'!AQ97-'FY 26 - Original Shell'!AQ97</f>
        <v>27625</v>
      </c>
      <c r="I77" s="127">
        <f>'FY 27 with Old Wealth'!AQ97-'FY 26 - Original Shell'!AQ97</f>
        <v>-149329</v>
      </c>
      <c r="J77" s="127">
        <f>'FY 27 Shell'!AQ97-'FY 27 with Old Wealth'!AQ97</f>
        <v>176954</v>
      </c>
      <c r="K77" s="129">
        <f t="shared" si="5"/>
        <v>-5.4055746606334845</v>
      </c>
      <c r="L77" s="129">
        <f t="shared" si="6"/>
        <v>6.4055746606334845</v>
      </c>
      <c r="M77" s="131"/>
      <c r="N77" s="128">
        <v>31039</v>
      </c>
      <c r="O77" s="128">
        <v>0</v>
      </c>
      <c r="P77" s="128">
        <f t="shared" si="7"/>
        <v>-31039</v>
      </c>
      <c r="R77" s="130">
        <f>'FY 26 - Original Shell'!AG97</f>
        <v>0.247554</v>
      </c>
      <c r="S77" s="140">
        <f>'FY 27 Shell'!AI97-'FY 26 - Original Shell'!AI97</f>
        <v>1.7848000000000031E-2</v>
      </c>
    </row>
    <row r="78" spans="4:19" x14ac:dyDescent="0.15">
      <c r="E78" t="s">
        <v>259</v>
      </c>
      <c r="F78" s="63">
        <f>'FY 27 with Old Wealth'!K98</f>
        <v>2248.0100000000002</v>
      </c>
      <c r="G78" s="63">
        <f>'FY 27 Shell'!Y98-'FY 26 - Original Shell'!Y98</f>
        <v>-73.519999999999982</v>
      </c>
      <c r="H78" s="128">
        <f>'FY 27 Shell'!AQ98-'FY 26 - Original Shell'!AQ98</f>
        <v>-1768925</v>
      </c>
      <c r="I78" s="127">
        <f>'FY 27 with Old Wealth'!AQ98-'FY 26 - Original Shell'!AQ98</f>
        <v>-349943</v>
      </c>
      <c r="J78" s="127">
        <f>'FY 27 Shell'!AQ98-'FY 27 with Old Wealth'!AQ98</f>
        <v>-1418982</v>
      </c>
      <c r="K78" s="129">
        <f t="shared" si="5"/>
        <v>0.19782805941461623</v>
      </c>
      <c r="L78" s="129">
        <f t="shared" si="6"/>
        <v>0.80217194058538377</v>
      </c>
      <c r="M78" s="131"/>
      <c r="N78" s="128">
        <v>645460</v>
      </c>
      <c r="O78" s="128">
        <v>0</v>
      </c>
      <c r="P78" s="128">
        <f t="shared" si="7"/>
        <v>-645460</v>
      </c>
      <c r="R78" s="130">
        <f>'FY 26 - Original Shell'!AG98</f>
        <v>0.41299999999999998</v>
      </c>
      <c r="S78" s="140">
        <f>'FY 27 Shell'!AI98-'FY 26 - Original Shell'!AI98</f>
        <v>-5.0658999999999954E-2</v>
      </c>
    </row>
    <row r="79" spans="4:19" x14ac:dyDescent="0.15">
      <c r="E79" t="s">
        <v>260</v>
      </c>
      <c r="F79" s="63">
        <f>'FY 27 with Old Wealth'!K99</f>
        <v>540.39</v>
      </c>
      <c r="G79" s="63">
        <f>'FY 27 Shell'!Y99-'FY 26 - Original Shell'!Y99</f>
        <v>-11.469999999999914</v>
      </c>
      <c r="H79" s="128">
        <f>'FY 27 Shell'!AQ99-'FY 26 - Original Shell'!AQ99</f>
        <v>-54333</v>
      </c>
      <c r="I79" s="127">
        <f>'FY 27 with Old Wealth'!AQ99-'FY 26 - Original Shell'!AQ99</f>
        <v>-44789</v>
      </c>
      <c r="J79" s="127">
        <f>'FY 27 Shell'!AQ99-'FY 27 with Old Wealth'!AQ99</f>
        <v>-9544</v>
      </c>
      <c r="K79" s="129">
        <f t="shared" si="5"/>
        <v>0.82434248062871551</v>
      </c>
      <c r="L79" s="129">
        <f t="shared" si="6"/>
        <v>0.17565751937128449</v>
      </c>
      <c r="M79" s="131"/>
      <c r="N79" s="128">
        <v>0</v>
      </c>
      <c r="O79" s="128">
        <v>0</v>
      </c>
      <c r="P79" s="128">
        <f t="shared" si="7"/>
        <v>0</v>
      </c>
      <c r="R79" s="130">
        <f>'FY 26 - Original Shell'!AG99</f>
        <v>0.326712</v>
      </c>
      <c r="S79" s="140">
        <f>'FY 27 Shell'!AI99-'FY 26 - Original Shell'!AI99</f>
        <v>-1.3799999999999923E-3</v>
      </c>
    </row>
    <row r="80" spans="4:19" x14ac:dyDescent="0.15">
      <c r="E80" t="s">
        <v>261</v>
      </c>
      <c r="F80" s="63">
        <f>'FY 27 with Old Wealth'!K100</f>
        <v>789.12</v>
      </c>
      <c r="G80" s="63">
        <f>'FY 27 Shell'!Y100-'FY 26 - Original Shell'!Y100</f>
        <v>13.600000000000023</v>
      </c>
      <c r="H80" s="128">
        <f>'FY 27 Shell'!AQ100-'FY 26 - Original Shell'!AQ100</f>
        <v>374291</v>
      </c>
      <c r="I80" s="127">
        <f>'FY 27 with Old Wealth'!AQ100-'FY 26 - Original Shell'!AQ100</f>
        <v>27182</v>
      </c>
      <c r="J80" s="127">
        <f>'FY 27 Shell'!AQ100-'FY 27 with Old Wealth'!AQ100</f>
        <v>347109</v>
      </c>
      <c r="K80" s="129">
        <f t="shared" si="5"/>
        <v>7.2622638535257328E-2</v>
      </c>
      <c r="L80" s="129">
        <f t="shared" si="6"/>
        <v>0.9273773614647427</v>
      </c>
      <c r="M80" s="131"/>
      <c r="N80" s="128">
        <v>32885</v>
      </c>
      <c r="O80" s="128">
        <v>428327</v>
      </c>
      <c r="P80" s="128">
        <f t="shared" si="7"/>
        <v>395442</v>
      </c>
      <c r="R80" s="130">
        <f>'FY 26 - Original Shell'!AG100</f>
        <v>5.7304000000000001E-2</v>
      </c>
      <c r="S80" s="140">
        <f>'FY 27 Shell'!AI100-'FY 26 - Original Shell'!AI100</f>
        <v>3.5355000000000004E-2</v>
      </c>
    </row>
    <row r="81" spans="4:19" x14ac:dyDescent="0.15">
      <c r="E81" t="s">
        <v>262</v>
      </c>
      <c r="F81" s="63">
        <f>'FY 27 with Old Wealth'!K101</f>
        <v>212.55</v>
      </c>
      <c r="G81" s="63">
        <f>'FY 27 Shell'!Y101-'FY 26 - Original Shell'!Y101</f>
        <v>-16.749999999999972</v>
      </c>
      <c r="H81" s="128">
        <f>'FY 27 Shell'!AQ101-'FY 26 - Original Shell'!AQ101</f>
        <v>-24031</v>
      </c>
      <c r="I81" s="127">
        <f>'FY 27 with Old Wealth'!AQ101-'FY 26 - Original Shell'!AQ101</f>
        <v>-24031</v>
      </c>
      <c r="J81" s="127">
        <f>'FY 27 Shell'!AQ101-'FY 27 with Old Wealth'!AQ101</f>
        <v>0</v>
      </c>
      <c r="K81" s="129">
        <f t="shared" si="5"/>
        <v>1</v>
      </c>
      <c r="L81" s="129">
        <f t="shared" si="6"/>
        <v>0</v>
      </c>
      <c r="M81" s="131"/>
      <c r="N81" s="128">
        <v>1639</v>
      </c>
      <c r="O81" s="128">
        <v>0</v>
      </c>
      <c r="P81" s="128">
        <f t="shared" si="7"/>
        <v>-1639</v>
      </c>
      <c r="R81" s="130">
        <f>'FY 26 - Original Shell'!AG101</f>
        <v>0.01</v>
      </c>
      <c r="S81" s="140">
        <f>'FY 27 Shell'!AI101-'FY 26 - Original Shell'!AI101</f>
        <v>0</v>
      </c>
    </row>
    <row r="82" spans="4:19" x14ac:dyDescent="0.15">
      <c r="E82" t="s">
        <v>263</v>
      </c>
      <c r="F82" s="63">
        <f>'FY 27 with Old Wealth'!K102</f>
        <v>2454.39</v>
      </c>
      <c r="G82" s="63">
        <f>'FY 27 Shell'!Y102-'FY 26 - Original Shell'!Y102</f>
        <v>-9.8100000000004002</v>
      </c>
      <c r="H82" s="128">
        <f>'FY 27 Shell'!AQ102-'FY 26 - Original Shell'!AQ102</f>
        <v>-1131</v>
      </c>
      <c r="I82" s="127">
        <f>'FY 27 with Old Wealth'!AQ102-'FY 26 - Original Shell'!AQ102</f>
        <v>-1131</v>
      </c>
      <c r="J82" s="127">
        <f>'FY 27 Shell'!AQ102-'FY 27 with Old Wealth'!AQ102</f>
        <v>0</v>
      </c>
      <c r="K82" s="129">
        <f t="shared" si="5"/>
        <v>1</v>
      </c>
      <c r="L82" s="129">
        <f t="shared" si="6"/>
        <v>0</v>
      </c>
      <c r="M82" s="131"/>
      <c r="N82" s="128">
        <v>0</v>
      </c>
      <c r="O82" s="128">
        <v>0</v>
      </c>
      <c r="P82" s="128">
        <f t="shared" si="7"/>
        <v>0</v>
      </c>
      <c r="R82" s="130">
        <f>'FY 26 - Original Shell'!AG102</f>
        <v>0.01</v>
      </c>
      <c r="S82" s="140">
        <f>'FY 27 Shell'!AI102-'FY 26 - Original Shell'!AI102</f>
        <v>0</v>
      </c>
    </row>
    <row r="83" spans="4:19" x14ac:dyDescent="0.15">
      <c r="D83">
        <v>1</v>
      </c>
      <c r="E83" t="s">
        <v>264</v>
      </c>
      <c r="F83" s="63">
        <f>'FY 27 with Old Wealth'!K103</f>
        <v>7184.4</v>
      </c>
      <c r="G83" s="63">
        <f>'FY 27 Shell'!Y103-'FY 26 - Original Shell'!Y103</f>
        <v>-286.86999999999898</v>
      </c>
      <c r="H83" s="128">
        <f>'FY 27 Shell'!AQ103-'FY 26 - Original Shell'!AQ103</f>
        <v>-1549681</v>
      </c>
      <c r="I83" s="127">
        <f>'FY 27 with Old Wealth'!AQ103-'FY 26 - Original Shell'!AQ103</f>
        <v>-1653270</v>
      </c>
      <c r="J83" s="127">
        <f>'FY 27 Shell'!AQ103-'FY 27 with Old Wealth'!AQ103</f>
        <v>103589</v>
      </c>
      <c r="K83" s="129">
        <f t="shared" si="5"/>
        <v>1.0668453701116551</v>
      </c>
      <c r="L83" s="129">
        <f t="shared" si="6"/>
        <v>-6.6845370111655242E-2</v>
      </c>
      <c r="M83" s="131"/>
      <c r="N83" s="128">
        <v>3071068</v>
      </c>
      <c r="O83" s="128">
        <v>1394707</v>
      </c>
      <c r="P83" s="128">
        <f t="shared" si="7"/>
        <v>-1676361</v>
      </c>
      <c r="R83" s="130">
        <f>'FY 26 - Original Shell'!AG103</f>
        <v>0.470055</v>
      </c>
      <c r="S83" s="140">
        <f>'FY 27 Shell'!AI103-'FY 26 - Original Shell'!AI103</f>
        <v>1.0350000000000081E-3</v>
      </c>
    </row>
    <row r="84" spans="4:19" x14ac:dyDescent="0.15">
      <c r="E84" t="s">
        <v>265</v>
      </c>
      <c r="F84" s="63">
        <f>'FY 27 with Old Wealth'!K104</f>
        <v>1432.21</v>
      </c>
      <c r="G84" s="63">
        <f>'FY 27 Shell'!Y104-'FY 26 - Original Shell'!Y104</f>
        <v>-80.370000000000118</v>
      </c>
      <c r="H84" s="128">
        <f>'FY 27 Shell'!AQ104-'FY 26 - Original Shell'!AQ104</f>
        <v>-7437950</v>
      </c>
      <c r="I84" s="127">
        <f>'FY 27 with Old Wealth'!AQ104-'FY 26 - Original Shell'!AQ104</f>
        <v>-641606</v>
      </c>
      <c r="J84" s="127">
        <f>'FY 27 Shell'!AQ104-'FY 27 with Old Wealth'!AQ104</f>
        <v>-6796344</v>
      </c>
      <c r="K84" s="129">
        <f t="shared" si="5"/>
        <v>8.6261133780141039E-2</v>
      </c>
      <c r="L84" s="129">
        <f t="shared" si="6"/>
        <v>0.913738866219859</v>
      </c>
      <c r="M84" s="131"/>
      <c r="N84" s="128">
        <v>766746</v>
      </c>
      <c r="O84" s="128">
        <v>0</v>
      </c>
      <c r="P84" s="128">
        <f t="shared" si="7"/>
        <v>-766746</v>
      </c>
      <c r="R84" s="130">
        <f>'FY 26 - Original Shell'!AG104</f>
        <v>0.67152100000000003</v>
      </c>
      <c r="S84" s="140">
        <f>'FY 27 Shell'!AI104-'FY 26 - Original Shell'!AI104</f>
        <v>-0.37146500000000005</v>
      </c>
    </row>
    <row r="85" spans="4:19" x14ac:dyDescent="0.15">
      <c r="E85" t="s">
        <v>266</v>
      </c>
      <c r="F85" s="63">
        <f>'FY 27 with Old Wealth'!K105</f>
        <v>819.21</v>
      </c>
      <c r="G85" s="63">
        <f>'FY 27 Shell'!Y105-'FY 26 - Original Shell'!Y105</f>
        <v>-27.899999999999977</v>
      </c>
      <c r="H85" s="128">
        <f>'FY 27 Shell'!AQ105-'FY 26 - Original Shell'!AQ105</f>
        <v>-313396</v>
      </c>
      <c r="I85" s="127">
        <f>'FY 27 with Old Wealth'!AQ105-'FY 26 - Original Shell'!AQ105</f>
        <v>-93831</v>
      </c>
      <c r="J85" s="127">
        <f>'FY 27 Shell'!AQ105-'FY 27 with Old Wealth'!AQ105</f>
        <v>-219565</v>
      </c>
      <c r="K85" s="129">
        <f t="shared" si="5"/>
        <v>0.29940075814624312</v>
      </c>
      <c r="L85" s="129">
        <f t="shared" si="6"/>
        <v>0.70059924185375688</v>
      </c>
      <c r="M85" s="131"/>
      <c r="N85" s="128">
        <v>0</v>
      </c>
      <c r="O85" s="128">
        <v>0</v>
      </c>
      <c r="P85" s="128">
        <f t="shared" si="7"/>
        <v>0</v>
      </c>
      <c r="R85" s="130">
        <f>'FY 26 - Original Shell'!AG105</f>
        <v>0.2321</v>
      </c>
      <c r="S85" s="140">
        <f>'FY 27 Shell'!AI105-'FY 26 - Original Shell'!AI105</f>
        <v>-2.1913999999999989E-2</v>
      </c>
    </row>
    <row r="86" spans="4:19" x14ac:dyDescent="0.15">
      <c r="D86">
        <v>1</v>
      </c>
      <c r="E86" t="s">
        <v>267</v>
      </c>
      <c r="F86" s="63">
        <f>'FY 27 with Old Wealth'!K106</f>
        <v>8638.8799999999992</v>
      </c>
      <c r="G86" s="63">
        <f>'FY 27 Shell'!Y106-'FY 26 - Original Shell'!Y106</f>
        <v>-365.94000000000051</v>
      </c>
      <c r="H86" s="128">
        <f>'FY 27 Shell'!AQ106-'FY 26 - Original Shell'!AQ106</f>
        <v>-3161127</v>
      </c>
      <c r="I86" s="127">
        <f>'FY 27 with Old Wealth'!AQ106-'FY 26 - Original Shell'!AQ106</f>
        <v>-2625250</v>
      </c>
      <c r="J86" s="127">
        <f>'FY 27 Shell'!AQ106-'FY 27 with Old Wealth'!AQ106</f>
        <v>-535877</v>
      </c>
      <c r="K86" s="129">
        <f t="shared" si="5"/>
        <v>0.83047912975340754</v>
      </c>
      <c r="L86" s="129">
        <f t="shared" si="6"/>
        <v>0.16952087024659243</v>
      </c>
      <c r="M86" s="131"/>
      <c r="N86" s="128">
        <v>4972173</v>
      </c>
      <c r="O86" s="128">
        <v>1625238</v>
      </c>
      <c r="P86" s="128">
        <f t="shared" si="7"/>
        <v>-3346935</v>
      </c>
      <c r="R86" s="130">
        <f>'FY 26 - Original Shell'!AG106</f>
        <v>0.58247199999999999</v>
      </c>
      <c r="S86" s="140">
        <f>'FY 27 Shell'!AI106-'FY 26 - Original Shell'!AI106</f>
        <v>-4.113999999999951E-3</v>
      </c>
    </row>
    <row r="87" spans="4:19" x14ac:dyDescent="0.15">
      <c r="E87" t="s">
        <v>268</v>
      </c>
      <c r="F87" s="63">
        <f>'FY 27 with Old Wealth'!K107</f>
        <v>1124.33</v>
      </c>
      <c r="G87" s="63">
        <f>'FY 27 Shell'!Y107-'FY 26 - Original Shell'!Y107</f>
        <v>-65.370000000000118</v>
      </c>
      <c r="H87" s="128">
        <f>'FY 27 Shell'!AQ107-'FY 26 - Original Shell'!AQ107</f>
        <v>-304841</v>
      </c>
      <c r="I87" s="127">
        <f>'FY 27 with Old Wealth'!AQ107-'FY 26 - Original Shell'!AQ107</f>
        <v>-138686</v>
      </c>
      <c r="J87" s="127">
        <f>'FY 27 Shell'!AQ107-'FY 27 with Old Wealth'!AQ107</f>
        <v>-166155</v>
      </c>
      <c r="K87" s="129">
        <f t="shared" si="5"/>
        <v>0.45494536496075005</v>
      </c>
      <c r="L87" s="129">
        <f t="shared" si="6"/>
        <v>0.54505463503925</v>
      </c>
      <c r="M87" s="131"/>
      <c r="N87" s="128">
        <v>71777</v>
      </c>
      <c r="O87" s="128">
        <v>0</v>
      </c>
      <c r="P87" s="128">
        <f t="shared" si="7"/>
        <v>-71777</v>
      </c>
      <c r="R87" s="130">
        <f>'FY 26 - Original Shell'!AG107</f>
        <v>8.4001999999999993E-2</v>
      </c>
      <c r="S87" s="140">
        <f>'FY 27 Shell'!AI107-'FY 26 - Original Shell'!AI107</f>
        <v>-1.2188999999999992E-2</v>
      </c>
    </row>
    <row r="88" spans="4:19" x14ac:dyDescent="0.15">
      <c r="E88" t="s">
        <v>269</v>
      </c>
      <c r="F88" s="63">
        <f>'FY 27 with Old Wealth'!K108</f>
        <v>444.94</v>
      </c>
      <c r="G88" s="63">
        <f>'FY 27 Shell'!Y108-'FY 26 - Original Shell'!Y108</f>
        <v>-17.57000000000005</v>
      </c>
      <c r="H88" s="128">
        <f>'FY 27 Shell'!AQ108-'FY 26 - Original Shell'!AQ108</f>
        <v>-217854</v>
      </c>
      <c r="I88" s="127">
        <f>'FY 27 with Old Wealth'!AQ108-'FY 26 - Original Shell'!AQ108</f>
        <v>-70567</v>
      </c>
      <c r="J88" s="127">
        <f>'FY 27 Shell'!AQ108-'FY 27 with Old Wealth'!AQ108</f>
        <v>-147287</v>
      </c>
      <c r="K88" s="129">
        <f t="shared" si="5"/>
        <v>0.32391877128719232</v>
      </c>
      <c r="L88" s="129">
        <f t="shared" si="6"/>
        <v>0.67608122871280762</v>
      </c>
      <c r="M88" s="131"/>
      <c r="N88" s="128">
        <v>46619</v>
      </c>
      <c r="O88" s="128">
        <v>0</v>
      </c>
      <c r="P88" s="128">
        <f t="shared" si="7"/>
        <v>-46619</v>
      </c>
      <c r="R88" s="130">
        <f>'FY 26 - Original Shell'!AG108</f>
        <v>0.258608</v>
      </c>
      <c r="S88" s="140">
        <f>'FY 27 Shell'!AI108-'FY 26 - Original Shell'!AI108</f>
        <v>-2.704200000000001E-2</v>
      </c>
    </row>
    <row r="89" spans="4:19" x14ac:dyDescent="0.15">
      <c r="D89">
        <v>1</v>
      </c>
      <c r="E89" t="s">
        <v>270</v>
      </c>
      <c r="F89" s="63">
        <f>'FY 27 with Old Wealth'!K109</f>
        <v>4450.82</v>
      </c>
      <c r="G89" s="63">
        <f>'FY 27 Shell'!Y109-'FY 26 - Original Shell'!Y109</f>
        <v>-118.61000000000058</v>
      </c>
      <c r="H89" s="128">
        <f>'FY 27 Shell'!AQ109-'FY 26 - Original Shell'!AQ109</f>
        <v>-1024918</v>
      </c>
      <c r="I89" s="127">
        <f>'FY 27 with Old Wealth'!AQ109-'FY 26 - Original Shell'!AQ109</f>
        <v>-633339</v>
      </c>
      <c r="J89" s="127">
        <f>'FY 27 Shell'!AQ109-'FY 27 with Old Wealth'!AQ109</f>
        <v>-391579</v>
      </c>
      <c r="K89" s="129">
        <f t="shared" si="5"/>
        <v>0.61794114260848187</v>
      </c>
      <c r="L89" s="129">
        <f t="shared" si="6"/>
        <v>0.38205885739151813</v>
      </c>
      <c r="M89" s="131"/>
      <c r="N89" s="128">
        <v>1688295</v>
      </c>
      <c r="O89" s="128">
        <v>482622</v>
      </c>
      <c r="P89" s="128">
        <f t="shared" si="7"/>
        <v>-1205673</v>
      </c>
      <c r="R89" s="130">
        <f>'FY 26 - Original Shell'!AG109</f>
        <v>0.46331299999999997</v>
      </c>
      <c r="S89" s="140">
        <f>'FY 27 Shell'!AI109-'FY 26 - Original Shell'!AI109</f>
        <v>-6.584999999999952E-3</v>
      </c>
    </row>
    <row r="90" spans="4:19" x14ac:dyDescent="0.15">
      <c r="E90" t="s">
        <v>271</v>
      </c>
      <c r="F90" s="63">
        <f>'FY 27 with Old Wealth'!K110</f>
        <v>5162.91</v>
      </c>
      <c r="G90" s="63">
        <f>'FY 27 Shell'!Y110-'FY 26 - Original Shell'!Y110</f>
        <v>-70.9399999999996</v>
      </c>
      <c r="H90" s="128">
        <f>'FY 27 Shell'!AQ110-'FY 26 - Original Shell'!AQ110</f>
        <v>-1267421</v>
      </c>
      <c r="I90" s="127">
        <f>'FY 27 with Old Wealth'!AQ110-'FY 26 - Original Shell'!AQ110</f>
        <v>-111115</v>
      </c>
      <c r="J90" s="127">
        <f>'FY 27 Shell'!AQ110-'FY 27 with Old Wealth'!AQ110</f>
        <v>-1156306</v>
      </c>
      <c r="K90" s="129">
        <f t="shared" si="5"/>
        <v>8.7670158534535886E-2</v>
      </c>
      <c r="L90" s="129">
        <f t="shared" si="6"/>
        <v>0.91232984146546414</v>
      </c>
      <c r="M90" s="131"/>
      <c r="N90" s="128">
        <v>3147.8512489603163</v>
      </c>
      <c r="O90" s="128">
        <v>0</v>
      </c>
      <c r="P90" s="128">
        <f t="shared" si="7"/>
        <v>-3147.8512489603163</v>
      </c>
      <c r="R90" s="130">
        <f>'FY 26 - Original Shell'!AG110</f>
        <v>0.135906</v>
      </c>
      <c r="S90" s="140">
        <f>'FY 27 Shell'!AI110-'FY 26 - Original Shell'!AI110</f>
        <v>-1.7734E-2</v>
      </c>
    </row>
    <row r="91" spans="4:19" x14ac:dyDescent="0.15">
      <c r="E91" t="s">
        <v>272</v>
      </c>
      <c r="F91" s="63">
        <f>'FY 27 with Old Wealth'!K111</f>
        <v>3430.73</v>
      </c>
      <c r="G91" s="63">
        <f>'FY 27 Shell'!Y111-'FY 26 - Original Shell'!Y111</f>
        <v>-36.650000000000091</v>
      </c>
      <c r="H91" s="128">
        <f>'FY 27 Shell'!AQ111-'FY 26 - Original Shell'!AQ111</f>
        <v>-1012955</v>
      </c>
      <c r="I91" s="127">
        <f>'FY 27 with Old Wealth'!AQ111-'FY 26 - Original Shell'!AQ111</f>
        <v>-32020</v>
      </c>
      <c r="J91" s="127">
        <f>'FY 27 Shell'!AQ111-'FY 27 with Old Wealth'!AQ111</f>
        <v>-980935</v>
      </c>
      <c r="K91" s="129">
        <f t="shared" si="5"/>
        <v>3.1610486151902109E-2</v>
      </c>
      <c r="L91" s="129">
        <f t="shared" si="6"/>
        <v>0.9683895138480979</v>
      </c>
      <c r="M91" s="131"/>
      <c r="N91" s="128">
        <v>0</v>
      </c>
      <c r="O91" s="128">
        <v>0</v>
      </c>
      <c r="P91" s="128">
        <f t="shared" si="7"/>
        <v>0</v>
      </c>
      <c r="R91" s="130">
        <f>'FY 26 - Original Shell'!AG111</f>
        <v>7.5805999999999998E-2</v>
      </c>
      <c r="S91" s="140">
        <f>'FY 27 Shell'!AI111-'FY 26 - Original Shell'!AI111</f>
        <v>-2.3678999999999999E-2</v>
      </c>
    </row>
    <row r="92" spans="4:19" x14ac:dyDescent="0.15">
      <c r="E92" t="s">
        <v>273</v>
      </c>
      <c r="F92" s="63">
        <f>'FY 27 with Old Wealth'!K112</f>
        <v>2075.59</v>
      </c>
      <c r="G92" s="63">
        <f>'FY 27 Shell'!Y112-'FY 26 - Original Shell'!Y112</f>
        <v>-110.01999999999953</v>
      </c>
      <c r="H92" s="128">
        <f>'FY 27 Shell'!AQ112-'FY 26 - Original Shell'!AQ112</f>
        <v>-1047954</v>
      </c>
      <c r="I92" s="127">
        <f>'FY 27 with Old Wealth'!AQ112-'FY 26 - Original Shell'!AQ112</f>
        <v>-552222</v>
      </c>
      <c r="J92" s="127">
        <f>'FY 27 Shell'!AQ112-'FY 27 with Old Wealth'!AQ112</f>
        <v>-495732</v>
      </c>
      <c r="K92" s="129">
        <f t="shared" si="5"/>
        <v>0.52695251890827266</v>
      </c>
      <c r="L92" s="129">
        <f t="shared" si="6"/>
        <v>0.47304748109172728</v>
      </c>
      <c r="M92" s="131"/>
      <c r="N92" s="128">
        <v>439724</v>
      </c>
      <c r="O92" s="128">
        <v>0</v>
      </c>
      <c r="P92" s="128">
        <f t="shared" si="7"/>
        <v>-439724</v>
      </c>
      <c r="R92" s="130">
        <f>'FY 26 - Original Shell'!AG112</f>
        <v>0.43551299999999998</v>
      </c>
      <c r="S92" s="140">
        <f>'FY 27 Shell'!AI112-'FY 26 - Original Shell'!AI112</f>
        <v>-1.8069999999999975E-2</v>
      </c>
    </row>
    <row r="93" spans="4:19" x14ac:dyDescent="0.15">
      <c r="E93" t="s">
        <v>274</v>
      </c>
      <c r="F93" s="63">
        <f>'FY 27 with Old Wealth'!K113</f>
        <v>218.86</v>
      </c>
      <c r="G93" s="63">
        <f>'FY 27 Shell'!Y113-'FY 26 - Original Shell'!Y113</f>
        <v>0.8100000000000307</v>
      </c>
      <c r="H93" s="128">
        <f>'FY 27 Shell'!AQ113-'FY 26 - Original Shell'!AQ113</f>
        <v>94</v>
      </c>
      <c r="I93" s="127">
        <f>'FY 27 with Old Wealth'!AQ113-'FY 26 - Original Shell'!AQ113</f>
        <v>94</v>
      </c>
      <c r="J93" s="127">
        <f>'FY 27 Shell'!AQ113-'FY 27 with Old Wealth'!AQ113</f>
        <v>0</v>
      </c>
      <c r="K93" s="129">
        <f t="shared" si="5"/>
        <v>1</v>
      </c>
      <c r="L93" s="129">
        <f t="shared" si="6"/>
        <v>0</v>
      </c>
      <c r="M93" s="131"/>
      <c r="N93" s="128">
        <v>1650</v>
      </c>
      <c r="O93" s="128">
        <v>1749</v>
      </c>
      <c r="P93" s="128">
        <f t="shared" si="7"/>
        <v>99</v>
      </c>
      <c r="R93" s="130">
        <f>'FY 26 - Original Shell'!AG113</f>
        <v>0.01</v>
      </c>
      <c r="S93" s="140">
        <f>'FY 27 Shell'!AI113-'FY 26 - Original Shell'!AI113</f>
        <v>0</v>
      </c>
    </row>
    <row r="94" spans="4:19" x14ac:dyDescent="0.15">
      <c r="D94">
        <v>1</v>
      </c>
      <c r="E94" t="s">
        <v>275</v>
      </c>
      <c r="F94" s="63">
        <f>'FY 27 with Old Wealth'!K114</f>
        <v>4426.9799999999996</v>
      </c>
      <c r="G94" s="63">
        <f>'FY 27 Shell'!Y114-'FY 26 - Original Shell'!Y114</f>
        <v>-132.01000000000022</v>
      </c>
      <c r="H94" s="128">
        <f>'FY 27 Shell'!AQ114-'FY 26 - Original Shell'!AQ114</f>
        <v>-2560376</v>
      </c>
      <c r="I94" s="127">
        <f>'FY 27 with Old Wealth'!AQ114-'FY 26 - Original Shell'!AQ114</f>
        <v>-821220</v>
      </c>
      <c r="J94" s="127">
        <f>'FY 27 Shell'!AQ114-'FY 27 with Old Wealth'!AQ114</f>
        <v>-1739156</v>
      </c>
      <c r="K94" s="129">
        <f t="shared" si="5"/>
        <v>0.32074195352557594</v>
      </c>
      <c r="L94" s="129">
        <f t="shared" si="6"/>
        <v>0.67925804647442412</v>
      </c>
      <c r="M94" s="131"/>
      <c r="N94" s="128">
        <v>1768065</v>
      </c>
      <c r="O94" s="128">
        <v>0</v>
      </c>
      <c r="P94" s="128">
        <f t="shared" si="7"/>
        <v>-1768065</v>
      </c>
      <c r="R94" s="130">
        <f>'FY 26 - Original Shell'!AG114</f>
        <v>0.50977399999999995</v>
      </c>
      <c r="S94" s="140">
        <f>'FY 27 Shell'!AI114-'FY 26 - Original Shell'!AI114</f>
        <v>-2.8418999999999972E-2</v>
      </c>
    </row>
    <row r="95" spans="4:19" x14ac:dyDescent="0.15">
      <c r="D95">
        <v>1</v>
      </c>
      <c r="E95" t="s">
        <v>276</v>
      </c>
      <c r="F95" s="63">
        <f>'FY 27 with Old Wealth'!K115</f>
        <v>11161.52</v>
      </c>
      <c r="G95" s="63">
        <f>'FY 27 Shell'!Y115-'FY 26 - Original Shell'!Y115</f>
        <v>-187.71000000000095</v>
      </c>
      <c r="H95" s="128">
        <f>'FY 27 Shell'!AQ115-'FY 26 - Original Shell'!AQ115</f>
        <v>-3153105</v>
      </c>
      <c r="I95" s="127">
        <f>'FY 27 with Old Wealth'!AQ115-'FY 26 - Original Shell'!AQ115</f>
        <v>-1599321</v>
      </c>
      <c r="J95" s="127">
        <f>'FY 27 Shell'!AQ115-'FY 27 with Old Wealth'!AQ115</f>
        <v>-1553784</v>
      </c>
      <c r="K95" s="129">
        <f t="shared" si="5"/>
        <v>0.50722097741749794</v>
      </c>
      <c r="L95" s="129">
        <f t="shared" si="6"/>
        <v>0.492779022582502</v>
      </c>
      <c r="M95" s="131"/>
      <c r="N95" s="128">
        <v>7394820</v>
      </c>
      <c r="O95" s="128">
        <v>3950148</v>
      </c>
      <c r="P95" s="128">
        <f t="shared" si="7"/>
        <v>-3444672</v>
      </c>
      <c r="R95" s="130">
        <f>'FY 26 - Original Shell'!AG115</f>
        <v>0.67927700000000002</v>
      </c>
      <c r="S95" s="140">
        <f>'FY 27 Shell'!AI115-'FY 26 - Original Shell'!AI115</f>
        <v>-9.3469999999999942E-3</v>
      </c>
    </row>
    <row r="96" spans="4:19" x14ac:dyDescent="0.15">
      <c r="E96" t="s">
        <v>277</v>
      </c>
      <c r="F96" s="63">
        <f>'FY 27 with Old Wealth'!K116</f>
        <v>4065.42</v>
      </c>
      <c r="G96" s="63">
        <f>'FY 27 Shell'!Y116-'FY 26 - Original Shell'!Y116</f>
        <v>-35.659999999999854</v>
      </c>
      <c r="H96" s="128">
        <f>'FY 27 Shell'!AQ116-'FY 26 - Original Shell'!AQ116</f>
        <v>-4110</v>
      </c>
      <c r="I96" s="127">
        <f>'FY 27 with Old Wealth'!AQ116-'FY 26 - Original Shell'!AQ116</f>
        <v>-4110</v>
      </c>
      <c r="J96" s="127">
        <f>'FY 27 Shell'!AQ116-'FY 27 with Old Wealth'!AQ116</f>
        <v>0</v>
      </c>
      <c r="K96" s="129">
        <f t="shared" si="5"/>
        <v>1</v>
      </c>
      <c r="L96" s="129">
        <f t="shared" si="6"/>
        <v>0</v>
      </c>
      <c r="M96" s="131"/>
      <c r="N96" s="128">
        <v>28119</v>
      </c>
      <c r="O96" s="128">
        <v>23766</v>
      </c>
      <c r="P96" s="128">
        <f t="shared" si="7"/>
        <v>-4353</v>
      </c>
      <c r="R96" s="130">
        <f>'FY 26 - Original Shell'!AG116</f>
        <v>0.01</v>
      </c>
      <c r="S96" s="140">
        <f>'FY 27 Shell'!AI116-'FY 26 - Original Shell'!AI116</f>
        <v>0</v>
      </c>
    </row>
    <row r="97" spans="4:19" x14ac:dyDescent="0.15">
      <c r="E97" t="s">
        <v>278</v>
      </c>
      <c r="F97" s="63">
        <f>'FY 27 with Old Wealth'!K117</f>
        <v>2041.28</v>
      </c>
      <c r="G97" s="63">
        <f>'FY 27 Shell'!Y117-'FY 26 - Original Shell'!Y117</f>
        <v>-25.460000000000036</v>
      </c>
      <c r="H97" s="128">
        <f>'FY 27 Shell'!AQ117-'FY 26 - Original Shell'!AQ117</f>
        <v>-2934</v>
      </c>
      <c r="I97" s="127">
        <f>'FY 27 with Old Wealth'!AQ117-'FY 26 - Original Shell'!AQ117</f>
        <v>-2934</v>
      </c>
      <c r="J97" s="127">
        <f>'FY 27 Shell'!AQ117-'FY 27 with Old Wealth'!AQ117</f>
        <v>0</v>
      </c>
      <c r="K97" s="129">
        <f t="shared" si="5"/>
        <v>1</v>
      </c>
      <c r="L97" s="129">
        <f t="shared" si="6"/>
        <v>0</v>
      </c>
      <c r="M97" s="131"/>
      <c r="N97" s="128">
        <v>0</v>
      </c>
      <c r="O97" s="128">
        <v>0</v>
      </c>
      <c r="P97" s="128">
        <f t="shared" si="7"/>
        <v>0</v>
      </c>
      <c r="R97" s="130">
        <f>'FY 26 - Original Shell'!AG117</f>
        <v>0.01</v>
      </c>
      <c r="S97" s="140">
        <f>'FY 27 Shell'!AI117-'FY 26 - Original Shell'!AI117</f>
        <v>0</v>
      </c>
    </row>
    <row r="98" spans="4:19" x14ac:dyDescent="0.15">
      <c r="E98" t="s">
        <v>279</v>
      </c>
      <c r="F98" s="63">
        <f>'FY 27 with Old Wealth'!K118</f>
        <v>786.04</v>
      </c>
      <c r="G98" s="63">
        <f>'FY 27 Shell'!Y118-'FY 26 - Original Shell'!Y118</f>
        <v>-42.689999999999941</v>
      </c>
      <c r="H98" s="128">
        <f>'FY 27 Shell'!AQ118-'FY 26 - Original Shell'!AQ118</f>
        <v>-180972</v>
      </c>
      <c r="I98" s="127">
        <f>'FY 27 with Old Wealth'!AQ118-'FY 26 - Original Shell'!AQ118</f>
        <v>-153769</v>
      </c>
      <c r="J98" s="127">
        <f>'FY 27 Shell'!AQ118-'FY 27 with Old Wealth'!AQ118</f>
        <v>-27203</v>
      </c>
      <c r="K98" s="129">
        <f t="shared" si="5"/>
        <v>0.84968392900559198</v>
      </c>
      <c r="L98" s="129">
        <f t="shared" si="6"/>
        <v>0.15031607099440797</v>
      </c>
      <c r="M98" s="131"/>
      <c r="N98" s="128">
        <v>164427</v>
      </c>
      <c r="O98" s="128">
        <v>0</v>
      </c>
      <c r="P98" s="128">
        <f t="shared" si="7"/>
        <v>-164427</v>
      </c>
      <c r="R98" s="130">
        <f>'FY 26 - Original Shell'!AG118</f>
        <v>0.27229399999999998</v>
      </c>
      <c r="S98" s="140">
        <f>'FY 27 Shell'!AI118-'FY 26 - Original Shell'!AI118</f>
        <v>-2.8119999999999812E-3</v>
      </c>
    </row>
    <row r="99" spans="4:19" x14ac:dyDescent="0.15">
      <c r="D99">
        <v>1</v>
      </c>
      <c r="E99" t="s">
        <v>280</v>
      </c>
      <c r="F99" s="63">
        <f>'FY 27 with Old Wealth'!K119</f>
        <v>16097.48</v>
      </c>
      <c r="G99" s="63">
        <f>'FY 27 Shell'!Y119-'FY 26 - Original Shell'!Y119</f>
        <v>-1133.119999999999</v>
      </c>
      <c r="H99" s="128">
        <f>'FY 27 Shell'!AQ119-'FY 26 - Original Shell'!AQ119</f>
        <v>-13649402</v>
      </c>
      <c r="I99" s="127">
        <f>'FY 27 with Old Wealth'!AQ119-'FY 26 - Original Shell'!AQ119</f>
        <v>-8627970</v>
      </c>
      <c r="J99" s="127">
        <f>'FY 27 Shell'!AQ119-'FY 27 with Old Wealth'!AQ119</f>
        <v>-5021432</v>
      </c>
      <c r="K99" s="129">
        <f t="shared" si="5"/>
        <v>0.63211340687306306</v>
      </c>
      <c r="L99" s="129">
        <f t="shared" si="6"/>
        <v>0.367886593126937</v>
      </c>
      <c r="M99" s="131"/>
      <c r="N99" s="128">
        <v>12014434.129577219</v>
      </c>
      <c r="O99" s="128">
        <v>0</v>
      </c>
      <c r="P99" s="128">
        <f t="shared" si="7"/>
        <v>-12014434.129577219</v>
      </c>
      <c r="R99" s="130">
        <f>'FY 26 - Original Shell'!AG119</f>
        <v>0.60068100000000002</v>
      </c>
      <c r="S99" s="140">
        <f>'FY 27 Shell'!AI119-'FY 26 - Original Shell'!AI119</f>
        <v>-2.0454000000000083E-2</v>
      </c>
    </row>
    <row r="100" spans="4:19" x14ac:dyDescent="0.15">
      <c r="E100" t="s">
        <v>281</v>
      </c>
      <c r="F100" s="63">
        <f>'FY 27 with Old Wealth'!K120</f>
        <v>3819.19</v>
      </c>
      <c r="G100" s="63">
        <f>'FY 27 Shell'!Y120-'FY 26 - Original Shell'!Y120</f>
        <v>-54.860000000000582</v>
      </c>
      <c r="H100" s="128">
        <f>'FY 27 Shell'!AQ120-'FY 26 - Original Shell'!AQ120</f>
        <v>-1198429</v>
      </c>
      <c r="I100" s="127">
        <f>'FY 27 with Old Wealth'!AQ120-'FY 26 - Original Shell'!AQ120</f>
        <v>-212146</v>
      </c>
      <c r="J100" s="127">
        <f>'FY 27 Shell'!AQ120-'FY 27 with Old Wealth'!AQ120</f>
        <v>-986283</v>
      </c>
      <c r="K100" s="129">
        <f t="shared" si="5"/>
        <v>0.17702008212418091</v>
      </c>
      <c r="L100" s="129">
        <f t="shared" si="6"/>
        <v>0.82297991787581914</v>
      </c>
      <c r="M100" s="131"/>
      <c r="N100" s="128">
        <v>1028698.0333631015</v>
      </c>
      <c r="O100" s="128">
        <v>0</v>
      </c>
      <c r="P100" s="128">
        <f t="shared" si="7"/>
        <v>-1028698.0333631015</v>
      </c>
      <c r="R100" s="130">
        <f>'FY 26 - Original Shell'!AG120</f>
        <v>0.33553500000000003</v>
      </c>
      <c r="S100" s="140">
        <f>'FY 27 Shell'!AI120-'FY 26 - Original Shell'!AI120</f>
        <v>-1.9843000000000055E-2</v>
      </c>
    </row>
    <row r="101" spans="4:19" x14ac:dyDescent="0.15">
      <c r="D101">
        <v>1</v>
      </c>
      <c r="E101" t="s">
        <v>282</v>
      </c>
      <c r="F101" s="63">
        <f>'FY 27 with Old Wealth'!K121</f>
        <v>3031.8</v>
      </c>
      <c r="G101" s="63">
        <f>'FY 27 Shell'!Y121-'FY 26 - Original Shell'!Y121</f>
        <v>-95.899999999999636</v>
      </c>
      <c r="H101" s="128">
        <f>'FY 27 Shell'!AQ121-'FY 26 - Original Shell'!AQ121</f>
        <v>-736507</v>
      </c>
      <c r="I101" s="127">
        <f>'FY 27 with Old Wealth'!AQ121-'FY 26 - Original Shell'!AQ121</f>
        <v>-672079</v>
      </c>
      <c r="J101" s="127">
        <f>'FY 27 Shell'!AQ121-'FY 27 with Old Wealth'!AQ121</f>
        <v>-64428</v>
      </c>
      <c r="K101" s="129">
        <f t="shared" si="5"/>
        <v>0.91252221635368025</v>
      </c>
      <c r="L101" s="129">
        <f t="shared" si="6"/>
        <v>8.7477783646319723E-2</v>
      </c>
      <c r="M101" s="131"/>
      <c r="N101" s="128">
        <v>841099.93670971133</v>
      </c>
      <c r="O101" s="128">
        <v>0</v>
      </c>
      <c r="P101" s="128">
        <f t="shared" si="7"/>
        <v>-841099.93670971133</v>
      </c>
      <c r="R101" s="130">
        <f>'FY 26 - Original Shell'!AG121</f>
        <v>0.56808000000000003</v>
      </c>
      <c r="S101" s="140">
        <f>'FY 27 Shell'!AI121-'FY 26 - Original Shell'!AI121</f>
        <v>-1.3420000000000654E-3</v>
      </c>
    </row>
    <row r="102" spans="4:19" x14ac:dyDescent="0.15">
      <c r="E102" t="s">
        <v>283</v>
      </c>
      <c r="F102" s="63">
        <f>'FY 27 with Old Wealth'!K122</f>
        <v>3437.08</v>
      </c>
      <c r="G102" s="63">
        <f>'FY 27 Shell'!Y122-'FY 26 - Original Shell'!Y122</f>
        <v>-46.210000000000036</v>
      </c>
      <c r="H102" s="128">
        <f>'FY 27 Shell'!AQ122-'FY 26 - Original Shell'!AQ122</f>
        <v>-1625312</v>
      </c>
      <c r="I102" s="127">
        <f>'FY 27 with Old Wealth'!AQ122-'FY 26 - Original Shell'!AQ122</f>
        <v>-136352</v>
      </c>
      <c r="J102" s="127">
        <f>'FY 27 Shell'!AQ122-'FY 27 with Old Wealth'!AQ122</f>
        <v>-1488960</v>
      </c>
      <c r="K102" s="129">
        <f t="shared" si="5"/>
        <v>8.3892815656317066E-2</v>
      </c>
      <c r="L102" s="129">
        <f t="shared" si="6"/>
        <v>0.91610718434368299</v>
      </c>
      <c r="M102" s="131"/>
      <c r="N102" s="128">
        <v>691731</v>
      </c>
      <c r="O102" s="128">
        <v>0</v>
      </c>
      <c r="P102" s="128">
        <f t="shared" si="7"/>
        <v>-691731</v>
      </c>
      <c r="R102" s="130">
        <f>'FY 26 - Original Shell'!AG122</f>
        <v>0.256025</v>
      </c>
      <c r="S102" s="140">
        <f>'FY 27 Shell'!AI122-'FY 26 - Original Shell'!AI122</f>
        <v>-3.3123000000000014E-2</v>
      </c>
    </row>
    <row r="103" spans="4:19" x14ac:dyDescent="0.15">
      <c r="E103" t="s">
        <v>284</v>
      </c>
      <c r="F103" s="63">
        <f>'FY 27 with Old Wealth'!K123</f>
        <v>3882.31</v>
      </c>
      <c r="G103" s="63">
        <f>'FY 27 Shell'!Y123-'FY 26 - Original Shell'!Y123</f>
        <v>-75.3400000000006</v>
      </c>
      <c r="H103" s="128">
        <f>'FY 27 Shell'!AQ123-'FY 26 - Original Shell'!AQ123</f>
        <v>-1059520</v>
      </c>
      <c r="I103" s="127">
        <f>'FY 27 with Old Wealth'!AQ123-'FY 26 - Original Shell'!AQ123</f>
        <v>-59877</v>
      </c>
      <c r="J103" s="127">
        <f>'FY 27 Shell'!AQ123-'FY 27 with Old Wealth'!AQ123</f>
        <v>-999643</v>
      </c>
      <c r="K103" s="129">
        <f t="shared" si="5"/>
        <v>5.651332678948958E-2</v>
      </c>
      <c r="L103" s="129">
        <f t="shared" si="6"/>
        <v>0.94348667321051038</v>
      </c>
      <c r="M103" s="131"/>
      <c r="N103" s="128">
        <v>0</v>
      </c>
      <c r="O103" s="128">
        <v>0</v>
      </c>
      <c r="P103" s="128">
        <f t="shared" si="7"/>
        <v>0</v>
      </c>
      <c r="R103" s="130">
        <f>'FY 26 - Original Shell'!AG123</f>
        <v>6.8959000000000006E-2</v>
      </c>
      <c r="S103" s="140">
        <f>'FY 27 Shell'!AI123-'FY 26 - Original Shell'!AI123</f>
        <v>-2.1259000000000007E-2</v>
      </c>
    </row>
    <row r="104" spans="4:19" x14ac:dyDescent="0.15">
      <c r="E104" t="s">
        <v>285</v>
      </c>
      <c r="F104" s="63">
        <f>'FY 27 with Old Wealth'!K124</f>
        <v>113.82</v>
      </c>
      <c r="G104" s="63">
        <f>'FY 27 Shell'!Y124-'FY 26 - Original Shell'!Y124</f>
        <v>-11.050000000000011</v>
      </c>
      <c r="H104" s="128">
        <f>'FY 27 Shell'!AQ124-'FY 26 - Original Shell'!AQ124</f>
        <v>-3074</v>
      </c>
      <c r="I104" s="127">
        <f>'FY 27 with Old Wealth'!AQ124-'FY 26 - Original Shell'!AQ124</f>
        <v>-3074</v>
      </c>
      <c r="J104" s="127">
        <f>'FY 27 Shell'!AQ124-'FY 27 with Old Wealth'!AQ124</f>
        <v>0</v>
      </c>
      <c r="K104" s="129">
        <f t="shared" si="5"/>
        <v>1</v>
      </c>
      <c r="L104" s="129">
        <f t="shared" si="6"/>
        <v>0</v>
      </c>
      <c r="M104" s="131"/>
      <c r="N104" s="128">
        <v>939</v>
      </c>
      <c r="O104" s="128">
        <v>0</v>
      </c>
      <c r="P104" s="128">
        <f t="shared" si="7"/>
        <v>-939</v>
      </c>
      <c r="R104" s="130">
        <f>'FY 26 - Original Shell'!AG124</f>
        <v>0.01</v>
      </c>
      <c r="S104" s="140">
        <f>'FY 27 Shell'!AI124-'FY 26 - Original Shell'!AI124</f>
        <v>0</v>
      </c>
    </row>
    <row r="105" spans="4:19" x14ac:dyDescent="0.15">
      <c r="E105" t="s">
        <v>286</v>
      </c>
      <c r="F105" s="63">
        <f>'FY 27 with Old Wealth'!K125</f>
        <v>1577.1</v>
      </c>
      <c r="G105" s="63">
        <f>'FY 27 Shell'!Y125-'FY 26 - Original Shell'!Y125</f>
        <v>-16.610000000000127</v>
      </c>
      <c r="H105" s="128">
        <f>'FY 27 Shell'!AQ125-'FY 26 - Original Shell'!AQ125</f>
        <v>-350264</v>
      </c>
      <c r="I105" s="127">
        <f>'FY 27 with Old Wealth'!AQ125-'FY 26 - Original Shell'!AQ125</f>
        <v>-54840</v>
      </c>
      <c r="J105" s="127">
        <f>'FY 27 Shell'!AQ125-'FY 27 with Old Wealth'!AQ125</f>
        <v>-295424</v>
      </c>
      <c r="K105" s="129">
        <f t="shared" si="5"/>
        <v>0.15656761756846266</v>
      </c>
      <c r="L105" s="129">
        <f t="shared" si="6"/>
        <v>0.8434323824315374</v>
      </c>
      <c r="M105" s="131"/>
      <c r="N105" s="128">
        <v>7240.0578726087115</v>
      </c>
      <c r="O105" s="128">
        <v>0</v>
      </c>
      <c r="P105" s="128">
        <f t="shared" si="7"/>
        <v>-7240.0578726087115</v>
      </c>
      <c r="R105" s="130">
        <f>'FY 26 - Original Shell'!AG125</f>
        <v>0.28647400000000001</v>
      </c>
      <c r="S105" s="140">
        <f>'FY 27 Shell'!AI125-'FY 26 - Original Shell'!AI125</f>
        <v>-1.5168999999999988E-2</v>
      </c>
    </row>
    <row r="106" spans="4:19" x14ac:dyDescent="0.15">
      <c r="E106" t="s">
        <v>287</v>
      </c>
      <c r="F106" s="63">
        <f>'FY 27 with Old Wealth'!K126</f>
        <v>334.81</v>
      </c>
      <c r="G106" s="63">
        <f>'FY 27 Shell'!Y126-'FY 26 - Original Shell'!Y126</f>
        <v>-13.140000000000043</v>
      </c>
      <c r="H106" s="128">
        <f>'FY 27 Shell'!AQ126-'FY 26 - Original Shell'!AQ126</f>
        <v>-87649</v>
      </c>
      <c r="I106" s="127">
        <f>'FY 27 with Old Wealth'!AQ126-'FY 26 - Original Shell'!AQ126</f>
        <v>-60153</v>
      </c>
      <c r="J106" s="127">
        <f>'FY 27 Shell'!AQ126-'FY 27 with Old Wealth'!AQ126</f>
        <v>-27496</v>
      </c>
      <c r="K106" s="129">
        <f t="shared" si="5"/>
        <v>0.68629419616880971</v>
      </c>
      <c r="L106" s="129">
        <f t="shared" si="6"/>
        <v>0.31370580383119029</v>
      </c>
      <c r="M106" s="131"/>
      <c r="N106" s="128">
        <v>104076</v>
      </c>
      <c r="O106" s="128">
        <v>0</v>
      </c>
      <c r="P106" s="128">
        <f t="shared" si="7"/>
        <v>-104076</v>
      </c>
      <c r="R106" s="130">
        <f>'FY 26 - Original Shell'!AG126</f>
        <v>0.38400499999999999</v>
      </c>
      <c r="S106" s="140">
        <f>'FY 27 Shell'!AI126-'FY 26 - Original Shell'!AI126</f>
        <v>-6.2329999999999885E-3</v>
      </c>
    </row>
    <row r="107" spans="4:19" x14ac:dyDescent="0.15">
      <c r="E107" t="s">
        <v>288</v>
      </c>
      <c r="F107" s="63">
        <f>'FY 27 with Old Wealth'!K127</f>
        <v>3193.85</v>
      </c>
      <c r="G107" s="63">
        <f>'FY 27 Shell'!Y127-'FY 26 - Original Shell'!Y127</f>
        <v>-60.750000000000455</v>
      </c>
      <c r="H107" s="128">
        <f>'FY 27 Shell'!AQ127-'FY 26 - Original Shell'!AQ127</f>
        <v>-738878</v>
      </c>
      <c r="I107" s="127">
        <f>'FY 27 with Old Wealth'!AQ127-'FY 26 - Original Shell'!AQ127</f>
        <v>-68994</v>
      </c>
      <c r="J107" s="127">
        <f>'FY 27 Shell'!AQ127-'FY 27 with Old Wealth'!AQ127</f>
        <v>-669884</v>
      </c>
      <c r="K107" s="129">
        <f t="shared" si="5"/>
        <v>9.3376714423761428E-2</v>
      </c>
      <c r="L107" s="129">
        <f t="shared" si="6"/>
        <v>0.90662328557623861</v>
      </c>
      <c r="M107" s="131"/>
      <c r="N107" s="128">
        <v>15739.256244801567</v>
      </c>
      <c r="O107" s="128">
        <v>0</v>
      </c>
      <c r="P107" s="128">
        <f t="shared" si="7"/>
        <v>-15739.256244801567</v>
      </c>
      <c r="R107" s="130">
        <f>'FY 26 - Original Shell'!AG127</f>
        <v>9.8542000000000005E-2</v>
      </c>
      <c r="S107" s="140">
        <f>'FY 27 Shell'!AI127-'FY 26 - Original Shell'!AI127</f>
        <v>-1.681500000000001E-2</v>
      </c>
    </row>
    <row r="108" spans="4:19" x14ac:dyDescent="0.15">
      <c r="E108" t="s">
        <v>289</v>
      </c>
      <c r="F108" s="63">
        <f>'FY 27 with Old Wealth'!K128</f>
        <v>712.09</v>
      </c>
      <c r="G108" s="63">
        <f>'FY 27 Shell'!Y128-'FY 26 - Original Shell'!Y128</f>
        <v>3.4200000000000728</v>
      </c>
      <c r="H108" s="128">
        <f>'FY 27 Shell'!AQ128-'FY 26 - Original Shell'!AQ128</f>
        <v>-834157</v>
      </c>
      <c r="I108" s="127">
        <f>'FY 27 with Old Wealth'!AQ128-'FY 26 - Original Shell'!AQ128</f>
        <v>9126</v>
      </c>
      <c r="J108" s="127">
        <f>'FY 27 Shell'!AQ128-'FY 27 with Old Wealth'!AQ128</f>
        <v>-843283</v>
      </c>
      <c r="K108" s="129">
        <f t="shared" si="5"/>
        <v>-1.0940386521961692E-2</v>
      </c>
      <c r="L108" s="129">
        <f t="shared" si="6"/>
        <v>1.0109403865219617</v>
      </c>
      <c r="M108" s="131"/>
      <c r="N108" s="128">
        <v>0</v>
      </c>
      <c r="O108" s="128">
        <v>0</v>
      </c>
      <c r="P108" s="128">
        <f t="shared" si="7"/>
        <v>0</v>
      </c>
      <c r="R108" s="130">
        <f>'FY 26 - Original Shell'!AG128</f>
        <v>0.23153499999999999</v>
      </c>
      <c r="S108" s="140">
        <f>'FY 27 Shell'!AI128-'FY 26 - Original Shell'!AI128</f>
        <v>-9.7697999999999979E-2</v>
      </c>
    </row>
    <row r="109" spans="4:19" x14ac:dyDescent="0.15">
      <c r="D109">
        <v>1</v>
      </c>
      <c r="E109" t="s">
        <v>290</v>
      </c>
      <c r="F109" s="63">
        <f>'FY 27 with Old Wealth'!K129</f>
        <v>11554.81</v>
      </c>
      <c r="G109" s="63">
        <f>'FY 27 Shell'!Y129-'FY 26 - Original Shell'!Y129</f>
        <v>-206.11000000000058</v>
      </c>
      <c r="H109" s="128">
        <f>'FY 27 Shell'!AQ129-'FY 26 - Original Shell'!AQ129</f>
        <v>-237542</v>
      </c>
      <c r="I109" s="127">
        <f>'FY 27 with Old Wealth'!AQ129-'FY 26 - Original Shell'!AQ129</f>
        <v>-237542</v>
      </c>
      <c r="J109" s="127">
        <f>'FY 27 Shell'!AQ129-'FY 27 with Old Wealth'!AQ129</f>
        <v>0</v>
      </c>
      <c r="K109" s="129">
        <f t="shared" si="5"/>
        <v>1</v>
      </c>
      <c r="L109" s="129">
        <f t="shared" si="6"/>
        <v>0</v>
      </c>
      <c r="M109" s="131"/>
      <c r="N109" s="128">
        <v>1067545.5471707634</v>
      </c>
      <c r="O109" s="128">
        <v>721471</v>
      </c>
      <c r="P109" s="128">
        <f t="shared" si="7"/>
        <v>-346074.54717076337</v>
      </c>
      <c r="R109" s="130">
        <f>'FY 26 - Original Shell'!AG129</f>
        <v>0.1</v>
      </c>
      <c r="S109" s="140">
        <f>'FY 27 Shell'!AI129-'FY 26 - Original Shell'!AI129</f>
        <v>0</v>
      </c>
    </row>
    <row r="110" spans="4:19" x14ac:dyDescent="0.15">
      <c r="D110">
        <v>1</v>
      </c>
      <c r="E110" t="s">
        <v>291</v>
      </c>
      <c r="F110" s="63">
        <f>'FY 27 with Old Wealth'!K130</f>
        <v>4818</v>
      </c>
      <c r="G110" s="63">
        <f>'FY 27 Shell'!Y130-'FY 26 - Original Shell'!Y130</f>
        <v>-111.86000000000058</v>
      </c>
      <c r="H110" s="128">
        <f>'FY 27 Shell'!AQ130-'FY 26 - Original Shell'!AQ130</f>
        <v>-631863</v>
      </c>
      <c r="I110" s="127">
        <f>'FY 27 with Old Wealth'!AQ130-'FY 26 - Original Shell'!AQ130</f>
        <v>-874956</v>
      </c>
      <c r="J110" s="127">
        <f>'FY 27 Shell'!AQ130-'FY 27 with Old Wealth'!AQ130</f>
        <v>243093</v>
      </c>
      <c r="K110" s="129">
        <f t="shared" si="5"/>
        <v>1.3847242202819281</v>
      </c>
      <c r="L110" s="129">
        <f t="shared" si="6"/>
        <v>-0.38472422028192821</v>
      </c>
      <c r="M110" s="131"/>
      <c r="N110" s="128">
        <v>2887984</v>
      </c>
      <c r="O110" s="128">
        <v>2366435</v>
      </c>
      <c r="P110" s="128">
        <f t="shared" si="7"/>
        <v>-521549</v>
      </c>
      <c r="R110" s="130">
        <f>'FY 26 - Original Shell'!AG130</f>
        <v>0.60541800000000001</v>
      </c>
      <c r="S110" s="140">
        <f>'FY 27 Shell'!AI130-'FY 26 - Original Shell'!AI130</f>
        <v>3.3349999999999769E-3</v>
      </c>
    </row>
    <row r="111" spans="4:19" x14ac:dyDescent="0.15">
      <c r="E111" t="s">
        <v>292</v>
      </c>
      <c r="F111" s="63">
        <f>'FY 27 with Old Wealth'!K131</f>
        <v>1046.6300000000001</v>
      </c>
      <c r="G111" s="63">
        <f>'FY 27 Shell'!Y131-'FY 26 - Original Shell'!Y131</f>
        <v>-18.529999999999745</v>
      </c>
      <c r="H111" s="128">
        <f>'FY 27 Shell'!AQ131-'FY 26 - Original Shell'!AQ131</f>
        <v>-26836</v>
      </c>
      <c r="I111" s="127">
        <f>'FY 27 with Old Wealth'!AQ131-'FY 26 - Original Shell'!AQ131</f>
        <v>-26836</v>
      </c>
      <c r="J111" s="127">
        <f>'FY 27 Shell'!AQ131-'FY 27 with Old Wealth'!AQ131</f>
        <v>0</v>
      </c>
      <c r="K111" s="129">
        <f t="shared" si="5"/>
        <v>1</v>
      </c>
      <c r="L111" s="129">
        <f t="shared" si="6"/>
        <v>0</v>
      </c>
      <c r="M111" s="131"/>
      <c r="N111" s="128">
        <v>7637</v>
      </c>
      <c r="O111" s="128">
        <v>0</v>
      </c>
      <c r="P111" s="128">
        <f t="shared" si="7"/>
        <v>-7637</v>
      </c>
      <c r="R111" s="130">
        <f>'FY 26 - Original Shell'!AG131</f>
        <v>0.01</v>
      </c>
      <c r="S111" s="140">
        <f>'FY 27 Shell'!AI131-'FY 26 - Original Shell'!AI131</f>
        <v>0</v>
      </c>
    </row>
    <row r="112" spans="4:19" x14ac:dyDescent="0.15">
      <c r="E112" t="s">
        <v>293</v>
      </c>
      <c r="F112" s="63">
        <f>'FY 27 with Old Wealth'!K132</f>
        <v>1007</v>
      </c>
      <c r="G112" s="63">
        <f>'FY 27 Shell'!Y132-'FY 26 - Original Shell'!Y132</f>
        <v>-44.25</v>
      </c>
      <c r="H112" s="128">
        <f>'FY 27 Shell'!AQ132-'FY 26 - Original Shell'!AQ132</f>
        <v>-5100</v>
      </c>
      <c r="I112" s="127">
        <f>'FY 27 with Old Wealth'!AQ132-'FY 26 - Original Shell'!AQ132</f>
        <v>-5100</v>
      </c>
      <c r="J112" s="127">
        <f>'FY 27 Shell'!AQ132-'FY 27 with Old Wealth'!AQ132</f>
        <v>0</v>
      </c>
      <c r="K112" s="129">
        <f t="shared" si="5"/>
        <v>1</v>
      </c>
      <c r="L112" s="129">
        <f t="shared" si="6"/>
        <v>0</v>
      </c>
      <c r="M112" s="131"/>
      <c r="N112" s="128">
        <v>7855</v>
      </c>
      <c r="O112" s="128">
        <v>2306</v>
      </c>
      <c r="P112" s="128">
        <f t="shared" si="7"/>
        <v>-5549</v>
      </c>
      <c r="R112" s="130">
        <f>'FY 26 - Original Shell'!AG132</f>
        <v>0.01</v>
      </c>
      <c r="S112" s="140">
        <f>'FY 27 Shell'!AI132-'FY 26 - Original Shell'!AI132</f>
        <v>0</v>
      </c>
    </row>
    <row r="113" spans="4:19" x14ac:dyDescent="0.15">
      <c r="E113" t="s">
        <v>294</v>
      </c>
      <c r="F113" s="63">
        <f>'FY 27 with Old Wealth'!K133</f>
        <v>2245.58</v>
      </c>
      <c r="G113" s="63">
        <f>'FY 27 Shell'!Y133-'FY 26 - Original Shell'!Y133</f>
        <v>-13.359999999999673</v>
      </c>
      <c r="H113" s="128">
        <f>'FY 27 Shell'!AQ133-'FY 26 - Original Shell'!AQ133</f>
        <v>-15339</v>
      </c>
      <c r="I113" s="127">
        <f>'FY 27 with Old Wealth'!AQ133-'FY 26 - Original Shell'!AQ133</f>
        <v>-15339</v>
      </c>
      <c r="J113" s="127">
        <f>'FY 27 Shell'!AQ133-'FY 27 with Old Wealth'!AQ133</f>
        <v>0</v>
      </c>
      <c r="K113" s="129">
        <f t="shared" si="5"/>
        <v>1</v>
      </c>
      <c r="L113" s="129">
        <f t="shared" si="6"/>
        <v>0</v>
      </c>
      <c r="M113" s="131"/>
      <c r="N113" s="128">
        <v>0</v>
      </c>
      <c r="O113" s="128">
        <v>0</v>
      </c>
      <c r="P113" s="128">
        <f t="shared" si="7"/>
        <v>0</v>
      </c>
      <c r="R113" s="130">
        <f>'FY 26 - Original Shell'!AG133</f>
        <v>0.01</v>
      </c>
      <c r="S113" s="140">
        <f>'FY 27 Shell'!AI133-'FY 26 - Original Shell'!AI133</f>
        <v>0</v>
      </c>
    </row>
    <row r="114" spans="4:19" x14ac:dyDescent="0.15">
      <c r="E114" t="s">
        <v>295</v>
      </c>
      <c r="F114" s="63">
        <f>'FY 27 with Old Wealth'!K134</f>
        <v>1661.1</v>
      </c>
      <c r="G114" s="63">
        <f>'FY 27 Shell'!Y134-'FY 26 - Original Shell'!Y134</f>
        <v>-29.600000000000136</v>
      </c>
      <c r="H114" s="128">
        <f>'FY 27 Shell'!AQ134-'FY 26 - Original Shell'!AQ134</f>
        <v>-620199</v>
      </c>
      <c r="I114" s="127">
        <f>'FY 27 with Old Wealth'!AQ134-'FY 26 - Original Shell'!AQ134</f>
        <v>-36120</v>
      </c>
      <c r="J114" s="127">
        <f>'FY 27 Shell'!AQ134-'FY 27 with Old Wealth'!AQ134</f>
        <v>-584079</v>
      </c>
      <c r="K114" s="129">
        <f t="shared" si="5"/>
        <v>5.8239371556548784E-2</v>
      </c>
      <c r="L114" s="129">
        <f t="shared" si="6"/>
        <v>0.94176062844345121</v>
      </c>
      <c r="M114" s="131"/>
      <c r="N114" s="128">
        <v>0</v>
      </c>
      <c r="O114" s="128">
        <v>0</v>
      </c>
      <c r="P114" s="128">
        <f t="shared" si="7"/>
        <v>0</v>
      </c>
      <c r="R114" s="130">
        <f>'FY 26 - Original Shell'!AG134</f>
        <v>0.10588</v>
      </c>
      <c r="S114" s="140">
        <f>'FY 27 Shell'!AI134-'FY 26 - Original Shell'!AI134</f>
        <v>-2.8827000000000005E-2</v>
      </c>
    </row>
    <row r="115" spans="4:19" x14ac:dyDescent="0.15">
      <c r="D115">
        <v>1</v>
      </c>
      <c r="E115" t="s">
        <v>296</v>
      </c>
      <c r="F115" s="63">
        <f>'FY 27 with Old Wealth'!K135</f>
        <v>1761.94</v>
      </c>
      <c r="G115" s="63">
        <f>'FY 27 Shell'!Y135-'FY 26 - Original Shell'!Y135</f>
        <v>-93.460000000000036</v>
      </c>
      <c r="H115" s="128">
        <f>'FY 27 Shell'!AQ135-'FY 26 - Original Shell'!AQ135</f>
        <v>-978763</v>
      </c>
      <c r="I115" s="127">
        <f>'FY 27 with Old Wealth'!AQ135-'FY 26 - Original Shell'!AQ135</f>
        <v>-519070</v>
      </c>
      <c r="J115" s="127">
        <f>'FY 27 Shell'!AQ135-'FY 27 with Old Wealth'!AQ135</f>
        <v>-459693</v>
      </c>
      <c r="K115" s="129">
        <f t="shared" si="5"/>
        <v>0.53033267501938675</v>
      </c>
      <c r="L115" s="129">
        <f t="shared" si="6"/>
        <v>0.46966732498061331</v>
      </c>
      <c r="M115" s="131"/>
      <c r="N115" s="128">
        <v>0</v>
      </c>
      <c r="O115" s="128">
        <v>0</v>
      </c>
      <c r="P115" s="128">
        <f t="shared" si="7"/>
        <v>0</v>
      </c>
      <c r="R115" s="130">
        <f>'FY 26 - Original Shell'!AG135</f>
        <v>0.481902</v>
      </c>
      <c r="S115" s="140">
        <f>'FY 27 Shell'!AI135-'FY 26 - Original Shell'!AI135</f>
        <v>-1.9363000000000019E-2</v>
      </c>
    </row>
    <row r="116" spans="4:19" x14ac:dyDescent="0.15">
      <c r="E116" t="s">
        <v>297</v>
      </c>
      <c r="F116" s="63">
        <f>'FY 27 with Old Wealth'!K136</f>
        <v>2156.2800000000002</v>
      </c>
      <c r="G116" s="63">
        <f>'FY 27 Shell'!Y136-'FY 26 - Original Shell'!Y136</f>
        <v>-96.320000000000164</v>
      </c>
      <c r="H116" s="128">
        <f>'FY 27 Shell'!AQ136-'FY 26 - Original Shell'!AQ136</f>
        <v>-864164</v>
      </c>
      <c r="I116" s="127">
        <f>'FY 27 with Old Wealth'!AQ136-'FY 26 - Original Shell'!AQ136</f>
        <v>-481434</v>
      </c>
      <c r="J116" s="127">
        <f>'FY 27 Shell'!AQ136-'FY 27 with Old Wealth'!AQ136</f>
        <v>-382730</v>
      </c>
      <c r="K116" s="129">
        <f t="shared" si="5"/>
        <v>0.55710953013548359</v>
      </c>
      <c r="L116" s="129">
        <f t="shared" si="6"/>
        <v>0.44289046986451647</v>
      </c>
      <c r="M116" s="131"/>
      <c r="N116" s="128">
        <v>773283.82027208782</v>
      </c>
      <c r="O116" s="128">
        <v>0</v>
      </c>
      <c r="P116" s="128">
        <f t="shared" si="7"/>
        <v>-773283.82027208782</v>
      </c>
      <c r="R116" s="130">
        <f>'FY 26 - Original Shell'!AG136</f>
        <v>0.43369000000000002</v>
      </c>
      <c r="S116" s="140">
        <f>'FY 27 Shell'!AI136-'FY 26 - Original Shell'!AI136</f>
        <v>-1.3539999999999996E-2</v>
      </c>
    </row>
    <row r="117" spans="4:19" x14ac:dyDescent="0.15">
      <c r="E117" t="s">
        <v>298</v>
      </c>
      <c r="F117" s="63">
        <f>'FY 27 with Old Wealth'!K137</f>
        <v>1345.07</v>
      </c>
      <c r="G117" s="63">
        <f>'FY 27 Shell'!Y137-'FY 26 - Original Shell'!Y137</f>
        <v>-31.630000000000109</v>
      </c>
      <c r="H117" s="128">
        <f>'FY 27 Shell'!AQ137-'FY 26 - Original Shell'!AQ137</f>
        <v>-474461</v>
      </c>
      <c r="I117" s="127">
        <f>'FY 27 with Old Wealth'!AQ137-'FY 26 - Original Shell'!AQ137</f>
        <v>-181734</v>
      </c>
      <c r="J117" s="127">
        <f>'FY 27 Shell'!AQ137-'FY 27 with Old Wealth'!AQ137</f>
        <v>-292727</v>
      </c>
      <c r="K117" s="129">
        <f t="shared" si="5"/>
        <v>0.38303253586701541</v>
      </c>
      <c r="L117" s="129">
        <f t="shared" si="6"/>
        <v>0.61696746413298453</v>
      </c>
      <c r="M117" s="131"/>
      <c r="N117" s="128">
        <v>0</v>
      </c>
      <c r="O117" s="128">
        <v>0</v>
      </c>
      <c r="P117" s="128">
        <f t="shared" si="7"/>
        <v>0</v>
      </c>
      <c r="R117" s="130">
        <f>'FY 26 - Original Shell'!AG137</f>
        <v>0.46853499999999998</v>
      </c>
      <c r="S117" s="140">
        <f>'FY 27 Shell'!AI137-'FY 26 - Original Shell'!AI137</f>
        <v>-1.6471999999999931E-2</v>
      </c>
    </row>
    <row r="118" spans="4:19" x14ac:dyDescent="0.15">
      <c r="E118" t="s">
        <v>299</v>
      </c>
      <c r="F118" s="63">
        <f>'FY 27 with Old Wealth'!K138</f>
        <v>500.38</v>
      </c>
      <c r="G118" s="63">
        <f>'FY 27 Shell'!Y138-'FY 26 - Original Shell'!Y138</f>
        <v>-7.5499999999999545</v>
      </c>
      <c r="H118" s="128">
        <f>'FY 27 Shell'!AQ138-'FY 26 - Original Shell'!AQ138</f>
        <v>-319248</v>
      </c>
      <c r="I118" s="127">
        <f>'FY 27 with Old Wealth'!AQ138-'FY 26 - Original Shell'!AQ138</f>
        <v>-32499</v>
      </c>
      <c r="J118" s="127">
        <f>'FY 27 Shell'!AQ138-'FY 27 with Old Wealth'!AQ138</f>
        <v>-286749</v>
      </c>
      <c r="K118" s="129">
        <f t="shared" si="5"/>
        <v>0.10179860171402796</v>
      </c>
      <c r="L118" s="129">
        <f t="shared" si="6"/>
        <v>0.89820139828597201</v>
      </c>
      <c r="M118" s="131"/>
      <c r="N118" s="128">
        <v>0</v>
      </c>
      <c r="O118" s="128">
        <v>0</v>
      </c>
      <c r="P118" s="128">
        <f t="shared" si="7"/>
        <v>0</v>
      </c>
      <c r="R118" s="130">
        <f>'FY 26 - Original Shell'!AG138</f>
        <v>0.31833299999999998</v>
      </c>
      <c r="S118" s="140">
        <f>'FY 27 Shell'!AI138-'FY 26 - Original Shell'!AI138</f>
        <v>-4.6760999999999997E-2</v>
      </c>
    </row>
    <row r="119" spans="4:19" x14ac:dyDescent="0.15">
      <c r="E119" t="s">
        <v>300</v>
      </c>
      <c r="F119" s="63">
        <f>'FY 27 with Old Wealth'!K139</f>
        <v>1238.29</v>
      </c>
      <c r="G119" s="63">
        <f>'FY 27 Shell'!Y139-'FY 26 - Original Shell'!Y139</f>
        <v>-2.7899999999999636</v>
      </c>
      <c r="H119" s="128">
        <f>'FY 27 Shell'!AQ139-'FY 26 - Original Shell'!AQ139</f>
        <v>-129446</v>
      </c>
      <c r="I119" s="127">
        <f>'FY 27 with Old Wealth'!AQ139-'FY 26 - Original Shell'!AQ139</f>
        <v>-10257</v>
      </c>
      <c r="J119" s="127">
        <f>'FY 27 Shell'!AQ139-'FY 27 with Old Wealth'!AQ139</f>
        <v>-119189</v>
      </c>
      <c r="K119" s="129">
        <f t="shared" si="5"/>
        <v>7.9237674397045876E-2</v>
      </c>
      <c r="L119" s="129">
        <f t="shared" si="6"/>
        <v>0.92076232560295412</v>
      </c>
      <c r="M119" s="131"/>
      <c r="N119" s="128">
        <v>306008.21616819972</v>
      </c>
      <c r="O119" s="128">
        <v>158683</v>
      </c>
      <c r="P119" s="128">
        <f t="shared" si="7"/>
        <v>-147325.21616819972</v>
      </c>
      <c r="R119" s="130">
        <f>'FY 26 - Original Shell'!AG139</f>
        <v>0.31900899999999999</v>
      </c>
      <c r="S119" s="140">
        <f>'FY 27 Shell'!AI139-'FY 26 - Original Shell'!AI139</f>
        <v>-7.6509999999999634E-3</v>
      </c>
    </row>
    <row r="120" spans="4:19" x14ac:dyDescent="0.15">
      <c r="E120" t="s">
        <v>301</v>
      </c>
      <c r="F120" s="63">
        <f>'FY 27 with Old Wealth'!K140</f>
        <v>589.16</v>
      </c>
      <c r="G120" s="63">
        <f>'FY 27 Shell'!Y140-'FY 26 - Original Shell'!Y140</f>
        <v>-33.759999999999991</v>
      </c>
      <c r="H120" s="128">
        <f>'FY 27 Shell'!AQ140-'FY 26 - Original Shell'!AQ140</f>
        <v>-294707</v>
      </c>
      <c r="I120" s="127">
        <f>'FY 27 with Old Wealth'!AQ140-'FY 26 - Original Shell'!AQ140</f>
        <v>-118564</v>
      </c>
      <c r="J120" s="127">
        <f>'FY 27 Shell'!AQ140-'FY 27 with Old Wealth'!AQ140</f>
        <v>-176143</v>
      </c>
      <c r="K120" s="129">
        <f t="shared" si="5"/>
        <v>0.40231144831985666</v>
      </c>
      <c r="L120" s="129">
        <f t="shared" si="6"/>
        <v>0.59768855168014334</v>
      </c>
      <c r="M120" s="131"/>
      <c r="N120" s="128">
        <v>0</v>
      </c>
      <c r="O120" s="128">
        <v>0</v>
      </c>
      <c r="P120" s="128">
        <f t="shared" si="7"/>
        <v>0</v>
      </c>
      <c r="R120" s="130">
        <f>'FY 26 - Original Shell'!AG140</f>
        <v>0.29238799999999998</v>
      </c>
      <c r="S120" s="140">
        <f>'FY 27 Shell'!AI140-'FY 26 - Original Shell'!AI140</f>
        <v>-2.3708000000000007E-2</v>
      </c>
    </row>
    <row r="121" spans="4:19" x14ac:dyDescent="0.15">
      <c r="E121" t="s">
        <v>302</v>
      </c>
      <c r="F121" s="63">
        <f>'FY 27 with Old Wealth'!K141</f>
        <v>1262.6199999999999</v>
      </c>
      <c r="G121" s="63">
        <f>'FY 27 Shell'!Y141-'FY 26 - Original Shell'!Y141</f>
        <v>-19.820000000000164</v>
      </c>
      <c r="H121" s="128">
        <f>'FY 27 Shell'!AQ141-'FY 26 - Original Shell'!AQ141</f>
        <v>-385763</v>
      </c>
      <c r="I121" s="127">
        <f>'FY 27 with Old Wealth'!AQ141-'FY 26 - Original Shell'!AQ141</f>
        <v>-71789</v>
      </c>
      <c r="J121" s="127">
        <f>'FY 27 Shell'!AQ141-'FY 27 with Old Wealth'!AQ141</f>
        <v>-313974</v>
      </c>
      <c r="K121" s="129">
        <f t="shared" si="5"/>
        <v>0.18609612637811299</v>
      </c>
      <c r="L121" s="129">
        <f t="shared" si="6"/>
        <v>0.81390387362188699</v>
      </c>
      <c r="M121" s="131"/>
      <c r="N121" s="128">
        <v>214750</v>
      </c>
      <c r="O121" s="128">
        <v>0</v>
      </c>
      <c r="P121" s="128">
        <f t="shared" si="7"/>
        <v>-214750</v>
      </c>
      <c r="R121" s="130">
        <f>'FY 26 - Original Shell'!AG141</f>
        <v>0.26306099999999999</v>
      </c>
      <c r="S121" s="140">
        <f>'FY 27 Shell'!AI141-'FY 26 - Original Shell'!AI141</f>
        <v>-2.0207999999999976E-2</v>
      </c>
    </row>
    <row r="122" spans="4:19" x14ac:dyDescent="0.15">
      <c r="D122">
        <v>1</v>
      </c>
      <c r="E122" t="s">
        <v>303</v>
      </c>
      <c r="F122" s="63">
        <f>'FY 27 with Old Wealth'!K142</f>
        <v>1112.3599999999999</v>
      </c>
      <c r="G122" s="63">
        <f>'FY 27 Shell'!Y142-'FY 26 - Original Shell'!Y142</f>
        <v>-21.289999999999964</v>
      </c>
      <c r="H122" s="128">
        <f>'FY 27 Shell'!AQ142-'FY 26 - Original Shell'!AQ142</f>
        <v>-211086</v>
      </c>
      <c r="I122" s="127">
        <f>'FY 27 with Old Wealth'!AQ142-'FY 26 - Original Shell'!AQ142</f>
        <v>-108218</v>
      </c>
      <c r="J122" s="127">
        <f>'FY 27 Shell'!AQ142-'FY 27 with Old Wealth'!AQ142</f>
        <v>-102868</v>
      </c>
      <c r="K122" s="129">
        <f t="shared" si="5"/>
        <v>0.51267255999924199</v>
      </c>
      <c r="L122" s="129">
        <f t="shared" si="6"/>
        <v>0.48732744000075801</v>
      </c>
      <c r="M122" s="131"/>
      <c r="N122" s="128">
        <v>0</v>
      </c>
      <c r="O122" s="128">
        <v>0</v>
      </c>
      <c r="P122" s="128">
        <f t="shared" si="7"/>
        <v>0</v>
      </c>
      <c r="R122" s="130">
        <f>'FY 26 - Original Shell'!AG142</f>
        <v>0.43941400000000003</v>
      </c>
      <c r="S122" s="140">
        <f>'FY 27 Shell'!AI142-'FY 26 - Original Shell'!AI142</f>
        <v>-6.8270000000000275E-3</v>
      </c>
    </row>
    <row r="123" spans="4:19" x14ac:dyDescent="0.15">
      <c r="E123" t="s">
        <v>304</v>
      </c>
      <c r="F123" s="63">
        <f>'FY 27 with Old Wealth'!K143</f>
        <v>1196.25</v>
      </c>
      <c r="G123" s="63">
        <f>'FY 27 Shell'!Y143-'FY 26 - Original Shell'!Y143</f>
        <v>19.329999999999927</v>
      </c>
      <c r="H123" s="128">
        <f>'FY 27 Shell'!AQ143-'FY 26 - Original Shell'!AQ143</f>
        <v>4228</v>
      </c>
      <c r="I123" s="127">
        <f>'FY 27 with Old Wealth'!AQ143-'FY 26 - Original Shell'!AQ143</f>
        <v>4228</v>
      </c>
      <c r="J123" s="127">
        <f>'FY 27 Shell'!AQ143-'FY 27 with Old Wealth'!AQ143</f>
        <v>0</v>
      </c>
      <c r="K123" s="129">
        <f t="shared" si="5"/>
        <v>1</v>
      </c>
      <c r="L123" s="129">
        <f t="shared" si="6"/>
        <v>0</v>
      </c>
      <c r="M123" s="131"/>
      <c r="N123" s="128">
        <v>8321</v>
      </c>
      <c r="O123" s="128">
        <v>12559</v>
      </c>
      <c r="P123" s="128">
        <f t="shared" si="7"/>
        <v>4238</v>
      </c>
      <c r="R123" s="130">
        <f>'FY 26 - Original Shell'!AG143</f>
        <v>0.01</v>
      </c>
      <c r="S123" s="140">
        <f>'FY 27 Shell'!AI143-'FY 26 - Original Shell'!AI143</f>
        <v>0</v>
      </c>
    </row>
    <row r="124" spans="4:19" x14ac:dyDescent="0.15">
      <c r="E124" t="s">
        <v>305</v>
      </c>
      <c r="F124" s="63">
        <f>'FY 27 with Old Wealth'!K144</f>
        <v>4376.33</v>
      </c>
      <c r="G124" s="63">
        <f>'FY 27 Shell'!Y144-'FY 26 - Original Shell'!Y144</f>
        <v>-106.80000000000018</v>
      </c>
      <c r="H124" s="128">
        <f>'FY 27 Shell'!AQ144-'FY 26 - Original Shell'!AQ144</f>
        <v>-12309</v>
      </c>
      <c r="I124" s="127">
        <f>'FY 27 with Old Wealth'!AQ144-'FY 26 - Original Shell'!AQ144</f>
        <v>-12309</v>
      </c>
      <c r="J124" s="127">
        <f>'FY 27 Shell'!AQ144-'FY 27 with Old Wealth'!AQ144</f>
        <v>0</v>
      </c>
      <c r="K124" s="129">
        <f t="shared" si="5"/>
        <v>1</v>
      </c>
      <c r="L124" s="129">
        <f t="shared" si="6"/>
        <v>0</v>
      </c>
      <c r="M124" s="131"/>
      <c r="N124" s="128">
        <v>0</v>
      </c>
      <c r="O124" s="128">
        <v>0</v>
      </c>
      <c r="P124" s="128">
        <f t="shared" si="7"/>
        <v>0</v>
      </c>
      <c r="R124" s="130">
        <f>'FY 26 - Original Shell'!AG144</f>
        <v>0.01</v>
      </c>
      <c r="S124" s="140">
        <f>'FY 27 Shell'!AI144-'FY 26 - Original Shell'!AI144</f>
        <v>0</v>
      </c>
    </row>
    <row r="125" spans="4:19" x14ac:dyDescent="0.15">
      <c r="E125" t="s">
        <v>306</v>
      </c>
      <c r="F125" s="63">
        <f>'FY 27 with Old Wealth'!K145</f>
        <v>2666.33</v>
      </c>
      <c r="G125" s="63">
        <f>'FY 27 Shell'!Y145-'FY 26 - Original Shell'!Y145</f>
        <v>-33.130000000000109</v>
      </c>
      <c r="H125" s="128">
        <f>'FY 27 Shell'!AQ145-'FY 26 - Original Shell'!AQ145</f>
        <v>716197</v>
      </c>
      <c r="I125" s="127">
        <f>'FY 27 with Old Wealth'!AQ145-'FY 26 - Original Shell'!AQ145</f>
        <v>-96225</v>
      </c>
      <c r="J125" s="127">
        <f>'FY 27 Shell'!AQ145-'FY 27 with Old Wealth'!AQ145</f>
        <v>812422</v>
      </c>
      <c r="K125" s="129">
        <f t="shared" si="5"/>
        <v>-0.13435549157564189</v>
      </c>
      <c r="L125" s="129">
        <f t="shared" si="6"/>
        <v>1.134355491575642</v>
      </c>
      <c r="M125" s="131"/>
      <c r="N125" s="128">
        <v>511266.43753238011</v>
      </c>
      <c r="O125" s="128">
        <v>1267170</v>
      </c>
      <c r="P125" s="128">
        <f t="shared" si="7"/>
        <v>755903.56246761989</v>
      </c>
      <c r="R125" s="130">
        <f>'FY 26 - Original Shell'!AG145</f>
        <v>0.25201600000000002</v>
      </c>
      <c r="S125" s="140">
        <f>'FY 27 Shell'!AI145-'FY 26 - Original Shell'!AI145</f>
        <v>2.4150000000000005E-2</v>
      </c>
    </row>
    <row r="126" spans="4:19" x14ac:dyDescent="0.15">
      <c r="E126" t="s">
        <v>307</v>
      </c>
      <c r="F126" s="63">
        <f>'FY 27 with Old Wealth'!K146</f>
        <v>176.44</v>
      </c>
      <c r="G126" s="63">
        <f>'FY 27 Shell'!Y146-'FY 26 - Original Shell'!Y146</f>
        <v>18.240000000000009</v>
      </c>
      <c r="H126" s="128">
        <f>'FY 27 Shell'!AQ146-'FY 26 - Original Shell'!AQ146</f>
        <v>28102</v>
      </c>
      <c r="I126" s="127">
        <f>'FY 27 with Old Wealth'!AQ146-'FY 26 - Original Shell'!AQ146</f>
        <v>28102</v>
      </c>
      <c r="J126" s="127">
        <f>'FY 27 Shell'!AQ146-'FY 27 with Old Wealth'!AQ146</f>
        <v>0</v>
      </c>
      <c r="K126" s="129">
        <f t="shared" si="5"/>
        <v>1</v>
      </c>
      <c r="L126" s="129">
        <f t="shared" si="6"/>
        <v>0</v>
      </c>
      <c r="M126" s="131"/>
      <c r="N126" s="128">
        <v>1143</v>
      </c>
      <c r="O126" s="128">
        <v>29370</v>
      </c>
      <c r="P126" s="128">
        <f t="shared" si="7"/>
        <v>28227</v>
      </c>
      <c r="R126" s="130">
        <f>'FY 26 - Original Shell'!AG146</f>
        <v>0.01</v>
      </c>
      <c r="S126" s="140">
        <f>'FY 27 Shell'!AI146-'FY 26 - Original Shell'!AI146</f>
        <v>0</v>
      </c>
    </row>
    <row r="127" spans="4:19" x14ac:dyDescent="0.15">
      <c r="E127" t="s">
        <v>308</v>
      </c>
      <c r="F127" s="63">
        <f>'FY 27 with Old Wealth'!K147</f>
        <v>566.79999999999995</v>
      </c>
      <c r="G127" s="63">
        <f>'FY 27 Shell'!Y147-'FY 26 - Original Shell'!Y147</f>
        <v>17.67999999999995</v>
      </c>
      <c r="H127" s="128">
        <f>'FY 27 Shell'!AQ147-'FY 26 - Original Shell'!AQ147</f>
        <v>-22795</v>
      </c>
      <c r="I127" s="127">
        <f>'FY 27 with Old Wealth'!AQ147-'FY 26 - Original Shell'!AQ147</f>
        <v>61410</v>
      </c>
      <c r="J127" s="127">
        <f>'FY 27 Shell'!AQ147-'FY 27 with Old Wealth'!AQ147</f>
        <v>-84205</v>
      </c>
      <c r="K127" s="129">
        <f t="shared" si="5"/>
        <v>-2.6940118447027857</v>
      </c>
      <c r="L127" s="129">
        <f t="shared" si="6"/>
        <v>3.6940118447027857</v>
      </c>
      <c r="M127" s="131"/>
      <c r="N127" s="128">
        <v>0</v>
      </c>
      <c r="O127" s="128">
        <v>0</v>
      </c>
      <c r="P127" s="128">
        <f t="shared" si="7"/>
        <v>0</v>
      </c>
      <c r="R127" s="130">
        <f>'FY 26 - Original Shell'!AG147</f>
        <v>0.30137900000000001</v>
      </c>
      <c r="S127" s="140">
        <f>'FY 27 Shell'!AI147-'FY 26 - Original Shell'!AI147</f>
        <v>-1.2004000000000015E-2</v>
      </c>
    </row>
    <row r="128" spans="4:19" x14ac:dyDescent="0.15">
      <c r="E128" t="s">
        <v>309</v>
      </c>
      <c r="F128" s="63">
        <f>'FY 27 with Old Wealth'!K148</f>
        <v>320.64</v>
      </c>
      <c r="G128" s="63">
        <f>'FY 27 Shell'!Y148-'FY 26 - Original Shell'!Y148</f>
        <v>-24.889999999999986</v>
      </c>
      <c r="H128" s="128">
        <f>'FY 27 Shell'!AQ148-'FY 26 - Original Shell'!AQ148</f>
        <v>-6068</v>
      </c>
      <c r="I128" s="127">
        <f>'FY 27 with Old Wealth'!AQ148-'FY 26 - Original Shell'!AQ148</f>
        <v>-6068</v>
      </c>
      <c r="J128" s="127">
        <f>'FY 27 Shell'!AQ148-'FY 27 with Old Wealth'!AQ148</f>
        <v>0</v>
      </c>
      <c r="K128" s="129">
        <f t="shared" si="5"/>
        <v>1</v>
      </c>
      <c r="L128" s="129">
        <f t="shared" si="6"/>
        <v>0</v>
      </c>
      <c r="M128" s="131"/>
      <c r="N128" s="128">
        <v>2539</v>
      </c>
      <c r="O128" s="128">
        <v>0</v>
      </c>
      <c r="P128" s="128">
        <f t="shared" si="7"/>
        <v>-2539</v>
      </c>
      <c r="R128" s="130">
        <f>'FY 26 - Original Shell'!AG148</f>
        <v>0.01</v>
      </c>
      <c r="S128" s="140">
        <f>'FY 27 Shell'!AI148-'FY 26 - Original Shell'!AI148</f>
        <v>0</v>
      </c>
    </row>
    <row r="129" spans="4:19" x14ac:dyDescent="0.15">
      <c r="E129" t="s">
        <v>310</v>
      </c>
      <c r="F129" s="63">
        <f>'FY 27 with Old Wealth'!K149</f>
        <v>130.34</v>
      </c>
      <c r="G129" s="63">
        <f>'FY 27 Shell'!Y149-'FY 26 - Original Shell'!Y149</f>
        <v>-5.6899999999999693</v>
      </c>
      <c r="H129" s="128">
        <f>'FY 27 Shell'!AQ149-'FY 26 - Original Shell'!AQ149</f>
        <v>-5687</v>
      </c>
      <c r="I129" s="127">
        <f>'FY 27 with Old Wealth'!AQ149-'FY 26 - Original Shell'!AQ149</f>
        <v>-20151</v>
      </c>
      <c r="J129" s="127">
        <f>'FY 27 Shell'!AQ149-'FY 27 with Old Wealth'!AQ149</f>
        <v>14464</v>
      </c>
      <c r="K129" s="129">
        <f t="shared" si="5"/>
        <v>3.5433444698435026</v>
      </c>
      <c r="L129" s="129">
        <f t="shared" si="6"/>
        <v>-2.5433444698435026</v>
      </c>
      <c r="M129" s="131"/>
      <c r="N129" s="128">
        <v>0</v>
      </c>
      <c r="O129" s="128">
        <v>0</v>
      </c>
      <c r="P129" s="128">
        <f t="shared" si="7"/>
        <v>0</v>
      </c>
      <c r="R129" s="130">
        <f>'FY 26 - Original Shell'!AG149</f>
        <v>0.40793200000000002</v>
      </c>
      <c r="S129" s="140">
        <f>'FY 27 Shell'!AI149-'FY 26 - Original Shell'!AI149</f>
        <v>8.53799999999999E-3</v>
      </c>
    </row>
    <row r="130" spans="4:19" x14ac:dyDescent="0.15">
      <c r="E130" t="s">
        <v>311</v>
      </c>
      <c r="F130" s="63">
        <f>'FY 27 with Old Wealth'!K150</f>
        <v>2106.61</v>
      </c>
      <c r="G130" s="63">
        <f>'FY 27 Shell'!Y150-'FY 26 - Original Shell'!Y150</f>
        <v>-92.769999999999982</v>
      </c>
      <c r="H130" s="128">
        <f>'FY 27 Shell'!AQ150-'FY 26 - Original Shell'!AQ150</f>
        <v>-1384130</v>
      </c>
      <c r="I130" s="127">
        <f>'FY 27 with Old Wealth'!AQ150-'FY 26 - Original Shell'!AQ150</f>
        <v>-434127</v>
      </c>
      <c r="J130" s="127">
        <f>'FY 27 Shell'!AQ150-'FY 27 with Old Wealth'!AQ150</f>
        <v>-950003</v>
      </c>
      <c r="K130" s="129">
        <f t="shared" si="5"/>
        <v>0.3136461170554789</v>
      </c>
      <c r="L130" s="129">
        <f t="shared" si="6"/>
        <v>0.68635388294452115</v>
      </c>
      <c r="M130" s="131"/>
      <c r="N130" s="128">
        <v>707535</v>
      </c>
      <c r="O130" s="128">
        <v>0</v>
      </c>
      <c r="P130" s="128">
        <f t="shared" si="7"/>
        <v>-707535</v>
      </c>
      <c r="R130" s="130">
        <f>'FY 26 - Original Shell'!AG150</f>
        <v>0.40603899999999998</v>
      </c>
      <c r="S130" s="140">
        <f>'FY 27 Shell'!AI150-'FY 26 - Original Shell'!AI150</f>
        <v>-3.3609E-2</v>
      </c>
    </row>
    <row r="131" spans="4:19" x14ac:dyDescent="0.15">
      <c r="E131" t="s">
        <v>312</v>
      </c>
      <c r="F131" s="63">
        <f>'FY 27 with Old Wealth'!K151</f>
        <v>114.44</v>
      </c>
      <c r="G131" s="63">
        <f>'FY 27 Shell'!Y151-'FY 26 - Original Shell'!Y151</f>
        <v>-12.599999999999994</v>
      </c>
      <c r="H131" s="128">
        <f>'FY 27 Shell'!AQ151-'FY 26 - Original Shell'!AQ151</f>
        <v>-3052</v>
      </c>
      <c r="I131" s="127">
        <f>'FY 27 with Old Wealth'!AQ151-'FY 26 - Original Shell'!AQ151</f>
        <v>-3052</v>
      </c>
      <c r="J131" s="127">
        <f>'FY 27 Shell'!AQ151-'FY 27 with Old Wealth'!AQ151</f>
        <v>0</v>
      </c>
      <c r="K131" s="129">
        <f t="shared" si="5"/>
        <v>1</v>
      </c>
      <c r="L131" s="129">
        <f t="shared" si="6"/>
        <v>0</v>
      </c>
      <c r="M131" s="131"/>
      <c r="N131" s="128">
        <v>974</v>
      </c>
      <c r="O131" s="128">
        <v>0</v>
      </c>
      <c r="P131" s="128">
        <f t="shared" si="7"/>
        <v>-974</v>
      </c>
      <c r="R131" s="130">
        <f>'FY 26 - Original Shell'!AG151</f>
        <v>0.01</v>
      </c>
      <c r="S131" s="140">
        <f>'FY 27 Shell'!AI151-'FY 26 - Original Shell'!AI151</f>
        <v>0</v>
      </c>
    </row>
    <row r="132" spans="4:19" x14ac:dyDescent="0.15">
      <c r="E132" t="s">
        <v>313</v>
      </c>
      <c r="F132" s="63">
        <f>'FY 27 with Old Wealth'!K152</f>
        <v>4555.51</v>
      </c>
      <c r="G132" s="63">
        <f>'FY 27 Shell'!Y152-'FY 26 - Original Shell'!Y152</f>
        <v>-75.3100000000004</v>
      </c>
      <c r="H132" s="128">
        <f>'FY 27 Shell'!AQ152-'FY 26 - Original Shell'!AQ152</f>
        <v>-805203</v>
      </c>
      <c r="I132" s="127">
        <f>'FY 27 with Old Wealth'!AQ152-'FY 26 - Original Shell'!AQ152</f>
        <v>-131459</v>
      </c>
      <c r="J132" s="127">
        <f>'FY 27 Shell'!AQ152-'FY 27 with Old Wealth'!AQ152</f>
        <v>-673744</v>
      </c>
      <c r="K132" s="129">
        <f t="shared" si="5"/>
        <v>0.16326193518901444</v>
      </c>
      <c r="L132" s="129">
        <f t="shared" si="6"/>
        <v>0.83673806481098556</v>
      </c>
      <c r="M132" s="131"/>
      <c r="N132" s="128">
        <v>539798</v>
      </c>
      <c r="O132" s="128">
        <v>0</v>
      </c>
      <c r="P132" s="128">
        <f t="shared" si="7"/>
        <v>-539798</v>
      </c>
      <c r="R132" s="130">
        <f>'FY 26 - Original Shell'!AG152</f>
        <v>0.15146000000000001</v>
      </c>
      <c r="S132" s="140">
        <f>'FY 27 Shell'!AI152-'FY 26 - Original Shell'!AI152</f>
        <v>-1.1394000000000015E-2</v>
      </c>
    </row>
    <row r="133" spans="4:19" x14ac:dyDescent="0.15">
      <c r="E133" t="s">
        <v>314</v>
      </c>
      <c r="F133" s="63">
        <f>'FY 27 with Old Wealth'!K153</f>
        <v>330.76</v>
      </c>
      <c r="G133" s="63">
        <f>'FY 27 Shell'!Y153-'FY 26 - Original Shell'!Y153</f>
        <v>-4.1200000000000045</v>
      </c>
      <c r="H133" s="128">
        <f>'FY 27 Shell'!AQ153-'FY 26 - Original Shell'!AQ153</f>
        <v>-475</v>
      </c>
      <c r="I133" s="127">
        <f>'FY 27 with Old Wealth'!AQ153-'FY 26 - Original Shell'!AQ153</f>
        <v>-475</v>
      </c>
      <c r="J133" s="127">
        <f>'FY 27 Shell'!AQ153-'FY 27 with Old Wealth'!AQ153</f>
        <v>0</v>
      </c>
      <c r="K133" s="129">
        <f t="shared" si="5"/>
        <v>1</v>
      </c>
      <c r="L133" s="129">
        <f t="shared" si="6"/>
        <v>0</v>
      </c>
      <c r="M133" s="131"/>
      <c r="N133" s="128">
        <v>0</v>
      </c>
      <c r="O133" s="128">
        <v>0</v>
      </c>
      <c r="P133" s="128">
        <f t="shared" si="7"/>
        <v>0</v>
      </c>
      <c r="R133" s="130">
        <f>'FY 26 - Original Shell'!AG153</f>
        <v>0.01</v>
      </c>
      <c r="S133" s="140">
        <f>'FY 27 Shell'!AI153-'FY 26 - Original Shell'!AI153</f>
        <v>0</v>
      </c>
    </row>
    <row r="134" spans="4:19" x14ac:dyDescent="0.15">
      <c r="E134" t="s">
        <v>315</v>
      </c>
      <c r="F134" s="63">
        <f>'FY 27 with Old Wealth'!K154</f>
        <v>4016.72</v>
      </c>
      <c r="G134" s="63">
        <f>'FY 27 Shell'!Y154-'FY 26 - Original Shell'!Y154</f>
        <v>-105.64999999999964</v>
      </c>
      <c r="H134" s="128">
        <f>'FY 27 Shell'!AQ154-'FY 26 - Original Shell'!AQ154</f>
        <v>-1479571</v>
      </c>
      <c r="I134" s="127">
        <f>'FY 27 with Old Wealth'!AQ154-'FY 26 - Original Shell'!AQ154</f>
        <v>-202704</v>
      </c>
      <c r="J134" s="127">
        <f>'FY 27 Shell'!AQ154-'FY 27 with Old Wealth'!AQ154</f>
        <v>-1276867</v>
      </c>
      <c r="K134" s="129">
        <f t="shared" si="5"/>
        <v>0.13700187419191104</v>
      </c>
      <c r="L134" s="129">
        <f t="shared" si="6"/>
        <v>0.86299812580808899</v>
      </c>
      <c r="M134" s="131"/>
      <c r="N134" s="128">
        <v>525198.49372849276</v>
      </c>
      <c r="O134" s="128">
        <v>0</v>
      </c>
      <c r="P134" s="128">
        <f t="shared" si="7"/>
        <v>-525198.49372849276</v>
      </c>
      <c r="R134" s="130">
        <f>'FY 26 - Original Shell'!AG154</f>
        <v>0.16647600000000001</v>
      </c>
      <c r="S134" s="140">
        <f>'FY 27 Shell'!AI154-'FY 26 - Original Shell'!AI154</f>
        <v>-2.6336999999999999E-2</v>
      </c>
    </row>
    <row r="135" spans="4:19" x14ac:dyDescent="0.15">
      <c r="E135" t="s">
        <v>316</v>
      </c>
      <c r="F135" s="63">
        <f>'FY 27 with Old Wealth'!K155</f>
        <v>1285.21</v>
      </c>
      <c r="G135" s="63">
        <f>'FY 27 Shell'!Y155-'FY 26 - Original Shell'!Y155</f>
        <v>-30.240000000000009</v>
      </c>
      <c r="H135" s="128">
        <f>'FY 27 Shell'!AQ155-'FY 26 - Original Shell'!AQ155</f>
        <v>-298383</v>
      </c>
      <c r="I135" s="127">
        <f>'FY 27 with Old Wealth'!AQ155-'FY 26 - Original Shell'!AQ155</f>
        <v>-113603</v>
      </c>
      <c r="J135" s="127">
        <f>'FY 27 Shell'!AQ155-'FY 27 with Old Wealth'!AQ155</f>
        <v>-184780</v>
      </c>
      <c r="K135" s="129">
        <f t="shared" si="5"/>
        <v>0.38072879487102146</v>
      </c>
      <c r="L135" s="129">
        <f t="shared" si="6"/>
        <v>0.61927120512897849</v>
      </c>
      <c r="M135" s="131"/>
      <c r="N135" s="128">
        <v>1958.4375323801069</v>
      </c>
      <c r="O135" s="128">
        <v>0</v>
      </c>
      <c r="P135" s="128">
        <f t="shared" si="7"/>
        <v>-1958.4375323801069</v>
      </c>
      <c r="R135" s="130">
        <f>'FY 26 - Original Shell'!AG155</f>
        <v>0.32596199999999997</v>
      </c>
      <c r="S135" s="140">
        <f>'FY 27 Shell'!AI155-'FY 26 - Original Shell'!AI155</f>
        <v>-1.2152999999999969E-2</v>
      </c>
    </row>
    <row r="136" spans="4:19" x14ac:dyDescent="0.15">
      <c r="E136" t="s">
        <v>317</v>
      </c>
      <c r="F136" s="63">
        <f>'FY 27 with Old Wealth'!K156</f>
        <v>2286.14</v>
      </c>
      <c r="G136" s="63">
        <f>'FY 27 Shell'!Y156-'FY 26 - Original Shell'!Y156</f>
        <v>45.820000000000164</v>
      </c>
      <c r="H136" s="128">
        <f>'FY 27 Shell'!AQ156-'FY 26 - Original Shell'!AQ156</f>
        <v>222330</v>
      </c>
      <c r="I136" s="127">
        <f>'FY 27 with Old Wealth'!AQ156-'FY 26 - Original Shell'!AQ156</f>
        <v>147706</v>
      </c>
      <c r="J136" s="127">
        <f>'FY 27 Shell'!AQ156-'FY 27 with Old Wealth'!AQ156</f>
        <v>74624</v>
      </c>
      <c r="K136" s="129">
        <f t="shared" ref="K136:K175" si="8">I136/H136</f>
        <v>0.66435478792785496</v>
      </c>
      <c r="L136" s="129">
        <f t="shared" ref="L136:L175" si="9">J136/H136</f>
        <v>0.33564521207214498</v>
      </c>
      <c r="M136" s="131"/>
      <c r="N136" s="128">
        <v>310619</v>
      </c>
      <c r="O136" s="128">
        <v>543453</v>
      </c>
      <c r="P136" s="128">
        <f t="shared" ref="P136:P175" si="10">O136-N136</f>
        <v>232834</v>
      </c>
      <c r="R136" s="130">
        <f>'FY 26 - Original Shell'!AG156</f>
        <v>0.193546</v>
      </c>
      <c r="S136" s="140">
        <f>'FY 27 Shell'!AI156-'FY 26 - Original Shell'!AI156</f>
        <v>2.7090000000000169E-3</v>
      </c>
    </row>
    <row r="137" spans="4:19" x14ac:dyDescent="0.15">
      <c r="E137" t="s">
        <v>318</v>
      </c>
      <c r="F137" s="63">
        <f>'FY 27 with Old Wealth'!K157</f>
        <v>5989.21</v>
      </c>
      <c r="G137" s="63">
        <f>'FY 27 Shell'!Y157-'FY 26 - Original Shell'!Y157</f>
        <v>-35.670000000000073</v>
      </c>
      <c r="H137" s="128">
        <f>'FY 27 Shell'!AQ157-'FY 26 - Original Shell'!AQ157</f>
        <v>-1721335</v>
      </c>
      <c r="I137" s="127">
        <f>'FY 27 with Old Wealth'!AQ157-'FY 26 - Original Shell'!AQ157</f>
        <v>-103620</v>
      </c>
      <c r="J137" s="127">
        <f>'FY 27 Shell'!AQ157-'FY 27 with Old Wealth'!AQ157</f>
        <v>-1617715</v>
      </c>
      <c r="K137" s="129">
        <f t="shared" si="8"/>
        <v>6.0197463015624501E-2</v>
      </c>
      <c r="L137" s="129">
        <f t="shared" si="9"/>
        <v>0.93980253698437555</v>
      </c>
      <c r="M137" s="131"/>
      <c r="N137" s="128">
        <v>77037.687920941389</v>
      </c>
      <c r="O137" s="128">
        <v>0</v>
      </c>
      <c r="P137" s="128">
        <f t="shared" si="10"/>
        <v>-77037.687920941389</v>
      </c>
      <c r="R137" s="130">
        <f>'FY 26 - Original Shell'!AG157</f>
        <v>0.252058</v>
      </c>
      <c r="S137" s="140">
        <f>'FY 27 Shell'!AI157-'FY 26 - Original Shell'!AI157</f>
        <v>-2.1523000000000014E-2</v>
      </c>
    </row>
    <row r="138" spans="4:19" x14ac:dyDescent="0.15">
      <c r="E138" t="s">
        <v>319</v>
      </c>
      <c r="F138" s="63">
        <f>'FY 27 with Old Wealth'!K158</f>
        <v>5201.6099999999997</v>
      </c>
      <c r="G138" s="63">
        <f>'FY 27 Shell'!Y158-'FY 26 - Original Shell'!Y158</f>
        <v>33.980000000000473</v>
      </c>
      <c r="H138" s="128">
        <f>'FY 27 Shell'!AQ158-'FY 26 - Original Shell'!AQ158</f>
        <v>-439023</v>
      </c>
      <c r="I138" s="127">
        <f>'FY 27 with Old Wealth'!AQ158-'FY 26 - Original Shell'!AQ158</f>
        <v>63346</v>
      </c>
      <c r="J138" s="127">
        <f>'FY 27 Shell'!AQ158-'FY 27 with Old Wealth'!AQ158</f>
        <v>-502369</v>
      </c>
      <c r="K138" s="129">
        <f t="shared" si="8"/>
        <v>-0.14428856802490986</v>
      </c>
      <c r="L138" s="129">
        <f t="shared" si="9"/>
        <v>1.1442885680249097</v>
      </c>
      <c r="M138" s="131"/>
      <c r="N138" s="128">
        <v>24340.580759581411</v>
      </c>
      <c r="O138" s="128">
        <v>0</v>
      </c>
      <c r="P138" s="128">
        <f t="shared" si="10"/>
        <v>-24340.580759581411</v>
      </c>
      <c r="R138" s="130">
        <f>'FY 26 - Original Shell'!AG158</f>
        <v>0.162775</v>
      </c>
      <c r="S138" s="140">
        <f>'FY 27 Shell'!AI158-'FY 26 - Original Shell'!AI158</f>
        <v>-7.8090000000000104E-3</v>
      </c>
    </row>
    <row r="139" spans="4:19" x14ac:dyDescent="0.15">
      <c r="E139" t="s">
        <v>320</v>
      </c>
      <c r="F139" s="63">
        <f>'FY 27 with Old Wealth'!K159</f>
        <v>363.8</v>
      </c>
      <c r="G139" s="63">
        <f>'FY 27 Shell'!Y159-'FY 26 - Original Shell'!Y159</f>
        <v>2.9499999999999886</v>
      </c>
      <c r="H139" s="128">
        <f>'FY 27 Shell'!AQ159-'FY 26 - Original Shell'!AQ159</f>
        <v>105012</v>
      </c>
      <c r="I139" s="127">
        <f>'FY 27 with Old Wealth'!AQ159-'FY 26 - Original Shell'!AQ159</f>
        <v>19629</v>
      </c>
      <c r="J139" s="127">
        <f>'FY 27 Shell'!AQ159-'FY 27 with Old Wealth'!AQ159</f>
        <v>85383</v>
      </c>
      <c r="K139" s="129">
        <f t="shared" si="8"/>
        <v>0.18692149468632158</v>
      </c>
      <c r="L139" s="129">
        <f t="shared" si="9"/>
        <v>0.81307850531367842</v>
      </c>
      <c r="M139" s="131"/>
      <c r="N139" s="128">
        <v>0</v>
      </c>
      <c r="O139" s="128">
        <v>1684</v>
      </c>
      <c r="P139" s="128">
        <f t="shared" si="10"/>
        <v>1684</v>
      </c>
      <c r="R139" s="130">
        <f>'FY 26 - Original Shell'!AG159</f>
        <v>0.471472</v>
      </c>
      <c r="S139" s="140">
        <f>'FY 27 Shell'!AI159-'FY 26 - Original Shell'!AI159</f>
        <v>1.7349999999999977E-2</v>
      </c>
    </row>
    <row r="140" spans="4:19" x14ac:dyDescent="0.15">
      <c r="E140" t="s">
        <v>321</v>
      </c>
      <c r="F140" s="63">
        <f>'FY 27 with Old Wealth'!K160</f>
        <v>1273.45</v>
      </c>
      <c r="G140" s="63">
        <f>'FY 27 Shell'!Y160-'FY 26 - Original Shell'!Y160</f>
        <v>-42.210000000000036</v>
      </c>
      <c r="H140" s="128">
        <f>'FY 27 Shell'!AQ160-'FY 26 - Original Shell'!AQ160</f>
        <v>-643912</v>
      </c>
      <c r="I140" s="127">
        <f>'FY 27 with Old Wealth'!AQ160-'FY 26 - Original Shell'!AQ160</f>
        <v>-217637</v>
      </c>
      <c r="J140" s="127">
        <f>'FY 27 Shell'!AQ160-'FY 27 with Old Wealth'!AQ160</f>
        <v>-426275</v>
      </c>
      <c r="K140" s="129">
        <f t="shared" si="8"/>
        <v>0.33799183739392963</v>
      </c>
      <c r="L140" s="129">
        <f t="shared" si="9"/>
        <v>0.66200816260607043</v>
      </c>
      <c r="M140" s="131"/>
      <c r="N140" s="128">
        <v>0</v>
      </c>
      <c r="O140" s="128">
        <v>0</v>
      </c>
      <c r="P140" s="128">
        <f t="shared" si="10"/>
        <v>0</v>
      </c>
      <c r="R140" s="130">
        <f>'FY 26 - Original Shell'!AG160</f>
        <v>0.44738099999999997</v>
      </c>
      <c r="S140" s="140">
        <f>'FY 27 Shell'!AI160-'FY 26 - Original Shell'!AI160</f>
        <v>-2.621699999999999E-2</v>
      </c>
    </row>
    <row r="141" spans="4:19" x14ac:dyDescent="0.15">
      <c r="D141">
        <v>1</v>
      </c>
      <c r="E141" t="s">
        <v>322</v>
      </c>
      <c r="F141" s="63">
        <f>'FY 27 with Old Wealth'!K161</f>
        <v>14780.92</v>
      </c>
      <c r="G141" s="63">
        <f>'FY 27 Shell'!Y161-'FY 26 - Original Shell'!Y161</f>
        <v>-1177.1100000000006</v>
      </c>
      <c r="H141" s="128">
        <f>'FY 27 Shell'!AQ161-'FY 26 - Original Shell'!AQ161</f>
        <v>-1356619</v>
      </c>
      <c r="I141" s="127">
        <f>'FY 27 with Old Wealth'!AQ161-'FY 26 - Original Shell'!AQ161</f>
        <v>-1356619</v>
      </c>
      <c r="J141" s="127">
        <f>'FY 27 Shell'!AQ161-'FY 27 with Old Wealth'!AQ161</f>
        <v>0</v>
      </c>
      <c r="K141" s="129">
        <f t="shared" si="8"/>
        <v>1</v>
      </c>
      <c r="L141" s="129">
        <f t="shared" si="9"/>
        <v>0</v>
      </c>
      <c r="M141" s="131"/>
      <c r="N141" s="128">
        <v>1836796.5204334222</v>
      </c>
      <c r="O141" s="128">
        <v>0</v>
      </c>
      <c r="P141" s="128">
        <f t="shared" si="10"/>
        <v>-1836796.5204334222</v>
      </c>
      <c r="R141" s="130">
        <f>'FY 26 - Original Shell'!AG161</f>
        <v>0.1</v>
      </c>
      <c r="S141" s="140">
        <f>'FY 27 Shell'!AI161-'FY 26 - Original Shell'!AI161</f>
        <v>0</v>
      </c>
    </row>
    <row r="142" spans="4:19" x14ac:dyDescent="0.15">
      <c r="E142" t="s">
        <v>323</v>
      </c>
      <c r="F142" s="63">
        <f>'FY 27 with Old Wealth'!K162</f>
        <v>401</v>
      </c>
      <c r="G142" s="63">
        <f>'FY 27 Shell'!Y162-'FY 26 - Original Shell'!Y162</f>
        <v>-30.169999999999959</v>
      </c>
      <c r="H142" s="128">
        <f>'FY 27 Shell'!AQ162-'FY 26 - Original Shell'!AQ162</f>
        <v>-270460</v>
      </c>
      <c r="I142" s="127">
        <f>'FY 27 with Old Wealth'!AQ162-'FY 26 - Original Shell'!AQ162</f>
        <v>-153278</v>
      </c>
      <c r="J142" s="127">
        <f>'FY 27 Shell'!AQ162-'FY 27 with Old Wealth'!AQ162</f>
        <v>-117182</v>
      </c>
      <c r="K142" s="129">
        <f t="shared" si="8"/>
        <v>0.56673075500998304</v>
      </c>
      <c r="L142" s="129">
        <f t="shared" si="9"/>
        <v>0.43326924499001701</v>
      </c>
      <c r="M142" s="131"/>
      <c r="N142" s="128">
        <v>0</v>
      </c>
      <c r="O142" s="128">
        <v>0</v>
      </c>
      <c r="P142" s="128">
        <f t="shared" si="10"/>
        <v>0</v>
      </c>
      <c r="R142" s="130">
        <f>'FY 26 - Original Shell'!AG162</f>
        <v>0.44082100000000002</v>
      </c>
      <c r="S142" s="140">
        <f>'FY 27 Shell'!AI162-'FY 26 - Original Shell'!AI162</f>
        <v>-2.2678000000000031E-2</v>
      </c>
    </row>
    <row r="143" spans="4:19" x14ac:dyDescent="0.15">
      <c r="E143" t="s">
        <v>324</v>
      </c>
      <c r="F143" s="63">
        <f>'FY 27 with Old Wealth'!K163</f>
        <v>1685.88</v>
      </c>
      <c r="G143" s="63">
        <f>'FY 27 Shell'!Y163-'FY 26 - Original Shell'!Y163</f>
        <v>-75.950000000000045</v>
      </c>
      <c r="H143" s="128">
        <f>'FY 27 Shell'!AQ163-'FY 26 - Original Shell'!AQ163</f>
        <v>-8753</v>
      </c>
      <c r="I143" s="127">
        <f>'FY 27 with Old Wealth'!AQ163-'FY 26 - Original Shell'!AQ163</f>
        <v>-8753</v>
      </c>
      <c r="J143" s="127">
        <f>'FY 27 Shell'!AQ163-'FY 27 with Old Wealth'!AQ163</f>
        <v>0</v>
      </c>
      <c r="K143" s="129">
        <f t="shared" si="8"/>
        <v>1</v>
      </c>
      <c r="L143" s="129">
        <f t="shared" si="9"/>
        <v>0</v>
      </c>
      <c r="M143" s="131"/>
      <c r="N143" s="128">
        <v>0</v>
      </c>
      <c r="O143" s="128">
        <v>0</v>
      </c>
      <c r="P143" s="128">
        <f t="shared" si="10"/>
        <v>0</v>
      </c>
      <c r="R143" s="130">
        <f>'FY 26 - Original Shell'!AG163</f>
        <v>0.01</v>
      </c>
      <c r="S143" s="140">
        <f>'FY 27 Shell'!AI163-'FY 26 - Original Shell'!AI163</f>
        <v>0</v>
      </c>
    </row>
    <row r="144" spans="4:19" x14ac:dyDescent="0.15">
      <c r="D144">
        <v>1</v>
      </c>
      <c r="E144" t="s">
        <v>325</v>
      </c>
      <c r="F144" s="63">
        <f>'FY 27 with Old Wealth'!K164</f>
        <v>6652.05</v>
      </c>
      <c r="G144" s="63">
        <f>'FY 27 Shell'!Y164-'FY 26 - Original Shell'!Y164</f>
        <v>-131.70000000000073</v>
      </c>
      <c r="H144" s="128">
        <f>'FY 27 Shell'!AQ164-'FY 26 - Original Shell'!AQ164</f>
        <v>-642852</v>
      </c>
      <c r="I144" s="127">
        <f>'FY 27 with Old Wealth'!AQ164-'FY 26 - Original Shell'!AQ164</f>
        <v>-466966</v>
      </c>
      <c r="J144" s="127">
        <f>'FY 27 Shell'!AQ164-'FY 27 with Old Wealth'!AQ164</f>
        <v>-175886</v>
      </c>
      <c r="K144" s="129">
        <f t="shared" si="8"/>
        <v>0.7263973667344894</v>
      </c>
      <c r="L144" s="129">
        <f t="shared" si="9"/>
        <v>0.27360263326551054</v>
      </c>
      <c r="M144" s="131"/>
      <c r="N144" s="128">
        <v>0</v>
      </c>
      <c r="O144" s="128">
        <v>0</v>
      </c>
      <c r="P144" s="128">
        <f t="shared" si="10"/>
        <v>0</v>
      </c>
      <c r="R144" s="130">
        <f>'FY 26 - Original Shell'!AG164</f>
        <v>0.30765100000000001</v>
      </c>
      <c r="S144" s="140">
        <f>'FY 27 Shell'!AI164-'FY 26 - Original Shell'!AI164</f>
        <v>-1.943000000000028E-3</v>
      </c>
    </row>
    <row r="145" spans="4:19" x14ac:dyDescent="0.15">
      <c r="E145" t="s">
        <v>326</v>
      </c>
      <c r="F145" s="63">
        <f>'FY 27 with Old Wealth'!K165</f>
        <v>1904.85</v>
      </c>
      <c r="G145" s="63">
        <f>'FY 27 Shell'!Y165-'FY 26 - Original Shell'!Y165</f>
        <v>-4.2400000000000091</v>
      </c>
      <c r="H145" s="128">
        <f>'FY 27 Shell'!AQ165-'FY 26 - Original Shell'!AQ165</f>
        <v>259678</v>
      </c>
      <c r="I145" s="127">
        <f>'FY 27 with Old Wealth'!AQ165-'FY 26 - Original Shell'!AQ165</f>
        <v>-12181</v>
      </c>
      <c r="J145" s="127">
        <f>'FY 27 Shell'!AQ165-'FY 27 with Old Wealth'!AQ165</f>
        <v>271859</v>
      </c>
      <c r="K145" s="129">
        <f t="shared" si="8"/>
        <v>-4.6908093870100663E-2</v>
      </c>
      <c r="L145" s="129">
        <f t="shared" si="9"/>
        <v>1.0469080938701008</v>
      </c>
      <c r="M145" s="131"/>
      <c r="N145" s="128">
        <v>49729.009611127432</v>
      </c>
      <c r="O145" s="128">
        <v>235136</v>
      </c>
      <c r="P145" s="128">
        <f t="shared" si="10"/>
        <v>185406.99038887257</v>
      </c>
      <c r="R145" s="130">
        <f>'FY 26 - Original Shell'!AG165</f>
        <v>0.24925800000000001</v>
      </c>
      <c r="S145" s="140">
        <f>'FY 27 Shell'!AI165-'FY 26 - Original Shell'!AI165</f>
        <v>1.174E-2</v>
      </c>
    </row>
    <row r="146" spans="4:19" x14ac:dyDescent="0.15">
      <c r="E146" t="s">
        <v>327</v>
      </c>
      <c r="F146" s="63">
        <f>'FY 27 with Old Wealth'!K166</f>
        <v>844.21</v>
      </c>
      <c r="G146" s="63">
        <f>'FY 27 Shell'!Y166-'FY 26 - Original Shell'!Y166</f>
        <v>-34.569999999999936</v>
      </c>
      <c r="H146" s="128">
        <f>'FY 27 Shell'!AQ166-'FY 26 - Original Shell'!AQ166</f>
        <v>-509046</v>
      </c>
      <c r="I146" s="127">
        <f>'FY 27 with Old Wealth'!AQ166-'FY 26 - Original Shell'!AQ166</f>
        <v>-162289</v>
      </c>
      <c r="J146" s="127">
        <f>'FY 27 Shell'!AQ166-'FY 27 with Old Wealth'!AQ166</f>
        <v>-346757</v>
      </c>
      <c r="K146" s="129">
        <f t="shared" si="8"/>
        <v>0.31881008788989601</v>
      </c>
      <c r="L146" s="129">
        <f t="shared" si="9"/>
        <v>0.68118991211010405</v>
      </c>
      <c r="M146" s="131"/>
      <c r="N146" s="128">
        <v>0</v>
      </c>
      <c r="O146" s="128">
        <v>0</v>
      </c>
      <c r="P146" s="128">
        <f t="shared" si="10"/>
        <v>0</v>
      </c>
      <c r="R146" s="130">
        <f>'FY 26 - Original Shell'!AG166</f>
        <v>0.407333</v>
      </c>
      <c r="S146" s="140">
        <f>'FY 27 Shell'!AI166-'FY 26 - Original Shell'!AI166</f>
        <v>-3.2220000000000026E-2</v>
      </c>
    </row>
    <row r="147" spans="4:19" x14ac:dyDescent="0.15">
      <c r="D147">
        <v>1</v>
      </c>
      <c r="E147" t="s">
        <v>328</v>
      </c>
      <c r="F147" s="63">
        <f>'FY 27 with Old Wealth'!K167</f>
        <v>797.68</v>
      </c>
      <c r="G147" s="63">
        <f>'FY 27 Shell'!Y167-'FY 26 - Original Shell'!Y167</f>
        <v>-25.590000000000032</v>
      </c>
      <c r="H147" s="128">
        <f>'FY 27 Shell'!AQ167-'FY 26 - Original Shell'!AQ167</f>
        <v>52137</v>
      </c>
      <c r="I147" s="127">
        <f>'FY 27 with Old Wealth'!AQ167-'FY 26 - Original Shell'!AQ167</f>
        <v>-108120</v>
      </c>
      <c r="J147" s="127">
        <f>'FY 27 Shell'!AQ167-'FY 27 with Old Wealth'!AQ167</f>
        <v>160257</v>
      </c>
      <c r="K147" s="129">
        <f t="shared" si="8"/>
        <v>-2.073767190287128</v>
      </c>
      <c r="L147" s="129">
        <f t="shared" si="9"/>
        <v>3.073767190287128</v>
      </c>
      <c r="M147" s="131"/>
      <c r="N147" s="128">
        <v>0</v>
      </c>
      <c r="O147" s="128">
        <v>0</v>
      </c>
      <c r="P147" s="128">
        <f t="shared" si="10"/>
        <v>0</v>
      </c>
      <c r="R147" s="130">
        <f>'FY 26 - Original Shell'!AG167</f>
        <v>0.36660199999999998</v>
      </c>
      <c r="S147" s="140">
        <f>'FY 27 Shell'!AI167-'FY 26 - Original Shell'!AI167</f>
        <v>1.515500000000003E-2</v>
      </c>
    </row>
    <row r="148" spans="4:19" x14ac:dyDescent="0.15">
      <c r="E148" t="s">
        <v>329</v>
      </c>
      <c r="F148" s="63">
        <f>'FY 27 with Old Wealth'!K168</f>
        <v>2142.15</v>
      </c>
      <c r="G148" s="63">
        <f>'FY 27 Shell'!Y168-'FY 26 - Original Shell'!Y168</f>
        <v>-43.579999999999472</v>
      </c>
      <c r="H148" s="128">
        <f>'FY 27 Shell'!AQ168-'FY 26 - Original Shell'!AQ168</f>
        <v>60347</v>
      </c>
      <c r="I148" s="127">
        <f>'FY 27 with Old Wealth'!AQ168-'FY 26 - Original Shell'!AQ168</f>
        <v>-132835</v>
      </c>
      <c r="J148" s="127">
        <f>'FY 27 Shell'!AQ168-'FY 27 with Old Wealth'!AQ168</f>
        <v>193182</v>
      </c>
      <c r="K148" s="129">
        <f t="shared" si="8"/>
        <v>-2.2011864715727376</v>
      </c>
      <c r="L148" s="129">
        <f t="shared" si="9"/>
        <v>3.2011864715727376</v>
      </c>
      <c r="M148" s="131"/>
      <c r="N148" s="128">
        <v>3896.5278501531866</v>
      </c>
      <c r="O148" s="128">
        <v>0</v>
      </c>
      <c r="P148" s="128">
        <f t="shared" si="10"/>
        <v>-3896.5278501531866</v>
      </c>
      <c r="R148" s="130">
        <f>'FY 26 - Original Shell'!AG168</f>
        <v>0.26447300000000001</v>
      </c>
      <c r="S148" s="140">
        <f>'FY 27 Shell'!AI168-'FY 26 - Original Shell'!AI168</f>
        <v>7.4259999999999882E-3</v>
      </c>
    </row>
    <row r="149" spans="4:19" x14ac:dyDescent="0.15">
      <c r="D149">
        <v>1</v>
      </c>
      <c r="E149" t="s">
        <v>330</v>
      </c>
      <c r="F149" s="63">
        <f>'FY 27 with Old Wealth'!K169</f>
        <v>4121.2299999999996</v>
      </c>
      <c r="G149" s="63">
        <f>'FY 27 Shell'!Y169-'FY 26 - Original Shell'!Y169</f>
        <v>-128.45000000000073</v>
      </c>
      <c r="H149" s="128">
        <f>'FY 27 Shell'!AQ169-'FY 26 - Original Shell'!AQ169</f>
        <v>-1717504</v>
      </c>
      <c r="I149" s="127">
        <f>'FY 27 with Old Wealth'!AQ169-'FY 26 - Original Shell'!AQ169</f>
        <v>-852353</v>
      </c>
      <c r="J149" s="127">
        <f>'FY 27 Shell'!AQ169-'FY 27 with Old Wealth'!AQ169</f>
        <v>-865151</v>
      </c>
      <c r="K149" s="129">
        <f t="shared" si="8"/>
        <v>0.49627424448502011</v>
      </c>
      <c r="L149" s="129">
        <f t="shared" si="9"/>
        <v>0.50372575551497989</v>
      </c>
      <c r="M149" s="131"/>
      <c r="N149" s="128">
        <v>2061264</v>
      </c>
      <c r="O149" s="128">
        <v>236808</v>
      </c>
      <c r="P149" s="128">
        <f t="shared" si="10"/>
        <v>-1824456</v>
      </c>
      <c r="R149" s="130">
        <f>'FY 26 - Original Shell'!AG169</f>
        <v>0.53576400000000002</v>
      </c>
      <c r="S149" s="140">
        <f>'FY 27 Shell'!AI169-'FY 26 - Original Shell'!AI169</f>
        <v>-1.4716000000000062E-2</v>
      </c>
    </row>
    <row r="150" spans="4:19" x14ac:dyDescent="0.15">
      <c r="E150" t="s">
        <v>331</v>
      </c>
      <c r="F150" s="63">
        <f>'FY 27 with Old Wealth'!K170</f>
        <v>6719.77</v>
      </c>
      <c r="G150" s="63">
        <f>'FY 27 Shell'!Y170-'FY 26 - Original Shell'!Y170</f>
        <v>-46.759999999999309</v>
      </c>
      <c r="H150" s="128">
        <f>'FY 27 Shell'!AQ170-'FY 26 - Original Shell'!AQ170</f>
        <v>-383347</v>
      </c>
      <c r="I150" s="127">
        <f>'FY 27 with Old Wealth'!AQ170-'FY 26 - Original Shell'!AQ170</f>
        <v>-21505</v>
      </c>
      <c r="J150" s="127">
        <f>'FY 27 Shell'!AQ170-'FY 27 with Old Wealth'!AQ170</f>
        <v>-361842</v>
      </c>
      <c r="K150" s="129">
        <f t="shared" si="8"/>
        <v>5.6097999984348383E-2</v>
      </c>
      <c r="L150" s="129">
        <f t="shared" si="9"/>
        <v>0.94390200001565161</v>
      </c>
      <c r="M150" s="131"/>
      <c r="N150" s="128">
        <v>200231.52866301691</v>
      </c>
      <c r="O150" s="128">
        <v>0</v>
      </c>
      <c r="P150" s="128">
        <f t="shared" si="10"/>
        <v>-200231.52866301691</v>
      </c>
      <c r="R150" s="130">
        <f>'FY 26 - Original Shell'!AG170</f>
        <v>3.9903000000000001E-2</v>
      </c>
      <c r="S150" s="140">
        <f>'FY 27 Shell'!AI170-'FY 26 - Original Shell'!AI170</f>
        <v>-4.3520000000000017E-3</v>
      </c>
    </row>
    <row r="151" spans="4:19" x14ac:dyDescent="0.15">
      <c r="E151" t="s">
        <v>332</v>
      </c>
      <c r="F151" s="63">
        <f>'FY 27 with Old Wealth'!K171</f>
        <v>69</v>
      </c>
      <c r="G151" s="63">
        <f>'FY 27 Shell'!Y171-'FY 26 - Original Shell'!Y171</f>
        <v>-3.6299999999999955</v>
      </c>
      <c r="H151" s="128">
        <f>'FY 27 Shell'!AQ171-'FY 26 - Original Shell'!AQ171</f>
        <v>131221</v>
      </c>
      <c r="I151" s="127">
        <f>'FY 27 with Old Wealth'!AQ171-'FY 26 - Original Shell'!AQ171</f>
        <v>-7037</v>
      </c>
      <c r="J151" s="127">
        <f>'FY 27 Shell'!AQ171-'FY 27 with Old Wealth'!AQ171</f>
        <v>138258</v>
      </c>
      <c r="K151" s="129">
        <f t="shared" si="8"/>
        <v>-5.3627087127822527E-2</v>
      </c>
      <c r="L151" s="129">
        <f t="shared" si="9"/>
        <v>1.0536270871278226</v>
      </c>
      <c r="M151" s="131"/>
      <c r="N151" s="128">
        <v>0</v>
      </c>
      <c r="O151" s="128">
        <v>76285</v>
      </c>
      <c r="P151" s="128">
        <f t="shared" si="10"/>
        <v>76285</v>
      </c>
      <c r="R151" s="130">
        <f>'FY 26 - Original Shell'!AG171</f>
        <v>0.14907400000000001</v>
      </c>
      <c r="S151" s="140">
        <f>'FY 27 Shell'!AI171-'FY 26 - Original Shell'!AI171</f>
        <v>0.163996</v>
      </c>
    </row>
    <row r="152" spans="4:19" x14ac:dyDescent="0.15">
      <c r="D152">
        <v>1</v>
      </c>
      <c r="E152" t="s">
        <v>333</v>
      </c>
      <c r="F152" s="63">
        <f>'FY 27 with Old Wealth'!K172</f>
        <v>3331.63</v>
      </c>
      <c r="G152" s="63">
        <f>'FY 27 Shell'!Y172-'FY 26 - Original Shell'!Y172</f>
        <v>-48.440000000000055</v>
      </c>
      <c r="H152" s="128">
        <f>'FY 27 Shell'!AQ172-'FY 26 - Original Shell'!AQ172</f>
        <v>663275</v>
      </c>
      <c r="I152" s="127">
        <f>'FY 27 with Old Wealth'!AQ172-'FY 26 - Original Shell'!AQ172</f>
        <v>-285745</v>
      </c>
      <c r="J152" s="127">
        <f>'FY 27 Shell'!AQ172-'FY 27 with Old Wealth'!AQ172</f>
        <v>949020</v>
      </c>
      <c r="K152" s="129">
        <f t="shared" si="8"/>
        <v>-0.43080924201877052</v>
      </c>
      <c r="L152" s="129">
        <f t="shared" si="9"/>
        <v>1.4308092420187706</v>
      </c>
      <c r="M152" s="131"/>
      <c r="N152" s="128">
        <v>1428725</v>
      </c>
      <c r="O152" s="128">
        <v>2088272</v>
      </c>
      <c r="P152" s="128">
        <f t="shared" si="10"/>
        <v>659547</v>
      </c>
      <c r="R152" s="130">
        <f>'FY 26 - Original Shell'!AG172</f>
        <v>0.51183900000000004</v>
      </c>
      <c r="S152" s="140">
        <f>'FY 27 Shell'!AI172-'FY 26 - Original Shell'!AI172</f>
        <v>2.0912999999999959E-2</v>
      </c>
    </row>
    <row r="153" spans="4:19" x14ac:dyDescent="0.15">
      <c r="E153" t="s">
        <v>334</v>
      </c>
      <c r="F153" s="63">
        <f>'FY 27 with Old Wealth'!K173</f>
        <v>273.81</v>
      </c>
      <c r="G153" s="63">
        <f>'FY 27 Shell'!Y173-'FY 26 - Original Shell'!Y173</f>
        <v>-6.9199999999999591</v>
      </c>
      <c r="H153" s="128">
        <f>'FY 27 Shell'!AQ173-'FY 26 - Original Shell'!AQ173</f>
        <v>-206516</v>
      </c>
      <c r="I153" s="127">
        <f>'FY 27 with Old Wealth'!AQ173-'FY 26 - Original Shell'!AQ173</f>
        <v>-32465</v>
      </c>
      <c r="J153" s="127">
        <f>'FY 27 Shell'!AQ173-'FY 27 with Old Wealth'!AQ173</f>
        <v>-174051</v>
      </c>
      <c r="K153" s="129">
        <f t="shared" si="8"/>
        <v>0.15720331596583315</v>
      </c>
      <c r="L153" s="129">
        <f t="shared" si="9"/>
        <v>0.84279668403416685</v>
      </c>
      <c r="M153" s="131"/>
      <c r="N153" s="128">
        <v>0</v>
      </c>
      <c r="O153" s="128">
        <v>0</v>
      </c>
      <c r="P153" s="128">
        <f t="shared" si="10"/>
        <v>0</v>
      </c>
      <c r="R153" s="130">
        <f>'FY 26 - Original Shell'!AG173</f>
        <v>0.361927</v>
      </c>
      <c r="S153" s="140">
        <f>'FY 27 Shell'!AI173-'FY 26 - Original Shell'!AI173</f>
        <v>-4.9416000000000015E-2</v>
      </c>
    </row>
    <row r="154" spans="4:19" x14ac:dyDescent="0.15">
      <c r="E154" t="s">
        <v>335</v>
      </c>
      <c r="F154" s="63">
        <f>'FY 27 with Old Wealth'!K174</f>
        <v>4890.2700000000004</v>
      </c>
      <c r="G154" s="63">
        <f>'FY 27 Shell'!Y174-'FY 26 - Original Shell'!Y174</f>
        <v>-433.86999999999898</v>
      </c>
      <c r="H154" s="128">
        <f>'FY 27 Shell'!AQ174-'FY 26 - Original Shell'!AQ174</f>
        <v>-2512232</v>
      </c>
      <c r="I154" s="127">
        <f>'FY 27 with Old Wealth'!AQ174-'FY 26 - Original Shell'!AQ174</f>
        <v>-1541094</v>
      </c>
      <c r="J154" s="127">
        <f>'FY 27 Shell'!AQ174-'FY 27 with Old Wealth'!AQ174</f>
        <v>-971138</v>
      </c>
      <c r="K154" s="129">
        <f t="shared" si="8"/>
        <v>0.6134361794611326</v>
      </c>
      <c r="L154" s="129">
        <f t="shared" si="9"/>
        <v>0.38656382053886745</v>
      </c>
      <c r="M154" s="131"/>
      <c r="N154" s="128">
        <v>1001925</v>
      </c>
      <c r="O154" s="128">
        <v>0</v>
      </c>
      <c r="P154" s="128">
        <f t="shared" si="10"/>
        <v>-1001925</v>
      </c>
      <c r="R154" s="130">
        <f>'FY 26 - Original Shell'!AG174</f>
        <v>0.308197</v>
      </c>
      <c r="S154" s="140">
        <f>'FY 27 Shell'!AI174-'FY 26 - Original Shell'!AI174</f>
        <v>-1.5398999999999996E-2</v>
      </c>
    </row>
    <row r="155" spans="4:19" x14ac:dyDescent="0.15">
      <c r="E155" t="s">
        <v>336</v>
      </c>
      <c r="F155" s="63">
        <f>'FY 27 with Old Wealth'!K175</f>
        <v>122.49</v>
      </c>
      <c r="G155" s="63">
        <f>'FY 27 Shell'!Y175-'FY 26 - Original Shell'!Y175</f>
        <v>-0.78000000000000114</v>
      </c>
      <c r="H155" s="128">
        <f>'FY 27 Shell'!AQ175-'FY 26 - Original Shell'!AQ175</f>
        <v>-90</v>
      </c>
      <c r="I155" s="127">
        <f>'FY 27 with Old Wealth'!AQ175-'FY 26 - Original Shell'!AQ175</f>
        <v>-90</v>
      </c>
      <c r="J155" s="127">
        <f>'FY 27 Shell'!AQ175-'FY 27 with Old Wealth'!AQ175</f>
        <v>0</v>
      </c>
      <c r="K155" s="129">
        <f t="shared" si="8"/>
        <v>1</v>
      </c>
      <c r="L155" s="129">
        <f t="shared" si="9"/>
        <v>0</v>
      </c>
      <c r="M155" s="131"/>
      <c r="N155" s="128">
        <v>900</v>
      </c>
      <c r="O155" s="128">
        <v>804</v>
      </c>
      <c r="P155" s="128">
        <f t="shared" si="10"/>
        <v>-96</v>
      </c>
      <c r="R155" s="130">
        <f>'FY 26 - Original Shell'!AG175</f>
        <v>0.01</v>
      </c>
      <c r="S155" s="140">
        <f>'FY 27 Shell'!AI175-'FY 26 - Original Shell'!AI175</f>
        <v>0</v>
      </c>
    </row>
    <row r="156" spans="4:19" x14ac:dyDescent="0.15">
      <c r="E156" t="s">
        <v>337</v>
      </c>
      <c r="F156" s="63">
        <f>'FY 27 with Old Wealth'!K176</f>
        <v>262.58999999999997</v>
      </c>
      <c r="G156" s="63">
        <f>'FY 27 Shell'!Y176-'FY 26 - Original Shell'!Y176</f>
        <v>26.45999999999998</v>
      </c>
      <c r="H156" s="128">
        <f>'FY 27 Shell'!AQ176-'FY 26 - Original Shell'!AQ176</f>
        <v>32950</v>
      </c>
      <c r="I156" s="127">
        <f>'FY 27 with Old Wealth'!AQ176-'FY 26 - Original Shell'!AQ176</f>
        <v>32950</v>
      </c>
      <c r="J156" s="127">
        <f>'FY 27 Shell'!AQ176-'FY 27 with Old Wealth'!AQ176</f>
        <v>0</v>
      </c>
      <c r="K156" s="129">
        <f t="shared" si="8"/>
        <v>1</v>
      </c>
      <c r="L156" s="129">
        <f t="shared" si="9"/>
        <v>0</v>
      </c>
      <c r="M156" s="131"/>
      <c r="N156" s="128">
        <v>1801</v>
      </c>
      <c r="O156" s="128">
        <v>34931</v>
      </c>
      <c r="P156" s="128">
        <f t="shared" si="10"/>
        <v>33130</v>
      </c>
      <c r="R156" s="130">
        <f>'FY 26 - Original Shell'!AG176</f>
        <v>0.01</v>
      </c>
      <c r="S156" s="140">
        <f>'FY 27 Shell'!AI176-'FY 26 - Original Shell'!AI176</f>
        <v>0</v>
      </c>
    </row>
    <row r="157" spans="4:19" x14ac:dyDescent="0.15">
      <c r="D157">
        <v>1</v>
      </c>
      <c r="E157" t="s">
        <v>338</v>
      </c>
      <c r="F157" s="63">
        <f>'FY 27 with Old Wealth'!K177</f>
        <v>18190.53</v>
      </c>
      <c r="G157" s="63">
        <f>'FY 27 Shell'!Y177-'FY 26 - Original Shell'!Y177</f>
        <v>-915.93000000000029</v>
      </c>
      <c r="H157" s="128">
        <f>'FY 27 Shell'!AQ177-'FY 26 - Original Shell'!AQ177</f>
        <v>-10992255</v>
      </c>
      <c r="I157" s="127">
        <f>'FY 27 with Old Wealth'!AQ177-'FY 26 - Original Shell'!AQ177</f>
        <v>-7505773</v>
      </c>
      <c r="J157" s="127">
        <f>'FY 27 Shell'!AQ177-'FY 27 with Old Wealth'!AQ177</f>
        <v>-3486482</v>
      </c>
      <c r="K157" s="129">
        <f t="shared" si="8"/>
        <v>0.68282377000897454</v>
      </c>
      <c r="L157" s="129">
        <f t="shared" si="9"/>
        <v>0.31717622999102552</v>
      </c>
      <c r="M157" s="131"/>
      <c r="N157" s="128">
        <v>12434115.234008137</v>
      </c>
      <c r="O157" s="128">
        <v>0</v>
      </c>
      <c r="P157" s="128">
        <f t="shared" si="10"/>
        <v>-12434115.234008137</v>
      </c>
      <c r="R157" s="130">
        <f>'FY 26 - Original Shell'!AG177</f>
        <v>0.65103699999999998</v>
      </c>
      <c r="S157" s="140">
        <f>'FY 27 Shell'!AI177-'FY 26 - Original Shell'!AI177</f>
        <v>-1.2803999999999816E-2</v>
      </c>
    </row>
    <row r="158" spans="4:19" x14ac:dyDescent="0.15">
      <c r="E158" t="s">
        <v>339</v>
      </c>
      <c r="F158" s="63">
        <f>'FY 27 with Old Wealth'!K178</f>
        <v>2361.48</v>
      </c>
      <c r="G158" s="63">
        <f>'FY 27 Shell'!Y178-'FY 26 - Original Shell'!Y178</f>
        <v>-108.09999999999991</v>
      </c>
      <c r="H158" s="128">
        <f>'FY 27 Shell'!AQ178-'FY 26 - Original Shell'!AQ178</f>
        <v>-12458</v>
      </c>
      <c r="I158" s="127">
        <f>'FY 27 with Old Wealth'!AQ178-'FY 26 - Original Shell'!AQ178</f>
        <v>-12458</v>
      </c>
      <c r="J158" s="127">
        <f>'FY 27 Shell'!AQ178-'FY 27 with Old Wealth'!AQ178</f>
        <v>0</v>
      </c>
      <c r="K158" s="129">
        <f t="shared" si="8"/>
        <v>1</v>
      </c>
      <c r="L158" s="129">
        <f t="shared" si="9"/>
        <v>0</v>
      </c>
      <c r="M158" s="131"/>
      <c r="N158" s="128">
        <v>5850</v>
      </c>
      <c r="O158" s="128">
        <v>0</v>
      </c>
      <c r="P158" s="128">
        <f t="shared" si="10"/>
        <v>-5850</v>
      </c>
      <c r="R158" s="130">
        <f>'FY 26 - Original Shell'!AG178</f>
        <v>0.01</v>
      </c>
      <c r="S158" s="140">
        <f>'FY 27 Shell'!AI178-'FY 26 - Original Shell'!AI178</f>
        <v>0</v>
      </c>
    </row>
    <row r="159" spans="4:19" x14ac:dyDescent="0.15">
      <c r="E159" t="s">
        <v>340</v>
      </c>
      <c r="F159" s="63">
        <f>'FY 27 with Old Wealth'!K179</f>
        <v>2654.24</v>
      </c>
      <c r="G159" s="63">
        <f>'FY 27 Shell'!Y179-'FY 26 - Original Shell'!Y179</f>
        <v>-13.7800000000002</v>
      </c>
      <c r="H159" s="128">
        <f>'FY 27 Shell'!AQ179-'FY 26 - Original Shell'!AQ179</f>
        <v>-269460</v>
      </c>
      <c r="I159" s="127">
        <f>'FY 27 with Old Wealth'!AQ179-'FY 26 - Original Shell'!AQ179</f>
        <v>-59260</v>
      </c>
      <c r="J159" s="127">
        <f>'FY 27 Shell'!AQ179-'FY 27 with Old Wealth'!AQ179</f>
        <v>-210200</v>
      </c>
      <c r="K159" s="129">
        <f t="shared" si="8"/>
        <v>0.21992132412974097</v>
      </c>
      <c r="L159" s="129">
        <f t="shared" si="9"/>
        <v>0.78007867587025903</v>
      </c>
      <c r="M159" s="131"/>
      <c r="N159" s="128">
        <v>771695</v>
      </c>
      <c r="O159" s="128">
        <v>486229</v>
      </c>
      <c r="P159" s="128">
        <f t="shared" si="10"/>
        <v>-285466</v>
      </c>
      <c r="R159" s="130">
        <f>'FY 26 - Original Shell'!AG179</f>
        <v>0.37314000000000003</v>
      </c>
      <c r="S159" s="140">
        <f>'FY 27 Shell'!AI179-'FY 26 - Original Shell'!AI179</f>
        <v>-6.0650000000000426E-3</v>
      </c>
    </row>
    <row r="160" spans="4:19" x14ac:dyDescent="0.15">
      <c r="E160" t="s">
        <v>341</v>
      </c>
      <c r="F160" s="63">
        <f>'FY 27 with Old Wealth'!K180</f>
        <v>562.02</v>
      </c>
      <c r="G160" s="63">
        <f>'FY 27 Shell'!Y180-'FY 26 - Original Shell'!Y180</f>
        <v>-53.839999999999918</v>
      </c>
      <c r="H160" s="128">
        <f>'FY 27 Shell'!AQ180-'FY 26 - Original Shell'!AQ180</f>
        <v>-6205</v>
      </c>
      <c r="I160" s="127">
        <f>'FY 27 with Old Wealth'!AQ180-'FY 26 - Original Shell'!AQ180</f>
        <v>-6205</v>
      </c>
      <c r="J160" s="127">
        <f>'FY 27 Shell'!AQ180-'FY 27 with Old Wealth'!AQ180</f>
        <v>0</v>
      </c>
      <c r="K160" s="129">
        <f t="shared" si="8"/>
        <v>1</v>
      </c>
      <c r="L160" s="129">
        <f t="shared" si="9"/>
        <v>0</v>
      </c>
      <c r="M160" s="131"/>
      <c r="N160" s="128">
        <v>4774</v>
      </c>
      <c r="O160" s="128">
        <v>0</v>
      </c>
      <c r="P160" s="128">
        <f t="shared" si="10"/>
        <v>-4774</v>
      </c>
      <c r="R160" s="130">
        <f>'FY 26 - Original Shell'!AG180</f>
        <v>0.01</v>
      </c>
      <c r="S160" s="140">
        <f>'FY 27 Shell'!AI180-'FY 26 - Original Shell'!AI180</f>
        <v>0</v>
      </c>
    </row>
    <row r="161" spans="4:19" x14ac:dyDescent="0.15">
      <c r="E161" t="s">
        <v>342</v>
      </c>
      <c r="F161" s="63">
        <f>'FY 27 with Old Wealth'!K181</f>
        <v>9224.3799999999992</v>
      </c>
      <c r="G161" s="63">
        <f>'FY 27 Shell'!Y181-'FY 26 - Original Shell'!Y181</f>
        <v>-115.64999999999964</v>
      </c>
      <c r="H161" s="128">
        <f>'FY 27 Shell'!AQ181-'FY 26 - Original Shell'!AQ181</f>
        <v>-564209</v>
      </c>
      <c r="I161" s="127">
        <f>'FY 27 with Old Wealth'!AQ181-'FY 26 - Original Shell'!AQ181</f>
        <v>-287669</v>
      </c>
      <c r="J161" s="127">
        <f>'FY 27 Shell'!AQ181-'FY 27 with Old Wealth'!AQ181</f>
        <v>-276540</v>
      </c>
      <c r="K161" s="129">
        <f t="shared" si="8"/>
        <v>0.50986248003842549</v>
      </c>
      <c r="L161" s="129">
        <f t="shared" si="9"/>
        <v>0.49013751996157451</v>
      </c>
      <c r="M161" s="131"/>
      <c r="N161" s="128">
        <v>1569453.7665533435</v>
      </c>
      <c r="O161" s="128">
        <v>1112884</v>
      </c>
      <c r="P161" s="128">
        <f t="shared" si="10"/>
        <v>-456569.76655334351</v>
      </c>
      <c r="R161" s="130">
        <f>'FY 26 - Original Shell'!AG181</f>
        <v>0.21582699999999999</v>
      </c>
      <c r="S161" s="140">
        <f>'FY 27 Shell'!AI181-'FY 26 - Original Shell'!AI181</f>
        <v>-2.361000000000002E-3</v>
      </c>
    </row>
    <row r="162" spans="4:19" x14ac:dyDescent="0.15">
      <c r="D162">
        <v>1</v>
      </c>
      <c r="E162" t="s">
        <v>343</v>
      </c>
      <c r="F162" s="63">
        <f>'FY 27 with Old Wealth'!K182</f>
        <v>6734.5</v>
      </c>
      <c r="G162" s="63">
        <f>'FY 27 Shell'!Y182-'FY 26 - Original Shell'!Y182</f>
        <v>-168.35000000000036</v>
      </c>
      <c r="H162" s="128">
        <f>'FY 27 Shell'!AQ182-'FY 26 - Original Shell'!AQ182</f>
        <v>-2686704</v>
      </c>
      <c r="I162" s="127">
        <f>'FY 27 with Old Wealth'!AQ182-'FY 26 - Original Shell'!AQ182</f>
        <v>-1174791</v>
      </c>
      <c r="J162" s="127">
        <f>'FY 27 Shell'!AQ182-'FY 27 with Old Wealth'!AQ182</f>
        <v>-1511913</v>
      </c>
      <c r="K162" s="129">
        <f t="shared" si="8"/>
        <v>0.43726104550408235</v>
      </c>
      <c r="L162" s="129">
        <f t="shared" si="9"/>
        <v>0.56273895449591771</v>
      </c>
      <c r="M162" s="131"/>
      <c r="N162" s="128">
        <v>3504878</v>
      </c>
      <c r="O162" s="128">
        <v>644185</v>
      </c>
      <c r="P162" s="128">
        <f t="shared" si="10"/>
        <v>-2860693</v>
      </c>
      <c r="R162" s="130">
        <f>'FY 26 - Original Shell'!AG182</f>
        <v>0.56548900000000002</v>
      </c>
      <c r="S162" s="140">
        <f>'FY 27 Shell'!AI182-'FY 26 - Original Shell'!AI182</f>
        <v>-1.5830000000000011E-2</v>
      </c>
    </row>
    <row r="163" spans="4:19" x14ac:dyDescent="0.15">
      <c r="E163" t="s">
        <v>344</v>
      </c>
      <c r="F163" s="63">
        <f>'FY 27 with Old Wealth'!K183</f>
        <v>1979.67</v>
      </c>
      <c r="G163" s="63">
        <f>'FY 27 Shell'!Y183-'FY 26 - Original Shell'!Y183</f>
        <v>-74.5799999999997</v>
      </c>
      <c r="H163" s="128">
        <f>'FY 27 Shell'!AQ183-'FY 26 - Original Shell'!AQ183</f>
        <v>-8595</v>
      </c>
      <c r="I163" s="127">
        <f>'FY 27 with Old Wealth'!AQ183-'FY 26 - Original Shell'!AQ183</f>
        <v>-8595</v>
      </c>
      <c r="J163" s="127">
        <f>'FY 27 Shell'!AQ183-'FY 27 with Old Wealth'!AQ183</f>
        <v>0</v>
      </c>
      <c r="K163" s="129">
        <f t="shared" si="8"/>
        <v>1</v>
      </c>
      <c r="L163" s="129">
        <f t="shared" si="9"/>
        <v>0</v>
      </c>
      <c r="M163" s="131"/>
      <c r="N163" s="128">
        <v>9382.2916290623252</v>
      </c>
      <c r="O163" s="128">
        <v>0</v>
      </c>
      <c r="P163" s="128">
        <f t="shared" si="10"/>
        <v>-9382.2916290623252</v>
      </c>
      <c r="R163" s="130">
        <f>'FY 26 - Original Shell'!AG183</f>
        <v>0.01</v>
      </c>
      <c r="S163" s="140">
        <f>'FY 27 Shell'!AI183-'FY 26 - Original Shell'!AI183</f>
        <v>0</v>
      </c>
    </row>
    <row r="164" spans="4:19" x14ac:dyDescent="0.15">
      <c r="E164" t="s">
        <v>345</v>
      </c>
      <c r="F164" s="63">
        <f>'FY 27 with Old Wealth'!K184</f>
        <v>5225.13</v>
      </c>
      <c r="G164" s="63">
        <f>'FY 27 Shell'!Y184-'FY 26 - Original Shell'!Y184</f>
        <v>-9.5799999999990177</v>
      </c>
      <c r="H164" s="128">
        <f>'FY 27 Shell'!AQ184-'FY 26 - Original Shell'!AQ184</f>
        <v>-1104</v>
      </c>
      <c r="I164" s="127">
        <f>'FY 27 with Old Wealth'!AQ184-'FY 26 - Original Shell'!AQ184</f>
        <v>-1104</v>
      </c>
      <c r="J164" s="127">
        <f>'FY 27 Shell'!AQ184-'FY 27 with Old Wealth'!AQ184</f>
        <v>0</v>
      </c>
      <c r="K164" s="129">
        <f t="shared" si="8"/>
        <v>1</v>
      </c>
      <c r="L164" s="129">
        <f t="shared" si="9"/>
        <v>0</v>
      </c>
      <c r="M164" s="131"/>
      <c r="N164" s="128">
        <v>59626.311768185056</v>
      </c>
      <c r="O164" s="128">
        <v>35138</v>
      </c>
      <c r="P164" s="128">
        <f t="shared" si="10"/>
        <v>-24488.311768185056</v>
      </c>
      <c r="R164" s="130">
        <f>'FY 26 - Original Shell'!AG184</f>
        <v>0.01</v>
      </c>
      <c r="S164" s="140">
        <f>'FY 27 Shell'!AI184-'FY 26 - Original Shell'!AI184</f>
        <v>0</v>
      </c>
    </row>
    <row r="165" spans="4:19" x14ac:dyDescent="0.15">
      <c r="E165" t="s">
        <v>346</v>
      </c>
      <c r="F165" s="63">
        <f>'FY 27 with Old Wealth'!K185</f>
        <v>3586.81</v>
      </c>
      <c r="G165" s="63">
        <f>'FY 27 Shell'!Y185-'FY 26 - Original Shell'!Y185</f>
        <v>-50.139999999999873</v>
      </c>
      <c r="H165" s="128">
        <f>'FY 27 Shell'!AQ185-'FY 26 - Original Shell'!AQ185</f>
        <v>-868540</v>
      </c>
      <c r="I165" s="127">
        <f>'FY 27 with Old Wealth'!AQ185-'FY 26 - Original Shell'!AQ185</f>
        <v>-183812</v>
      </c>
      <c r="J165" s="127">
        <f>'FY 27 Shell'!AQ185-'FY 27 with Old Wealth'!AQ185</f>
        <v>-684728</v>
      </c>
      <c r="K165" s="129">
        <f t="shared" si="8"/>
        <v>0.21163331567918575</v>
      </c>
      <c r="L165" s="129">
        <f t="shared" si="9"/>
        <v>0.78836668432081425</v>
      </c>
      <c r="M165" s="131"/>
      <c r="N165" s="128">
        <v>899385.64594965486</v>
      </c>
      <c r="O165" s="128">
        <v>0</v>
      </c>
      <c r="P165" s="128">
        <f t="shared" si="10"/>
        <v>-899385.64594965486</v>
      </c>
      <c r="R165" s="130">
        <f>'FY 26 - Original Shell'!AG185</f>
        <v>0.31808900000000001</v>
      </c>
      <c r="S165" s="140">
        <f>'FY 27 Shell'!AI185-'FY 26 - Original Shell'!AI185</f>
        <v>-1.4977000000000018E-2</v>
      </c>
    </row>
    <row r="166" spans="4:19" x14ac:dyDescent="0.15">
      <c r="E166" t="s">
        <v>347</v>
      </c>
      <c r="F166" s="63">
        <f>'FY 27 with Old Wealth'!K186</f>
        <v>561.49</v>
      </c>
      <c r="G166" s="63">
        <f>'FY 27 Shell'!Y186-'FY 26 - Original Shell'!Y186</f>
        <v>-14.699999999999932</v>
      </c>
      <c r="H166" s="128">
        <f>'FY 27 Shell'!AQ186-'FY 26 - Original Shell'!AQ186</f>
        <v>-127822</v>
      </c>
      <c r="I166" s="127">
        <f>'FY 27 with Old Wealth'!AQ186-'FY 26 - Original Shell'!AQ186</f>
        <v>-72858</v>
      </c>
      <c r="J166" s="127">
        <f>'FY 27 Shell'!AQ186-'FY 27 with Old Wealth'!AQ186</f>
        <v>-54964</v>
      </c>
      <c r="K166" s="129">
        <f t="shared" si="8"/>
        <v>0.56999577537513102</v>
      </c>
      <c r="L166" s="129">
        <f t="shared" si="9"/>
        <v>0.43000422462486898</v>
      </c>
      <c r="M166" s="131"/>
      <c r="N166" s="128">
        <v>0</v>
      </c>
      <c r="O166" s="128">
        <v>0</v>
      </c>
      <c r="P166" s="128">
        <f t="shared" si="10"/>
        <v>0</v>
      </c>
      <c r="R166" s="130">
        <f>'FY 26 - Original Shell'!AG186</f>
        <v>0.39699699999999999</v>
      </c>
      <c r="S166" s="140">
        <f>'FY 27 Shell'!AI186-'FY 26 - Original Shell'!AI186</f>
        <v>-7.7679999999999971E-3</v>
      </c>
    </row>
    <row r="167" spans="4:19" x14ac:dyDescent="0.15">
      <c r="E167" t="s">
        <v>348</v>
      </c>
      <c r="F167" s="63">
        <f>'FY 27 with Old Wealth'!K187</f>
        <v>3648.92</v>
      </c>
      <c r="G167" s="63">
        <f>'FY 27 Shell'!Y187-'FY 26 - Original Shell'!Y187</f>
        <v>-94.729999999999563</v>
      </c>
      <c r="H167" s="128">
        <f>'FY 27 Shell'!AQ187-'FY 26 - Original Shell'!AQ187</f>
        <v>-10918</v>
      </c>
      <c r="I167" s="127">
        <f>'FY 27 with Old Wealth'!AQ187-'FY 26 - Original Shell'!AQ187</f>
        <v>-10918</v>
      </c>
      <c r="J167" s="127">
        <f>'FY 27 Shell'!AQ187-'FY 27 with Old Wealth'!AQ187</f>
        <v>0</v>
      </c>
      <c r="K167" s="129">
        <f t="shared" si="8"/>
        <v>1</v>
      </c>
      <c r="L167" s="129">
        <f t="shared" si="9"/>
        <v>0</v>
      </c>
      <c r="M167" s="131"/>
      <c r="N167" s="128">
        <v>4616</v>
      </c>
      <c r="O167" s="128">
        <v>0</v>
      </c>
      <c r="P167" s="128">
        <f t="shared" si="10"/>
        <v>-4616</v>
      </c>
      <c r="R167" s="130">
        <f>'FY 26 - Original Shell'!AG187</f>
        <v>0.01</v>
      </c>
      <c r="S167" s="140">
        <f>'FY 27 Shell'!AI187-'FY 26 - Original Shell'!AI187</f>
        <v>0</v>
      </c>
    </row>
    <row r="168" spans="4:19" x14ac:dyDescent="0.15">
      <c r="D168">
        <v>1</v>
      </c>
      <c r="E168" t="s">
        <v>349</v>
      </c>
      <c r="F168" s="63">
        <f>'FY 27 with Old Wealth'!K188</f>
        <v>1084.8599999999999</v>
      </c>
      <c r="G168" s="63">
        <f>'FY 27 Shell'!Y188-'FY 26 - Original Shell'!Y188</f>
        <v>-17.529999999999973</v>
      </c>
      <c r="H168" s="128">
        <f>'FY 27 Shell'!AQ188-'FY 26 - Original Shell'!AQ188</f>
        <v>-10653</v>
      </c>
      <c r="I168" s="127">
        <f>'FY 27 with Old Wealth'!AQ188-'FY 26 - Original Shell'!AQ188</f>
        <v>-112201</v>
      </c>
      <c r="J168" s="127">
        <f>'FY 27 Shell'!AQ188-'FY 27 with Old Wealth'!AQ188</f>
        <v>101548</v>
      </c>
      <c r="K168" s="129">
        <f t="shared" si="8"/>
        <v>10.532338308457712</v>
      </c>
      <c r="L168" s="129">
        <f t="shared" si="9"/>
        <v>-9.532338308457712</v>
      </c>
      <c r="M168" s="131"/>
      <c r="N168" s="128">
        <v>0</v>
      </c>
      <c r="O168" s="128">
        <v>0</v>
      </c>
      <c r="P168" s="128">
        <f t="shared" si="10"/>
        <v>0</v>
      </c>
      <c r="R168" s="130">
        <f>'FY 26 - Original Shell'!AG188</f>
        <v>0.45438400000000001</v>
      </c>
      <c r="S168" s="140">
        <f>'FY 27 Shell'!AI188-'FY 26 - Original Shell'!AI188</f>
        <v>6.838999999999984E-3</v>
      </c>
    </row>
    <row r="169" spans="4:19" x14ac:dyDescent="0.15">
      <c r="D169">
        <v>1</v>
      </c>
      <c r="E169" t="s">
        <v>350</v>
      </c>
      <c r="F169" s="63">
        <f>'FY 27 with Old Wealth'!K189</f>
        <v>2985.57</v>
      </c>
      <c r="G169" s="63">
        <f>'FY 27 Shell'!Y189-'FY 26 - Original Shell'!Y189</f>
        <v>-99.279999999999745</v>
      </c>
      <c r="H169" s="128">
        <f>'FY 27 Shell'!AQ189-'FY 26 - Original Shell'!AQ189</f>
        <v>-629439</v>
      </c>
      <c r="I169" s="127">
        <f>'FY 27 with Old Wealth'!AQ189-'FY 26 - Original Shell'!AQ189</f>
        <v>-820501</v>
      </c>
      <c r="J169" s="127">
        <f>'FY 27 Shell'!AQ189-'FY 27 with Old Wealth'!AQ189</f>
        <v>191062</v>
      </c>
      <c r="K169" s="129">
        <f t="shared" si="8"/>
        <v>1.3035433139668817</v>
      </c>
      <c r="L169" s="129">
        <f t="shared" si="9"/>
        <v>-0.30354331396688161</v>
      </c>
      <c r="M169" s="131"/>
      <c r="N169" s="128">
        <v>2045419.7067226246</v>
      </c>
      <c r="O169" s="128">
        <v>1239156</v>
      </c>
      <c r="P169" s="128">
        <f t="shared" si="10"/>
        <v>-806263.7067226246</v>
      </c>
      <c r="R169" s="130">
        <f>'FY 26 - Original Shell'!AG189</f>
        <v>0.66709399999999996</v>
      </c>
      <c r="S169" s="140">
        <f>'FY 27 Shell'!AI189-'FY 26 - Original Shell'!AI189</f>
        <v>4.1630000000000278E-3</v>
      </c>
    </row>
    <row r="170" spans="4:19" x14ac:dyDescent="0.15">
      <c r="D170">
        <v>1</v>
      </c>
      <c r="E170" t="s">
        <v>351</v>
      </c>
      <c r="F170" s="63">
        <f>'FY 27 with Old Wealth'!K190</f>
        <v>3692.54</v>
      </c>
      <c r="G170" s="63">
        <f>'FY 27 Shell'!Y190-'FY 26 - Original Shell'!Y190</f>
        <v>-75.949999999999818</v>
      </c>
      <c r="H170" s="128">
        <f>'FY 27 Shell'!AQ190-'FY 26 - Original Shell'!AQ190</f>
        <v>-698759</v>
      </c>
      <c r="I170" s="127">
        <f>'FY 27 with Old Wealth'!AQ190-'FY 26 - Original Shell'!AQ190</f>
        <v>-190788</v>
      </c>
      <c r="J170" s="127">
        <f>'FY 27 Shell'!AQ190-'FY 27 with Old Wealth'!AQ190</f>
        <v>-507971</v>
      </c>
      <c r="K170" s="129">
        <f t="shared" si="8"/>
        <v>0.27303834369217428</v>
      </c>
      <c r="L170" s="129">
        <f t="shared" si="9"/>
        <v>0.72696165630782572</v>
      </c>
      <c r="M170" s="131"/>
      <c r="N170" s="128">
        <v>0</v>
      </c>
      <c r="O170" s="128">
        <v>0</v>
      </c>
      <c r="P170" s="128">
        <f t="shared" si="10"/>
        <v>0</v>
      </c>
      <c r="R170" s="130">
        <f>'FY 26 - Original Shell'!AG190</f>
        <v>0.21796299999999999</v>
      </c>
      <c r="S170" s="140">
        <f>'FY 27 Shell'!AI190-'FY 26 - Original Shell'!AI190</f>
        <v>-1.0263999999999995E-2</v>
      </c>
    </row>
    <row r="171" spans="4:19" x14ac:dyDescent="0.15">
      <c r="D171">
        <v>1</v>
      </c>
      <c r="E171" t="s">
        <v>352</v>
      </c>
      <c r="F171" s="63">
        <f>'FY 27 with Old Wealth'!K191</f>
        <v>1496.62</v>
      </c>
      <c r="G171" s="63">
        <f>'FY 27 Shell'!Y191-'FY 26 - Original Shell'!Y191</f>
        <v>-9.9600000000002638</v>
      </c>
      <c r="H171" s="128">
        <f>'FY 27 Shell'!AQ191-'FY 26 - Original Shell'!AQ191</f>
        <v>-208182</v>
      </c>
      <c r="I171" s="127">
        <f>'FY 27 with Old Wealth'!AQ191-'FY 26 - Original Shell'!AQ191</f>
        <v>-28518</v>
      </c>
      <c r="J171" s="127">
        <f>'FY 27 Shell'!AQ191-'FY 27 with Old Wealth'!AQ191</f>
        <v>-179664</v>
      </c>
      <c r="K171" s="129">
        <f t="shared" si="8"/>
        <v>0.13698590656252702</v>
      </c>
      <c r="L171" s="129">
        <f t="shared" si="9"/>
        <v>0.86301409343747293</v>
      </c>
      <c r="M171" s="131"/>
      <c r="N171" s="128">
        <v>85594.138244879025</v>
      </c>
      <c r="O171" s="128">
        <v>0</v>
      </c>
      <c r="P171" s="128">
        <f t="shared" si="10"/>
        <v>-85594.138244879025</v>
      </c>
      <c r="R171" s="130">
        <f>'FY 26 - Original Shell'!AG191</f>
        <v>0.248441</v>
      </c>
      <c r="S171" s="140">
        <f>'FY 27 Shell'!AI191-'FY 26 - Original Shell'!AI191</f>
        <v>-8.979999999999988E-3</v>
      </c>
    </row>
    <row r="172" spans="4:19" x14ac:dyDescent="0.15">
      <c r="E172" t="s">
        <v>353</v>
      </c>
      <c r="F172" s="63">
        <f>'FY 27 with Old Wealth'!K192</f>
        <v>2169.98</v>
      </c>
      <c r="G172" s="63">
        <f>'FY 27 Shell'!Y192-'FY 26 - Original Shell'!Y192</f>
        <v>-100.49999999999955</v>
      </c>
      <c r="H172" s="128">
        <f>'FY 27 Shell'!AQ192-'FY 26 - Original Shell'!AQ192</f>
        <v>-473837</v>
      </c>
      <c r="I172" s="127">
        <f>'FY 27 with Old Wealth'!AQ192-'FY 26 - Original Shell'!AQ192</f>
        <v>-432094</v>
      </c>
      <c r="J172" s="127">
        <f>'FY 27 Shell'!AQ192-'FY 27 with Old Wealth'!AQ192</f>
        <v>-41743</v>
      </c>
      <c r="K172" s="129">
        <f t="shared" si="8"/>
        <v>0.91190430464484618</v>
      </c>
      <c r="L172" s="129">
        <f t="shared" si="9"/>
        <v>8.8095695355153783E-2</v>
      </c>
      <c r="M172" s="131"/>
      <c r="N172" s="128">
        <v>0</v>
      </c>
      <c r="O172" s="128">
        <v>0</v>
      </c>
      <c r="P172" s="128">
        <f t="shared" si="10"/>
        <v>0</v>
      </c>
      <c r="R172" s="130">
        <f>'FY 26 - Original Shell'!AG192</f>
        <v>0.373054</v>
      </c>
      <c r="S172" s="140">
        <f>'FY 27 Shell'!AI192-'FY 26 - Original Shell'!AI192</f>
        <v>-1.5060000000000073E-3</v>
      </c>
    </row>
    <row r="173" spans="4:19" x14ac:dyDescent="0.15">
      <c r="E173" t="s">
        <v>354</v>
      </c>
      <c r="F173" s="63">
        <f>'FY 27 with Old Wealth'!K193</f>
        <v>1640.18</v>
      </c>
      <c r="G173" s="63">
        <f>'FY 27 Shell'!Y193-'FY 26 - Original Shell'!Y193</f>
        <v>3.2799999999999727</v>
      </c>
      <c r="H173" s="128">
        <f>'FY 27 Shell'!AQ193-'FY 26 - Original Shell'!AQ193</f>
        <v>3378</v>
      </c>
      <c r="I173" s="127">
        <f>'FY 27 with Old Wealth'!AQ193-'FY 26 - Original Shell'!AQ193</f>
        <v>3378</v>
      </c>
      <c r="J173" s="127">
        <f>'FY 27 Shell'!AQ193-'FY 27 with Old Wealth'!AQ193</f>
        <v>0</v>
      </c>
      <c r="K173" s="129">
        <f t="shared" si="8"/>
        <v>1</v>
      </c>
      <c r="L173" s="129">
        <f t="shared" si="9"/>
        <v>0</v>
      </c>
      <c r="M173" s="131"/>
      <c r="N173" s="128">
        <v>16987.159011809199</v>
      </c>
      <c r="O173" s="128">
        <v>15188</v>
      </c>
      <c r="P173" s="128">
        <f t="shared" si="10"/>
        <v>-1799.159011809199</v>
      </c>
      <c r="R173" s="130">
        <f>'FY 26 - Original Shell'!AG193</f>
        <v>0.01</v>
      </c>
      <c r="S173" s="140">
        <f>'FY 27 Shell'!AI193-'FY 26 - Original Shell'!AI193</f>
        <v>0</v>
      </c>
    </row>
    <row r="174" spans="4:19" x14ac:dyDescent="0.15">
      <c r="E174" t="s">
        <v>355</v>
      </c>
      <c r="F174" s="63">
        <f>'FY 27 with Old Wealth'!K194</f>
        <v>914.34</v>
      </c>
      <c r="G174" s="63">
        <f>'FY 27 Shell'!Y194-'FY 26 - Original Shell'!Y194</f>
        <v>-29.710000000000036</v>
      </c>
      <c r="H174" s="128">
        <f>'FY 27 Shell'!AQ194-'FY 26 - Original Shell'!AQ194</f>
        <v>139421</v>
      </c>
      <c r="I174" s="127">
        <f>'FY 27 with Old Wealth'!AQ194-'FY 26 - Original Shell'!AQ194</f>
        <v>-81118</v>
      </c>
      <c r="J174" s="127">
        <f>'FY 27 Shell'!AQ194-'FY 27 with Old Wealth'!AQ194</f>
        <v>220539</v>
      </c>
      <c r="K174" s="129">
        <f t="shared" si="8"/>
        <v>-0.58182052918857274</v>
      </c>
      <c r="L174" s="129">
        <f t="shared" si="9"/>
        <v>1.5818205291885727</v>
      </c>
      <c r="M174" s="131"/>
      <c r="N174" s="128">
        <v>64589</v>
      </c>
      <c r="O174" s="128">
        <v>213640</v>
      </c>
      <c r="P174" s="128">
        <f t="shared" si="10"/>
        <v>149051</v>
      </c>
      <c r="R174" s="130">
        <f>'FY 26 - Original Shell'!AG194</f>
        <v>0.145785</v>
      </c>
      <c r="S174" s="140">
        <f>'FY 27 Shell'!AI194-'FY 26 - Original Shell'!AI194</f>
        <v>1.9743000000000011E-2</v>
      </c>
    </row>
    <row r="175" spans="4:19" x14ac:dyDescent="0.15">
      <c r="E175" t="s">
        <v>356</v>
      </c>
      <c r="F175" s="63">
        <f>'FY 27 with Old Wealth'!K195</f>
        <v>1097.06</v>
      </c>
      <c r="G175" s="63">
        <f>'FY 27 Shell'!Y195-'FY 26 - Original Shell'!Y195</f>
        <v>-26.909999999999854</v>
      </c>
      <c r="H175" s="128">
        <f>'FY 27 Shell'!AQ195-'FY 26 - Original Shell'!AQ195</f>
        <v>-120457</v>
      </c>
      <c r="I175" s="127">
        <f>'FY 27 with Old Wealth'!AQ195-'FY 26 - Original Shell'!AQ195</f>
        <v>-101293</v>
      </c>
      <c r="J175" s="127">
        <f>'FY 27 Shell'!AQ195-'FY 27 with Old Wealth'!AQ195</f>
        <v>-19164</v>
      </c>
      <c r="K175" s="129">
        <f t="shared" si="8"/>
        <v>0.84090588342728112</v>
      </c>
      <c r="L175" s="129">
        <f t="shared" si="9"/>
        <v>0.15909411657271891</v>
      </c>
      <c r="M175" s="131"/>
      <c r="N175" s="128">
        <v>0</v>
      </c>
      <c r="O175" s="128">
        <v>0</v>
      </c>
      <c r="P175" s="128">
        <f t="shared" si="10"/>
        <v>0</v>
      </c>
      <c r="R175" s="130">
        <f>'FY 26 - Original Shell'!AG195</f>
        <v>0.28662399999999999</v>
      </c>
      <c r="S175" s="140">
        <f>'FY 27 Shell'!AI195-'FY 26 - Original Shell'!AI195</f>
        <v>-1.4279999999999848E-3</v>
      </c>
    </row>
  </sheetData>
  <conditionalFormatting sqref="H7:H1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17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:J17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:K1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:L1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:P1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:S1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7873-A63A-44F4-B4D7-5E05B70F44BD}">
  <dimension ref="C1:S175"/>
  <sheetViews>
    <sheetView workbookViewId="0">
      <selection activeCell="C7" sqref="C7:S175"/>
    </sheetView>
  </sheetViews>
  <sheetFormatPr baseColWidth="10" defaultColWidth="9" defaultRowHeight="12" x14ac:dyDescent="0.15"/>
  <cols>
    <col min="5" max="5" width="14.19921875" bestFit="1" customWidth="1"/>
    <col min="7" max="7" width="10.59765625" bestFit="1" customWidth="1"/>
    <col min="8" max="8" width="12.3984375" customWidth="1"/>
    <col min="9" max="9" width="12.19921875" customWidth="1"/>
    <col min="10" max="10" width="14" bestFit="1" customWidth="1"/>
    <col min="11" max="11" width="11" bestFit="1" customWidth="1"/>
    <col min="12" max="12" width="10.3984375" customWidth="1"/>
    <col min="13" max="13" width="12" bestFit="1" customWidth="1"/>
    <col min="14" max="14" width="14.59765625" bestFit="1" customWidth="1"/>
    <col min="15" max="15" width="13.59765625" bestFit="1" customWidth="1"/>
    <col min="16" max="16" width="15" bestFit="1" customWidth="1"/>
  </cols>
  <sheetData>
    <row r="1" spans="3:19" x14ac:dyDescent="0.15">
      <c r="J1">
        <v>37</v>
      </c>
    </row>
    <row r="2" spans="3:19" x14ac:dyDescent="0.15">
      <c r="G2" s="141">
        <v>147</v>
      </c>
      <c r="H2" s="141">
        <v>139</v>
      </c>
      <c r="I2" s="141">
        <v>147</v>
      </c>
      <c r="J2" s="141">
        <v>97</v>
      </c>
      <c r="S2">
        <v>37</v>
      </c>
    </row>
    <row r="3" spans="3:19" x14ac:dyDescent="0.15">
      <c r="G3">
        <v>22</v>
      </c>
      <c r="H3">
        <v>30</v>
      </c>
      <c r="I3">
        <v>22</v>
      </c>
      <c r="J3">
        <v>35</v>
      </c>
      <c r="R3" t="s">
        <v>368</v>
      </c>
      <c r="S3">
        <v>35</v>
      </c>
    </row>
    <row r="4" spans="3:19" x14ac:dyDescent="0.15">
      <c r="H4" s="127">
        <v>-137648624</v>
      </c>
      <c r="I4" s="127">
        <v>-71702570</v>
      </c>
      <c r="J4" s="127">
        <v>-65946054</v>
      </c>
      <c r="K4" s="129">
        <v>0.52091018359907471</v>
      </c>
      <c r="L4" s="129">
        <v>0.47908981640092529</v>
      </c>
      <c r="R4" t="s">
        <v>369</v>
      </c>
      <c r="S4">
        <v>97</v>
      </c>
    </row>
    <row r="6" spans="3:19" x14ac:dyDescent="0.15">
      <c r="E6" t="s">
        <v>115</v>
      </c>
      <c r="F6" t="s">
        <v>376</v>
      </c>
      <c r="G6" t="s">
        <v>377</v>
      </c>
      <c r="H6" t="s">
        <v>367</v>
      </c>
      <c r="I6" t="s">
        <v>364</v>
      </c>
      <c r="J6" t="s">
        <v>365</v>
      </c>
      <c r="K6" t="s">
        <v>412</v>
      </c>
      <c r="L6" t="s">
        <v>411</v>
      </c>
      <c r="N6" t="s">
        <v>362</v>
      </c>
      <c r="O6" t="s">
        <v>363</v>
      </c>
      <c r="R6" t="s">
        <v>370</v>
      </c>
      <c r="S6" t="s">
        <v>366</v>
      </c>
    </row>
    <row r="7" spans="3:19" x14ac:dyDescent="0.15">
      <c r="C7">
        <v>2026</v>
      </c>
      <c r="D7">
        <v>1</v>
      </c>
      <c r="E7" t="s">
        <v>280</v>
      </c>
      <c r="F7" s="63">
        <v>16097.48</v>
      </c>
      <c r="G7" s="63">
        <v>-1139.119999999999</v>
      </c>
      <c r="H7" s="128">
        <v>-13693673</v>
      </c>
      <c r="I7" s="127">
        <v>-8673656</v>
      </c>
      <c r="J7" s="127">
        <v>-5020017</v>
      </c>
      <c r="K7" s="129">
        <v>0.63340609929855929</v>
      </c>
      <c r="L7" s="129">
        <v>0.36659390070144099</v>
      </c>
      <c r="M7" s="131"/>
      <c r="N7" s="128">
        <v>12014434.129577219</v>
      </c>
      <c r="O7" s="128">
        <v>0</v>
      </c>
      <c r="P7" s="128">
        <v>-12014434.129577219</v>
      </c>
      <c r="R7" s="130">
        <v>0.60068100000000002</v>
      </c>
      <c r="S7" s="140">
        <v>-2.0454000000000083E-2</v>
      </c>
    </row>
    <row r="8" spans="3:19" x14ac:dyDescent="0.15">
      <c r="C8">
        <v>2025</v>
      </c>
      <c r="D8">
        <v>1</v>
      </c>
      <c r="E8" t="s">
        <v>200</v>
      </c>
      <c r="F8" s="63">
        <v>19025.68</v>
      </c>
      <c r="G8" s="63">
        <v>-879.84000000000015</v>
      </c>
      <c r="H8" s="128">
        <v>-12202683</v>
      </c>
      <c r="I8" s="127">
        <v>-6857088</v>
      </c>
      <c r="J8" s="127">
        <v>-5345595</v>
      </c>
      <c r="K8" s="129">
        <v>0.56193281428354735</v>
      </c>
      <c r="L8" s="129">
        <v>0.4380671857164527</v>
      </c>
      <c r="M8" s="131"/>
      <c r="N8" s="128">
        <v>13128727.274283903</v>
      </c>
      <c r="O8" s="128">
        <v>0</v>
      </c>
      <c r="P8" s="128">
        <v>-13128727.274283903</v>
      </c>
      <c r="R8" s="130">
        <v>0.61623099999999997</v>
      </c>
      <c r="S8" s="140">
        <v>-1.755299999999993E-2</v>
      </c>
    </row>
    <row r="9" spans="3:19" x14ac:dyDescent="0.15">
      <c r="C9">
        <v>2027</v>
      </c>
      <c r="D9">
        <v>1</v>
      </c>
      <c r="E9" t="s">
        <v>338</v>
      </c>
      <c r="F9" s="63">
        <v>18119.62</v>
      </c>
      <c r="G9" s="63">
        <v>-980.95999999999913</v>
      </c>
      <c r="H9" s="128">
        <v>-11515561</v>
      </c>
      <c r="I9" s="127">
        <v>-8038675</v>
      </c>
      <c r="J9" s="127">
        <v>-3476886</v>
      </c>
      <c r="K9" s="129">
        <v>0.69807063676706671</v>
      </c>
      <c r="L9" s="129">
        <v>0.30192936323293323</v>
      </c>
      <c r="M9" s="131"/>
      <c r="N9" s="128">
        <v>12434115.234008137</v>
      </c>
      <c r="O9" s="128">
        <v>0</v>
      </c>
      <c r="P9" s="128">
        <v>-12434115.234008137</v>
      </c>
      <c r="R9" s="130">
        <v>0.65103699999999998</v>
      </c>
      <c r="S9" s="140">
        <v>-1.2803999999999816E-2</v>
      </c>
    </row>
    <row r="10" spans="3:19" x14ac:dyDescent="0.15">
      <c r="C10">
        <v>2026</v>
      </c>
      <c r="D10">
        <v>1</v>
      </c>
      <c r="E10" t="s">
        <v>251</v>
      </c>
      <c r="F10" s="63">
        <v>17866.740000000002</v>
      </c>
      <c r="G10" s="63">
        <v>-859.68999999999869</v>
      </c>
      <c r="H10" s="128">
        <v>-9610402</v>
      </c>
      <c r="I10" s="127">
        <v>-7745562</v>
      </c>
      <c r="J10" s="127">
        <v>-1864840</v>
      </c>
      <c r="K10" s="129">
        <v>0.80595608799715146</v>
      </c>
      <c r="L10" s="129">
        <v>0.19404391200284857</v>
      </c>
      <c r="M10" s="131"/>
      <c r="N10" s="128">
        <v>15961450.531025214</v>
      </c>
      <c r="O10" s="128">
        <v>3283190</v>
      </c>
      <c r="P10" s="128">
        <v>-12678260.531025214</v>
      </c>
      <c r="R10" s="130">
        <v>0.72175400000000001</v>
      </c>
      <c r="S10" s="140">
        <v>-6.6589999999999705E-3</v>
      </c>
    </row>
    <row r="11" spans="3:19" x14ac:dyDescent="0.15">
      <c r="C11">
        <v>2024</v>
      </c>
      <c r="E11" t="s">
        <v>265</v>
      </c>
      <c r="F11" s="63">
        <v>1432.21</v>
      </c>
      <c r="G11" s="63">
        <v>-80.370000000000118</v>
      </c>
      <c r="H11" s="128">
        <v>-7437950</v>
      </c>
      <c r="I11" s="127">
        <v>-641606</v>
      </c>
      <c r="J11" s="127">
        <v>-6796344</v>
      </c>
      <c r="K11" s="129">
        <v>8.6261133780141039E-2</v>
      </c>
      <c r="L11" s="129">
        <v>0.913738866219859</v>
      </c>
      <c r="M11" s="131"/>
      <c r="N11" s="128">
        <v>766746</v>
      </c>
      <c r="O11" s="128">
        <v>0</v>
      </c>
      <c r="P11" s="128">
        <v>-766746</v>
      </c>
      <c r="R11" s="130">
        <v>0.67152100000000003</v>
      </c>
      <c r="S11" s="140">
        <v>-0.37146500000000005</v>
      </c>
    </row>
    <row r="12" spans="3:19" x14ac:dyDescent="0.15">
      <c r="C12">
        <v>2027</v>
      </c>
      <c r="D12">
        <v>1</v>
      </c>
      <c r="E12" t="s">
        <v>220</v>
      </c>
      <c r="F12" s="63">
        <v>11323.07</v>
      </c>
      <c r="G12" s="63">
        <v>-728.26000000000022</v>
      </c>
      <c r="H12" s="128">
        <v>-4812112</v>
      </c>
      <c r="I12" s="127">
        <v>-3029088</v>
      </c>
      <c r="J12" s="127">
        <v>-1783024</v>
      </c>
      <c r="K12" s="129">
        <v>0.62947163324544397</v>
      </c>
      <c r="L12" s="129">
        <v>0.37052836675455603</v>
      </c>
      <c r="M12" s="131"/>
      <c r="N12" s="128">
        <v>3782889.5983600705</v>
      </c>
      <c r="O12" s="128">
        <v>0</v>
      </c>
      <c r="P12" s="128">
        <v>-3782889.5983600705</v>
      </c>
      <c r="R12" s="130">
        <v>0.360898</v>
      </c>
      <c r="S12" s="140">
        <v>-1.0849999999999971E-2</v>
      </c>
    </row>
    <row r="13" spans="3:19" x14ac:dyDescent="0.15">
      <c r="C13">
        <v>2027</v>
      </c>
      <c r="D13">
        <v>1</v>
      </c>
      <c r="E13" t="s">
        <v>276</v>
      </c>
      <c r="F13" s="63">
        <v>11158.55</v>
      </c>
      <c r="G13" s="63">
        <v>-199.41000000000167</v>
      </c>
      <c r="H13" s="128">
        <v>-3251531</v>
      </c>
      <c r="I13" s="127">
        <v>-1699006</v>
      </c>
      <c r="J13" s="127">
        <v>-1552525</v>
      </c>
      <c r="K13" s="129">
        <v>0.52252492748800483</v>
      </c>
      <c r="L13" s="129">
        <v>0.47747507251199511</v>
      </c>
      <c r="M13" s="131"/>
      <c r="N13" s="128">
        <v>7394820</v>
      </c>
      <c r="O13" s="128">
        <v>3950148</v>
      </c>
      <c r="P13" s="128">
        <v>-3444672</v>
      </c>
      <c r="R13" s="130">
        <v>0.67927700000000002</v>
      </c>
      <c r="S13" s="140">
        <v>-9.3469999999999942E-3</v>
      </c>
    </row>
    <row r="14" spans="3:19" x14ac:dyDescent="0.15">
      <c r="C14">
        <v>2025</v>
      </c>
      <c r="D14">
        <v>1</v>
      </c>
      <c r="E14" t="s">
        <v>267</v>
      </c>
      <c r="F14" s="63">
        <v>8638.89</v>
      </c>
      <c r="G14" s="63">
        <v>-365.68000000000029</v>
      </c>
      <c r="H14" s="128">
        <v>-3159274</v>
      </c>
      <c r="I14" s="127">
        <v>-2623384</v>
      </c>
      <c r="J14" s="127">
        <v>-535890</v>
      </c>
      <c r="K14" s="129">
        <v>0.83037558628976149</v>
      </c>
      <c r="L14" s="129">
        <v>0.16962441371023848</v>
      </c>
      <c r="M14" s="131"/>
      <c r="N14" s="128">
        <v>4972173</v>
      </c>
      <c r="O14" s="128">
        <v>1625238</v>
      </c>
      <c r="P14" s="128">
        <v>-3346935</v>
      </c>
      <c r="R14" s="130">
        <v>0.58247199999999999</v>
      </c>
      <c r="S14" s="140">
        <v>-4.113999999999951E-3</v>
      </c>
    </row>
    <row r="15" spans="3:19" x14ac:dyDescent="0.15">
      <c r="C15">
        <v>2026</v>
      </c>
      <c r="D15">
        <v>1</v>
      </c>
      <c r="E15" t="s">
        <v>246</v>
      </c>
      <c r="F15" s="63">
        <v>4144.78</v>
      </c>
      <c r="G15" s="63">
        <v>-486.85999999999967</v>
      </c>
      <c r="H15" s="128">
        <v>-3158923</v>
      </c>
      <c r="I15" s="127">
        <v>-1646319</v>
      </c>
      <c r="J15" s="127">
        <v>-1512604</v>
      </c>
      <c r="K15" s="129">
        <v>0.52116465010384871</v>
      </c>
      <c r="L15" s="129">
        <v>0.47883534989615134</v>
      </c>
      <c r="M15" s="131"/>
      <c r="N15" s="128">
        <v>0</v>
      </c>
      <c r="O15" s="128">
        <v>0</v>
      </c>
      <c r="P15" s="128">
        <v>0</v>
      </c>
      <c r="R15" s="130">
        <v>0.293406</v>
      </c>
      <c r="S15" s="140">
        <v>-2.7397999999999978E-2</v>
      </c>
    </row>
    <row r="16" spans="3:19" x14ac:dyDescent="0.15">
      <c r="C16">
        <v>2024</v>
      </c>
      <c r="D16">
        <v>1</v>
      </c>
      <c r="E16" t="s">
        <v>249</v>
      </c>
      <c r="F16" s="63">
        <v>6213.36</v>
      </c>
      <c r="G16" s="63">
        <v>-70.730000000000473</v>
      </c>
      <c r="H16" s="128">
        <v>-3134968</v>
      </c>
      <c r="I16" s="127">
        <v>-412210</v>
      </c>
      <c r="J16" s="127">
        <v>-2722758</v>
      </c>
      <c r="K16" s="129">
        <v>0.13148778552125573</v>
      </c>
      <c r="L16" s="129">
        <v>0.86851221447874427</v>
      </c>
      <c r="M16" s="131"/>
      <c r="N16" s="128">
        <v>2537747</v>
      </c>
      <c r="O16" s="128">
        <v>0</v>
      </c>
      <c r="P16" s="128">
        <v>-2537747</v>
      </c>
      <c r="R16" s="130">
        <v>0.46567700000000001</v>
      </c>
      <c r="S16" s="140">
        <v>-3.2541000000000042E-2</v>
      </c>
    </row>
    <row r="17" spans="3:19" x14ac:dyDescent="0.15">
      <c r="C17">
        <v>2022</v>
      </c>
      <c r="D17">
        <v>1</v>
      </c>
      <c r="E17" t="s">
        <v>275</v>
      </c>
      <c r="F17" s="63">
        <v>4422.62</v>
      </c>
      <c r="G17" s="63">
        <v>-209.11999999999989</v>
      </c>
      <c r="H17" s="128">
        <v>-3014814</v>
      </c>
      <c r="I17" s="127">
        <v>-1300913</v>
      </c>
      <c r="J17" s="127">
        <v>-1713901</v>
      </c>
      <c r="K17" s="129">
        <v>0.43150688566525164</v>
      </c>
      <c r="L17" s="129">
        <v>0.56849311433474836</v>
      </c>
      <c r="M17" s="131"/>
      <c r="N17" s="128">
        <v>1768065</v>
      </c>
      <c r="O17" s="128">
        <v>0</v>
      </c>
      <c r="P17" s="128">
        <v>-1768065</v>
      </c>
      <c r="R17" s="130">
        <v>0.50977399999999995</v>
      </c>
      <c r="S17" s="140">
        <v>-2.8418999999999972E-2</v>
      </c>
    </row>
    <row r="18" spans="3:19" x14ac:dyDescent="0.15">
      <c r="C18">
        <v>2024</v>
      </c>
      <c r="D18">
        <v>1</v>
      </c>
      <c r="E18" t="s">
        <v>343</v>
      </c>
      <c r="F18" s="63">
        <v>6734.5</v>
      </c>
      <c r="G18" s="63">
        <v>-170.35000000000036</v>
      </c>
      <c r="H18" s="128">
        <v>-2700296</v>
      </c>
      <c r="I18" s="127">
        <v>-1188747</v>
      </c>
      <c r="J18" s="127">
        <v>-1511549</v>
      </c>
      <c r="K18" s="129">
        <v>0.44022840458971907</v>
      </c>
      <c r="L18" s="129">
        <v>0.55977159541028099</v>
      </c>
      <c r="M18" s="131"/>
      <c r="N18" s="128">
        <v>3504878</v>
      </c>
      <c r="O18" s="128">
        <v>644185</v>
      </c>
      <c r="P18" s="128">
        <v>-2860693</v>
      </c>
      <c r="R18" s="130">
        <v>0.56548900000000002</v>
      </c>
      <c r="S18" s="140">
        <v>-1.5830000000000011E-2</v>
      </c>
    </row>
    <row r="19" spans="3:19" x14ac:dyDescent="0.15">
      <c r="C19">
        <v>2027</v>
      </c>
      <c r="D19">
        <v>1</v>
      </c>
      <c r="E19" t="s">
        <v>202</v>
      </c>
      <c r="F19" s="63">
        <v>7773.25</v>
      </c>
      <c r="G19" s="63">
        <v>-241.6299999999992</v>
      </c>
      <c r="H19" s="128">
        <v>-2602636</v>
      </c>
      <c r="I19" s="127">
        <v>-1421728</v>
      </c>
      <c r="J19" s="127">
        <v>-1180908</v>
      </c>
      <c r="K19" s="129">
        <v>0.54626463324106789</v>
      </c>
      <c r="L19" s="129">
        <v>0.45373536675893211</v>
      </c>
      <c r="M19" s="131"/>
      <c r="N19" s="128">
        <v>3273114</v>
      </c>
      <c r="O19" s="128">
        <v>515882</v>
      </c>
      <c r="P19" s="128">
        <v>-2757232</v>
      </c>
      <c r="R19" s="130">
        <v>0.48053400000000002</v>
      </c>
      <c r="S19" s="140">
        <v>-1.1230999999999991E-2</v>
      </c>
    </row>
    <row r="20" spans="3:19" x14ac:dyDescent="0.15">
      <c r="C20">
        <v>2026</v>
      </c>
      <c r="D20">
        <v>1</v>
      </c>
      <c r="E20" t="s">
        <v>230</v>
      </c>
      <c r="F20" s="63">
        <v>7633.57</v>
      </c>
      <c r="G20" s="63">
        <v>-440.69999999999891</v>
      </c>
      <c r="H20" s="128">
        <v>-2529817</v>
      </c>
      <c r="I20" s="127">
        <v>-3171771</v>
      </c>
      <c r="J20" s="127">
        <v>641954</v>
      </c>
      <c r="K20" s="129">
        <v>1.2537551135121632</v>
      </c>
      <c r="L20" s="129">
        <v>-0.25375511351216312</v>
      </c>
      <c r="M20" s="131"/>
      <c r="N20" s="128">
        <v>4299210.1813003831</v>
      </c>
      <c r="O20" s="128">
        <v>1535492</v>
      </c>
      <c r="P20" s="128">
        <v>-2763718.1813003831</v>
      </c>
      <c r="R20" s="130">
        <v>0.57447899999999996</v>
      </c>
      <c r="S20" s="140">
        <v>5.9130000000000571E-3</v>
      </c>
    </row>
    <row r="21" spans="3:19" x14ac:dyDescent="0.15">
      <c r="C21">
        <v>2024</v>
      </c>
      <c r="E21" t="s">
        <v>335</v>
      </c>
      <c r="F21" s="63">
        <v>4889.26</v>
      </c>
      <c r="G21" s="63">
        <v>-437.27999999999884</v>
      </c>
      <c r="H21" s="128">
        <v>-2523739</v>
      </c>
      <c r="I21" s="127">
        <v>-1553206</v>
      </c>
      <c r="J21" s="127">
        <v>-970533</v>
      </c>
      <c r="K21" s="129">
        <v>0.61543844272327686</v>
      </c>
      <c r="L21" s="129">
        <v>0.38456155727672314</v>
      </c>
      <c r="M21" s="131"/>
      <c r="N21" s="128">
        <v>1001925</v>
      </c>
      <c r="O21" s="128">
        <v>0</v>
      </c>
      <c r="P21" s="128">
        <v>-1001925</v>
      </c>
      <c r="R21" s="130">
        <v>0.308197</v>
      </c>
      <c r="S21" s="140">
        <v>-1.5398999999999996E-2</v>
      </c>
    </row>
    <row r="22" spans="3:19" x14ac:dyDescent="0.15">
      <c r="C22">
        <v>2024</v>
      </c>
      <c r="D22">
        <v>1</v>
      </c>
      <c r="E22" t="s">
        <v>224</v>
      </c>
      <c r="F22" s="63">
        <v>1358.63</v>
      </c>
      <c r="G22" s="63">
        <v>-201.3299999999997</v>
      </c>
      <c r="H22" s="128">
        <v>-1868441</v>
      </c>
      <c r="I22" s="127">
        <v>-1319555</v>
      </c>
      <c r="J22" s="127">
        <v>-548886</v>
      </c>
      <c r="K22" s="129">
        <v>0.70623316444030071</v>
      </c>
      <c r="L22" s="129">
        <v>0.29376683555969924</v>
      </c>
      <c r="M22" s="131"/>
      <c r="N22" s="128">
        <v>652833</v>
      </c>
      <c r="O22" s="128">
        <v>0</v>
      </c>
      <c r="P22" s="128">
        <v>-652833</v>
      </c>
      <c r="R22" s="130">
        <v>0.51869299999999996</v>
      </c>
      <c r="S22" s="140">
        <v>-3.2277E-2</v>
      </c>
    </row>
    <row r="23" spans="3:19" x14ac:dyDescent="0.15">
      <c r="C23">
        <v>2025</v>
      </c>
      <c r="E23" t="s">
        <v>318</v>
      </c>
      <c r="F23" s="63">
        <v>5959.07</v>
      </c>
      <c r="G23" s="63">
        <v>-68.710000000000036</v>
      </c>
      <c r="H23" s="128">
        <v>-1809120</v>
      </c>
      <c r="I23" s="127">
        <v>-199601</v>
      </c>
      <c r="J23" s="127">
        <v>-1609519</v>
      </c>
      <c r="K23" s="129">
        <v>0.11033043689749712</v>
      </c>
      <c r="L23" s="129">
        <v>0.88966956310250289</v>
      </c>
      <c r="M23" s="131"/>
      <c r="N23" s="128">
        <v>77037.687920941389</v>
      </c>
      <c r="O23" s="128">
        <v>0</v>
      </c>
      <c r="P23" s="128">
        <v>-77037.687920941389</v>
      </c>
      <c r="R23" s="130">
        <v>0.252058</v>
      </c>
      <c r="S23" s="140">
        <v>-2.1523000000000014E-2</v>
      </c>
    </row>
    <row r="24" spans="3:19" x14ac:dyDescent="0.15">
      <c r="C24">
        <v>2025</v>
      </c>
      <c r="E24" t="s">
        <v>259</v>
      </c>
      <c r="F24" s="63">
        <v>2247.0100000000002</v>
      </c>
      <c r="G24" s="63">
        <v>-74.820000000000164</v>
      </c>
      <c r="H24" s="128">
        <v>-1774354</v>
      </c>
      <c r="I24" s="127">
        <v>-356130</v>
      </c>
      <c r="J24" s="127">
        <v>-1418224</v>
      </c>
      <c r="K24" s="129">
        <v>0.20070966672941251</v>
      </c>
      <c r="L24" s="129">
        <v>0.79929033327058752</v>
      </c>
      <c r="M24" s="131"/>
      <c r="N24" s="128">
        <v>645460</v>
      </c>
      <c r="O24" s="128">
        <v>0</v>
      </c>
      <c r="P24" s="128">
        <v>-645460</v>
      </c>
      <c r="R24" s="130">
        <v>0.41299999999999998</v>
      </c>
      <c r="S24" s="140">
        <v>-5.0658999999999954E-2</v>
      </c>
    </row>
    <row r="25" spans="3:19" x14ac:dyDescent="0.15">
      <c r="C25">
        <v>2024</v>
      </c>
      <c r="D25">
        <v>1</v>
      </c>
      <c r="E25" t="s">
        <v>330</v>
      </c>
      <c r="F25" s="63">
        <v>4121.21</v>
      </c>
      <c r="G25" s="63">
        <v>-129.17000000000098</v>
      </c>
      <c r="H25" s="128">
        <v>-1722160</v>
      </c>
      <c r="I25" s="127">
        <v>-857131</v>
      </c>
      <c r="J25" s="127">
        <v>-865029</v>
      </c>
      <c r="K25" s="129">
        <v>0.49770694941236587</v>
      </c>
      <c r="L25" s="129">
        <v>0.50229305058763418</v>
      </c>
      <c r="M25" s="131"/>
      <c r="N25" s="128">
        <v>2061264</v>
      </c>
      <c r="O25" s="128">
        <v>236808</v>
      </c>
      <c r="P25" s="128">
        <v>-1824456</v>
      </c>
      <c r="R25" s="130">
        <v>0.53576400000000002</v>
      </c>
      <c r="S25" s="140">
        <v>-1.4716000000000062E-2</v>
      </c>
    </row>
    <row r="26" spans="3:19" x14ac:dyDescent="0.15">
      <c r="C26">
        <v>2026</v>
      </c>
      <c r="D26">
        <v>1</v>
      </c>
      <c r="E26" t="s">
        <v>182</v>
      </c>
      <c r="F26" s="63">
        <v>2479.2800000000002</v>
      </c>
      <c r="G26" s="63">
        <v>-8.1299999999996544</v>
      </c>
      <c r="H26" s="128">
        <v>-1720423</v>
      </c>
      <c r="I26" s="127">
        <v>-57291</v>
      </c>
      <c r="J26" s="127">
        <v>-1663132</v>
      </c>
      <c r="K26" s="129">
        <v>3.3300531322820029E-2</v>
      </c>
      <c r="L26" s="129">
        <v>0.96669946867717993</v>
      </c>
      <c r="M26" s="131"/>
      <c r="N26" s="128">
        <v>1267144</v>
      </c>
      <c r="O26" s="128">
        <v>0</v>
      </c>
      <c r="P26" s="128">
        <v>-1267144</v>
      </c>
      <c r="R26" s="130">
        <v>0.56144099999999997</v>
      </c>
      <c r="S26" s="140">
        <v>-4.7798000000000007E-2</v>
      </c>
    </row>
    <row r="27" spans="3:19" x14ac:dyDescent="0.15">
      <c r="C27">
        <v>2025</v>
      </c>
      <c r="E27" t="s">
        <v>283</v>
      </c>
      <c r="F27" s="63">
        <v>3437.08</v>
      </c>
      <c r="G27" s="63">
        <v>-46.210000000000036</v>
      </c>
      <c r="H27" s="128">
        <v>-1625312</v>
      </c>
      <c r="I27" s="127">
        <v>-136352</v>
      </c>
      <c r="J27" s="127">
        <v>-1488960</v>
      </c>
      <c r="K27" s="129">
        <v>8.3892815656317066E-2</v>
      </c>
      <c r="L27" s="129">
        <v>0.91610718434368299</v>
      </c>
      <c r="M27" s="131"/>
      <c r="N27" s="128">
        <v>691731</v>
      </c>
      <c r="O27" s="128">
        <v>0</v>
      </c>
      <c r="P27" s="128">
        <v>-691731</v>
      </c>
      <c r="R27" s="130">
        <v>0.256025</v>
      </c>
      <c r="S27" s="140">
        <v>-3.3123000000000014E-2</v>
      </c>
    </row>
    <row r="28" spans="3:19" x14ac:dyDescent="0.15">
      <c r="C28">
        <v>2027</v>
      </c>
      <c r="E28" t="s">
        <v>241</v>
      </c>
      <c r="F28" s="63">
        <v>5575.22</v>
      </c>
      <c r="G28" s="63">
        <v>-107.93000000000029</v>
      </c>
      <c r="H28" s="128">
        <v>-1587989</v>
      </c>
      <c r="I28" s="127">
        <v>-121200</v>
      </c>
      <c r="J28" s="127">
        <v>-1466789</v>
      </c>
      <c r="K28" s="129">
        <v>7.6322946821420046E-2</v>
      </c>
      <c r="L28" s="129">
        <v>0.92367705317857995</v>
      </c>
      <c r="M28" s="131"/>
      <c r="N28" s="128">
        <v>443526.87578894745</v>
      </c>
      <c r="O28" s="128">
        <v>0</v>
      </c>
      <c r="P28" s="128">
        <v>-443526.87578894745</v>
      </c>
      <c r="R28" s="130">
        <v>9.7435999999999995E-2</v>
      </c>
      <c r="S28" s="140">
        <v>-2.1666999999999992E-2</v>
      </c>
    </row>
    <row r="29" spans="3:19" x14ac:dyDescent="0.15">
      <c r="C29">
        <v>2026</v>
      </c>
      <c r="D29">
        <v>1</v>
      </c>
      <c r="E29" t="s">
        <v>264</v>
      </c>
      <c r="F29" s="63">
        <v>7186.58</v>
      </c>
      <c r="G29" s="63">
        <v>-292.53000000000065</v>
      </c>
      <c r="H29" s="128">
        <v>-1582368</v>
      </c>
      <c r="I29" s="127">
        <v>-1685889</v>
      </c>
      <c r="J29" s="127">
        <v>103521</v>
      </c>
      <c r="K29" s="129">
        <v>1.0654215707092156</v>
      </c>
      <c r="L29" s="129">
        <v>-6.542157070921556E-2</v>
      </c>
      <c r="M29" s="131"/>
      <c r="N29" s="128">
        <v>3071068</v>
      </c>
      <c r="O29" s="128">
        <v>1394707</v>
      </c>
      <c r="P29" s="128">
        <v>-1676361</v>
      </c>
      <c r="R29" s="130">
        <v>0.470055</v>
      </c>
      <c r="S29" s="140">
        <v>1.0350000000000081E-3</v>
      </c>
    </row>
    <row r="30" spans="3:19" x14ac:dyDescent="0.15">
      <c r="C30">
        <v>2027</v>
      </c>
      <c r="E30" t="s">
        <v>315</v>
      </c>
      <c r="F30" s="63">
        <v>4016.75</v>
      </c>
      <c r="G30" s="63">
        <v>-105.92000000000007</v>
      </c>
      <c r="H30" s="128">
        <v>-1480007</v>
      </c>
      <c r="I30" s="127">
        <v>-203222</v>
      </c>
      <c r="J30" s="127">
        <v>-1276785</v>
      </c>
      <c r="K30" s="129">
        <v>0.13731151271581823</v>
      </c>
      <c r="L30" s="129">
        <v>0.86268848728418179</v>
      </c>
      <c r="M30" s="131"/>
      <c r="N30" s="128">
        <v>525198.49372849276</v>
      </c>
      <c r="O30" s="128">
        <v>0</v>
      </c>
      <c r="P30" s="128">
        <v>-525198.49372849276</v>
      </c>
      <c r="R30" s="130">
        <v>0.16647600000000001</v>
      </c>
      <c r="S30" s="140">
        <v>-2.6336999999999999E-2</v>
      </c>
    </row>
    <row r="31" spans="3:19" x14ac:dyDescent="0.15">
      <c r="C31">
        <v>2024</v>
      </c>
      <c r="E31" t="s">
        <v>311</v>
      </c>
      <c r="F31" s="63">
        <v>2106.61</v>
      </c>
      <c r="G31" s="63">
        <v>-92.769999999999982</v>
      </c>
      <c r="H31" s="128">
        <v>-1384130</v>
      </c>
      <c r="I31" s="127">
        <v>-434127</v>
      </c>
      <c r="J31" s="127">
        <v>-950003</v>
      </c>
      <c r="K31" s="129">
        <v>0.3136461170554789</v>
      </c>
      <c r="L31" s="129">
        <v>0.68635388294452115</v>
      </c>
      <c r="M31" s="131"/>
      <c r="N31" s="128">
        <v>707535</v>
      </c>
      <c r="O31" s="128">
        <v>0</v>
      </c>
      <c r="P31" s="128">
        <v>-707535</v>
      </c>
      <c r="R31" s="130">
        <v>0.40603899999999998</v>
      </c>
      <c r="S31" s="140">
        <v>-3.3609E-2</v>
      </c>
    </row>
    <row r="32" spans="3:19" x14ac:dyDescent="0.15">
      <c r="C32">
        <v>2026</v>
      </c>
      <c r="E32" t="s">
        <v>239</v>
      </c>
      <c r="F32" s="63">
        <v>4042.62</v>
      </c>
      <c r="G32" s="63">
        <v>-117.97000000000025</v>
      </c>
      <c r="H32" s="128">
        <v>-1368000</v>
      </c>
      <c r="I32" s="127">
        <v>-98864</v>
      </c>
      <c r="J32" s="127">
        <v>-1269136</v>
      </c>
      <c r="K32" s="129">
        <v>7.2269005847953219E-2</v>
      </c>
      <c r="L32" s="129">
        <v>0.92773099415204674</v>
      </c>
      <c r="M32" s="131"/>
      <c r="N32" s="128">
        <v>247718.91679633653</v>
      </c>
      <c r="O32" s="128">
        <v>0</v>
      </c>
      <c r="P32" s="128">
        <v>-247718.91679633653</v>
      </c>
      <c r="R32" s="130">
        <v>7.2715000000000002E-2</v>
      </c>
      <c r="S32" s="140">
        <v>-2.5570000000000002E-2</v>
      </c>
    </row>
    <row r="33" spans="3:19" x14ac:dyDescent="0.15">
      <c r="C33">
        <v>2027</v>
      </c>
      <c r="D33">
        <v>1</v>
      </c>
      <c r="E33" t="s">
        <v>322</v>
      </c>
      <c r="F33" s="63">
        <v>14780.92</v>
      </c>
      <c r="G33" s="63">
        <v>-1177.1100000000006</v>
      </c>
      <c r="H33" s="128">
        <v>-1356619</v>
      </c>
      <c r="I33" s="127">
        <v>-1356619</v>
      </c>
      <c r="J33" s="127">
        <v>0</v>
      </c>
      <c r="K33" s="129">
        <v>1</v>
      </c>
      <c r="L33" s="129">
        <v>0</v>
      </c>
      <c r="M33" s="131"/>
      <c r="N33" s="128">
        <v>1836796.5204334222</v>
      </c>
      <c r="O33" s="128">
        <v>0</v>
      </c>
      <c r="P33" s="128">
        <v>-1836796.5204334222</v>
      </c>
      <c r="R33" s="130">
        <v>0.1</v>
      </c>
      <c r="S33" s="140">
        <v>0</v>
      </c>
    </row>
    <row r="34" spans="3:19" x14ac:dyDescent="0.15">
      <c r="C34">
        <v>2025</v>
      </c>
      <c r="E34" t="s">
        <v>271</v>
      </c>
      <c r="F34" s="63">
        <v>5164.92</v>
      </c>
      <c r="G34" s="63">
        <v>-68.929999999999382</v>
      </c>
      <c r="H34" s="128">
        <v>-1264684</v>
      </c>
      <c r="I34" s="127">
        <v>-107967</v>
      </c>
      <c r="J34" s="127">
        <v>-1156717</v>
      </c>
      <c r="K34" s="129">
        <v>8.5370732926169701E-2</v>
      </c>
      <c r="L34" s="129">
        <v>0.9146292670738303</v>
      </c>
      <c r="M34" s="131"/>
      <c r="N34" s="128">
        <v>3147.8512489603163</v>
      </c>
      <c r="O34" s="128">
        <v>0</v>
      </c>
      <c r="P34" s="128">
        <v>-3147.8512489603163</v>
      </c>
      <c r="R34" s="130">
        <v>0.135906</v>
      </c>
      <c r="S34" s="140">
        <v>-1.7734E-2</v>
      </c>
    </row>
    <row r="35" spans="3:19" x14ac:dyDescent="0.15">
      <c r="C35">
        <v>2026</v>
      </c>
      <c r="D35">
        <v>1</v>
      </c>
      <c r="E35" t="s">
        <v>236</v>
      </c>
      <c r="F35" s="63">
        <v>4745.8</v>
      </c>
      <c r="G35" s="63">
        <v>-178.51000000000022</v>
      </c>
      <c r="H35" s="128">
        <v>-1243294</v>
      </c>
      <c r="I35" s="127">
        <v>-895718</v>
      </c>
      <c r="J35" s="127">
        <v>-347576</v>
      </c>
      <c r="K35" s="129">
        <v>0.72043941336481954</v>
      </c>
      <c r="L35" s="129">
        <v>0.27956058663518041</v>
      </c>
      <c r="M35" s="131"/>
      <c r="N35" s="128">
        <v>110289.88477497187</v>
      </c>
      <c r="O35" s="128">
        <v>0</v>
      </c>
      <c r="P35" s="128">
        <v>-110289.88477497187</v>
      </c>
      <c r="R35" s="130">
        <v>0.43537900000000002</v>
      </c>
      <c r="S35" s="140">
        <v>-5.5360000000000409E-3</v>
      </c>
    </row>
    <row r="36" spans="3:19" x14ac:dyDescent="0.15">
      <c r="C36">
        <v>2025</v>
      </c>
      <c r="E36" t="s">
        <v>281</v>
      </c>
      <c r="F36" s="63">
        <v>3819.19</v>
      </c>
      <c r="G36" s="63">
        <v>-55.760000000000218</v>
      </c>
      <c r="H36" s="128">
        <v>-1201704</v>
      </c>
      <c r="I36" s="127">
        <v>-215626</v>
      </c>
      <c r="J36" s="127">
        <v>-986078</v>
      </c>
      <c r="K36" s="129">
        <v>0.17943353770978543</v>
      </c>
      <c r="L36" s="129">
        <v>0.82056646229021457</v>
      </c>
      <c r="M36" s="131"/>
      <c r="N36" s="128">
        <v>1028698.0333631015</v>
      </c>
      <c r="O36" s="128">
        <v>0</v>
      </c>
      <c r="P36" s="128">
        <v>-1028698.0333631015</v>
      </c>
      <c r="R36" s="130">
        <v>0.33553500000000003</v>
      </c>
      <c r="S36" s="140">
        <v>-1.9843000000000055E-2</v>
      </c>
    </row>
    <row r="37" spans="3:19" x14ac:dyDescent="0.15">
      <c r="C37">
        <v>2027</v>
      </c>
      <c r="D37">
        <v>1</v>
      </c>
      <c r="E37" t="s">
        <v>270</v>
      </c>
      <c r="F37" s="63">
        <v>4435.8100000000004</v>
      </c>
      <c r="G37" s="63">
        <v>-137.57000000000062</v>
      </c>
      <c r="H37" s="128">
        <v>-1124719</v>
      </c>
      <c r="I37" s="127">
        <v>-734580</v>
      </c>
      <c r="J37" s="127">
        <v>-390139</v>
      </c>
      <c r="K37" s="129">
        <v>0.65312313564543678</v>
      </c>
      <c r="L37" s="129">
        <v>0.34687686435456322</v>
      </c>
      <c r="M37" s="131"/>
      <c r="N37" s="128">
        <v>1688295</v>
      </c>
      <c r="O37" s="128">
        <v>482622</v>
      </c>
      <c r="P37" s="128">
        <v>-1205673</v>
      </c>
      <c r="R37" s="130">
        <v>0.46331299999999997</v>
      </c>
      <c r="S37" s="140">
        <v>-6.584999999999952E-3</v>
      </c>
    </row>
    <row r="38" spans="3:19" x14ac:dyDescent="0.15">
      <c r="C38">
        <v>2026</v>
      </c>
      <c r="E38" t="s">
        <v>284</v>
      </c>
      <c r="F38" s="63">
        <v>3882.31</v>
      </c>
      <c r="G38" s="63">
        <v>-75.3400000000006</v>
      </c>
      <c r="H38" s="128">
        <v>-1059520</v>
      </c>
      <c r="I38" s="127">
        <v>-59877</v>
      </c>
      <c r="J38" s="127">
        <v>-999643</v>
      </c>
      <c r="K38" s="129">
        <v>5.651332678948958E-2</v>
      </c>
      <c r="L38" s="129">
        <v>0.94348667321051038</v>
      </c>
      <c r="M38" s="131"/>
      <c r="N38" s="128">
        <v>0</v>
      </c>
      <c r="O38" s="128">
        <v>0</v>
      </c>
      <c r="P38" s="128">
        <v>0</v>
      </c>
      <c r="R38" s="130">
        <v>6.8959000000000006E-2</v>
      </c>
      <c r="S38" s="140">
        <v>-2.1259000000000007E-2</v>
      </c>
    </row>
    <row r="39" spans="3:19" x14ac:dyDescent="0.15">
      <c r="C39">
        <v>2026</v>
      </c>
      <c r="E39" t="s">
        <v>273</v>
      </c>
      <c r="F39" s="63">
        <v>2075.59</v>
      </c>
      <c r="G39" s="63">
        <v>-110.01999999999953</v>
      </c>
      <c r="H39" s="128">
        <v>-1047954</v>
      </c>
      <c r="I39" s="127">
        <v>-552222</v>
      </c>
      <c r="J39" s="127">
        <v>-495732</v>
      </c>
      <c r="K39" s="129">
        <v>0.52695251890827266</v>
      </c>
      <c r="L39" s="129">
        <v>0.47304748109172728</v>
      </c>
      <c r="M39" s="131"/>
      <c r="N39" s="128">
        <v>439724</v>
      </c>
      <c r="O39" s="128">
        <v>0</v>
      </c>
      <c r="P39" s="128">
        <v>-439724</v>
      </c>
      <c r="R39" s="130">
        <v>0.43551299999999998</v>
      </c>
      <c r="S39" s="140">
        <v>-1.8069999999999975E-2</v>
      </c>
    </row>
    <row r="40" spans="3:19" x14ac:dyDescent="0.15">
      <c r="C40">
        <v>2027</v>
      </c>
      <c r="E40" t="s">
        <v>192</v>
      </c>
      <c r="F40" s="63">
        <v>3087.48</v>
      </c>
      <c r="G40" s="63">
        <v>-77.429999999999836</v>
      </c>
      <c r="H40" s="128">
        <v>-1043902</v>
      </c>
      <c r="I40" s="127">
        <v>-217376</v>
      </c>
      <c r="J40" s="127">
        <v>-826526</v>
      </c>
      <c r="K40" s="129">
        <v>0.20823410626668021</v>
      </c>
      <c r="L40" s="129">
        <v>0.79176589373331985</v>
      </c>
      <c r="M40" s="131"/>
      <c r="N40" s="128">
        <v>596831</v>
      </c>
      <c r="O40" s="128">
        <v>0</v>
      </c>
      <c r="P40" s="128">
        <v>-596831</v>
      </c>
      <c r="R40" s="130">
        <v>0.243591</v>
      </c>
      <c r="S40" s="140">
        <v>-2.0480999999999999E-2</v>
      </c>
    </row>
    <row r="41" spans="3:19" x14ac:dyDescent="0.15">
      <c r="C41">
        <v>2024</v>
      </c>
      <c r="E41" t="s">
        <v>272</v>
      </c>
      <c r="F41" s="63">
        <v>3429.72</v>
      </c>
      <c r="G41" s="63">
        <v>-37.660000000000309</v>
      </c>
      <c r="H41" s="128">
        <v>-1013562</v>
      </c>
      <c r="I41" s="127">
        <v>-32902</v>
      </c>
      <c r="J41" s="127">
        <v>-980660</v>
      </c>
      <c r="K41" s="129">
        <v>3.2461753696369833E-2</v>
      </c>
      <c r="L41" s="129">
        <v>0.96753824630363017</v>
      </c>
      <c r="M41" s="131"/>
      <c r="N41" s="128">
        <v>0</v>
      </c>
      <c r="O41" s="128">
        <v>0</v>
      </c>
      <c r="P41" s="128">
        <v>0</v>
      </c>
      <c r="R41" s="130">
        <v>7.5805999999999998E-2</v>
      </c>
      <c r="S41" s="140">
        <v>-2.3678999999999999E-2</v>
      </c>
    </row>
    <row r="42" spans="3:19" x14ac:dyDescent="0.15">
      <c r="C42">
        <v>2026</v>
      </c>
      <c r="E42" t="s">
        <v>203</v>
      </c>
      <c r="F42" s="63">
        <v>2521.66</v>
      </c>
      <c r="G42" s="63">
        <v>-67.360000000000127</v>
      </c>
      <c r="H42" s="128">
        <v>-1009711</v>
      </c>
      <c r="I42" s="127">
        <v>-33147</v>
      </c>
      <c r="J42" s="127">
        <v>-976564</v>
      </c>
      <c r="K42" s="129">
        <v>3.2828205298347748E-2</v>
      </c>
      <c r="L42" s="129">
        <v>0.96717179470165227</v>
      </c>
      <c r="M42" s="131"/>
      <c r="N42" s="128">
        <v>81924</v>
      </c>
      <c r="O42" s="128">
        <v>0</v>
      </c>
      <c r="P42" s="128">
        <v>-81924</v>
      </c>
      <c r="R42" s="130">
        <v>4.2698E-2</v>
      </c>
      <c r="S42" s="140">
        <v>-3.0977999999999999E-2</v>
      </c>
    </row>
    <row r="43" spans="3:19" x14ac:dyDescent="0.15">
      <c r="C43">
        <v>2026</v>
      </c>
      <c r="D43">
        <v>1</v>
      </c>
      <c r="E43" t="s">
        <v>231</v>
      </c>
      <c r="F43" s="63">
        <v>2907.79</v>
      </c>
      <c r="G43" s="63">
        <v>-140</v>
      </c>
      <c r="H43" s="128">
        <v>-1000614</v>
      </c>
      <c r="I43" s="127">
        <v>-727224</v>
      </c>
      <c r="J43" s="127">
        <v>-273390</v>
      </c>
      <c r="K43" s="129">
        <v>0.72677775845630788</v>
      </c>
      <c r="L43" s="129">
        <v>0.27322224154369218</v>
      </c>
      <c r="M43" s="131"/>
      <c r="N43" s="128">
        <v>204411.06612406427</v>
      </c>
      <c r="O43" s="128">
        <v>0</v>
      </c>
      <c r="P43" s="128">
        <v>-204411.06612406427</v>
      </c>
      <c r="R43" s="130">
        <v>0.450712</v>
      </c>
      <c r="S43" s="140">
        <v>-6.7159999999999997E-3</v>
      </c>
    </row>
    <row r="44" spans="3:19" x14ac:dyDescent="0.15">
      <c r="C44">
        <v>2023</v>
      </c>
      <c r="E44" t="s">
        <v>209</v>
      </c>
      <c r="F44" s="63">
        <v>1420.28</v>
      </c>
      <c r="G44" s="63">
        <v>-27.980000000000018</v>
      </c>
      <c r="H44" s="128">
        <v>-984582</v>
      </c>
      <c r="I44" s="127">
        <v>-71884</v>
      </c>
      <c r="J44" s="127">
        <v>-912698</v>
      </c>
      <c r="K44" s="129">
        <v>7.3009662983885545E-2</v>
      </c>
      <c r="L44" s="129">
        <v>0.92699033701611444</v>
      </c>
      <c r="M44" s="131"/>
      <c r="N44" s="128">
        <v>71665.572262193717</v>
      </c>
      <c r="O44" s="128">
        <v>0</v>
      </c>
      <c r="P44" s="128">
        <v>-71665.572262193717</v>
      </c>
      <c r="R44" s="130">
        <v>0.22291800000000001</v>
      </c>
      <c r="S44" s="140">
        <v>-5.3245000000000015E-2</v>
      </c>
    </row>
    <row r="45" spans="3:19" x14ac:dyDescent="0.15">
      <c r="C45">
        <v>2027</v>
      </c>
      <c r="D45">
        <v>1</v>
      </c>
      <c r="E45" t="s">
        <v>296</v>
      </c>
      <c r="F45" s="63">
        <v>1764.97</v>
      </c>
      <c r="G45" s="63">
        <v>-90.130000000000109</v>
      </c>
      <c r="H45" s="128">
        <v>-961012</v>
      </c>
      <c r="I45" s="127">
        <v>-500575</v>
      </c>
      <c r="J45" s="127">
        <v>-460437</v>
      </c>
      <c r="K45" s="129">
        <v>0.52088319396636051</v>
      </c>
      <c r="L45" s="129">
        <v>0.47911680603363954</v>
      </c>
      <c r="M45" s="131"/>
      <c r="N45" s="128">
        <v>0</v>
      </c>
      <c r="O45" s="128">
        <v>0</v>
      </c>
      <c r="P45" s="128">
        <v>0</v>
      </c>
      <c r="R45" s="130">
        <v>0.481902</v>
      </c>
      <c r="S45" s="140">
        <v>-1.9363000000000019E-2</v>
      </c>
    </row>
    <row r="46" spans="3:19" x14ac:dyDescent="0.15">
      <c r="C46">
        <v>2025</v>
      </c>
      <c r="E46" t="s">
        <v>213</v>
      </c>
      <c r="F46" s="63">
        <v>1391.73</v>
      </c>
      <c r="G46" s="63">
        <v>-39.439999999999827</v>
      </c>
      <c r="H46" s="128">
        <v>-940251</v>
      </c>
      <c r="I46" s="127">
        <v>-61425</v>
      </c>
      <c r="J46" s="127">
        <v>-878826</v>
      </c>
      <c r="K46" s="129">
        <v>6.5328300634617781E-2</v>
      </c>
      <c r="L46" s="129">
        <v>0.93467169936538219</v>
      </c>
      <c r="M46" s="131"/>
      <c r="N46" s="128">
        <v>0</v>
      </c>
      <c r="O46" s="128">
        <v>0</v>
      </c>
      <c r="P46" s="128">
        <v>0</v>
      </c>
      <c r="R46" s="130">
        <v>0.13513500000000001</v>
      </c>
      <c r="S46" s="140">
        <v>-4.770400000000001E-2</v>
      </c>
    </row>
    <row r="47" spans="3:19" x14ac:dyDescent="0.15">
      <c r="C47">
        <v>2023</v>
      </c>
      <c r="E47" t="s">
        <v>346</v>
      </c>
      <c r="F47" s="63">
        <v>3586.83</v>
      </c>
      <c r="G47" s="63">
        <v>-50.919999999999618</v>
      </c>
      <c r="H47" s="128">
        <v>-871265</v>
      </c>
      <c r="I47" s="127">
        <v>-186672</v>
      </c>
      <c r="J47" s="127">
        <v>-684593</v>
      </c>
      <c r="K47" s="129">
        <v>0.21425398701887485</v>
      </c>
      <c r="L47" s="129">
        <v>0.78574601298112512</v>
      </c>
      <c r="M47" s="131"/>
      <c r="N47" s="128">
        <v>899385.64594965486</v>
      </c>
      <c r="O47" s="128">
        <v>0</v>
      </c>
      <c r="P47" s="128">
        <v>-899385.64594965486</v>
      </c>
      <c r="R47" s="130">
        <v>0.31808900000000001</v>
      </c>
      <c r="S47" s="140">
        <v>-1.4977000000000018E-2</v>
      </c>
    </row>
    <row r="48" spans="3:19" x14ac:dyDescent="0.15">
      <c r="C48">
        <v>2026</v>
      </c>
      <c r="E48" t="s">
        <v>297</v>
      </c>
      <c r="F48" s="63">
        <v>2156.2800000000002</v>
      </c>
      <c r="G48" s="63">
        <v>-96.619999999999891</v>
      </c>
      <c r="H48" s="128">
        <v>-865616</v>
      </c>
      <c r="I48" s="127">
        <v>-482934</v>
      </c>
      <c r="J48" s="127">
        <v>-382682</v>
      </c>
      <c r="K48" s="129">
        <v>0.55790789449363232</v>
      </c>
      <c r="L48" s="129">
        <v>0.44209210550636774</v>
      </c>
      <c r="M48" s="131"/>
      <c r="N48" s="128">
        <v>773283.82027208782</v>
      </c>
      <c r="O48" s="128">
        <v>0</v>
      </c>
      <c r="P48" s="128">
        <v>-773283.82027208782</v>
      </c>
      <c r="R48" s="130">
        <v>0.43369000000000002</v>
      </c>
      <c r="S48" s="140">
        <v>-1.3539999999999996E-2</v>
      </c>
    </row>
    <row r="49" spans="3:19" x14ac:dyDescent="0.15">
      <c r="C49">
        <v>2024</v>
      </c>
      <c r="D49">
        <v>1</v>
      </c>
      <c r="E49" t="s">
        <v>195</v>
      </c>
      <c r="F49" s="63">
        <v>2198.92</v>
      </c>
      <c r="G49" s="63">
        <v>-136.60999999999967</v>
      </c>
      <c r="H49" s="128">
        <v>-852342</v>
      </c>
      <c r="I49" s="127">
        <v>-397208</v>
      </c>
      <c r="J49" s="127">
        <v>-455134</v>
      </c>
      <c r="K49" s="129">
        <v>0.4660195086010076</v>
      </c>
      <c r="L49" s="129">
        <v>0.5339804913989924</v>
      </c>
      <c r="M49" s="131"/>
      <c r="N49" s="128">
        <v>418639.85700297356</v>
      </c>
      <c r="O49" s="128">
        <v>0</v>
      </c>
      <c r="P49" s="128">
        <v>-418639.85700297356</v>
      </c>
      <c r="R49" s="130">
        <v>0.25228699999999998</v>
      </c>
      <c r="S49" s="140">
        <v>-1.5620999999999996E-2</v>
      </c>
    </row>
    <row r="50" spans="3:19" x14ac:dyDescent="0.15">
      <c r="C50">
        <v>2025</v>
      </c>
      <c r="E50" t="s">
        <v>289</v>
      </c>
      <c r="F50" s="63">
        <v>712.09</v>
      </c>
      <c r="G50" s="63">
        <v>3.6700000000000728</v>
      </c>
      <c r="H50" s="128">
        <v>-833772</v>
      </c>
      <c r="I50" s="127">
        <v>9793</v>
      </c>
      <c r="J50" s="127">
        <v>-843565</v>
      </c>
      <c r="K50" s="129">
        <v>-1.1745417212379403E-2</v>
      </c>
      <c r="L50" s="129">
        <v>1.0117454172123794</v>
      </c>
      <c r="M50" s="131"/>
      <c r="N50" s="128">
        <v>0</v>
      </c>
      <c r="O50" s="128">
        <v>0</v>
      </c>
      <c r="P50" s="128">
        <v>0</v>
      </c>
      <c r="R50" s="130">
        <v>0.23153499999999999</v>
      </c>
      <c r="S50" s="140">
        <v>-9.7697999999999979E-2</v>
      </c>
    </row>
    <row r="51" spans="3:19" x14ac:dyDescent="0.15">
      <c r="C51">
        <v>2024</v>
      </c>
      <c r="E51" t="s">
        <v>198</v>
      </c>
      <c r="F51" s="63">
        <v>2505.2600000000002</v>
      </c>
      <c r="G51" s="63">
        <v>-98.379999999999654</v>
      </c>
      <c r="H51" s="128">
        <v>-824722</v>
      </c>
      <c r="I51" s="127">
        <v>-96148</v>
      </c>
      <c r="J51" s="127">
        <v>-728574</v>
      </c>
      <c r="K51" s="129">
        <v>0.11658231501039137</v>
      </c>
      <c r="L51" s="129">
        <v>0.8834176849896086</v>
      </c>
      <c r="M51" s="131"/>
      <c r="N51" s="128">
        <v>16464.003537395794</v>
      </c>
      <c r="O51" s="128">
        <v>0</v>
      </c>
      <c r="P51" s="128">
        <v>-16464.003537395794</v>
      </c>
      <c r="R51" s="130">
        <v>8.4798999999999999E-2</v>
      </c>
      <c r="S51" s="140">
        <v>-2.2394999999999998E-2</v>
      </c>
    </row>
    <row r="52" spans="3:19" x14ac:dyDescent="0.15">
      <c r="C52">
        <v>2025</v>
      </c>
      <c r="E52" t="s">
        <v>313</v>
      </c>
      <c r="F52" s="63">
        <v>4555.51</v>
      </c>
      <c r="G52" s="63">
        <v>-75.3100000000004</v>
      </c>
      <c r="H52" s="128">
        <v>-805203</v>
      </c>
      <c r="I52" s="127">
        <v>-131459</v>
      </c>
      <c r="J52" s="127">
        <v>-673744</v>
      </c>
      <c r="K52" s="129">
        <v>0.16326193518901444</v>
      </c>
      <c r="L52" s="129">
        <v>0.83673806481098556</v>
      </c>
      <c r="M52" s="131"/>
      <c r="N52" s="128">
        <v>539798</v>
      </c>
      <c r="O52" s="128">
        <v>0</v>
      </c>
      <c r="P52" s="128">
        <v>-539798</v>
      </c>
      <c r="R52" s="130">
        <v>0.15146000000000001</v>
      </c>
      <c r="S52" s="140">
        <v>-1.1394000000000015E-2</v>
      </c>
    </row>
    <row r="53" spans="3:19" x14ac:dyDescent="0.15">
      <c r="C53">
        <v>2025</v>
      </c>
      <c r="E53" t="s">
        <v>229</v>
      </c>
      <c r="F53" s="63">
        <v>1631.48</v>
      </c>
      <c r="G53" s="63">
        <v>-65.400000000000091</v>
      </c>
      <c r="H53" s="128">
        <v>-781915</v>
      </c>
      <c r="I53" s="127">
        <v>-224897</v>
      </c>
      <c r="J53" s="127">
        <v>-557018</v>
      </c>
      <c r="K53" s="129">
        <v>0.28762333501723331</v>
      </c>
      <c r="L53" s="129">
        <v>0.71237666498276664</v>
      </c>
      <c r="M53" s="131"/>
      <c r="N53" s="128">
        <v>0</v>
      </c>
      <c r="O53" s="128">
        <v>0</v>
      </c>
      <c r="P53" s="128">
        <v>0</v>
      </c>
      <c r="R53" s="130">
        <v>0.29837599999999997</v>
      </c>
      <c r="S53" s="140">
        <v>-2.7440999999999993E-2</v>
      </c>
    </row>
    <row r="54" spans="3:19" x14ac:dyDescent="0.15">
      <c r="C54">
        <v>2024</v>
      </c>
      <c r="E54" t="s">
        <v>288</v>
      </c>
      <c r="F54" s="63">
        <v>3175.32</v>
      </c>
      <c r="G54" s="63">
        <v>-80.079999999999927</v>
      </c>
      <c r="H54" s="128">
        <v>-757085</v>
      </c>
      <c r="I54" s="127">
        <v>-90947</v>
      </c>
      <c r="J54" s="127">
        <v>-666138</v>
      </c>
      <c r="K54" s="129">
        <v>0.1201278588269481</v>
      </c>
      <c r="L54" s="129">
        <v>0.8798721411730519</v>
      </c>
      <c r="M54" s="131"/>
      <c r="N54" s="128">
        <v>15739.256244801567</v>
      </c>
      <c r="O54" s="128">
        <v>0</v>
      </c>
      <c r="P54" s="128">
        <v>-15739.256244801567</v>
      </c>
      <c r="R54" s="130">
        <v>9.8542000000000005E-2</v>
      </c>
      <c r="S54" s="140">
        <v>-1.681500000000001E-2</v>
      </c>
    </row>
    <row r="55" spans="3:19" x14ac:dyDescent="0.15">
      <c r="C55">
        <v>2023</v>
      </c>
      <c r="D55">
        <v>1</v>
      </c>
      <c r="E55" t="s">
        <v>282</v>
      </c>
      <c r="F55" s="63">
        <v>3031.8</v>
      </c>
      <c r="G55" s="63">
        <v>-96.149999999999636</v>
      </c>
      <c r="H55" s="128">
        <v>-738255</v>
      </c>
      <c r="I55" s="127">
        <v>-673831</v>
      </c>
      <c r="J55" s="127">
        <v>-64424</v>
      </c>
      <c r="K55" s="129">
        <v>0.91273475966976181</v>
      </c>
      <c r="L55" s="129">
        <v>8.7265240330238192E-2</v>
      </c>
      <c r="M55" s="131"/>
      <c r="N55" s="128">
        <v>841099.93670971133</v>
      </c>
      <c r="O55" s="128">
        <v>0</v>
      </c>
      <c r="P55" s="128">
        <v>-841099.93670971133</v>
      </c>
      <c r="R55" s="130">
        <v>0.56808000000000003</v>
      </c>
      <c r="S55" s="140">
        <v>-1.3420000000000654E-3</v>
      </c>
    </row>
    <row r="56" spans="3:19" x14ac:dyDescent="0.15">
      <c r="C56">
        <v>2023</v>
      </c>
      <c r="D56">
        <v>1</v>
      </c>
      <c r="E56" t="s">
        <v>351</v>
      </c>
      <c r="F56" s="63">
        <v>3694.59</v>
      </c>
      <c r="G56" s="63">
        <v>-74.799999999999272</v>
      </c>
      <c r="H56" s="128">
        <v>-696007</v>
      </c>
      <c r="I56" s="127">
        <v>-187900</v>
      </c>
      <c r="J56" s="127">
        <v>-508107</v>
      </c>
      <c r="K56" s="129">
        <v>0.26996854916689056</v>
      </c>
      <c r="L56" s="129">
        <v>0.73003145083310939</v>
      </c>
      <c r="M56" s="131"/>
      <c r="N56" s="128">
        <v>0</v>
      </c>
      <c r="O56" s="128">
        <v>0</v>
      </c>
      <c r="P56" s="128">
        <v>0</v>
      </c>
      <c r="R56" s="130">
        <v>0.21796299999999999</v>
      </c>
      <c r="S56" s="140">
        <v>-1.0263999999999995E-2</v>
      </c>
    </row>
    <row r="57" spans="3:19" x14ac:dyDescent="0.15">
      <c r="C57">
        <v>2025</v>
      </c>
      <c r="E57" t="s">
        <v>235</v>
      </c>
      <c r="F57" s="63">
        <v>2458.6999999999998</v>
      </c>
      <c r="G57" s="63">
        <v>-37.860000000000127</v>
      </c>
      <c r="H57" s="128">
        <v>-690538</v>
      </c>
      <c r="I57" s="127">
        <v>-133657</v>
      </c>
      <c r="J57" s="127">
        <v>-556881</v>
      </c>
      <c r="K57" s="129">
        <v>0.19355488039760302</v>
      </c>
      <c r="L57" s="129">
        <v>0.80644511960239695</v>
      </c>
      <c r="M57" s="131"/>
      <c r="N57" s="128">
        <v>18579.208421051153</v>
      </c>
      <c r="O57" s="128">
        <v>0</v>
      </c>
      <c r="P57" s="128">
        <v>-18579.208421051153</v>
      </c>
      <c r="R57" s="130">
        <v>0.30631599999999998</v>
      </c>
      <c r="S57" s="140">
        <v>-1.8432999999999977E-2</v>
      </c>
    </row>
    <row r="58" spans="3:19" x14ac:dyDescent="0.15">
      <c r="C58">
        <v>2024</v>
      </c>
      <c r="D58">
        <v>1</v>
      </c>
      <c r="E58" t="s">
        <v>325</v>
      </c>
      <c r="F58" s="63">
        <v>6640.99</v>
      </c>
      <c r="G58" s="63">
        <v>-144.56000000000131</v>
      </c>
      <c r="H58" s="128">
        <v>-688162</v>
      </c>
      <c r="I58" s="127">
        <v>-512563</v>
      </c>
      <c r="J58" s="127">
        <v>-175599</v>
      </c>
      <c r="K58" s="129">
        <v>0.74482897922291558</v>
      </c>
      <c r="L58" s="129">
        <v>0.25517102077708448</v>
      </c>
      <c r="M58" s="131"/>
      <c r="N58" s="128">
        <v>0</v>
      </c>
      <c r="O58" s="128">
        <v>0</v>
      </c>
      <c r="P58" s="128">
        <v>0</v>
      </c>
      <c r="R58" s="130">
        <v>0.30765100000000001</v>
      </c>
      <c r="S58" s="140">
        <v>-1.943000000000028E-3</v>
      </c>
    </row>
    <row r="59" spans="3:19" x14ac:dyDescent="0.15">
      <c r="C59">
        <v>2025</v>
      </c>
      <c r="E59" t="s">
        <v>321</v>
      </c>
      <c r="F59" s="63">
        <v>1273.45</v>
      </c>
      <c r="G59" s="63">
        <v>-42.210000000000036</v>
      </c>
      <c r="H59" s="128">
        <v>-643912</v>
      </c>
      <c r="I59" s="127">
        <v>-217637</v>
      </c>
      <c r="J59" s="127">
        <v>-426275</v>
      </c>
      <c r="K59" s="129">
        <v>0.33799183739392963</v>
      </c>
      <c r="L59" s="129">
        <v>0.66200816260607043</v>
      </c>
      <c r="M59" s="131"/>
      <c r="N59" s="128">
        <v>0</v>
      </c>
      <c r="O59" s="128">
        <v>0</v>
      </c>
      <c r="P59" s="128">
        <v>0</v>
      </c>
      <c r="R59" s="130">
        <v>0.44738099999999997</v>
      </c>
      <c r="S59" s="140">
        <v>-2.621699999999999E-2</v>
      </c>
    </row>
    <row r="60" spans="3:19" x14ac:dyDescent="0.15">
      <c r="C60">
        <v>2023</v>
      </c>
      <c r="D60">
        <v>1</v>
      </c>
      <c r="E60" t="s">
        <v>350</v>
      </c>
      <c r="F60" s="63">
        <v>2985.57</v>
      </c>
      <c r="G60" s="63">
        <v>-99.279999999999745</v>
      </c>
      <c r="H60" s="128">
        <v>-629439</v>
      </c>
      <c r="I60" s="127">
        <v>-820501</v>
      </c>
      <c r="J60" s="127">
        <v>191062</v>
      </c>
      <c r="K60" s="129">
        <v>1.3035433139668817</v>
      </c>
      <c r="L60" s="129">
        <v>-0.30354331396688161</v>
      </c>
      <c r="M60" s="131"/>
      <c r="N60" s="128">
        <v>2045419.7067226246</v>
      </c>
      <c r="O60" s="128">
        <v>1239156</v>
      </c>
      <c r="P60" s="128">
        <v>-806263.7067226246</v>
      </c>
      <c r="R60" s="130">
        <v>0.66709399999999996</v>
      </c>
      <c r="S60" s="140">
        <v>4.1630000000000278E-3</v>
      </c>
    </row>
    <row r="61" spans="3:19" x14ac:dyDescent="0.15">
      <c r="C61">
        <v>2024</v>
      </c>
      <c r="E61" t="s">
        <v>295</v>
      </c>
      <c r="F61" s="63">
        <v>1661.1</v>
      </c>
      <c r="G61" s="63">
        <v>-29.600000000000136</v>
      </c>
      <c r="H61" s="128">
        <v>-620199</v>
      </c>
      <c r="I61" s="127">
        <v>-36120</v>
      </c>
      <c r="J61" s="127">
        <v>-584079</v>
      </c>
      <c r="K61" s="129">
        <v>5.8239371556548784E-2</v>
      </c>
      <c r="L61" s="129">
        <v>0.94176062844345121</v>
      </c>
      <c r="M61" s="131"/>
      <c r="N61" s="128">
        <v>0</v>
      </c>
      <c r="O61" s="128">
        <v>0</v>
      </c>
      <c r="P61" s="128">
        <v>0</v>
      </c>
      <c r="R61" s="130">
        <v>0.10588</v>
      </c>
      <c r="S61" s="140">
        <v>-2.8827000000000005E-2</v>
      </c>
    </row>
    <row r="62" spans="3:19" x14ac:dyDescent="0.15">
      <c r="C62">
        <v>2023</v>
      </c>
      <c r="D62">
        <v>1</v>
      </c>
      <c r="E62" t="s">
        <v>256</v>
      </c>
      <c r="F62" s="63">
        <v>1966.16</v>
      </c>
      <c r="G62" s="63">
        <v>-93.949999999999818</v>
      </c>
      <c r="H62" s="128">
        <v>-606443</v>
      </c>
      <c r="I62" s="127">
        <v>-397150</v>
      </c>
      <c r="J62" s="127">
        <v>-209293</v>
      </c>
      <c r="K62" s="129">
        <v>0.65488430075044146</v>
      </c>
      <c r="L62" s="129">
        <v>0.34511569924955848</v>
      </c>
      <c r="M62" s="131"/>
      <c r="N62" s="128">
        <v>55762</v>
      </c>
      <c r="O62" s="128">
        <v>0</v>
      </c>
      <c r="P62" s="128">
        <v>-55762</v>
      </c>
      <c r="R62" s="130">
        <v>0.36678899999999998</v>
      </c>
      <c r="S62" s="140">
        <v>-8.0189999999999984E-3</v>
      </c>
    </row>
    <row r="63" spans="3:19" x14ac:dyDescent="0.15">
      <c r="C63">
        <v>2026</v>
      </c>
      <c r="E63" t="s">
        <v>232</v>
      </c>
      <c r="F63" s="63">
        <v>2322.2399999999998</v>
      </c>
      <c r="G63" s="63">
        <v>-47.800000000000182</v>
      </c>
      <c r="H63" s="128">
        <v>-528999</v>
      </c>
      <c r="I63" s="127">
        <v>-74888</v>
      </c>
      <c r="J63" s="127">
        <v>-454111</v>
      </c>
      <c r="K63" s="129">
        <v>0.14156548500091681</v>
      </c>
      <c r="L63" s="129">
        <v>0.85843451499908319</v>
      </c>
      <c r="M63" s="131"/>
      <c r="N63" s="128">
        <v>0</v>
      </c>
      <c r="O63" s="128">
        <v>0</v>
      </c>
      <c r="P63" s="128">
        <v>0</v>
      </c>
      <c r="R63" s="130">
        <v>0.13594000000000001</v>
      </c>
      <c r="S63" s="140">
        <v>-1.5554999999999999E-2</v>
      </c>
    </row>
    <row r="64" spans="3:19" x14ac:dyDescent="0.15">
      <c r="C64">
        <v>2025</v>
      </c>
      <c r="E64" t="s">
        <v>327</v>
      </c>
      <c r="F64" s="63">
        <v>844.21</v>
      </c>
      <c r="G64" s="63">
        <v>-34.569999999999936</v>
      </c>
      <c r="H64" s="128">
        <v>-509046</v>
      </c>
      <c r="I64" s="127">
        <v>-162289</v>
      </c>
      <c r="J64" s="127">
        <v>-346757</v>
      </c>
      <c r="K64" s="129">
        <v>0.31881008788989601</v>
      </c>
      <c r="L64" s="129">
        <v>0.68118991211010405</v>
      </c>
      <c r="M64" s="131"/>
      <c r="N64" s="128">
        <v>0</v>
      </c>
      <c r="O64" s="128">
        <v>0</v>
      </c>
      <c r="P64" s="128">
        <v>0</v>
      </c>
      <c r="R64" s="130">
        <v>0.407333</v>
      </c>
      <c r="S64" s="140">
        <v>-3.2220000000000026E-2</v>
      </c>
    </row>
    <row r="65" spans="3:19" x14ac:dyDescent="0.15">
      <c r="C65">
        <v>2023</v>
      </c>
      <c r="D65">
        <v>1</v>
      </c>
      <c r="E65" t="s">
        <v>291</v>
      </c>
      <c r="F65" s="63">
        <v>4832.57</v>
      </c>
      <c r="G65" s="63">
        <v>-93.650000000000546</v>
      </c>
      <c r="H65" s="128">
        <v>-494011</v>
      </c>
      <c r="I65" s="127">
        <v>-737803</v>
      </c>
      <c r="J65" s="127">
        <v>243792</v>
      </c>
      <c r="K65" s="129">
        <v>1.49349508411756</v>
      </c>
      <c r="L65" s="129">
        <v>-0.49349508411756016</v>
      </c>
      <c r="M65" s="131"/>
      <c r="N65" s="128">
        <v>2887984</v>
      </c>
      <c r="O65" s="128">
        <v>2366435</v>
      </c>
      <c r="P65" s="128">
        <v>-521549</v>
      </c>
      <c r="R65" s="130">
        <v>0.60541800000000001</v>
      </c>
      <c r="S65" s="140">
        <v>3.3349999999999769E-3</v>
      </c>
    </row>
    <row r="66" spans="3:19" x14ac:dyDescent="0.15">
      <c r="C66">
        <v>2024</v>
      </c>
      <c r="E66" t="s">
        <v>204</v>
      </c>
      <c r="F66" s="63">
        <v>1149.46</v>
      </c>
      <c r="G66" s="63">
        <v>-0.69000000000005457</v>
      </c>
      <c r="H66" s="128">
        <v>-489230</v>
      </c>
      <c r="I66" s="127">
        <v>2103</v>
      </c>
      <c r="J66" s="127">
        <v>-491333</v>
      </c>
      <c r="K66" s="129">
        <v>-4.2985916644523023E-3</v>
      </c>
      <c r="L66" s="129">
        <v>1.0042985916644522</v>
      </c>
      <c r="M66" s="131"/>
      <c r="N66" s="128">
        <v>0</v>
      </c>
      <c r="O66" s="128">
        <v>0</v>
      </c>
      <c r="P66" s="128">
        <v>0</v>
      </c>
      <c r="R66" s="130">
        <v>0.43975700000000001</v>
      </c>
      <c r="S66" s="140">
        <v>-3.4009999999999985E-2</v>
      </c>
    </row>
    <row r="67" spans="3:19" x14ac:dyDescent="0.15">
      <c r="C67">
        <v>2025</v>
      </c>
      <c r="E67" t="s">
        <v>353</v>
      </c>
      <c r="F67" s="63">
        <v>2168.9699999999998</v>
      </c>
      <c r="G67" s="63">
        <v>-101.50999999999976</v>
      </c>
      <c r="H67" s="128">
        <v>-478162</v>
      </c>
      <c r="I67" s="127">
        <v>-436437</v>
      </c>
      <c r="J67" s="127">
        <v>-41725</v>
      </c>
      <c r="K67" s="129">
        <v>0.91273877890756694</v>
      </c>
      <c r="L67" s="129">
        <v>8.7261221092433103E-2</v>
      </c>
      <c r="M67" s="131"/>
      <c r="N67" s="128">
        <v>0</v>
      </c>
      <c r="O67" s="128">
        <v>0</v>
      </c>
      <c r="P67" s="128">
        <v>0</v>
      </c>
      <c r="R67" s="130">
        <v>0.373054</v>
      </c>
      <c r="S67" s="140">
        <v>-1.5060000000000073E-3</v>
      </c>
    </row>
    <row r="68" spans="3:19" x14ac:dyDescent="0.15">
      <c r="C68">
        <v>2025</v>
      </c>
      <c r="E68" t="s">
        <v>298</v>
      </c>
      <c r="F68" s="63">
        <v>1345.07</v>
      </c>
      <c r="G68" s="63">
        <v>-31.630000000000109</v>
      </c>
      <c r="H68" s="128">
        <v>-474461</v>
      </c>
      <c r="I68" s="127">
        <v>-181734</v>
      </c>
      <c r="J68" s="127">
        <v>-292727</v>
      </c>
      <c r="K68" s="129">
        <v>0.38303253586701541</v>
      </c>
      <c r="L68" s="129">
        <v>0.61696746413298453</v>
      </c>
      <c r="M68" s="131"/>
      <c r="N68" s="128">
        <v>0</v>
      </c>
      <c r="O68" s="128">
        <v>0</v>
      </c>
      <c r="P68" s="128">
        <v>0</v>
      </c>
      <c r="R68" s="130">
        <v>0.46853499999999998</v>
      </c>
      <c r="S68" s="140">
        <v>-1.6471999999999931E-2</v>
      </c>
    </row>
    <row r="69" spans="3:19" x14ac:dyDescent="0.15">
      <c r="C69">
        <v>2027</v>
      </c>
      <c r="E69" t="s">
        <v>319</v>
      </c>
      <c r="F69" s="63">
        <v>5202.7700000000004</v>
      </c>
      <c r="G69" s="63">
        <v>35.140000000001237</v>
      </c>
      <c r="H69" s="128">
        <v>-436952</v>
      </c>
      <c r="I69" s="127">
        <v>65522</v>
      </c>
      <c r="J69" s="127">
        <v>-502474</v>
      </c>
      <c r="K69" s="129">
        <v>-0.14995239751734743</v>
      </c>
      <c r="L69" s="129">
        <v>1.1499523975173473</v>
      </c>
      <c r="M69" s="131"/>
      <c r="N69" s="128">
        <v>24340.580759581411</v>
      </c>
      <c r="O69" s="128">
        <v>0</v>
      </c>
      <c r="P69" s="128">
        <v>-24340.580759581411</v>
      </c>
      <c r="R69" s="130">
        <v>0.162775</v>
      </c>
      <c r="S69" s="140">
        <v>-7.8090000000000104E-3</v>
      </c>
    </row>
    <row r="70" spans="3:19" x14ac:dyDescent="0.15">
      <c r="C70">
        <v>2025</v>
      </c>
      <c r="E70" t="s">
        <v>184</v>
      </c>
      <c r="F70" s="63">
        <v>498.74</v>
      </c>
      <c r="G70" s="63">
        <v>16.910000000000082</v>
      </c>
      <c r="H70" s="128">
        <v>-415704</v>
      </c>
      <c r="I70" s="127">
        <v>77284</v>
      </c>
      <c r="J70" s="127">
        <v>-492988</v>
      </c>
      <c r="K70" s="129">
        <v>-0.18591112907260934</v>
      </c>
      <c r="L70" s="129">
        <v>1.1859111290726094</v>
      </c>
      <c r="M70" s="131"/>
      <c r="N70" s="128">
        <v>0</v>
      </c>
      <c r="O70" s="128">
        <v>0</v>
      </c>
      <c r="P70" s="128">
        <v>0</v>
      </c>
      <c r="R70" s="130">
        <v>0.421184</v>
      </c>
      <c r="S70" s="140">
        <v>-7.6714999999999978E-2</v>
      </c>
    </row>
    <row r="71" spans="3:19" x14ac:dyDescent="0.15">
      <c r="C71">
        <v>2024</v>
      </c>
      <c r="E71" t="s">
        <v>302</v>
      </c>
      <c r="F71" s="63">
        <v>1262.6199999999999</v>
      </c>
      <c r="G71" s="63">
        <v>-20.120000000000118</v>
      </c>
      <c r="H71" s="128">
        <v>-386602</v>
      </c>
      <c r="I71" s="127">
        <v>-72699</v>
      </c>
      <c r="J71" s="127">
        <v>-313903</v>
      </c>
      <c r="K71" s="129">
        <v>0.18804610426226456</v>
      </c>
      <c r="L71" s="129">
        <v>0.81195389573773546</v>
      </c>
      <c r="M71" s="131"/>
      <c r="N71" s="128">
        <v>214750</v>
      </c>
      <c r="O71" s="128">
        <v>0</v>
      </c>
      <c r="P71" s="128">
        <v>-214750</v>
      </c>
      <c r="R71" s="130">
        <v>0.26306099999999999</v>
      </c>
      <c r="S71" s="140">
        <v>-2.0207999999999976E-2</v>
      </c>
    </row>
    <row r="72" spans="3:19" x14ac:dyDescent="0.15">
      <c r="C72">
        <v>2025</v>
      </c>
      <c r="E72" t="s">
        <v>331</v>
      </c>
      <c r="F72" s="63">
        <v>6717.76</v>
      </c>
      <c r="G72" s="63">
        <v>-49.069999999999709</v>
      </c>
      <c r="H72" s="128">
        <v>-384293</v>
      </c>
      <c r="I72" s="127">
        <v>-22567</v>
      </c>
      <c r="J72" s="127">
        <v>-361726</v>
      </c>
      <c r="K72" s="129">
        <v>5.8723421972297178E-2</v>
      </c>
      <c r="L72" s="129">
        <v>0.94127657802770281</v>
      </c>
      <c r="M72" s="131"/>
      <c r="N72" s="128">
        <v>200231.52866301691</v>
      </c>
      <c r="O72" s="128">
        <v>0</v>
      </c>
      <c r="P72" s="128">
        <v>-200231.52866301691</v>
      </c>
      <c r="R72" s="130">
        <v>3.9903000000000001E-2</v>
      </c>
      <c r="S72" s="140">
        <v>-4.3520000000000017E-3</v>
      </c>
    </row>
    <row r="73" spans="3:19" x14ac:dyDescent="0.15">
      <c r="C73">
        <v>2026</v>
      </c>
      <c r="E73" t="s">
        <v>342</v>
      </c>
      <c r="F73" s="63">
        <v>9293.17</v>
      </c>
      <c r="G73" s="63">
        <v>-42.059999999999491</v>
      </c>
      <c r="H73" s="128">
        <v>-383163</v>
      </c>
      <c r="I73" s="127">
        <v>-104621</v>
      </c>
      <c r="J73" s="127">
        <v>-278542</v>
      </c>
      <c r="K73" s="129">
        <v>0.27304567507823041</v>
      </c>
      <c r="L73" s="129">
        <v>0.72695432492176959</v>
      </c>
      <c r="M73" s="131"/>
      <c r="N73" s="128">
        <v>1569453.7665533435</v>
      </c>
      <c r="O73" s="128">
        <v>1112884</v>
      </c>
      <c r="P73" s="128">
        <v>-456569.76655334351</v>
      </c>
      <c r="R73" s="130">
        <v>0.21582699999999999</v>
      </c>
      <c r="S73" s="140">
        <v>-2.361000000000002E-3</v>
      </c>
    </row>
    <row r="74" spans="3:19" x14ac:dyDescent="0.15">
      <c r="C74">
        <v>2024</v>
      </c>
      <c r="E74" t="s">
        <v>286</v>
      </c>
      <c r="F74" s="63">
        <v>1575.09</v>
      </c>
      <c r="G74" s="63">
        <v>-18.620000000000118</v>
      </c>
      <c r="H74" s="128">
        <v>-356549</v>
      </c>
      <c r="I74" s="127">
        <v>-61476</v>
      </c>
      <c r="J74" s="127">
        <v>-295073</v>
      </c>
      <c r="K74" s="129">
        <v>0.17241949914317528</v>
      </c>
      <c r="L74" s="129">
        <v>0.82758050085682477</v>
      </c>
      <c r="M74" s="131"/>
      <c r="N74" s="128">
        <v>7240.0578726087115</v>
      </c>
      <c r="O74" s="128">
        <v>0</v>
      </c>
      <c r="P74" s="128">
        <v>-7240.0578726087115</v>
      </c>
      <c r="R74" s="130">
        <v>0.28647400000000001</v>
      </c>
      <c r="S74" s="140">
        <v>-1.5168999999999988E-2</v>
      </c>
    </row>
    <row r="75" spans="3:19" x14ac:dyDescent="0.15">
      <c r="C75">
        <v>2027</v>
      </c>
      <c r="E75" t="s">
        <v>190</v>
      </c>
      <c r="F75" s="63">
        <v>2577.35</v>
      </c>
      <c r="G75" s="63">
        <v>-26.579999999999927</v>
      </c>
      <c r="H75" s="128">
        <v>-352029</v>
      </c>
      <c r="I75" s="127">
        <v>-68123</v>
      </c>
      <c r="J75" s="127">
        <v>-283906</v>
      </c>
      <c r="K75" s="129">
        <v>0.19351530697755015</v>
      </c>
      <c r="L75" s="129">
        <v>0.80648469302244985</v>
      </c>
      <c r="M75" s="131"/>
      <c r="N75" s="128">
        <v>449707.89592677192</v>
      </c>
      <c r="O75" s="128">
        <v>56978</v>
      </c>
      <c r="P75" s="128">
        <v>-392729.89592677192</v>
      </c>
      <c r="R75" s="130">
        <v>0.22237999999999999</v>
      </c>
      <c r="S75" s="140">
        <v>-8.8059999999999805E-3</v>
      </c>
    </row>
    <row r="76" spans="3:19" x14ac:dyDescent="0.15">
      <c r="C76">
        <v>2026</v>
      </c>
      <c r="E76" t="s">
        <v>214</v>
      </c>
      <c r="F76" s="63">
        <v>2036.37</v>
      </c>
      <c r="G76" s="63">
        <v>-37.789999999999964</v>
      </c>
      <c r="H76" s="128">
        <v>-345766</v>
      </c>
      <c r="I76" s="127">
        <v>-142549</v>
      </c>
      <c r="J76" s="127">
        <v>-203217</v>
      </c>
      <c r="K76" s="129">
        <v>0.4122701480191806</v>
      </c>
      <c r="L76" s="129">
        <v>0.5877298519808194</v>
      </c>
      <c r="M76" s="131"/>
      <c r="N76" s="128">
        <v>0</v>
      </c>
      <c r="O76" s="128">
        <v>0</v>
      </c>
      <c r="P76" s="128">
        <v>0</v>
      </c>
      <c r="R76" s="130">
        <v>0.32822000000000001</v>
      </c>
      <c r="S76" s="140">
        <v>-8.0629999999999868E-3</v>
      </c>
    </row>
    <row r="77" spans="3:19" x14ac:dyDescent="0.15">
      <c r="C77">
        <v>2024</v>
      </c>
      <c r="E77" t="s">
        <v>299</v>
      </c>
      <c r="F77" s="63">
        <v>500.38</v>
      </c>
      <c r="G77" s="63">
        <v>-7.5499999999999545</v>
      </c>
      <c r="H77" s="128">
        <v>-319248</v>
      </c>
      <c r="I77" s="127">
        <v>-32499</v>
      </c>
      <c r="J77" s="127">
        <v>-286749</v>
      </c>
      <c r="K77" s="129">
        <v>0.10179860171402796</v>
      </c>
      <c r="L77" s="129">
        <v>0.89820139828597201</v>
      </c>
      <c r="M77" s="131"/>
      <c r="N77" s="128">
        <v>0</v>
      </c>
      <c r="O77" s="128">
        <v>0</v>
      </c>
      <c r="P77" s="128">
        <v>0</v>
      </c>
      <c r="R77" s="130">
        <v>0.31833299999999998</v>
      </c>
      <c r="S77" s="140">
        <v>-4.6760999999999997E-2</v>
      </c>
    </row>
    <row r="78" spans="3:19" x14ac:dyDescent="0.15">
      <c r="C78">
        <v>2026</v>
      </c>
      <c r="E78" t="s">
        <v>245</v>
      </c>
      <c r="F78" s="63">
        <v>1588.52</v>
      </c>
      <c r="G78" s="63">
        <v>-11.930000000000064</v>
      </c>
      <c r="H78" s="128">
        <v>-317704</v>
      </c>
      <c r="I78" s="127">
        <v>-67331</v>
      </c>
      <c r="J78" s="127">
        <v>-250373</v>
      </c>
      <c r="K78" s="129">
        <v>0.21192997255306825</v>
      </c>
      <c r="L78" s="129">
        <v>0.78807002744693178</v>
      </c>
      <c r="M78" s="131"/>
      <c r="N78" s="128">
        <v>290507</v>
      </c>
      <c r="O78" s="128">
        <v>0</v>
      </c>
      <c r="P78" s="128">
        <v>-290507</v>
      </c>
      <c r="R78" s="130">
        <v>0.49260999999999999</v>
      </c>
      <c r="S78" s="140">
        <v>-1.1724999999999985E-2</v>
      </c>
    </row>
    <row r="79" spans="3:19" x14ac:dyDescent="0.15">
      <c r="C79">
        <v>2025</v>
      </c>
      <c r="E79" t="s">
        <v>266</v>
      </c>
      <c r="F79" s="63">
        <v>818.2</v>
      </c>
      <c r="G79" s="63">
        <v>-28.909999999999968</v>
      </c>
      <c r="H79" s="128">
        <v>-315842</v>
      </c>
      <c r="I79" s="127">
        <v>-96533</v>
      </c>
      <c r="J79" s="127">
        <v>-219309</v>
      </c>
      <c r="K79" s="129">
        <v>0.30563699571304642</v>
      </c>
      <c r="L79" s="129">
        <v>0.69436300428695363</v>
      </c>
      <c r="M79" s="131"/>
      <c r="N79" s="128">
        <v>0</v>
      </c>
      <c r="O79" s="128">
        <v>0</v>
      </c>
      <c r="P79" s="128">
        <v>0</v>
      </c>
      <c r="R79" s="130">
        <v>0.2321</v>
      </c>
      <c r="S79" s="140">
        <v>-2.1913999999999989E-2</v>
      </c>
    </row>
    <row r="80" spans="3:19" x14ac:dyDescent="0.15">
      <c r="C80">
        <v>2025</v>
      </c>
      <c r="E80" t="s">
        <v>268</v>
      </c>
      <c r="F80" s="63">
        <v>1124.33</v>
      </c>
      <c r="G80" s="63">
        <v>-65.370000000000118</v>
      </c>
      <c r="H80" s="128">
        <v>-304841</v>
      </c>
      <c r="I80" s="127">
        <v>-138686</v>
      </c>
      <c r="J80" s="127">
        <v>-166155</v>
      </c>
      <c r="K80" s="129">
        <v>0.45494536496075005</v>
      </c>
      <c r="L80" s="129">
        <v>0.54505463503925</v>
      </c>
      <c r="M80" s="131"/>
      <c r="N80" s="128">
        <v>71777</v>
      </c>
      <c r="O80" s="128">
        <v>0</v>
      </c>
      <c r="P80" s="128">
        <v>-71777</v>
      </c>
      <c r="R80" s="130">
        <v>8.4001999999999993E-2</v>
      </c>
      <c r="S80" s="140">
        <v>-1.2188999999999992E-2</v>
      </c>
    </row>
    <row r="81" spans="3:19" x14ac:dyDescent="0.15">
      <c r="C81">
        <v>2025</v>
      </c>
      <c r="E81" t="s">
        <v>316</v>
      </c>
      <c r="F81" s="63">
        <v>1285.21</v>
      </c>
      <c r="G81" s="63">
        <v>-30.240000000000009</v>
      </c>
      <c r="H81" s="128">
        <v>-298383</v>
      </c>
      <c r="I81" s="127">
        <v>-113603</v>
      </c>
      <c r="J81" s="127">
        <v>-184780</v>
      </c>
      <c r="K81" s="129">
        <v>0.38072879487102146</v>
      </c>
      <c r="L81" s="129">
        <v>0.61927120512897849</v>
      </c>
      <c r="M81" s="131"/>
      <c r="N81" s="128">
        <v>1958.4375323801069</v>
      </c>
      <c r="O81" s="128">
        <v>0</v>
      </c>
      <c r="P81" s="128">
        <v>-1958.4375323801069</v>
      </c>
      <c r="R81" s="130">
        <v>0.32596199999999997</v>
      </c>
      <c r="S81" s="140">
        <v>-1.2152999999999969E-2</v>
      </c>
    </row>
    <row r="82" spans="3:19" x14ac:dyDescent="0.15">
      <c r="C82">
        <v>2027</v>
      </c>
      <c r="E82" t="s">
        <v>301</v>
      </c>
      <c r="F82" s="63">
        <v>590.16999999999996</v>
      </c>
      <c r="G82" s="63">
        <v>-32.75</v>
      </c>
      <c r="H82" s="128">
        <v>-291580</v>
      </c>
      <c r="I82" s="127">
        <v>-115161</v>
      </c>
      <c r="J82" s="127">
        <v>-176419</v>
      </c>
      <c r="K82" s="129">
        <v>0.39495507236435967</v>
      </c>
      <c r="L82" s="129">
        <v>0.60504492763564033</v>
      </c>
      <c r="M82" s="131"/>
      <c r="N82" s="128">
        <v>0</v>
      </c>
      <c r="O82" s="128">
        <v>0</v>
      </c>
      <c r="P82" s="128">
        <v>0</v>
      </c>
      <c r="R82" s="130">
        <v>0.29238799999999998</v>
      </c>
      <c r="S82" s="140">
        <v>-2.3708000000000007E-2</v>
      </c>
    </row>
    <row r="83" spans="3:19" x14ac:dyDescent="0.15">
      <c r="C83">
        <v>2025</v>
      </c>
      <c r="E83" t="s">
        <v>223</v>
      </c>
      <c r="F83" s="63">
        <v>408.38</v>
      </c>
      <c r="G83" s="63">
        <v>-39.349999999999966</v>
      </c>
      <c r="H83" s="128">
        <v>-283483</v>
      </c>
      <c r="I83" s="127">
        <v>-127927</v>
      </c>
      <c r="J83" s="127">
        <v>-155556</v>
      </c>
      <c r="K83" s="129">
        <v>0.45126868277815602</v>
      </c>
      <c r="L83" s="129">
        <v>0.54873131722184398</v>
      </c>
      <c r="M83" s="131"/>
      <c r="N83" s="128">
        <v>0</v>
      </c>
      <c r="O83" s="128">
        <v>0</v>
      </c>
      <c r="P83" s="128">
        <v>0</v>
      </c>
      <c r="R83" s="130">
        <v>0.246361</v>
      </c>
      <c r="S83" s="140">
        <v>-3.0011999999999983E-2</v>
      </c>
    </row>
    <row r="84" spans="3:19" x14ac:dyDescent="0.15">
      <c r="C84">
        <v>2027</v>
      </c>
      <c r="E84" t="s">
        <v>219</v>
      </c>
      <c r="F84" s="63">
        <v>1813.33</v>
      </c>
      <c r="G84" s="63">
        <v>-93.230000000000018</v>
      </c>
      <c r="H84" s="128">
        <v>-279031</v>
      </c>
      <c r="I84" s="127">
        <v>-280320</v>
      </c>
      <c r="J84" s="127">
        <v>1289</v>
      </c>
      <c r="K84" s="129">
        <v>1.004619558400321</v>
      </c>
      <c r="L84" s="129">
        <v>-4.6195584003211115E-3</v>
      </c>
      <c r="M84" s="131"/>
      <c r="N84" s="128">
        <v>378801.89819540852</v>
      </c>
      <c r="O84" s="128">
        <v>71341</v>
      </c>
      <c r="P84" s="128">
        <v>-307460.89819540852</v>
      </c>
      <c r="R84" s="130">
        <v>0.26089000000000001</v>
      </c>
      <c r="S84" s="140">
        <v>5.6999999999973738E-5</v>
      </c>
    </row>
    <row r="85" spans="3:19" x14ac:dyDescent="0.15">
      <c r="C85">
        <v>2027</v>
      </c>
      <c r="E85" t="s">
        <v>323</v>
      </c>
      <c r="F85" s="63">
        <v>401</v>
      </c>
      <c r="G85" s="63">
        <v>-30.169999999999959</v>
      </c>
      <c r="H85" s="128">
        <v>-270460</v>
      </c>
      <c r="I85" s="127">
        <v>-153278</v>
      </c>
      <c r="J85" s="127">
        <v>-117182</v>
      </c>
      <c r="K85" s="129">
        <v>0.56673075500998304</v>
      </c>
      <c r="L85" s="129">
        <v>0.43326924499001701</v>
      </c>
      <c r="M85" s="131"/>
      <c r="N85" s="128">
        <v>0</v>
      </c>
      <c r="O85" s="128">
        <v>0</v>
      </c>
      <c r="P85" s="128">
        <v>0</v>
      </c>
      <c r="R85" s="130">
        <v>0.44082100000000002</v>
      </c>
      <c r="S85" s="140">
        <v>-2.2678000000000031E-2</v>
      </c>
    </row>
    <row r="86" spans="3:19" x14ac:dyDescent="0.15">
      <c r="C86">
        <v>2024</v>
      </c>
      <c r="E86" t="s">
        <v>208</v>
      </c>
      <c r="F86" s="63">
        <v>623.36</v>
      </c>
      <c r="G86" s="63">
        <v>-17.700000000000045</v>
      </c>
      <c r="H86" s="128">
        <v>-269528</v>
      </c>
      <c r="I86" s="127">
        <v>-78253</v>
      </c>
      <c r="J86" s="127">
        <v>-191275</v>
      </c>
      <c r="K86" s="129">
        <v>0.2903334718470808</v>
      </c>
      <c r="L86" s="129">
        <v>0.7096665281529192</v>
      </c>
      <c r="M86" s="131"/>
      <c r="N86" s="128">
        <v>0</v>
      </c>
      <c r="O86" s="128">
        <v>0</v>
      </c>
      <c r="P86" s="128">
        <v>0</v>
      </c>
      <c r="R86" s="130">
        <v>0.38164700000000001</v>
      </c>
      <c r="S86" s="140">
        <v>-2.434900000000001E-2</v>
      </c>
    </row>
    <row r="87" spans="3:19" x14ac:dyDescent="0.15">
      <c r="C87">
        <v>2023</v>
      </c>
      <c r="E87" t="s">
        <v>340</v>
      </c>
      <c r="F87" s="63">
        <v>2654.24</v>
      </c>
      <c r="G87" s="63">
        <v>-13.7800000000002</v>
      </c>
      <c r="H87" s="128">
        <v>-269460</v>
      </c>
      <c r="I87" s="127">
        <v>-59260</v>
      </c>
      <c r="J87" s="127">
        <v>-210200</v>
      </c>
      <c r="K87" s="129">
        <v>0.21992132412974097</v>
      </c>
      <c r="L87" s="129">
        <v>0.78007867587025903</v>
      </c>
      <c r="M87" s="131"/>
      <c r="N87" s="128">
        <v>771695</v>
      </c>
      <c r="O87" s="128">
        <v>486229</v>
      </c>
      <c r="P87" s="128">
        <v>-285466</v>
      </c>
      <c r="R87" s="130">
        <v>0.37314000000000003</v>
      </c>
      <c r="S87" s="140">
        <v>-6.0650000000000426E-3</v>
      </c>
    </row>
    <row r="88" spans="3:19" x14ac:dyDescent="0.15">
      <c r="C88">
        <v>2025</v>
      </c>
      <c r="E88" t="s">
        <v>225</v>
      </c>
      <c r="F88" s="63">
        <v>853.9</v>
      </c>
      <c r="G88" s="63">
        <v>-28.090000000000032</v>
      </c>
      <c r="H88" s="128">
        <v>-263307</v>
      </c>
      <c r="I88" s="127">
        <v>-92713</v>
      </c>
      <c r="J88" s="127">
        <v>-170594</v>
      </c>
      <c r="K88" s="129">
        <v>0.35210989453375718</v>
      </c>
      <c r="L88" s="129">
        <v>0.64789010546624282</v>
      </c>
      <c r="M88" s="131"/>
      <c r="N88" s="128">
        <v>0</v>
      </c>
      <c r="O88" s="128">
        <v>0</v>
      </c>
      <c r="P88" s="128">
        <v>0</v>
      </c>
      <c r="R88" s="130">
        <v>0.18599399999999999</v>
      </c>
      <c r="S88" s="140">
        <v>-1.6521999999999981E-2</v>
      </c>
    </row>
    <row r="89" spans="3:19" x14ac:dyDescent="0.15">
      <c r="C89">
        <v>2023</v>
      </c>
      <c r="D89">
        <v>1</v>
      </c>
      <c r="E89" t="s">
        <v>290</v>
      </c>
      <c r="F89" s="63">
        <v>11552.81</v>
      </c>
      <c r="G89" s="63">
        <v>-209.26000000000022</v>
      </c>
      <c r="H89" s="128">
        <v>-241172</v>
      </c>
      <c r="I89" s="127">
        <v>-241172</v>
      </c>
      <c r="J89" s="127">
        <v>0</v>
      </c>
      <c r="K89" s="129">
        <v>1</v>
      </c>
      <c r="L89" s="129">
        <v>0</v>
      </c>
      <c r="M89" s="131"/>
      <c r="N89" s="128">
        <v>1067545.5471707634</v>
      </c>
      <c r="O89" s="128">
        <v>721471</v>
      </c>
      <c r="P89" s="128">
        <v>-346074.54717076337</v>
      </c>
      <c r="R89" s="130">
        <v>0.1</v>
      </c>
      <c r="S89" s="140">
        <v>0</v>
      </c>
    </row>
    <row r="90" spans="3:19" x14ac:dyDescent="0.15">
      <c r="C90">
        <v>2026</v>
      </c>
      <c r="E90" t="s">
        <v>269</v>
      </c>
      <c r="F90" s="63">
        <v>444.94</v>
      </c>
      <c r="G90" s="63">
        <v>-17.57000000000005</v>
      </c>
      <c r="H90" s="128">
        <v>-217854</v>
      </c>
      <c r="I90" s="127">
        <v>-70567</v>
      </c>
      <c r="J90" s="127">
        <v>-147287</v>
      </c>
      <c r="K90" s="129">
        <v>0.32391877128719232</v>
      </c>
      <c r="L90" s="129">
        <v>0.67608122871280762</v>
      </c>
      <c r="M90" s="131"/>
      <c r="N90" s="128">
        <v>46619</v>
      </c>
      <c r="O90" s="128">
        <v>0</v>
      </c>
      <c r="P90" s="128">
        <v>-46619</v>
      </c>
      <c r="R90" s="130">
        <v>0.258608</v>
      </c>
      <c r="S90" s="140">
        <v>-2.704200000000001E-2</v>
      </c>
    </row>
    <row r="91" spans="3:19" x14ac:dyDescent="0.15">
      <c r="C91">
        <v>2027</v>
      </c>
      <c r="D91">
        <v>1</v>
      </c>
      <c r="E91" t="s">
        <v>234</v>
      </c>
      <c r="F91" s="63">
        <v>1042.69</v>
      </c>
      <c r="G91" s="63">
        <v>-47.809999999999945</v>
      </c>
      <c r="H91" s="128">
        <v>-217290</v>
      </c>
      <c r="I91" s="127">
        <v>-188510</v>
      </c>
      <c r="J91" s="127">
        <v>-28780</v>
      </c>
      <c r="K91" s="129">
        <v>0.8675502784297483</v>
      </c>
      <c r="L91" s="129">
        <v>0.13244972157025173</v>
      </c>
      <c r="M91" s="131"/>
      <c r="N91" s="128">
        <v>8703.5961434644705</v>
      </c>
      <c r="O91" s="128">
        <v>0</v>
      </c>
      <c r="P91" s="128">
        <v>-8703.5961434644705</v>
      </c>
      <c r="R91" s="130">
        <v>0.34211599999999998</v>
      </c>
      <c r="S91" s="140">
        <v>-2.0459999999999923E-3</v>
      </c>
    </row>
    <row r="92" spans="3:19" x14ac:dyDescent="0.15">
      <c r="C92">
        <v>2026</v>
      </c>
      <c r="E92" t="s">
        <v>257</v>
      </c>
      <c r="F92" s="63">
        <v>668.26</v>
      </c>
      <c r="G92" s="63">
        <v>-37.730000000000018</v>
      </c>
      <c r="H92" s="128">
        <v>-214968</v>
      </c>
      <c r="I92" s="127">
        <v>-116344</v>
      </c>
      <c r="J92" s="127">
        <v>-98624</v>
      </c>
      <c r="K92" s="129">
        <v>0.54121543671616246</v>
      </c>
      <c r="L92" s="129">
        <v>0.4587845632838376</v>
      </c>
      <c r="M92" s="131"/>
      <c r="N92" s="128">
        <v>76129</v>
      </c>
      <c r="O92" s="128">
        <v>0</v>
      </c>
      <c r="P92" s="128">
        <v>-76129</v>
      </c>
      <c r="R92" s="130">
        <v>0.15096100000000001</v>
      </c>
      <c r="S92" s="140">
        <v>-1.2244000000000005E-2</v>
      </c>
    </row>
    <row r="93" spans="3:19" x14ac:dyDescent="0.15">
      <c r="C93">
        <v>2024</v>
      </c>
      <c r="D93">
        <v>1</v>
      </c>
      <c r="E93" t="s">
        <v>303</v>
      </c>
      <c r="F93" s="63">
        <v>1112.3599999999999</v>
      </c>
      <c r="G93" s="63">
        <v>-21.289999999999964</v>
      </c>
      <c r="H93" s="128">
        <v>-211086</v>
      </c>
      <c r="I93" s="127">
        <v>-108218</v>
      </c>
      <c r="J93" s="127">
        <v>-102868</v>
      </c>
      <c r="K93" s="129">
        <v>0.51267255999924199</v>
      </c>
      <c r="L93" s="129">
        <v>0.48732744000075801</v>
      </c>
      <c r="M93" s="131"/>
      <c r="N93" s="128">
        <v>0</v>
      </c>
      <c r="O93" s="128">
        <v>0</v>
      </c>
      <c r="P93" s="128">
        <v>0</v>
      </c>
      <c r="R93" s="130">
        <v>0.43941400000000003</v>
      </c>
      <c r="S93" s="140">
        <v>-6.8270000000000275E-3</v>
      </c>
    </row>
    <row r="94" spans="3:19" x14ac:dyDescent="0.15">
      <c r="C94">
        <v>2024</v>
      </c>
      <c r="E94" t="s">
        <v>334</v>
      </c>
      <c r="F94" s="63">
        <v>273.81</v>
      </c>
      <c r="G94" s="63">
        <v>-6.6699999999999591</v>
      </c>
      <c r="H94" s="128">
        <v>-205615</v>
      </c>
      <c r="I94" s="127">
        <v>-31422</v>
      </c>
      <c r="J94" s="127">
        <v>-174193</v>
      </c>
      <c r="K94" s="129">
        <v>0.15281959001045645</v>
      </c>
      <c r="L94" s="129">
        <v>0.84718040998954358</v>
      </c>
      <c r="M94" s="131"/>
      <c r="N94" s="128">
        <v>0</v>
      </c>
      <c r="O94" s="128">
        <v>0</v>
      </c>
      <c r="P94" s="128">
        <v>0</v>
      </c>
      <c r="R94" s="130">
        <v>0.361927</v>
      </c>
      <c r="S94" s="140">
        <v>-4.9416000000000015E-2</v>
      </c>
    </row>
    <row r="95" spans="3:19" x14ac:dyDescent="0.15">
      <c r="C95">
        <v>2023</v>
      </c>
      <c r="D95">
        <v>1</v>
      </c>
      <c r="E95" t="s">
        <v>352</v>
      </c>
      <c r="F95" s="63">
        <v>1498.63</v>
      </c>
      <c r="G95" s="63">
        <v>-7.3499999999999091</v>
      </c>
      <c r="H95" s="128">
        <v>-200979</v>
      </c>
      <c r="I95" s="127">
        <v>-21045</v>
      </c>
      <c r="J95" s="127">
        <v>-179934</v>
      </c>
      <c r="K95" s="129">
        <v>0.10471243264221636</v>
      </c>
      <c r="L95" s="129">
        <v>0.8952875673577837</v>
      </c>
      <c r="M95" s="131"/>
      <c r="N95" s="128">
        <v>85594.138244879025</v>
      </c>
      <c r="O95" s="128">
        <v>0</v>
      </c>
      <c r="P95" s="128">
        <v>-85594.138244879025</v>
      </c>
      <c r="R95" s="130">
        <v>0.248441</v>
      </c>
      <c r="S95" s="140">
        <v>-8.979999999999988E-3</v>
      </c>
    </row>
    <row r="96" spans="3:19" x14ac:dyDescent="0.15">
      <c r="C96">
        <v>2023</v>
      </c>
      <c r="E96" t="s">
        <v>279</v>
      </c>
      <c r="F96" s="63">
        <v>786.04</v>
      </c>
      <c r="G96" s="63">
        <v>-42.689999999999941</v>
      </c>
      <c r="H96" s="128">
        <v>-180972</v>
      </c>
      <c r="I96" s="127">
        <v>-153769</v>
      </c>
      <c r="J96" s="127">
        <v>-27203</v>
      </c>
      <c r="K96" s="129">
        <v>0.84968392900559198</v>
      </c>
      <c r="L96" s="129">
        <v>0.15031607099440797</v>
      </c>
      <c r="M96" s="131"/>
      <c r="N96" s="128">
        <v>164427</v>
      </c>
      <c r="O96" s="128">
        <v>0</v>
      </c>
      <c r="P96" s="128">
        <v>-164427</v>
      </c>
      <c r="R96" s="130">
        <v>0.27229399999999998</v>
      </c>
      <c r="S96" s="140">
        <v>-2.8119999999999812E-3</v>
      </c>
    </row>
    <row r="97" spans="3:19" x14ac:dyDescent="0.15">
      <c r="C97">
        <v>2024</v>
      </c>
      <c r="E97" t="s">
        <v>218</v>
      </c>
      <c r="F97" s="63">
        <v>1582.03</v>
      </c>
      <c r="G97" s="63">
        <v>-7.3899999999998727</v>
      </c>
      <c r="H97" s="128">
        <v>-180831</v>
      </c>
      <c r="I97" s="127">
        <v>-29096</v>
      </c>
      <c r="J97" s="127">
        <v>-151735</v>
      </c>
      <c r="K97" s="129">
        <v>0.16090161532038202</v>
      </c>
      <c r="L97" s="129">
        <v>0.83909838467961795</v>
      </c>
      <c r="M97" s="131"/>
      <c r="N97" s="128">
        <v>0</v>
      </c>
      <c r="O97" s="128">
        <v>0</v>
      </c>
      <c r="P97" s="128">
        <v>0</v>
      </c>
      <c r="R97" s="130">
        <v>0.34161799999999998</v>
      </c>
      <c r="S97" s="140">
        <v>-7.6849999999999974E-3</v>
      </c>
    </row>
    <row r="98" spans="3:19" x14ac:dyDescent="0.15">
      <c r="C98">
        <v>2025</v>
      </c>
      <c r="E98" t="s">
        <v>248</v>
      </c>
      <c r="F98" s="63">
        <v>1016.28</v>
      </c>
      <c r="G98" s="63">
        <v>-3.4800000000000182</v>
      </c>
      <c r="H98" s="128">
        <v>-175375</v>
      </c>
      <c r="I98" s="127">
        <v>-8511</v>
      </c>
      <c r="J98" s="127">
        <v>-166864</v>
      </c>
      <c r="K98" s="129">
        <v>4.8530292230933712E-2</v>
      </c>
      <c r="L98" s="129">
        <v>0.95146970776906625</v>
      </c>
      <c r="M98" s="131"/>
      <c r="N98" s="128">
        <v>155549</v>
      </c>
      <c r="O98" s="128">
        <v>0</v>
      </c>
      <c r="P98" s="128">
        <v>-155549</v>
      </c>
      <c r="R98" s="130">
        <v>0.21221999999999999</v>
      </c>
      <c r="S98" s="140">
        <v>-1.3566999999999996E-2</v>
      </c>
    </row>
    <row r="99" spans="3:19" x14ac:dyDescent="0.15">
      <c r="C99">
        <v>2026</v>
      </c>
      <c r="E99" t="s">
        <v>300</v>
      </c>
      <c r="F99" s="63">
        <v>1238.29</v>
      </c>
      <c r="G99" s="63">
        <v>-2.7899999999999636</v>
      </c>
      <c r="H99" s="128">
        <v>-129446</v>
      </c>
      <c r="I99" s="127">
        <v>-10257</v>
      </c>
      <c r="J99" s="127">
        <v>-119189</v>
      </c>
      <c r="K99" s="129">
        <v>7.9237674397045876E-2</v>
      </c>
      <c r="L99" s="129">
        <v>0.92076232560295412</v>
      </c>
      <c r="M99" s="131"/>
      <c r="N99" s="128">
        <v>306008.21616819972</v>
      </c>
      <c r="O99" s="128">
        <v>158683</v>
      </c>
      <c r="P99" s="128">
        <v>-147325.21616819972</v>
      </c>
      <c r="R99" s="130">
        <v>0.31900899999999999</v>
      </c>
      <c r="S99" s="140">
        <v>-7.6509999999999634E-3</v>
      </c>
    </row>
    <row r="100" spans="3:19" x14ac:dyDescent="0.15">
      <c r="C100">
        <v>2023</v>
      </c>
      <c r="E100" t="s">
        <v>347</v>
      </c>
      <c r="F100" s="63">
        <v>561.49</v>
      </c>
      <c r="G100" s="63">
        <v>-14.699999999999932</v>
      </c>
      <c r="H100" s="128">
        <v>-127822</v>
      </c>
      <c r="I100" s="127">
        <v>-72858</v>
      </c>
      <c r="J100" s="127">
        <v>-54964</v>
      </c>
      <c r="K100" s="129">
        <v>0.56999577537513102</v>
      </c>
      <c r="L100" s="129">
        <v>0.43000422462486898</v>
      </c>
      <c r="M100" s="131"/>
      <c r="N100" s="128">
        <v>0</v>
      </c>
      <c r="O100" s="128">
        <v>0</v>
      </c>
      <c r="P100" s="128">
        <v>0</v>
      </c>
      <c r="R100" s="130">
        <v>0.39699699999999999</v>
      </c>
      <c r="S100" s="140">
        <v>-7.7679999999999971E-3</v>
      </c>
    </row>
    <row r="101" spans="3:19" x14ac:dyDescent="0.15">
      <c r="C101">
        <v>2026</v>
      </c>
      <c r="E101" t="s">
        <v>254</v>
      </c>
      <c r="F101" s="63">
        <v>1191.05</v>
      </c>
      <c r="G101" s="63">
        <v>-19.689999999999827</v>
      </c>
      <c r="H101" s="128">
        <v>-125356</v>
      </c>
      <c r="I101" s="127">
        <v>-66901</v>
      </c>
      <c r="J101" s="127">
        <v>-58455</v>
      </c>
      <c r="K101" s="129">
        <v>0.53368805641532913</v>
      </c>
      <c r="L101" s="129">
        <v>0.46631194358467087</v>
      </c>
      <c r="M101" s="131"/>
      <c r="N101" s="128">
        <v>0</v>
      </c>
      <c r="O101" s="128">
        <v>0</v>
      </c>
      <c r="P101" s="128">
        <v>0</v>
      </c>
      <c r="R101" s="130">
        <v>0.260438</v>
      </c>
      <c r="S101" s="140">
        <v>-4.035999999999984E-3</v>
      </c>
    </row>
    <row r="102" spans="3:19" x14ac:dyDescent="0.15">
      <c r="C102">
        <v>2027</v>
      </c>
      <c r="E102" t="s">
        <v>197</v>
      </c>
      <c r="F102" s="63">
        <v>248.81</v>
      </c>
      <c r="G102" s="63">
        <v>-1.1700000000000159</v>
      </c>
      <c r="H102" s="128">
        <v>-121015</v>
      </c>
      <c r="I102" s="127">
        <v>-6715</v>
      </c>
      <c r="J102" s="127">
        <v>-114300</v>
      </c>
      <c r="K102" s="129">
        <v>5.5488988968309713E-2</v>
      </c>
      <c r="L102" s="129">
        <v>0.94451101103169033</v>
      </c>
      <c r="M102" s="131"/>
      <c r="N102" s="128">
        <v>0</v>
      </c>
      <c r="O102" s="128">
        <v>0</v>
      </c>
      <c r="P102" s="128">
        <v>0</v>
      </c>
      <c r="R102" s="130">
        <v>0.23097300000000001</v>
      </c>
      <c r="S102" s="140">
        <v>-3.5571000000000019E-2</v>
      </c>
    </row>
    <row r="103" spans="3:19" x14ac:dyDescent="0.15">
      <c r="C103">
        <v>2025</v>
      </c>
      <c r="E103" t="s">
        <v>356</v>
      </c>
      <c r="F103" s="63">
        <v>1098.06</v>
      </c>
      <c r="G103" s="63">
        <v>-25.8599999999999</v>
      </c>
      <c r="H103" s="128">
        <v>-117006</v>
      </c>
      <c r="I103" s="127">
        <v>-97824</v>
      </c>
      <c r="J103" s="127">
        <v>-19182</v>
      </c>
      <c r="K103" s="129">
        <v>0.83605968924670526</v>
      </c>
      <c r="L103" s="129">
        <v>0.16394031075329471</v>
      </c>
      <c r="M103" s="131"/>
      <c r="N103" s="128">
        <v>0</v>
      </c>
      <c r="O103" s="128">
        <v>0</v>
      </c>
      <c r="P103" s="128">
        <v>0</v>
      </c>
      <c r="R103" s="130">
        <v>0.28662399999999999</v>
      </c>
      <c r="S103" s="140">
        <v>-1.4279999999999848E-3</v>
      </c>
    </row>
    <row r="104" spans="3:19" x14ac:dyDescent="0.15">
      <c r="C104">
        <v>2027</v>
      </c>
      <c r="E104" t="s">
        <v>287</v>
      </c>
      <c r="F104" s="63">
        <v>331.81</v>
      </c>
      <c r="G104" s="63">
        <v>-17.04000000000002</v>
      </c>
      <c r="H104" s="128">
        <v>-105829</v>
      </c>
      <c r="I104" s="127">
        <v>-78613</v>
      </c>
      <c r="J104" s="127">
        <v>-27216</v>
      </c>
      <c r="K104" s="129">
        <v>0.74283041510361059</v>
      </c>
      <c r="L104" s="129">
        <v>0.25716958489638947</v>
      </c>
      <c r="M104" s="131"/>
      <c r="N104" s="128">
        <v>104076</v>
      </c>
      <c r="O104" s="128">
        <v>0</v>
      </c>
      <c r="P104" s="128">
        <v>-104076</v>
      </c>
      <c r="R104" s="130">
        <v>0.38400499999999999</v>
      </c>
      <c r="S104" s="140">
        <v>-6.2329999999999885E-3</v>
      </c>
    </row>
    <row r="105" spans="3:19" x14ac:dyDescent="0.15">
      <c r="C105">
        <v>2023</v>
      </c>
      <c r="E105" t="s">
        <v>226</v>
      </c>
      <c r="F105" s="63">
        <v>195.13</v>
      </c>
      <c r="G105" s="63">
        <v>-14.340000000000003</v>
      </c>
      <c r="H105" s="128">
        <v>-99821</v>
      </c>
      <c r="I105" s="127">
        <v>-48306</v>
      </c>
      <c r="J105" s="127">
        <v>-51515</v>
      </c>
      <c r="K105" s="129">
        <v>0.48392622794802698</v>
      </c>
      <c r="L105" s="129">
        <v>0.51607377205197302</v>
      </c>
      <c r="M105" s="131"/>
      <c r="N105" s="128">
        <v>0</v>
      </c>
      <c r="O105" s="128">
        <v>0</v>
      </c>
      <c r="P105" s="128">
        <v>0</v>
      </c>
      <c r="R105" s="130">
        <v>0.27776299999999998</v>
      </c>
      <c r="S105" s="140">
        <v>-2.1689999999999987E-2</v>
      </c>
    </row>
    <row r="106" spans="3:19" x14ac:dyDescent="0.15">
      <c r="C106">
        <v>2023</v>
      </c>
      <c r="E106" t="s">
        <v>205</v>
      </c>
      <c r="F106" s="63">
        <v>1415.87</v>
      </c>
      <c r="G106" s="63">
        <v>-47.330000000000155</v>
      </c>
      <c r="H106" s="128">
        <v>-94572</v>
      </c>
      <c r="I106" s="127">
        <v>-139157</v>
      </c>
      <c r="J106" s="127">
        <v>44585</v>
      </c>
      <c r="K106" s="129">
        <v>1.4714397496087637</v>
      </c>
      <c r="L106" s="129">
        <v>-0.47143974960876367</v>
      </c>
      <c r="M106" s="131"/>
      <c r="N106" s="128">
        <v>166623</v>
      </c>
      <c r="O106" s="128">
        <v>69522</v>
      </c>
      <c r="P106" s="128">
        <v>-97101</v>
      </c>
      <c r="R106" s="130">
        <v>0.15978000000000001</v>
      </c>
      <c r="S106" s="140">
        <v>2.6209999999999845E-3</v>
      </c>
    </row>
    <row r="107" spans="3:19" x14ac:dyDescent="0.15">
      <c r="C107">
        <v>2025</v>
      </c>
      <c r="E107" t="s">
        <v>252</v>
      </c>
      <c r="F107" s="63">
        <v>173.33</v>
      </c>
      <c r="G107" s="63">
        <v>-10.299999999999983</v>
      </c>
      <c r="H107" s="128">
        <v>-91991</v>
      </c>
      <c r="I107" s="127">
        <v>-26264</v>
      </c>
      <c r="J107" s="127">
        <v>-65727</v>
      </c>
      <c r="K107" s="129">
        <v>0.28550619082301532</v>
      </c>
      <c r="L107" s="129">
        <v>0.71449380917698468</v>
      </c>
      <c r="M107" s="131"/>
      <c r="N107" s="128">
        <v>0</v>
      </c>
      <c r="O107" s="128">
        <v>0</v>
      </c>
      <c r="P107" s="128">
        <v>0</v>
      </c>
      <c r="R107" s="130">
        <v>0.216192</v>
      </c>
      <c r="S107" s="140">
        <v>-3.1227000000000005E-2</v>
      </c>
    </row>
    <row r="108" spans="3:19" x14ac:dyDescent="0.15">
      <c r="C108">
        <v>2027</v>
      </c>
      <c r="E108" t="s">
        <v>243</v>
      </c>
      <c r="F108" s="63">
        <v>1657.63</v>
      </c>
      <c r="G108" s="63">
        <v>12.450000000000045</v>
      </c>
      <c r="H108" s="128">
        <v>-72827</v>
      </c>
      <c r="I108" s="127">
        <v>39433</v>
      </c>
      <c r="J108" s="127">
        <v>-112260</v>
      </c>
      <c r="K108" s="129">
        <v>-0.54146127123182342</v>
      </c>
      <c r="L108" s="129">
        <v>1.5414612712318234</v>
      </c>
      <c r="M108" s="131"/>
      <c r="N108" s="128">
        <v>336021.14620530262</v>
      </c>
      <c r="O108" s="128">
        <v>246413</v>
      </c>
      <c r="P108" s="128">
        <v>-89608.146205302619</v>
      </c>
      <c r="R108" s="130">
        <v>0.27482099999999998</v>
      </c>
      <c r="S108" s="140">
        <v>-5.6229999999999891E-3</v>
      </c>
    </row>
    <row r="109" spans="3:19" x14ac:dyDescent="0.15">
      <c r="C109">
        <v>2023</v>
      </c>
      <c r="E109" t="s">
        <v>250</v>
      </c>
      <c r="F109" s="63">
        <v>107.61</v>
      </c>
      <c r="G109" s="63">
        <v>-19.34999999999998</v>
      </c>
      <c r="H109" s="128">
        <v>-67027</v>
      </c>
      <c r="I109" s="127">
        <v>-66919</v>
      </c>
      <c r="J109" s="127">
        <v>-108</v>
      </c>
      <c r="K109" s="129">
        <v>0.99838870902770527</v>
      </c>
      <c r="L109" s="129">
        <v>1.6112909722947469E-3</v>
      </c>
      <c r="M109" s="131"/>
      <c r="N109" s="128">
        <v>0</v>
      </c>
      <c r="O109" s="128">
        <v>0</v>
      </c>
      <c r="P109" s="128">
        <v>0</v>
      </c>
      <c r="R109" s="130">
        <v>0.27854600000000002</v>
      </c>
      <c r="S109" s="140">
        <v>-7.8000000000022496E-5</v>
      </c>
    </row>
    <row r="110" spans="3:19" x14ac:dyDescent="0.15">
      <c r="C110">
        <v>2023</v>
      </c>
      <c r="E110" t="s">
        <v>210</v>
      </c>
      <c r="F110" s="63">
        <v>247.22</v>
      </c>
      <c r="G110" s="63">
        <v>-15.610000000000014</v>
      </c>
      <c r="H110" s="128">
        <v>-63117</v>
      </c>
      <c r="I110" s="127">
        <v>-68065</v>
      </c>
      <c r="J110" s="127">
        <v>4948</v>
      </c>
      <c r="K110" s="129">
        <v>1.0783940935088803</v>
      </c>
      <c r="L110" s="129">
        <v>-7.8394093508880339E-2</v>
      </c>
      <c r="M110" s="131"/>
      <c r="N110" s="128">
        <v>0</v>
      </c>
      <c r="O110" s="128">
        <v>0</v>
      </c>
      <c r="P110" s="128">
        <v>0</v>
      </c>
      <c r="R110" s="130">
        <v>0.36165999999999998</v>
      </c>
      <c r="S110" s="140">
        <v>1.5729999999999911E-3</v>
      </c>
    </row>
    <row r="111" spans="3:19" x14ac:dyDescent="0.15">
      <c r="C111">
        <v>2026</v>
      </c>
      <c r="E111" t="s">
        <v>260</v>
      </c>
      <c r="F111" s="63">
        <v>540.39</v>
      </c>
      <c r="G111" s="63">
        <v>-11.469999999999914</v>
      </c>
      <c r="H111" s="128">
        <v>-54333</v>
      </c>
      <c r="I111" s="127">
        <v>-44789</v>
      </c>
      <c r="J111" s="127">
        <v>-9544</v>
      </c>
      <c r="K111" s="129">
        <v>0.82434248062871551</v>
      </c>
      <c r="L111" s="129">
        <v>0.17565751937128449</v>
      </c>
      <c r="M111" s="131"/>
      <c r="N111" s="128">
        <v>0</v>
      </c>
      <c r="O111" s="128">
        <v>0</v>
      </c>
      <c r="P111" s="128">
        <v>0</v>
      </c>
      <c r="R111" s="130">
        <v>0.326712</v>
      </c>
      <c r="S111" s="140">
        <v>-1.3799999999999923E-3</v>
      </c>
    </row>
    <row r="112" spans="3:19" x14ac:dyDescent="0.15">
      <c r="C112">
        <v>2023</v>
      </c>
      <c r="E112" t="s">
        <v>196</v>
      </c>
      <c r="F112" s="63">
        <v>644.38</v>
      </c>
      <c r="G112" s="63">
        <v>-42.740000000000009</v>
      </c>
      <c r="H112" s="128">
        <v>-50089</v>
      </c>
      <c r="I112" s="127">
        <v>-140417</v>
      </c>
      <c r="J112" s="127">
        <v>90328</v>
      </c>
      <c r="K112" s="129">
        <v>2.803350036934257</v>
      </c>
      <c r="L112" s="129">
        <v>-1.803350036934257</v>
      </c>
      <c r="M112" s="131"/>
      <c r="N112" s="128">
        <v>5252.1700865733874</v>
      </c>
      <c r="O112" s="128">
        <v>0</v>
      </c>
      <c r="P112" s="128">
        <v>-5252.1700865733874</v>
      </c>
      <c r="R112" s="130">
        <v>0.28506599999999999</v>
      </c>
      <c r="S112" s="140">
        <v>1.1573E-2</v>
      </c>
    </row>
    <row r="113" spans="3:19" x14ac:dyDescent="0.15">
      <c r="C113">
        <v>2024</v>
      </c>
      <c r="E113" t="s">
        <v>292</v>
      </c>
      <c r="F113" s="63">
        <v>1046.6300000000001</v>
      </c>
      <c r="G113" s="63">
        <v>-18.529999999999745</v>
      </c>
      <c r="H113" s="128">
        <v>-26836</v>
      </c>
      <c r="I113" s="127">
        <v>-26836</v>
      </c>
      <c r="J113" s="127">
        <v>0</v>
      </c>
      <c r="K113" s="129">
        <v>1</v>
      </c>
      <c r="L113" s="129">
        <v>0</v>
      </c>
      <c r="M113" s="131"/>
      <c r="N113" s="128">
        <v>7637</v>
      </c>
      <c r="O113" s="128">
        <v>0</v>
      </c>
      <c r="P113" s="128">
        <v>-7637</v>
      </c>
      <c r="R113" s="130">
        <v>0.01</v>
      </c>
      <c r="S113" s="140">
        <v>0</v>
      </c>
    </row>
    <row r="114" spans="3:19" x14ac:dyDescent="0.15">
      <c r="C114">
        <v>2025</v>
      </c>
      <c r="E114" t="s">
        <v>244</v>
      </c>
      <c r="F114" s="63">
        <v>8045.07</v>
      </c>
      <c r="G114" s="63">
        <v>-225.65000000000146</v>
      </c>
      <c r="H114" s="128">
        <v>-26006</v>
      </c>
      <c r="I114" s="127">
        <v>-26006</v>
      </c>
      <c r="J114" s="127">
        <v>0</v>
      </c>
      <c r="K114" s="129">
        <v>1</v>
      </c>
      <c r="L114" s="129">
        <v>0</v>
      </c>
      <c r="M114" s="131"/>
      <c r="N114" s="128">
        <v>60542</v>
      </c>
      <c r="O114" s="128">
        <v>32991</v>
      </c>
      <c r="P114" s="128">
        <v>-27551</v>
      </c>
      <c r="R114" s="130">
        <v>0.01</v>
      </c>
      <c r="S114" s="140">
        <v>0</v>
      </c>
    </row>
    <row r="115" spans="3:19" x14ac:dyDescent="0.15">
      <c r="C115">
        <v>2027</v>
      </c>
      <c r="E115" t="s">
        <v>228</v>
      </c>
      <c r="F115" s="63">
        <v>938.45</v>
      </c>
      <c r="G115" s="63">
        <v>-11.159999999999854</v>
      </c>
      <c r="H115" s="128">
        <v>-25554</v>
      </c>
      <c r="I115" s="127">
        <v>-33089</v>
      </c>
      <c r="J115" s="127">
        <v>7535</v>
      </c>
      <c r="K115" s="129">
        <v>1.294865774438444</v>
      </c>
      <c r="L115" s="129">
        <v>-0.29486577443844408</v>
      </c>
      <c r="M115" s="131"/>
      <c r="N115" s="128">
        <v>0</v>
      </c>
      <c r="O115" s="128">
        <v>0</v>
      </c>
      <c r="P115" s="128">
        <v>0</v>
      </c>
      <c r="R115" s="130">
        <v>0.25726100000000002</v>
      </c>
      <c r="S115" s="140">
        <v>6.4500000000000668E-4</v>
      </c>
    </row>
    <row r="116" spans="3:19" x14ac:dyDescent="0.15">
      <c r="C116">
        <v>2023</v>
      </c>
      <c r="E116" t="s">
        <v>262</v>
      </c>
      <c r="F116" s="63">
        <v>212.55</v>
      </c>
      <c r="G116" s="63">
        <v>-16.749999999999972</v>
      </c>
      <c r="H116" s="128">
        <v>-24031</v>
      </c>
      <c r="I116" s="127">
        <v>-24031</v>
      </c>
      <c r="J116" s="127">
        <v>0</v>
      </c>
      <c r="K116" s="129">
        <v>1</v>
      </c>
      <c r="L116" s="129">
        <v>0</v>
      </c>
      <c r="M116" s="131"/>
      <c r="N116" s="128">
        <v>1639</v>
      </c>
      <c r="O116" s="128">
        <v>0</v>
      </c>
      <c r="P116" s="128">
        <v>-1639</v>
      </c>
      <c r="R116" s="130">
        <v>0.01</v>
      </c>
      <c r="S116" s="140">
        <v>0</v>
      </c>
    </row>
    <row r="117" spans="3:19" x14ac:dyDescent="0.15">
      <c r="C117">
        <v>2026</v>
      </c>
      <c r="E117" t="s">
        <v>308</v>
      </c>
      <c r="F117" s="63">
        <v>566.79999999999995</v>
      </c>
      <c r="G117" s="63">
        <v>17.67999999999995</v>
      </c>
      <c r="H117" s="128">
        <v>-22795</v>
      </c>
      <c r="I117" s="127">
        <v>61410</v>
      </c>
      <c r="J117" s="127">
        <v>-84205</v>
      </c>
      <c r="K117" s="129">
        <v>-2.6940118447027857</v>
      </c>
      <c r="L117" s="129">
        <v>3.6940118447027857</v>
      </c>
      <c r="M117" s="131"/>
      <c r="N117" s="128">
        <v>0</v>
      </c>
      <c r="O117" s="128">
        <v>0</v>
      </c>
      <c r="P117" s="128">
        <v>0</v>
      </c>
      <c r="R117" s="130">
        <v>0.30137900000000001</v>
      </c>
      <c r="S117" s="140">
        <v>-1.2004000000000015E-2</v>
      </c>
    </row>
    <row r="118" spans="3:19" x14ac:dyDescent="0.15">
      <c r="C118">
        <v>2023</v>
      </c>
      <c r="E118" t="s">
        <v>227</v>
      </c>
      <c r="F118" s="63">
        <v>860.89</v>
      </c>
      <c r="G118" s="63">
        <v>-26.420000000000073</v>
      </c>
      <c r="H118" s="128">
        <v>-20654</v>
      </c>
      <c r="I118" s="127">
        <v>-58190</v>
      </c>
      <c r="J118" s="127">
        <v>37536</v>
      </c>
      <c r="K118" s="129">
        <v>2.8173719376391984</v>
      </c>
      <c r="L118" s="129">
        <v>-1.8173719376391981</v>
      </c>
      <c r="M118" s="131"/>
      <c r="N118" s="128">
        <v>129526.34813357037</v>
      </c>
      <c r="O118" s="128">
        <v>99542</v>
      </c>
      <c r="P118" s="128">
        <v>-29984.348133570369</v>
      </c>
      <c r="R118" s="130">
        <v>0.191106</v>
      </c>
      <c r="S118" s="140">
        <v>3.6120000000000041E-3</v>
      </c>
    </row>
    <row r="119" spans="3:19" x14ac:dyDescent="0.15">
      <c r="C119">
        <v>2023</v>
      </c>
      <c r="E119" t="s">
        <v>253</v>
      </c>
      <c r="F119" s="63">
        <v>673.44</v>
      </c>
      <c r="G119" s="63">
        <v>-25.299999999999955</v>
      </c>
      <c r="H119" s="128">
        <v>-16729</v>
      </c>
      <c r="I119" s="127">
        <v>-103000</v>
      </c>
      <c r="J119" s="127">
        <v>86271</v>
      </c>
      <c r="K119" s="129">
        <v>6.1569729212744333</v>
      </c>
      <c r="L119" s="129">
        <v>-5.1569729212744333</v>
      </c>
      <c r="M119" s="131"/>
      <c r="N119" s="128">
        <v>117453</v>
      </c>
      <c r="O119" s="128">
        <v>101901</v>
      </c>
      <c r="P119" s="128">
        <v>-15552</v>
      </c>
      <c r="R119" s="130">
        <v>0.22841</v>
      </c>
      <c r="S119" s="140">
        <v>1.0312999999999989E-2</v>
      </c>
    </row>
    <row r="120" spans="3:19" x14ac:dyDescent="0.15">
      <c r="C120">
        <v>2026</v>
      </c>
      <c r="E120" t="s">
        <v>294</v>
      </c>
      <c r="F120" s="63">
        <v>2245.58</v>
      </c>
      <c r="G120" s="63">
        <v>-13.359999999999673</v>
      </c>
      <c r="H120" s="128">
        <v>-15339</v>
      </c>
      <c r="I120" s="127">
        <v>-15339</v>
      </c>
      <c r="J120" s="127">
        <v>0</v>
      </c>
      <c r="K120" s="129">
        <v>1</v>
      </c>
      <c r="L120" s="129">
        <v>0</v>
      </c>
      <c r="M120" s="131"/>
      <c r="N120" s="128">
        <v>0</v>
      </c>
      <c r="O120" s="128">
        <v>0</v>
      </c>
      <c r="P120" s="128">
        <v>0</v>
      </c>
      <c r="R120" s="130">
        <v>0.01</v>
      </c>
      <c r="S120" s="140">
        <v>0</v>
      </c>
    </row>
    <row r="121" spans="3:19" x14ac:dyDescent="0.15">
      <c r="C121">
        <v>2023</v>
      </c>
      <c r="E121" t="s">
        <v>222</v>
      </c>
      <c r="F121" s="63">
        <v>4521.6099999999997</v>
      </c>
      <c r="G121" s="63">
        <v>-128.08000000000084</v>
      </c>
      <c r="H121" s="128">
        <v>-14762</v>
      </c>
      <c r="I121" s="127">
        <v>-14762</v>
      </c>
      <c r="J121" s="127">
        <v>0</v>
      </c>
      <c r="K121" s="129">
        <v>1</v>
      </c>
      <c r="L121" s="129">
        <v>0</v>
      </c>
      <c r="M121" s="131"/>
      <c r="N121" s="128">
        <v>32125</v>
      </c>
      <c r="O121" s="128">
        <v>16487</v>
      </c>
      <c r="P121" s="128">
        <v>-15638</v>
      </c>
      <c r="R121" s="130">
        <v>0.01</v>
      </c>
      <c r="S121" s="140">
        <v>0</v>
      </c>
    </row>
    <row r="122" spans="3:19" x14ac:dyDescent="0.15">
      <c r="C122">
        <v>2026</v>
      </c>
      <c r="E122" t="s">
        <v>339</v>
      </c>
      <c r="F122" s="63">
        <v>2361.48</v>
      </c>
      <c r="G122" s="63">
        <v>-108.09999999999991</v>
      </c>
      <c r="H122" s="128">
        <v>-12458</v>
      </c>
      <c r="I122" s="127">
        <v>-12458</v>
      </c>
      <c r="J122" s="127">
        <v>0</v>
      </c>
      <c r="K122" s="129">
        <v>1</v>
      </c>
      <c r="L122" s="129">
        <v>0</v>
      </c>
      <c r="M122" s="131"/>
      <c r="N122" s="128">
        <v>5850</v>
      </c>
      <c r="O122" s="128">
        <v>0</v>
      </c>
      <c r="P122" s="128">
        <v>-5850</v>
      </c>
      <c r="R122" s="130">
        <v>0.01</v>
      </c>
      <c r="S122" s="140">
        <v>0</v>
      </c>
    </row>
    <row r="123" spans="3:19" x14ac:dyDescent="0.15">
      <c r="C123">
        <v>2027</v>
      </c>
      <c r="E123" t="s">
        <v>305</v>
      </c>
      <c r="F123" s="63">
        <v>4377.33</v>
      </c>
      <c r="G123" s="63">
        <v>-105.80000000000018</v>
      </c>
      <c r="H123" s="128">
        <v>-12194</v>
      </c>
      <c r="I123" s="127">
        <v>-12194</v>
      </c>
      <c r="J123" s="127">
        <v>0</v>
      </c>
      <c r="K123" s="129">
        <v>1</v>
      </c>
      <c r="L123" s="129">
        <v>0</v>
      </c>
      <c r="M123" s="131"/>
      <c r="N123" s="128">
        <v>0</v>
      </c>
      <c r="O123" s="128">
        <v>0</v>
      </c>
      <c r="P123" s="128">
        <v>0</v>
      </c>
      <c r="R123" s="130">
        <v>0.01</v>
      </c>
      <c r="S123" s="140">
        <v>0</v>
      </c>
    </row>
    <row r="124" spans="3:19" x14ac:dyDescent="0.15">
      <c r="C124">
        <v>2026</v>
      </c>
      <c r="E124" t="s">
        <v>247</v>
      </c>
      <c r="F124" s="63">
        <v>2977.97</v>
      </c>
      <c r="G124" s="63">
        <v>-105.44000000000005</v>
      </c>
      <c r="H124" s="128">
        <v>-12151</v>
      </c>
      <c r="I124" s="127">
        <v>-12151</v>
      </c>
      <c r="J124" s="127">
        <v>0</v>
      </c>
      <c r="K124" s="129">
        <v>1</v>
      </c>
      <c r="L124" s="129">
        <v>0</v>
      </c>
      <c r="M124" s="131"/>
      <c r="N124" s="128">
        <v>0</v>
      </c>
      <c r="O124" s="128">
        <v>0</v>
      </c>
      <c r="P124" s="128">
        <v>0</v>
      </c>
      <c r="R124" s="130">
        <v>0.01</v>
      </c>
      <c r="S124" s="140">
        <v>0</v>
      </c>
    </row>
    <row r="125" spans="3:19" x14ac:dyDescent="0.15">
      <c r="C125">
        <v>2026</v>
      </c>
      <c r="E125" t="s">
        <v>233</v>
      </c>
      <c r="F125" s="63">
        <v>1236.5899999999999</v>
      </c>
      <c r="G125" s="63">
        <v>-5.7799999999999727</v>
      </c>
      <c r="H125" s="128">
        <v>-11066</v>
      </c>
      <c r="I125" s="127">
        <v>-11066</v>
      </c>
      <c r="J125" s="127">
        <v>0</v>
      </c>
      <c r="K125" s="129">
        <v>1</v>
      </c>
      <c r="L125" s="129">
        <v>0</v>
      </c>
      <c r="M125" s="131"/>
      <c r="N125" s="128">
        <v>13674.909463308097</v>
      </c>
      <c r="O125" s="128">
        <v>0</v>
      </c>
      <c r="P125" s="128">
        <v>-13674.909463308097</v>
      </c>
      <c r="R125" s="130">
        <v>0.01</v>
      </c>
      <c r="S125" s="140">
        <v>0</v>
      </c>
    </row>
    <row r="126" spans="3:19" x14ac:dyDescent="0.15">
      <c r="C126">
        <v>2027</v>
      </c>
      <c r="E126" t="s">
        <v>348</v>
      </c>
      <c r="F126" s="63">
        <v>3649.92</v>
      </c>
      <c r="G126" s="63">
        <v>-93.129999999999654</v>
      </c>
      <c r="H126" s="128">
        <v>-10733</v>
      </c>
      <c r="I126" s="127">
        <v>-10733</v>
      </c>
      <c r="J126" s="127">
        <v>0</v>
      </c>
      <c r="K126" s="129">
        <v>1</v>
      </c>
      <c r="L126" s="129">
        <v>0</v>
      </c>
      <c r="M126" s="131"/>
      <c r="N126" s="128">
        <v>4616</v>
      </c>
      <c r="O126" s="128">
        <v>0</v>
      </c>
      <c r="P126" s="128">
        <v>-4616</v>
      </c>
      <c r="R126" s="130">
        <v>0.01</v>
      </c>
      <c r="S126" s="140">
        <v>0</v>
      </c>
    </row>
    <row r="127" spans="3:19" x14ac:dyDescent="0.15">
      <c r="C127">
        <v>2027</v>
      </c>
      <c r="D127">
        <v>1</v>
      </c>
      <c r="E127" t="s">
        <v>349</v>
      </c>
      <c r="F127" s="63">
        <v>1084.8599999999999</v>
      </c>
      <c r="G127" s="63">
        <v>-17.529999999999973</v>
      </c>
      <c r="H127" s="128">
        <v>-10653</v>
      </c>
      <c r="I127" s="127">
        <v>-112201</v>
      </c>
      <c r="J127" s="127">
        <v>101548</v>
      </c>
      <c r="K127" s="129">
        <v>10.532338308457712</v>
      </c>
      <c r="L127" s="129">
        <v>-9.532338308457712</v>
      </c>
      <c r="M127" s="131"/>
      <c r="N127" s="128">
        <v>0</v>
      </c>
      <c r="O127" s="128">
        <v>0</v>
      </c>
      <c r="P127" s="128">
        <v>0</v>
      </c>
      <c r="R127" s="130">
        <v>0.45438400000000001</v>
      </c>
      <c r="S127" s="140">
        <v>6.838999999999984E-3</v>
      </c>
    </row>
    <row r="128" spans="3:19" x14ac:dyDescent="0.15">
      <c r="C128">
        <v>2025</v>
      </c>
      <c r="E128" t="s">
        <v>238</v>
      </c>
      <c r="F128" s="63">
        <v>9028.4699999999993</v>
      </c>
      <c r="G128" s="63">
        <v>-76.910000000001673</v>
      </c>
      <c r="H128" s="128">
        <v>-8864</v>
      </c>
      <c r="I128" s="127">
        <v>-8864</v>
      </c>
      <c r="J128" s="127">
        <v>0</v>
      </c>
      <c r="K128" s="129">
        <v>1</v>
      </c>
      <c r="L128" s="129">
        <v>0</v>
      </c>
      <c r="M128" s="131"/>
      <c r="N128" s="128">
        <v>79163.147862725658</v>
      </c>
      <c r="O128" s="128">
        <v>38391</v>
      </c>
      <c r="P128" s="128">
        <v>-40772.147862725658</v>
      </c>
      <c r="R128" s="130">
        <v>0.01</v>
      </c>
      <c r="S128" s="140">
        <v>0</v>
      </c>
    </row>
    <row r="129" spans="3:19" x14ac:dyDescent="0.15">
      <c r="C129">
        <v>2027</v>
      </c>
      <c r="E129" t="s">
        <v>324</v>
      </c>
      <c r="F129" s="63">
        <v>1685.88</v>
      </c>
      <c r="G129" s="63">
        <v>-75.950000000000045</v>
      </c>
      <c r="H129" s="128">
        <v>-8753</v>
      </c>
      <c r="I129" s="127">
        <v>-8753</v>
      </c>
      <c r="J129" s="127">
        <v>0</v>
      </c>
      <c r="K129" s="129">
        <v>1</v>
      </c>
      <c r="L129" s="129">
        <v>0</v>
      </c>
      <c r="M129" s="131"/>
      <c r="N129" s="128">
        <v>0</v>
      </c>
      <c r="O129" s="128">
        <v>0</v>
      </c>
      <c r="P129" s="128">
        <v>0</v>
      </c>
      <c r="R129" s="130">
        <v>0.01</v>
      </c>
      <c r="S129" s="140">
        <v>0</v>
      </c>
    </row>
    <row r="130" spans="3:19" x14ac:dyDescent="0.15">
      <c r="C130">
        <v>2026</v>
      </c>
      <c r="E130" t="s">
        <v>341</v>
      </c>
      <c r="F130" s="63">
        <v>562.02</v>
      </c>
      <c r="G130" s="63">
        <v>-53.839999999999918</v>
      </c>
      <c r="H130" s="128">
        <v>-6205</v>
      </c>
      <c r="I130" s="127">
        <v>-6205</v>
      </c>
      <c r="J130" s="127">
        <v>0</v>
      </c>
      <c r="K130" s="129">
        <v>1</v>
      </c>
      <c r="L130" s="129">
        <v>0</v>
      </c>
      <c r="M130" s="131"/>
      <c r="N130" s="128">
        <v>4774</v>
      </c>
      <c r="O130" s="128">
        <v>0</v>
      </c>
      <c r="P130" s="128">
        <v>-4774</v>
      </c>
      <c r="R130" s="130">
        <v>0.01</v>
      </c>
      <c r="S130" s="140">
        <v>0</v>
      </c>
    </row>
    <row r="131" spans="3:19" x14ac:dyDescent="0.15">
      <c r="C131">
        <v>2025</v>
      </c>
      <c r="E131" t="s">
        <v>309</v>
      </c>
      <c r="F131" s="63">
        <v>320.64</v>
      </c>
      <c r="G131" s="63">
        <v>-24.889999999999986</v>
      </c>
      <c r="H131" s="128">
        <v>-6068</v>
      </c>
      <c r="I131" s="127">
        <v>-6068</v>
      </c>
      <c r="J131" s="127">
        <v>0</v>
      </c>
      <c r="K131" s="129">
        <v>1</v>
      </c>
      <c r="L131" s="129">
        <v>0</v>
      </c>
      <c r="M131" s="131"/>
      <c r="N131" s="128">
        <v>2539</v>
      </c>
      <c r="O131" s="128">
        <v>0</v>
      </c>
      <c r="P131" s="128">
        <v>-2539</v>
      </c>
      <c r="R131" s="130">
        <v>0.01</v>
      </c>
      <c r="S131" s="140">
        <v>0</v>
      </c>
    </row>
    <row r="132" spans="3:19" x14ac:dyDescent="0.15">
      <c r="C132">
        <v>2023</v>
      </c>
      <c r="E132" t="s">
        <v>344</v>
      </c>
      <c r="F132" s="63">
        <v>2001.67</v>
      </c>
      <c r="G132" s="63">
        <v>-52.279999999999745</v>
      </c>
      <c r="H132" s="128">
        <v>-6025</v>
      </c>
      <c r="I132" s="127">
        <v>-6025</v>
      </c>
      <c r="J132" s="127">
        <v>0</v>
      </c>
      <c r="K132" s="129">
        <v>1</v>
      </c>
      <c r="L132" s="129">
        <v>0</v>
      </c>
      <c r="M132" s="131"/>
      <c r="N132" s="128">
        <v>9382.2916290623252</v>
      </c>
      <c r="O132" s="128">
        <v>0</v>
      </c>
      <c r="P132" s="128">
        <v>-9382.2916290623252</v>
      </c>
      <c r="R132" s="130">
        <v>0.01</v>
      </c>
      <c r="S132" s="140">
        <v>0</v>
      </c>
    </row>
    <row r="133" spans="3:19" x14ac:dyDescent="0.15">
      <c r="C133">
        <v>2023</v>
      </c>
      <c r="E133" t="s">
        <v>293</v>
      </c>
      <c r="F133" s="63">
        <v>1007</v>
      </c>
      <c r="G133" s="63">
        <v>-45.450000000000045</v>
      </c>
      <c r="H133" s="128">
        <v>-5238</v>
      </c>
      <c r="I133" s="127">
        <v>-5238</v>
      </c>
      <c r="J133" s="127">
        <v>0</v>
      </c>
      <c r="K133" s="129">
        <v>1</v>
      </c>
      <c r="L133" s="129">
        <v>0</v>
      </c>
      <c r="M133" s="131"/>
      <c r="N133" s="128">
        <v>7855</v>
      </c>
      <c r="O133" s="128">
        <v>2306</v>
      </c>
      <c r="P133" s="128">
        <v>-5549</v>
      </c>
      <c r="R133" s="130">
        <v>0.01</v>
      </c>
      <c r="S133" s="140">
        <v>0</v>
      </c>
    </row>
    <row r="134" spans="3:19" x14ac:dyDescent="0.15">
      <c r="C134">
        <v>2023</v>
      </c>
      <c r="E134" t="s">
        <v>237</v>
      </c>
      <c r="F134" s="63">
        <v>510.89</v>
      </c>
      <c r="G134" s="63">
        <v>-1.7300000000001319</v>
      </c>
      <c r="H134" s="128">
        <v>-4400</v>
      </c>
      <c r="I134" s="127">
        <v>-4400</v>
      </c>
      <c r="J134" s="127">
        <v>0</v>
      </c>
      <c r="K134" s="129">
        <v>1</v>
      </c>
      <c r="L134" s="129">
        <v>0</v>
      </c>
      <c r="M134" s="131"/>
      <c r="N134" s="128">
        <v>3787</v>
      </c>
      <c r="O134" s="128">
        <v>0</v>
      </c>
      <c r="P134" s="128">
        <v>-3787</v>
      </c>
      <c r="R134" s="130">
        <v>0.01</v>
      </c>
      <c r="S134" s="140">
        <v>0</v>
      </c>
    </row>
    <row r="135" spans="3:19" x14ac:dyDescent="0.15">
      <c r="C135">
        <v>2023</v>
      </c>
      <c r="E135" t="s">
        <v>277</v>
      </c>
      <c r="F135" s="63">
        <v>4065.42</v>
      </c>
      <c r="G135" s="63">
        <v>-35.659999999999854</v>
      </c>
      <c r="H135" s="128">
        <v>-4110</v>
      </c>
      <c r="I135" s="127">
        <v>-4110</v>
      </c>
      <c r="J135" s="127">
        <v>0</v>
      </c>
      <c r="K135" s="129">
        <v>1</v>
      </c>
      <c r="L135" s="129">
        <v>0</v>
      </c>
      <c r="M135" s="131"/>
      <c r="N135" s="128">
        <v>28119</v>
      </c>
      <c r="O135" s="128">
        <v>23766</v>
      </c>
      <c r="P135" s="128">
        <v>-4353</v>
      </c>
      <c r="R135" s="130">
        <v>0.01</v>
      </c>
      <c r="S135" s="140">
        <v>0</v>
      </c>
    </row>
    <row r="136" spans="3:19" x14ac:dyDescent="0.15">
      <c r="C136">
        <v>2023</v>
      </c>
      <c r="E136" t="s">
        <v>312</v>
      </c>
      <c r="F136" s="63">
        <v>113.44</v>
      </c>
      <c r="G136" s="63">
        <v>-13.599999999999994</v>
      </c>
      <c r="H136" s="128">
        <v>-3567</v>
      </c>
      <c r="I136" s="127">
        <v>-3567</v>
      </c>
      <c r="J136" s="127">
        <v>0</v>
      </c>
      <c r="K136" s="129">
        <v>1</v>
      </c>
      <c r="L136" s="129">
        <v>0</v>
      </c>
      <c r="M136" s="131"/>
      <c r="N136" s="128">
        <v>974</v>
      </c>
      <c r="O136" s="128">
        <v>0</v>
      </c>
      <c r="P136" s="128">
        <v>-974</v>
      </c>
      <c r="R136" s="130">
        <v>0.01</v>
      </c>
      <c r="S136" s="140">
        <v>0</v>
      </c>
    </row>
    <row r="137" spans="3:19" x14ac:dyDescent="0.15">
      <c r="C137">
        <v>2023</v>
      </c>
      <c r="E137" t="s">
        <v>310</v>
      </c>
      <c r="F137" s="63">
        <v>131.72</v>
      </c>
      <c r="G137" s="63">
        <v>-5.2099999999999795</v>
      </c>
      <c r="H137" s="128">
        <v>-3383</v>
      </c>
      <c r="I137" s="127">
        <v>-17894</v>
      </c>
      <c r="J137" s="127">
        <v>14511</v>
      </c>
      <c r="K137" s="129">
        <v>5.2893881170558679</v>
      </c>
      <c r="L137" s="129">
        <v>-4.2893881170558679</v>
      </c>
      <c r="M137" s="131"/>
      <c r="N137" s="128">
        <v>0</v>
      </c>
      <c r="O137" s="128">
        <v>0</v>
      </c>
      <c r="P137" s="128">
        <v>0</v>
      </c>
      <c r="R137" s="130">
        <v>0.40793200000000002</v>
      </c>
      <c r="S137" s="140">
        <v>8.53799999999999E-3</v>
      </c>
    </row>
    <row r="138" spans="3:19" x14ac:dyDescent="0.15">
      <c r="C138">
        <v>2023</v>
      </c>
      <c r="E138" t="s">
        <v>285</v>
      </c>
      <c r="F138" s="63">
        <v>113.82</v>
      </c>
      <c r="G138" s="63">
        <v>-11.050000000000011</v>
      </c>
      <c r="H138" s="128">
        <v>-3074</v>
      </c>
      <c r="I138" s="127">
        <v>-3074</v>
      </c>
      <c r="J138" s="127">
        <v>0</v>
      </c>
      <c r="K138" s="129">
        <v>1</v>
      </c>
      <c r="L138" s="129">
        <v>0</v>
      </c>
      <c r="M138" s="131"/>
      <c r="N138" s="128">
        <v>939</v>
      </c>
      <c r="O138" s="128">
        <v>0</v>
      </c>
      <c r="P138" s="128">
        <v>-939</v>
      </c>
      <c r="R138" s="130">
        <v>0.01</v>
      </c>
      <c r="S138" s="140">
        <v>0</v>
      </c>
    </row>
    <row r="139" spans="3:19" x14ac:dyDescent="0.15">
      <c r="C139">
        <v>2024</v>
      </c>
      <c r="E139" t="s">
        <v>278</v>
      </c>
      <c r="F139" s="63">
        <v>2041.28</v>
      </c>
      <c r="G139" s="63">
        <v>-25.460000000000036</v>
      </c>
      <c r="H139" s="128">
        <v>-2934</v>
      </c>
      <c r="I139" s="127">
        <v>-2934</v>
      </c>
      <c r="J139" s="127">
        <v>0</v>
      </c>
      <c r="K139" s="129">
        <v>1</v>
      </c>
      <c r="L139" s="129">
        <v>0</v>
      </c>
      <c r="M139" s="131"/>
      <c r="N139" s="128">
        <v>0</v>
      </c>
      <c r="O139" s="128">
        <v>0</v>
      </c>
      <c r="P139" s="128">
        <v>0</v>
      </c>
      <c r="R139" s="130">
        <v>0.01</v>
      </c>
      <c r="S139" s="140">
        <v>0</v>
      </c>
    </row>
    <row r="140" spans="3:19" x14ac:dyDescent="0.15">
      <c r="C140">
        <v>2026</v>
      </c>
      <c r="E140" t="s">
        <v>217</v>
      </c>
      <c r="F140" s="63">
        <v>119.62</v>
      </c>
      <c r="G140" s="63">
        <v>-3.5200000000000102</v>
      </c>
      <c r="H140" s="128">
        <v>-2805</v>
      </c>
      <c r="I140" s="127">
        <v>-2805</v>
      </c>
      <c r="J140" s="127">
        <v>0</v>
      </c>
      <c r="K140" s="129">
        <v>1</v>
      </c>
      <c r="L140" s="129">
        <v>0</v>
      </c>
      <c r="M140" s="131"/>
      <c r="N140" s="128">
        <v>915</v>
      </c>
      <c r="O140" s="128">
        <v>0</v>
      </c>
      <c r="P140" s="128">
        <v>-915</v>
      </c>
      <c r="R140" s="130">
        <v>0.01</v>
      </c>
      <c r="S140" s="140">
        <v>0</v>
      </c>
    </row>
    <row r="141" spans="3:19" x14ac:dyDescent="0.15">
      <c r="C141">
        <v>2023</v>
      </c>
      <c r="E141" t="s">
        <v>255</v>
      </c>
      <c r="F141" s="63">
        <v>195.49</v>
      </c>
      <c r="G141" s="63">
        <v>5.0400000000000205</v>
      </c>
      <c r="H141" s="128">
        <v>-1820</v>
      </c>
      <c r="I141" s="127">
        <v>-1820</v>
      </c>
      <c r="J141" s="127">
        <v>0</v>
      </c>
      <c r="K141" s="129">
        <v>1</v>
      </c>
      <c r="L141" s="129">
        <v>0</v>
      </c>
      <c r="M141" s="131"/>
      <c r="N141" s="128">
        <v>1434</v>
      </c>
      <c r="O141" s="128">
        <v>0</v>
      </c>
      <c r="P141" s="128">
        <v>-1434</v>
      </c>
      <c r="R141" s="130">
        <v>0.01</v>
      </c>
      <c r="S141" s="140">
        <v>0</v>
      </c>
    </row>
    <row r="142" spans="3:19" x14ac:dyDescent="0.15">
      <c r="C142">
        <v>2025</v>
      </c>
      <c r="E142" t="s">
        <v>345</v>
      </c>
      <c r="F142" s="63">
        <v>5226.1400000000003</v>
      </c>
      <c r="G142" s="63">
        <v>-9.1699999999991633</v>
      </c>
      <c r="H142" s="128">
        <v>-1057</v>
      </c>
      <c r="I142" s="127">
        <v>-1057</v>
      </c>
      <c r="J142" s="127">
        <v>0</v>
      </c>
      <c r="K142" s="129">
        <v>1</v>
      </c>
      <c r="L142" s="129">
        <v>0</v>
      </c>
      <c r="M142" s="131"/>
      <c r="N142" s="128">
        <v>59626.311768185056</v>
      </c>
      <c r="O142" s="128">
        <v>35138</v>
      </c>
      <c r="P142" s="128">
        <v>-24488.311768185056</v>
      </c>
      <c r="R142" s="130">
        <v>0.01</v>
      </c>
      <c r="S142" s="140">
        <v>0</v>
      </c>
    </row>
    <row r="143" spans="3:19" x14ac:dyDescent="0.15">
      <c r="C143">
        <v>2023</v>
      </c>
      <c r="E143" t="s">
        <v>314</v>
      </c>
      <c r="F143" s="63">
        <v>330.76</v>
      </c>
      <c r="G143" s="63">
        <v>-3.8199999999999932</v>
      </c>
      <c r="H143" s="128">
        <v>-441</v>
      </c>
      <c r="I143" s="127">
        <v>-441</v>
      </c>
      <c r="J143" s="127">
        <v>0</v>
      </c>
      <c r="K143" s="129">
        <v>1</v>
      </c>
      <c r="L143" s="129">
        <v>0</v>
      </c>
      <c r="M143" s="131"/>
      <c r="N143" s="128">
        <v>0</v>
      </c>
      <c r="O143" s="128">
        <v>0</v>
      </c>
      <c r="P143" s="128">
        <v>0</v>
      </c>
      <c r="R143" s="130">
        <v>0.01</v>
      </c>
      <c r="S143" s="140">
        <v>0</v>
      </c>
    </row>
    <row r="144" spans="3:19" x14ac:dyDescent="0.15">
      <c r="C144">
        <v>2023</v>
      </c>
      <c r="E144" t="s">
        <v>263</v>
      </c>
      <c r="F144" s="63">
        <v>2460.91</v>
      </c>
      <c r="G144" s="63">
        <v>-3.2900000000004184</v>
      </c>
      <c r="H144" s="128">
        <v>-379</v>
      </c>
      <c r="I144" s="127">
        <v>-379</v>
      </c>
      <c r="J144" s="127">
        <v>0</v>
      </c>
      <c r="K144" s="129">
        <v>1</v>
      </c>
      <c r="L144" s="129">
        <v>0</v>
      </c>
      <c r="M144" s="131"/>
      <c r="N144" s="128">
        <v>0</v>
      </c>
      <c r="O144" s="128">
        <v>0</v>
      </c>
      <c r="P144" s="128">
        <v>0</v>
      </c>
      <c r="R144" s="130">
        <v>0.01</v>
      </c>
      <c r="S144" s="140">
        <v>0</v>
      </c>
    </row>
    <row r="145" spans="3:19" x14ac:dyDescent="0.15">
      <c r="C145">
        <v>2027</v>
      </c>
      <c r="E145" t="s">
        <v>336</v>
      </c>
      <c r="F145" s="63">
        <v>122.49</v>
      </c>
      <c r="G145" s="63">
        <v>-0.78000000000000114</v>
      </c>
      <c r="H145" s="128">
        <v>-90</v>
      </c>
      <c r="I145" s="127">
        <v>-90</v>
      </c>
      <c r="J145" s="127">
        <v>0</v>
      </c>
      <c r="K145" s="129">
        <v>1</v>
      </c>
      <c r="L145" s="129">
        <v>0</v>
      </c>
      <c r="M145" s="131"/>
      <c r="N145" s="128">
        <v>900</v>
      </c>
      <c r="O145" s="128">
        <v>804</v>
      </c>
      <c r="P145" s="128">
        <v>-96</v>
      </c>
      <c r="R145" s="130">
        <v>0.01</v>
      </c>
      <c r="S145" s="140">
        <v>0</v>
      </c>
    </row>
    <row r="146" spans="3:19" x14ac:dyDescent="0.15">
      <c r="C146">
        <v>2027</v>
      </c>
      <c r="E146" t="s">
        <v>274</v>
      </c>
      <c r="F146" s="63">
        <v>218.86</v>
      </c>
      <c r="G146" s="63">
        <v>0.8100000000000307</v>
      </c>
      <c r="H146" s="128">
        <v>94</v>
      </c>
      <c r="I146" s="127">
        <v>94</v>
      </c>
      <c r="J146" s="127">
        <v>0</v>
      </c>
      <c r="K146" s="129">
        <v>1</v>
      </c>
      <c r="L146" s="129">
        <v>0</v>
      </c>
      <c r="M146" s="131"/>
      <c r="N146" s="128">
        <v>1650</v>
      </c>
      <c r="O146" s="128">
        <v>1749</v>
      </c>
      <c r="P146" s="128">
        <v>99</v>
      </c>
      <c r="R146" s="130">
        <v>0.01</v>
      </c>
      <c r="S146" s="140">
        <v>0</v>
      </c>
    </row>
    <row r="147" spans="3:19" x14ac:dyDescent="0.15">
      <c r="C147">
        <v>2027</v>
      </c>
      <c r="E147" t="s">
        <v>206</v>
      </c>
      <c r="F147" s="63">
        <v>96</v>
      </c>
      <c r="G147" s="63">
        <v>3.4000000000000057</v>
      </c>
      <c r="H147" s="128">
        <v>791</v>
      </c>
      <c r="I147" s="127">
        <v>791</v>
      </c>
      <c r="J147" s="127">
        <v>0</v>
      </c>
      <c r="K147" s="129">
        <v>1</v>
      </c>
      <c r="L147" s="129">
        <v>0</v>
      </c>
      <c r="M147" s="131"/>
      <c r="N147" s="128">
        <v>0</v>
      </c>
      <c r="O147" s="128">
        <v>0</v>
      </c>
      <c r="P147" s="128">
        <v>0</v>
      </c>
      <c r="R147" s="130">
        <v>0.01</v>
      </c>
      <c r="S147" s="140">
        <v>0</v>
      </c>
    </row>
    <row r="148" spans="3:19" x14ac:dyDescent="0.15">
      <c r="C148">
        <v>2027</v>
      </c>
      <c r="E148" t="s">
        <v>242</v>
      </c>
      <c r="F148" s="63">
        <v>284.12</v>
      </c>
      <c r="G148" s="63">
        <v>2.7300000000000182</v>
      </c>
      <c r="H148" s="128">
        <v>2914</v>
      </c>
      <c r="I148" s="127">
        <v>2914</v>
      </c>
      <c r="J148" s="127">
        <v>0</v>
      </c>
      <c r="K148" s="129">
        <v>1</v>
      </c>
      <c r="L148" s="129">
        <v>0</v>
      </c>
      <c r="M148" s="131"/>
      <c r="N148" s="128">
        <v>2081</v>
      </c>
      <c r="O148" s="128">
        <v>5014</v>
      </c>
      <c r="P148" s="128">
        <v>2933</v>
      </c>
      <c r="R148" s="130">
        <v>0.01</v>
      </c>
      <c r="S148" s="140">
        <v>0</v>
      </c>
    </row>
    <row r="149" spans="3:19" x14ac:dyDescent="0.15">
      <c r="C149">
        <v>2024</v>
      </c>
      <c r="E149" t="s">
        <v>354</v>
      </c>
      <c r="F149" s="63">
        <v>1640.18</v>
      </c>
      <c r="G149" s="63">
        <v>3.2799999999999727</v>
      </c>
      <c r="H149" s="128">
        <v>3378</v>
      </c>
      <c r="I149" s="127">
        <v>3378</v>
      </c>
      <c r="J149" s="127">
        <v>0</v>
      </c>
      <c r="K149" s="129">
        <v>1</v>
      </c>
      <c r="L149" s="129">
        <v>0</v>
      </c>
      <c r="M149" s="131"/>
      <c r="N149" s="128">
        <v>16987.159011809199</v>
      </c>
      <c r="O149" s="128">
        <v>15188</v>
      </c>
      <c r="P149" s="128">
        <v>-1799.159011809199</v>
      </c>
      <c r="R149" s="130">
        <v>0.01</v>
      </c>
      <c r="S149" s="140">
        <v>0</v>
      </c>
    </row>
    <row r="150" spans="3:19" x14ac:dyDescent="0.15">
      <c r="C150">
        <v>2027</v>
      </c>
      <c r="E150" t="s">
        <v>304</v>
      </c>
      <c r="F150" s="63">
        <v>1195.25</v>
      </c>
      <c r="G150" s="63">
        <v>18.329999999999927</v>
      </c>
      <c r="H150" s="128">
        <v>4113</v>
      </c>
      <c r="I150" s="127">
        <v>4113</v>
      </c>
      <c r="J150" s="127">
        <v>0</v>
      </c>
      <c r="K150" s="129">
        <v>1</v>
      </c>
      <c r="L150" s="129">
        <v>0</v>
      </c>
      <c r="M150" s="131"/>
      <c r="N150" s="128">
        <v>8321</v>
      </c>
      <c r="O150" s="128">
        <v>12559</v>
      </c>
      <c r="P150" s="128">
        <v>4238</v>
      </c>
      <c r="R150" s="130">
        <v>0.01</v>
      </c>
      <c r="S150" s="140">
        <v>0</v>
      </c>
    </row>
    <row r="151" spans="3:19" x14ac:dyDescent="0.15">
      <c r="C151">
        <v>2025</v>
      </c>
      <c r="E151" t="s">
        <v>188</v>
      </c>
      <c r="F151" s="63">
        <v>690.15</v>
      </c>
      <c r="G151" s="63">
        <v>0.50999999999999091</v>
      </c>
      <c r="H151" s="128">
        <v>22779</v>
      </c>
      <c r="I151" s="127">
        <v>7222</v>
      </c>
      <c r="J151" s="127">
        <v>15557</v>
      </c>
      <c r="K151" s="129">
        <v>0.31704640238816456</v>
      </c>
      <c r="L151" s="129">
        <v>0.68295359761183549</v>
      </c>
      <c r="M151" s="131"/>
      <c r="N151" s="128">
        <v>0</v>
      </c>
      <c r="O151" s="128">
        <v>23053</v>
      </c>
      <c r="P151" s="128">
        <v>23053</v>
      </c>
      <c r="R151" s="130">
        <v>0.34392899999999998</v>
      </c>
      <c r="S151" s="140">
        <v>1.7770000000000286E-3</v>
      </c>
    </row>
    <row r="152" spans="3:19" x14ac:dyDescent="0.15">
      <c r="C152">
        <v>2023</v>
      </c>
      <c r="E152" t="s">
        <v>258</v>
      </c>
      <c r="F152" s="63">
        <v>796.01</v>
      </c>
      <c r="G152" s="63">
        <v>-52.340000000000032</v>
      </c>
      <c r="H152" s="128">
        <v>27625</v>
      </c>
      <c r="I152" s="127">
        <v>-149329</v>
      </c>
      <c r="J152" s="127">
        <v>176954</v>
      </c>
      <c r="K152" s="129">
        <v>-5.4055746606334845</v>
      </c>
      <c r="L152" s="129">
        <v>6.4055746606334845</v>
      </c>
      <c r="M152" s="131"/>
      <c r="N152" s="128">
        <v>31039</v>
      </c>
      <c r="O152" s="128">
        <v>0</v>
      </c>
      <c r="P152" s="128">
        <v>-31039</v>
      </c>
      <c r="R152" s="130">
        <v>0.247554</v>
      </c>
      <c r="S152" s="140">
        <v>1.7848000000000031E-2</v>
      </c>
    </row>
    <row r="153" spans="3:19" x14ac:dyDescent="0.15">
      <c r="C153">
        <v>2027</v>
      </c>
      <c r="E153" t="s">
        <v>307</v>
      </c>
      <c r="F153" s="63">
        <v>176.44</v>
      </c>
      <c r="G153" s="63">
        <v>18.240000000000009</v>
      </c>
      <c r="H153" s="128">
        <v>28102</v>
      </c>
      <c r="I153" s="127">
        <v>28102</v>
      </c>
      <c r="J153" s="127">
        <v>0</v>
      </c>
      <c r="K153" s="129">
        <v>1</v>
      </c>
      <c r="L153" s="129">
        <v>0</v>
      </c>
      <c r="M153" s="131"/>
      <c r="N153" s="128">
        <v>1143</v>
      </c>
      <c r="O153" s="128">
        <v>29370</v>
      </c>
      <c r="P153" s="128">
        <v>28227</v>
      </c>
      <c r="R153" s="130">
        <v>0.01</v>
      </c>
      <c r="S153" s="140">
        <v>0</v>
      </c>
    </row>
    <row r="154" spans="3:19" x14ac:dyDescent="0.15">
      <c r="C154">
        <v>2027</v>
      </c>
      <c r="E154" t="s">
        <v>180</v>
      </c>
      <c r="F154" s="63">
        <v>328.05</v>
      </c>
      <c r="G154" s="63">
        <v>-2.5599999999999454</v>
      </c>
      <c r="H154" s="128">
        <v>28214</v>
      </c>
      <c r="I154" s="127">
        <v>-13949</v>
      </c>
      <c r="J154" s="127">
        <v>42163</v>
      </c>
      <c r="K154" s="129">
        <v>-0.49439994329056497</v>
      </c>
      <c r="L154" s="129">
        <v>1.494399943290565</v>
      </c>
      <c r="M154" s="131"/>
      <c r="N154" s="128">
        <v>0</v>
      </c>
      <c r="O154" s="128">
        <v>0</v>
      </c>
      <c r="P154" s="128">
        <v>0</v>
      </c>
      <c r="R154" s="130">
        <v>0.31007099999999999</v>
      </c>
      <c r="S154" s="140">
        <v>1.0178999999999994E-2</v>
      </c>
    </row>
    <row r="155" spans="3:19" x14ac:dyDescent="0.15">
      <c r="C155">
        <v>2023</v>
      </c>
      <c r="E155" t="s">
        <v>212</v>
      </c>
      <c r="F155" s="63">
        <v>365.35</v>
      </c>
      <c r="G155" s="63">
        <v>-26.779999999999973</v>
      </c>
      <c r="H155" s="128">
        <v>28596</v>
      </c>
      <c r="I155" s="127">
        <v>-66056</v>
      </c>
      <c r="J155" s="127">
        <v>94652</v>
      </c>
      <c r="K155" s="129">
        <v>-2.3099734228563436</v>
      </c>
      <c r="L155" s="129">
        <v>3.3099734228563436</v>
      </c>
      <c r="M155" s="131"/>
      <c r="N155" s="128">
        <v>52648</v>
      </c>
      <c r="O155" s="128">
        <v>83512</v>
      </c>
      <c r="P155" s="128">
        <v>30864</v>
      </c>
      <c r="R155" s="130">
        <v>0.182918</v>
      </c>
      <c r="S155" s="140">
        <v>2.0862999999999993E-2</v>
      </c>
    </row>
    <row r="156" spans="3:19" x14ac:dyDescent="0.15">
      <c r="C156">
        <v>2023</v>
      </c>
      <c r="E156" t="s">
        <v>337</v>
      </c>
      <c r="F156" s="63">
        <v>262.58999999999997</v>
      </c>
      <c r="G156" s="63">
        <v>26.45999999999998</v>
      </c>
      <c r="H156" s="128">
        <v>32950</v>
      </c>
      <c r="I156" s="127">
        <v>32950</v>
      </c>
      <c r="J156" s="127">
        <v>0</v>
      </c>
      <c r="K156" s="129">
        <v>1</v>
      </c>
      <c r="L156" s="129">
        <v>0</v>
      </c>
      <c r="M156" s="131"/>
      <c r="N156" s="128">
        <v>1801</v>
      </c>
      <c r="O156" s="128">
        <v>34931</v>
      </c>
      <c r="P156" s="128">
        <v>33130</v>
      </c>
      <c r="R156" s="130">
        <v>0.01</v>
      </c>
      <c r="S156" s="140">
        <v>0</v>
      </c>
    </row>
    <row r="157" spans="3:19" x14ac:dyDescent="0.15">
      <c r="C157">
        <v>2026</v>
      </c>
      <c r="E157" t="s">
        <v>201</v>
      </c>
      <c r="F157" s="63">
        <v>157.11000000000001</v>
      </c>
      <c r="G157" s="63">
        <v>27.130000000000024</v>
      </c>
      <c r="H157" s="128">
        <v>33027</v>
      </c>
      <c r="I157" s="127">
        <v>33027</v>
      </c>
      <c r="J157" s="127">
        <v>0</v>
      </c>
      <c r="K157" s="129">
        <v>1</v>
      </c>
      <c r="L157" s="129">
        <v>0</v>
      </c>
      <c r="M157" s="131"/>
      <c r="N157" s="128">
        <v>958</v>
      </c>
      <c r="O157" s="128">
        <v>34170</v>
      </c>
      <c r="P157" s="128">
        <v>33212</v>
      </c>
      <c r="R157" s="130">
        <v>0.01</v>
      </c>
      <c r="S157" s="140">
        <v>0</v>
      </c>
    </row>
    <row r="158" spans="3:19" x14ac:dyDescent="0.15">
      <c r="C158">
        <v>2024</v>
      </c>
      <c r="D158">
        <v>1</v>
      </c>
      <c r="E158" t="s">
        <v>328</v>
      </c>
      <c r="F158" s="63">
        <v>797.68</v>
      </c>
      <c r="G158" s="63">
        <v>-25.590000000000032</v>
      </c>
      <c r="H158" s="128">
        <v>52137</v>
      </c>
      <c r="I158" s="127">
        <v>-108120</v>
      </c>
      <c r="J158" s="127">
        <v>160257</v>
      </c>
      <c r="K158" s="129">
        <v>-2.073767190287128</v>
      </c>
      <c r="L158" s="129">
        <v>3.073767190287128</v>
      </c>
      <c r="M158" s="131"/>
      <c r="N158" s="128">
        <v>0</v>
      </c>
      <c r="O158" s="128">
        <v>0</v>
      </c>
      <c r="P158" s="128">
        <v>0</v>
      </c>
      <c r="R158" s="130">
        <v>0.36660199999999998</v>
      </c>
      <c r="S158" s="140">
        <v>1.515500000000003E-2</v>
      </c>
    </row>
    <row r="159" spans="3:19" x14ac:dyDescent="0.15">
      <c r="C159">
        <v>2024</v>
      </c>
      <c r="E159" t="s">
        <v>329</v>
      </c>
      <c r="F159" s="63">
        <v>2142.15</v>
      </c>
      <c r="G159" s="63">
        <v>-43.879999999999654</v>
      </c>
      <c r="H159" s="128">
        <v>59407</v>
      </c>
      <c r="I159" s="127">
        <v>-133749</v>
      </c>
      <c r="J159" s="127">
        <v>193156</v>
      </c>
      <c r="K159" s="129">
        <v>-2.251401350009258</v>
      </c>
      <c r="L159" s="129">
        <v>3.251401350009258</v>
      </c>
      <c r="M159" s="131"/>
      <c r="N159" s="128">
        <v>3896.5278501531866</v>
      </c>
      <c r="O159" s="128">
        <v>0</v>
      </c>
      <c r="P159" s="128">
        <v>-3896.5278501531866</v>
      </c>
      <c r="R159" s="130">
        <v>0.26447300000000001</v>
      </c>
      <c r="S159" s="140">
        <v>7.4259999999999882E-3</v>
      </c>
    </row>
    <row r="160" spans="3:19" x14ac:dyDescent="0.15">
      <c r="C160">
        <v>2026</v>
      </c>
      <c r="E160" t="s">
        <v>216</v>
      </c>
      <c r="F160" s="63">
        <v>602.35</v>
      </c>
      <c r="G160" s="63">
        <v>7.8400000000000318</v>
      </c>
      <c r="H160" s="128">
        <v>61321</v>
      </c>
      <c r="I160" s="127">
        <v>22082</v>
      </c>
      <c r="J160" s="127">
        <v>39239</v>
      </c>
      <c r="K160" s="129">
        <v>0.36010502111837706</v>
      </c>
      <c r="L160" s="129">
        <v>0.63989497888162294</v>
      </c>
      <c r="M160" s="131"/>
      <c r="N160" s="128">
        <v>0</v>
      </c>
      <c r="O160" s="128">
        <v>0</v>
      </c>
      <c r="P160" s="128">
        <v>0</v>
      </c>
      <c r="R160" s="130">
        <v>0.244393</v>
      </c>
      <c r="S160" s="140">
        <v>5.2860000000000129E-3</v>
      </c>
    </row>
    <row r="161" spans="3:19" x14ac:dyDescent="0.15">
      <c r="C161">
        <v>2025</v>
      </c>
      <c r="E161" t="s">
        <v>215</v>
      </c>
      <c r="F161" s="63">
        <v>136.78</v>
      </c>
      <c r="G161" s="63">
        <v>-8.5</v>
      </c>
      <c r="H161" s="128">
        <v>74189</v>
      </c>
      <c r="I161" s="127">
        <v>-9648</v>
      </c>
      <c r="J161" s="127">
        <v>83837</v>
      </c>
      <c r="K161" s="129">
        <v>-0.13004623326908302</v>
      </c>
      <c r="L161" s="129">
        <v>1.130046233269083</v>
      </c>
      <c r="M161" s="131"/>
      <c r="N161" s="128">
        <v>0</v>
      </c>
      <c r="O161" s="128">
        <v>0</v>
      </c>
      <c r="P161" s="128">
        <v>0</v>
      </c>
      <c r="R161" s="130">
        <v>4.3366000000000002E-2</v>
      </c>
      <c r="S161" s="140">
        <v>4.8892999999999992E-2</v>
      </c>
    </row>
    <row r="162" spans="3:19" x14ac:dyDescent="0.15">
      <c r="C162">
        <v>2023</v>
      </c>
      <c r="E162" t="s">
        <v>187</v>
      </c>
      <c r="F162" s="63">
        <v>410.86</v>
      </c>
      <c r="G162" s="63">
        <v>-11.810000000000002</v>
      </c>
      <c r="H162" s="128">
        <v>91019</v>
      </c>
      <c r="I162" s="127">
        <v>-38800</v>
      </c>
      <c r="J162" s="127">
        <v>129819</v>
      </c>
      <c r="K162" s="129">
        <v>-0.4262846218921324</v>
      </c>
      <c r="L162" s="129">
        <v>1.4262846218921323</v>
      </c>
      <c r="M162" s="131"/>
      <c r="N162" s="128">
        <v>0</v>
      </c>
      <c r="O162" s="128">
        <v>0</v>
      </c>
      <c r="P162" s="128">
        <v>0</v>
      </c>
      <c r="R162" s="130">
        <v>0.218942</v>
      </c>
      <c r="S162" s="140">
        <v>2.5481000000000004E-2</v>
      </c>
    </row>
    <row r="163" spans="3:19" x14ac:dyDescent="0.15">
      <c r="C163">
        <v>2023</v>
      </c>
      <c r="E163" t="s">
        <v>240</v>
      </c>
      <c r="F163" s="63">
        <v>257.60000000000002</v>
      </c>
      <c r="G163" s="63">
        <v>13.710000000000036</v>
      </c>
      <c r="H163" s="128">
        <v>96837</v>
      </c>
      <c r="I163" s="127">
        <v>27039</v>
      </c>
      <c r="J163" s="127">
        <v>69798</v>
      </c>
      <c r="K163" s="129">
        <v>0.27922178506149509</v>
      </c>
      <c r="L163" s="129">
        <v>0.72077821493850491</v>
      </c>
      <c r="M163" s="131"/>
      <c r="N163" s="128">
        <v>0</v>
      </c>
      <c r="O163" s="128">
        <v>0</v>
      </c>
      <c r="P163" s="128">
        <v>0</v>
      </c>
      <c r="R163" s="130">
        <v>0.16352800000000001</v>
      </c>
      <c r="S163" s="140">
        <v>2.2074999999999984E-2</v>
      </c>
    </row>
    <row r="164" spans="3:19" x14ac:dyDescent="0.15">
      <c r="C164">
        <v>2023</v>
      </c>
      <c r="E164" t="s">
        <v>332</v>
      </c>
      <c r="F164" s="63">
        <v>69</v>
      </c>
      <c r="G164" s="63">
        <v>-3.6299999999999955</v>
      </c>
      <c r="H164" s="128">
        <v>131221</v>
      </c>
      <c r="I164" s="127">
        <v>-7037</v>
      </c>
      <c r="J164" s="127">
        <v>138258</v>
      </c>
      <c r="K164" s="129">
        <v>-5.3627087127822527E-2</v>
      </c>
      <c r="L164" s="129">
        <v>1.0536270871278226</v>
      </c>
      <c r="M164" s="131"/>
      <c r="N164" s="128">
        <v>0</v>
      </c>
      <c r="O164" s="128">
        <v>76285</v>
      </c>
      <c r="P164" s="128">
        <v>76285</v>
      </c>
      <c r="R164" s="130">
        <v>0.14907400000000001</v>
      </c>
      <c r="S164" s="140">
        <v>0.163996</v>
      </c>
    </row>
    <row r="165" spans="3:19" x14ac:dyDescent="0.15">
      <c r="C165">
        <v>2023</v>
      </c>
      <c r="E165" t="s">
        <v>191</v>
      </c>
      <c r="F165" s="63">
        <v>787.35</v>
      </c>
      <c r="G165" s="63">
        <v>12.690000000000055</v>
      </c>
      <c r="H165" s="128">
        <v>138373</v>
      </c>
      <c r="I165" s="127">
        <v>18010</v>
      </c>
      <c r="J165" s="127">
        <v>120363</v>
      </c>
      <c r="K165" s="129">
        <v>0.13015544940125603</v>
      </c>
      <c r="L165" s="129">
        <v>0.86984455059874399</v>
      </c>
      <c r="M165" s="131"/>
      <c r="N165" s="128">
        <v>1888.7107493761869</v>
      </c>
      <c r="O165" s="128">
        <v>0</v>
      </c>
      <c r="P165" s="128">
        <v>-1888.7107493761869</v>
      </c>
      <c r="R165" s="130">
        <v>9.4423000000000007E-2</v>
      </c>
      <c r="S165" s="140">
        <v>1.2648999999999994E-2</v>
      </c>
    </row>
    <row r="166" spans="3:19" x14ac:dyDescent="0.15">
      <c r="C166">
        <v>2023</v>
      </c>
      <c r="E166" t="s">
        <v>355</v>
      </c>
      <c r="F166" s="63">
        <v>914.34</v>
      </c>
      <c r="G166" s="63">
        <v>-29.960000000000036</v>
      </c>
      <c r="H166" s="128">
        <v>138944</v>
      </c>
      <c r="I166" s="127">
        <v>-81538</v>
      </c>
      <c r="J166" s="127">
        <v>220482</v>
      </c>
      <c r="K166" s="129">
        <v>-0.58684074159373556</v>
      </c>
      <c r="L166" s="129">
        <v>1.5868407415937356</v>
      </c>
      <c r="M166" s="131"/>
      <c r="N166" s="128">
        <v>64589</v>
      </c>
      <c r="O166" s="128">
        <v>213640</v>
      </c>
      <c r="P166" s="128">
        <v>149051</v>
      </c>
      <c r="R166" s="130">
        <v>0.145785</v>
      </c>
      <c r="S166" s="140">
        <v>1.9743000000000011E-2</v>
      </c>
    </row>
    <row r="167" spans="3:19" x14ac:dyDescent="0.15">
      <c r="C167">
        <v>2023</v>
      </c>
      <c r="E167" t="s">
        <v>193</v>
      </c>
      <c r="F167" s="63">
        <v>340.43</v>
      </c>
      <c r="G167" s="63">
        <v>-7.25</v>
      </c>
      <c r="H167" s="128">
        <v>193245</v>
      </c>
      <c r="I167" s="127">
        <v>-20237</v>
      </c>
      <c r="J167" s="127">
        <v>213482</v>
      </c>
      <c r="K167" s="129">
        <v>-0.10472198504489121</v>
      </c>
      <c r="L167" s="129">
        <v>1.1047219850448913</v>
      </c>
      <c r="M167" s="131"/>
      <c r="N167" s="128">
        <v>0</v>
      </c>
      <c r="O167" s="128">
        <v>47263</v>
      </c>
      <c r="P167" s="128">
        <v>47263</v>
      </c>
      <c r="R167" s="130">
        <v>0.13328899999999999</v>
      </c>
      <c r="S167" s="140">
        <v>5.0544000000000006E-2</v>
      </c>
    </row>
    <row r="168" spans="3:19" x14ac:dyDescent="0.15">
      <c r="C168">
        <v>2027</v>
      </c>
      <c r="E168" t="s">
        <v>317</v>
      </c>
      <c r="F168" s="63">
        <v>2286.14</v>
      </c>
      <c r="G168" s="63">
        <v>45.820000000000164</v>
      </c>
      <c r="H168" s="128">
        <v>222330</v>
      </c>
      <c r="I168" s="127">
        <v>147706</v>
      </c>
      <c r="J168" s="127">
        <v>74624</v>
      </c>
      <c r="K168" s="129">
        <v>0.66435478792785496</v>
      </c>
      <c r="L168" s="129">
        <v>0.33564521207214498</v>
      </c>
      <c r="M168" s="131"/>
      <c r="N168" s="128">
        <v>310619</v>
      </c>
      <c r="O168" s="128">
        <v>543453</v>
      </c>
      <c r="P168" s="128">
        <v>232834</v>
      </c>
      <c r="R168" s="130">
        <v>0.193546</v>
      </c>
      <c r="S168" s="140">
        <v>2.7090000000000169E-3</v>
      </c>
    </row>
    <row r="169" spans="3:19" x14ac:dyDescent="0.15">
      <c r="C169">
        <v>2027</v>
      </c>
      <c r="E169" t="s">
        <v>320</v>
      </c>
      <c r="F169" s="63">
        <v>382.91</v>
      </c>
      <c r="G169" s="63">
        <v>25.060000000000002</v>
      </c>
      <c r="H169" s="128">
        <v>229572</v>
      </c>
      <c r="I169" s="127">
        <v>139769</v>
      </c>
      <c r="J169" s="127">
        <v>89803</v>
      </c>
      <c r="K169" s="129">
        <v>0.60882424685937309</v>
      </c>
      <c r="L169" s="129">
        <v>0.39117575314062691</v>
      </c>
      <c r="M169" s="131"/>
      <c r="N169" s="128">
        <v>0</v>
      </c>
      <c r="O169" s="128">
        <v>1684</v>
      </c>
      <c r="P169" s="128">
        <v>1684</v>
      </c>
      <c r="R169" s="130">
        <v>0.471472</v>
      </c>
      <c r="S169" s="140">
        <v>1.7349999999999977E-2</v>
      </c>
    </row>
    <row r="170" spans="3:19" x14ac:dyDescent="0.15">
      <c r="C170">
        <v>2023</v>
      </c>
      <c r="E170" t="s">
        <v>326</v>
      </c>
      <c r="F170" s="63">
        <v>1904.85</v>
      </c>
      <c r="G170" s="63">
        <v>-5.4900000000000091</v>
      </c>
      <c r="H170" s="128">
        <v>255918</v>
      </c>
      <c r="I170" s="127">
        <v>-15772</v>
      </c>
      <c r="J170" s="127">
        <v>271690</v>
      </c>
      <c r="K170" s="129">
        <v>-6.1629115576082964E-2</v>
      </c>
      <c r="L170" s="129">
        <v>1.0616291155760829</v>
      </c>
      <c r="M170" s="131"/>
      <c r="N170" s="128">
        <v>49729.009611127432</v>
      </c>
      <c r="O170" s="128">
        <v>235136</v>
      </c>
      <c r="P170" s="128">
        <v>185406.99038887257</v>
      </c>
      <c r="R170" s="130">
        <v>0.24925800000000001</v>
      </c>
      <c r="S170" s="140">
        <v>1.174E-2</v>
      </c>
    </row>
    <row r="171" spans="3:19" x14ac:dyDescent="0.15">
      <c r="C171">
        <v>2023</v>
      </c>
      <c r="E171" t="s">
        <v>261</v>
      </c>
      <c r="F171" s="63">
        <v>789.12</v>
      </c>
      <c r="G171" s="63">
        <v>13.600000000000023</v>
      </c>
      <c r="H171" s="128">
        <v>374291</v>
      </c>
      <c r="I171" s="127">
        <v>27182</v>
      </c>
      <c r="J171" s="127">
        <v>347109</v>
      </c>
      <c r="K171" s="129">
        <v>7.2622638535257328E-2</v>
      </c>
      <c r="L171" s="129">
        <v>0.9273773614647427</v>
      </c>
      <c r="M171" s="131"/>
      <c r="N171" s="128">
        <v>32885</v>
      </c>
      <c r="O171" s="128">
        <v>428327</v>
      </c>
      <c r="P171" s="128">
        <v>395442</v>
      </c>
      <c r="R171" s="130">
        <v>5.7304000000000001E-2</v>
      </c>
      <c r="S171" s="140">
        <v>3.5355000000000004E-2</v>
      </c>
    </row>
    <row r="172" spans="3:19" x14ac:dyDescent="0.15">
      <c r="C172">
        <v>2026</v>
      </c>
      <c r="D172">
        <v>1</v>
      </c>
      <c r="E172" t="s">
        <v>333</v>
      </c>
      <c r="F172" s="63">
        <v>3331.68</v>
      </c>
      <c r="G172" s="63">
        <v>-50.140000000000327</v>
      </c>
      <c r="H172" s="128">
        <v>652838</v>
      </c>
      <c r="I172" s="127">
        <v>-295773</v>
      </c>
      <c r="J172" s="127">
        <v>948611</v>
      </c>
      <c r="K172" s="129">
        <v>-0.45305726688703785</v>
      </c>
      <c r="L172" s="129">
        <v>1.4530572668870378</v>
      </c>
      <c r="M172" s="131"/>
      <c r="N172" s="128">
        <v>1428725</v>
      </c>
      <c r="O172" s="128">
        <v>2088272</v>
      </c>
      <c r="P172" s="128">
        <v>659547</v>
      </c>
      <c r="R172" s="130">
        <v>0.51183900000000004</v>
      </c>
      <c r="S172" s="140">
        <v>2.0912999999999959E-2</v>
      </c>
    </row>
    <row r="173" spans="3:19" x14ac:dyDescent="0.15">
      <c r="C173">
        <v>2023</v>
      </c>
      <c r="E173" t="s">
        <v>306</v>
      </c>
      <c r="F173" s="63">
        <v>2666.42</v>
      </c>
      <c r="G173" s="63">
        <v>-33.389999999999873</v>
      </c>
      <c r="H173" s="128">
        <v>715369</v>
      </c>
      <c r="I173" s="127">
        <v>-96981</v>
      </c>
      <c r="J173" s="127">
        <v>812350</v>
      </c>
      <c r="K173" s="129">
        <v>-0.13556779787773862</v>
      </c>
      <c r="L173" s="129">
        <v>1.1355677978777385</v>
      </c>
      <c r="M173" s="131"/>
      <c r="N173" s="128">
        <v>511266.43753238011</v>
      </c>
      <c r="O173" s="128">
        <v>1267170</v>
      </c>
      <c r="P173" s="128">
        <v>755903.56246761989</v>
      </c>
      <c r="R173" s="130">
        <v>0.25201600000000002</v>
      </c>
      <c r="S173" s="140">
        <v>2.4150000000000005E-2</v>
      </c>
    </row>
    <row r="174" spans="3:19" x14ac:dyDescent="0.15">
      <c r="C174">
        <v>2023</v>
      </c>
      <c r="E174" t="s">
        <v>186</v>
      </c>
      <c r="F174" s="63">
        <v>2963.18</v>
      </c>
      <c r="G174" s="63">
        <v>-107.24000000000024</v>
      </c>
      <c r="H174" s="128">
        <v>912095</v>
      </c>
      <c r="I174" s="127">
        <v>-12360</v>
      </c>
      <c r="J174" s="127">
        <v>924455</v>
      </c>
      <c r="K174" s="129">
        <v>-1.3551219993531375E-2</v>
      </c>
      <c r="L174" s="129">
        <v>1.0135512199935315</v>
      </c>
      <c r="M174" s="131"/>
      <c r="N174" s="128">
        <v>21810.375102973136</v>
      </c>
      <c r="O174" s="128">
        <v>445476</v>
      </c>
      <c r="P174" s="128">
        <v>423665.62489702686</v>
      </c>
      <c r="R174" s="130">
        <v>0.01</v>
      </c>
      <c r="S174" s="140">
        <v>2.6083999999999996E-2</v>
      </c>
    </row>
    <row r="175" spans="3:19" x14ac:dyDescent="0.15">
      <c r="C175">
        <v>2023</v>
      </c>
      <c r="E175" t="s">
        <v>211</v>
      </c>
      <c r="F175" s="63">
        <v>4258.47</v>
      </c>
      <c r="G175" s="63">
        <v>22.390000000000327</v>
      </c>
      <c r="H175" s="128">
        <v>1382774</v>
      </c>
      <c r="I175" s="127">
        <v>38211</v>
      </c>
      <c r="J175" s="127">
        <v>1344563</v>
      </c>
      <c r="K175" s="129">
        <v>2.7633582928229775E-2</v>
      </c>
      <c r="L175" s="129">
        <v>0.97236641707177018</v>
      </c>
      <c r="M175" s="131"/>
      <c r="N175" s="128">
        <v>11961.834746049193</v>
      </c>
      <c r="O175" s="128">
        <v>159630</v>
      </c>
      <c r="P175" s="128">
        <v>147668.16525395081</v>
      </c>
      <c r="R175" s="130">
        <v>0.14807899999999999</v>
      </c>
      <c r="S175" s="140">
        <v>2.5801000000000018E-2</v>
      </c>
    </row>
  </sheetData>
  <sortState xmlns:xlrd2="http://schemas.microsoft.com/office/spreadsheetml/2017/richdata2" ref="D7:S175">
    <sortCondition ref="H7:H175"/>
  </sortState>
  <conditionalFormatting sqref="C7:C175">
    <cfRule type="cellIs" dxfId="11" priority="1" operator="equal">
      <formula>2023</formula>
    </cfRule>
  </conditionalFormatting>
  <conditionalFormatting sqref="H7:H1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17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:J17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:K1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:L1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:P1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:S1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14567-F869-4078-BB0D-75AB64EBFF2D}">
  <dimension ref="D2:X175"/>
  <sheetViews>
    <sheetView topLeftCell="B129" workbookViewId="0">
      <selection activeCell="M6" sqref="M6:M175"/>
    </sheetView>
  </sheetViews>
  <sheetFormatPr baseColWidth="10" defaultColWidth="9" defaultRowHeight="12" x14ac:dyDescent="0.15"/>
  <cols>
    <col min="5" max="5" width="14.19921875" bestFit="1" customWidth="1"/>
    <col min="9" max="10" width="12" bestFit="1" customWidth="1"/>
    <col min="11" max="11" width="9.59765625" bestFit="1" customWidth="1"/>
    <col min="12" max="12" width="9.59765625" customWidth="1"/>
    <col min="14" max="14" width="12" bestFit="1" customWidth="1"/>
    <col min="15" max="15" width="9.59765625" bestFit="1" customWidth="1"/>
    <col min="20" max="21" width="10" bestFit="1" customWidth="1"/>
    <col min="23" max="23" width="11.59765625" bestFit="1" customWidth="1"/>
    <col min="24" max="24" width="12.59765625" bestFit="1" customWidth="1"/>
  </cols>
  <sheetData>
    <row r="2" spans="4:24" x14ac:dyDescent="0.15">
      <c r="I2" s="131">
        <f>I3*1.35</f>
        <v>256512.16350000002</v>
      </c>
      <c r="J2" s="131">
        <f>J3*1.35</f>
        <v>275520.86550000001</v>
      </c>
      <c r="K2" s="131">
        <f>J2-I2</f>
        <v>19008.70199999999</v>
      </c>
      <c r="L2" s="130">
        <f>K2/I2</f>
        <v>7.410448588727446E-2</v>
      </c>
      <c r="M2">
        <f>K2/I2</f>
        <v>7.410448588727446E-2</v>
      </c>
      <c r="N2" s="131">
        <f>N3*1.35</f>
        <v>137934.90000000002</v>
      </c>
      <c r="O2" s="131">
        <f>O3*1.35</f>
        <v>145350.45000000001</v>
      </c>
      <c r="P2" s="131">
        <f>O2-N2</f>
        <v>7415.5499999999884</v>
      </c>
      <c r="Q2" s="130">
        <f>P2/N2</f>
        <v>5.3761230841505574E-2</v>
      </c>
    </row>
    <row r="3" spans="4:24" x14ac:dyDescent="0.15">
      <c r="I3" s="131">
        <f>MEDIAN(I7:I175)</f>
        <v>190009.01</v>
      </c>
      <c r="J3" s="131">
        <f>MEDIAN(J7:J175)</f>
        <v>204089.53</v>
      </c>
      <c r="K3" s="131">
        <f>J3-I3</f>
        <v>14080.51999999999</v>
      </c>
      <c r="L3" s="131"/>
      <c r="N3" s="131">
        <f>MEDIAN(N7:N175)</f>
        <v>102174</v>
      </c>
      <c r="O3" s="131">
        <f>MEDIAN(O7:O175)</f>
        <v>107667</v>
      </c>
      <c r="P3" s="131">
        <f>O3-N3</f>
        <v>5493</v>
      </c>
      <c r="Q3" s="131"/>
    </row>
    <row r="5" spans="4:24" x14ac:dyDescent="0.15">
      <c r="F5" t="s">
        <v>123</v>
      </c>
      <c r="I5" t="s">
        <v>371</v>
      </c>
      <c r="N5" t="s">
        <v>372</v>
      </c>
    </row>
    <row r="6" spans="4:24" x14ac:dyDescent="0.15">
      <c r="E6" t="s">
        <v>115</v>
      </c>
      <c r="F6" t="s">
        <v>63</v>
      </c>
      <c r="G6" t="s">
        <v>22</v>
      </c>
      <c r="H6" t="s">
        <v>373</v>
      </c>
      <c r="I6" t="s">
        <v>63</v>
      </c>
      <c r="J6" t="s">
        <v>22</v>
      </c>
      <c r="K6" t="s">
        <v>373</v>
      </c>
      <c r="L6" t="s">
        <v>375</v>
      </c>
      <c r="M6" t="s">
        <v>374</v>
      </c>
      <c r="N6" t="s">
        <v>63</v>
      </c>
      <c r="O6" t="s">
        <v>22</v>
      </c>
      <c r="P6" t="s">
        <v>373</v>
      </c>
      <c r="R6" s="130" t="s">
        <v>366</v>
      </c>
    </row>
    <row r="7" spans="4:24" x14ac:dyDescent="0.15">
      <c r="E7" t="s">
        <v>180</v>
      </c>
      <c r="F7" s="63">
        <f>'FY 26 - Original Shell'!AA27</f>
        <v>3150</v>
      </c>
      <c r="G7" s="63">
        <f>'FY 27 Shell'!AA27</f>
        <v>3148</v>
      </c>
      <c r="H7" s="63">
        <f t="shared" ref="H7:H38" si="0">G7-F7</f>
        <v>-2</v>
      </c>
      <c r="I7" s="128">
        <f>'FY 26 - Original Shell'!AB27</f>
        <v>153860.76999999999</v>
      </c>
      <c r="J7" s="128">
        <f>'FY 27 Shell'!AB27</f>
        <v>164105.53</v>
      </c>
      <c r="K7" s="131">
        <f t="shared" ref="K7:K38" si="1">J7-I7</f>
        <v>10244.760000000009</v>
      </c>
      <c r="L7" s="130">
        <f>K7/I7</f>
        <v>6.6584614128734759E-2</v>
      </c>
      <c r="M7">
        <v>2027</v>
      </c>
      <c r="N7" s="63">
        <f>'FY 26 - Original Shell'!AD27</f>
        <v>124167</v>
      </c>
      <c r="O7" s="63">
        <f>'FY 27 Shell'!AD27</f>
        <v>127335</v>
      </c>
      <c r="P7" s="63">
        <f t="shared" ref="P7:P38" si="2">O7-N7</f>
        <v>3168</v>
      </c>
      <c r="Q7" s="130">
        <f>P7/N7</f>
        <v>2.5514025465703447E-2</v>
      </c>
      <c r="R7" s="130">
        <v>1.0178999999999994E-2</v>
      </c>
    </row>
    <row r="8" spans="4:24" x14ac:dyDescent="0.15">
      <c r="D8">
        <v>1</v>
      </c>
      <c r="E8" t="s">
        <v>182</v>
      </c>
      <c r="F8" s="63">
        <f>'FY 26 - Original Shell'!AA28</f>
        <v>18923</v>
      </c>
      <c r="G8" s="63">
        <f>'FY 27 Shell'!AA28</f>
        <v>18951</v>
      </c>
      <c r="H8" s="63">
        <f t="shared" si="0"/>
        <v>28</v>
      </c>
      <c r="I8" s="128">
        <f>'FY 26 - Original Shell'!AB28</f>
        <v>106931.62</v>
      </c>
      <c r="J8" s="128">
        <f>'FY 27 Shell'!AB28</f>
        <v>122028.62</v>
      </c>
      <c r="K8" s="131">
        <f t="shared" si="1"/>
        <v>15097</v>
      </c>
      <c r="L8" s="130">
        <f t="shared" ref="L8:L71" si="3">K8/I8</f>
        <v>0.14118368355403202</v>
      </c>
      <c r="M8">
        <v>2026</v>
      </c>
      <c r="N8" s="63">
        <f>'FY 26 - Original Shell'!AD28</f>
        <v>67474</v>
      </c>
      <c r="O8" s="63">
        <f>'FY 27 Shell'!AD28</f>
        <v>80585</v>
      </c>
      <c r="P8" s="63">
        <f t="shared" si="2"/>
        <v>13111</v>
      </c>
      <c r="Q8" s="130">
        <f t="shared" ref="Q8:Q71" si="4">P8/N8</f>
        <v>0.19431188309571093</v>
      </c>
      <c r="R8" s="130">
        <v>-4.7798000000000007E-2</v>
      </c>
    </row>
    <row r="9" spans="4:24" x14ac:dyDescent="0.15">
      <c r="E9" t="s">
        <v>184</v>
      </c>
      <c r="F9" s="63">
        <f>'FY 26 - Original Shell'!AA29</f>
        <v>4222</v>
      </c>
      <c r="G9" s="63">
        <f>'FY 27 Shell'!AA29</f>
        <v>4220</v>
      </c>
      <c r="H9" s="63">
        <f t="shared" si="0"/>
        <v>-2</v>
      </c>
      <c r="I9" s="128">
        <f>'FY 26 - Original Shell'!AB29</f>
        <v>136567.14000000001</v>
      </c>
      <c r="J9" s="128">
        <f>'FY 27 Shell'!AB29</f>
        <v>153042.07</v>
      </c>
      <c r="K9" s="131">
        <f t="shared" si="1"/>
        <v>16474.929999999993</v>
      </c>
      <c r="L9" s="130">
        <f t="shared" si="3"/>
        <v>0.12063612081207815</v>
      </c>
      <c r="M9">
        <v>2025</v>
      </c>
      <c r="N9" s="63">
        <f>'FY 26 - Original Shell'!AD29</f>
        <v>94778</v>
      </c>
      <c r="O9" s="63">
        <f>'FY 27 Shell'!AD29</f>
        <v>129219</v>
      </c>
      <c r="P9" s="63">
        <f t="shared" si="2"/>
        <v>34441</v>
      </c>
      <c r="Q9" s="130">
        <f t="shared" si="4"/>
        <v>0.36338601785224417</v>
      </c>
      <c r="R9" s="130">
        <v>-7.6714999999999978E-2</v>
      </c>
      <c r="T9">
        <f>K10/I10</f>
        <v>3.3165505208013639E-2</v>
      </c>
    </row>
    <row r="10" spans="4:24" x14ac:dyDescent="0.15">
      <c r="E10" t="s">
        <v>186</v>
      </c>
      <c r="F10" s="63">
        <f>'FY 26 - Original Shell'!AA30</f>
        <v>18871</v>
      </c>
      <c r="G10" s="63">
        <f>'FY 27 Shell'!AA30</f>
        <v>18856</v>
      </c>
      <c r="H10" s="63">
        <f t="shared" si="0"/>
        <v>-15</v>
      </c>
      <c r="I10" s="128">
        <f>'FY 26 - Original Shell'!AB30</f>
        <v>248108.99</v>
      </c>
      <c r="J10" s="128">
        <f>'FY 27 Shell'!AB30</f>
        <v>256337.65</v>
      </c>
      <c r="K10" s="131">
        <f t="shared" si="1"/>
        <v>8228.6600000000035</v>
      </c>
      <c r="L10" s="130">
        <f t="shared" si="3"/>
        <v>3.3165505208013639E-2</v>
      </c>
      <c r="M10">
        <v>2023</v>
      </c>
      <c r="N10" s="63">
        <f>'FY 26 - Original Shell'!AD30</f>
        <v>146153</v>
      </c>
      <c r="O10" s="63">
        <f>'FY 27 Shell'!AD30</f>
        <v>151481</v>
      </c>
      <c r="P10" s="63">
        <f t="shared" si="2"/>
        <v>5328</v>
      </c>
      <c r="Q10" s="130">
        <f t="shared" si="4"/>
        <v>3.645494789706677E-2</v>
      </c>
      <c r="R10" s="130">
        <v>2.6083999999999996E-2</v>
      </c>
      <c r="T10">
        <f>I10/I2</f>
        <v>0.96724064315180114</v>
      </c>
      <c r="U10">
        <f>J10/J2</f>
        <v>0.93037472691882195</v>
      </c>
      <c r="W10" s="134">
        <f>N10/N2</f>
        <v>1.059579555282963</v>
      </c>
      <c r="X10" s="134">
        <f>O10/O2</f>
        <v>1.0421777159960632</v>
      </c>
    </row>
    <row r="11" spans="4:24" x14ac:dyDescent="0.15">
      <c r="E11" t="s">
        <v>187</v>
      </c>
      <c r="F11" s="63">
        <f>'FY 26 - Original Shell'!AA31</f>
        <v>3667</v>
      </c>
      <c r="G11" s="63">
        <f>'FY 27 Shell'!AA31</f>
        <v>3652</v>
      </c>
      <c r="H11" s="63">
        <f t="shared" si="0"/>
        <v>-15</v>
      </c>
      <c r="I11" s="128">
        <f>'FY 26 - Original Shell'!AB31</f>
        <v>190476.12</v>
      </c>
      <c r="J11" s="128">
        <f>'FY 27 Shell'!AB31</f>
        <v>200515.26</v>
      </c>
      <c r="K11" s="131">
        <f t="shared" si="1"/>
        <v>10039.140000000014</v>
      </c>
      <c r="L11" s="130">
        <f t="shared" si="3"/>
        <v>5.270550450103674E-2</v>
      </c>
      <c r="M11">
        <v>2023</v>
      </c>
      <c r="N11" s="63">
        <f>'FY 26 - Original Shell'!AD31</f>
        <v>120125</v>
      </c>
      <c r="O11" s="63">
        <f>'FY 27 Shell'!AD31</f>
        <v>119255</v>
      </c>
      <c r="P11" s="63">
        <f t="shared" si="2"/>
        <v>-870</v>
      </c>
      <c r="Q11" s="130">
        <f t="shared" si="4"/>
        <v>-7.2424557752341313E-3</v>
      </c>
      <c r="R11" s="130">
        <v>2.5481000000000004E-2</v>
      </c>
    </row>
    <row r="12" spans="4:24" x14ac:dyDescent="0.15">
      <c r="E12" t="s">
        <v>188</v>
      </c>
      <c r="F12" s="63">
        <f>'FY 26 - Original Shell'!AA32</f>
        <v>6126</v>
      </c>
      <c r="G12" s="63">
        <f>'FY 27 Shell'!AA32</f>
        <v>6089</v>
      </c>
      <c r="H12" s="63">
        <f t="shared" si="0"/>
        <v>-37</v>
      </c>
      <c r="I12" s="128">
        <f>'FY 26 - Original Shell'!AB32</f>
        <v>162275.18</v>
      </c>
      <c r="J12" s="128">
        <f>'FY 27 Shell'!AB32</f>
        <v>180025.69</v>
      </c>
      <c r="K12" s="131">
        <f t="shared" si="1"/>
        <v>17750.510000000009</v>
      </c>
      <c r="L12" s="130">
        <f t="shared" si="3"/>
        <v>0.10938524301744734</v>
      </c>
      <c r="M12">
        <v>2025</v>
      </c>
      <c r="N12" s="63">
        <f>'FY 26 - Original Shell'!AD32</f>
        <v>98042</v>
      </c>
      <c r="O12" s="63">
        <f>'FY 27 Shell'!AD32</f>
        <v>95405</v>
      </c>
      <c r="P12" s="63">
        <f t="shared" si="2"/>
        <v>-2637</v>
      </c>
      <c r="Q12" s="130">
        <f t="shared" si="4"/>
        <v>-2.6896636135533752E-2</v>
      </c>
      <c r="R12" s="130">
        <v>1.7770000000000286E-3</v>
      </c>
    </row>
    <row r="13" spans="4:24" x14ac:dyDescent="0.15">
      <c r="E13" t="s">
        <v>190</v>
      </c>
      <c r="F13" s="63">
        <f>'FY 26 - Original Shell'!AA33</f>
        <v>20197</v>
      </c>
      <c r="G13" s="63">
        <f>'FY 27 Shell'!AA33</f>
        <v>20210</v>
      </c>
      <c r="H13" s="63">
        <f t="shared" si="0"/>
        <v>13</v>
      </c>
      <c r="I13" s="128">
        <f>'FY 26 - Original Shell'!AB33</f>
        <v>200257.15</v>
      </c>
      <c r="J13" s="128">
        <f>'FY 27 Shell'!AB33</f>
        <v>219642.3</v>
      </c>
      <c r="K13" s="131">
        <f t="shared" si="1"/>
        <v>19385.149999999994</v>
      </c>
      <c r="L13" s="130">
        <f t="shared" si="3"/>
        <v>9.680128774428276E-2</v>
      </c>
      <c r="M13">
        <v>2027</v>
      </c>
      <c r="N13" s="63">
        <f>'FY 26 - Original Shell'!AD33</f>
        <v>106272</v>
      </c>
      <c r="O13" s="63">
        <f>'FY 27 Shell'!AD33</f>
        <v>110657</v>
      </c>
      <c r="P13" s="63">
        <f t="shared" si="2"/>
        <v>4385</v>
      </c>
      <c r="Q13" s="130">
        <f t="shared" si="4"/>
        <v>4.1262044564890091E-2</v>
      </c>
      <c r="R13" s="130">
        <v>-8.8059999999999805E-3</v>
      </c>
    </row>
    <row r="14" spans="4:24" x14ac:dyDescent="0.15">
      <c r="E14" t="s">
        <v>191</v>
      </c>
      <c r="F14" s="63">
        <f>'FY 26 - Original Shell'!AA34</f>
        <v>5277</v>
      </c>
      <c r="G14" s="63">
        <f>'FY 27 Shell'!AA34</f>
        <v>5280</v>
      </c>
      <c r="H14" s="63">
        <f t="shared" si="0"/>
        <v>3</v>
      </c>
      <c r="I14" s="128">
        <f>'FY 26 - Original Shell'!AB34</f>
        <v>219468.38</v>
      </c>
      <c r="J14" s="128">
        <f>'FY 27 Shell'!AB34</f>
        <v>226448.63</v>
      </c>
      <c r="K14" s="131">
        <f t="shared" si="1"/>
        <v>6980.25</v>
      </c>
      <c r="L14" s="130">
        <f t="shared" si="3"/>
        <v>3.1805265068252653E-2</v>
      </c>
      <c r="M14">
        <v>2023</v>
      </c>
      <c r="N14" s="63">
        <f>'FY 26 - Original Shell'!AD34</f>
        <v>141000</v>
      </c>
      <c r="O14" s="63">
        <f>'FY 27 Shell'!AD34</f>
        <v>153879</v>
      </c>
      <c r="P14" s="63">
        <f t="shared" si="2"/>
        <v>12879</v>
      </c>
      <c r="Q14" s="130">
        <f t="shared" si="4"/>
        <v>9.134042553191489E-2</v>
      </c>
      <c r="R14" s="130">
        <v>1.2648999999999994E-2</v>
      </c>
    </row>
    <row r="15" spans="4:24" x14ac:dyDescent="0.15">
      <c r="E15" t="s">
        <v>192</v>
      </c>
      <c r="F15" s="63">
        <f>'FY 26 - Original Shell'!AA35</f>
        <v>20684</v>
      </c>
      <c r="G15" s="63">
        <f>'FY 27 Shell'!AA35</f>
        <v>20498</v>
      </c>
      <c r="H15" s="63">
        <f t="shared" si="0"/>
        <v>-186</v>
      </c>
      <c r="I15" s="128">
        <f>'FY 26 - Original Shell'!AB35</f>
        <v>190802.8</v>
      </c>
      <c r="J15" s="128">
        <f>'FY 27 Shell'!AB35</f>
        <v>212250.96</v>
      </c>
      <c r="K15" s="131">
        <f t="shared" si="1"/>
        <v>21448.160000000003</v>
      </c>
      <c r="L15" s="130">
        <f t="shared" si="3"/>
        <v>0.11241009041796035</v>
      </c>
      <c r="M15">
        <v>2027</v>
      </c>
      <c r="N15" s="63">
        <f>'FY 26 - Original Shell'!AD35</f>
        <v>108382</v>
      </c>
      <c r="O15" s="63">
        <f>'FY 27 Shell'!AD35</f>
        <v>115135</v>
      </c>
      <c r="P15" s="63">
        <f t="shared" si="2"/>
        <v>6753</v>
      </c>
      <c r="Q15" s="130">
        <f t="shared" si="4"/>
        <v>6.2307394216751862E-2</v>
      </c>
      <c r="R15" s="130">
        <v>-2.0480999999999999E-2</v>
      </c>
    </row>
    <row r="16" spans="4:24" x14ac:dyDescent="0.15">
      <c r="E16" t="s">
        <v>193</v>
      </c>
      <c r="F16" s="63">
        <f>'FY 26 - Original Shell'!AA36</f>
        <v>3409</v>
      </c>
      <c r="G16" s="63">
        <f>'FY 27 Shell'!AA36</f>
        <v>3398</v>
      </c>
      <c r="H16" s="63">
        <f t="shared" si="0"/>
        <v>-11</v>
      </c>
      <c r="I16" s="128">
        <f>'FY 26 - Original Shell'!AB36</f>
        <v>227023.99</v>
      </c>
      <c r="J16" s="128">
        <f>'FY 27 Shell'!AB36</f>
        <v>234537.92</v>
      </c>
      <c r="K16" s="131">
        <f t="shared" si="1"/>
        <v>7513.9300000000221</v>
      </c>
      <c r="L16" s="130">
        <f t="shared" si="3"/>
        <v>3.3097515377119496E-2</v>
      </c>
      <c r="M16">
        <v>2023</v>
      </c>
      <c r="N16" s="63">
        <f>'FY 26 - Original Shell'!AD36</f>
        <v>113650</v>
      </c>
      <c r="O16" s="63">
        <f>'FY 27 Shell'!AD36</f>
        <v>106731</v>
      </c>
      <c r="P16" s="63">
        <f t="shared" si="2"/>
        <v>-6919</v>
      </c>
      <c r="Q16" s="130">
        <f t="shared" si="4"/>
        <v>-6.0879894412670478E-2</v>
      </c>
      <c r="R16" s="130">
        <v>5.0544000000000006E-2</v>
      </c>
    </row>
    <row r="17" spans="4:18" x14ac:dyDescent="0.15">
      <c r="D17">
        <v>1</v>
      </c>
      <c r="E17" t="s">
        <v>195</v>
      </c>
      <c r="F17" s="63">
        <f>'FY 26 - Original Shell'!AA37</f>
        <v>21560</v>
      </c>
      <c r="G17" s="63">
        <f>'FY 27 Shell'!AA37</f>
        <v>21547</v>
      </c>
      <c r="H17" s="63">
        <f t="shared" si="0"/>
        <v>-13</v>
      </c>
      <c r="I17" s="128">
        <f>'FY 26 - Original Shell'!AB37</f>
        <v>202217.97</v>
      </c>
      <c r="J17" s="128">
        <f>'FY 27 Shell'!AB37</f>
        <v>221293.7</v>
      </c>
      <c r="K17" s="131">
        <f t="shared" si="1"/>
        <v>19075.73000000001</v>
      </c>
      <c r="L17" s="130">
        <f t="shared" si="3"/>
        <v>9.4332516541433042E-2</v>
      </c>
      <c r="M17">
        <v>2024</v>
      </c>
      <c r="N17" s="63">
        <f>'FY 26 - Original Shell'!AD37</f>
        <v>90061</v>
      </c>
      <c r="O17" s="63">
        <f>'FY 27 Shell'!AD37</f>
        <v>97436</v>
      </c>
      <c r="P17" s="63">
        <f t="shared" si="2"/>
        <v>7375</v>
      </c>
      <c r="Q17" s="130">
        <f t="shared" si="4"/>
        <v>8.1888941939352214E-2</v>
      </c>
      <c r="R17" s="130">
        <v>-1.5620999999999996E-2</v>
      </c>
    </row>
    <row r="18" spans="4:18" x14ac:dyDescent="0.15">
      <c r="E18" t="s">
        <v>196</v>
      </c>
      <c r="F18" s="63">
        <f>'FY 26 - Original Shell'!AA38</f>
        <v>4834</v>
      </c>
      <c r="G18" s="63">
        <f>'FY 27 Shell'!AA38</f>
        <v>4848</v>
      </c>
      <c r="H18" s="63">
        <f t="shared" si="0"/>
        <v>14</v>
      </c>
      <c r="I18" s="128">
        <f>'FY 26 - Original Shell'!AB38</f>
        <v>170371.51</v>
      </c>
      <c r="J18" s="128">
        <f>'FY 27 Shell'!AB38</f>
        <v>175408.6</v>
      </c>
      <c r="K18" s="131">
        <f t="shared" si="1"/>
        <v>5037.0899999999965</v>
      </c>
      <c r="L18" s="130">
        <f t="shared" si="3"/>
        <v>2.9565330494517518E-2</v>
      </c>
      <c r="M18">
        <v>2023</v>
      </c>
      <c r="N18" s="63">
        <f>'FY 26 - Original Shell'!AD38</f>
        <v>114948</v>
      </c>
      <c r="O18" s="63">
        <f>'FY 27 Shell'!AD38</f>
        <v>124861</v>
      </c>
      <c r="P18" s="63">
        <f t="shared" si="2"/>
        <v>9913</v>
      </c>
      <c r="Q18" s="130">
        <f t="shared" si="4"/>
        <v>8.6238995023836862E-2</v>
      </c>
      <c r="R18" s="130">
        <v>1.1573E-2</v>
      </c>
    </row>
    <row r="19" spans="4:18" x14ac:dyDescent="0.15">
      <c r="E19" t="s">
        <v>197</v>
      </c>
      <c r="F19" s="63">
        <f>'FY 26 - Original Shell'!AA39</f>
        <v>2420</v>
      </c>
      <c r="G19" s="63">
        <f>'FY 27 Shell'!AA39</f>
        <v>2373</v>
      </c>
      <c r="H19" s="63">
        <f t="shared" si="0"/>
        <v>-47</v>
      </c>
      <c r="I19" s="128">
        <f>'FY 26 - Original Shell'!AB39</f>
        <v>200162.39</v>
      </c>
      <c r="J19" s="128">
        <f>'FY 27 Shell'!AB39</f>
        <v>227125.22</v>
      </c>
      <c r="K19" s="131">
        <f t="shared" si="1"/>
        <v>26962.829999999987</v>
      </c>
      <c r="L19" s="130">
        <f t="shared" si="3"/>
        <v>0.13470477645675585</v>
      </c>
      <c r="M19">
        <v>2027</v>
      </c>
      <c r="N19" s="63">
        <f>'FY 26 - Original Shell'!AD39</f>
        <v>102440</v>
      </c>
      <c r="O19" s="63">
        <f>'FY 27 Shell'!AD39</f>
        <v>110250</v>
      </c>
      <c r="P19" s="63">
        <f t="shared" si="2"/>
        <v>7810</v>
      </c>
      <c r="Q19" s="130">
        <f t="shared" si="4"/>
        <v>7.6239750097618117E-2</v>
      </c>
      <c r="R19" s="130">
        <v>-3.5571000000000019E-2</v>
      </c>
    </row>
    <row r="20" spans="4:18" x14ac:dyDescent="0.15">
      <c r="E20" t="s">
        <v>198</v>
      </c>
      <c r="F20" s="63">
        <f>'FY 26 - Original Shell'!AA40</f>
        <v>28148</v>
      </c>
      <c r="G20" s="63">
        <f>'FY 27 Shell'!AA40</f>
        <v>28090</v>
      </c>
      <c r="H20" s="63">
        <f t="shared" si="0"/>
        <v>-58</v>
      </c>
      <c r="I20" s="128">
        <f>'FY 26 - Original Shell'!AB40</f>
        <v>259856.11</v>
      </c>
      <c r="J20" s="128">
        <f>'FY 27 Shell'!AB40</f>
        <v>290056.62</v>
      </c>
      <c r="K20" s="131">
        <f t="shared" si="1"/>
        <v>30200.510000000009</v>
      </c>
      <c r="L20" s="130">
        <f t="shared" si="3"/>
        <v>0.11622012659236687</v>
      </c>
      <c r="M20">
        <v>2024</v>
      </c>
      <c r="N20" s="63">
        <f>'FY 26 - Original Shell'!AD40</f>
        <v>94750</v>
      </c>
      <c r="O20" s="63">
        <f>'FY 27 Shell'!AD40</f>
        <v>97223</v>
      </c>
      <c r="P20" s="63">
        <f t="shared" si="2"/>
        <v>2473</v>
      </c>
      <c r="Q20" s="130">
        <f t="shared" si="4"/>
        <v>2.6100263852242744E-2</v>
      </c>
      <c r="R20" s="130">
        <v>-2.2394999999999998E-2</v>
      </c>
    </row>
    <row r="21" spans="4:18" x14ac:dyDescent="0.15">
      <c r="D21">
        <v>1</v>
      </c>
      <c r="E21" t="s">
        <v>200</v>
      </c>
      <c r="F21" s="63">
        <f>'FY 26 - Original Shell'!AA41</f>
        <v>148377</v>
      </c>
      <c r="G21" s="63">
        <f>'FY 27 Shell'!AA41</f>
        <v>148012</v>
      </c>
      <c r="H21" s="63">
        <f t="shared" si="0"/>
        <v>-365</v>
      </c>
      <c r="I21" s="128">
        <f>'FY 26 - Original Shell'!AB41</f>
        <v>97242.3</v>
      </c>
      <c r="J21" s="128">
        <f>'FY 27 Shell'!AB41</f>
        <v>111992.84</v>
      </c>
      <c r="K21" s="131">
        <f t="shared" si="1"/>
        <v>14750.539999999994</v>
      </c>
      <c r="L21" s="130">
        <f t="shared" si="3"/>
        <v>0.15168851415484819</v>
      </c>
      <c r="M21">
        <v>2025</v>
      </c>
      <c r="N21" s="63">
        <f>'FY 26 - Original Shell'!AD41</f>
        <v>54440</v>
      </c>
      <c r="O21" s="63">
        <f>'FY 27 Shell'!AD41</f>
        <v>56584</v>
      </c>
      <c r="P21" s="63">
        <f t="shared" si="2"/>
        <v>2144</v>
      </c>
      <c r="Q21" s="130">
        <f t="shared" si="4"/>
        <v>3.9382806759735489E-2</v>
      </c>
      <c r="R21" s="130">
        <v>-1.755299999999993E-2</v>
      </c>
    </row>
    <row r="22" spans="4:18" x14ac:dyDescent="0.15">
      <c r="E22" t="s">
        <v>201</v>
      </c>
      <c r="F22" s="63">
        <f>'FY 26 - Original Shell'!AA42</f>
        <v>1652</v>
      </c>
      <c r="G22" s="63">
        <f>'FY 27 Shell'!AA42</f>
        <v>1670</v>
      </c>
      <c r="H22" s="63">
        <f t="shared" si="0"/>
        <v>18</v>
      </c>
      <c r="I22" s="128">
        <f>'FY 26 - Original Shell'!AB42</f>
        <v>420367.3</v>
      </c>
      <c r="J22" s="128">
        <f>'FY 27 Shell'!AB42</f>
        <v>449188.49</v>
      </c>
      <c r="K22" s="131">
        <f t="shared" si="1"/>
        <v>28821.190000000002</v>
      </c>
      <c r="L22" s="130">
        <f t="shared" si="3"/>
        <v>6.856192191923588E-2</v>
      </c>
      <c r="M22">
        <v>2026</v>
      </c>
      <c r="N22" s="63">
        <f>'FY 26 - Original Shell'!AD42</f>
        <v>149643</v>
      </c>
      <c r="O22" s="63">
        <f>'FY 27 Shell'!AD42</f>
        <v>156682</v>
      </c>
      <c r="P22" s="63">
        <f t="shared" si="2"/>
        <v>7039</v>
      </c>
      <c r="Q22" s="130">
        <f t="shared" si="4"/>
        <v>4.703861857888441E-2</v>
      </c>
      <c r="R22" s="130">
        <v>0</v>
      </c>
    </row>
    <row r="23" spans="4:18" x14ac:dyDescent="0.15">
      <c r="D23">
        <v>1</v>
      </c>
      <c r="E23" t="s">
        <v>202</v>
      </c>
      <c r="F23" s="63">
        <f>'FY 26 - Original Shell'!AA43</f>
        <v>61330</v>
      </c>
      <c r="G23" s="63">
        <f>'FY 27 Shell'!AA43</f>
        <v>61129</v>
      </c>
      <c r="H23" s="63">
        <f t="shared" si="0"/>
        <v>-201</v>
      </c>
      <c r="I23" s="128">
        <f>'FY 26 - Original Shell'!AB43</f>
        <v>124927.48</v>
      </c>
      <c r="J23" s="128">
        <f>'FY 27 Shell'!AB43</f>
        <v>141082.85</v>
      </c>
      <c r="K23" s="131">
        <f t="shared" si="1"/>
        <v>16155.37000000001</v>
      </c>
      <c r="L23" s="130">
        <f t="shared" si="3"/>
        <v>0.1293179851222486</v>
      </c>
      <c r="M23">
        <v>2027</v>
      </c>
      <c r="N23" s="63">
        <f>'FY 26 - Original Shell'!AD43</f>
        <v>82094</v>
      </c>
      <c r="O23" s="63">
        <f>'FY 27 Shell'!AD43</f>
        <v>83458</v>
      </c>
      <c r="P23" s="63">
        <f t="shared" si="2"/>
        <v>1364</v>
      </c>
      <c r="Q23" s="130">
        <f t="shared" si="4"/>
        <v>1.6615099763685533E-2</v>
      </c>
      <c r="R23" s="130">
        <v>-1.1230999999999991E-2</v>
      </c>
    </row>
    <row r="24" spans="4:18" x14ac:dyDescent="0.15">
      <c r="E24" t="s">
        <v>203</v>
      </c>
      <c r="F24" s="63">
        <f>'FY 26 - Original Shell'!AA44</f>
        <v>17543</v>
      </c>
      <c r="G24" s="63">
        <f>'FY 27 Shell'!AA44</f>
        <v>17490</v>
      </c>
      <c r="H24" s="63">
        <f t="shared" si="0"/>
        <v>-53</v>
      </c>
      <c r="I24" s="128">
        <f>'FY 26 - Original Shell'!AB44</f>
        <v>244838.85</v>
      </c>
      <c r="J24" s="128">
        <f>'FY 27 Shell'!AB44</f>
        <v>273278.82</v>
      </c>
      <c r="K24" s="131">
        <f t="shared" si="1"/>
        <v>28439.97</v>
      </c>
      <c r="L24" s="130">
        <f t="shared" si="3"/>
        <v>0.11615791366443684</v>
      </c>
      <c r="M24">
        <v>2026</v>
      </c>
      <c r="N24" s="63">
        <f>'FY 26 - Original Shell'!AD44</f>
        <v>132950</v>
      </c>
      <c r="O24" s="63">
        <f>'FY 27 Shell'!AD44</f>
        <v>142432</v>
      </c>
      <c r="P24" s="63">
        <f t="shared" si="2"/>
        <v>9482</v>
      </c>
      <c r="Q24" s="130">
        <f t="shared" si="4"/>
        <v>7.132004512974803E-2</v>
      </c>
      <c r="R24" s="130">
        <v>-3.0977999999999999E-2</v>
      </c>
    </row>
    <row r="25" spans="4:18" x14ac:dyDescent="0.15">
      <c r="E25" t="s">
        <v>204</v>
      </c>
      <c r="F25" s="63">
        <f>'FY 26 - Original Shell'!AA45</f>
        <v>8502</v>
      </c>
      <c r="G25" s="63">
        <f>'FY 27 Shell'!AA45</f>
        <v>8456</v>
      </c>
      <c r="H25" s="63">
        <f t="shared" si="0"/>
        <v>-46</v>
      </c>
      <c r="I25" s="128">
        <f>'FY 26 - Original Shell'!AB45</f>
        <v>137700.62</v>
      </c>
      <c r="J25" s="128">
        <f>'FY 27 Shell'!AB45</f>
        <v>160316.96</v>
      </c>
      <c r="K25" s="131">
        <f t="shared" si="1"/>
        <v>22616.339999999997</v>
      </c>
      <c r="L25" s="130">
        <f t="shared" si="3"/>
        <v>0.16424283347453336</v>
      </c>
      <c r="M25">
        <v>2024</v>
      </c>
      <c r="N25" s="63">
        <f>'FY 26 - Original Shell'!AD45</f>
        <v>84816</v>
      </c>
      <c r="O25" s="63">
        <f>'FY 27 Shell'!AD45</f>
        <v>90575</v>
      </c>
      <c r="P25" s="63">
        <f t="shared" si="2"/>
        <v>5759</v>
      </c>
      <c r="Q25" s="130">
        <f t="shared" si="4"/>
        <v>6.7899924542539139E-2</v>
      </c>
      <c r="R25" s="130">
        <v>-3.4009999999999985E-2</v>
      </c>
    </row>
    <row r="26" spans="4:18" x14ac:dyDescent="0.15">
      <c r="E26" t="s">
        <v>205</v>
      </c>
      <c r="F26" s="63">
        <f>'FY 26 - Original Shell'!AA46</f>
        <v>9710</v>
      </c>
      <c r="G26" s="63">
        <f>'FY 27 Shell'!AA46</f>
        <v>9613</v>
      </c>
      <c r="H26" s="63">
        <f t="shared" si="0"/>
        <v>-97</v>
      </c>
      <c r="I26" s="128">
        <f>'FY 26 - Original Shell'!AB46</f>
        <v>189384.87</v>
      </c>
      <c r="J26" s="128">
        <f>'FY 27 Shell'!AB46</f>
        <v>201033.53</v>
      </c>
      <c r="K26" s="131">
        <f t="shared" si="1"/>
        <v>11648.660000000003</v>
      </c>
      <c r="L26" s="130">
        <f t="shared" si="3"/>
        <v>6.1507870190475107E-2</v>
      </c>
      <c r="M26">
        <v>2023</v>
      </c>
      <c r="N26" s="63">
        <f>'FY 26 - Original Shell'!AD46</f>
        <v>148696</v>
      </c>
      <c r="O26" s="63">
        <f>'FY 27 Shell'!AD46</f>
        <v>158357</v>
      </c>
      <c r="P26" s="63">
        <f t="shared" si="2"/>
        <v>9661</v>
      </c>
      <c r="Q26" s="130">
        <f t="shared" si="4"/>
        <v>6.4971485446817662E-2</v>
      </c>
      <c r="R26" s="130">
        <v>2.6209999999999845E-3</v>
      </c>
    </row>
    <row r="27" spans="4:18" x14ac:dyDescent="0.15">
      <c r="E27" t="s">
        <v>206</v>
      </c>
      <c r="F27" s="63">
        <f>'FY 26 - Original Shell'!AA47</f>
        <v>1081</v>
      </c>
      <c r="G27" s="63">
        <f>'FY 27 Shell'!AA47</f>
        <v>1140</v>
      </c>
      <c r="H27" s="63">
        <f t="shared" si="0"/>
        <v>59</v>
      </c>
      <c r="I27" s="128">
        <f>'FY 26 - Original Shell'!AB47</f>
        <v>308032.65999999997</v>
      </c>
      <c r="J27" s="128">
        <f>'FY 27 Shell'!AB47</f>
        <v>331164.28999999998</v>
      </c>
      <c r="K27" s="131">
        <f t="shared" si="1"/>
        <v>23131.630000000005</v>
      </c>
      <c r="L27" s="130">
        <f t="shared" si="3"/>
        <v>7.5094731837851245E-2</v>
      </c>
      <c r="M27">
        <v>2027</v>
      </c>
      <c r="N27" s="63">
        <f>'FY 26 - Original Shell'!AD47</f>
        <v>89318</v>
      </c>
      <c r="O27" s="63">
        <f>'FY 27 Shell'!AD47</f>
        <v>87000</v>
      </c>
      <c r="P27" s="63">
        <f t="shared" si="2"/>
        <v>-2318</v>
      </c>
      <c r="Q27" s="130">
        <f t="shared" si="4"/>
        <v>-2.5952215678810543E-2</v>
      </c>
      <c r="R27" s="130">
        <v>0</v>
      </c>
    </row>
    <row r="28" spans="4:18" x14ac:dyDescent="0.15">
      <c r="E28" t="s">
        <v>208</v>
      </c>
      <c r="F28" s="63">
        <f>'FY 26 - Original Shell'!AA48</f>
        <v>5102</v>
      </c>
      <c r="G28" s="63">
        <f>'FY 27 Shell'!AA48</f>
        <v>5082</v>
      </c>
      <c r="H28" s="63">
        <f t="shared" si="0"/>
        <v>-20</v>
      </c>
      <c r="I28" s="128">
        <f>'FY 26 - Original Shell'!AB48</f>
        <v>149984.65</v>
      </c>
      <c r="J28" s="128">
        <f>'FY 27 Shell'!AB48</f>
        <v>172146.49</v>
      </c>
      <c r="K28" s="131">
        <f t="shared" si="1"/>
        <v>22161.839999999997</v>
      </c>
      <c r="L28" s="130">
        <f t="shared" si="3"/>
        <v>0.14776072084710001</v>
      </c>
      <c r="M28">
        <v>2024</v>
      </c>
      <c r="N28" s="63">
        <f>'FY 26 - Original Shell'!AD48</f>
        <v>96121</v>
      </c>
      <c r="O28" s="63">
        <f>'FY 27 Shell'!AD48</f>
        <v>99487</v>
      </c>
      <c r="P28" s="63">
        <f t="shared" si="2"/>
        <v>3366</v>
      </c>
      <c r="Q28" s="130">
        <f t="shared" si="4"/>
        <v>3.5018362272552304E-2</v>
      </c>
      <c r="R28" s="130">
        <v>-2.434900000000001E-2</v>
      </c>
    </row>
    <row r="29" spans="4:18" x14ac:dyDescent="0.15">
      <c r="E29" t="s">
        <v>209</v>
      </c>
      <c r="F29" s="63">
        <f>'FY 26 - Original Shell'!AA49</f>
        <v>10091</v>
      </c>
      <c r="G29" s="63">
        <f>'FY 27 Shell'!AA49</f>
        <v>10108</v>
      </c>
      <c r="H29" s="63">
        <f t="shared" si="0"/>
        <v>17</v>
      </c>
      <c r="I29" s="128">
        <f>'FY 26 - Original Shell'!AB49</f>
        <v>198635.96</v>
      </c>
      <c r="J29" s="128">
        <f>'FY 27 Shell'!AB49</f>
        <v>222880.37</v>
      </c>
      <c r="K29" s="131">
        <f t="shared" si="1"/>
        <v>24244.410000000003</v>
      </c>
      <c r="L29" s="130">
        <f t="shared" si="3"/>
        <v>0.12205448600545442</v>
      </c>
      <c r="M29">
        <v>2023</v>
      </c>
      <c r="N29" s="63">
        <f>'FY 26 - Original Shell'!AD49</f>
        <v>108059</v>
      </c>
      <c r="O29" s="63">
        <f>'FY 27 Shell'!AD49</f>
        <v>127941</v>
      </c>
      <c r="P29" s="63">
        <f t="shared" si="2"/>
        <v>19882</v>
      </c>
      <c r="Q29" s="130">
        <f t="shared" si="4"/>
        <v>0.18399207840161394</v>
      </c>
      <c r="R29" s="130">
        <v>-5.3245000000000015E-2</v>
      </c>
    </row>
    <row r="30" spans="4:18" x14ac:dyDescent="0.15">
      <c r="E30" t="s">
        <v>210</v>
      </c>
      <c r="F30" s="63">
        <f>'FY 26 - Original Shell'!AA50</f>
        <v>2156</v>
      </c>
      <c r="G30" s="63">
        <f>'FY 27 Shell'!AA50</f>
        <v>2168</v>
      </c>
      <c r="H30" s="63">
        <f t="shared" si="0"/>
        <v>12</v>
      </c>
      <c r="I30" s="128">
        <f>'FY 26 - Original Shell'!AB50</f>
        <v>167168.37</v>
      </c>
      <c r="J30" s="128">
        <f>'FY 27 Shell'!AB50</f>
        <v>172170.6</v>
      </c>
      <c r="K30" s="131">
        <f t="shared" si="1"/>
        <v>5002.2300000000105</v>
      </c>
      <c r="L30" s="130">
        <f t="shared" si="3"/>
        <v>2.9923304271017363E-2</v>
      </c>
      <c r="M30">
        <v>2023</v>
      </c>
      <c r="N30" s="63">
        <f>'FY 26 - Original Shell'!AD50</f>
        <v>83750</v>
      </c>
      <c r="O30" s="63">
        <f>'FY 27 Shell'!AD50</f>
        <v>96582</v>
      </c>
      <c r="P30" s="63">
        <f t="shared" si="2"/>
        <v>12832</v>
      </c>
      <c r="Q30" s="130">
        <f t="shared" si="4"/>
        <v>0.1532179104477612</v>
      </c>
      <c r="R30" s="130">
        <v>1.5729999999999911E-3</v>
      </c>
    </row>
    <row r="31" spans="4:18" x14ac:dyDescent="0.15">
      <c r="E31" t="s">
        <v>211</v>
      </c>
      <c r="F31" s="63">
        <f>'FY 26 - Original Shell'!AA51</f>
        <v>28994</v>
      </c>
      <c r="G31" s="63">
        <f>'FY 27 Shell'!AA51</f>
        <v>28852</v>
      </c>
      <c r="H31" s="63">
        <f t="shared" si="0"/>
        <v>-142</v>
      </c>
      <c r="I31" s="128">
        <f>'FY 26 - Original Shell'!AB51</f>
        <v>194251.96</v>
      </c>
      <c r="J31" s="128">
        <f>'FY 27 Shell'!AB51</f>
        <v>202664.76</v>
      </c>
      <c r="K31" s="131">
        <f t="shared" si="1"/>
        <v>8412.8000000000175</v>
      </c>
      <c r="L31" s="130">
        <f t="shared" si="3"/>
        <v>4.3308700720445847E-2</v>
      </c>
      <c r="M31">
        <v>2023</v>
      </c>
      <c r="N31" s="63">
        <f>'FY 26 - Original Shell'!AD51</f>
        <v>147969</v>
      </c>
      <c r="O31" s="63">
        <f>'FY 27 Shell'!AD51</f>
        <v>150787</v>
      </c>
      <c r="P31" s="63">
        <f t="shared" si="2"/>
        <v>2818</v>
      </c>
      <c r="Q31" s="130">
        <f t="shared" si="4"/>
        <v>1.9044529597415673E-2</v>
      </c>
      <c r="R31" s="130">
        <v>2.5801000000000018E-2</v>
      </c>
    </row>
    <row r="32" spans="4:18" x14ac:dyDescent="0.15">
      <c r="E32" t="s">
        <v>212</v>
      </c>
      <c r="F32" s="63">
        <f>'FY 26 - Original Shell'!AA52</f>
        <v>3757</v>
      </c>
      <c r="G32" s="63">
        <f>'FY 27 Shell'!AA52</f>
        <v>3786</v>
      </c>
      <c r="H32" s="63">
        <f t="shared" si="0"/>
        <v>29</v>
      </c>
      <c r="I32" s="128">
        <f>'FY 26 - Original Shell'!AB52</f>
        <v>226945.98</v>
      </c>
      <c r="J32" s="128">
        <f>'FY 27 Shell'!AB52</f>
        <v>236565.45</v>
      </c>
      <c r="K32" s="131">
        <f t="shared" si="1"/>
        <v>9619.4700000000012</v>
      </c>
      <c r="L32" s="130">
        <f t="shared" si="3"/>
        <v>4.2386606715836078E-2</v>
      </c>
      <c r="M32">
        <v>2023</v>
      </c>
      <c r="N32" s="63">
        <f>'FY 26 - Original Shell'!AD52</f>
        <v>90929</v>
      </c>
      <c r="O32" s="63">
        <f>'FY 27 Shell'!AD52</f>
        <v>94570</v>
      </c>
      <c r="P32" s="63">
        <f t="shared" si="2"/>
        <v>3641</v>
      </c>
      <c r="Q32" s="130">
        <f t="shared" si="4"/>
        <v>4.004223075146543E-2</v>
      </c>
      <c r="R32" s="130">
        <v>2.0862999999999993E-2</v>
      </c>
    </row>
    <row r="33" spans="4:18" x14ac:dyDescent="0.15">
      <c r="E33" t="s">
        <v>213</v>
      </c>
      <c r="F33" s="63">
        <f>'FY 26 - Original Shell'!AA53</f>
        <v>13399</v>
      </c>
      <c r="G33" s="63">
        <f>'FY 27 Shell'!AA53</f>
        <v>13317</v>
      </c>
      <c r="H33" s="63">
        <f t="shared" si="0"/>
        <v>-82</v>
      </c>
      <c r="I33" s="128">
        <f>'FY 26 - Original Shell'!AB53</f>
        <v>228813.16</v>
      </c>
      <c r="J33" s="128">
        <f>'FY 27 Shell'!AB53</f>
        <v>264933.21000000002</v>
      </c>
      <c r="K33" s="131">
        <f t="shared" si="1"/>
        <v>36120.050000000017</v>
      </c>
      <c r="L33" s="130">
        <f t="shared" si="3"/>
        <v>0.15785827178821366</v>
      </c>
      <c r="M33">
        <v>2025</v>
      </c>
      <c r="N33" s="63">
        <f>'FY 26 - Original Shell'!AD53</f>
        <v>110556</v>
      </c>
      <c r="O33" s="63">
        <f>'FY 27 Shell'!AD53</f>
        <v>116023</v>
      </c>
      <c r="P33" s="63">
        <f t="shared" si="2"/>
        <v>5467</v>
      </c>
      <c r="Q33" s="130">
        <f t="shared" si="4"/>
        <v>4.9450052462100658E-2</v>
      </c>
      <c r="R33" s="130">
        <v>-4.770400000000001E-2</v>
      </c>
    </row>
    <row r="34" spans="4:18" x14ac:dyDescent="0.15">
      <c r="E34" t="s">
        <v>214</v>
      </c>
      <c r="F34" s="63">
        <f>'FY 26 - Original Shell'!AA54</f>
        <v>15572</v>
      </c>
      <c r="G34" s="63">
        <f>'FY 27 Shell'!AA54</f>
        <v>15505</v>
      </c>
      <c r="H34" s="63">
        <f t="shared" si="0"/>
        <v>-67</v>
      </c>
      <c r="I34" s="128">
        <f>'FY 26 - Original Shell'!AB54</f>
        <v>154910.9</v>
      </c>
      <c r="J34" s="128">
        <f>'FY 27 Shell'!AB54</f>
        <v>171044.17</v>
      </c>
      <c r="K34" s="131">
        <f t="shared" si="1"/>
        <v>16133.270000000019</v>
      </c>
      <c r="L34" s="130">
        <f t="shared" si="3"/>
        <v>0.10414547975642785</v>
      </c>
      <c r="M34">
        <v>2026</v>
      </c>
      <c r="N34" s="63">
        <f>'FY 26 - Original Shell'!AD54</f>
        <v>114505</v>
      </c>
      <c r="O34" s="63">
        <f>'FY 27 Shell'!AD54</f>
        <v>118839</v>
      </c>
      <c r="P34" s="63">
        <f t="shared" si="2"/>
        <v>4334</v>
      </c>
      <c r="Q34" s="130">
        <f t="shared" si="4"/>
        <v>3.7849875551285973E-2</v>
      </c>
      <c r="R34" s="130">
        <v>-8.0629999999999868E-3</v>
      </c>
    </row>
    <row r="35" spans="4:18" x14ac:dyDescent="0.15">
      <c r="E35" t="s">
        <v>215</v>
      </c>
      <c r="F35" s="63">
        <f>'FY 26 - Original Shell'!AA55</f>
        <v>1369</v>
      </c>
      <c r="G35" s="63">
        <f>'FY 27 Shell'!AA55</f>
        <v>1463</v>
      </c>
      <c r="H35" s="63">
        <f t="shared" si="0"/>
        <v>94</v>
      </c>
      <c r="I35" s="128">
        <f>'FY 26 - Original Shell'!AB55</f>
        <v>254416.87</v>
      </c>
      <c r="J35" s="128">
        <f>'FY 27 Shell'!AB55</f>
        <v>263941.82</v>
      </c>
      <c r="K35" s="131">
        <f t="shared" si="1"/>
        <v>9524.9500000000116</v>
      </c>
      <c r="L35" s="130">
        <f t="shared" si="3"/>
        <v>3.7438358549100978E-2</v>
      </c>
      <c r="M35">
        <v>2025</v>
      </c>
      <c r="N35" s="63">
        <f>'FY 26 - Original Shell'!AD55</f>
        <v>120625</v>
      </c>
      <c r="O35" s="63">
        <f>'FY 27 Shell'!AD55</f>
        <v>114904</v>
      </c>
      <c r="P35" s="63">
        <f t="shared" si="2"/>
        <v>-5721</v>
      </c>
      <c r="Q35" s="130">
        <f t="shared" si="4"/>
        <v>-4.7427979274611398E-2</v>
      </c>
      <c r="R35" s="130">
        <v>4.8892999999999992E-2</v>
      </c>
    </row>
    <row r="36" spans="4:18" x14ac:dyDescent="0.15">
      <c r="E36" t="s">
        <v>216</v>
      </c>
      <c r="F36" s="63">
        <f>'FY 26 - Original Shell'!AA56</f>
        <v>5258</v>
      </c>
      <c r="G36" s="63">
        <f>'FY 27 Shell'!AA56</f>
        <v>5268</v>
      </c>
      <c r="H36" s="63">
        <f t="shared" si="0"/>
        <v>10</v>
      </c>
      <c r="I36" s="128">
        <f>'FY 26 - Original Shell'!AB56</f>
        <v>177813.8</v>
      </c>
      <c r="J36" s="128">
        <f>'FY 27 Shell'!AB56</f>
        <v>195810.11</v>
      </c>
      <c r="K36" s="131">
        <f t="shared" si="1"/>
        <v>17996.309999999998</v>
      </c>
      <c r="L36" s="130">
        <f t="shared" si="3"/>
        <v>0.10120873632980117</v>
      </c>
      <c r="M36">
        <v>2026</v>
      </c>
      <c r="N36" s="63">
        <f>'FY 26 - Original Shell'!AD56</f>
        <v>124311</v>
      </c>
      <c r="O36" s="63">
        <f>'FY 27 Shell'!AD56</f>
        <v>122500</v>
      </c>
      <c r="P36" s="63">
        <f t="shared" si="2"/>
        <v>-1811</v>
      </c>
      <c r="Q36" s="130">
        <f t="shared" si="4"/>
        <v>-1.4568300472202781E-2</v>
      </c>
      <c r="R36" s="130">
        <v>5.2860000000000129E-3</v>
      </c>
    </row>
    <row r="37" spans="4:18" x14ac:dyDescent="0.15">
      <c r="E37" t="s">
        <v>217</v>
      </c>
      <c r="F37" s="63">
        <f>'FY 26 - Original Shell'!AA57</f>
        <v>1573</v>
      </c>
      <c r="G37" s="63">
        <f>'FY 27 Shell'!AA57</f>
        <v>1438</v>
      </c>
      <c r="H37" s="63">
        <f t="shared" si="0"/>
        <v>-135</v>
      </c>
      <c r="I37" s="128">
        <f>'FY 26 - Original Shell'!AB57</f>
        <v>439142.56</v>
      </c>
      <c r="J37" s="128">
        <f>'FY 27 Shell'!AB57</f>
        <v>521239.12</v>
      </c>
      <c r="K37" s="131">
        <f t="shared" si="1"/>
        <v>82096.56</v>
      </c>
      <c r="L37" s="130">
        <f t="shared" si="3"/>
        <v>0.18694740040682917</v>
      </c>
      <c r="M37">
        <v>2026</v>
      </c>
      <c r="N37" s="63">
        <f>'FY 26 - Original Shell'!AD57</f>
        <v>99922</v>
      </c>
      <c r="O37" s="63">
        <f>'FY 27 Shell'!AD57</f>
        <v>101339</v>
      </c>
      <c r="P37" s="63">
        <f t="shared" si="2"/>
        <v>1417</v>
      </c>
      <c r="Q37" s="130">
        <f t="shared" si="4"/>
        <v>1.4181061227757651E-2</v>
      </c>
      <c r="R37" s="130">
        <v>0</v>
      </c>
    </row>
    <row r="38" spans="4:18" x14ac:dyDescent="0.15">
      <c r="E38" t="s">
        <v>218</v>
      </c>
      <c r="F38" s="63">
        <f>'FY 26 - Original Shell'!AA58</f>
        <v>12285</v>
      </c>
      <c r="G38" s="63">
        <f>'FY 27 Shell'!AA58</f>
        <v>12267</v>
      </c>
      <c r="H38" s="63">
        <f t="shared" si="0"/>
        <v>-18</v>
      </c>
      <c r="I38" s="128">
        <f>'FY 26 - Original Shell'!AB58</f>
        <v>160034.71</v>
      </c>
      <c r="J38" s="128">
        <f>'FY 27 Shell'!AB58</f>
        <v>176902.55</v>
      </c>
      <c r="K38" s="131">
        <f t="shared" si="1"/>
        <v>16867.839999999997</v>
      </c>
      <c r="L38" s="130">
        <f t="shared" si="3"/>
        <v>0.10540113454137541</v>
      </c>
      <c r="M38">
        <v>2024</v>
      </c>
      <c r="N38" s="63">
        <f>'FY 26 - Original Shell'!AD58</f>
        <v>101916</v>
      </c>
      <c r="O38" s="63">
        <f>'FY 27 Shell'!AD58</f>
        <v>104953</v>
      </c>
      <c r="P38" s="63">
        <f t="shared" si="2"/>
        <v>3037</v>
      </c>
      <c r="Q38" s="130">
        <f t="shared" si="4"/>
        <v>2.9799050198202441E-2</v>
      </c>
      <c r="R38" s="130">
        <v>-7.6849999999999974E-3</v>
      </c>
    </row>
    <row r="39" spans="4:18" x14ac:dyDescent="0.15">
      <c r="E39" t="s">
        <v>219</v>
      </c>
      <c r="F39" s="63">
        <f>'FY 26 - Original Shell'!AA59</f>
        <v>14317</v>
      </c>
      <c r="G39" s="63">
        <f>'FY 27 Shell'!AA59</f>
        <v>14301</v>
      </c>
      <c r="H39" s="63">
        <f t="shared" ref="H39:H70" si="5">G39-F39</f>
        <v>-16</v>
      </c>
      <c r="I39" s="128">
        <f>'FY 26 - Original Shell'!AB59</f>
        <v>190009.01</v>
      </c>
      <c r="J39" s="128">
        <f>'FY 27 Shell'!AB59</f>
        <v>206032.29</v>
      </c>
      <c r="K39" s="131">
        <f t="shared" ref="K39:K70" si="6">J39-I39</f>
        <v>16023.279999999999</v>
      </c>
      <c r="L39" s="130">
        <f t="shared" si="3"/>
        <v>8.4329053659086994E-2</v>
      </c>
      <c r="M39">
        <v>2027</v>
      </c>
      <c r="N39" s="63">
        <f>'FY 26 - Original Shell'!AD59</f>
        <v>101424</v>
      </c>
      <c r="O39" s="63">
        <f>'FY 27 Shell'!AD59</f>
        <v>104458</v>
      </c>
      <c r="P39" s="63">
        <f t="shared" ref="P39:P70" si="7">O39-N39</f>
        <v>3034</v>
      </c>
      <c r="Q39" s="130">
        <f t="shared" si="4"/>
        <v>2.9914024294052689E-2</v>
      </c>
      <c r="R39" s="130">
        <v>5.6999999999973738E-5</v>
      </c>
    </row>
    <row r="40" spans="4:18" x14ac:dyDescent="0.15">
      <c r="D40">
        <v>1</v>
      </c>
      <c r="E40" t="s">
        <v>220</v>
      </c>
      <c r="F40" s="63">
        <f>'FY 26 - Original Shell'!AA60</f>
        <v>86967</v>
      </c>
      <c r="G40" s="63">
        <f>'FY 27 Shell'!AA60</f>
        <v>86086</v>
      </c>
      <c r="H40" s="63">
        <f t="shared" si="5"/>
        <v>-881</v>
      </c>
      <c r="I40" s="128">
        <f>'FY 26 - Original Shell'!AB60</f>
        <v>170449.96</v>
      </c>
      <c r="J40" s="128">
        <f>'FY 27 Shell'!AB60</f>
        <v>188051.32</v>
      </c>
      <c r="K40" s="131">
        <f t="shared" si="6"/>
        <v>17601.360000000015</v>
      </c>
      <c r="L40" s="130">
        <f t="shared" si="3"/>
        <v>0.10326408994170498</v>
      </c>
      <c r="M40">
        <v>2027</v>
      </c>
      <c r="N40" s="63">
        <f>'FY 26 - Original Shell'!AD60</f>
        <v>79983</v>
      </c>
      <c r="O40" s="63">
        <f>'FY 27 Shell'!AD60</f>
        <v>83422</v>
      </c>
      <c r="P40" s="63">
        <f t="shared" si="7"/>
        <v>3439</v>
      </c>
      <c r="Q40" s="130">
        <f t="shared" si="4"/>
        <v>4.2996636785316879E-2</v>
      </c>
      <c r="R40" s="130">
        <v>-1.0849999999999971E-2</v>
      </c>
    </row>
    <row r="41" spans="4:18" x14ac:dyDescent="0.15">
      <c r="E41" t="s">
        <v>222</v>
      </c>
      <c r="F41" s="63">
        <f>'FY 26 - Original Shell'!AA61</f>
        <v>21926</v>
      </c>
      <c r="G41" s="63">
        <f>'FY 27 Shell'!AA61</f>
        <v>21683</v>
      </c>
      <c r="H41" s="63">
        <f t="shared" si="5"/>
        <v>-243</v>
      </c>
      <c r="I41" s="128">
        <f>'FY 26 - Original Shell'!AB61</f>
        <v>730638.69</v>
      </c>
      <c r="J41" s="128">
        <f>'FY 27 Shell'!AB61</f>
        <v>765864.34</v>
      </c>
      <c r="K41" s="131">
        <f t="shared" si="6"/>
        <v>35225.650000000023</v>
      </c>
      <c r="L41" s="130">
        <f t="shared" si="3"/>
        <v>4.8212133414396695E-2</v>
      </c>
      <c r="M41">
        <v>2023</v>
      </c>
      <c r="N41" s="63">
        <f>'FY 26 - Original Shell'!AD61</f>
        <v>250000</v>
      </c>
      <c r="O41" s="63">
        <f>'FY 27 Shell'!AD61</f>
        <v>250000</v>
      </c>
      <c r="P41" s="63">
        <f t="shared" si="7"/>
        <v>0</v>
      </c>
      <c r="Q41" s="130">
        <f t="shared" si="4"/>
        <v>0</v>
      </c>
      <c r="R41" s="130">
        <v>0</v>
      </c>
    </row>
    <row r="42" spans="4:18" x14ac:dyDescent="0.15">
      <c r="E42" t="s">
        <v>223</v>
      </c>
      <c r="F42" s="63">
        <f>'FY 26 - Original Shell'!AA62</f>
        <v>4445</v>
      </c>
      <c r="G42" s="63">
        <f>'FY 27 Shell'!AA62</f>
        <v>4432</v>
      </c>
      <c r="H42" s="63">
        <f t="shared" si="5"/>
        <v>-13</v>
      </c>
      <c r="I42" s="128">
        <f>'FY 26 - Original Shell'!AB62</f>
        <v>207738.52</v>
      </c>
      <c r="J42" s="128">
        <f>'FY 27 Shell'!AB62</f>
        <v>237772.58</v>
      </c>
      <c r="K42" s="131">
        <f t="shared" si="6"/>
        <v>30034.059999999998</v>
      </c>
      <c r="L42" s="130">
        <f t="shared" si="3"/>
        <v>0.14457626828187667</v>
      </c>
      <c r="M42">
        <v>2025</v>
      </c>
      <c r="N42" s="63">
        <f>'FY 26 - Original Shell'!AD62</f>
        <v>85859</v>
      </c>
      <c r="O42" s="63">
        <f>'FY 27 Shell'!AD62</f>
        <v>86995</v>
      </c>
      <c r="P42" s="63">
        <f t="shared" si="7"/>
        <v>1136</v>
      </c>
      <c r="Q42" s="130">
        <f t="shared" si="4"/>
        <v>1.3230995003435865E-2</v>
      </c>
      <c r="R42" s="130">
        <v>-3.0011999999999983E-2</v>
      </c>
    </row>
    <row r="43" spans="4:18" x14ac:dyDescent="0.15">
      <c r="D43">
        <v>1</v>
      </c>
      <c r="E43" t="s">
        <v>224</v>
      </c>
      <c r="F43" s="63">
        <f>'FY 26 - Original Shell'!AA63</f>
        <v>12358</v>
      </c>
      <c r="G43" s="63">
        <f>'FY 27 Shell'!AA63</f>
        <v>12359</v>
      </c>
      <c r="H43" s="63">
        <f t="shared" si="5"/>
        <v>1</v>
      </c>
      <c r="I43" s="128">
        <f>'FY 26 - Original Shell'!AB63</f>
        <v>120714.73</v>
      </c>
      <c r="J43" s="128">
        <f>'FY 27 Shell'!AB63</f>
        <v>140192.4</v>
      </c>
      <c r="K43" s="131">
        <f t="shared" si="6"/>
        <v>19477.669999999998</v>
      </c>
      <c r="L43" s="130">
        <f t="shared" si="3"/>
        <v>0.16135288543494236</v>
      </c>
      <c r="M43">
        <v>2024</v>
      </c>
      <c r="N43" s="63">
        <f>'FY 26 - Original Shell'!AD63</f>
        <v>69835</v>
      </c>
      <c r="O43" s="63">
        <f>'FY 27 Shell'!AD63</f>
        <v>76263</v>
      </c>
      <c r="P43" s="63">
        <f t="shared" si="7"/>
        <v>6428</v>
      </c>
      <c r="Q43" s="130">
        <f t="shared" si="4"/>
        <v>9.2045535906064291E-2</v>
      </c>
      <c r="R43" s="130">
        <v>-3.2277E-2</v>
      </c>
    </row>
    <row r="44" spans="4:18" x14ac:dyDescent="0.15">
      <c r="E44" t="s">
        <v>225</v>
      </c>
      <c r="F44" s="63">
        <f>'FY 26 - Original Shell'!AA64</f>
        <v>7207</v>
      </c>
      <c r="G44" s="63">
        <f>'FY 27 Shell'!AA64</f>
        <v>7182</v>
      </c>
      <c r="H44" s="63">
        <f t="shared" si="5"/>
        <v>-25</v>
      </c>
      <c r="I44" s="128">
        <f>'FY 26 - Original Shell'!AB64</f>
        <v>180257.69</v>
      </c>
      <c r="J44" s="128">
        <f>'FY 27 Shell'!AB64</f>
        <v>203515.98</v>
      </c>
      <c r="K44" s="131">
        <f t="shared" si="6"/>
        <v>23258.290000000008</v>
      </c>
      <c r="L44" s="130">
        <f t="shared" si="3"/>
        <v>0.12902800429762529</v>
      </c>
      <c r="M44">
        <v>2025</v>
      </c>
      <c r="N44" s="63">
        <f>'FY 26 - Original Shell'!AD64</f>
        <v>148095</v>
      </c>
      <c r="O44" s="63">
        <f>'FY 27 Shell'!AD64</f>
        <v>151875</v>
      </c>
      <c r="P44" s="63">
        <f t="shared" si="7"/>
        <v>3780</v>
      </c>
      <c r="Q44" s="130">
        <f t="shared" si="4"/>
        <v>2.5524156791248861E-2</v>
      </c>
      <c r="R44" s="130">
        <v>-1.6521999999999981E-2</v>
      </c>
    </row>
    <row r="45" spans="4:18" x14ac:dyDescent="0.15">
      <c r="E45" t="s">
        <v>226</v>
      </c>
      <c r="F45" s="63">
        <f>'FY 26 - Original Shell'!AA65</f>
        <v>1675</v>
      </c>
      <c r="G45" s="63">
        <f>'FY 27 Shell'!AA65</f>
        <v>1616</v>
      </c>
      <c r="H45" s="63">
        <f t="shared" si="5"/>
        <v>-59</v>
      </c>
      <c r="I45" s="128">
        <f>'FY 26 - Original Shell'!AB65</f>
        <v>184424.75</v>
      </c>
      <c r="J45" s="128">
        <f>'FY 27 Shell'!AB65</f>
        <v>204666.73</v>
      </c>
      <c r="K45" s="131">
        <f t="shared" si="6"/>
        <v>20241.98000000001</v>
      </c>
      <c r="L45" s="130">
        <f t="shared" si="3"/>
        <v>0.10975739427598524</v>
      </c>
      <c r="M45">
        <v>2023</v>
      </c>
      <c r="N45" s="63">
        <f>'FY 26 - Original Shell'!AD65</f>
        <v>100673</v>
      </c>
      <c r="O45" s="63">
        <f>'FY 27 Shell'!AD65</f>
        <v>108500</v>
      </c>
      <c r="P45" s="63">
        <f t="shared" si="7"/>
        <v>7827</v>
      </c>
      <c r="Q45" s="130">
        <f t="shared" si="4"/>
        <v>7.7746764276419689E-2</v>
      </c>
      <c r="R45" s="130">
        <v>-2.1689999999999987E-2</v>
      </c>
    </row>
    <row r="46" spans="4:18" x14ac:dyDescent="0.15">
      <c r="E46" t="s">
        <v>227</v>
      </c>
      <c r="F46" s="63">
        <f>'FY 26 - Original Shell'!AA66</f>
        <v>5218</v>
      </c>
      <c r="G46" s="63">
        <f>'FY 27 Shell'!AA66</f>
        <v>5214</v>
      </c>
      <c r="H46" s="63">
        <f t="shared" si="5"/>
        <v>-4</v>
      </c>
      <c r="I46" s="128">
        <f>'FY 26 - Original Shell'!AB66</f>
        <v>210755.91</v>
      </c>
      <c r="J46" s="128">
        <f>'FY 27 Shell'!AB66</f>
        <v>217032.73</v>
      </c>
      <c r="K46" s="131">
        <f t="shared" si="6"/>
        <v>6276.820000000007</v>
      </c>
      <c r="L46" s="130">
        <f t="shared" si="3"/>
        <v>2.9782415117089751E-2</v>
      </c>
      <c r="M46">
        <v>2023</v>
      </c>
      <c r="N46" s="63">
        <f>'FY 26 - Original Shell'!AD66</f>
        <v>107478</v>
      </c>
      <c r="O46" s="63">
        <f>'FY 27 Shell'!AD66</f>
        <v>123005</v>
      </c>
      <c r="P46" s="63">
        <f t="shared" si="7"/>
        <v>15527</v>
      </c>
      <c r="Q46" s="130">
        <f t="shared" si="4"/>
        <v>0.14446677459573121</v>
      </c>
      <c r="R46" s="130">
        <v>3.6120000000000041E-3</v>
      </c>
    </row>
    <row r="47" spans="4:18" x14ac:dyDescent="0.15">
      <c r="E47" t="s">
        <v>228</v>
      </c>
      <c r="F47" s="63">
        <f>'FY 26 - Original Shell'!AA67</f>
        <v>8949</v>
      </c>
      <c r="G47" s="63">
        <f>'FY 27 Shell'!AA67</f>
        <v>8934</v>
      </c>
      <c r="H47" s="63">
        <f t="shared" si="5"/>
        <v>-15</v>
      </c>
      <c r="I47" s="128">
        <f>'FY 26 - Original Shell'!AB67</f>
        <v>186818.67</v>
      </c>
      <c r="J47" s="128">
        <f>'FY 27 Shell'!AB67</f>
        <v>206085.51</v>
      </c>
      <c r="K47" s="131">
        <f t="shared" si="6"/>
        <v>19266.839999999997</v>
      </c>
      <c r="L47" s="130">
        <f t="shared" si="3"/>
        <v>0.10313123415341729</v>
      </c>
      <c r="M47">
        <v>2027</v>
      </c>
      <c r="N47" s="63">
        <f>'FY 26 - Original Shell'!AD67</f>
        <v>107096</v>
      </c>
      <c r="O47" s="63">
        <f>'FY 27 Shell'!AD67</f>
        <v>105866</v>
      </c>
      <c r="P47" s="63">
        <f t="shared" si="7"/>
        <v>-1230</v>
      </c>
      <c r="Q47" s="130">
        <f t="shared" si="4"/>
        <v>-1.1485022783297228E-2</v>
      </c>
      <c r="R47" s="130">
        <v>6.4500000000000668E-4</v>
      </c>
    </row>
    <row r="48" spans="4:18" x14ac:dyDescent="0.15">
      <c r="E48" t="s">
        <v>229</v>
      </c>
      <c r="F48" s="63">
        <f>'FY 26 - Original Shell'!AA68</f>
        <v>12960</v>
      </c>
      <c r="G48" s="63">
        <f>'FY 27 Shell'!AA68</f>
        <v>12834</v>
      </c>
      <c r="H48" s="63">
        <f t="shared" si="5"/>
        <v>-126</v>
      </c>
      <c r="I48" s="128">
        <f>'FY 26 - Original Shell'!AB68</f>
        <v>164525.56</v>
      </c>
      <c r="J48" s="128">
        <f>'FY 27 Shell'!AB68</f>
        <v>190470.03</v>
      </c>
      <c r="K48" s="131">
        <f t="shared" si="6"/>
        <v>25944.47</v>
      </c>
      <c r="L48" s="130">
        <f t="shared" si="3"/>
        <v>0.15769264058423507</v>
      </c>
      <c r="M48">
        <v>2025</v>
      </c>
      <c r="N48" s="63">
        <f>'FY 26 - Original Shell'!AD68</f>
        <v>116163</v>
      </c>
      <c r="O48" s="63">
        <f>'FY 27 Shell'!AD68</f>
        <v>118775</v>
      </c>
      <c r="P48" s="63">
        <f t="shared" si="7"/>
        <v>2612</v>
      </c>
      <c r="Q48" s="130">
        <f t="shared" si="4"/>
        <v>2.2485645171009701E-2</v>
      </c>
      <c r="R48" s="130">
        <v>-2.7440999999999993E-2</v>
      </c>
    </row>
    <row r="49" spans="4:18" x14ac:dyDescent="0.15">
      <c r="D49">
        <v>1</v>
      </c>
      <c r="E49" t="s">
        <v>230</v>
      </c>
      <c r="F49" s="63">
        <f>'FY 26 - Original Shell'!AA69</f>
        <v>50718</v>
      </c>
      <c r="G49" s="63">
        <f>'FY 27 Shell'!AA69</f>
        <v>50798</v>
      </c>
      <c r="H49" s="63">
        <f t="shared" si="5"/>
        <v>80</v>
      </c>
      <c r="I49" s="128">
        <f>'FY 26 - Original Shell'!AB69</f>
        <v>104728.3</v>
      </c>
      <c r="J49" s="128">
        <f>'FY 27 Shell'!AB69</f>
        <v>114710.62</v>
      </c>
      <c r="K49" s="131">
        <f t="shared" si="6"/>
        <v>9982.3199999999924</v>
      </c>
      <c r="L49" s="130">
        <f t="shared" si="3"/>
        <v>9.5316356705875988E-2</v>
      </c>
      <c r="M49">
        <v>2026</v>
      </c>
      <c r="N49" s="63">
        <f>'FY 26 - Original Shell'!AD69</f>
        <v>64244</v>
      </c>
      <c r="O49" s="63">
        <f>'FY 27 Shell'!AD69</f>
        <v>66943</v>
      </c>
      <c r="P49" s="63">
        <f t="shared" si="7"/>
        <v>2699</v>
      </c>
      <c r="Q49" s="130">
        <f t="shared" si="4"/>
        <v>4.201170537326443E-2</v>
      </c>
      <c r="R49" s="130">
        <v>5.9130000000000571E-3</v>
      </c>
    </row>
    <row r="50" spans="4:18" x14ac:dyDescent="0.15">
      <c r="D50">
        <v>1</v>
      </c>
      <c r="E50" t="s">
        <v>231</v>
      </c>
      <c r="F50" s="63">
        <f>'FY 26 - Original Shell'!AA70</f>
        <v>27682</v>
      </c>
      <c r="G50" s="63">
        <f>'FY 27 Shell'!AA70</f>
        <v>27729</v>
      </c>
      <c r="H50" s="63">
        <f t="shared" si="5"/>
        <v>47</v>
      </c>
      <c r="I50" s="128">
        <f>'FY 26 - Original Shell'!AB70</f>
        <v>134744.15</v>
      </c>
      <c r="J50" s="128">
        <f>'FY 27 Shell'!AB70</f>
        <v>148574.41</v>
      </c>
      <c r="K50" s="131">
        <f t="shared" si="6"/>
        <v>13830.260000000009</v>
      </c>
      <c r="L50" s="130">
        <f t="shared" si="3"/>
        <v>0.10264089387183051</v>
      </c>
      <c r="M50">
        <v>2026</v>
      </c>
      <c r="N50" s="63">
        <f>'FY 26 - Original Shell'!AD70</f>
        <v>83489</v>
      </c>
      <c r="O50" s="63">
        <f>'FY 27 Shell'!AD70</f>
        <v>86498</v>
      </c>
      <c r="P50" s="63">
        <f t="shared" si="7"/>
        <v>3009</v>
      </c>
      <c r="Q50" s="130">
        <f t="shared" si="4"/>
        <v>3.6040676017199867E-2</v>
      </c>
      <c r="R50" s="130">
        <v>-6.7159999999999997E-3</v>
      </c>
    </row>
    <row r="51" spans="4:18" x14ac:dyDescent="0.15">
      <c r="E51" t="s">
        <v>232</v>
      </c>
      <c r="F51" s="63">
        <f>'FY 26 - Original Shell'!AA71</f>
        <v>18788</v>
      </c>
      <c r="G51" s="63">
        <f>'FY 27 Shell'!AA71</f>
        <v>18638</v>
      </c>
      <c r="H51" s="63">
        <f t="shared" si="5"/>
        <v>-150</v>
      </c>
      <c r="I51" s="128">
        <f>'FY 26 - Original Shell'!AB71</f>
        <v>232895.69</v>
      </c>
      <c r="J51" s="128">
        <f>'FY 27 Shell'!AB71</f>
        <v>258750.53</v>
      </c>
      <c r="K51" s="131">
        <f t="shared" si="6"/>
        <v>25854.839999999997</v>
      </c>
      <c r="L51" s="130">
        <f t="shared" si="3"/>
        <v>0.11101467785857264</v>
      </c>
      <c r="M51">
        <v>2026</v>
      </c>
      <c r="N51" s="63">
        <f>'FY 26 - Original Shell'!AD71</f>
        <v>105064</v>
      </c>
      <c r="O51" s="63">
        <f>'FY 27 Shell'!AD71</f>
        <v>107667</v>
      </c>
      <c r="P51" s="63">
        <f t="shared" si="7"/>
        <v>2603</v>
      </c>
      <c r="Q51" s="130">
        <f t="shared" si="4"/>
        <v>2.4775375009518007E-2</v>
      </c>
      <c r="R51" s="130">
        <v>-1.5554999999999999E-2</v>
      </c>
    </row>
    <row r="52" spans="4:18" x14ac:dyDescent="0.15">
      <c r="E52" t="s">
        <v>233</v>
      </c>
      <c r="F52" s="63">
        <f>'FY 26 - Original Shell'!AA72</f>
        <v>7630</v>
      </c>
      <c r="G52" s="63">
        <f>'FY 27 Shell'!AA72</f>
        <v>7612</v>
      </c>
      <c r="H52" s="63">
        <f t="shared" si="5"/>
        <v>-18</v>
      </c>
      <c r="I52" s="128">
        <f>'FY 26 - Original Shell'!AB72</f>
        <v>302483.09999999998</v>
      </c>
      <c r="J52" s="128">
        <f>'FY 27 Shell'!AB72</f>
        <v>332001.02</v>
      </c>
      <c r="K52" s="131">
        <f t="shared" si="6"/>
        <v>29517.920000000042</v>
      </c>
      <c r="L52" s="130">
        <f t="shared" si="3"/>
        <v>9.758535270234947E-2</v>
      </c>
      <c r="M52">
        <v>2026</v>
      </c>
      <c r="N52" s="63">
        <f>'FY 26 - Original Shell'!AD72</f>
        <v>181934</v>
      </c>
      <c r="O52" s="63">
        <f>'FY 27 Shell'!AD72</f>
        <v>189505</v>
      </c>
      <c r="P52" s="63">
        <f t="shared" si="7"/>
        <v>7571</v>
      </c>
      <c r="Q52" s="130">
        <f t="shared" si="4"/>
        <v>4.1613991887167877E-2</v>
      </c>
      <c r="R52" s="130">
        <v>0</v>
      </c>
    </row>
    <row r="53" spans="4:18" x14ac:dyDescent="0.15">
      <c r="D53">
        <v>1</v>
      </c>
      <c r="E53" t="s">
        <v>234</v>
      </c>
      <c r="F53" s="63">
        <f>'FY 26 - Original Shell'!AA73</f>
        <v>11176</v>
      </c>
      <c r="G53" s="63">
        <f>'FY 27 Shell'!AA73</f>
        <v>11157</v>
      </c>
      <c r="H53" s="63">
        <f t="shared" si="5"/>
        <v>-19</v>
      </c>
      <c r="I53" s="128">
        <f>'FY 26 - Original Shell'!AB73</f>
        <v>168966.55</v>
      </c>
      <c r="J53" s="128">
        <f>'FY 27 Shell'!AB73</f>
        <v>182358.18</v>
      </c>
      <c r="K53" s="131">
        <f t="shared" si="6"/>
        <v>13391.630000000005</v>
      </c>
      <c r="L53" s="130">
        <f t="shared" si="3"/>
        <v>7.9256101281585056E-2</v>
      </c>
      <c r="M53">
        <v>2027</v>
      </c>
      <c r="N53" s="63">
        <f>'FY 26 - Original Shell'!AD73</f>
        <v>90480</v>
      </c>
      <c r="O53" s="63">
        <f>'FY 27 Shell'!AD73</f>
        <v>95264</v>
      </c>
      <c r="P53" s="63">
        <f t="shared" si="7"/>
        <v>4784</v>
      </c>
      <c r="Q53" s="130">
        <f t="shared" si="4"/>
        <v>5.2873563218390804E-2</v>
      </c>
      <c r="R53" s="130">
        <v>-2.0459999999999923E-3</v>
      </c>
    </row>
    <row r="54" spans="4:18" x14ac:dyDescent="0.15">
      <c r="E54" t="s">
        <v>235</v>
      </c>
      <c r="F54" s="63">
        <f>'FY 26 - Original Shell'!AA74</f>
        <v>16977</v>
      </c>
      <c r="G54" s="63">
        <f>'FY 27 Shell'!AA74</f>
        <v>16700</v>
      </c>
      <c r="H54" s="63">
        <f t="shared" si="5"/>
        <v>-277</v>
      </c>
      <c r="I54" s="128">
        <f>'FY 26 - Original Shell'!AB74</f>
        <v>154975.79</v>
      </c>
      <c r="J54" s="128">
        <f>'FY 27 Shell'!AB74</f>
        <v>178094.54</v>
      </c>
      <c r="K54" s="131">
        <f t="shared" si="6"/>
        <v>23118.75</v>
      </c>
      <c r="L54" s="130">
        <f t="shared" si="3"/>
        <v>0.14917652621741756</v>
      </c>
      <c r="M54">
        <v>2025</v>
      </c>
      <c r="N54" s="63">
        <f>'FY 26 - Original Shell'!AD74</f>
        <v>124495</v>
      </c>
      <c r="O54" s="63">
        <f>'FY 27 Shell'!AD74</f>
        <v>125797</v>
      </c>
      <c r="P54" s="63">
        <f t="shared" si="7"/>
        <v>1302</v>
      </c>
      <c r="Q54" s="130">
        <f t="shared" si="4"/>
        <v>1.0458251335394997E-2</v>
      </c>
      <c r="R54" s="130">
        <v>-1.8432999999999977E-2</v>
      </c>
    </row>
    <row r="55" spans="4:18" x14ac:dyDescent="0.15">
      <c r="D55">
        <v>1</v>
      </c>
      <c r="E55" t="s">
        <v>236</v>
      </c>
      <c r="F55" s="63">
        <f>'FY 26 - Original Shell'!AA75</f>
        <v>41245</v>
      </c>
      <c r="G55" s="63">
        <f>'FY 27 Shell'!AA75</f>
        <v>41100</v>
      </c>
      <c r="H55" s="63">
        <f t="shared" si="5"/>
        <v>-145</v>
      </c>
      <c r="I55" s="128">
        <f>'FY 26 - Original Shell'!AB75</f>
        <v>134582.75</v>
      </c>
      <c r="J55" s="128">
        <f>'FY 27 Shell'!AB75</f>
        <v>150373.22</v>
      </c>
      <c r="K55" s="131">
        <f t="shared" si="6"/>
        <v>15790.470000000001</v>
      </c>
      <c r="L55" s="130">
        <f t="shared" si="3"/>
        <v>0.11732907820653093</v>
      </c>
      <c r="M55">
        <v>2026</v>
      </c>
      <c r="N55" s="63">
        <f>'FY 26 - Original Shell'!AD75</f>
        <v>90741</v>
      </c>
      <c r="O55" s="63">
        <f>'FY 27 Shell'!AD75</f>
        <v>91141</v>
      </c>
      <c r="P55" s="63">
        <f t="shared" si="7"/>
        <v>400</v>
      </c>
      <c r="Q55" s="130">
        <f t="shared" si="4"/>
        <v>4.4081506705899208E-3</v>
      </c>
      <c r="R55" s="130">
        <v>-5.5360000000000409E-3</v>
      </c>
    </row>
    <row r="56" spans="4:18" x14ac:dyDescent="0.15">
      <c r="E56" t="s">
        <v>237</v>
      </c>
      <c r="F56" s="63">
        <f>'FY 26 - Original Shell'!AA76</f>
        <v>6793</v>
      </c>
      <c r="G56" s="63">
        <f>'FY 27 Shell'!AA76</f>
        <v>6766</v>
      </c>
      <c r="H56" s="63">
        <f t="shared" si="5"/>
        <v>-27</v>
      </c>
      <c r="I56" s="128">
        <f>'FY 26 - Original Shell'!AB76</f>
        <v>316667.06</v>
      </c>
      <c r="J56" s="128">
        <f>'FY 27 Shell'!AB76</f>
        <v>331427.58</v>
      </c>
      <c r="K56" s="131">
        <f t="shared" si="6"/>
        <v>14760.520000000019</v>
      </c>
      <c r="L56" s="130">
        <f t="shared" si="3"/>
        <v>4.6612110523904883E-2</v>
      </c>
      <c r="M56">
        <v>2023</v>
      </c>
      <c r="N56" s="63">
        <f>'FY 26 - Original Shell'!AD76</f>
        <v>96734</v>
      </c>
      <c r="O56" s="63">
        <f>'FY 27 Shell'!AD76</f>
        <v>100767</v>
      </c>
      <c r="P56" s="63">
        <f t="shared" si="7"/>
        <v>4033</v>
      </c>
      <c r="Q56" s="130">
        <f t="shared" si="4"/>
        <v>4.1691649264994725E-2</v>
      </c>
      <c r="R56" s="130">
        <v>0</v>
      </c>
    </row>
    <row r="57" spans="4:18" x14ac:dyDescent="0.15">
      <c r="E57" t="s">
        <v>238</v>
      </c>
      <c r="F57" s="63">
        <f>'FY 26 - Original Shell'!AA77</f>
        <v>62871</v>
      </c>
      <c r="G57" s="63">
        <f>'FY 27 Shell'!AA77</f>
        <v>62508</v>
      </c>
      <c r="H57" s="63">
        <f t="shared" si="5"/>
        <v>-363</v>
      </c>
      <c r="I57" s="128">
        <f>'FY 26 - Original Shell'!AB77</f>
        <v>316833.09999999998</v>
      </c>
      <c r="J57" s="128">
        <f>'FY 27 Shell'!AB77</f>
        <v>360369.91999999998</v>
      </c>
      <c r="K57" s="131">
        <f t="shared" si="6"/>
        <v>43536.820000000007</v>
      </c>
      <c r="L57" s="130">
        <f t="shared" si="3"/>
        <v>0.13741247363359449</v>
      </c>
      <c r="M57">
        <v>2025</v>
      </c>
      <c r="N57" s="63">
        <f>'FY 26 - Original Shell'!AD77</f>
        <v>165316</v>
      </c>
      <c r="O57" s="63">
        <f>'FY 27 Shell'!AD77</f>
        <v>168391</v>
      </c>
      <c r="P57" s="63">
        <f t="shared" si="7"/>
        <v>3075</v>
      </c>
      <c r="Q57" s="130">
        <f t="shared" si="4"/>
        <v>1.8600740400203247E-2</v>
      </c>
      <c r="R57" s="130">
        <v>0</v>
      </c>
    </row>
    <row r="58" spans="4:18" x14ac:dyDescent="0.15">
      <c r="E58" t="s">
        <v>239</v>
      </c>
      <c r="F58" s="63">
        <f>'FY 26 - Original Shell'!AA78</f>
        <v>26728</v>
      </c>
      <c r="G58" s="63">
        <f>'FY 27 Shell'!AA78</f>
        <v>26685</v>
      </c>
      <c r="H58" s="63">
        <f t="shared" si="5"/>
        <v>-43</v>
      </c>
      <c r="I58" s="128">
        <f>'FY 26 - Original Shell'!AB78</f>
        <v>245491.99</v>
      </c>
      <c r="J58" s="128">
        <f>'FY 27 Shell'!AB78</f>
        <v>265992.86</v>
      </c>
      <c r="K58" s="131">
        <f t="shared" si="6"/>
        <v>20500.869999999995</v>
      </c>
      <c r="L58" s="130">
        <f t="shared" si="3"/>
        <v>8.3509323461022078E-2</v>
      </c>
      <c r="M58">
        <v>2026</v>
      </c>
      <c r="N58" s="63">
        <f>'FY 26 - Original Shell'!AD78</f>
        <v>118329</v>
      </c>
      <c r="O58" s="63">
        <f>'FY 27 Shell'!AD78</f>
        <v>134237</v>
      </c>
      <c r="P58" s="63">
        <f t="shared" si="7"/>
        <v>15908</v>
      </c>
      <c r="Q58" s="130">
        <f t="shared" si="4"/>
        <v>0.13443872592517472</v>
      </c>
      <c r="R58" s="130">
        <v>-2.5570000000000002E-2</v>
      </c>
    </row>
    <row r="59" spans="4:18" x14ac:dyDescent="0.15">
      <c r="E59" t="s">
        <v>240</v>
      </c>
      <c r="F59" s="63">
        <f>'FY 26 - Original Shell'!AA79</f>
        <v>1881</v>
      </c>
      <c r="G59" s="63">
        <f>'FY 27 Shell'!AA79</f>
        <v>1925</v>
      </c>
      <c r="H59" s="63">
        <f t="shared" si="5"/>
        <v>44</v>
      </c>
      <c r="I59" s="128">
        <f>'FY 26 - Original Shell'!AB79</f>
        <v>230374.31</v>
      </c>
      <c r="J59" s="128">
        <f>'FY 27 Shell'!AB79</f>
        <v>239164.07</v>
      </c>
      <c r="K59" s="131">
        <f t="shared" si="6"/>
        <v>8789.7600000000093</v>
      </c>
      <c r="L59" s="130">
        <f t="shared" si="3"/>
        <v>3.815425426559068E-2</v>
      </c>
      <c r="M59">
        <v>2023</v>
      </c>
      <c r="N59" s="63">
        <f>'FY 26 - Original Shell'!AD79</f>
        <v>95543</v>
      </c>
      <c r="O59" s="63">
        <f>'FY 27 Shell'!AD79</f>
        <v>100179</v>
      </c>
      <c r="P59" s="63">
        <f t="shared" si="7"/>
        <v>4636</v>
      </c>
      <c r="Q59" s="130">
        <f t="shared" si="4"/>
        <v>4.8522654720911003E-2</v>
      </c>
      <c r="R59" s="130">
        <v>2.2074999999999984E-2</v>
      </c>
    </row>
    <row r="60" spans="4:18" x14ac:dyDescent="0.15">
      <c r="E60" t="s">
        <v>241</v>
      </c>
      <c r="F60" s="63">
        <f>'FY 26 - Original Shell'!AA80</f>
        <v>35199</v>
      </c>
      <c r="G60" s="63">
        <f>'FY 27 Shell'!AA80</f>
        <v>35136</v>
      </c>
      <c r="H60" s="63">
        <f t="shared" si="5"/>
        <v>-63</v>
      </c>
      <c r="I60" s="128">
        <f>'FY 26 - Original Shell'!AB80</f>
        <v>215866.6</v>
      </c>
      <c r="J60" s="128">
        <f>'FY 27 Shell'!AB80</f>
        <v>241685.21</v>
      </c>
      <c r="K60" s="131">
        <f t="shared" si="6"/>
        <v>25818.609999999986</v>
      </c>
      <c r="L60" s="130">
        <f t="shared" si="3"/>
        <v>0.11960446868575307</v>
      </c>
      <c r="M60">
        <v>2027</v>
      </c>
      <c r="N60" s="63">
        <f>'FY 26 - Original Shell'!AD80</f>
        <v>144134</v>
      </c>
      <c r="O60" s="63">
        <f>'FY 27 Shell'!AD80</f>
        <v>150290</v>
      </c>
      <c r="P60" s="63">
        <f t="shared" si="7"/>
        <v>6156</v>
      </c>
      <c r="Q60" s="130">
        <f t="shared" si="4"/>
        <v>4.2710255734247297E-2</v>
      </c>
      <c r="R60" s="130">
        <v>-2.1666999999999992E-2</v>
      </c>
    </row>
    <row r="61" spans="4:18" x14ac:dyDescent="0.15">
      <c r="E61" t="s">
        <v>242</v>
      </c>
      <c r="F61" s="63">
        <f>'FY 26 - Original Shell'!AA81</f>
        <v>3203</v>
      </c>
      <c r="G61" s="63">
        <f>'FY 27 Shell'!AA81</f>
        <v>3181</v>
      </c>
      <c r="H61" s="63">
        <f t="shared" si="5"/>
        <v>-22</v>
      </c>
      <c r="I61" s="128">
        <f>'FY 26 - Original Shell'!AB81</f>
        <v>327495.83</v>
      </c>
      <c r="J61" s="128">
        <f>'FY 27 Shell'!AB81</f>
        <v>359736.72</v>
      </c>
      <c r="K61" s="131">
        <f t="shared" si="6"/>
        <v>32240.889999999956</v>
      </c>
      <c r="L61" s="130">
        <f t="shared" si="3"/>
        <v>9.8446719153645265E-2</v>
      </c>
      <c r="M61">
        <v>2027</v>
      </c>
      <c r="N61" s="63">
        <f>'FY 26 - Original Shell'!AD81</f>
        <v>138299</v>
      </c>
      <c r="O61" s="63">
        <f>'FY 27 Shell'!AD81</f>
        <v>161354</v>
      </c>
      <c r="P61" s="63">
        <f t="shared" si="7"/>
        <v>23055</v>
      </c>
      <c r="Q61" s="130">
        <f t="shared" si="4"/>
        <v>0.1667040253364088</v>
      </c>
      <c r="R61" s="130">
        <v>0</v>
      </c>
    </row>
    <row r="62" spans="4:18" x14ac:dyDescent="0.15">
      <c r="E62" t="s">
        <v>243</v>
      </c>
      <c r="F62" s="63">
        <f>'FY 26 - Original Shell'!AA82</f>
        <v>11041</v>
      </c>
      <c r="G62" s="63">
        <f>'FY 27 Shell'!AA82</f>
        <v>11020</v>
      </c>
      <c r="H62" s="63">
        <f t="shared" si="5"/>
        <v>-21</v>
      </c>
      <c r="I62" s="128">
        <f>'FY 26 - Original Shell'!AB82</f>
        <v>173268.87</v>
      </c>
      <c r="J62" s="128">
        <f>'FY 27 Shell'!AB82</f>
        <v>192208.96</v>
      </c>
      <c r="K62" s="131">
        <f t="shared" si="6"/>
        <v>18940.089999999997</v>
      </c>
      <c r="L62" s="130">
        <f t="shared" si="3"/>
        <v>0.10931040295928517</v>
      </c>
      <c r="M62">
        <v>2027</v>
      </c>
      <c r="N62" s="63">
        <f>'FY 26 - Original Shell'!AD82</f>
        <v>116023</v>
      </c>
      <c r="O62" s="63">
        <f>'FY 27 Shell'!AD82</f>
        <v>117476</v>
      </c>
      <c r="P62" s="63">
        <f t="shared" si="7"/>
        <v>1453</v>
      </c>
      <c r="Q62" s="130">
        <f t="shared" si="4"/>
        <v>1.252337898520121E-2</v>
      </c>
      <c r="R62" s="130">
        <v>-5.6229999999999891E-3</v>
      </c>
    </row>
    <row r="63" spans="4:18" x14ac:dyDescent="0.15">
      <c r="E63" t="s">
        <v>244</v>
      </c>
      <c r="F63" s="63">
        <f>'FY 26 - Original Shell'!AA83</f>
        <v>63638</v>
      </c>
      <c r="G63" s="63">
        <f>'FY 27 Shell'!AA83</f>
        <v>63505</v>
      </c>
      <c r="H63" s="63">
        <f t="shared" si="5"/>
        <v>-133</v>
      </c>
      <c r="I63" s="128">
        <f>'FY 26 - Original Shell'!AB83</f>
        <v>875563.59</v>
      </c>
      <c r="J63" s="128">
        <f>'FY 27 Shell'!AB83</f>
        <v>964497.78</v>
      </c>
      <c r="K63" s="131">
        <f t="shared" si="6"/>
        <v>88934.190000000061</v>
      </c>
      <c r="L63" s="130">
        <f t="shared" si="3"/>
        <v>0.1015736504072766</v>
      </c>
      <c r="M63">
        <v>2025</v>
      </c>
      <c r="N63" s="63">
        <f>'FY 26 - Original Shell'!AD83</f>
        <v>185850</v>
      </c>
      <c r="O63" s="63">
        <f>'FY 27 Shell'!AD83</f>
        <v>198458</v>
      </c>
      <c r="P63" s="63">
        <f t="shared" si="7"/>
        <v>12608</v>
      </c>
      <c r="Q63" s="130">
        <f t="shared" si="4"/>
        <v>6.7839655636265803E-2</v>
      </c>
      <c r="R63" s="130">
        <v>0</v>
      </c>
    </row>
    <row r="64" spans="4:18" x14ac:dyDescent="0.15">
      <c r="E64" t="s">
        <v>245</v>
      </c>
      <c r="F64" s="63">
        <f>'FY 26 - Original Shell'!AA84</f>
        <v>11509</v>
      </c>
      <c r="G64" s="63">
        <f>'FY 27 Shell'!AA84</f>
        <v>11484</v>
      </c>
      <c r="H64" s="63">
        <f t="shared" si="5"/>
        <v>-25</v>
      </c>
      <c r="I64" s="128">
        <f>'FY 26 - Original Shell'!AB84</f>
        <v>126788.21</v>
      </c>
      <c r="J64" s="128">
        <f>'FY 27 Shell'!AB84</f>
        <v>138769.54</v>
      </c>
      <c r="K64" s="131">
        <f t="shared" si="6"/>
        <v>11981.330000000002</v>
      </c>
      <c r="L64" s="130">
        <f t="shared" si="3"/>
        <v>9.4498770824195735E-2</v>
      </c>
      <c r="M64">
        <v>2026</v>
      </c>
      <c r="N64" s="63">
        <f>'FY 26 - Original Shell'!AD84</f>
        <v>74207</v>
      </c>
      <c r="O64" s="63">
        <f>'FY 27 Shell'!AD84</f>
        <v>80694</v>
      </c>
      <c r="P64" s="63">
        <f t="shared" si="7"/>
        <v>6487</v>
      </c>
      <c r="Q64" s="130">
        <f t="shared" si="4"/>
        <v>8.7417629064643496E-2</v>
      </c>
      <c r="R64" s="130">
        <v>-1.1724999999999985E-2</v>
      </c>
    </row>
    <row r="65" spans="4:24" x14ac:dyDescent="0.15">
      <c r="D65">
        <v>1</v>
      </c>
      <c r="E65" t="s">
        <v>246</v>
      </c>
      <c r="F65" s="63">
        <f>'FY 26 - Original Shell'!AA85</f>
        <v>37743</v>
      </c>
      <c r="G65" s="63">
        <f>'FY 27 Shell'!AA85</f>
        <v>38086</v>
      </c>
      <c r="H65" s="63">
        <f t="shared" si="5"/>
        <v>343</v>
      </c>
      <c r="I65" s="128">
        <f>'FY 26 - Original Shell'!AB85</f>
        <v>193455.8</v>
      </c>
      <c r="J65" s="128">
        <f>'FY 27 Shell'!AB85</f>
        <v>221027.72</v>
      </c>
      <c r="K65" s="131">
        <f t="shared" si="6"/>
        <v>27571.920000000013</v>
      </c>
      <c r="L65" s="130">
        <f t="shared" si="3"/>
        <v>0.14252309829945659</v>
      </c>
      <c r="M65">
        <v>2026</v>
      </c>
      <c r="N65" s="63">
        <f>'FY 26 - Original Shell'!AD85</f>
        <v>82149</v>
      </c>
      <c r="O65" s="63">
        <f>'FY 27 Shell'!AD85</f>
        <v>83547</v>
      </c>
      <c r="P65" s="63">
        <f t="shared" si="7"/>
        <v>1398</v>
      </c>
      <c r="Q65" s="130">
        <f t="shared" si="4"/>
        <v>1.7017857794982289E-2</v>
      </c>
      <c r="R65" s="130">
        <v>-2.7397999999999978E-2</v>
      </c>
    </row>
    <row r="66" spans="4:24" x14ac:dyDescent="0.15">
      <c r="E66" t="s">
        <v>247</v>
      </c>
      <c r="F66" s="63">
        <f>'FY 26 - Original Shell'!AA86</f>
        <v>22019</v>
      </c>
      <c r="G66" s="63">
        <f>'FY 27 Shell'!AA86</f>
        <v>22037</v>
      </c>
      <c r="H66" s="63">
        <f t="shared" si="5"/>
        <v>18</v>
      </c>
      <c r="I66" s="128">
        <f>'FY 26 - Original Shell'!AB86</f>
        <v>266218.13</v>
      </c>
      <c r="J66" s="128">
        <f>'FY 27 Shell'!AB86</f>
        <v>290577.95</v>
      </c>
      <c r="K66" s="131">
        <f t="shared" si="6"/>
        <v>24359.820000000007</v>
      </c>
      <c r="L66" s="130">
        <f t="shared" si="3"/>
        <v>9.1503234584361354E-2</v>
      </c>
      <c r="M66">
        <v>2026</v>
      </c>
      <c r="N66" s="63">
        <f>'FY 26 - Original Shell'!AD86</f>
        <v>124793</v>
      </c>
      <c r="O66" s="63">
        <f>'FY 27 Shell'!AD86</f>
        <v>130036</v>
      </c>
      <c r="P66" s="63">
        <f t="shared" si="7"/>
        <v>5243</v>
      </c>
      <c r="Q66" s="130">
        <f t="shared" si="4"/>
        <v>4.2013574479337783E-2</v>
      </c>
      <c r="R66" s="130">
        <v>0</v>
      </c>
    </row>
    <row r="67" spans="4:24" x14ac:dyDescent="0.15">
      <c r="E67" t="s">
        <v>248</v>
      </c>
      <c r="F67" s="63">
        <f>'FY 26 - Original Shell'!AA87</f>
        <v>8670</v>
      </c>
      <c r="G67" s="63">
        <f>'FY 27 Shell'!AA87</f>
        <v>8562</v>
      </c>
      <c r="H67" s="63">
        <f t="shared" si="5"/>
        <v>-108</v>
      </c>
      <c r="I67" s="128">
        <f>'FY 26 - Original Shell'!AB87</f>
        <v>193635.26</v>
      </c>
      <c r="J67" s="128">
        <f>'FY 27 Shell'!AB87</f>
        <v>221310.36</v>
      </c>
      <c r="K67" s="131">
        <f t="shared" si="6"/>
        <v>27675.099999999977</v>
      </c>
      <c r="L67" s="130">
        <f t="shared" si="3"/>
        <v>0.14292386624212952</v>
      </c>
      <c r="M67">
        <v>2025</v>
      </c>
      <c r="N67" s="63">
        <f>'FY 26 - Original Shell'!AD87</f>
        <v>119252</v>
      </c>
      <c r="O67" s="63">
        <f>'FY 27 Shell'!AD87</f>
        <v>115833</v>
      </c>
      <c r="P67" s="63">
        <f t="shared" si="7"/>
        <v>-3419</v>
      </c>
      <c r="Q67" s="130">
        <f t="shared" si="4"/>
        <v>-2.8670378693858384E-2</v>
      </c>
      <c r="R67" s="130">
        <v>-1.3566999999999996E-2</v>
      </c>
    </row>
    <row r="68" spans="4:24" x14ac:dyDescent="0.15">
      <c r="D68">
        <v>1</v>
      </c>
      <c r="E68" t="s">
        <v>249</v>
      </c>
      <c r="F68" s="63">
        <f>'FY 26 - Original Shell'!AA88</f>
        <v>60809</v>
      </c>
      <c r="G68" s="63">
        <f>'FY 27 Shell'!AA88</f>
        <v>60297</v>
      </c>
      <c r="H68" s="63">
        <f t="shared" si="5"/>
        <v>-512</v>
      </c>
      <c r="I68" s="128">
        <f>'FY 26 - Original Shell'!AB88</f>
        <v>123684.71</v>
      </c>
      <c r="J68" s="128">
        <f>'FY 27 Shell'!AB88</f>
        <v>144300.21</v>
      </c>
      <c r="K68" s="131">
        <f t="shared" si="6"/>
        <v>20615.499999999985</v>
      </c>
      <c r="L68" s="130">
        <f t="shared" si="3"/>
        <v>0.16667783754354104</v>
      </c>
      <c r="M68">
        <v>2024</v>
      </c>
      <c r="N68" s="63">
        <f>'FY 26 - Original Shell'!AD88</f>
        <v>90484</v>
      </c>
      <c r="O68" s="63">
        <f>'FY 27 Shell'!AD88</f>
        <v>92176</v>
      </c>
      <c r="P68" s="63">
        <f t="shared" si="7"/>
        <v>1692</v>
      </c>
      <c r="Q68" s="130">
        <f t="shared" si="4"/>
        <v>1.8699438574775649E-2</v>
      </c>
      <c r="R68" s="130">
        <v>-3.2541000000000042E-2</v>
      </c>
    </row>
    <row r="69" spans="4:24" x14ac:dyDescent="0.15">
      <c r="E69" t="s">
        <v>250</v>
      </c>
      <c r="F69" s="63">
        <f>'FY 26 - Original Shell'!AA89</f>
        <v>1738</v>
      </c>
      <c r="G69" s="63">
        <f>'FY 27 Shell'!AA89</f>
        <v>1628</v>
      </c>
      <c r="H69" s="63">
        <f t="shared" si="5"/>
        <v>-110</v>
      </c>
      <c r="I69" s="128">
        <f>'FY 26 - Original Shell'!AB89</f>
        <v>179008.18</v>
      </c>
      <c r="J69" s="128">
        <f>'FY 27 Shell'!AB89</f>
        <v>192729.4</v>
      </c>
      <c r="K69" s="131">
        <f t="shared" si="6"/>
        <v>13721.220000000001</v>
      </c>
      <c r="L69" s="130">
        <f t="shared" si="3"/>
        <v>7.6651357496623912E-2</v>
      </c>
      <c r="M69">
        <v>2023</v>
      </c>
      <c r="N69" s="63">
        <f>'FY 26 - Original Shell'!AD89</f>
        <v>107109</v>
      </c>
      <c r="O69" s="63">
        <f>'FY 27 Shell'!AD89</f>
        <v>112344</v>
      </c>
      <c r="P69" s="63">
        <f t="shared" si="7"/>
        <v>5235</v>
      </c>
      <c r="Q69" s="130">
        <f t="shared" si="4"/>
        <v>4.8875444640506402E-2</v>
      </c>
      <c r="R69" s="130">
        <v>-7.8000000000022496E-5</v>
      </c>
      <c r="T69">
        <f>K70/I70</f>
        <v>9.7980147757951316E-2</v>
      </c>
    </row>
    <row r="70" spans="4:24" x14ac:dyDescent="0.15">
      <c r="D70">
        <v>1</v>
      </c>
      <c r="E70" s="133" t="s">
        <v>251</v>
      </c>
      <c r="F70" s="63">
        <f>'FY 26 - Original Shell'!AA90</f>
        <v>120686</v>
      </c>
      <c r="G70" s="63">
        <f>'FY 27 Shell'!AA90</f>
        <v>119970</v>
      </c>
      <c r="H70" s="63">
        <f t="shared" si="5"/>
        <v>-716</v>
      </c>
      <c r="I70" s="128">
        <f>'FY 26 - Original Shell'!AB90</f>
        <v>68614.92</v>
      </c>
      <c r="J70" s="128">
        <f>'FY 27 Shell'!AB90</f>
        <v>75337.820000000007</v>
      </c>
      <c r="K70" s="131">
        <f t="shared" si="6"/>
        <v>6722.9000000000087</v>
      </c>
      <c r="L70" s="130">
        <f t="shared" si="3"/>
        <v>9.7980147757951316E-2</v>
      </c>
      <c r="M70">
        <v>2026</v>
      </c>
      <c r="N70" s="63">
        <f>'FY 26 - Original Shell'!AD90</f>
        <v>41841</v>
      </c>
      <c r="O70" s="63">
        <f>'FY 27 Shell'!AD90</f>
        <v>45300</v>
      </c>
      <c r="P70" s="63">
        <f t="shared" si="7"/>
        <v>3459</v>
      </c>
      <c r="Q70" s="130">
        <f t="shared" si="4"/>
        <v>8.2670108267010822E-2</v>
      </c>
      <c r="R70" s="130">
        <v>-6.6589999999999705E-3</v>
      </c>
      <c r="T70" s="131">
        <f>I70-I2</f>
        <v>-187897.24350000004</v>
      </c>
      <c r="U70" s="131">
        <f>J70-J2</f>
        <v>-200183.04550000001</v>
      </c>
      <c r="V70" s="131"/>
      <c r="W70" s="132">
        <f>N70-N2</f>
        <v>-96093.900000000023</v>
      </c>
      <c r="X70" s="132">
        <f>O70-O2</f>
        <v>-100050.45000000001</v>
      </c>
    </row>
    <row r="71" spans="4:24" x14ac:dyDescent="0.15">
      <c r="E71" t="s">
        <v>252</v>
      </c>
      <c r="F71" s="63">
        <f>'FY 26 - Original Shell'!AA91</f>
        <v>1908</v>
      </c>
      <c r="G71" s="63">
        <f>'FY 27 Shell'!AA91</f>
        <v>1881</v>
      </c>
      <c r="H71" s="63">
        <f t="shared" ref="H71:H102" si="8">G71-F71</f>
        <v>-27</v>
      </c>
      <c r="I71" s="128">
        <f>'FY 26 - Original Shell'!AB91</f>
        <v>198414.72</v>
      </c>
      <c r="J71" s="128">
        <f>'FY 27 Shell'!AB91</f>
        <v>225661.21</v>
      </c>
      <c r="K71" s="131">
        <f t="shared" ref="K71:K102" si="9">J71-I71</f>
        <v>27246.489999999991</v>
      </c>
      <c r="L71" s="130">
        <f t="shared" si="3"/>
        <v>0.1373209104647074</v>
      </c>
      <c r="M71">
        <v>2025</v>
      </c>
      <c r="N71" s="63">
        <f>'FY 26 - Original Shell'!AD91</f>
        <v>111429</v>
      </c>
      <c r="O71" s="63">
        <f>'FY 27 Shell'!AD91</f>
        <v>117109</v>
      </c>
      <c r="P71" s="63">
        <f t="shared" ref="P71:P102" si="10">O71-N71</f>
        <v>5680</v>
      </c>
      <c r="Q71" s="130">
        <f t="shared" si="4"/>
        <v>5.0974162919886205E-2</v>
      </c>
      <c r="R71" s="130">
        <v>-3.1227000000000005E-2</v>
      </c>
      <c r="T71">
        <f>I70/I2</f>
        <v>0.26749187665714724</v>
      </c>
      <c r="U71">
        <f>J70/J2</f>
        <v>0.27343780248106109</v>
      </c>
      <c r="W71" s="135">
        <f>N70/N2</f>
        <v>0.30333874893156115</v>
      </c>
      <c r="X71" s="135">
        <f>O70/O2</f>
        <v>0.31166054181462799</v>
      </c>
    </row>
    <row r="72" spans="4:24" x14ac:dyDescent="0.15">
      <c r="E72" t="s">
        <v>253</v>
      </c>
      <c r="F72" s="63">
        <f>'FY 26 - Original Shell'!AA92</f>
        <v>5562</v>
      </c>
      <c r="G72" s="63">
        <f>'FY 27 Shell'!AA92</f>
        <v>5529</v>
      </c>
      <c r="H72" s="63">
        <f t="shared" si="8"/>
        <v>-33</v>
      </c>
      <c r="I72" s="128">
        <f>'FY 26 - Original Shell'!AB92</f>
        <v>201390.29</v>
      </c>
      <c r="J72" s="128">
        <f>'FY 27 Shell'!AB92</f>
        <v>212356.8</v>
      </c>
      <c r="K72" s="131">
        <f t="shared" si="9"/>
        <v>10966.50999999998</v>
      </c>
      <c r="L72" s="130">
        <f t="shared" ref="L72:L135" si="11">K72/I72</f>
        <v>5.4454015633027687E-2</v>
      </c>
      <c r="M72">
        <v>2023</v>
      </c>
      <c r="N72" s="63">
        <f>'FY 26 - Original Shell'!AD92</f>
        <v>102078</v>
      </c>
      <c r="O72" s="63">
        <f>'FY 27 Shell'!AD92</f>
        <v>107440</v>
      </c>
      <c r="P72" s="63">
        <f t="shared" si="10"/>
        <v>5362</v>
      </c>
      <c r="Q72" s="130">
        <f t="shared" ref="Q72:Q135" si="12">P72/N72</f>
        <v>5.2528458629675347E-2</v>
      </c>
      <c r="R72" s="130">
        <v>1.0312999999999989E-2</v>
      </c>
      <c r="T72">
        <f>T71*0.7</f>
        <v>0.18724431366000305</v>
      </c>
      <c r="U72">
        <f>U71*0.7</f>
        <v>0.19140646173674275</v>
      </c>
      <c r="W72" s="139">
        <f>W71*0.3</f>
        <v>9.1001624679468346E-2</v>
      </c>
      <c r="X72" s="139">
        <f>X71*0.3</f>
        <v>9.3498162544388391E-2</v>
      </c>
    </row>
    <row r="73" spans="4:24" x14ac:dyDescent="0.15">
      <c r="E73" t="s">
        <v>254</v>
      </c>
      <c r="F73" s="63">
        <f>'FY 26 - Original Shell'!AA93</f>
        <v>9121</v>
      </c>
      <c r="G73" s="63">
        <f>'FY 27 Shell'!AA93</f>
        <v>9109</v>
      </c>
      <c r="H73" s="63">
        <f t="shared" si="8"/>
        <v>-12</v>
      </c>
      <c r="I73" s="128">
        <f>'FY 26 - Original Shell'!AB93</f>
        <v>162301.32</v>
      </c>
      <c r="J73" s="128">
        <f>'FY 27 Shell'!AB93</f>
        <v>178378.75</v>
      </c>
      <c r="K73" s="131">
        <f t="shared" si="9"/>
        <v>16077.429999999993</v>
      </c>
      <c r="L73" s="130">
        <f t="shared" si="11"/>
        <v>9.9059145051931752E-2</v>
      </c>
      <c r="M73">
        <v>2026</v>
      </c>
      <c r="N73" s="63">
        <f>'FY 26 - Original Shell'!AD93</f>
        <v>136397</v>
      </c>
      <c r="O73" s="63">
        <f>'FY 27 Shell'!AD93</f>
        <v>140700</v>
      </c>
      <c r="P73" s="63">
        <f t="shared" si="10"/>
        <v>4303</v>
      </c>
      <c r="Q73" s="130">
        <f t="shared" si="12"/>
        <v>3.1547614683607408E-2</v>
      </c>
      <c r="R73" s="130">
        <v>-4.035999999999984E-3</v>
      </c>
      <c r="W73" s="136"/>
      <c r="X73" s="136"/>
    </row>
    <row r="74" spans="4:24" x14ac:dyDescent="0.15">
      <c r="E74" t="s">
        <v>255</v>
      </c>
      <c r="F74" s="63">
        <f>'FY 26 - Original Shell'!AA94</f>
        <v>3051</v>
      </c>
      <c r="G74" s="63">
        <f>'FY 27 Shell'!AA94</f>
        <v>3041</v>
      </c>
      <c r="H74" s="63">
        <f t="shared" si="8"/>
        <v>-10</v>
      </c>
      <c r="I74" s="128">
        <f>'FY 26 - Original Shell'!AB94</f>
        <v>380284.81</v>
      </c>
      <c r="J74" s="128">
        <f>'FY 27 Shell'!AB94</f>
        <v>395302.87</v>
      </c>
      <c r="K74" s="131">
        <f t="shared" si="9"/>
        <v>15018.059999999998</v>
      </c>
      <c r="L74" s="130">
        <f t="shared" si="11"/>
        <v>3.9491611563448978E-2</v>
      </c>
      <c r="M74">
        <v>2023</v>
      </c>
      <c r="N74" s="63">
        <f>'FY 26 - Original Shell'!AD94</f>
        <v>93281</v>
      </c>
      <c r="O74" s="63">
        <f>'FY 27 Shell'!AD94</f>
        <v>101023</v>
      </c>
      <c r="P74" s="63">
        <f t="shared" si="10"/>
        <v>7742</v>
      </c>
      <c r="Q74" s="130">
        <f t="shared" si="12"/>
        <v>8.2996537344153687E-2</v>
      </c>
      <c r="R74" s="130">
        <v>0</v>
      </c>
      <c r="T74" s="137">
        <f>T72+W72</f>
        <v>0.27824593833947142</v>
      </c>
      <c r="U74" s="137">
        <f>U72+X72</f>
        <v>0.28490462428113117</v>
      </c>
    </row>
    <row r="75" spans="4:24" x14ac:dyDescent="0.15">
      <c r="D75">
        <v>1</v>
      </c>
      <c r="E75" t="s">
        <v>256</v>
      </c>
      <c r="F75" s="63">
        <f>'FY 26 - Original Shell'!AA95</f>
        <v>17837</v>
      </c>
      <c r="G75" s="63">
        <f>'FY 27 Shell'!AA95</f>
        <v>17785</v>
      </c>
      <c r="H75" s="63">
        <f t="shared" si="8"/>
        <v>-52</v>
      </c>
      <c r="I75" s="128">
        <f>'FY 26 - Original Shell'!AB95</f>
        <v>171025.96</v>
      </c>
      <c r="J75" s="128">
        <f>'FY 27 Shell'!AB95</f>
        <v>185869.96</v>
      </c>
      <c r="K75" s="131">
        <f t="shared" si="9"/>
        <v>14844</v>
      </c>
      <c r="L75" s="130">
        <f t="shared" si="11"/>
        <v>8.6793841122131399E-2</v>
      </c>
      <c r="M75">
        <v>2023</v>
      </c>
      <c r="N75" s="63">
        <f>'FY 26 - Original Shell'!AD95</f>
        <v>76552</v>
      </c>
      <c r="O75" s="63">
        <f>'FY 27 Shell'!AD95</f>
        <v>81881</v>
      </c>
      <c r="P75" s="63">
        <f t="shared" si="10"/>
        <v>5329</v>
      </c>
      <c r="Q75" s="130">
        <f t="shared" si="12"/>
        <v>6.9612812206082134E-2</v>
      </c>
      <c r="R75" s="130">
        <v>-8.0189999999999984E-3</v>
      </c>
      <c r="T75" s="137">
        <f>1-T74</f>
        <v>0.72175406166052858</v>
      </c>
      <c r="U75" s="137">
        <f>1-U74</f>
        <v>0.71509537571886883</v>
      </c>
    </row>
    <row r="76" spans="4:24" x14ac:dyDescent="0.15">
      <c r="E76" t="s">
        <v>257</v>
      </c>
      <c r="F76" s="63">
        <f>'FY 26 - Original Shell'!AA96</f>
        <v>6239</v>
      </c>
      <c r="G76" s="63">
        <f>'FY 27 Shell'!AA96</f>
        <v>6219</v>
      </c>
      <c r="H76" s="63">
        <f t="shared" si="8"/>
        <v>-20</v>
      </c>
      <c r="I76" s="128">
        <f>'FY 26 - Original Shell'!AB96</f>
        <v>211804.9</v>
      </c>
      <c r="J76" s="128">
        <f>'FY 27 Shell'!AB96</f>
        <v>231167.17</v>
      </c>
      <c r="K76" s="131">
        <f t="shared" si="9"/>
        <v>19362.270000000019</v>
      </c>
      <c r="L76" s="130">
        <f t="shared" si="11"/>
        <v>9.1415590479729317E-2</v>
      </c>
      <c r="M76">
        <v>2026</v>
      </c>
      <c r="N76" s="63">
        <f>'FY 26 - Original Shell'!AD96</f>
        <v>124620</v>
      </c>
      <c r="O76" s="63">
        <f>'FY 27 Shell'!AD96</f>
        <v>132739</v>
      </c>
      <c r="P76" s="63">
        <f t="shared" si="10"/>
        <v>8119</v>
      </c>
      <c r="Q76" s="130">
        <f t="shared" si="12"/>
        <v>6.5150056170759113E-2</v>
      </c>
      <c r="R76" s="130">
        <v>-1.2244000000000005E-2</v>
      </c>
      <c r="T76" s="138">
        <f>T75+0.06</f>
        <v>0.78175406166052852</v>
      </c>
      <c r="U76" s="138">
        <f>U75+0.06</f>
        <v>0.77509537571886877</v>
      </c>
    </row>
    <row r="77" spans="4:24" x14ac:dyDescent="0.15">
      <c r="E77" t="s">
        <v>258</v>
      </c>
      <c r="F77" s="63">
        <f>'FY 26 - Original Shell'!AA97</f>
        <v>7132</v>
      </c>
      <c r="G77" s="63">
        <f>'FY 27 Shell'!AA97</f>
        <v>7137</v>
      </c>
      <c r="H77" s="63">
        <f t="shared" si="8"/>
        <v>5</v>
      </c>
      <c r="I77" s="128">
        <f>'FY 26 - Original Shell'!AB97</f>
        <v>190412.2</v>
      </c>
      <c r="J77" s="128">
        <f>'FY 27 Shell'!AB97</f>
        <v>202543.43</v>
      </c>
      <c r="K77" s="131">
        <f t="shared" si="9"/>
        <v>12131.229999999981</v>
      </c>
      <c r="L77" s="130">
        <f t="shared" si="11"/>
        <v>6.3710360995776427E-2</v>
      </c>
      <c r="M77">
        <v>2023</v>
      </c>
      <c r="N77" s="63">
        <f>'FY 26 - Original Shell'!AD97</f>
        <v>107050</v>
      </c>
      <c r="O77" s="63">
        <f>'FY 27 Shell'!AD97</f>
        <v>106594</v>
      </c>
      <c r="P77" s="63">
        <f t="shared" si="10"/>
        <v>-456</v>
      </c>
      <c r="Q77" s="130">
        <f t="shared" si="12"/>
        <v>-4.2596917328351237E-3</v>
      </c>
      <c r="R77" s="130">
        <v>1.7848000000000031E-2</v>
      </c>
    </row>
    <row r="78" spans="4:24" x14ac:dyDescent="0.15">
      <c r="E78" t="s">
        <v>259</v>
      </c>
      <c r="F78" s="63">
        <f>'FY 26 - Original Shell'!AA98</f>
        <v>15456</v>
      </c>
      <c r="G78" s="63">
        <f>'FY 27 Shell'!AA98</f>
        <v>15394</v>
      </c>
      <c r="H78" s="63">
        <f t="shared" si="8"/>
        <v>-62</v>
      </c>
      <c r="I78" s="128">
        <f>'FY 26 - Original Shell'!AB98</f>
        <v>139780.45000000001</v>
      </c>
      <c r="J78" s="128">
        <f>'FY 27 Shell'!AB98</f>
        <v>163429.57</v>
      </c>
      <c r="K78" s="131">
        <f t="shared" si="9"/>
        <v>23649.119999999995</v>
      </c>
      <c r="L78" s="130">
        <f t="shared" si="11"/>
        <v>0.16918760813833403</v>
      </c>
      <c r="M78">
        <v>2025</v>
      </c>
      <c r="N78" s="63">
        <f>'FY 26 - Original Shell'!AD98</f>
        <v>94509</v>
      </c>
      <c r="O78" s="63">
        <f>'FY 27 Shell'!AD98</f>
        <v>107774</v>
      </c>
      <c r="P78" s="63">
        <f t="shared" si="10"/>
        <v>13265</v>
      </c>
      <c r="Q78" s="130">
        <f t="shared" si="12"/>
        <v>0.14035700303674783</v>
      </c>
      <c r="R78" s="130">
        <v>-5.0658999999999954E-2</v>
      </c>
    </row>
    <row r="79" spans="4:24" x14ac:dyDescent="0.15">
      <c r="E79" t="s">
        <v>260</v>
      </c>
      <c r="F79" s="63">
        <f>'FY 26 - Original Shell'!AA99</f>
        <v>4242</v>
      </c>
      <c r="G79" s="63">
        <f>'FY 27 Shell'!AA99</f>
        <v>4213</v>
      </c>
      <c r="H79" s="63">
        <f t="shared" si="8"/>
        <v>-29</v>
      </c>
      <c r="I79" s="128">
        <f>'FY 26 - Original Shell'!AB99</f>
        <v>177439.14</v>
      </c>
      <c r="J79" s="128">
        <f>'FY 27 Shell'!AB99</f>
        <v>188940.57</v>
      </c>
      <c r="K79" s="131">
        <f t="shared" si="9"/>
        <v>11501.429999999993</v>
      </c>
      <c r="L79" s="130">
        <f t="shared" si="11"/>
        <v>6.4819013437508732E-2</v>
      </c>
      <c r="M79">
        <v>2026</v>
      </c>
      <c r="N79" s="63">
        <f>'FY 26 - Original Shell'!AD99</f>
        <v>86932</v>
      </c>
      <c r="O79" s="63">
        <f>'FY 27 Shell'!AD99</f>
        <v>94302</v>
      </c>
      <c r="P79" s="63">
        <f t="shared" si="10"/>
        <v>7370</v>
      </c>
      <c r="Q79" s="130">
        <f t="shared" si="12"/>
        <v>8.4778907651957849E-2</v>
      </c>
      <c r="R79" s="130">
        <v>-1.3799999999999923E-3</v>
      </c>
    </row>
    <row r="80" spans="4:24" x14ac:dyDescent="0.15">
      <c r="E80" t="s">
        <v>261</v>
      </c>
      <c r="F80" s="63">
        <f>'FY 26 - Original Shell'!AA100</f>
        <v>8279</v>
      </c>
      <c r="G80" s="63">
        <f>'FY 27 Shell'!AA100</f>
        <v>8249</v>
      </c>
      <c r="H80" s="63">
        <f t="shared" si="8"/>
        <v>-30</v>
      </c>
      <c r="I80" s="128">
        <f>'FY 26 - Original Shell'!AB100</f>
        <v>255458.04</v>
      </c>
      <c r="J80" s="128">
        <f>'FY 27 Shell'!AB100</f>
        <v>270276.76</v>
      </c>
      <c r="K80" s="131">
        <f t="shared" si="9"/>
        <v>14818.720000000001</v>
      </c>
      <c r="L80" s="130">
        <f t="shared" si="11"/>
        <v>5.8008430660471677E-2</v>
      </c>
      <c r="M80">
        <v>2023</v>
      </c>
      <c r="N80" s="63">
        <f>'FY 26 - Original Shell'!AD100</f>
        <v>112910</v>
      </c>
      <c r="O80" s="63">
        <f>'FY 27 Shell'!AD100</f>
        <v>106912</v>
      </c>
      <c r="P80" s="63">
        <f t="shared" si="10"/>
        <v>-5998</v>
      </c>
      <c r="Q80" s="130">
        <f t="shared" si="12"/>
        <v>-5.3121955539810466E-2</v>
      </c>
      <c r="R80" s="130">
        <v>3.5355000000000004E-2</v>
      </c>
    </row>
    <row r="81" spans="4:18" x14ac:dyDescent="0.15">
      <c r="E81" t="s">
        <v>262</v>
      </c>
      <c r="F81" s="63">
        <f>'FY 26 - Original Shell'!AA101</f>
        <v>2401</v>
      </c>
      <c r="G81" s="63">
        <f>'FY 27 Shell'!AA101</f>
        <v>2356</v>
      </c>
      <c r="H81" s="63">
        <f t="shared" si="8"/>
        <v>-45</v>
      </c>
      <c r="I81" s="128">
        <f>'FY 26 - Original Shell'!AB101</f>
        <v>432150.87</v>
      </c>
      <c r="J81" s="128">
        <f>'FY 27 Shell'!AB101</f>
        <v>446443.49</v>
      </c>
      <c r="K81" s="131">
        <f t="shared" si="9"/>
        <v>14292.619999999995</v>
      </c>
      <c r="L81" s="130">
        <f t="shared" si="11"/>
        <v>3.3073218156427629E-2</v>
      </c>
      <c r="M81">
        <v>2023</v>
      </c>
      <c r="N81" s="63">
        <f>'FY 26 - Original Shell'!AD101</f>
        <v>119352</v>
      </c>
      <c r="O81" s="63">
        <f>'FY 27 Shell'!AD101</f>
        <v>139000</v>
      </c>
      <c r="P81" s="63">
        <f t="shared" si="10"/>
        <v>19648</v>
      </c>
      <c r="Q81" s="130">
        <f t="shared" si="12"/>
        <v>0.16462229371941819</v>
      </c>
      <c r="R81" s="130">
        <v>0</v>
      </c>
    </row>
    <row r="82" spans="4:18" x14ac:dyDescent="0.15">
      <c r="E82" t="s">
        <v>263</v>
      </c>
      <c r="F82" s="63">
        <f>'FY 26 - Original Shell'!AA102</f>
        <v>17565</v>
      </c>
      <c r="G82" s="63">
        <f>'FY 27 Shell'!AA102</f>
        <v>17577</v>
      </c>
      <c r="H82" s="63">
        <f t="shared" si="8"/>
        <v>12</v>
      </c>
      <c r="I82" s="128">
        <f>'FY 26 - Original Shell'!AB102</f>
        <v>328923.39</v>
      </c>
      <c r="J82" s="128">
        <f>'FY 27 Shell'!AB102</f>
        <v>346704.72</v>
      </c>
      <c r="K82" s="131">
        <f t="shared" si="9"/>
        <v>17781.329999999958</v>
      </c>
      <c r="L82" s="130">
        <f t="shared" si="11"/>
        <v>5.4059183811768316E-2</v>
      </c>
      <c r="M82">
        <v>2023</v>
      </c>
      <c r="N82" s="63">
        <f>'FY 26 - Original Shell'!AD102</f>
        <v>156171</v>
      </c>
      <c r="O82" s="63">
        <f>'FY 27 Shell'!AD102</f>
        <v>168341</v>
      </c>
      <c r="P82" s="63">
        <f t="shared" si="10"/>
        <v>12170</v>
      </c>
      <c r="Q82" s="130">
        <f t="shared" si="12"/>
        <v>7.7927400093487267E-2</v>
      </c>
      <c r="R82" s="130">
        <v>0</v>
      </c>
    </row>
    <row r="83" spans="4:18" x14ac:dyDescent="0.15">
      <c r="D83">
        <v>1</v>
      </c>
      <c r="E83" t="s">
        <v>264</v>
      </c>
      <c r="F83" s="63">
        <f>'FY 26 - Original Shell'!AA103</f>
        <v>59461</v>
      </c>
      <c r="G83" s="63">
        <f>'FY 27 Shell'!AA103</f>
        <v>59473</v>
      </c>
      <c r="H83" s="63">
        <f t="shared" si="8"/>
        <v>12</v>
      </c>
      <c r="I83" s="128">
        <f>'FY 26 - Original Shell'!AB103</f>
        <v>126413.1</v>
      </c>
      <c r="J83" s="128">
        <f>'FY 27 Shell'!AB103</f>
        <v>141265.35</v>
      </c>
      <c r="K83" s="131">
        <f t="shared" si="9"/>
        <v>14852.25</v>
      </c>
      <c r="L83" s="130">
        <f t="shared" si="11"/>
        <v>0.11748980129432787</v>
      </c>
      <c r="M83">
        <v>2026</v>
      </c>
      <c r="N83" s="63">
        <f>'FY 26 - Original Shell'!AD103</f>
        <v>85048</v>
      </c>
      <c r="O83" s="63">
        <f>'FY 27 Shell'!AD103</f>
        <v>87213</v>
      </c>
      <c r="P83" s="63">
        <f t="shared" si="10"/>
        <v>2165</v>
      </c>
      <c r="Q83" s="130">
        <f t="shared" si="12"/>
        <v>2.5456212962091995E-2</v>
      </c>
      <c r="R83" s="130">
        <v>1.0350000000000081E-3</v>
      </c>
    </row>
    <row r="84" spans="4:18" x14ac:dyDescent="0.15">
      <c r="E84" t="s">
        <v>265</v>
      </c>
      <c r="F84" s="63">
        <f>'FY 26 - Original Shell'!AA104</f>
        <v>31949</v>
      </c>
      <c r="G84" s="63">
        <f>'FY 27 Shell'!AA104</f>
        <v>10792</v>
      </c>
      <c r="H84" s="63">
        <f t="shared" si="8"/>
        <v>-21157</v>
      </c>
      <c r="I84" s="128">
        <f>'FY 26 - Original Shell'!AB104</f>
        <v>69207.41</v>
      </c>
      <c r="J84" s="128">
        <f>'FY 27 Shell'!AB104</f>
        <v>220808.56</v>
      </c>
      <c r="K84" s="131">
        <f t="shared" si="9"/>
        <v>151601.15</v>
      </c>
      <c r="L84" s="130">
        <f t="shared" si="11"/>
        <v>2.1905334992307903</v>
      </c>
      <c r="M84">
        <v>2024</v>
      </c>
      <c r="N84" s="63">
        <f>'FY 26 - Original Shell'!AD104</f>
        <v>64194</v>
      </c>
      <c r="O84" s="63">
        <f>'FY 27 Shell'!AD104</f>
        <v>67321</v>
      </c>
      <c r="P84" s="63">
        <f t="shared" si="10"/>
        <v>3127</v>
      </c>
      <c r="Q84" s="130">
        <f t="shared" si="12"/>
        <v>4.8711717606006795E-2</v>
      </c>
      <c r="R84" s="130">
        <v>-0.37146500000000005</v>
      </c>
    </row>
    <row r="85" spans="4:18" x14ac:dyDescent="0.15">
      <c r="E85" t="s">
        <v>266</v>
      </c>
      <c r="F85" s="63">
        <f>'FY 26 - Original Shell'!AA105</f>
        <v>6109</v>
      </c>
      <c r="G85" s="63">
        <f>'FY 27 Shell'!AA105</f>
        <v>6106</v>
      </c>
      <c r="H85" s="63">
        <f t="shared" si="8"/>
        <v>-3</v>
      </c>
      <c r="I85" s="128">
        <f>'FY 26 - Original Shell'!AB105</f>
        <v>174083.9</v>
      </c>
      <c r="J85" s="128">
        <f>'FY 27 Shell'!AB105</f>
        <v>197120.19</v>
      </c>
      <c r="K85" s="131">
        <f t="shared" si="9"/>
        <v>23036.290000000008</v>
      </c>
      <c r="L85" s="130">
        <f t="shared" si="11"/>
        <v>0.13232866451176709</v>
      </c>
      <c r="M85">
        <v>2025</v>
      </c>
      <c r="N85" s="63">
        <f>'FY 26 - Original Shell'!AD105</f>
        <v>134643</v>
      </c>
      <c r="O85" s="63">
        <f>'FY 27 Shell'!AD105</f>
        <v>140022</v>
      </c>
      <c r="P85" s="63">
        <f t="shared" si="10"/>
        <v>5379</v>
      </c>
      <c r="Q85" s="130">
        <f t="shared" si="12"/>
        <v>3.9950090238631046E-2</v>
      </c>
      <c r="R85" s="130">
        <v>-2.1913999999999989E-2</v>
      </c>
    </row>
    <row r="86" spans="4:18" x14ac:dyDescent="0.15">
      <c r="D86">
        <v>1</v>
      </c>
      <c r="E86" t="s">
        <v>267</v>
      </c>
      <c r="F86" s="63">
        <f>'FY 26 - Original Shell'!AA106</f>
        <v>60242</v>
      </c>
      <c r="G86" s="63">
        <f>'FY 27 Shell'!AA106</f>
        <v>60418</v>
      </c>
      <c r="H86" s="63">
        <f t="shared" si="8"/>
        <v>176</v>
      </c>
      <c r="I86" s="128">
        <f>'FY 26 - Original Shell'!AB106</f>
        <v>102255.67999999999</v>
      </c>
      <c r="J86" s="128">
        <f>'FY 27 Shell'!AB106</f>
        <v>114151.47</v>
      </c>
      <c r="K86" s="131">
        <f t="shared" si="9"/>
        <v>11895.790000000008</v>
      </c>
      <c r="L86" s="130">
        <f t="shared" si="11"/>
        <v>0.11633378214295782</v>
      </c>
      <c r="M86">
        <v>2025</v>
      </c>
      <c r="N86" s="63">
        <f>'FY 26 - Original Shell'!AD106</f>
        <v>63671</v>
      </c>
      <c r="O86" s="63">
        <f>'FY 27 Shell'!AD106</f>
        <v>68617</v>
      </c>
      <c r="P86" s="63">
        <f t="shared" si="10"/>
        <v>4946</v>
      </c>
      <c r="Q86" s="130">
        <f t="shared" si="12"/>
        <v>7.7680576714673877E-2</v>
      </c>
      <c r="R86" s="130">
        <v>-4.113999999999951E-3</v>
      </c>
    </row>
    <row r="87" spans="4:18" x14ac:dyDescent="0.15">
      <c r="E87" t="s">
        <v>268</v>
      </c>
      <c r="F87" s="63">
        <f>'FY 26 - Original Shell'!AA107</f>
        <v>7807</v>
      </c>
      <c r="G87" s="63">
        <f>'FY 27 Shell'!AA107</f>
        <v>7736</v>
      </c>
      <c r="H87" s="63">
        <f t="shared" si="8"/>
        <v>-71</v>
      </c>
      <c r="I87" s="128">
        <f>'FY 26 - Original Shell'!AB107</f>
        <v>227978.21</v>
      </c>
      <c r="J87" s="128">
        <f>'FY 27 Shell'!AB107</f>
        <v>249367.81</v>
      </c>
      <c r="K87" s="131">
        <f t="shared" si="9"/>
        <v>21389.600000000006</v>
      </c>
      <c r="L87" s="130">
        <f t="shared" si="11"/>
        <v>9.3823001768458508E-2</v>
      </c>
      <c r="M87">
        <v>2025</v>
      </c>
      <c r="N87" s="63">
        <f>'FY 26 - Original Shell'!AD107</f>
        <v>135114</v>
      </c>
      <c r="O87" s="63">
        <f>'FY 27 Shell'!AD107</f>
        <v>142750</v>
      </c>
      <c r="P87" s="63">
        <f t="shared" si="10"/>
        <v>7636</v>
      </c>
      <c r="Q87" s="130">
        <f t="shared" si="12"/>
        <v>5.6515238983377E-2</v>
      </c>
      <c r="R87" s="130">
        <v>-1.2188999999999992E-2</v>
      </c>
    </row>
    <row r="88" spans="4:18" x14ac:dyDescent="0.15">
      <c r="E88" t="s">
        <v>269</v>
      </c>
      <c r="F88" s="63">
        <f>'FY 26 - Original Shell'!AA108</f>
        <v>4248</v>
      </c>
      <c r="G88" s="63">
        <f>'FY 27 Shell'!AA108</f>
        <v>4236</v>
      </c>
      <c r="H88" s="63">
        <f t="shared" si="8"/>
        <v>-12</v>
      </c>
      <c r="I88" s="128">
        <f>'FY 26 - Original Shell'!AB108</f>
        <v>190320.11</v>
      </c>
      <c r="J88" s="128">
        <f>'FY 27 Shell'!AB108</f>
        <v>210048.13</v>
      </c>
      <c r="K88" s="131">
        <f t="shared" si="9"/>
        <v>19728.020000000019</v>
      </c>
      <c r="L88" s="130">
        <f t="shared" si="11"/>
        <v>0.10365704391406678</v>
      </c>
      <c r="M88">
        <v>2026</v>
      </c>
      <c r="N88" s="63">
        <f>'FY 26 - Original Shell'!AD108</f>
        <v>102083</v>
      </c>
      <c r="O88" s="63">
        <f>'FY 27 Shell'!AD108</f>
        <v>113750</v>
      </c>
      <c r="P88" s="63">
        <f t="shared" si="10"/>
        <v>11667</v>
      </c>
      <c r="Q88" s="130">
        <f t="shared" si="12"/>
        <v>0.11428935278156011</v>
      </c>
      <c r="R88" s="130">
        <v>-2.704200000000001E-2</v>
      </c>
    </row>
    <row r="89" spans="4:18" x14ac:dyDescent="0.15">
      <c r="D89">
        <v>1</v>
      </c>
      <c r="E89" t="s">
        <v>270</v>
      </c>
      <c r="F89" s="63">
        <f>'FY 26 - Original Shell'!AA109</f>
        <v>48729</v>
      </c>
      <c r="G89" s="63">
        <f>'FY 27 Shell'!AA109</f>
        <v>47646</v>
      </c>
      <c r="H89" s="63">
        <f t="shared" si="8"/>
        <v>-1083</v>
      </c>
      <c r="I89" s="128">
        <f>'FY 26 - Original Shell'!AB109</f>
        <v>136796.51</v>
      </c>
      <c r="J89" s="128">
        <f>'FY 27 Shell'!AB109</f>
        <v>153733.10999999999</v>
      </c>
      <c r="K89" s="131">
        <f t="shared" si="9"/>
        <v>16936.599999999977</v>
      </c>
      <c r="L89" s="130">
        <f t="shared" si="11"/>
        <v>0.12380871412582072</v>
      </c>
      <c r="M89">
        <v>2027</v>
      </c>
      <c r="N89" s="63">
        <f>'FY 26 - Original Shell'!AD109</f>
        <v>75120</v>
      </c>
      <c r="O89" s="63">
        <f>'FY 27 Shell'!AD109</f>
        <v>73979</v>
      </c>
      <c r="P89" s="63">
        <f t="shared" si="10"/>
        <v>-1141</v>
      </c>
      <c r="Q89" s="130">
        <f t="shared" si="12"/>
        <v>-1.5189030883919062E-2</v>
      </c>
      <c r="R89" s="130">
        <v>-6.584999999999952E-3</v>
      </c>
    </row>
    <row r="90" spans="4:18" x14ac:dyDescent="0.15">
      <c r="E90" t="s">
        <v>271</v>
      </c>
      <c r="F90" s="63">
        <f>'FY 26 - Original Shell'!AA110</f>
        <v>52679</v>
      </c>
      <c r="G90" s="63">
        <f>'FY 27 Shell'!AA110</f>
        <v>52340</v>
      </c>
      <c r="H90" s="63">
        <f t="shared" si="8"/>
        <v>-339</v>
      </c>
      <c r="I90" s="128">
        <f>'FY 26 - Original Shell'!AB110</f>
        <v>233404.43</v>
      </c>
      <c r="J90" s="128">
        <f>'FY 27 Shell'!AB110</f>
        <v>258067.51</v>
      </c>
      <c r="K90" s="131">
        <f t="shared" si="9"/>
        <v>24663.080000000016</v>
      </c>
      <c r="L90" s="130">
        <f t="shared" si="11"/>
        <v>0.10566671763685041</v>
      </c>
      <c r="M90">
        <v>2025</v>
      </c>
      <c r="N90" s="63">
        <f>'FY 26 - Original Shell'!AD110</f>
        <v>104441</v>
      </c>
      <c r="O90" s="63">
        <f>'FY 27 Shell'!AD110</f>
        <v>109580</v>
      </c>
      <c r="P90" s="63">
        <f t="shared" si="10"/>
        <v>5139</v>
      </c>
      <c r="Q90" s="130">
        <f t="shared" si="12"/>
        <v>4.9204814201319405E-2</v>
      </c>
      <c r="R90" s="130">
        <v>-1.7734E-2</v>
      </c>
    </row>
    <row r="91" spans="4:18" x14ac:dyDescent="0.15">
      <c r="E91" t="s">
        <v>272</v>
      </c>
      <c r="F91" s="63">
        <f>'FY 26 - Original Shell'!AA111</f>
        <v>18796</v>
      </c>
      <c r="G91" s="63">
        <f>'FY 27 Shell'!AA111</f>
        <v>18833</v>
      </c>
      <c r="H91" s="63">
        <f t="shared" si="8"/>
        <v>37</v>
      </c>
      <c r="I91" s="128">
        <f>'FY 26 - Original Shell'!AB111</f>
        <v>222533.54</v>
      </c>
      <c r="J91" s="128">
        <f>'FY 27 Shell'!AB111</f>
        <v>245758.27</v>
      </c>
      <c r="K91" s="131">
        <f t="shared" si="9"/>
        <v>23224.729999999981</v>
      </c>
      <c r="L91" s="130">
        <f t="shared" si="11"/>
        <v>0.10436507683291238</v>
      </c>
      <c r="M91">
        <v>2024</v>
      </c>
      <c r="N91" s="63">
        <f>'FY 26 - Original Shell'!AD111</f>
        <v>145714</v>
      </c>
      <c r="O91" s="63">
        <f>'FY 27 Shell'!AD111</f>
        <v>156731</v>
      </c>
      <c r="P91" s="63">
        <f t="shared" si="10"/>
        <v>11017</v>
      </c>
      <c r="Q91" s="130">
        <f t="shared" si="12"/>
        <v>7.5607010994139204E-2</v>
      </c>
      <c r="R91" s="130">
        <v>-2.3678999999999999E-2</v>
      </c>
    </row>
    <row r="92" spans="4:18" x14ac:dyDescent="0.15">
      <c r="E92" t="s">
        <v>273</v>
      </c>
      <c r="F92" s="63">
        <f>'FY 26 - Original Shell'!AA112</f>
        <v>17891</v>
      </c>
      <c r="G92" s="63">
        <f>'FY 27 Shell'!AA112</f>
        <v>18006</v>
      </c>
      <c r="H92" s="63">
        <f t="shared" si="8"/>
        <v>115</v>
      </c>
      <c r="I92" s="128">
        <f>'FY 26 - Original Shell'!AB112</f>
        <v>139340.26999999999</v>
      </c>
      <c r="J92" s="128">
        <f>'FY 27 Shell'!AB112</f>
        <v>158006.68</v>
      </c>
      <c r="K92" s="131">
        <f t="shared" si="9"/>
        <v>18666.410000000003</v>
      </c>
      <c r="L92" s="130">
        <f t="shared" si="11"/>
        <v>0.13396278046540319</v>
      </c>
      <c r="M92">
        <v>2026</v>
      </c>
      <c r="N92" s="63">
        <f>'FY 26 - Original Shell'!AD112</f>
        <v>84710</v>
      </c>
      <c r="O92" s="63">
        <f>'FY 27 Shell'!AD112</f>
        <v>87752</v>
      </c>
      <c r="P92" s="63">
        <f t="shared" si="10"/>
        <v>3042</v>
      </c>
      <c r="Q92" s="130">
        <f t="shared" si="12"/>
        <v>3.5910754338330776E-2</v>
      </c>
      <c r="R92" s="130">
        <v>-1.8069999999999975E-2</v>
      </c>
    </row>
    <row r="93" spans="4:18" x14ac:dyDescent="0.15">
      <c r="E93" t="s">
        <v>274</v>
      </c>
      <c r="F93" s="63">
        <f>'FY 26 - Original Shell'!AA113</f>
        <v>2267</v>
      </c>
      <c r="G93" s="63">
        <f>'FY 27 Shell'!AA113</f>
        <v>2100</v>
      </c>
      <c r="H93" s="63">
        <f t="shared" si="8"/>
        <v>-167</v>
      </c>
      <c r="I93" s="128">
        <f>'FY 26 - Original Shell'!AB113</f>
        <v>298648.68</v>
      </c>
      <c r="J93" s="128">
        <f>'FY 27 Shell'!AB113</f>
        <v>351892.52</v>
      </c>
      <c r="K93" s="131">
        <f t="shared" si="9"/>
        <v>53243.840000000026</v>
      </c>
      <c r="L93" s="130">
        <f t="shared" si="11"/>
        <v>0.17828252246083937</v>
      </c>
      <c r="M93">
        <v>2027</v>
      </c>
      <c r="N93" s="63">
        <f>'FY 26 - Original Shell'!AD113</f>
        <v>101638</v>
      </c>
      <c r="O93" s="63">
        <f>'FY 27 Shell'!AD113</f>
        <v>111000</v>
      </c>
      <c r="P93" s="63">
        <f t="shared" si="10"/>
        <v>9362</v>
      </c>
      <c r="Q93" s="130">
        <f t="shared" si="12"/>
        <v>9.2111218245144538E-2</v>
      </c>
      <c r="R93" s="130">
        <v>0</v>
      </c>
    </row>
    <row r="94" spans="4:18" x14ac:dyDescent="0.15">
      <c r="D94">
        <v>1</v>
      </c>
      <c r="E94" t="s">
        <v>275</v>
      </c>
      <c r="F94" s="63">
        <f>'FY 26 - Original Shell'!AA114</f>
        <v>31705</v>
      </c>
      <c r="G94" s="63">
        <f>'FY 27 Shell'!AA114</f>
        <v>31634</v>
      </c>
      <c r="H94" s="63">
        <f t="shared" si="8"/>
        <v>-71</v>
      </c>
      <c r="I94" s="128">
        <f>'FY 26 - Original Shell'!AB114</f>
        <v>106998.86</v>
      </c>
      <c r="J94" s="128">
        <f>'FY 27 Shell'!AB114</f>
        <v>117442.48</v>
      </c>
      <c r="K94" s="131">
        <f t="shared" si="9"/>
        <v>10443.619999999995</v>
      </c>
      <c r="L94" s="130">
        <f t="shared" si="11"/>
        <v>9.7604965137011696E-2</v>
      </c>
      <c r="M94">
        <v>2022</v>
      </c>
      <c r="N94" s="63">
        <f>'FY 26 - Original Shell'!AD114</f>
        <v>91145</v>
      </c>
      <c r="O94" s="63">
        <f>'FY 27 Shell'!AD114</f>
        <v>92184</v>
      </c>
      <c r="P94" s="63">
        <f t="shared" si="10"/>
        <v>1039</v>
      </c>
      <c r="Q94" s="130">
        <f t="shared" si="12"/>
        <v>1.1399418508969224E-2</v>
      </c>
      <c r="R94" s="130">
        <v>-2.8418999999999972E-2</v>
      </c>
    </row>
    <row r="95" spans="4:18" x14ac:dyDescent="0.15">
      <c r="D95">
        <v>1</v>
      </c>
      <c r="E95" t="s">
        <v>276</v>
      </c>
      <c r="F95" s="63">
        <f>'FY 26 - Original Shell'!AA115</f>
        <v>74396</v>
      </c>
      <c r="G95" s="63">
        <f>'FY 27 Shell'!AA115</f>
        <v>73301</v>
      </c>
      <c r="H95" s="63">
        <f t="shared" si="8"/>
        <v>-1095</v>
      </c>
      <c r="I95" s="128">
        <f>'FY 26 - Original Shell'!AB115</f>
        <v>74676.06</v>
      </c>
      <c r="J95" s="128">
        <f>'FY 27 Shell'!AB115</f>
        <v>83580.94</v>
      </c>
      <c r="K95" s="131">
        <f t="shared" si="9"/>
        <v>8904.8800000000047</v>
      </c>
      <c r="L95" s="130">
        <f t="shared" si="11"/>
        <v>0.1192467840429718</v>
      </c>
      <c r="M95">
        <v>2027</v>
      </c>
      <c r="N95" s="63">
        <f>'FY 26 - Original Shell'!AD115</f>
        <v>53766</v>
      </c>
      <c r="O95" s="63">
        <f>'FY 27 Shell'!AD115</f>
        <v>57036</v>
      </c>
      <c r="P95" s="63">
        <f t="shared" si="10"/>
        <v>3270</v>
      </c>
      <c r="Q95" s="130">
        <f t="shared" si="12"/>
        <v>6.0819105010601497E-2</v>
      </c>
      <c r="R95" s="130">
        <v>-9.3469999999999942E-3</v>
      </c>
    </row>
    <row r="96" spans="4:18" x14ac:dyDescent="0.15">
      <c r="E96" t="s">
        <v>277</v>
      </c>
      <c r="F96" s="63">
        <f>'FY 26 - Original Shell'!AA116</f>
        <v>20775</v>
      </c>
      <c r="G96" s="63">
        <f>'FY 27 Shell'!AA116</f>
        <v>20704</v>
      </c>
      <c r="H96" s="63">
        <f t="shared" si="8"/>
        <v>-71</v>
      </c>
      <c r="I96" s="128">
        <f>'FY 26 - Original Shell'!AB116</f>
        <v>661295.62</v>
      </c>
      <c r="J96" s="128">
        <f>'FY 27 Shell'!AB116</f>
        <v>691705.62</v>
      </c>
      <c r="K96" s="131">
        <f t="shared" si="9"/>
        <v>30410</v>
      </c>
      <c r="L96" s="130">
        <f t="shared" si="11"/>
        <v>4.5985485281151567E-2</v>
      </c>
      <c r="M96">
        <v>2023</v>
      </c>
      <c r="N96" s="63">
        <f>'FY 26 - Original Shell'!AD116</f>
        <v>250000</v>
      </c>
      <c r="O96" s="63">
        <f>'FY 27 Shell'!AD116</f>
        <v>250000</v>
      </c>
      <c r="P96" s="63">
        <f t="shared" si="10"/>
        <v>0</v>
      </c>
      <c r="Q96" s="130">
        <f t="shared" si="12"/>
        <v>0</v>
      </c>
      <c r="R96" s="130">
        <v>0</v>
      </c>
    </row>
    <row r="97" spans="4:18" x14ac:dyDescent="0.15">
      <c r="E97" t="s">
        <v>278</v>
      </c>
      <c r="F97" s="63">
        <f>'FY 26 - Original Shell'!AA117</f>
        <v>13536</v>
      </c>
      <c r="G97" s="63">
        <f>'FY 27 Shell'!AA117</f>
        <v>13558</v>
      </c>
      <c r="H97" s="63">
        <f t="shared" si="8"/>
        <v>22</v>
      </c>
      <c r="I97" s="128">
        <f>'FY 26 - Original Shell'!AB117</f>
        <v>251941.02</v>
      </c>
      <c r="J97" s="128">
        <f>'FY 27 Shell'!AB117</f>
        <v>273348.98</v>
      </c>
      <c r="K97" s="131">
        <f t="shared" si="9"/>
        <v>21407.959999999992</v>
      </c>
      <c r="L97" s="130">
        <f t="shared" si="11"/>
        <v>8.4972109742192811E-2</v>
      </c>
      <c r="M97">
        <v>2024</v>
      </c>
      <c r="N97" s="63">
        <f>'FY 26 - Original Shell'!AD117</f>
        <v>140844</v>
      </c>
      <c r="O97" s="63">
        <f>'FY 27 Shell'!AD117</f>
        <v>143864</v>
      </c>
      <c r="P97" s="63">
        <f t="shared" si="10"/>
        <v>3020</v>
      </c>
      <c r="Q97" s="130">
        <f t="shared" si="12"/>
        <v>2.14421629604385E-2</v>
      </c>
      <c r="R97" s="130">
        <v>0</v>
      </c>
    </row>
    <row r="98" spans="4:18" x14ac:dyDescent="0.15">
      <c r="E98" t="s">
        <v>279</v>
      </c>
      <c r="F98" s="63">
        <f>'FY 26 - Original Shell'!AA118</f>
        <v>6698</v>
      </c>
      <c r="G98" s="63">
        <f>'FY 27 Shell'!AA118</f>
        <v>6684</v>
      </c>
      <c r="H98" s="63">
        <f t="shared" si="8"/>
        <v>-14</v>
      </c>
      <c r="I98" s="128">
        <f>'FY 26 - Original Shell'!AB118</f>
        <v>184955.08</v>
      </c>
      <c r="J98" s="128">
        <f>'FY 27 Shell'!AB118</f>
        <v>192793.95</v>
      </c>
      <c r="K98" s="131">
        <f t="shared" si="9"/>
        <v>7838.8700000000244</v>
      </c>
      <c r="L98" s="130">
        <f t="shared" si="11"/>
        <v>4.2382561214323093E-2</v>
      </c>
      <c r="M98">
        <v>2023</v>
      </c>
      <c r="N98" s="63">
        <f>'FY 26 - Original Shell'!AD118</f>
        <v>102522</v>
      </c>
      <c r="O98" s="63">
        <f>'FY 27 Shell'!AD118</f>
        <v>116618</v>
      </c>
      <c r="P98" s="63">
        <f t="shared" si="10"/>
        <v>14096</v>
      </c>
      <c r="Q98" s="130">
        <f t="shared" si="12"/>
        <v>0.13749244064688554</v>
      </c>
      <c r="R98" s="130">
        <v>-2.8119999999999812E-3</v>
      </c>
    </row>
    <row r="99" spans="4:18" x14ac:dyDescent="0.15">
      <c r="D99">
        <v>1</v>
      </c>
      <c r="E99" t="s">
        <v>280</v>
      </c>
      <c r="F99" s="63">
        <f>'FY 26 - Original Shell'!AA119</f>
        <v>138915</v>
      </c>
      <c r="G99" s="63">
        <f>'FY 27 Shell'!AA119</f>
        <v>132893</v>
      </c>
      <c r="H99" s="63">
        <f t="shared" si="8"/>
        <v>-6022</v>
      </c>
      <c r="I99" s="128">
        <f>'FY 26 - Original Shell'!AB119</f>
        <v>103047.94</v>
      </c>
      <c r="J99" s="128">
        <f>'FY 27 Shell'!AB119</f>
        <v>117604.39</v>
      </c>
      <c r="K99" s="131">
        <f t="shared" si="9"/>
        <v>14556.449999999997</v>
      </c>
      <c r="L99" s="130">
        <f t="shared" si="11"/>
        <v>0.14125901012674291</v>
      </c>
      <c r="M99">
        <v>2026</v>
      </c>
      <c r="N99" s="63">
        <f>'FY 26 - Original Shell'!AD119</f>
        <v>54305</v>
      </c>
      <c r="O99" s="63">
        <f>'FY 27 Shell'!AD119</f>
        <v>53771</v>
      </c>
      <c r="P99" s="63">
        <f t="shared" si="10"/>
        <v>-534</v>
      </c>
      <c r="Q99" s="130">
        <f t="shared" si="12"/>
        <v>-9.8333486787588621E-3</v>
      </c>
      <c r="R99" s="130">
        <v>-2.0454000000000083E-2</v>
      </c>
    </row>
    <row r="100" spans="4:18" x14ac:dyDescent="0.15">
      <c r="E100" t="s">
        <v>281</v>
      </c>
      <c r="F100" s="63">
        <f>'FY 26 - Original Shell'!AA120</f>
        <v>30356</v>
      </c>
      <c r="G100" s="63">
        <f>'FY 27 Shell'!AA120</f>
        <v>30551</v>
      </c>
      <c r="H100" s="63">
        <f t="shared" si="8"/>
        <v>195</v>
      </c>
      <c r="I100" s="128">
        <f>'FY 26 - Original Shell'!AB120</f>
        <v>163600.35999999999</v>
      </c>
      <c r="J100" s="128">
        <f>'FY 27 Shell'!AB120</f>
        <v>189255.61</v>
      </c>
      <c r="K100" s="131">
        <f t="shared" si="9"/>
        <v>25655.25</v>
      </c>
      <c r="L100" s="130">
        <f t="shared" si="11"/>
        <v>0.15681658646716914</v>
      </c>
      <c r="M100">
        <v>2025</v>
      </c>
      <c r="N100" s="63">
        <f>'FY 26 - Original Shell'!AD120</f>
        <v>100239</v>
      </c>
      <c r="O100" s="63">
        <f>'FY 27 Shell'!AD120</f>
        <v>98585</v>
      </c>
      <c r="P100" s="63">
        <f t="shared" si="10"/>
        <v>-1654</v>
      </c>
      <c r="Q100" s="130">
        <f t="shared" si="12"/>
        <v>-1.6500563652869643E-2</v>
      </c>
      <c r="R100" s="130">
        <v>-1.9843000000000055E-2</v>
      </c>
    </row>
    <row r="101" spans="4:18" x14ac:dyDescent="0.15">
      <c r="D101">
        <v>1</v>
      </c>
      <c r="E101" t="s">
        <v>282</v>
      </c>
      <c r="F101" s="63">
        <f>'FY 26 - Original Shell'!AA121</f>
        <v>27980</v>
      </c>
      <c r="G101" s="63">
        <f>'FY 27 Shell'!AA121</f>
        <v>27199</v>
      </c>
      <c r="H101" s="63">
        <f t="shared" si="8"/>
        <v>-781</v>
      </c>
      <c r="I101" s="128">
        <f>'FY 26 - Original Shell'!AB121</f>
        <v>113454.49</v>
      </c>
      <c r="J101" s="128">
        <f>'FY 27 Shell'!AB121</f>
        <v>121689.56</v>
      </c>
      <c r="K101" s="131">
        <f t="shared" si="9"/>
        <v>8235.0699999999924</v>
      </c>
      <c r="L101" s="130">
        <f t="shared" si="11"/>
        <v>7.2584787080705149E-2</v>
      </c>
      <c r="M101">
        <v>2023</v>
      </c>
      <c r="N101" s="63">
        <f>'FY 26 - Original Shell'!AD121</f>
        <v>56237</v>
      </c>
      <c r="O101" s="63">
        <f>'FY 27 Shell'!AD121</f>
        <v>60123</v>
      </c>
      <c r="P101" s="63">
        <f t="shared" si="10"/>
        <v>3886</v>
      </c>
      <c r="Q101" s="130">
        <f t="shared" si="12"/>
        <v>6.9100414317975714E-2</v>
      </c>
      <c r="R101" s="130">
        <v>-1.3420000000000654E-3</v>
      </c>
    </row>
    <row r="102" spans="4:18" x14ac:dyDescent="0.15">
      <c r="E102" t="s">
        <v>283</v>
      </c>
      <c r="F102" s="63">
        <f>'FY 26 - Original Shell'!AA122</f>
        <v>28275</v>
      </c>
      <c r="G102" s="63">
        <f>'FY 27 Shell'!AA122</f>
        <v>28161</v>
      </c>
      <c r="H102" s="63">
        <f t="shared" si="8"/>
        <v>-114</v>
      </c>
      <c r="I102" s="128">
        <f>'FY 26 - Original Shell'!AB122</f>
        <v>194271.35</v>
      </c>
      <c r="J102" s="128">
        <f>'FY 27 Shell'!AB122</f>
        <v>221679.49</v>
      </c>
      <c r="K102" s="131">
        <f t="shared" si="9"/>
        <v>27408.139999999985</v>
      </c>
      <c r="L102" s="130">
        <f t="shared" si="11"/>
        <v>0.1410817395359634</v>
      </c>
      <c r="M102">
        <v>2025</v>
      </c>
      <c r="N102" s="63">
        <f>'FY 26 - Original Shell'!AD122</f>
        <v>98313</v>
      </c>
      <c r="O102" s="63">
        <f>'FY 27 Shell'!AD122</f>
        <v>103630</v>
      </c>
      <c r="P102" s="63">
        <f t="shared" si="10"/>
        <v>5317</v>
      </c>
      <c r="Q102" s="130">
        <f t="shared" si="12"/>
        <v>5.4082369574725619E-2</v>
      </c>
      <c r="R102" s="130">
        <v>-3.3123000000000014E-2</v>
      </c>
    </row>
    <row r="103" spans="4:18" x14ac:dyDescent="0.15">
      <c r="E103" t="s">
        <v>284</v>
      </c>
      <c r="F103" s="63">
        <f>'FY 26 - Original Shell'!AA123</f>
        <v>27577</v>
      </c>
      <c r="G103" s="63">
        <f>'FY 27 Shell'!AA123</f>
        <v>27384</v>
      </c>
      <c r="H103" s="63">
        <f t="shared" ref="H103:H134" si="13">G103-F103</f>
        <v>-193</v>
      </c>
      <c r="I103" s="128">
        <f>'FY 26 - Original Shell'!AB123</f>
        <v>227971.62</v>
      </c>
      <c r="J103" s="128">
        <f>'FY 27 Shell'!AB123</f>
        <v>254539.26</v>
      </c>
      <c r="K103" s="131">
        <f t="shared" ref="K103:K134" si="14">J103-I103</f>
        <v>26567.640000000014</v>
      </c>
      <c r="L103" s="130">
        <f t="shared" si="11"/>
        <v>0.11653924291102556</v>
      </c>
      <c r="M103">
        <v>2026</v>
      </c>
      <c r="N103" s="63">
        <f>'FY 26 - Original Shell'!AD123</f>
        <v>142039</v>
      </c>
      <c r="O103" s="63">
        <f>'FY 27 Shell'!AD123</f>
        <v>148067</v>
      </c>
      <c r="P103" s="63">
        <f t="shared" ref="P103:P134" si="15">O103-N103</f>
        <v>6028</v>
      </c>
      <c r="Q103" s="130">
        <f t="shared" si="12"/>
        <v>4.2439048430360678E-2</v>
      </c>
      <c r="R103" s="130">
        <v>-2.1259000000000007E-2</v>
      </c>
    </row>
    <row r="104" spans="4:18" x14ac:dyDescent="0.15">
      <c r="E104" t="s">
        <v>285</v>
      </c>
      <c r="F104" s="63">
        <f>'FY 26 - Original Shell'!AA124</f>
        <v>1594</v>
      </c>
      <c r="G104" s="63">
        <f>'FY 27 Shell'!AA124</f>
        <v>1732</v>
      </c>
      <c r="H104" s="63">
        <f t="shared" si="13"/>
        <v>138</v>
      </c>
      <c r="I104" s="128">
        <f>'FY 26 - Original Shell'!AB124</f>
        <v>328988.51</v>
      </c>
      <c r="J104" s="128">
        <f>'FY 27 Shell'!AB124</f>
        <v>332406.95</v>
      </c>
      <c r="K104" s="131">
        <f t="shared" si="14"/>
        <v>3418.4400000000023</v>
      </c>
      <c r="L104" s="130">
        <f t="shared" si="11"/>
        <v>1.0390758023737675E-2</v>
      </c>
      <c r="M104">
        <v>2023</v>
      </c>
      <c r="N104" s="63">
        <f>'FY 26 - Original Shell'!AD124</f>
        <v>92500</v>
      </c>
      <c r="O104" s="63">
        <f>'FY 27 Shell'!AD124</f>
        <v>85859</v>
      </c>
      <c r="P104" s="63">
        <f t="shared" si="15"/>
        <v>-6641</v>
      </c>
      <c r="Q104" s="130">
        <f t="shared" si="12"/>
        <v>-7.1794594594594599E-2</v>
      </c>
      <c r="R104" s="130">
        <v>0</v>
      </c>
    </row>
    <row r="105" spans="4:18" x14ac:dyDescent="0.15">
      <c r="E105" t="s">
        <v>286</v>
      </c>
      <c r="F105" s="63">
        <f>'FY 26 - Original Shell'!AA125</f>
        <v>13464</v>
      </c>
      <c r="G105" s="63">
        <f>'FY 27 Shell'!AA125</f>
        <v>13487</v>
      </c>
      <c r="H105" s="63">
        <f t="shared" si="13"/>
        <v>23</v>
      </c>
      <c r="I105" s="128">
        <f>'FY 26 - Original Shell'!AB125</f>
        <v>170477.96</v>
      </c>
      <c r="J105" s="128">
        <f>'FY 27 Shell'!AB125</f>
        <v>194457.75</v>
      </c>
      <c r="K105" s="131">
        <f t="shared" si="14"/>
        <v>23979.790000000008</v>
      </c>
      <c r="L105" s="130">
        <f t="shared" si="11"/>
        <v>0.14066211256868635</v>
      </c>
      <c r="M105">
        <v>2024</v>
      </c>
      <c r="N105" s="63">
        <f>'FY 26 - Original Shell'!AD125</f>
        <v>114167</v>
      </c>
      <c r="O105" s="63">
        <f>'FY 27 Shell'!AD125</f>
        <v>113687</v>
      </c>
      <c r="P105" s="63">
        <f t="shared" si="15"/>
        <v>-480</v>
      </c>
      <c r="Q105" s="130">
        <f t="shared" si="12"/>
        <v>-4.2043672865188716E-3</v>
      </c>
      <c r="R105" s="130">
        <v>-1.5168999999999988E-2</v>
      </c>
    </row>
    <row r="106" spans="4:18" x14ac:dyDescent="0.15">
      <c r="E106" t="s">
        <v>287</v>
      </c>
      <c r="F106" s="63">
        <f>'FY 26 - Original Shell'!AA126</f>
        <v>3209</v>
      </c>
      <c r="G106" s="63">
        <f>'FY 27 Shell'!AA126</f>
        <v>3200</v>
      </c>
      <c r="H106" s="63">
        <f t="shared" si="13"/>
        <v>-9</v>
      </c>
      <c r="I106" s="128">
        <f>'FY 26 - Original Shell'!AB126</f>
        <v>177142.39</v>
      </c>
      <c r="J106" s="128">
        <f>'FY 27 Shell'!AB126</f>
        <v>189428.15</v>
      </c>
      <c r="K106" s="131">
        <f t="shared" si="14"/>
        <v>12285.75999999998</v>
      </c>
      <c r="L106" s="130">
        <f t="shared" si="11"/>
        <v>6.9355279670777731E-2</v>
      </c>
      <c r="M106">
        <v>2027</v>
      </c>
      <c r="N106" s="63">
        <f>'FY 26 - Original Shell'!AD126</f>
        <v>60962</v>
      </c>
      <c r="O106" s="63">
        <f>'FY 27 Shell'!AD126</f>
        <v>68295</v>
      </c>
      <c r="P106" s="63">
        <f t="shared" si="15"/>
        <v>7333</v>
      </c>
      <c r="Q106" s="130">
        <f t="shared" si="12"/>
        <v>0.12028804829237887</v>
      </c>
      <c r="R106" s="130">
        <v>-6.2329999999999885E-3</v>
      </c>
    </row>
    <row r="107" spans="4:18" x14ac:dyDescent="0.15">
      <c r="E107" t="s">
        <v>288</v>
      </c>
      <c r="F107" s="63">
        <f>'FY 26 - Original Shell'!AA127</f>
        <v>24114</v>
      </c>
      <c r="G107" s="63">
        <f>'FY 27 Shell'!AA127</f>
        <v>24177</v>
      </c>
      <c r="H107" s="63">
        <f t="shared" si="13"/>
        <v>63</v>
      </c>
      <c r="I107" s="128">
        <f>'FY 26 - Original Shell'!AB127</f>
        <v>233699.89</v>
      </c>
      <c r="J107" s="128">
        <f>'FY 27 Shell'!AB127</f>
        <v>258417.46</v>
      </c>
      <c r="K107" s="131">
        <f t="shared" si="14"/>
        <v>24717.569999999978</v>
      </c>
      <c r="L107" s="130">
        <f t="shared" si="11"/>
        <v>0.10576628855067059</v>
      </c>
      <c r="M107">
        <v>2024</v>
      </c>
      <c r="N107" s="63">
        <f>'FY 26 - Original Shell'!AD127</f>
        <v>121250</v>
      </c>
      <c r="O107" s="63">
        <f>'FY 27 Shell'!AD127</f>
        <v>126807</v>
      </c>
      <c r="P107" s="63">
        <f t="shared" si="15"/>
        <v>5557</v>
      </c>
      <c r="Q107" s="130">
        <f t="shared" si="12"/>
        <v>4.5830927835051549E-2</v>
      </c>
      <c r="R107" s="130">
        <v>-1.681500000000001E-2</v>
      </c>
    </row>
    <row r="108" spans="4:18" x14ac:dyDescent="0.15">
      <c r="E108" t="s">
        <v>289</v>
      </c>
      <c r="F108" s="63">
        <f>'FY 26 - Original Shell'!AA128</f>
        <v>5174</v>
      </c>
      <c r="G108" s="63">
        <f>'FY 27 Shell'!AA128</f>
        <v>5154</v>
      </c>
      <c r="H108" s="63">
        <f t="shared" si="13"/>
        <v>-20</v>
      </c>
      <c r="I108" s="128">
        <f>'FY 26 - Original Shell'!AB128</f>
        <v>208331.58</v>
      </c>
      <c r="J108" s="128">
        <f>'FY 27 Shell'!AB128</f>
        <v>247442.92</v>
      </c>
      <c r="K108" s="131">
        <f t="shared" si="14"/>
        <v>39111.340000000026</v>
      </c>
      <c r="L108" s="130">
        <f t="shared" si="11"/>
        <v>0.18773601198627701</v>
      </c>
      <c r="M108">
        <v>2025</v>
      </c>
      <c r="N108" s="63">
        <f>'FY 26 - Original Shell'!AD128</f>
        <v>91932</v>
      </c>
      <c r="O108" s="63">
        <f>'FY 27 Shell'!AD128</f>
        <v>115069</v>
      </c>
      <c r="P108" s="63">
        <f t="shared" si="15"/>
        <v>23137</v>
      </c>
      <c r="Q108" s="130">
        <f t="shared" si="12"/>
        <v>0.25167515119871209</v>
      </c>
      <c r="R108" s="130">
        <v>-9.7697999999999979E-2</v>
      </c>
    </row>
    <row r="109" spans="4:18" x14ac:dyDescent="0.15">
      <c r="D109">
        <v>1</v>
      </c>
      <c r="E109" t="s">
        <v>290</v>
      </c>
      <c r="F109" s="63">
        <f>'FY 26 - Original Shell'!AA129</f>
        <v>91401</v>
      </c>
      <c r="G109" s="63">
        <f>'FY 27 Shell'!AA129</f>
        <v>91375</v>
      </c>
      <c r="H109" s="63">
        <f t="shared" si="13"/>
        <v>-26</v>
      </c>
      <c r="I109" s="128">
        <f>'FY 26 - Original Shell'!AB129</f>
        <v>280284.45</v>
      </c>
      <c r="J109" s="128">
        <f>'FY 27 Shell'!AB129</f>
        <v>302508.71999999997</v>
      </c>
      <c r="K109" s="131">
        <f t="shared" si="14"/>
        <v>22224.26999999996</v>
      </c>
      <c r="L109" s="130">
        <f t="shared" si="11"/>
        <v>7.9291840842401207E-2</v>
      </c>
      <c r="M109">
        <v>2023</v>
      </c>
      <c r="N109" s="63">
        <f>'FY 26 - Original Shell'!AD129</f>
        <v>97879</v>
      </c>
      <c r="O109" s="63">
        <f>'FY 27 Shell'!AD129</f>
        <v>105301</v>
      </c>
      <c r="P109" s="63">
        <f t="shared" si="15"/>
        <v>7422</v>
      </c>
      <c r="Q109" s="130">
        <f t="shared" si="12"/>
        <v>7.5828318638318737E-2</v>
      </c>
      <c r="R109" s="130">
        <v>0</v>
      </c>
    </row>
    <row r="110" spans="4:18" x14ac:dyDescent="0.15">
      <c r="D110">
        <v>1</v>
      </c>
      <c r="E110" t="s">
        <v>291</v>
      </c>
      <c r="F110" s="63">
        <f>'FY 26 - Original Shell'!AA130</f>
        <v>40009</v>
      </c>
      <c r="G110" s="63">
        <f>'FY 27 Shell'!AA130</f>
        <v>39992</v>
      </c>
      <c r="H110" s="63">
        <f t="shared" si="13"/>
        <v>-17</v>
      </c>
      <c r="I110" s="128">
        <f>'FY 26 - Original Shell'!AB130</f>
        <v>94610.76</v>
      </c>
      <c r="J110" s="128">
        <f>'FY 27 Shell'!AB130</f>
        <v>101852.47</v>
      </c>
      <c r="K110" s="131">
        <f t="shared" si="14"/>
        <v>7241.7100000000064</v>
      </c>
      <c r="L110" s="130">
        <f t="shared" si="11"/>
        <v>7.6542139604417164E-2</v>
      </c>
      <c r="M110">
        <v>2023</v>
      </c>
      <c r="N110" s="63">
        <f>'FY 26 - Original Shell'!AD130</f>
        <v>62713</v>
      </c>
      <c r="O110" s="63">
        <f>'FY 27 Shell'!AD130</f>
        <v>64185</v>
      </c>
      <c r="P110" s="63">
        <f t="shared" si="15"/>
        <v>1472</v>
      </c>
      <c r="Q110" s="130">
        <f t="shared" si="12"/>
        <v>2.3472007398784942E-2</v>
      </c>
      <c r="R110" s="130">
        <v>3.3349999999999769E-3</v>
      </c>
    </row>
    <row r="111" spans="4:18" x14ac:dyDescent="0.15">
      <c r="E111" t="s">
        <v>292</v>
      </c>
      <c r="F111" s="63">
        <f>'FY 26 - Original Shell'!AA131</f>
        <v>7684</v>
      </c>
      <c r="G111" s="63">
        <f>'FY 27 Shell'!AA131</f>
        <v>7644</v>
      </c>
      <c r="H111" s="63">
        <f t="shared" si="13"/>
        <v>-40</v>
      </c>
      <c r="I111" s="128">
        <f>'FY 26 - Original Shell'!AB131</f>
        <v>412213.97</v>
      </c>
      <c r="J111" s="128">
        <f>'FY 27 Shell'!AB131</f>
        <v>457902.77</v>
      </c>
      <c r="K111" s="131">
        <f t="shared" si="14"/>
        <v>45688.800000000047</v>
      </c>
      <c r="L111" s="130">
        <f t="shared" si="11"/>
        <v>0.11083758272433138</v>
      </c>
      <c r="M111">
        <v>2024</v>
      </c>
      <c r="N111" s="63">
        <f>'FY 26 - Original Shell'!AD131</f>
        <v>122116</v>
      </c>
      <c r="O111" s="63">
        <f>'FY 27 Shell'!AD131</f>
        <v>126904</v>
      </c>
      <c r="P111" s="63">
        <f t="shared" si="15"/>
        <v>4788</v>
      </c>
      <c r="Q111" s="130">
        <f t="shared" si="12"/>
        <v>3.9208621310884734E-2</v>
      </c>
      <c r="R111" s="130">
        <v>0</v>
      </c>
    </row>
    <row r="112" spans="4:18" x14ac:dyDescent="0.15">
      <c r="E112" t="s">
        <v>293</v>
      </c>
      <c r="F112" s="63">
        <f>'FY 26 - Original Shell'!AA132</f>
        <v>10535</v>
      </c>
      <c r="G112" s="63">
        <f>'FY 27 Shell'!AA132</f>
        <v>10515</v>
      </c>
      <c r="H112" s="63">
        <f t="shared" si="13"/>
        <v>-20</v>
      </c>
      <c r="I112" s="128">
        <f>'FY 26 - Original Shell'!AB132</f>
        <v>427899.07</v>
      </c>
      <c r="J112" s="128">
        <f>'FY 27 Shell'!AB132</f>
        <v>449167.35</v>
      </c>
      <c r="K112" s="131">
        <f t="shared" si="14"/>
        <v>21268.27999999997</v>
      </c>
      <c r="L112" s="130">
        <f t="shared" si="11"/>
        <v>4.9703964067975115E-2</v>
      </c>
      <c r="M112">
        <v>2023</v>
      </c>
      <c r="N112" s="63">
        <f>'FY 26 - Original Shell'!AD132</f>
        <v>99825</v>
      </c>
      <c r="O112" s="63">
        <f>'FY 27 Shell'!AD132</f>
        <v>119500</v>
      </c>
      <c r="P112" s="63">
        <f t="shared" si="15"/>
        <v>19675</v>
      </c>
      <c r="Q112" s="130">
        <f t="shared" si="12"/>
        <v>0.19709491610318056</v>
      </c>
      <c r="R112" s="130">
        <v>0</v>
      </c>
    </row>
    <row r="113" spans="4:18" x14ac:dyDescent="0.15">
      <c r="E113" t="s">
        <v>294</v>
      </c>
      <c r="F113" s="63">
        <f>'FY 26 - Original Shell'!AA133</f>
        <v>14258</v>
      </c>
      <c r="G113" s="63">
        <f>'FY 27 Shell'!AA133</f>
        <v>14251</v>
      </c>
      <c r="H113" s="63">
        <f t="shared" si="13"/>
        <v>-7</v>
      </c>
      <c r="I113" s="128">
        <f>'FY 26 - Original Shell'!AB133</f>
        <v>283897.46999999997</v>
      </c>
      <c r="J113" s="128">
        <f>'FY 27 Shell'!AB133</f>
        <v>284360.78000000003</v>
      </c>
      <c r="K113" s="131">
        <f t="shared" si="14"/>
        <v>463.31000000005588</v>
      </c>
      <c r="L113" s="130">
        <f t="shared" si="11"/>
        <v>1.6319624123457526E-3</v>
      </c>
      <c r="M113">
        <v>2026</v>
      </c>
      <c r="N113" s="63">
        <f>'FY 26 - Original Shell'!AD133</f>
        <v>138514</v>
      </c>
      <c r="O113" s="63">
        <f>'FY 27 Shell'!AD133</f>
        <v>145625</v>
      </c>
      <c r="P113" s="63">
        <f t="shared" si="15"/>
        <v>7111</v>
      </c>
      <c r="Q113" s="130">
        <f t="shared" si="12"/>
        <v>5.1337770911243627E-2</v>
      </c>
      <c r="R113" s="130">
        <v>0</v>
      </c>
    </row>
    <row r="114" spans="4:18" x14ac:dyDescent="0.15">
      <c r="E114" t="s">
        <v>295</v>
      </c>
      <c r="F114" s="63">
        <f>'FY 26 - Original Shell'!AA134</f>
        <v>12941</v>
      </c>
      <c r="G114" s="63">
        <f>'FY 27 Shell'!AA134</f>
        <v>12870</v>
      </c>
      <c r="H114" s="63">
        <f t="shared" si="13"/>
        <v>-71</v>
      </c>
      <c r="I114" s="128">
        <f>'FY 26 - Original Shell'!AB134</f>
        <v>229616.08</v>
      </c>
      <c r="J114" s="128">
        <f>'FY 27 Shell'!AB134</f>
        <v>261267.7</v>
      </c>
      <c r="K114" s="131">
        <f t="shared" si="14"/>
        <v>31651.620000000024</v>
      </c>
      <c r="L114" s="130">
        <f t="shared" si="11"/>
        <v>0.13784583379352189</v>
      </c>
      <c r="M114">
        <v>2024</v>
      </c>
      <c r="N114" s="63">
        <f>'FY 26 - Original Shell'!AD134</f>
        <v>123000</v>
      </c>
      <c r="O114" s="63">
        <f>'FY 27 Shell'!AD134</f>
        <v>125563</v>
      </c>
      <c r="P114" s="63">
        <f t="shared" si="15"/>
        <v>2563</v>
      </c>
      <c r="Q114" s="130">
        <f t="shared" si="12"/>
        <v>2.083739837398374E-2</v>
      </c>
      <c r="R114" s="130">
        <v>-2.8827000000000005E-2</v>
      </c>
    </row>
    <row r="115" spans="4:18" x14ac:dyDescent="0.15">
      <c r="D115">
        <v>1</v>
      </c>
      <c r="E115" t="s">
        <v>296</v>
      </c>
      <c r="F115" s="63">
        <f>'FY 26 - Original Shell'!AA135</f>
        <v>15143</v>
      </c>
      <c r="G115" s="63">
        <f>'FY 27 Shell'!AA135</f>
        <v>15079</v>
      </c>
      <c r="H115" s="63">
        <f t="shared" si="13"/>
        <v>-64</v>
      </c>
      <c r="I115" s="128">
        <f>'FY 26 - Original Shell'!AB135</f>
        <v>135140.29999999999</v>
      </c>
      <c r="J115" s="128">
        <f>'FY 27 Shell'!AB135</f>
        <v>150104</v>
      </c>
      <c r="K115" s="131">
        <f t="shared" si="14"/>
        <v>14963.700000000012</v>
      </c>
      <c r="L115" s="130">
        <f t="shared" si="11"/>
        <v>0.11072714800840322</v>
      </c>
      <c r="M115">
        <v>2027</v>
      </c>
      <c r="N115" s="63">
        <f>'FY 26 - Original Shell'!AD135</f>
        <v>68651</v>
      </c>
      <c r="O115" s="63">
        <f>'FY 27 Shell'!AD135</f>
        <v>75631</v>
      </c>
      <c r="P115" s="63">
        <f t="shared" si="15"/>
        <v>6980</v>
      </c>
      <c r="Q115" s="130">
        <f t="shared" si="12"/>
        <v>0.10167368283054871</v>
      </c>
      <c r="R115" s="130">
        <v>-1.9363000000000019E-2</v>
      </c>
    </row>
    <row r="116" spans="4:18" x14ac:dyDescent="0.15">
      <c r="E116" t="s">
        <v>297</v>
      </c>
      <c r="F116" s="63">
        <f>'FY 26 - Original Shell'!AA136</f>
        <v>17479</v>
      </c>
      <c r="G116" s="63">
        <f>'FY 27 Shell'!AA136</f>
        <v>17468</v>
      </c>
      <c r="H116" s="63">
        <f t="shared" si="13"/>
        <v>-11</v>
      </c>
      <c r="I116" s="128">
        <f>'FY 26 - Original Shell'!AB136</f>
        <v>144638.66</v>
      </c>
      <c r="J116" s="128">
        <f>'FY 27 Shell'!AB136</f>
        <v>161679.21</v>
      </c>
      <c r="K116" s="131">
        <f t="shared" si="14"/>
        <v>17040.549999999988</v>
      </c>
      <c r="L116" s="130">
        <f t="shared" si="11"/>
        <v>0.11781462853707292</v>
      </c>
      <c r="M116">
        <v>2026</v>
      </c>
      <c r="N116" s="63">
        <f>'FY 26 - Original Shell'!AD136</f>
        <v>78900</v>
      </c>
      <c r="O116" s="63">
        <f>'FY 27 Shell'!AD136</f>
        <v>81920</v>
      </c>
      <c r="P116" s="63">
        <f t="shared" si="15"/>
        <v>3020</v>
      </c>
      <c r="Q116" s="130">
        <f t="shared" si="12"/>
        <v>3.8276299112801011E-2</v>
      </c>
      <c r="R116" s="130">
        <v>-1.3539999999999996E-2</v>
      </c>
    </row>
    <row r="117" spans="4:18" x14ac:dyDescent="0.15">
      <c r="E117" t="s">
        <v>298</v>
      </c>
      <c r="F117" s="63">
        <f>'FY 26 - Original Shell'!AA137</f>
        <v>11711</v>
      </c>
      <c r="G117" s="63">
        <f>'FY 27 Shell'!AA137</f>
        <v>11715</v>
      </c>
      <c r="H117" s="63">
        <f t="shared" si="13"/>
        <v>4</v>
      </c>
      <c r="I117" s="128">
        <f>'FY 26 - Original Shell'!AB137</f>
        <v>119357.13</v>
      </c>
      <c r="J117" s="128">
        <f>'FY 27 Shell'!AB137</f>
        <v>134595.29</v>
      </c>
      <c r="K117" s="131">
        <f t="shared" si="14"/>
        <v>15238.160000000003</v>
      </c>
      <c r="L117" s="130">
        <f t="shared" si="11"/>
        <v>0.12766861937782856</v>
      </c>
      <c r="M117">
        <v>2025</v>
      </c>
      <c r="N117" s="63">
        <f>'FY 26 - Original Shell'!AD137</f>
        <v>94600</v>
      </c>
      <c r="O117" s="63">
        <f>'FY 27 Shell'!AD137</f>
        <v>99797</v>
      </c>
      <c r="P117" s="63">
        <f t="shared" si="15"/>
        <v>5197</v>
      </c>
      <c r="Q117" s="130">
        <f t="shared" si="12"/>
        <v>5.4936575052854125E-2</v>
      </c>
      <c r="R117" s="130">
        <v>-1.6471999999999931E-2</v>
      </c>
    </row>
    <row r="118" spans="4:18" x14ac:dyDescent="0.15">
      <c r="E118" t="s">
        <v>299</v>
      </c>
      <c r="F118" s="63">
        <f>'FY 26 - Original Shell'!AA138</f>
        <v>4307</v>
      </c>
      <c r="G118" s="63">
        <f>'FY 27 Shell'!AA138</f>
        <v>4294</v>
      </c>
      <c r="H118" s="63">
        <f t="shared" si="13"/>
        <v>-13</v>
      </c>
      <c r="I118" s="128">
        <f>'FY 26 - Original Shell'!AB138</f>
        <v>171090.51</v>
      </c>
      <c r="J118" s="128">
        <f>'FY 27 Shell'!AB138</f>
        <v>200888.37</v>
      </c>
      <c r="K118" s="131">
        <f t="shared" si="14"/>
        <v>29797.859999999986</v>
      </c>
      <c r="L118" s="130">
        <f t="shared" si="11"/>
        <v>0.17416430636626185</v>
      </c>
      <c r="M118">
        <v>2024</v>
      </c>
      <c r="N118" s="63">
        <f>'FY 26 - Original Shell'!AD138</f>
        <v>98750</v>
      </c>
      <c r="O118" s="63">
        <f>'FY 27 Shell'!AD138</f>
        <v>105642</v>
      </c>
      <c r="P118" s="63">
        <f t="shared" si="15"/>
        <v>6892</v>
      </c>
      <c r="Q118" s="130">
        <f t="shared" si="12"/>
        <v>6.9792405063291138E-2</v>
      </c>
      <c r="R118" s="130">
        <v>-4.6760999999999997E-2</v>
      </c>
    </row>
    <row r="119" spans="4:18" x14ac:dyDescent="0.15">
      <c r="E119" t="s">
        <v>300</v>
      </c>
      <c r="F119" s="63">
        <f>'FY 26 - Original Shell'!AA139</f>
        <v>9429</v>
      </c>
      <c r="G119" s="63">
        <f>'FY 27 Shell'!AA139</f>
        <v>9421</v>
      </c>
      <c r="H119" s="63">
        <f t="shared" si="13"/>
        <v>-8</v>
      </c>
      <c r="I119" s="128">
        <f>'FY 26 - Original Shell'!AB139</f>
        <v>157016.81</v>
      </c>
      <c r="J119" s="128">
        <f>'FY 27 Shell'!AB139</f>
        <v>174413.38</v>
      </c>
      <c r="K119" s="131">
        <f t="shared" si="14"/>
        <v>17396.570000000007</v>
      </c>
      <c r="L119" s="130">
        <f t="shared" si="11"/>
        <v>0.11079431558952196</v>
      </c>
      <c r="M119">
        <v>2026</v>
      </c>
      <c r="N119" s="63">
        <f>'FY 26 - Original Shell'!AD139</f>
        <v>116098</v>
      </c>
      <c r="O119" s="63">
        <f>'FY 27 Shell'!AD139</f>
        <v>118955</v>
      </c>
      <c r="P119" s="63">
        <f t="shared" si="15"/>
        <v>2857</v>
      </c>
      <c r="Q119" s="130">
        <f t="shared" si="12"/>
        <v>2.4608520387948113E-2</v>
      </c>
      <c r="R119" s="130">
        <v>-7.6509999999999634E-3</v>
      </c>
    </row>
    <row r="120" spans="4:18" x14ac:dyDescent="0.15">
      <c r="E120" t="s">
        <v>301</v>
      </c>
      <c r="F120" s="63">
        <f>'FY 26 - Original Shell'!AA140</f>
        <v>4840</v>
      </c>
      <c r="G120" s="63">
        <f>'FY 27 Shell'!AA140</f>
        <v>4812</v>
      </c>
      <c r="H120" s="63">
        <f t="shared" si="13"/>
        <v>-28</v>
      </c>
      <c r="I120" s="128">
        <f>'FY 26 - Original Shell'!AB140</f>
        <v>176560.33</v>
      </c>
      <c r="J120" s="128">
        <f>'FY 27 Shell'!AB140</f>
        <v>198993.99</v>
      </c>
      <c r="K120" s="131">
        <f t="shared" si="14"/>
        <v>22433.660000000003</v>
      </c>
      <c r="L120" s="130">
        <f t="shared" si="11"/>
        <v>0.12705945893961573</v>
      </c>
      <c r="M120">
        <v>2027</v>
      </c>
      <c r="N120" s="63">
        <f>'FY 26 - Original Shell'!AD140</f>
        <v>103816</v>
      </c>
      <c r="O120" s="63">
        <f>'FY 27 Shell'!AD140</f>
        <v>109375</v>
      </c>
      <c r="P120" s="63">
        <f t="shared" si="15"/>
        <v>5559</v>
      </c>
      <c r="Q120" s="130">
        <f t="shared" si="12"/>
        <v>5.3546659474454805E-2</v>
      </c>
      <c r="R120" s="130">
        <v>-2.3708000000000007E-2</v>
      </c>
    </row>
    <row r="121" spans="4:18" x14ac:dyDescent="0.15">
      <c r="E121" t="s">
        <v>302</v>
      </c>
      <c r="F121" s="63">
        <f>'FY 26 - Original Shell'!AA141</f>
        <v>9435</v>
      </c>
      <c r="G121" s="63">
        <f>'FY 27 Shell'!AA141</f>
        <v>9414</v>
      </c>
      <c r="H121" s="63">
        <f t="shared" si="13"/>
        <v>-21</v>
      </c>
      <c r="I121" s="128">
        <f>'FY 26 - Original Shell'!AB141</f>
        <v>170916.03</v>
      </c>
      <c r="J121" s="128">
        <f>'FY 27 Shell'!AB141</f>
        <v>196014.38</v>
      </c>
      <c r="K121" s="131">
        <f t="shared" si="14"/>
        <v>25098.350000000006</v>
      </c>
      <c r="L121" s="130">
        <f t="shared" si="11"/>
        <v>0.14684608576503916</v>
      </c>
      <c r="M121">
        <v>2024</v>
      </c>
      <c r="N121" s="63">
        <f>'FY 26 - Original Shell'!AD141</f>
        <v>124382</v>
      </c>
      <c r="O121" s="63">
        <f>'FY 27 Shell'!AD141</f>
        <v>125556</v>
      </c>
      <c r="P121" s="63">
        <f t="shared" si="15"/>
        <v>1174</v>
      </c>
      <c r="Q121" s="130">
        <f t="shared" si="12"/>
        <v>9.4386647585663515E-3</v>
      </c>
      <c r="R121" s="130">
        <v>-2.0207999999999976E-2</v>
      </c>
    </row>
    <row r="122" spans="4:18" x14ac:dyDescent="0.15">
      <c r="D122">
        <v>1</v>
      </c>
      <c r="E122" t="s">
        <v>303</v>
      </c>
      <c r="F122" s="63">
        <f>'FY 26 - Original Shell'!AA142</f>
        <v>9302</v>
      </c>
      <c r="G122" s="63">
        <f>'FY 27 Shell'!AA142</f>
        <v>9256</v>
      </c>
      <c r="H122" s="63">
        <f t="shared" si="13"/>
        <v>-46</v>
      </c>
      <c r="I122" s="128">
        <f>'FY 26 - Original Shell'!AB142</f>
        <v>154639.01999999999</v>
      </c>
      <c r="J122" s="128">
        <f>'FY 27 Shell'!AB142</f>
        <v>168566.92</v>
      </c>
      <c r="K122" s="131">
        <f t="shared" si="14"/>
        <v>13927.900000000023</v>
      </c>
      <c r="L122" s="130">
        <f t="shared" si="11"/>
        <v>9.0067177094112633E-2</v>
      </c>
      <c r="M122">
        <v>2024</v>
      </c>
      <c r="N122" s="63">
        <f>'FY 26 - Original Shell'!AD142</f>
        <v>63721</v>
      </c>
      <c r="O122" s="63">
        <f>'FY 27 Shell'!AD142</f>
        <v>67416</v>
      </c>
      <c r="P122" s="63">
        <f t="shared" si="15"/>
        <v>3695</v>
      </c>
      <c r="Q122" s="130">
        <f t="shared" si="12"/>
        <v>5.798716278777797E-2</v>
      </c>
      <c r="R122" s="130">
        <v>-6.8270000000000275E-3</v>
      </c>
    </row>
    <row r="123" spans="4:18" x14ac:dyDescent="0.15">
      <c r="E123" t="s">
        <v>304</v>
      </c>
      <c r="F123" s="63">
        <f>'FY 26 - Original Shell'!AA143</f>
        <v>8746</v>
      </c>
      <c r="G123" s="63">
        <f>'FY 27 Shell'!AA143</f>
        <v>8756</v>
      </c>
      <c r="H123" s="63">
        <f t="shared" si="13"/>
        <v>10</v>
      </c>
      <c r="I123" s="128">
        <f>'FY 26 - Original Shell'!AB143</f>
        <v>320046.8</v>
      </c>
      <c r="J123" s="128">
        <f>'FY 27 Shell'!AB143</f>
        <v>349378.53</v>
      </c>
      <c r="K123" s="131">
        <f t="shared" si="14"/>
        <v>29331.73000000004</v>
      </c>
      <c r="L123" s="130">
        <f t="shared" si="11"/>
        <v>9.1648252693043775E-2</v>
      </c>
      <c r="M123">
        <v>2027</v>
      </c>
      <c r="N123" s="63">
        <f>'FY 26 - Original Shell'!AD143</f>
        <v>165391</v>
      </c>
      <c r="O123" s="63">
        <f>'FY 27 Shell'!AD143</f>
        <v>176719</v>
      </c>
      <c r="P123" s="63">
        <f t="shared" si="15"/>
        <v>11328</v>
      </c>
      <c r="Q123" s="130">
        <f t="shared" si="12"/>
        <v>6.8492239601913044E-2</v>
      </c>
      <c r="R123" s="130">
        <v>0</v>
      </c>
    </row>
    <row r="124" spans="4:18" x14ac:dyDescent="0.15">
      <c r="E124" t="s">
        <v>305</v>
      </c>
      <c r="F124" s="63">
        <f>'FY 26 - Original Shell'!AA144</f>
        <v>25007</v>
      </c>
      <c r="G124" s="63">
        <f>'FY 27 Shell'!AA144</f>
        <v>24992</v>
      </c>
      <c r="H124" s="63">
        <f t="shared" si="13"/>
        <v>-15</v>
      </c>
      <c r="I124" s="128">
        <f>'FY 26 - Original Shell'!AB144</f>
        <v>330701.82</v>
      </c>
      <c r="J124" s="128">
        <f>'FY 27 Shell'!AB144</f>
        <v>366157.6</v>
      </c>
      <c r="K124" s="131">
        <f t="shared" si="14"/>
        <v>35455.77999999997</v>
      </c>
      <c r="L124" s="130">
        <f t="shared" si="11"/>
        <v>0.10721374318411664</v>
      </c>
      <c r="M124">
        <v>2027</v>
      </c>
      <c r="N124" s="63">
        <f>'FY 26 - Original Shell'!AD144</f>
        <v>169363</v>
      </c>
      <c r="O124" s="63">
        <f>'FY 27 Shell'!AD144</f>
        <v>168810</v>
      </c>
      <c r="P124" s="63">
        <f t="shared" si="15"/>
        <v>-553</v>
      </c>
      <c r="Q124" s="130">
        <f t="shared" si="12"/>
        <v>-3.2651759829478693E-3</v>
      </c>
      <c r="R124" s="130">
        <v>0</v>
      </c>
    </row>
    <row r="125" spans="4:18" x14ac:dyDescent="0.15">
      <c r="E125" t="s">
        <v>306</v>
      </c>
      <c r="F125" s="63">
        <f>'FY 26 - Original Shell'!AA145</f>
        <v>20712</v>
      </c>
      <c r="G125" s="63">
        <f>'FY 27 Shell'!AA145</f>
        <v>20724</v>
      </c>
      <c r="H125" s="63">
        <f t="shared" si="13"/>
        <v>12</v>
      </c>
      <c r="I125" s="128">
        <f>'FY 26 - Original Shell'!AB145</f>
        <v>196967.75</v>
      </c>
      <c r="J125" s="128">
        <f>'FY 27 Shell'!AB145</f>
        <v>203613.94</v>
      </c>
      <c r="K125" s="131">
        <f t="shared" si="14"/>
        <v>6646.1900000000023</v>
      </c>
      <c r="L125" s="130">
        <f t="shared" si="11"/>
        <v>3.3742528916535841E-2</v>
      </c>
      <c r="M125">
        <v>2023</v>
      </c>
      <c r="N125" s="63">
        <f>'FY 26 - Original Shell'!AD145</f>
        <v>96773</v>
      </c>
      <c r="O125" s="63">
        <f>'FY 27 Shell'!AD145</f>
        <v>100061</v>
      </c>
      <c r="P125" s="63">
        <f t="shared" si="15"/>
        <v>3288</v>
      </c>
      <c r="Q125" s="130">
        <f t="shared" si="12"/>
        <v>3.3976419042501524E-2</v>
      </c>
      <c r="R125" s="130">
        <v>2.4150000000000005E-2</v>
      </c>
    </row>
    <row r="126" spans="4:18" x14ac:dyDescent="0.15">
      <c r="E126" t="s">
        <v>307</v>
      </c>
      <c r="F126" s="63">
        <f>'FY 26 - Original Shell'!AA146</f>
        <v>2279</v>
      </c>
      <c r="G126" s="63">
        <f>'FY 27 Shell'!AA146</f>
        <v>2184</v>
      </c>
      <c r="H126" s="63">
        <f t="shared" si="13"/>
        <v>-95</v>
      </c>
      <c r="I126" s="128">
        <f>'FY 26 - Original Shell'!AB146</f>
        <v>538212.85</v>
      </c>
      <c r="J126" s="128">
        <f>'FY 27 Shell'!AB146</f>
        <v>618688.81000000006</v>
      </c>
      <c r="K126" s="131">
        <f t="shared" si="14"/>
        <v>80475.960000000079</v>
      </c>
      <c r="L126" s="130">
        <f t="shared" si="11"/>
        <v>0.14952441213545919</v>
      </c>
      <c r="M126">
        <v>2027</v>
      </c>
      <c r="N126" s="63">
        <f>'FY 26 - Original Shell'!AD146</f>
        <v>132500</v>
      </c>
      <c r="O126" s="63">
        <f>'FY 27 Shell'!AD146</f>
        <v>120250</v>
      </c>
      <c r="P126" s="63">
        <f t="shared" si="15"/>
        <v>-12250</v>
      </c>
      <c r="Q126" s="130">
        <f t="shared" si="12"/>
        <v>-9.2452830188679239E-2</v>
      </c>
      <c r="R126" s="130">
        <v>0</v>
      </c>
    </row>
    <row r="127" spans="4:18" x14ac:dyDescent="0.15">
      <c r="E127" t="s">
        <v>308</v>
      </c>
      <c r="F127" s="63">
        <f>'FY 26 - Original Shell'!AA147</f>
        <v>4326</v>
      </c>
      <c r="G127" s="63">
        <f>'FY 27 Shell'!AA147</f>
        <v>4247</v>
      </c>
      <c r="H127" s="63">
        <f t="shared" si="13"/>
        <v>-79</v>
      </c>
      <c r="I127" s="128">
        <f>'FY 26 - Original Shell'!AB147</f>
        <v>164803.51</v>
      </c>
      <c r="J127" s="128">
        <f>'FY 27 Shell'!AB147</f>
        <v>183534.44</v>
      </c>
      <c r="K127" s="131">
        <f t="shared" si="14"/>
        <v>18730.929999999993</v>
      </c>
      <c r="L127" s="130">
        <f t="shared" si="11"/>
        <v>0.11365613511508336</v>
      </c>
      <c r="M127">
        <v>2026</v>
      </c>
      <c r="N127" s="63">
        <f>'FY 26 - Original Shell'!AD147</f>
        <v>114434</v>
      </c>
      <c r="O127" s="63">
        <f>'FY 27 Shell'!AD147</f>
        <v>118378</v>
      </c>
      <c r="P127" s="63">
        <f t="shared" si="15"/>
        <v>3944</v>
      </c>
      <c r="Q127" s="130">
        <f t="shared" si="12"/>
        <v>3.446528129751647E-2</v>
      </c>
      <c r="R127" s="130">
        <v>-1.2004000000000015E-2</v>
      </c>
    </row>
    <row r="128" spans="4:18" x14ac:dyDescent="0.15">
      <c r="E128" t="s">
        <v>309</v>
      </c>
      <c r="F128" s="63">
        <f>'FY 26 - Original Shell'!AA148</f>
        <v>4239</v>
      </c>
      <c r="G128" s="63">
        <f>'FY 27 Shell'!AA148</f>
        <v>4206</v>
      </c>
      <c r="H128" s="63">
        <f t="shared" si="13"/>
        <v>-33</v>
      </c>
      <c r="I128" s="128">
        <f>'FY 26 - Original Shell'!AB148</f>
        <v>577768.71</v>
      </c>
      <c r="J128" s="128">
        <f>'FY 27 Shell'!AB148</f>
        <v>644351.06000000006</v>
      </c>
      <c r="K128" s="131">
        <f t="shared" si="14"/>
        <v>66582.350000000093</v>
      </c>
      <c r="L128" s="130">
        <f t="shared" si="11"/>
        <v>0.11524049130317233</v>
      </c>
      <c r="M128">
        <v>2025</v>
      </c>
      <c r="N128" s="63">
        <f>'FY 26 - Original Shell'!AD148</f>
        <v>99083</v>
      </c>
      <c r="O128" s="63">
        <f>'FY 27 Shell'!AD148</f>
        <v>99382</v>
      </c>
      <c r="P128" s="63">
        <f t="shared" si="15"/>
        <v>299</v>
      </c>
      <c r="Q128" s="130">
        <f t="shared" si="12"/>
        <v>3.0176720527234743E-3</v>
      </c>
      <c r="R128" s="130">
        <v>0</v>
      </c>
    </row>
    <row r="129" spans="4:18" x14ac:dyDescent="0.15">
      <c r="E129" t="s">
        <v>310</v>
      </c>
      <c r="F129" s="63">
        <f>'FY 26 - Original Shell'!AA149</f>
        <v>1577</v>
      </c>
      <c r="G129" s="63">
        <f>'FY 27 Shell'!AA149</f>
        <v>1524</v>
      </c>
      <c r="H129" s="63">
        <f t="shared" si="13"/>
        <v>-53</v>
      </c>
      <c r="I129" s="128">
        <f>'FY 26 - Original Shell'!AB149</f>
        <v>144978.57</v>
      </c>
      <c r="J129" s="128">
        <f>'FY 27 Shell'!AB149</f>
        <v>152545.76999999999</v>
      </c>
      <c r="K129" s="131">
        <f t="shared" si="14"/>
        <v>7567.1999999999825</v>
      </c>
      <c r="L129" s="130">
        <f t="shared" si="11"/>
        <v>5.2195300312315E-2</v>
      </c>
      <c r="M129">
        <v>2023</v>
      </c>
      <c r="N129" s="63">
        <f>'FY 26 - Original Shell'!AD149</f>
        <v>90317</v>
      </c>
      <c r="O129" s="63">
        <f>'FY 27 Shell'!AD149</f>
        <v>94946</v>
      </c>
      <c r="P129" s="63">
        <f t="shared" si="15"/>
        <v>4629</v>
      </c>
      <c r="Q129" s="130">
        <f t="shared" si="12"/>
        <v>5.1252809548589968E-2</v>
      </c>
      <c r="R129" s="130">
        <v>8.53799999999999E-3</v>
      </c>
    </row>
    <row r="130" spans="4:18" x14ac:dyDescent="0.15">
      <c r="E130" t="s">
        <v>311</v>
      </c>
      <c r="F130" s="63">
        <f>'FY 26 - Original Shell'!AA150</f>
        <v>16809</v>
      </c>
      <c r="G130" s="63">
        <f>'FY 27 Shell'!AA150</f>
        <v>16799</v>
      </c>
      <c r="H130" s="63">
        <f t="shared" si="13"/>
        <v>-10</v>
      </c>
      <c r="I130" s="128">
        <f>'FY 26 - Original Shell'!AB150</f>
        <v>140547.25</v>
      </c>
      <c r="J130" s="128">
        <f>'FY 27 Shell'!AB150</f>
        <v>162783.01999999999</v>
      </c>
      <c r="K130" s="131">
        <f t="shared" si="14"/>
        <v>22235.76999999999</v>
      </c>
      <c r="L130" s="130">
        <f t="shared" si="11"/>
        <v>0.15820850283445595</v>
      </c>
      <c r="M130">
        <v>2024</v>
      </c>
      <c r="N130" s="63">
        <f>'FY 26 - Original Shell'!AD150</f>
        <v>96747</v>
      </c>
      <c r="O130" s="63">
        <f>'FY 27 Shell'!AD150</f>
        <v>103682</v>
      </c>
      <c r="P130" s="63">
        <f t="shared" si="15"/>
        <v>6935</v>
      </c>
      <c r="Q130" s="130">
        <f t="shared" si="12"/>
        <v>7.1681809255067341E-2</v>
      </c>
      <c r="R130" s="130">
        <v>-3.3609E-2</v>
      </c>
    </row>
    <row r="131" spans="4:18" x14ac:dyDescent="0.15">
      <c r="E131" t="s">
        <v>312</v>
      </c>
      <c r="F131" s="63">
        <f>'FY 26 - Original Shell'!AA151</f>
        <v>2724</v>
      </c>
      <c r="G131" s="63">
        <f>'FY 27 Shell'!AA151</f>
        <v>2710</v>
      </c>
      <c r="H131" s="63">
        <f t="shared" si="13"/>
        <v>-14</v>
      </c>
      <c r="I131" s="128">
        <f>'FY 26 - Original Shell'!AB151</f>
        <v>542052.18999999994</v>
      </c>
      <c r="J131" s="128">
        <f>'FY 27 Shell'!AB151</f>
        <v>573887.76</v>
      </c>
      <c r="K131" s="131">
        <f t="shared" si="14"/>
        <v>31835.570000000065</v>
      </c>
      <c r="L131" s="130">
        <f t="shared" si="11"/>
        <v>5.8731558671500005E-2</v>
      </c>
      <c r="M131">
        <v>2023</v>
      </c>
      <c r="N131" s="63">
        <f>'FY 26 - Original Shell'!AD151</f>
        <v>102963</v>
      </c>
      <c r="O131" s="63">
        <f>'FY 27 Shell'!AD151</f>
        <v>106951</v>
      </c>
      <c r="P131" s="63">
        <f t="shared" si="15"/>
        <v>3988</v>
      </c>
      <c r="Q131" s="130">
        <f t="shared" si="12"/>
        <v>3.8732360168215768E-2</v>
      </c>
      <c r="R131" s="130">
        <v>0</v>
      </c>
    </row>
    <row r="132" spans="4:18" x14ac:dyDescent="0.15">
      <c r="E132" t="s">
        <v>313</v>
      </c>
      <c r="F132" s="63">
        <f>'FY 26 - Original Shell'!AA152</f>
        <v>41897</v>
      </c>
      <c r="G132" s="63">
        <f>'FY 27 Shell'!AA152</f>
        <v>41402</v>
      </c>
      <c r="H132" s="63">
        <f t="shared" si="13"/>
        <v>-495</v>
      </c>
      <c r="I132" s="128">
        <f>'FY 26 - Original Shell'!AB152</f>
        <v>221388.4</v>
      </c>
      <c r="J132" s="128">
        <f>'FY 27 Shell'!AB152</f>
        <v>245258.9</v>
      </c>
      <c r="K132" s="131">
        <f t="shared" si="14"/>
        <v>23870.5</v>
      </c>
      <c r="L132" s="130">
        <f t="shared" si="11"/>
        <v>0.10782181902936197</v>
      </c>
      <c r="M132">
        <v>2025</v>
      </c>
      <c r="N132" s="63">
        <f>'FY 26 - Original Shell'!AD152</f>
        <v>112366</v>
      </c>
      <c r="O132" s="63">
        <f>'FY 27 Shell'!AD152</f>
        <v>114739</v>
      </c>
      <c r="P132" s="63">
        <f t="shared" si="15"/>
        <v>2373</v>
      </c>
      <c r="Q132" s="130">
        <f t="shared" si="12"/>
        <v>2.1118487798800351E-2</v>
      </c>
      <c r="R132" s="130">
        <v>-1.1394000000000015E-2</v>
      </c>
    </row>
    <row r="133" spans="4:18" x14ac:dyDescent="0.15">
      <c r="E133" t="s">
        <v>314</v>
      </c>
      <c r="F133" s="63">
        <f>'FY 26 - Original Shell'!AA153</f>
        <v>3537</v>
      </c>
      <c r="G133" s="63">
        <f>'FY 27 Shell'!AA153</f>
        <v>3508</v>
      </c>
      <c r="H133" s="63">
        <f t="shared" si="13"/>
        <v>-29</v>
      </c>
      <c r="I133" s="128">
        <f>'FY 26 - Original Shell'!AB153</f>
        <v>369358.49</v>
      </c>
      <c r="J133" s="128">
        <f>'FY 27 Shell'!AB153</f>
        <v>384623.43</v>
      </c>
      <c r="K133" s="131">
        <f t="shared" si="14"/>
        <v>15264.940000000002</v>
      </c>
      <c r="L133" s="130">
        <f t="shared" si="11"/>
        <v>4.1328249961169169E-2</v>
      </c>
      <c r="M133">
        <v>2023</v>
      </c>
      <c r="N133" s="63">
        <f>'FY 26 - Original Shell'!AD153</f>
        <v>113490</v>
      </c>
      <c r="O133" s="63">
        <f>'FY 27 Shell'!AD153</f>
        <v>107375</v>
      </c>
      <c r="P133" s="63">
        <f t="shared" si="15"/>
        <v>-6115</v>
      </c>
      <c r="Q133" s="130">
        <f t="shared" si="12"/>
        <v>-5.3881399242223987E-2</v>
      </c>
      <c r="R133" s="130">
        <v>0</v>
      </c>
    </row>
    <row r="134" spans="4:18" x14ac:dyDescent="0.15">
      <c r="E134" t="s">
        <v>315</v>
      </c>
      <c r="F134" s="63">
        <f>'FY 26 - Original Shell'!AA154</f>
        <v>24935</v>
      </c>
      <c r="G134" s="63">
        <f>'FY 27 Shell'!AA154</f>
        <v>24747</v>
      </c>
      <c r="H134" s="63">
        <f t="shared" si="13"/>
        <v>-188</v>
      </c>
      <c r="I134" s="128">
        <f>'FY 26 - Original Shell'!AB154</f>
        <v>190774.37</v>
      </c>
      <c r="J134" s="128">
        <f>'FY 27 Shell'!AB154</f>
        <v>213566.63</v>
      </c>
      <c r="K134" s="131">
        <f t="shared" si="14"/>
        <v>22792.260000000009</v>
      </c>
      <c r="L134" s="130">
        <f t="shared" si="11"/>
        <v>0.11947233792463846</v>
      </c>
      <c r="M134">
        <v>2027</v>
      </c>
      <c r="N134" s="63">
        <f>'FY 26 - Original Shell'!AD154</f>
        <v>143874</v>
      </c>
      <c r="O134" s="63">
        <f>'FY 27 Shell'!AD154</f>
        <v>153715</v>
      </c>
      <c r="P134" s="63">
        <f t="shared" si="15"/>
        <v>9841</v>
      </c>
      <c r="Q134" s="130">
        <f t="shared" si="12"/>
        <v>6.840012788968125E-2</v>
      </c>
      <c r="R134" s="130">
        <v>-2.6336999999999999E-2</v>
      </c>
    </row>
    <row r="135" spans="4:18" x14ac:dyDescent="0.15">
      <c r="E135" t="s">
        <v>316</v>
      </c>
      <c r="F135" s="63">
        <f>'FY 26 - Original Shell'!AA155</f>
        <v>9843</v>
      </c>
      <c r="G135" s="63">
        <f>'FY 27 Shell'!AA155</f>
        <v>10164</v>
      </c>
      <c r="H135" s="63">
        <f t="shared" ref="H135:H166" si="16">G135-F135</f>
        <v>321</v>
      </c>
      <c r="I135" s="128">
        <f>'FY 26 - Original Shell'!AB155</f>
        <v>162955.29</v>
      </c>
      <c r="J135" s="128">
        <f>'FY 27 Shell'!AB155</f>
        <v>176564.88</v>
      </c>
      <c r="K135" s="131">
        <f t="shared" ref="K135:K166" si="17">J135-I135</f>
        <v>13609.589999999997</v>
      </c>
      <c r="L135" s="130">
        <f t="shared" si="11"/>
        <v>8.3517325519165381E-2</v>
      </c>
      <c r="M135">
        <v>2025</v>
      </c>
      <c r="N135" s="63">
        <f>'FY 26 - Original Shell'!AD155</f>
        <v>105450</v>
      </c>
      <c r="O135" s="63">
        <f>'FY 27 Shell'!AD155</f>
        <v>115119</v>
      </c>
      <c r="P135" s="63">
        <f t="shared" ref="P135:P166" si="18">O135-N135</f>
        <v>9669</v>
      </c>
      <c r="Q135" s="130">
        <f t="shared" si="12"/>
        <v>9.1692745376955903E-2</v>
      </c>
      <c r="R135" s="130">
        <v>-1.2152999999999969E-2</v>
      </c>
    </row>
    <row r="136" spans="4:18" x14ac:dyDescent="0.15">
      <c r="E136" t="s">
        <v>317</v>
      </c>
      <c r="F136" s="63">
        <f>'FY 26 - Original Shell'!AA156</f>
        <v>19979</v>
      </c>
      <c r="G136" s="63">
        <f>'FY 27 Shell'!AA156</f>
        <v>19973</v>
      </c>
      <c r="H136" s="63">
        <f t="shared" si="16"/>
        <v>-6</v>
      </c>
      <c r="I136" s="128">
        <f>'FY 26 - Original Shell'!AB156</f>
        <v>210030.8</v>
      </c>
      <c r="J136" s="128">
        <f>'FY 27 Shell'!AB156</f>
        <v>225015.48</v>
      </c>
      <c r="K136" s="131">
        <f t="shared" si="17"/>
        <v>14984.680000000022</v>
      </c>
      <c r="L136" s="130">
        <f t="shared" ref="L136:L175" si="19">K136/I136</f>
        <v>7.1345155091539061E-2</v>
      </c>
      <c r="M136">
        <v>2027</v>
      </c>
      <c r="N136" s="63">
        <f>'FY 26 - Original Shell'!AD156</f>
        <v>107266</v>
      </c>
      <c r="O136" s="63">
        <f>'FY 27 Shell'!AD156</f>
        <v>112434</v>
      </c>
      <c r="P136" s="63">
        <f t="shared" si="18"/>
        <v>5168</v>
      </c>
      <c r="Q136" s="130">
        <f t="shared" ref="Q136:Q175" si="20">P136/N136</f>
        <v>4.8179292599705402E-2</v>
      </c>
      <c r="R136" s="130">
        <v>2.7090000000000169E-3</v>
      </c>
    </row>
    <row r="137" spans="4:18" x14ac:dyDescent="0.15">
      <c r="E137" t="s">
        <v>318</v>
      </c>
      <c r="F137" s="63">
        <f>'FY 26 - Original Shell'!AA157</f>
        <v>43753</v>
      </c>
      <c r="G137" s="63">
        <f>'FY 27 Shell'!AA157</f>
        <v>43575</v>
      </c>
      <c r="H137" s="63">
        <f t="shared" si="16"/>
        <v>-178</v>
      </c>
      <c r="I137" s="128">
        <f>'FY 26 - Original Shell'!AB157</f>
        <v>179404.74</v>
      </c>
      <c r="J137" s="128">
        <f>'FY 27 Shell'!AB157</f>
        <v>204089.53</v>
      </c>
      <c r="K137" s="131">
        <f t="shared" si="17"/>
        <v>24684.790000000008</v>
      </c>
      <c r="L137" s="130">
        <f t="shared" si="19"/>
        <v>0.13759274141809191</v>
      </c>
      <c r="M137">
        <v>2025</v>
      </c>
      <c r="N137" s="63">
        <f>'FY 26 - Original Shell'!AD157</f>
        <v>118790</v>
      </c>
      <c r="O137" s="63">
        <f>'FY 27 Shell'!AD157</f>
        <v>121584</v>
      </c>
      <c r="P137" s="63">
        <f t="shared" si="18"/>
        <v>2794</v>
      </c>
      <c r="Q137" s="130">
        <f t="shared" si="20"/>
        <v>2.3520498358447682E-2</v>
      </c>
      <c r="R137" s="130">
        <v>-2.1523000000000014E-2</v>
      </c>
    </row>
    <row r="138" spans="4:18" x14ac:dyDescent="0.15">
      <c r="E138" t="s">
        <v>319</v>
      </c>
      <c r="F138" s="63">
        <f>'FY 26 - Original Shell'!AA158</f>
        <v>26783</v>
      </c>
      <c r="G138" s="63">
        <f>'FY 27 Shell'!AA158</f>
        <v>26820</v>
      </c>
      <c r="H138" s="63">
        <f t="shared" si="16"/>
        <v>37</v>
      </c>
      <c r="I138" s="128">
        <f>'FY 26 - Original Shell'!AB158</f>
        <v>199936</v>
      </c>
      <c r="J138" s="128">
        <f>'FY 27 Shell'!AB158</f>
        <v>216415.27</v>
      </c>
      <c r="K138" s="131">
        <f t="shared" si="17"/>
        <v>16479.26999999999</v>
      </c>
      <c r="L138" s="130">
        <f t="shared" si="19"/>
        <v>8.2422725272087022E-2</v>
      </c>
      <c r="M138">
        <v>2027</v>
      </c>
      <c r="N138" s="63">
        <f>'FY 26 - Original Shell'!AD158</f>
        <v>134080</v>
      </c>
      <c r="O138" s="63">
        <f>'FY 27 Shell'!AD158</f>
        <v>143025</v>
      </c>
      <c r="P138" s="63">
        <f t="shared" si="18"/>
        <v>8945</v>
      </c>
      <c r="Q138" s="130">
        <f t="shared" si="20"/>
        <v>6.6713902147971363E-2</v>
      </c>
      <c r="R138" s="130">
        <v>-7.8090000000000104E-3</v>
      </c>
    </row>
    <row r="139" spans="4:18" x14ac:dyDescent="0.15">
      <c r="E139" t="s">
        <v>320</v>
      </c>
      <c r="F139" s="63">
        <f>'FY 26 - Original Shell'!AA159</f>
        <v>2958</v>
      </c>
      <c r="G139" s="63">
        <f>'FY 27 Shell'!AA159</f>
        <v>2945</v>
      </c>
      <c r="H139" s="63">
        <f t="shared" si="16"/>
        <v>-13</v>
      </c>
      <c r="I139" s="128">
        <f>'FY 26 - Original Shell'!AB159</f>
        <v>118389.37</v>
      </c>
      <c r="J139" s="128">
        <f>'FY 27 Shell'!AB159</f>
        <v>128217.15</v>
      </c>
      <c r="K139" s="131">
        <f t="shared" si="17"/>
        <v>9827.7799999999988</v>
      </c>
      <c r="L139" s="130">
        <f t="shared" si="19"/>
        <v>8.3012351531222772E-2</v>
      </c>
      <c r="M139">
        <v>2027</v>
      </c>
      <c r="N139" s="63">
        <f>'FY 26 - Original Shell'!AD159</f>
        <v>94464</v>
      </c>
      <c r="O139" s="63">
        <f>'FY 27 Shell'!AD159</f>
        <v>89838</v>
      </c>
      <c r="P139" s="63">
        <f t="shared" si="18"/>
        <v>-4626</v>
      </c>
      <c r="Q139" s="130">
        <f t="shared" si="20"/>
        <v>-4.8971036585365856E-2</v>
      </c>
      <c r="R139" s="130">
        <v>1.7349999999999977E-2</v>
      </c>
    </row>
    <row r="140" spans="4:18" x14ac:dyDescent="0.15">
      <c r="E140" t="s">
        <v>321</v>
      </c>
      <c r="F140" s="63">
        <f>'FY 26 - Original Shell'!AA160</f>
        <v>11449</v>
      </c>
      <c r="G140" s="63">
        <f>'FY 27 Shell'!AA160</f>
        <v>11462</v>
      </c>
      <c r="H140" s="63">
        <f t="shared" si="16"/>
        <v>13</v>
      </c>
      <c r="I140" s="128">
        <f>'FY 26 - Original Shell'!AB160</f>
        <v>128948.45</v>
      </c>
      <c r="J140" s="128">
        <f>'FY 27 Shell'!AB160</f>
        <v>148615.85999999999</v>
      </c>
      <c r="K140" s="131">
        <f t="shared" si="17"/>
        <v>19667.409999999989</v>
      </c>
      <c r="L140" s="130">
        <f t="shared" si="19"/>
        <v>0.15252149211564769</v>
      </c>
      <c r="M140">
        <v>2025</v>
      </c>
      <c r="N140" s="63">
        <f>'FY 26 - Original Shell'!AD160</f>
        <v>92292</v>
      </c>
      <c r="O140" s="63">
        <f>'FY 27 Shell'!AD160</f>
        <v>97509</v>
      </c>
      <c r="P140" s="63">
        <f t="shared" si="18"/>
        <v>5217</v>
      </c>
      <c r="Q140" s="130">
        <f t="shared" si="20"/>
        <v>5.6527109608633469E-2</v>
      </c>
      <c r="R140" s="130">
        <v>-2.621699999999999E-2</v>
      </c>
    </row>
    <row r="141" spans="4:18" x14ac:dyDescent="0.15">
      <c r="D141">
        <v>1</v>
      </c>
      <c r="E141" t="s">
        <v>322</v>
      </c>
      <c r="F141" s="63">
        <f>'FY 26 - Original Shell'!AA161</f>
        <v>136188</v>
      </c>
      <c r="G141" s="63">
        <f>'FY 27 Shell'!AA161</f>
        <v>135806</v>
      </c>
      <c r="H141" s="63">
        <f t="shared" si="16"/>
        <v>-382</v>
      </c>
      <c r="I141" s="128">
        <f>'FY 26 - Original Shell'!AB161</f>
        <v>294177.36</v>
      </c>
      <c r="J141" s="128">
        <f>'FY 27 Shell'!AB161</f>
        <v>315544.71000000002</v>
      </c>
      <c r="K141" s="131">
        <f t="shared" si="17"/>
        <v>21367.350000000035</v>
      </c>
      <c r="L141" s="130">
        <f t="shared" si="19"/>
        <v>7.2634243505346696E-2</v>
      </c>
      <c r="M141">
        <v>2027</v>
      </c>
      <c r="N141" s="63">
        <f>'FY 26 - Original Shell'!AD161</f>
        <v>100718</v>
      </c>
      <c r="O141" s="63">
        <f>'FY 27 Shell'!AD161</f>
        <v>107474</v>
      </c>
      <c r="P141" s="63">
        <f t="shared" si="18"/>
        <v>6756</v>
      </c>
      <c r="Q141" s="130">
        <f t="shared" si="20"/>
        <v>6.7078377251335405E-2</v>
      </c>
      <c r="R141" s="130">
        <v>0</v>
      </c>
    </row>
    <row r="142" spans="4:18" x14ac:dyDescent="0.15">
      <c r="E142" t="s">
        <v>323</v>
      </c>
      <c r="F142" s="63">
        <f>'FY 26 - Original Shell'!AA162</f>
        <v>3623</v>
      </c>
      <c r="G142" s="63">
        <f>'FY 27 Shell'!AA162</f>
        <v>3601</v>
      </c>
      <c r="H142" s="63">
        <f t="shared" si="16"/>
        <v>-22</v>
      </c>
      <c r="I142" s="128">
        <f>'FY 26 - Original Shell'!AB162</f>
        <v>138994.6</v>
      </c>
      <c r="J142" s="128">
        <f>'FY 27 Shell'!AB162</f>
        <v>156581.73000000001</v>
      </c>
      <c r="K142" s="131">
        <f t="shared" si="17"/>
        <v>17587.130000000005</v>
      </c>
      <c r="L142" s="130">
        <f t="shared" si="19"/>
        <v>0.12653103070191218</v>
      </c>
      <c r="M142">
        <v>2027</v>
      </c>
      <c r="N142" s="63">
        <f>'FY 26 - Original Shell'!AD162</f>
        <v>82703</v>
      </c>
      <c r="O142" s="63">
        <f>'FY 27 Shell'!AD162</f>
        <v>89167</v>
      </c>
      <c r="P142" s="63">
        <f t="shared" si="18"/>
        <v>6464</v>
      </c>
      <c r="Q142" s="130">
        <f t="shared" si="20"/>
        <v>7.8159196159752364E-2</v>
      </c>
      <c r="R142" s="130">
        <v>-2.2678000000000031E-2</v>
      </c>
    </row>
    <row r="143" spans="4:18" x14ac:dyDescent="0.15">
      <c r="E143" t="s">
        <v>324</v>
      </c>
      <c r="F143" s="63">
        <f>'FY 26 - Original Shell'!AA163</f>
        <v>18480</v>
      </c>
      <c r="G143" s="63">
        <f>'FY 27 Shell'!AA163</f>
        <v>18381</v>
      </c>
      <c r="H143" s="63">
        <f t="shared" si="16"/>
        <v>-99</v>
      </c>
      <c r="I143" s="128">
        <f>'FY 26 - Original Shell'!AB163</f>
        <v>303424.71999999997</v>
      </c>
      <c r="J143" s="128">
        <f>'FY 27 Shell'!AB163</f>
        <v>342554.12</v>
      </c>
      <c r="K143" s="131">
        <f t="shared" si="17"/>
        <v>39129.400000000023</v>
      </c>
      <c r="L143" s="130">
        <f t="shared" si="19"/>
        <v>0.12895916983955699</v>
      </c>
      <c r="M143">
        <v>2027</v>
      </c>
      <c r="N143" s="63">
        <f>'FY 26 - Original Shell'!AD163</f>
        <v>102174</v>
      </c>
      <c r="O143" s="63">
        <f>'FY 27 Shell'!AD163</f>
        <v>108922</v>
      </c>
      <c r="P143" s="63">
        <f t="shared" si="18"/>
        <v>6748</v>
      </c>
      <c r="Q143" s="130">
        <f t="shared" si="20"/>
        <v>6.604419911131991E-2</v>
      </c>
      <c r="R143" s="130">
        <v>0</v>
      </c>
    </row>
    <row r="144" spans="4:18" x14ac:dyDescent="0.15">
      <c r="D144">
        <v>1</v>
      </c>
      <c r="E144" t="s">
        <v>325</v>
      </c>
      <c r="F144" s="63">
        <f>'FY 26 - Original Shell'!AA164</f>
        <v>52477</v>
      </c>
      <c r="G144" s="63">
        <f>'FY 27 Shell'!AA164</f>
        <v>52403</v>
      </c>
      <c r="H144" s="63">
        <f t="shared" si="16"/>
        <v>-74</v>
      </c>
      <c r="I144" s="128">
        <f>'FY 26 - Original Shell'!AB164</f>
        <v>181161.67</v>
      </c>
      <c r="J144" s="128">
        <f>'FY 27 Shell'!AB164</f>
        <v>197056.41</v>
      </c>
      <c r="K144" s="131">
        <f t="shared" si="17"/>
        <v>15894.739999999991</v>
      </c>
      <c r="L144" s="130">
        <f t="shared" si="19"/>
        <v>8.7737875235970111E-2</v>
      </c>
      <c r="M144">
        <v>2024</v>
      </c>
      <c r="N144" s="63">
        <f>'FY 26 - Original Shell'!AD164</f>
        <v>91025</v>
      </c>
      <c r="O144" s="63">
        <f>'FY 27 Shell'!AD164</f>
        <v>93820</v>
      </c>
      <c r="P144" s="63">
        <f t="shared" si="18"/>
        <v>2795</v>
      </c>
      <c r="Q144" s="130">
        <f t="shared" si="20"/>
        <v>3.0705850041197472E-2</v>
      </c>
      <c r="R144" s="130">
        <v>-1.943000000000028E-3</v>
      </c>
    </row>
    <row r="145" spans="4:18" x14ac:dyDescent="0.15">
      <c r="E145" t="s">
        <v>326</v>
      </c>
      <c r="F145" s="63">
        <f>'FY 26 - Original Shell'!AA165</f>
        <v>15731</v>
      </c>
      <c r="G145" s="63">
        <f>'FY 27 Shell'!AA165</f>
        <v>15636</v>
      </c>
      <c r="H145" s="63">
        <f t="shared" si="16"/>
        <v>-95</v>
      </c>
      <c r="I145" s="128">
        <f>'FY 26 - Original Shell'!AB165</f>
        <v>178557.44</v>
      </c>
      <c r="J145" s="128">
        <f>'FY 27 Shell'!AB165</f>
        <v>189038.09</v>
      </c>
      <c r="K145" s="131">
        <f t="shared" si="17"/>
        <v>10480.649999999994</v>
      </c>
      <c r="L145" s="130">
        <f t="shared" si="19"/>
        <v>5.8696238028502171E-2</v>
      </c>
      <c r="M145">
        <v>2023</v>
      </c>
      <c r="N145" s="63">
        <f>'FY 26 - Original Shell'!AD165</f>
        <v>121141</v>
      </c>
      <c r="O145" s="63">
        <f>'FY 27 Shell'!AD165</f>
        <v>125352</v>
      </c>
      <c r="P145" s="63">
        <f t="shared" si="18"/>
        <v>4211</v>
      </c>
      <c r="Q145" s="130">
        <f t="shared" si="20"/>
        <v>3.4761146102475625E-2</v>
      </c>
      <c r="R145" s="130">
        <v>1.174E-2</v>
      </c>
    </row>
    <row r="146" spans="4:18" x14ac:dyDescent="0.15">
      <c r="E146" t="s">
        <v>327</v>
      </c>
      <c r="F146" s="63">
        <f>'FY 26 - Original Shell'!AA166</f>
        <v>7468</v>
      </c>
      <c r="G146" s="63">
        <f>'FY 27 Shell'!AA166</f>
        <v>7476</v>
      </c>
      <c r="H146" s="63">
        <f t="shared" si="16"/>
        <v>8</v>
      </c>
      <c r="I146" s="128">
        <f>'FY 26 - Original Shell'!AB166</f>
        <v>143883.13</v>
      </c>
      <c r="J146" s="128">
        <f>'FY 27 Shell'!AB166</f>
        <v>161408.23000000001</v>
      </c>
      <c r="K146" s="131">
        <f t="shared" si="17"/>
        <v>17525.100000000006</v>
      </c>
      <c r="L146" s="130">
        <f t="shared" si="19"/>
        <v>0.12180093663517054</v>
      </c>
      <c r="M146">
        <v>2025</v>
      </c>
      <c r="N146" s="63">
        <f>'FY 26 - Original Shell'!AD166</f>
        <v>91967</v>
      </c>
      <c r="O146" s="63">
        <f>'FY 27 Shell'!AD166</f>
        <v>104074</v>
      </c>
      <c r="P146" s="63">
        <f t="shared" si="18"/>
        <v>12107</v>
      </c>
      <c r="Q146" s="130">
        <f t="shared" si="20"/>
        <v>0.1316450465927996</v>
      </c>
      <c r="R146" s="130">
        <v>-3.2220000000000026E-2</v>
      </c>
    </row>
    <row r="147" spans="4:18" x14ac:dyDescent="0.15">
      <c r="D147">
        <v>1</v>
      </c>
      <c r="E147" t="s">
        <v>328</v>
      </c>
      <c r="F147" s="63">
        <f>'FY 26 - Original Shell'!AA167</f>
        <v>9315</v>
      </c>
      <c r="G147" s="63">
        <f>'FY 27 Shell'!AA167</f>
        <v>9275</v>
      </c>
      <c r="H147" s="63">
        <f t="shared" si="16"/>
        <v>-40</v>
      </c>
      <c r="I147" s="128">
        <f>'FY 26 - Original Shell'!AB167</f>
        <v>155669.93</v>
      </c>
      <c r="J147" s="128">
        <f>'FY 27 Shell'!AB167</f>
        <v>171509.13</v>
      </c>
      <c r="K147" s="131">
        <f t="shared" si="17"/>
        <v>15839.200000000012</v>
      </c>
      <c r="L147" s="130">
        <f t="shared" si="19"/>
        <v>0.10174861644763386</v>
      </c>
      <c r="M147">
        <v>2024</v>
      </c>
      <c r="N147" s="63">
        <f>'FY 26 - Original Shell'!AD167</f>
        <v>95905</v>
      </c>
      <c r="O147" s="63">
        <f>'FY 27 Shell'!AD167</f>
        <v>88421</v>
      </c>
      <c r="P147" s="63">
        <f t="shared" si="18"/>
        <v>-7484</v>
      </c>
      <c r="Q147" s="130">
        <f t="shared" si="20"/>
        <v>-7.8035556018977117E-2</v>
      </c>
      <c r="R147" s="130">
        <v>1.515500000000003E-2</v>
      </c>
    </row>
    <row r="148" spans="4:18" x14ac:dyDescent="0.15">
      <c r="E148" t="s">
        <v>329</v>
      </c>
      <c r="F148" s="63">
        <f>'FY 26 - Original Shell'!AA168</f>
        <v>14577</v>
      </c>
      <c r="G148" s="63">
        <f>'FY 27 Shell'!AA168</f>
        <v>14556</v>
      </c>
      <c r="H148" s="63">
        <f t="shared" si="16"/>
        <v>-21</v>
      </c>
      <c r="I148" s="128">
        <f>'FY 26 - Original Shell'!AB168</f>
        <v>163653.03</v>
      </c>
      <c r="J148" s="128">
        <f>'FY 27 Shell'!AB168</f>
        <v>178940.58</v>
      </c>
      <c r="K148" s="131">
        <f t="shared" si="17"/>
        <v>15287.549999999988</v>
      </c>
      <c r="L148" s="130">
        <f t="shared" si="19"/>
        <v>9.3414402409781161E-2</v>
      </c>
      <c r="M148">
        <v>2024</v>
      </c>
      <c r="N148" s="63">
        <f>'FY 26 - Original Shell'!AD168</f>
        <v>132846</v>
      </c>
      <c r="O148" s="63">
        <f>'FY 27 Shell'!AD168</f>
        <v>132500</v>
      </c>
      <c r="P148" s="63">
        <f t="shared" si="18"/>
        <v>-346</v>
      </c>
      <c r="Q148" s="130">
        <f t="shared" si="20"/>
        <v>-2.6045195188413653E-3</v>
      </c>
      <c r="R148" s="130">
        <v>7.4259999999999882E-3</v>
      </c>
    </row>
    <row r="149" spans="4:18" x14ac:dyDescent="0.15">
      <c r="D149">
        <v>1</v>
      </c>
      <c r="E149" t="s">
        <v>330</v>
      </c>
      <c r="F149" s="63">
        <f>'FY 26 - Original Shell'!AA169</f>
        <v>35563</v>
      </c>
      <c r="G149" s="63">
        <f>'FY 27 Shell'!AA169</f>
        <v>35481</v>
      </c>
      <c r="H149" s="63">
        <f t="shared" si="16"/>
        <v>-82</v>
      </c>
      <c r="I149" s="128">
        <f>'FY 26 - Original Shell'!AB169</f>
        <v>117024.74</v>
      </c>
      <c r="J149" s="128">
        <f>'FY 27 Shell'!AB169</f>
        <v>131965.49</v>
      </c>
      <c r="K149" s="131">
        <f t="shared" si="17"/>
        <v>14940.749999999985</v>
      </c>
      <c r="L149" s="130">
        <f t="shared" si="19"/>
        <v>0.12767172138130778</v>
      </c>
      <c r="M149">
        <v>2024</v>
      </c>
      <c r="N149" s="63">
        <f>'FY 26 - Original Shell'!AD169</f>
        <v>66616</v>
      </c>
      <c r="O149" s="63">
        <f>'FY 27 Shell'!AD169</f>
        <v>69611</v>
      </c>
      <c r="P149" s="63">
        <f t="shared" si="18"/>
        <v>2995</v>
      </c>
      <c r="Q149" s="130">
        <f t="shared" si="20"/>
        <v>4.4959168968415994E-2</v>
      </c>
      <c r="R149" s="130">
        <v>-1.4716000000000062E-2</v>
      </c>
    </row>
    <row r="150" spans="4:18" x14ac:dyDescent="0.15">
      <c r="E150" t="s">
        <v>331</v>
      </c>
      <c r="F150" s="63">
        <f>'FY 26 - Original Shell'!AA170</f>
        <v>37135</v>
      </c>
      <c r="G150" s="63">
        <f>'FY 27 Shell'!AA170</f>
        <v>36928</v>
      </c>
      <c r="H150" s="63">
        <f t="shared" si="16"/>
        <v>-207</v>
      </c>
      <c r="I150" s="128">
        <f>'FY 26 - Original Shell'!AB170</f>
        <v>229208.68</v>
      </c>
      <c r="J150" s="128">
        <f>'FY 27 Shell'!AB170</f>
        <v>247005.16</v>
      </c>
      <c r="K150" s="131">
        <f t="shared" si="17"/>
        <v>17796.48000000001</v>
      </c>
      <c r="L150" s="130">
        <f t="shared" si="19"/>
        <v>7.7643132886590555E-2</v>
      </c>
      <c r="M150">
        <v>2025</v>
      </c>
      <c r="N150" s="63">
        <f>'FY 26 - Original Shell'!AD170</f>
        <v>153846</v>
      </c>
      <c r="O150" s="63">
        <f>'FY 27 Shell'!AD170</f>
        <v>163227</v>
      </c>
      <c r="P150" s="63">
        <f t="shared" si="18"/>
        <v>9381</v>
      </c>
      <c r="Q150" s="130">
        <f t="shared" si="20"/>
        <v>6.0976560976560977E-2</v>
      </c>
      <c r="R150" s="130">
        <v>-4.3520000000000017E-3</v>
      </c>
    </row>
    <row r="151" spans="4:18" x14ac:dyDescent="0.15">
      <c r="E151" t="s">
        <v>332</v>
      </c>
      <c r="F151" s="63">
        <f>'FY 26 - Original Shell'!AA171</f>
        <v>793</v>
      </c>
      <c r="G151" s="63">
        <f>'FY 27 Shell'!AA171</f>
        <v>991</v>
      </c>
      <c r="H151" s="63">
        <f t="shared" si="16"/>
        <v>198</v>
      </c>
      <c r="I151" s="128">
        <f>'FY 26 - Original Shell'!AB171</f>
        <v>231682.93</v>
      </c>
      <c r="J151" s="128">
        <f>'FY 27 Shell'!AB171</f>
        <v>197769.67</v>
      </c>
      <c r="K151" s="131">
        <f t="shared" si="17"/>
        <v>-33913.25999999998</v>
      </c>
      <c r="L151" s="130">
        <f t="shared" si="19"/>
        <v>-0.1463778967229048</v>
      </c>
      <c r="M151">
        <v>2023</v>
      </c>
      <c r="N151" s="63">
        <f>'FY 26 - Original Shell'!AD171</f>
        <v>100547</v>
      </c>
      <c r="O151" s="63">
        <f>'FY 27 Shell'!AD171</f>
        <v>89375</v>
      </c>
      <c r="P151" s="63">
        <f t="shared" si="18"/>
        <v>-11172</v>
      </c>
      <c r="Q151" s="130">
        <f t="shared" si="20"/>
        <v>-0.11111221617750902</v>
      </c>
      <c r="R151" s="130">
        <v>0.163996</v>
      </c>
    </row>
    <row r="152" spans="4:18" x14ac:dyDescent="0.15">
      <c r="D152">
        <v>1</v>
      </c>
      <c r="E152" t="s">
        <v>333</v>
      </c>
      <c r="F152" s="63">
        <f>'FY 26 - Original Shell'!AA172</f>
        <v>30625</v>
      </c>
      <c r="G152" s="63">
        <f>'FY 27 Shell'!AA172</f>
        <v>30377</v>
      </c>
      <c r="H152" s="63">
        <f t="shared" si="16"/>
        <v>-248</v>
      </c>
      <c r="I152" s="128">
        <f>'FY 26 - Original Shell'!AB172</f>
        <v>115224.62</v>
      </c>
      <c r="J152" s="128">
        <f>'FY 27 Shell'!AB172</f>
        <v>130104.13</v>
      </c>
      <c r="K152" s="131">
        <f t="shared" si="17"/>
        <v>14879.510000000009</v>
      </c>
      <c r="L152" s="130">
        <f t="shared" si="19"/>
        <v>0.12913481511156219</v>
      </c>
      <c r="M152">
        <v>2026</v>
      </c>
      <c r="N152" s="63">
        <f>'FY 26 - Original Shell'!AD172</f>
        <v>79875</v>
      </c>
      <c r="O152" s="63">
        <f>'FY 27 Shell'!AD172</f>
        <v>80766</v>
      </c>
      <c r="P152" s="63">
        <f t="shared" si="18"/>
        <v>891</v>
      </c>
      <c r="Q152" s="130">
        <f t="shared" si="20"/>
        <v>1.1154929577464789E-2</v>
      </c>
      <c r="R152" s="130">
        <v>2.0912999999999959E-2</v>
      </c>
    </row>
    <row r="153" spans="4:18" x14ac:dyDescent="0.15">
      <c r="E153" t="s">
        <v>334</v>
      </c>
      <c r="F153" s="63">
        <f>'FY 26 - Original Shell'!AA173</f>
        <v>2592</v>
      </c>
      <c r="G153" s="63">
        <f>'FY 27 Shell'!AA173</f>
        <v>2587</v>
      </c>
      <c r="H153" s="63">
        <f t="shared" si="16"/>
        <v>-5</v>
      </c>
      <c r="I153" s="128">
        <f>'FY 26 - Original Shell'!AB173</f>
        <v>166672.04999999999</v>
      </c>
      <c r="J153" s="128">
        <f>'FY 27 Shell'!AB173</f>
        <v>195501.73</v>
      </c>
      <c r="K153" s="131">
        <f t="shared" si="17"/>
        <v>28829.680000000022</v>
      </c>
      <c r="L153" s="130">
        <f t="shared" si="19"/>
        <v>0.17297249298847661</v>
      </c>
      <c r="M153">
        <v>2024</v>
      </c>
      <c r="N153" s="63">
        <f>'FY 26 - Original Shell'!AD173</f>
        <v>84250</v>
      </c>
      <c r="O153" s="63">
        <f>'FY 27 Shell'!AD173</f>
        <v>92438</v>
      </c>
      <c r="P153" s="63">
        <f t="shared" si="18"/>
        <v>8188</v>
      </c>
      <c r="Q153" s="130">
        <f t="shared" si="20"/>
        <v>9.7186943620178046E-2</v>
      </c>
      <c r="R153" s="130">
        <v>-4.9416000000000015E-2</v>
      </c>
    </row>
    <row r="154" spans="4:18" x14ac:dyDescent="0.15">
      <c r="E154" t="s">
        <v>335</v>
      </c>
      <c r="F154" s="63">
        <f>'FY 26 - Original Shell'!AA174</f>
        <v>44017</v>
      </c>
      <c r="G154" s="63">
        <f>'FY 27 Shell'!AA174</f>
        <v>44039</v>
      </c>
      <c r="H154" s="63">
        <f t="shared" si="16"/>
        <v>22</v>
      </c>
      <c r="I154" s="128">
        <f>'FY 26 - Original Shell'!AB174</f>
        <v>175032.06</v>
      </c>
      <c r="J154" s="128">
        <f>'FY 27 Shell'!AB174</f>
        <v>195840.02</v>
      </c>
      <c r="K154" s="131">
        <f t="shared" si="17"/>
        <v>20807.959999999992</v>
      </c>
      <c r="L154" s="130">
        <f t="shared" si="19"/>
        <v>0.11888084959978185</v>
      </c>
      <c r="M154">
        <v>2024</v>
      </c>
      <c r="N154" s="63">
        <f>'FY 26 - Original Shell'!AD174</f>
        <v>98465</v>
      </c>
      <c r="O154" s="63">
        <f>'FY 27 Shell'!AD174</f>
        <v>101572</v>
      </c>
      <c r="P154" s="63">
        <f t="shared" si="18"/>
        <v>3107</v>
      </c>
      <c r="Q154" s="130">
        <f t="shared" si="20"/>
        <v>3.1554359417051744E-2</v>
      </c>
      <c r="R154" s="130">
        <v>-1.5398999999999996E-2</v>
      </c>
    </row>
    <row r="155" spans="4:18" x14ac:dyDescent="0.15">
      <c r="E155" t="s">
        <v>336</v>
      </c>
      <c r="F155" s="63">
        <f>'FY 26 - Original Shell'!AA175</f>
        <v>1352</v>
      </c>
      <c r="G155" s="63">
        <f>'FY 27 Shell'!AA175</f>
        <v>1474</v>
      </c>
      <c r="H155" s="63">
        <f t="shared" si="16"/>
        <v>122</v>
      </c>
      <c r="I155" s="128">
        <f>'FY 26 - Original Shell'!AB175</f>
        <v>554856.75</v>
      </c>
      <c r="J155" s="128">
        <f>'FY 27 Shell'!AB175</f>
        <v>539634.09</v>
      </c>
      <c r="K155" s="131">
        <f t="shared" si="17"/>
        <v>-15222.660000000033</v>
      </c>
      <c r="L155" s="130">
        <f t="shared" si="19"/>
        <v>-2.743529748894653E-2</v>
      </c>
      <c r="M155">
        <v>2027</v>
      </c>
      <c r="N155" s="63">
        <f>'FY 26 - Original Shell'!AD175</f>
        <v>130156</v>
      </c>
      <c r="O155" s="63">
        <f>'FY 27 Shell'!AD175</f>
        <v>119167</v>
      </c>
      <c r="P155" s="63">
        <f t="shared" si="18"/>
        <v>-10989</v>
      </c>
      <c r="Q155" s="130">
        <f t="shared" si="20"/>
        <v>-8.4429453886105899E-2</v>
      </c>
      <c r="R155" s="130">
        <v>0</v>
      </c>
    </row>
    <row r="156" spans="4:18" x14ac:dyDescent="0.15">
      <c r="E156" t="s">
        <v>337</v>
      </c>
      <c r="F156" s="63">
        <f>'FY 26 - Original Shell'!AA176</f>
        <v>3666</v>
      </c>
      <c r="G156" s="63">
        <f>'FY 27 Shell'!AA176</f>
        <v>3648</v>
      </c>
      <c r="H156" s="63">
        <f t="shared" si="16"/>
        <v>-18</v>
      </c>
      <c r="I156" s="128">
        <f>'FY 26 - Original Shell'!AB176</f>
        <v>712535.72</v>
      </c>
      <c r="J156" s="128">
        <f>'FY 27 Shell'!AB176</f>
        <v>722239.69</v>
      </c>
      <c r="K156" s="131">
        <f t="shared" si="17"/>
        <v>9703.9699999999721</v>
      </c>
      <c r="L156" s="130">
        <f t="shared" si="19"/>
        <v>1.3618924255474479E-2</v>
      </c>
      <c r="M156">
        <v>2023</v>
      </c>
      <c r="N156" s="63">
        <f>'FY 26 - Original Shell'!AD176</f>
        <v>85709</v>
      </c>
      <c r="O156" s="63">
        <f>'FY 27 Shell'!AD176</f>
        <v>89135</v>
      </c>
      <c r="P156" s="63">
        <f t="shared" si="18"/>
        <v>3426</v>
      </c>
      <c r="Q156" s="130">
        <f t="shared" si="20"/>
        <v>3.9972464968673072E-2</v>
      </c>
      <c r="R156" s="130">
        <v>0</v>
      </c>
    </row>
    <row r="157" spans="4:18" x14ac:dyDescent="0.15">
      <c r="D157">
        <v>1</v>
      </c>
      <c r="E157" t="s">
        <v>338</v>
      </c>
      <c r="F157" s="63">
        <f>'FY 26 - Original Shell'!AA177</f>
        <v>115016</v>
      </c>
      <c r="G157" s="63">
        <f>'FY 27 Shell'!AA177</f>
        <v>114356</v>
      </c>
      <c r="H157" s="63">
        <f t="shared" si="16"/>
        <v>-660</v>
      </c>
      <c r="I157" s="128">
        <f>'FY 26 - Original Shell'!AB177</f>
        <v>86869.54</v>
      </c>
      <c r="J157" s="128">
        <f>'FY 27 Shell'!AB177</f>
        <v>100438.6</v>
      </c>
      <c r="K157" s="131">
        <f t="shared" si="17"/>
        <v>13569.060000000012</v>
      </c>
      <c r="L157" s="130">
        <f t="shared" si="19"/>
        <v>0.15620043573386039</v>
      </c>
      <c r="M157">
        <v>2027</v>
      </c>
      <c r="N157" s="63">
        <f>'FY 26 - Original Shell'!AD177</f>
        <v>51451</v>
      </c>
      <c r="O157" s="63">
        <f>'FY 27 Shell'!AD177</f>
        <v>51642</v>
      </c>
      <c r="P157" s="63">
        <f t="shared" si="18"/>
        <v>191</v>
      </c>
      <c r="Q157" s="130">
        <f t="shared" si="20"/>
        <v>3.7122699267263999E-3</v>
      </c>
      <c r="R157" s="130">
        <v>-1.2803999999999816E-2</v>
      </c>
    </row>
    <row r="158" spans="4:18" x14ac:dyDescent="0.15">
      <c r="E158" t="s">
        <v>339</v>
      </c>
      <c r="F158" s="63">
        <f>'FY 26 - Original Shell'!AA178</f>
        <v>19603</v>
      </c>
      <c r="G158" s="63">
        <f>'FY 27 Shell'!AA178</f>
        <v>19629</v>
      </c>
      <c r="H158" s="63">
        <f t="shared" si="16"/>
        <v>26</v>
      </c>
      <c r="I158" s="128">
        <f>'FY 26 - Original Shell'!AB178</f>
        <v>305444.86</v>
      </c>
      <c r="J158" s="128">
        <f>'FY 27 Shell'!AB178</f>
        <v>331153.77</v>
      </c>
      <c r="K158" s="131">
        <f t="shared" si="17"/>
        <v>25708.910000000033</v>
      </c>
      <c r="L158" s="130">
        <f t="shared" si="19"/>
        <v>8.4168743255329401E-2</v>
      </c>
      <c r="M158">
        <v>2026</v>
      </c>
      <c r="N158" s="63">
        <f>'FY 26 - Original Shell'!AD178</f>
        <v>102906</v>
      </c>
      <c r="O158" s="63">
        <f>'FY 27 Shell'!AD178</f>
        <v>109485</v>
      </c>
      <c r="P158" s="63">
        <f t="shared" si="18"/>
        <v>6579</v>
      </c>
      <c r="Q158" s="130">
        <f t="shared" si="20"/>
        <v>6.3932132237187342E-2</v>
      </c>
      <c r="R158" s="130">
        <v>0</v>
      </c>
    </row>
    <row r="159" spans="4:18" x14ac:dyDescent="0.15">
      <c r="E159" t="s">
        <v>340</v>
      </c>
      <c r="F159" s="63">
        <f>'FY 26 - Original Shell'!AA179</f>
        <v>22183</v>
      </c>
      <c r="G159" s="63">
        <f>'FY 27 Shell'!AA179</f>
        <v>22171</v>
      </c>
      <c r="H159" s="63">
        <f t="shared" si="16"/>
        <v>-12</v>
      </c>
      <c r="I159" s="128">
        <f>'FY 26 - Original Shell'!AB179</f>
        <v>162335.37</v>
      </c>
      <c r="J159" s="128">
        <f>'FY 27 Shell'!AB179</f>
        <v>169779.39</v>
      </c>
      <c r="K159" s="131">
        <f t="shared" si="17"/>
        <v>7444.0200000000186</v>
      </c>
      <c r="L159" s="130">
        <f t="shared" si="19"/>
        <v>4.5855810720732144E-2</v>
      </c>
      <c r="M159">
        <v>2023</v>
      </c>
      <c r="N159" s="63">
        <f>'FY 26 - Original Shell'!AD179</f>
        <v>84536</v>
      </c>
      <c r="O159" s="63">
        <f>'FY 27 Shell'!AD179</f>
        <v>97664</v>
      </c>
      <c r="P159" s="63">
        <f t="shared" si="18"/>
        <v>13128</v>
      </c>
      <c r="Q159" s="130">
        <f t="shared" si="20"/>
        <v>0.15529478565344942</v>
      </c>
      <c r="R159" s="130">
        <v>-6.0650000000000426E-3</v>
      </c>
    </row>
    <row r="160" spans="4:18" x14ac:dyDescent="0.15">
      <c r="E160" t="s">
        <v>341</v>
      </c>
      <c r="F160" s="63">
        <f>'FY 26 - Original Shell'!AA180</f>
        <v>6860</v>
      </c>
      <c r="G160" s="63">
        <f>'FY 27 Shell'!AA180</f>
        <v>6832</v>
      </c>
      <c r="H160" s="63">
        <f t="shared" si="16"/>
        <v>-28</v>
      </c>
      <c r="I160" s="128">
        <f>'FY 26 - Original Shell'!AB180</f>
        <v>332759.77</v>
      </c>
      <c r="J160" s="128">
        <f>'FY 27 Shell'!AB180</f>
        <v>355746.07</v>
      </c>
      <c r="K160" s="131">
        <f t="shared" si="17"/>
        <v>22986.299999999988</v>
      </c>
      <c r="L160" s="130">
        <f t="shared" si="19"/>
        <v>6.9077761413286184E-2</v>
      </c>
      <c r="M160">
        <v>2026</v>
      </c>
      <c r="N160" s="63">
        <f>'FY 26 - Original Shell'!AD180</f>
        <v>76779</v>
      </c>
      <c r="O160" s="63">
        <f>'FY 27 Shell'!AD180</f>
        <v>76172</v>
      </c>
      <c r="P160" s="63">
        <f t="shared" si="18"/>
        <v>-607</v>
      </c>
      <c r="Q160" s="130">
        <f t="shared" si="20"/>
        <v>-7.905807577592832E-3</v>
      </c>
      <c r="R160" s="130">
        <v>0</v>
      </c>
    </row>
    <row r="161" spans="4:18" x14ac:dyDescent="0.15">
      <c r="E161" t="s">
        <v>342</v>
      </c>
      <c r="F161" s="63">
        <f>'FY 26 - Original Shell'!AA181</f>
        <v>64271</v>
      </c>
      <c r="G161" s="63">
        <f>'FY 27 Shell'!AA181</f>
        <v>63809</v>
      </c>
      <c r="H161" s="63">
        <f t="shared" si="16"/>
        <v>-462</v>
      </c>
      <c r="I161" s="128">
        <f>'FY 26 - Original Shell'!AB181</f>
        <v>188409.96</v>
      </c>
      <c r="J161" s="128">
        <f>'FY 27 Shell'!AB181</f>
        <v>207532.16</v>
      </c>
      <c r="K161" s="131">
        <f t="shared" si="17"/>
        <v>19122.200000000012</v>
      </c>
      <c r="L161" s="130">
        <f t="shared" si="19"/>
        <v>0.1014925113300805</v>
      </c>
      <c r="M161">
        <v>2026</v>
      </c>
      <c r="N161" s="63">
        <f>'FY 26 - Original Shell'!AD181</f>
        <v>124150</v>
      </c>
      <c r="O161" s="63">
        <f>'FY 27 Shell'!AD181</f>
        <v>125616</v>
      </c>
      <c r="P161" s="63">
        <f t="shared" si="18"/>
        <v>1466</v>
      </c>
      <c r="Q161" s="130">
        <f t="shared" si="20"/>
        <v>1.1808296415626258E-2</v>
      </c>
      <c r="R161" s="130">
        <v>-2.361000000000002E-3</v>
      </c>
    </row>
    <row r="162" spans="4:18" x14ac:dyDescent="0.15">
      <c r="D162">
        <v>1</v>
      </c>
      <c r="E162" t="s">
        <v>343</v>
      </c>
      <c r="F162" s="63">
        <f>'FY 26 - Original Shell'!AA182</f>
        <v>55004</v>
      </c>
      <c r="G162" s="63">
        <f>'FY 27 Shell'!AA182</f>
        <v>55147</v>
      </c>
      <c r="H162" s="63">
        <f t="shared" si="16"/>
        <v>143</v>
      </c>
      <c r="I162" s="128">
        <f>'FY 26 - Original Shell'!AB182</f>
        <v>101181.78</v>
      </c>
      <c r="J162" s="128">
        <f>'FY 27 Shell'!AB182</f>
        <v>117491.11</v>
      </c>
      <c r="K162" s="131">
        <f t="shared" si="17"/>
        <v>16309.330000000002</v>
      </c>
      <c r="L162" s="130">
        <f t="shared" si="19"/>
        <v>0.16118840763623651</v>
      </c>
      <c r="M162">
        <v>2024</v>
      </c>
      <c r="N162" s="63">
        <f>'FY 26 - Original Shell'!AD182</f>
        <v>72827</v>
      </c>
      <c r="O162" s="63">
        <f>'FY 27 Shell'!AD182</f>
        <v>73566</v>
      </c>
      <c r="P162" s="63">
        <f t="shared" si="18"/>
        <v>739</v>
      </c>
      <c r="Q162" s="130">
        <f t="shared" si="20"/>
        <v>1.0147335466241915E-2</v>
      </c>
      <c r="R162" s="130">
        <v>-1.5830000000000011E-2</v>
      </c>
    </row>
    <row r="163" spans="4:18" x14ac:dyDescent="0.15">
      <c r="E163" t="s">
        <v>344</v>
      </c>
      <c r="F163" s="63">
        <f>'FY 26 - Original Shell'!AA183</f>
        <v>10354</v>
      </c>
      <c r="G163" s="63">
        <f>'FY 27 Shell'!AA183</f>
        <v>10335</v>
      </c>
      <c r="H163" s="63">
        <f t="shared" si="16"/>
        <v>-19</v>
      </c>
      <c r="I163" s="128">
        <f>'FY 26 - Original Shell'!AB183</f>
        <v>425887.9</v>
      </c>
      <c r="J163" s="128">
        <f>'FY 27 Shell'!AB183</f>
        <v>445687.72</v>
      </c>
      <c r="K163" s="131">
        <f t="shared" si="17"/>
        <v>19799.819999999949</v>
      </c>
      <c r="L163" s="130">
        <f t="shared" si="19"/>
        <v>4.6490684520503985E-2</v>
      </c>
      <c r="M163">
        <v>2023</v>
      </c>
      <c r="N163" s="63">
        <f>'FY 26 - Original Shell'!AD183</f>
        <v>220754</v>
      </c>
      <c r="O163" s="63">
        <f>'FY 27 Shell'!AD183</f>
        <v>250000</v>
      </c>
      <c r="P163" s="63">
        <f t="shared" si="18"/>
        <v>29246</v>
      </c>
      <c r="Q163" s="130">
        <f t="shared" si="20"/>
        <v>0.13248231062630803</v>
      </c>
      <c r="R163" s="130">
        <v>0</v>
      </c>
    </row>
    <row r="164" spans="4:18" x14ac:dyDescent="0.15">
      <c r="E164" t="s">
        <v>345</v>
      </c>
      <c r="F164" s="63">
        <f>'FY 26 - Original Shell'!AA184</f>
        <v>27427</v>
      </c>
      <c r="G164" s="63">
        <f>'FY 27 Shell'!AA184</f>
        <v>27282</v>
      </c>
      <c r="H164" s="63">
        <f t="shared" si="16"/>
        <v>-145</v>
      </c>
      <c r="I164" s="128">
        <f>'FY 26 - Original Shell'!AB184</f>
        <v>717928.02</v>
      </c>
      <c r="J164" s="128">
        <f>'FY 27 Shell'!AB184</f>
        <v>833302.22</v>
      </c>
      <c r="K164" s="131">
        <f t="shared" si="17"/>
        <v>115374.19999999995</v>
      </c>
      <c r="L164" s="130">
        <f t="shared" si="19"/>
        <v>0.16070441156482504</v>
      </c>
      <c r="M164">
        <v>2025</v>
      </c>
      <c r="N164" s="63">
        <f>'FY 26 - Original Shell'!AD184</f>
        <v>242868</v>
      </c>
      <c r="O164" s="63">
        <f>'FY 27 Shell'!AD184</f>
        <v>250000</v>
      </c>
      <c r="P164" s="63">
        <f t="shared" si="18"/>
        <v>7132</v>
      </c>
      <c r="Q164" s="130">
        <f t="shared" si="20"/>
        <v>2.9365746001943444E-2</v>
      </c>
      <c r="R164" s="130">
        <v>0</v>
      </c>
    </row>
    <row r="165" spans="4:18" x14ac:dyDescent="0.15">
      <c r="E165" t="s">
        <v>346</v>
      </c>
      <c r="F165" s="63">
        <f>'FY 26 - Original Shell'!AA185</f>
        <v>27129</v>
      </c>
      <c r="G165" s="63">
        <f>'FY 27 Shell'!AA185</f>
        <v>27180</v>
      </c>
      <c r="H165" s="63">
        <f t="shared" si="16"/>
        <v>51</v>
      </c>
      <c r="I165" s="128">
        <f>'FY 26 - Original Shell'!AB185</f>
        <v>163285.13</v>
      </c>
      <c r="J165" s="128">
        <f>'FY 27 Shell'!AB185</f>
        <v>178009.88</v>
      </c>
      <c r="K165" s="131">
        <f t="shared" si="17"/>
        <v>14724.75</v>
      </c>
      <c r="L165" s="130">
        <f t="shared" si="19"/>
        <v>9.0178144207007704E-2</v>
      </c>
      <c r="M165">
        <v>2023</v>
      </c>
      <c r="N165" s="63">
        <f>'FY 26 - Original Shell'!AD185</f>
        <v>108656</v>
      </c>
      <c r="O165" s="63">
        <f>'FY 27 Shell'!AD185</f>
        <v>118523</v>
      </c>
      <c r="P165" s="63">
        <f t="shared" si="18"/>
        <v>9867</v>
      </c>
      <c r="Q165" s="130">
        <f t="shared" si="20"/>
        <v>9.0809527315564714E-2</v>
      </c>
      <c r="R165" s="130">
        <v>-1.4977000000000018E-2</v>
      </c>
    </row>
    <row r="166" spans="4:18" x14ac:dyDescent="0.15">
      <c r="E166" t="s">
        <v>347</v>
      </c>
      <c r="F166" s="63">
        <f>'FY 26 - Original Shell'!AA186</f>
        <v>5544</v>
      </c>
      <c r="G166" s="63">
        <f>'FY 27 Shell'!AA186</f>
        <v>5563</v>
      </c>
      <c r="H166" s="63">
        <f t="shared" si="16"/>
        <v>19</v>
      </c>
      <c r="I166" s="128">
        <f>'FY 26 - Original Shell'!AB186</f>
        <v>152511.71</v>
      </c>
      <c r="J166" s="128">
        <f>'FY 27 Shell'!AB186</f>
        <v>168609.79</v>
      </c>
      <c r="K166" s="131">
        <f t="shared" si="17"/>
        <v>16098.080000000016</v>
      </c>
      <c r="L166" s="130">
        <f t="shared" si="19"/>
        <v>0.10555307523599347</v>
      </c>
      <c r="M166">
        <v>2023</v>
      </c>
      <c r="N166" s="63">
        <f>'FY 26 - Original Shell'!AD186</f>
        <v>85893</v>
      </c>
      <c r="O166" s="63">
        <f>'FY 27 Shell'!AD186</f>
        <v>88370</v>
      </c>
      <c r="P166" s="63">
        <f t="shared" si="18"/>
        <v>2477</v>
      </c>
      <c r="Q166" s="130">
        <f t="shared" si="20"/>
        <v>2.8838205674501998E-2</v>
      </c>
      <c r="R166" s="130">
        <v>-7.7679999999999971E-3</v>
      </c>
    </row>
    <row r="167" spans="4:18" x14ac:dyDescent="0.15">
      <c r="E167" t="s">
        <v>348</v>
      </c>
      <c r="F167" s="63">
        <f>'FY 26 - Original Shell'!AA187</f>
        <v>18457</v>
      </c>
      <c r="G167" s="63">
        <f>'FY 27 Shell'!AA187</f>
        <v>18439</v>
      </c>
      <c r="H167" s="63">
        <f t="shared" ref="H167:H175" si="21">G167-F167</f>
        <v>-18</v>
      </c>
      <c r="I167" s="128">
        <f>'FY 26 - Original Shell'!AB187</f>
        <v>409780.45</v>
      </c>
      <c r="J167" s="128">
        <f>'FY 27 Shell'!AB187</f>
        <v>436464.79</v>
      </c>
      <c r="K167" s="131">
        <f t="shared" ref="K167:K175" si="22">J167-I167</f>
        <v>26684.339999999967</v>
      </c>
      <c r="L167" s="130">
        <f t="shared" si="19"/>
        <v>6.5118626327829859E-2</v>
      </c>
      <c r="M167">
        <v>2027</v>
      </c>
      <c r="N167" s="63">
        <f>'FY 26 - Original Shell'!AD187</f>
        <v>230545</v>
      </c>
      <c r="O167" s="63">
        <f>'FY 27 Shell'!AD187</f>
        <v>227165</v>
      </c>
      <c r="P167" s="63">
        <f t="shared" ref="P167:P175" si="23">O167-N167</f>
        <v>-3380</v>
      </c>
      <c r="Q167" s="130">
        <f t="shared" si="20"/>
        <v>-1.4660912186341061E-2</v>
      </c>
      <c r="R167" s="130">
        <v>0</v>
      </c>
    </row>
    <row r="168" spans="4:18" x14ac:dyDescent="0.15">
      <c r="D168">
        <v>1</v>
      </c>
      <c r="E168" t="s">
        <v>349</v>
      </c>
      <c r="F168" s="63">
        <f>'FY 26 - Original Shell'!AA188</f>
        <v>10240</v>
      </c>
      <c r="G168" s="63">
        <f>'FY 27 Shell'!AA188</f>
        <v>10242</v>
      </c>
      <c r="H168" s="63">
        <f t="shared" si="21"/>
        <v>2</v>
      </c>
      <c r="I168" s="128">
        <f>'FY 26 - Original Shell'!AB188</f>
        <v>141757.89000000001</v>
      </c>
      <c r="J168" s="128">
        <f>'FY 27 Shell'!AB188</f>
        <v>156098.16</v>
      </c>
      <c r="K168" s="131">
        <f t="shared" si="22"/>
        <v>14340.26999999999</v>
      </c>
      <c r="L168" s="130">
        <f t="shared" si="19"/>
        <v>0.10116029520473244</v>
      </c>
      <c r="M168">
        <v>2027</v>
      </c>
      <c r="N168" s="63">
        <f>'FY 26 - Original Shell'!AD188</f>
        <v>73000</v>
      </c>
      <c r="O168" s="63">
        <f>'FY 27 Shell'!AD188</f>
        <v>68890</v>
      </c>
      <c r="P168" s="63">
        <f t="shared" si="23"/>
        <v>-4110</v>
      </c>
      <c r="Q168" s="130">
        <f t="shared" si="20"/>
        <v>-5.6301369863013699E-2</v>
      </c>
      <c r="R168" s="130">
        <v>6.838999999999984E-3</v>
      </c>
    </row>
    <row r="169" spans="4:18" x14ac:dyDescent="0.15">
      <c r="D169">
        <v>1</v>
      </c>
      <c r="E169" t="s">
        <v>350</v>
      </c>
      <c r="F169" s="63">
        <f>'FY 26 - Original Shell'!AA189</f>
        <v>24399</v>
      </c>
      <c r="G169" s="63">
        <f>'FY 27 Shell'!AA189</f>
        <v>23905</v>
      </c>
      <c r="H169" s="63">
        <f t="shared" si="21"/>
        <v>-494</v>
      </c>
      <c r="I169" s="128">
        <f>'FY 26 - Original Shell'!AB189</f>
        <v>78529.289999999994</v>
      </c>
      <c r="J169" s="128">
        <f>'FY 27 Shell'!AB189</f>
        <v>84684.87</v>
      </c>
      <c r="K169" s="131">
        <f t="shared" si="22"/>
        <v>6155.5800000000017</v>
      </c>
      <c r="L169" s="130">
        <f t="shared" si="19"/>
        <v>7.8385784463351219E-2</v>
      </c>
      <c r="M169">
        <v>2023</v>
      </c>
      <c r="N169" s="63">
        <f>'FY 26 - Original Shell'!AD189</f>
        <v>54533</v>
      </c>
      <c r="O169" s="63">
        <f>'FY 27 Shell'!AD189</f>
        <v>55034</v>
      </c>
      <c r="P169" s="63">
        <f t="shared" si="23"/>
        <v>501</v>
      </c>
      <c r="Q169" s="130">
        <f t="shared" si="20"/>
        <v>9.1870977206462145E-3</v>
      </c>
      <c r="R169" s="130">
        <v>4.1630000000000278E-3</v>
      </c>
    </row>
    <row r="170" spans="4:18" x14ac:dyDescent="0.15">
      <c r="D170">
        <v>1</v>
      </c>
      <c r="E170" t="s">
        <v>351</v>
      </c>
      <c r="F170" s="63">
        <f>'FY 26 - Original Shell'!AA190</f>
        <v>29453</v>
      </c>
      <c r="G170" s="63">
        <f>'FY 27 Shell'!AA190</f>
        <v>29367</v>
      </c>
      <c r="H170" s="63">
        <f t="shared" si="21"/>
        <v>-86</v>
      </c>
      <c r="I170" s="128">
        <f>'FY 26 - Original Shell'!AB190</f>
        <v>204068.48000000001</v>
      </c>
      <c r="J170" s="128">
        <f>'FY 27 Shell'!AB190</f>
        <v>224480.46</v>
      </c>
      <c r="K170" s="131">
        <f t="shared" si="22"/>
        <v>20411.979999999981</v>
      </c>
      <c r="L170" s="130">
        <f t="shared" si="19"/>
        <v>0.10002514842076532</v>
      </c>
      <c r="M170">
        <v>2023</v>
      </c>
      <c r="N170" s="63">
        <f>'FY 26 - Original Shell'!AD190</f>
        <v>103521</v>
      </c>
      <c r="O170" s="63">
        <f>'FY 27 Shell'!AD190</f>
        <v>107548</v>
      </c>
      <c r="P170" s="63">
        <f t="shared" si="23"/>
        <v>4027</v>
      </c>
      <c r="Q170" s="130">
        <f t="shared" si="20"/>
        <v>3.8900319741888116E-2</v>
      </c>
      <c r="R170" s="130">
        <v>-1.0263999999999995E-2</v>
      </c>
    </row>
    <row r="171" spans="4:18" x14ac:dyDescent="0.15">
      <c r="D171">
        <v>1</v>
      </c>
      <c r="E171" t="s">
        <v>352</v>
      </c>
      <c r="F171" s="63">
        <f>'FY 26 - Original Shell'!AA191</f>
        <v>12537</v>
      </c>
      <c r="G171" s="63">
        <f>'FY 27 Shell'!AA191</f>
        <v>12555</v>
      </c>
      <c r="H171" s="63">
        <f t="shared" si="21"/>
        <v>18</v>
      </c>
      <c r="I171" s="128">
        <f>'FY 26 - Original Shell'!AB191</f>
        <v>207206.55</v>
      </c>
      <c r="J171" s="128">
        <f>'FY 27 Shell'!AB191</f>
        <v>225895.57</v>
      </c>
      <c r="K171" s="131">
        <f t="shared" si="22"/>
        <v>18689.020000000019</v>
      </c>
      <c r="L171" s="130">
        <f t="shared" si="19"/>
        <v>9.0195121727570965E-2</v>
      </c>
      <c r="M171">
        <v>2023</v>
      </c>
      <c r="N171" s="63">
        <f>'FY 26 - Original Shell'!AD191</f>
        <v>85570</v>
      </c>
      <c r="O171" s="63">
        <f>'FY 27 Shell'!AD191</f>
        <v>90417</v>
      </c>
      <c r="P171" s="63">
        <f t="shared" si="23"/>
        <v>4847</v>
      </c>
      <c r="Q171" s="130">
        <f t="shared" si="20"/>
        <v>5.6643683533948816E-2</v>
      </c>
      <c r="R171" s="130">
        <v>-8.979999999999988E-3</v>
      </c>
    </row>
    <row r="172" spans="4:18" x14ac:dyDescent="0.15">
      <c r="E172" t="s">
        <v>353</v>
      </c>
      <c r="F172" s="63">
        <f>'FY 26 - Original Shell'!AA192</f>
        <v>16190</v>
      </c>
      <c r="G172" s="63">
        <f>'FY 27 Shell'!AA192</f>
        <v>16192</v>
      </c>
      <c r="H172" s="63">
        <f t="shared" si="21"/>
        <v>2</v>
      </c>
      <c r="I172" s="128">
        <f>'FY 26 - Original Shell'!AB192</f>
        <v>139335.82999999999</v>
      </c>
      <c r="J172" s="128">
        <f>'FY 27 Shell'!AB192</f>
        <v>154417.94</v>
      </c>
      <c r="K172" s="131">
        <f t="shared" si="22"/>
        <v>15082.110000000015</v>
      </c>
      <c r="L172" s="130">
        <f t="shared" si="19"/>
        <v>0.10824286904524139</v>
      </c>
      <c r="M172">
        <v>2025</v>
      </c>
      <c r="N172" s="63">
        <f>'FY 26 - Original Shell'!AD192</f>
        <v>113433</v>
      </c>
      <c r="O172" s="63">
        <f>'FY 27 Shell'!AD192</f>
        <v>114406</v>
      </c>
      <c r="P172" s="63">
        <f t="shared" si="23"/>
        <v>973</v>
      </c>
      <c r="Q172" s="130">
        <f t="shared" si="20"/>
        <v>8.5777507427291875E-3</v>
      </c>
      <c r="R172" s="130">
        <v>-1.5060000000000073E-3</v>
      </c>
    </row>
    <row r="173" spans="4:18" x14ac:dyDescent="0.15">
      <c r="E173" t="s">
        <v>354</v>
      </c>
      <c r="F173" s="63">
        <f>'FY 26 - Original Shell'!AA193</f>
        <v>9051</v>
      </c>
      <c r="G173" s="63">
        <f>'FY 27 Shell'!AA193</f>
        <v>9041</v>
      </c>
      <c r="H173" s="63">
        <f t="shared" si="21"/>
        <v>-10</v>
      </c>
      <c r="I173" s="128">
        <f>'FY 26 - Original Shell'!AB193</f>
        <v>241334.9</v>
      </c>
      <c r="J173" s="128">
        <f>'FY 27 Shell'!AB193</f>
        <v>269025.63</v>
      </c>
      <c r="K173" s="131">
        <f t="shared" si="22"/>
        <v>27690.73000000001</v>
      </c>
      <c r="L173" s="130">
        <f t="shared" si="19"/>
        <v>0.11473984906451579</v>
      </c>
      <c r="M173">
        <v>2024</v>
      </c>
      <c r="N173" s="63">
        <f>'FY 26 - Original Shell'!AD193</f>
        <v>190536</v>
      </c>
      <c r="O173" s="63">
        <f>'FY 27 Shell'!AD193</f>
        <v>201926</v>
      </c>
      <c r="P173" s="63">
        <f t="shared" si="23"/>
        <v>11390</v>
      </c>
      <c r="Q173" s="130">
        <f t="shared" si="20"/>
        <v>5.977872947894361E-2</v>
      </c>
      <c r="R173" s="130">
        <v>0</v>
      </c>
    </row>
    <row r="174" spans="4:18" x14ac:dyDescent="0.15">
      <c r="E174" t="s">
        <v>355</v>
      </c>
      <c r="F174" s="63">
        <f>'FY 26 - Original Shell'!AA194</f>
        <v>9802</v>
      </c>
      <c r="G174" s="63">
        <f>'FY 27 Shell'!AA194</f>
        <v>9787</v>
      </c>
      <c r="H174" s="63">
        <f t="shared" si="21"/>
        <v>-15</v>
      </c>
      <c r="I174" s="128">
        <f>'FY 26 - Original Shell'!AB194</f>
        <v>216924.1</v>
      </c>
      <c r="J174" s="128">
        <f>'FY 27 Shell'!AB194</f>
        <v>223304.76</v>
      </c>
      <c r="K174" s="131">
        <f t="shared" si="22"/>
        <v>6380.6600000000035</v>
      </c>
      <c r="L174" s="130">
        <f t="shared" si="19"/>
        <v>2.9414251344133748E-2</v>
      </c>
      <c r="M174">
        <v>2023</v>
      </c>
      <c r="N174" s="63">
        <f>'FY 26 - Original Shell'!AD194</f>
        <v>120577</v>
      </c>
      <c r="O174" s="63">
        <f>'FY 27 Shell'!AD194</f>
        <v>129427</v>
      </c>
      <c r="P174" s="63">
        <f t="shared" si="23"/>
        <v>8850</v>
      </c>
      <c r="Q174" s="130">
        <f t="shared" si="20"/>
        <v>7.3397082362307908E-2</v>
      </c>
      <c r="R174" s="130">
        <v>1.9743000000000011E-2</v>
      </c>
    </row>
    <row r="175" spans="4:18" x14ac:dyDescent="0.15">
      <c r="E175" t="s">
        <v>356</v>
      </c>
      <c r="F175" s="63">
        <f>'FY 26 - Original Shell'!AA195</f>
        <v>8312</v>
      </c>
      <c r="G175" s="63">
        <f>'FY 27 Shell'!AA195</f>
        <v>8267</v>
      </c>
      <c r="H175" s="63">
        <f t="shared" si="21"/>
        <v>-45</v>
      </c>
      <c r="I175" s="128">
        <f>'FY 26 - Original Shell'!AB195</f>
        <v>180521.77</v>
      </c>
      <c r="J175" s="128">
        <f>'FY 27 Shell'!AB195</f>
        <v>196464.05</v>
      </c>
      <c r="K175" s="131">
        <f t="shared" si="22"/>
        <v>15942.279999999999</v>
      </c>
      <c r="L175" s="130">
        <f t="shared" si="19"/>
        <v>8.8312229599787323E-2</v>
      </c>
      <c r="M175">
        <v>2025</v>
      </c>
      <c r="N175" s="63">
        <f>'FY 26 - Original Shell'!AD195</f>
        <v>101496</v>
      </c>
      <c r="O175" s="63">
        <f>'FY 27 Shell'!AD195</f>
        <v>104487</v>
      </c>
      <c r="P175" s="63">
        <f t="shared" si="23"/>
        <v>2991</v>
      </c>
      <c r="Q175" s="130">
        <f t="shared" si="20"/>
        <v>2.9469141641049895E-2</v>
      </c>
      <c r="R175" s="130">
        <v>-1.4279999999999848E-3</v>
      </c>
    </row>
  </sheetData>
  <conditionalFormatting sqref="H7:H175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:I175">
    <cfRule type="cellIs" dxfId="10" priority="12" operator="equal">
      <formula>$I$3</formula>
    </cfRule>
  </conditionalFormatting>
  <conditionalFormatting sqref="J7:J175">
    <cfRule type="cellIs" dxfId="9" priority="11" operator="equal">
      <formula>$J$3</formula>
    </cfRule>
  </conditionalFormatting>
  <conditionalFormatting sqref="K7:K175">
    <cfRule type="cellIs" dxfId="8" priority="9" operator="lessThan">
      <formula>$K$2</formula>
    </cfRule>
    <cfRule type="cellIs" dxfId="7" priority="10" operator="greaterThan">
      <formula>$K$2</formula>
    </cfRule>
  </conditionalFormatting>
  <conditionalFormatting sqref="L7:L175">
    <cfRule type="cellIs" dxfId="6" priority="3" operator="lessThan">
      <formula>$L$2</formula>
    </cfRule>
    <cfRule type="cellIs" dxfId="5" priority="4" operator="greaterThan">
      <formula>$L$2</formula>
    </cfRule>
  </conditionalFormatting>
  <conditionalFormatting sqref="M7:M175">
    <cfRule type="cellIs" dxfId="4" priority="6" operator="equal">
      <formula>2023</formula>
    </cfRule>
  </conditionalFormatting>
  <conditionalFormatting sqref="P7:P175">
    <cfRule type="cellIs" dxfId="3" priority="7" operator="lessThan">
      <formula>$P$2</formula>
    </cfRule>
    <cfRule type="cellIs" dxfId="2" priority="8" operator="greaterThan">
      <formula>$P$2</formula>
    </cfRule>
  </conditionalFormatting>
  <conditionalFormatting sqref="Q7:Q175">
    <cfRule type="cellIs" dxfId="1" priority="1" operator="lessThan">
      <formula>$Q$2</formula>
    </cfRule>
    <cfRule type="cellIs" dxfId="0" priority="2" operator="greaterThan">
      <formula>$Q$2</formula>
    </cfRule>
  </conditionalFormatting>
  <conditionalFormatting sqref="R6:R1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7205-11C1-4DBE-9843-7C4175FBFA26}">
  <dimension ref="E6:H175"/>
  <sheetViews>
    <sheetView topLeftCell="A10" workbookViewId="0">
      <selection activeCell="L140" sqref="L140"/>
    </sheetView>
  </sheetViews>
  <sheetFormatPr baseColWidth="10" defaultColWidth="9" defaultRowHeight="12" x14ac:dyDescent="0.15"/>
  <sheetData>
    <row r="6" spans="5:8" x14ac:dyDescent="0.15">
      <c r="E6" t="s">
        <v>85</v>
      </c>
      <c r="F6" t="s">
        <v>115</v>
      </c>
      <c r="G6" t="s">
        <v>370</v>
      </c>
      <c r="H6" t="s">
        <v>366</v>
      </c>
    </row>
    <row r="7" spans="5:8" x14ac:dyDescent="0.15">
      <c r="F7" t="s">
        <v>332</v>
      </c>
      <c r="G7" s="130">
        <v>0.14907400000000001</v>
      </c>
      <c r="H7" s="130">
        <v>0.163996</v>
      </c>
    </row>
    <row r="8" spans="5:8" x14ac:dyDescent="0.15">
      <c r="F8" t="s">
        <v>193</v>
      </c>
      <c r="G8" s="130">
        <v>0.13328899999999999</v>
      </c>
      <c r="H8" s="130">
        <v>5.0544000000000006E-2</v>
      </c>
    </row>
    <row r="9" spans="5:8" x14ac:dyDescent="0.15">
      <c r="F9" t="s">
        <v>215</v>
      </c>
      <c r="G9" s="130">
        <v>4.3366000000000002E-2</v>
      </c>
      <c r="H9" s="130">
        <v>4.8892999999999992E-2</v>
      </c>
    </row>
    <row r="10" spans="5:8" x14ac:dyDescent="0.15">
      <c r="F10" t="s">
        <v>261</v>
      </c>
      <c r="G10" s="130">
        <v>5.7304000000000001E-2</v>
      </c>
      <c r="H10" s="130">
        <v>3.5355000000000004E-2</v>
      </c>
    </row>
    <row r="11" spans="5:8" x14ac:dyDescent="0.15">
      <c r="F11" t="s">
        <v>186</v>
      </c>
      <c r="G11" s="130">
        <v>0.01</v>
      </c>
      <c r="H11" s="130">
        <v>2.6083999999999996E-2</v>
      </c>
    </row>
    <row r="12" spans="5:8" x14ac:dyDescent="0.15">
      <c r="F12" t="s">
        <v>211</v>
      </c>
      <c r="G12" s="130">
        <v>0.14807899999999999</v>
      </c>
      <c r="H12" s="130">
        <v>2.5801000000000018E-2</v>
      </c>
    </row>
    <row r="13" spans="5:8" x14ac:dyDescent="0.15">
      <c r="F13" t="s">
        <v>187</v>
      </c>
      <c r="G13" s="130">
        <v>0.218942</v>
      </c>
      <c r="H13" s="130">
        <v>2.5481000000000004E-2</v>
      </c>
    </row>
    <row r="14" spans="5:8" x14ac:dyDescent="0.15">
      <c r="F14" t="s">
        <v>306</v>
      </c>
      <c r="G14" s="130">
        <v>0.25201600000000002</v>
      </c>
      <c r="H14" s="130">
        <v>2.4150000000000005E-2</v>
      </c>
    </row>
    <row r="15" spans="5:8" x14ac:dyDescent="0.15">
      <c r="F15" t="s">
        <v>240</v>
      </c>
      <c r="G15" s="130">
        <v>0.16352800000000001</v>
      </c>
      <c r="H15" s="130">
        <v>2.2074999999999984E-2</v>
      </c>
    </row>
    <row r="16" spans="5:8" x14ac:dyDescent="0.15">
      <c r="E16">
        <v>1</v>
      </c>
      <c r="F16" t="s">
        <v>333</v>
      </c>
      <c r="G16" s="130">
        <v>0.51183900000000004</v>
      </c>
      <c r="H16" s="130">
        <v>2.0912999999999959E-2</v>
      </c>
    </row>
    <row r="17" spans="5:8" x14ac:dyDescent="0.15">
      <c r="F17" t="s">
        <v>212</v>
      </c>
      <c r="G17" s="130">
        <v>0.182918</v>
      </c>
      <c r="H17" s="130">
        <v>2.0862999999999993E-2</v>
      </c>
    </row>
    <row r="18" spans="5:8" x14ac:dyDescent="0.15">
      <c r="F18" t="s">
        <v>355</v>
      </c>
      <c r="G18" s="130">
        <v>0.145785</v>
      </c>
      <c r="H18" s="130">
        <v>1.9743000000000011E-2</v>
      </c>
    </row>
    <row r="19" spans="5:8" x14ac:dyDescent="0.15">
      <c r="F19" t="s">
        <v>258</v>
      </c>
      <c r="G19" s="130">
        <v>0.247554</v>
      </c>
      <c r="H19" s="130">
        <v>1.7848000000000031E-2</v>
      </c>
    </row>
    <row r="20" spans="5:8" x14ac:dyDescent="0.15">
      <c r="F20" t="s">
        <v>320</v>
      </c>
      <c r="G20" s="130">
        <v>0.471472</v>
      </c>
      <c r="H20" s="130">
        <v>1.7349999999999977E-2</v>
      </c>
    </row>
    <row r="21" spans="5:8" x14ac:dyDescent="0.15">
      <c r="E21">
        <v>1</v>
      </c>
      <c r="F21" t="s">
        <v>328</v>
      </c>
      <c r="G21" s="130">
        <v>0.36660199999999998</v>
      </c>
      <c r="H21" s="130">
        <v>1.515500000000003E-2</v>
      </c>
    </row>
    <row r="22" spans="5:8" x14ac:dyDescent="0.15">
      <c r="F22" t="s">
        <v>191</v>
      </c>
      <c r="G22" s="130">
        <v>9.4423000000000007E-2</v>
      </c>
      <c r="H22" s="130">
        <v>1.2648999999999994E-2</v>
      </c>
    </row>
    <row r="23" spans="5:8" x14ac:dyDescent="0.15">
      <c r="F23" t="s">
        <v>326</v>
      </c>
      <c r="G23" s="130">
        <v>0.24925800000000001</v>
      </c>
      <c r="H23" s="130">
        <v>1.174E-2</v>
      </c>
    </row>
    <row r="24" spans="5:8" x14ac:dyDescent="0.15">
      <c r="F24" t="s">
        <v>196</v>
      </c>
      <c r="G24" s="130">
        <v>0.28506599999999999</v>
      </c>
      <c r="H24" s="130">
        <v>1.1573E-2</v>
      </c>
    </row>
    <row r="25" spans="5:8" x14ac:dyDescent="0.15">
      <c r="F25" t="s">
        <v>253</v>
      </c>
      <c r="G25" s="130">
        <v>0.22841</v>
      </c>
      <c r="H25" s="130">
        <v>1.0312999999999989E-2</v>
      </c>
    </row>
    <row r="26" spans="5:8" x14ac:dyDescent="0.15">
      <c r="F26" t="s">
        <v>180</v>
      </c>
      <c r="G26" s="130">
        <v>0.31007099999999999</v>
      </c>
      <c r="H26" s="130">
        <v>1.0178999999999994E-2</v>
      </c>
    </row>
    <row r="27" spans="5:8" x14ac:dyDescent="0.15">
      <c r="F27" t="s">
        <v>310</v>
      </c>
      <c r="G27" s="130">
        <v>0.40793200000000002</v>
      </c>
      <c r="H27" s="130">
        <v>8.53799999999999E-3</v>
      </c>
    </row>
    <row r="28" spans="5:8" x14ac:dyDescent="0.15">
      <c r="F28" t="s">
        <v>329</v>
      </c>
      <c r="G28" s="130">
        <v>0.26447300000000001</v>
      </c>
      <c r="H28" s="130">
        <v>7.4259999999999882E-3</v>
      </c>
    </row>
    <row r="29" spans="5:8" x14ac:dyDescent="0.15">
      <c r="E29">
        <v>1</v>
      </c>
      <c r="F29" t="s">
        <v>349</v>
      </c>
      <c r="G29" s="130">
        <v>0.45438400000000001</v>
      </c>
      <c r="H29" s="130">
        <v>6.838999999999984E-3</v>
      </c>
    </row>
    <row r="30" spans="5:8" x14ac:dyDescent="0.15">
      <c r="E30">
        <v>1</v>
      </c>
      <c r="F30" t="s">
        <v>230</v>
      </c>
      <c r="G30" s="130">
        <v>0.57447899999999996</v>
      </c>
      <c r="H30" s="130">
        <v>5.9130000000000571E-3</v>
      </c>
    </row>
    <row r="31" spans="5:8" x14ac:dyDescent="0.15">
      <c r="F31" t="s">
        <v>216</v>
      </c>
      <c r="G31" s="130">
        <v>0.244393</v>
      </c>
      <c r="H31" s="130">
        <v>5.2860000000000129E-3</v>
      </c>
    </row>
    <row r="32" spans="5:8" x14ac:dyDescent="0.15">
      <c r="E32">
        <v>1</v>
      </c>
      <c r="F32" t="s">
        <v>350</v>
      </c>
      <c r="G32" s="130">
        <v>0.66709399999999996</v>
      </c>
      <c r="H32" s="130">
        <v>4.1630000000000278E-3</v>
      </c>
    </row>
    <row r="33" spans="5:8" x14ac:dyDescent="0.15">
      <c r="F33" t="s">
        <v>227</v>
      </c>
      <c r="G33" s="130">
        <v>0.191106</v>
      </c>
      <c r="H33" s="130">
        <v>3.6120000000000041E-3</v>
      </c>
    </row>
    <row r="34" spans="5:8" x14ac:dyDescent="0.15">
      <c r="E34">
        <v>1</v>
      </c>
      <c r="F34" t="s">
        <v>291</v>
      </c>
      <c r="G34" s="130">
        <v>0.60541800000000001</v>
      </c>
      <c r="H34" s="130">
        <v>3.3349999999999769E-3</v>
      </c>
    </row>
    <row r="35" spans="5:8" x14ac:dyDescent="0.15">
      <c r="F35" t="s">
        <v>317</v>
      </c>
      <c r="G35" s="130">
        <v>0.193546</v>
      </c>
      <c r="H35" s="130">
        <v>2.7090000000000169E-3</v>
      </c>
    </row>
    <row r="36" spans="5:8" x14ac:dyDescent="0.15">
      <c r="F36" t="s">
        <v>205</v>
      </c>
      <c r="G36" s="130">
        <v>0.15978000000000001</v>
      </c>
      <c r="H36" s="130">
        <v>2.6209999999999845E-3</v>
      </c>
    </row>
    <row r="37" spans="5:8" x14ac:dyDescent="0.15">
      <c r="F37" t="s">
        <v>188</v>
      </c>
      <c r="G37" s="130">
        <v>0.34392899999999998</v>
      </c>
      <c r="H37" s="130">
        <v>1.7770000000000286E-3</v>
      </c>
    </row>
    <row r="38" spans="5:8" x14ac:dyDescent="0.15">
      <c r="F38" t="s">
        <v>210</v>
      </c>
      <c r="G38" s="130">
        <v>0.36165999999999998</v>
      </c>
      <c r="H38" s="130">
        <v>1.5729999999999911E-3</v>
      </c>
    </row>
    <row r="39" spans="5:8" x14ac:dyDescent="0.15">
      <c r="E39">
        <v>1</v>
      </c>
      <c r="F39" t="s">
        <v>264</v>
      </c>
      <c r="G39" s="130">
        <v>0.470055</v>
      </c>
      <c r="H39" s="130">
        <v>1.0350000000000081E-3</v>
      </c>
    </row>
    <row r="40" spans="5:8" x14ac:dyDescent="0.15">
      <c r="F40" t="s">
        <v>228</v>
      </c>
      <c r="G40" s="130">
        <v>0.25726100000000002</v>
      </c>
      <c r="H40" s="130">
        <v>6.4500000000000668E-4</v>
      </c>
    </row>
    <row r="41" spans="5:8" x14ac:dyDescent="0.15">
      <c r="F41" t="s">
        <v>219</v>
      </c>
      <c r="G41" s="130">
        <v>0.26089000000000001</v>
      </c>
      <c r="H41" s="130">
        <v>5.6999999999973738E-5</v>
      </c>
    </row>
    <row r="42" spans="5:8" x14ac:dyDescent="0.15">
      <c r="F42" t="s">
        <v>201</v>
      </c>
      <c r="G42" s="130">
        <v>0.01</v>
      </c>
      <c r="H42" s="130">
        <v>0</v>
      </c>
    </row>
    <row r="43" spans="5:8" x14ac:dyDescent="0.15">
      <c r="F43" t="s">
        <v>206</v>
      </c>
      <c r="G43" s="130">
        <v>0.01</v>
      </c>
      <c r="H43" s="130">
        <v>0</v>
      </c>
    </row>
    <row r="44" spans="5:8" x14ac:dyDescent="0.15">
      <c r="F44" t="s">
        <v>217</v>
      </c>
      <c r="G44" s="130">
        <v>0.01</v>
      </c>
      <c r="H44" s="130">
        <v>0</v>
      </c>
    </row>
    <row r="45" spans="5:8" x14ac:dyDescent="0.15">
      <c r="F45" t="s">
        <v>222</v>
      </c>
      <c r="G45" s="130">
        <v>0.01</v>
      </c>
      <c r="H45" s="130">
        <v>0</v>
      </c>
    </row>
    <row r="46" spans="5:8" x14ac:dyDescent="0.15">
      <c r="F46" t="s">
        <v>233</v>
      </c>
      <c r="G46" s="130">
        <v>0.01</v>
      </c>
      <c r="H46" s="130">
        <v>0</v>
      </c>
    </row>
    <row r="47" spans="5:8" x14ac:dyDescent="0.15">
      <c r="F47" t="s">
        <v>237</v>
      </c>
      <c r="G47" s="130">
        <v>0.01</v>
      </c>
      <c r="H47" s="130">
        <v>0</v>
      </c>
    </row>
    <row r="48" spans="5:8" x14ac:dyDescent="0.15">
      <c r="F48" t="s">
        <v>238</v>
      </c>
      <c r="G48" s="130">
        <v>0.01</v>
      </c>
      <c r="H48" s="130">
        <v>0</v>
      </c>
    </row>
    <row r="49" spans="5:8" x14ac:dyDescent="0.15">
      <c r="F49" t="s">
        <v>242</v>
      </c>
      <c r="G49" s="130">
        <v>0.01</v>
      </c>
      <c r="H49" s="130">
        <v>0</v>
      </c>
    </row>
    <row r="50" spans="5:8" x14ac:dyDescent="0.15">
      <c r="F50" t="s">
        <v>244</v>
      </c>
      <c r="G50" s="130">
        <v>0.01</v>
      </c>
      <c r="H50" s="130">
        <v>0</v>
      </c>
    </row>
    <row r="51" spans="5:8" x14ac:dyDescent="0.15">
      <c r="F51" t="s">
        <v>247</v>
      </c>
      <c r="G51" s="130">
        <v>0.01</v>
      </c>
      <c r="H51" s="130">
        <v>0</v>
      </c>
    </row>
    <row r="52" spans="5:8" x14ac:dyDescent="0.15">
      <c r="F52" t="s">
        <v>255</v>
      </c>
      <c r="G52" s="130">
        <v>0.01</v>
      </c>
      <c r="H52" s="130">
        <v>0</v>
      </c>
    </row>
    <row r="53" spans="5:8" x14ac:dyDescent="0.15">
      <c r="F53" t="s">
        <v>262</v>
      </c>
      <c r="G53" s="130">
        <v>0.01</v>
      </c>
      <c r="H53" s="130">
        <v>0</v>
      </c>
    </row>
    <row r="54" spans="5:8" x14ac:dyDescent="0.15">
      <c r="F54" t="s">
        <v>263</v>
      </c>
      <c r="G54" s="130">
        <v>0.01</v>
      </c>
      <c r="H54" s="130">
        <v>0</v>
      </c>
    </row>
    <row r="55" spans="5:8" x14ac:dyDescent="0.15">
      <c r="F55" t="s">
        <v>274</v>
      </c>
      <c r="G55" s="130">
        <v>0.01</v>
      </c>
      <c r="H55" s="130">
        <v>0</v>
      </c>
    </row>
    <row r="56" spans="5:8" x14ac:dyDescent="0.15">
      <c r="F56" t="s">
        <v>277</v>
      </c>
      <c r="G56" s="130">
        <v>0.01</v>
      </c>
      <c r="H56" s="130">
        <v>0</v>
      </c>
    </row>
    <row r="57" spans="5:8" x14ac:dyDescent="0.15">
      <c r="F57" t="s">
        <v>278</v>
      </c>
      <c r="G57" s="130">
        <v>0.01</v>
      </c>
      <c r="H57" s="130">
        <v>0</v>
      </c>
    </row>
    <row r="58" spans="5:8" x14ac:dyDescent="0.15">
      <c r="F58" t="s">
        <v>285</v>
      </c>
      <c r="G58" s="130">
        <v>0.01</v>
      </c>
      <c r="H58" s="130">
        <v>0</v>
      </c>
    </row>
    <row r="59" spans="5:8" x14ac:dyDescent="0.15">
      <c r="E59">
        <v>1</v>
      </c>
      <c r="F59" t="s">
        <v>290</v>
      </c>
      <c r="G59" s="130">
        <v>0.1</v>
      </c>
      <c r="H59" s="130">
        <v>0</v>
      </c>
    </row>
    <row r="60" spans="5:8" x14ac:dyDescent="0.15">
      <c r="F60" t="s">
        <v>292</v>
      </c>
      <c r="G60" s="130">
        <v>0.01</v>
      </c>
      <c r="H60" s="130">
        <v>0</v>
      </c>
    </row>
    <row r="61" spans="5:8" x14ac:dyDescent="0.15">
      <c r="F61" t="s">
        <v>293</v>
      </c>
      <c r="G61" s="130">
        <v>0.01</v>
      </c>
      <c r="H61" s="130">
        <v>0</v>
      </c>
    </row>
    <row r="62" spans="5:8" x14ac:dyDescent="0.15">
      <c r="F62" t="s">
        <v>294</v>
      </c>
      <c r="G62" s="130">
        <v>0.01</v>
      </c>
      <c r="H62" s="130">
        <v>0</v>
      </c>
    </row>
    <row r="63" spans="5:8" x14ac:dyDescent="0.15">
      <c r="F63" t="s">
        <v>304</v>
      </c>
      <c r="G63" s="130">
        <v>0.01</v>
      </c>
      <c r="H63" s="130">
        <v>0</v>
      </c>
    </row>
    <row r="64" spans="5:8" x14ac:dyDescent="0.15">
      <c r="F64" t="s">
        <v>305</v>
      </c>
      <c r="G64" s="130">
        <v>0.01</v>
      </c>
      <c r="H64" s="130">
        <v>0</v>
      </c>
    </row>
    <row r="65" spans="5:8" x14ac:dyDescent="0.15">
      <c r="F65" t="s">
        <v>307</v>
      </c>
      <c r="G65" s="130">
        <v>0.01</v>
      </c>
      <c r="H65" s="130">
        <v>0</v>
      </c>
    </row>
    <row r="66" spans="5:8" x14ac:dyDescent="0.15">
      <c r="F66" t="s">
        <v>309</v>
      </c>
      <c r="G66" s="130">
        <v>0.01</v>
      </c>
      <c r="H66" s="130">
        <v>0</v>
      </c>
    </row>
    <row r="67" spans="5:8" x14ac:dyDescent="0.15">
      <c r="F67" t="s">
        <v>312</v>
      </c>
      <c r="G67" s="130">
        <v>0.01</v>
      </c>
      <c r="H67" s="130">
        <v>0</v>
      </c>
    </row>
    <row r="68" spans="5:8" x14ac:dyDescent="0.15">
      <c r="F68" t="s">
        <v>314</v>
      </c>
      <c r="G68" s="130">
        <v>0.01</v>
      </c>
      <c r="H68" s="130">
        <v>0</v>
      </c>
    </row>
    <row r="69" spans="5:8" x14ac:dyDescent="0.15">
      <c r="E69">
        <v>1</v>
      </c>
      <c r="F69" t="s">
        <v>322</v>
      </c>
      <c r="G69" s="130">
        <v>0.1</v>
      </c>
      <c r="H69" s="130">
        <v>0</v>
      </c>
    </row>
    <row r="70" spans="5:8" x14ac:dyDescent="0.15">
      <c r="F70" t="s">
        <v>324</v>
      </c>
      <c r="G70" s="130">
        <v>0.01</v>
      </c>
      <c r="H70" s="130">
        <v>0</v>
      </c>
    </row>
    <row r="71" spans="5:8" x14ac:dyDescent="0.15">
      <c r="F71" t="s">
        <v>336</v>
      </c>
      <c r="G71" s="130">
        <v>0.01</v>
      </c>
      <c r="H71" s="130">
        <v>0</v>
      </c>
    </row>
    <row r="72" spans="5:8" x14ac:dyDescent="0.15">
      <c r="F72" t="s">
        <v>337</v>
      </c>
      <c r="G72" s="130">
        <v>0.01</v>
      </c>
      <c r="H72" s="130">
        <v>0</v>
      </c>
    </row>
    <row r="73" spans="5:8" x14ac:dyDescent="0.15">
      <c r="F73" t="s">
        <v>339</v>
      </c>
      <c r="G73" s="130">
        <v>0.01</v>
      </c>
      <c r="H73" s="130">
        <v>0</v>
      </c>
    </row>
    <row r="74" spans="5:8" x14ac:dyDescent="0.15">
      <c r="F74" t="s">
        <v>341</v>
      </c>
      <c r="G74" s="130">
        <v>0.01</v>
      </c>
      <c r="H74" s="130">
        <v>0</v>
      </c>
    </row>
    <row r="75" spans="5:8" x14ac:dyDescent="0.15">
      <c r="F75" t="s">
        <v>344</v>
      </c>
      <c r="G75" s="130">
        <v>0.01</v>
      </c>
      <c r="H75" s="130">
        <v>0</v>
      </c>
    </row>
    <row r="76" spans="5:8" x14ac:dyDescent="0.15">
      <c r="F76" t="s">
        <v>345</v>
      </c>
      <c r="G76" s="130">
        <v>0.01</v>
      </c>
      <c r="H76" s="130">
        <v>0</v>
      </c>
    </row>
    <row r="77" spans="5:8" x14ac:dyDescent="0.15">
      <c r="F77" t="s">
        <v>348</v>
      </c>
      <c r="G77" s="130">
        <v>0.01</v>
      </c>
      <c r="H77" s="130">
        <v>0</v>
      </c>
    </row>
    <row r="78" spans="5:8" x14ac:dyDescent="0.15">
      <c r="F78" t="s">
        <v>354</v>
      </c>
      <c r="G78" s="130">
        <v>0.01</v>
      </c>
      <c r="H78" s="130">
        <v>0</v>
      </c>
    </row>
    <row r="79" spans="5:8" x14ac:dyDescent="0.15">
      <c r="F79" t="s">
        <v>250</v>
      </c>
      <c r="G79" s="130">
        <v>0.27854600000000002</v>
      </c>
      <c r="H79" s="130">
        <v>-7.8000000000022496E-5</v>
      </c>
    </row>
    <row r="80" spans="5:8" x14ac:dyDescent="0.15">
      <c r="E80">
        <v>1</v>
      </c>
      <c r="F80" t="s">
        <v>282</v>
      </c>
      <c r="G80" s="130">
        <v>0.56808000000000003</v>
      </c>
      <c r="H80" s="130">
        <v>-1.3420000000000654E-3</v>
      </c>
    </row>
    <row r="81" spans="5:8" x14ac:dyDescent="0.15">
      <c r="F81" t="s">
        <v>260</v>
      </c>
      <c r="G81" s="130">
        <v>0.326712</v>
      </c>
      <c r="H81" s="130">
        <v>-1.3799999999999923E-3</v>
      </c>
    </row>
    <row r="82" spans="5:8" x14ac:dyDescent="0.15">
      <c r="F82" t="s">
        <v>356</v>
      </c>
      <c r="G82" s="130">
        <v>0.28662399999999999</v>
      </c>
      <c r="H82" s="130">
        <v>-1.4279999999999848E-3</v>
      </c>
    </row>
    <row r="83" spans="5:8" x14ac:dyDescent="0.15">
      <c r="F83" t="s">
        <v>353</v>
      </c>
      <c r="G83" s="130">
        <v>0.373054</v>
      </c>
      <c r="H83" s="130">
        <v>-1.5060000000000073E-3</v>
      </c>
    </row>
    <row r="84" spans="5:8" x14ac:dyDescent="0.15">
      <c r="E84">
        <v>1</v>
      </c>
      <c r="F84" t="s">
        <v>325</v>
      </c>
      <c r="G84" s="130">
        <v>0.30765100000000001</v>
      </c>
      <c r="H84" s="130">
        <v>-1.943000000000028E-3</v>
      </c>
    </row>
    <row r="85" spans="5:8" x14ac:dyDescent="0.15">
      <c r="E85">
        <v>1</v>
      </c>
      <c r="F85" t="s">
        <v>234</v>
      </c>
      <c r="G85" s="130">
        <v>0.34211599999999998</v>
      </c>
      <c r="H85" s="130">
        <v>-2.0459999999999923E-3</v>
      </c>
    </row>
    <row r="86" spans="5:8" x14ac:dyDescent="0.15">
      <c r="F86" t="s">
        <v>342</v>
      </c>
      <c r="G86" s="130">
        <v>0.21582699999999999</v>
      </c>
      <c r="H86" s="130">
        <v>-2.361000000000002E-3</v>
      </c>
    </row>
    <row r="87" spans="5:8" x14ac:dyDescent="0.15">
      <c r="F87" t="s">
        <v>279</v>
      </c>
      <c r="G87" s="130">
        <v>0.27229399999999998</v>
      </c>
      <c r="H87" s="130">
        <v>-2.8119999999999812E-3</v>
      </c>
    </row>
    <row r="88" spans="5:8" x14ac:dyDescent="0.15">
      <c r="F88" t="s">
        <v>254</v>
      </c>
      <c r="G88" s="130">
        <v>0.260438</v>
      </c>
      <c r="H88" s="130">
        <v>-4.035999999999984E-3</v>
      </c>
    </row>
    <row r="89" spans="5:8" x14ac:dyDescent="0.15">
      <c r="E89">
        <v>1</v>
      </c>
      <c r="F89" t="s">
        <v>267</v>
      </c>
      <c r="G89" s="130">
        <v>0.58247199999999999</v>
      </c>
      <c r="H89" s="130">
        <v>-4.113999999999951E-3</v>
      </c>
    </row>
    <row r="90" spans="5:8" x14ac:dyDescent="0.15">
      <c r="F90" t="s">
        <v>331</v>
      </c>
      <c r="G90" s="130">
        <v>3.9903000000000001E-2</v>
      </c>
      <c r="H90" s="130">
        <v>-4.3520000000000017E-3</v>
      </c>
    </row>
    <row r="91" spans="5:8" x14ac:dyDescent="0.15">
      <c r="E91">
        <v>1</v>
      </c>
      <c r="F91" t="s">
        <v>236</v>
      </c>
      <c r="G91" s="130">
        <v>0.43537900000000002</v>
      </c>
      <c r="H91" s="130">
        <v>-5.5360000000000409E-3</v>
      </c>
    </row>
    <row r="92" spans="5:8" x14ac:dyDescent="0.15">
      <c r="F92" t="s">
        <v>243</v>
      </c>
      <c r="G92" s="130">
        <v>0.27482099999999998</v>
      </c>
      <c r="H92" s="130">
        <v>-5.6229999999999891E-3</v>
      </c>
    </row>
    <row r="93" spans="5:8" x14ac:dyDescent="0.15">
      <c r="F93" t="s">
        <v>340</v>
      </c>
      <c r="G93" s="130">
        <v>0.37314000000000003</v>
      </c>
      <c r="H93" s="130">
        <v>-6.0650000000000426E-3</v>
      </c>
    </row>
    <row r="94" spans="5:8" x14ac:dyDescent="0.15">
      <c r="F94" t="s">
        <v>287</v>
      </c>
      <c r="G94" s="130">
        <v>0.38400499999999999</v>
      </c>
      <c r="H94" s="130">
        <v>-6.2329999999999885E-3</v>
      </c>
    </row>
    <row r="95" spans="5:8" x14ac:dyDescent="0.15">
      <c r="E95">
        <v>1</v>
      </c>
      <c r="F95" t="s">
        <v>270</v>
      </c>
      <c r="G95" s="130">
        <v>0.46331299999999997</v>
      </c>
      <c r="H95" s="130">
        <v>-6.584999999999952E-3</v>
      </c>
    </row>
    <row r="96" spans="5:8" x14ac:dyDescent="0.15">
      <c r="E96">
        <v>1</v>
      </c>
      <c r="F96" t="s">
        <v>251</v>
      </c>
      <c r="G96" s="130">
        <v>0.72175400000000001</v>
      </c>
      <c r="H96" s="130">
        <v>-6.6589999999999705E-3</v>
      </c>
    </row>
    <row r="97" spans="5:8" x14ac:dyDescent="0.15">
      <c r="E97">
        <v>1</v>
      </c>
      <c r="F97" t="s">
        <v>231</v>
      </c>
      <c r="G97" s="130">
        <v>0.450712</v>
      </c>
      <c r="H97" s="130">
        <v>-6.7159999999999997E-3</v>
      </c>
    </row>
    <row r="98" spans="5:8" x14ac:dyDescent="0.15">
      <c r="E98">
        <v>1</v>
      </c>
      <c r="F98" t="s">
        <v>303</v>
      </c>
      <c r="G98" s="130">
        <v>0.43941400000000003</v>
      </c>
      <c r="H98" s="130">
        <v>-6.8270000000000275E-3</v>
      </c>
    </row>
    <row r="99" spans="5:8" x14ac:dyDescent="0.15">
      <c r="F99" t="s">
        <v>300</v>
      </c>
      <c r="G99" s="130">
        <v>0.31900899999999999</v>
      </c>
      <c r="H99" s="130">
        <v>-7.6509999999999634E-3</v>
      </c>
    </row>
    <row r="100" spans="5:8" x14ac:dyDescent="0.15">
      <c r="F100" t="s">
        <v>218</v>
      </c>
      <c r="G100" s="130">
        <v>0.34161799999999998</v>
      </c>
      <c r="H100" s="130">
        <v>-7.6849999999999974E-3</v>
      </c>
    </row>
    <row r="101" spans="5:8" x14ac:dyDescent="0.15">
      <c r="F101" t="s">
        <v>347</v>
      </c>
      <c r="G101" s="130">
        <v>0.39699699999999999</v>
      </c>
      <c r="H101" s="130">
        <v>-7.7679999999999971E-3</v>
      </c>
    </row>
    <row r="102" spans="5:8" x14ac:dyDescent="0.15">
      <c r="F102" t="s">
        <v>319</v>
      </c>
      <c r="G102" s="130">
        <v>0.162775</v>
      </c>
      <c r="H102" s="130">
        <v>-7.8090000000000104E-3</v>
      </c>
    </row>
    <row r="103" spans="5:8" x14ac:dyDescent="0.15">
      <c r="E103">
        <v>1</v>
      </c>
      <c r="F103" t="s">
        <v>256</v>
      </c>
      <c r="G103" s="130">
        <v>0.36678899999999998</v>
      </c>
      <c r="H103" s="130">
        <v>-8.0189999999999984E-3</v>
      </c>
    </row>
    <row r="104" spans="5:8" x14ac:dyDescent="0.15">
      <c r="F104" t="s">
        <v>214</v>
      </c>
      <c r="G104" s="130">
        <v>0.32822000000000001</v>
      </c>
      <c r="H104" s="130">
        <v>-8.0629999999999868E-3</v>
      </c>
    </row>
    <row r="105" spans="5:8" x14ac:dyDescent="0.15">
      <c r="F105" t="s">
        <v>190</v>
      </c>
      <c r="G105" s="130">
        <v>0.22237999999999999</v>
      </c>
      <c r="H105" s="130">
        <v>-8.8059999999999805E-3</v>
      </c>
    </row>
    <row r="106" spans="5:8" x14ac:dyDescent="0.15">
      <c r="E106">
        <v>1</v>
      </c>
      <c r="F106" t="s">
        <v>352</v>
      </c>
      <c r="G106" s="130">
        <v>0.248441</v>
      </c>
      <c r="H106" s="130">
        <v>-8.979999999999988E-3</v>
      </c>
    </row>
    <row r="107" spans="5:8" x14ac:dyDescent="0.15">
      <c r="E107">
        <v>1</v>
      </c>
      <c r="F107" t="s">
        <v>276</v>
      </c>
      <c r="G107" s="130">
        <v>0.67927700000000002</v>
      </c>
      <c r="H107" s="130">
        <v>-9.3469999999999942E-3</v>
      </c>
    </row>
    <row r="108" spans="5:8" x14ac:dyDescent="0.15">
      <c r="E108">
        <v>1</v>
      </c>
      <c r="F108" t="s">
        <v>351</v>
      </c>
      <c r="G108" s="130">
        <v>0.21796299999999999</v>
      </c>
      <c r="H108" s="130">
        <v>-1.0263999999999995E-2</v>
      </c>
    </row>
    <row r="109" spans="5:8" x14ac:dyDescent="0.15">
      <c r="E109">
        <v>1</v>
      </c>
      <c r="F109" t="s">
        <v>220</v>
      </c>
      <c r="G109" s="130">
        <v>0.360898</v>
      </c>
      <c r="H109" s="130">
        <v>-1.0849999999999971E-2</v>
      </c>
    </row>
    <row r="110" spans="5:8" x14ac:dyDescent="0.15">
      <c r="E110">
        <v>1</v>
      </c>
      <c r="F110" t="s">
        <v>202</v>
      </c>
      <c r="G110" s="130">
        <v>0.48053400000000002</v>
      </c>
      <c r="H110" s="130">
        <v>-1.1230999999999991E-2</v>
      </c>
    </row>
    <row r="111" spans="5:8" x14ac:dyDescent="0.15">
      <c r="F111" t="s">
        <v>313</v>
      </c>
      <c r="G111" s="130">
        <v>0.15146000000000001</v>
      </c>
      <c r="H111" s="130">
        <v>-1.1394000000000015E-2</v>
      </c>
    </row>
    <row r="112" spans="5:8" x14ac:dyDescent="0.15">
      <c r="F112" t="s">
        <v>245</v>
      </c>
      <c r="G112" s="130">
        <v>0.49260999999999999</v>
      </c>
      <c r="H112" s="130">
        <v>-1.1724999999999985E-2</v>
      </c>
    </row>
    <row r="113" spans="5:8" x14ac:dyDescent="0.15">
      <c r="F113" t="s">
        <v>308</v>
      </c>
      <c r="G113" s="130">
        <v>0.30137900000000001</v>
      </c>
      <c r="H113" s="130">
        <v>-1.2004000000000015E-2</v>
      </c>
    </row>
    <row r="114" spans="5:8" x14ac:dyDescent="0.15">
      <c r="F114" t="s">
        <v>316</v>
      </c>
      <c r="G114" s="130">
        <v>0.32596199999999997</v>
      </c>
      <c r="H114" s="130">
        <v>-1.2152999999999969E-2</v>
      </c>
    </row>
    <row r="115" spans="5:8" x14ac:dyDescent="0.15">
      <c r="F115" t="s">
        <v>268</v>
      </c>
      <c r="G115" s="130">
        <v>8.4001999999999993E-2</v>
      </c>
      <c r="H115" s="130">
        <v>-1.2188999999999992E-2</v>
      </c>
    </row>
    <row r="116" spans="5:8" x14ac:dyDescent="0.15">
      <c r="F116" t="s">
        <v>257</v>
      </c>
      <c r="G116" s="130">
        <v>0.15096100000000001</v>
      </c>
      <c r="H116" s="130">
        <v>-1.2244000000000005E-2</v>
      </c>
    </row>
    <row r="117" spans="5:8" x14ac:dyDescent="0.15">
      <c r="E117">
        <v>1</v>
      </c>
      <c r="F117" t="s">
        <v>338</v>
      </c>
      <c r="G117" s="130">
        <v>0.65103699999999998</v>
      </c>
      <c r="H117" s="130">
        <v>-1.2803999999999816E-2</v>
      </c>
    </row>
    <row r="118" spans="5:8" x14ac:dyDescent="0.15">
      <c r="F118" t="s">
        <v>297</v>
      </c>
      <c r="G118" s="130">
        <v>0.43369000000000002</v>
      </c>
      <c r="H118" s="130">
        <v>-1.3539999999999996E-2</v>
      </c>
    </row>
    <row r="119" spans="5:8" x14ac:dyDescent="0.15">
      <c r="F119" t="s">
        <v>248</v>
      </c>
      <c r="G119" s="130">
        <v>0.21221999999999999</v>
      </c>
      <c r="H119" s="130">
        <v>-1.3566999999999996E-2</v>
      </c>
    </row>
    <row r="120" spans="5:8" x14ac:dyDescent="0.15">
      <c r="E120">
        <v>1</v>
      </c>
      <c r="F120" t="s">
        <v>330</v>
      </c>
      <c r="G120" s="130">
        <v>0.53576400000000002</v>
      </c>
      <c r="H120" s="130">
        <v>-1.4716000000000062E-2</v>
      </c>
    </row>
    <row r="121" spans="5:8" x14ac:dyDescent="0.15">
      <c r="F121" t="s">
        <v>346</v>
      </c>
      <c r="G121" s="130">
        <v>0.31808900000000001</v>
      </c>
      <c r="H121" s="130">
        <v>-1.4977000000000018E-2</v>
      </c>
    </row>
    <row r="122" spans="5:8" x14ac:dyDescent="0.15">
      <c r="F122" t="s">
        <v>286</v>
      </c>
      <c r="G122" s="130">
        <v>0.28647400000000001</v>
      </c>
      <c r="H122" s="130">
        <v>-1.5168999999999988E-2</v>
      </c>
    </row>
    <row r="123" spans="5:8" x14ac:dyDescent="0.15">
      <c r="F123" t="s">
        <v>335</v>
      </c>
      <c r="G123" s="130">
        <v>0.308197</v>
      </c>
      <c r="H123" s="130">
        <v>-1.5398999999999996E-2</v>
      </c>
    </row>
    <row r="124" spans="5:8" x14ac:dyDescent="0.15">
      <c r="F124" t="s">
        <v>232</v>
      </c>
      <c r="G124" s="130">
        <v>0.13594000000000001</v>
      </c>
      <c r="H124" s="130">
        <v>-1.5554999999999999E-2</v>
      </c>
    </row>
    <row r="125" spans="5:8" x14ac:dyDescent="0.15">
      <c r="E125">
        <v>1</v>
      </c>
      <c r="F125" t="s">
        <v>195</v>
      </c>
      <c r="G125" s="130">
        <v>0.25228699999999998</v>
      </c>
      <c r="H125" s="130">
        <v>-1.5620999999999996E-2</v>
      </c>
    </row>
    <row r="126" spans="5:8" x14ac:dyDescent="0.15">
      <c r="E126">
        <v>1</v>
      </c>
      <c r="F126" t="s">
        <v>343</v>
      </c>
      <c r="G126" s="130">
        <v>0.56548900000000002</v>
      </c>
      <c r="H126" s="130">
        <v>-1.5830000000000011E-2</v>
      </c>
    </row>
    <row r="127" spans="5:8" x14ac:dyDescent="0.15">
      <c r="F127" t="s">
        <v>298</v>
      </c>
      <c r="G127" s="130">
        <v>0.46853499999999998</v>
      </c>
      <c r="H127" s="130">
        <v>-1.6471999999999931E-2</v>
      </c>
    </row>
    <row r="128" spans="5:8" x14ac:dyDescent="0.15">
      <c r="F128" t="s">
        <v>225</v>
      </c>
      <c r="G128" s="130">
        <v>0.18599399999999999</v>
      </c>
      <c r="H128" s="130">
        <v>-1.6521999999999981E-2</v>
      </c>
    </row>
    <row r="129" spans="5:8" x14ac:dyDescent="0.15">
      <c r="F129" t="s">
        <v>288</v>
      </c>
      <c r="G129" s="130">
        <v>9.8542000000000005E-2</v>
      </c>
      <c r="H129" s="130">
        <v>-1.681500000000001E-2</v>
      </c>
    </row>
    <row r="130" spans="5:8" x14ac:dyDescent="0.15">
      <c r="E130">
        <v>1</v>
      </c>
      <c r="F130" t="s">
        <v>200</v>
      </c>
      <c r="G130" s="130">
        <v>0.61623099999999997</v>
      </c>
      <c r="H130" s="130">
        <v>-1.755299999999993E-2</v>
      </c>
    </row>
    <row r="131" spans="5:8" x14ac:dyDescent="0.15">
      <c r="F131" t="s">
        <v>271</v>
      </c>
      <c r="G131" s="130">
        <v>0.135906</v>
      </c>
      <c r="H131" s="130">
        <v>-1.7734E-2</v>
      </c>
    </row>
    <row r="132" spans="5:8" x14ac:dyDescent="0.15">
      <c r="F132" t="s">
        <v>273</v>
      </c>
      <c r="G132" s="130">
        <v>0.43551299999999998</v>
      </c>
      <c r="H132" s="130">
        <v>-1.8069999999999975E-2</v>
      </c>
    </row>
    <row r="133" spans="5:8" x14ac:dyDescent="0.15">
      <c r="F133" t="s">
        <v>235</v>
      </c>
      <c r="G133" s="130">
        <v>0.30631599999999998</v>
      </c>
      <c r="H133" s="130">
        <v>-1.8432999999999977E-2</v>
      </c>
    </row>
    <row r="134" spans="5:8" x14ac:dyDescent="0.15">
      <c r="E134">
        <v>1</v>
      </c>
      <c r="F134" t="s">
        <v>296</v>
      </c>
      <c r="G134" s="130">
        <v>0.481902</v>
      </c>
      <c r="H134" s="130">
        <v>-1.9363000000000019E-2</v>
      </c>
    </row>
    <row r="135" spans="5:8" x14ac:dyDescent="0.15">
      <c r="F135" t="s">
        <v>281</v>
      </c>
      <c r="G135" s="130">
        <v>0.33553500000000003</v>
      </c>
      <c r="H135" s="130">
        <v>-1.9843000000000055E-2</v>
      </c>
    </row>
    <row r="136" spans="5:8" x14ac:dyDescent="0.15">
      <c r="F136" t="s">
        <v>302</v>
      </c>
      <c r="G136" s="130">
        <v>0.26306099999999999</v>
      </c>
      <c r="H136" s="130">
        <v>-2.0207999999999976E-2</v>
      </c>
    </row>
    <row r="137" spans="5:8" x14ac:dyDescent="0.15">
      <c r="E137">
        <v>1</v>
      </c>
      <c r="F137" t="s">
        <v>280</v>
      </c>
      <c r="G137" s="130">
        <v>0.60068100000000002</v>
      </c>
      <c r="H137" s="130">
        <v>-2.0454000000000083E-2</v>
      </c>
    </row>
    <row r="138" spans="5:8" x14ac:dyDescent="0.15">
      <c r="F138" t="s">
        <v>192</v>
      </c>
      <c r="G138" s="130">
        <v>0.243591</v>
      </c>
      <c r="H138" s="130">
        <v>-2.0480999999999999E-2</v>
      </c>
    </row>
    <row r="139" spans="5:8" x14ac:dyDescent="0.15">
      <c r="F139" t="s">
        <v>284</v>
      </c>
      <c r="G139" s="130">
        <v>6.8959000000000006E-2</v>
      </c>
      <c r="H139" s="130">
        <v>-2.1259000000000007E-2</v>
      </c>
    </row>
    <row r="140" spans="5:8" x14ac:dyDescent="0.15">
      <c r="F140" t="s">
        <v>318</v>
      </c>
      <c r="G140" s="130">
        <v>0.252058</v>
      </c>
      <c r="H140" s="130">
        <v>-2.1523000000000014E-2</v>
      </c>
    </row>
    <row r="141" spans="5:8" x14ac:dyDescent="0.15">
      <c r="F141" t="s">
        <v>241</v>
      </c>
      <c r="G141" s="130">
        <v>9.7435999999999995E-2</v>
      </c>
      <c r="H141" s="130">
        <v>-2.1666999999999992E-2</v>
      </c>
    </row>
    <row r="142" spans="5:8" x14ac:dyDescent="0.15">
      <c r="F142" t="s">
        <v>226</v>
      </c>
      <c r="G142" s="130">
        <v>0.27776299999999998</v>
      </c>
      <c r="H142" s="130">
        <v>-2.1689999999999987E-2</v>
      </c>
    </row>
    <row r="143" spans="5:8" x14ac:dyDescent="0.15">
      <c r="F143" t="s">
        <v>266</v>
      </c>
      <c r="G143" s="130">
        <v>0.2321</v>
      </c>
      <c r="H143" s="130">
        <v>-2.1913999999999989E-2</v>
      </c>
    </row>
    <row r="144" spans="5:8" x14ac:dyDescent="0.15">
      <c r="F144" t="s">
        <v>198</v>
      </c>
      <c r="G144" s="130">
        <v>8.4798999999999999E-2</v>
      </c>
      <c r="H144" s="130">
        <v>-2.2394999999999998E-2</v>
      </c>
    </row>
    <row r="145" spans="5:8" x14ac:dyDescent="0.15">
      <c r="F145" t="s">
        <v>323</v>
      </c>
      <c r="G145" s="130">
        <v>0.44082100000000002</v>
      </c>
      <c r="H145" s="130">
        <v>-2.2678000000000031E-2</v>
      </c>
    </row>
    <row r="146" spans="5:8" x14ac:dyDescent="0.15">
      <c r="F146" t="s">
        <v>272</v>
      </c>
      <c r="G146" s="130">
        <v>7.5805999999999998E-2</v>
      </c>
      <c r="H146" s="130">
        <v>-2.3678999999999999E-2</v>
      </c>
    </row>
    <row r="147" spans="5:8" x14ac:dyDescent="0.15">
      <c r="F147" t="s">
        <v>301</v>
      </c>
      <c r="G147" s="130">
        <v>0.29238799999999998</v>
      </c>
      <c r="H147" s="130">
        <v>-2.3708000000000007E-2</v>
      </c>
    </row>
    <row r="148" spans="5:8" x14ac:dyDescent="0.15">
      <c r="F148" t="s">
        <v>208</v>
      </c>
      <c r="G148" s="130">
        <v>0.38164700000000001</v>
      </c>
      <c r="H148" s="130">
        <v>-2.434900000000001E-2</v>
      </c>
    </row>
    <row r="149" spans="5:8" x14ac:dyDescent="0.15">
      <c r="F149" t="s">
        <v>239</v>
      </c>
      <c r="G149" s="130">
        <v>7.2715000000000002E-2</v>
      </c>
      <c r="H149" s="130">
        <v>-2.5570000000000002E-2</v>
      </c>
    </row>
    <row r="150" spans="5:8" x14ac:dyDescent="0.15">
      <c r="F150" t="s">
        <v>321</v>
      </c>
      <c r="G150" s="130">
        <v>0.44738099999999997</v>
      </c>
      <c r="H150" s="130">
        <v>-2.621699999999999E-2</v>
      </c>
    </row>
    <row r="151" spans="5:8" x14ac:dyDescent="0.15">
      <c r="F151" t="s">
        <v>315</v>
      </c>
      <c r="G151" s="130">
        <v>0.16647600000000001</v>
      </c>
      <c r="H151" s="130">
        <v>-2.6336999999999999E-2</v>
      </c>
    </row>
    <row r="152" spans="5:8" x14ac:dyDescent="0.15">
      <c r="F152" t="s">
        <v>269</v>
      </c>
      <c r="G152" s="130">
        <v>0.258608</v>
      </c>
      <c r="H152" s="130">
        <v>-2.704200000000001E-2</v>
      </c>
    </row>
    <row r="153" spans="5:8" x14ac:dyDescent="0.15">
      <c r="E153">
        <v>1</v>
      </c>
      <c r="F153" t="s">
        <v>246</v>
      </c>
      <c r="G153" s="130">
        <v>0.293406</v>
      </c>
      <c r="H153" s="130">
        <v>-2.7397999999999978E-2</v>
      </c>
    </row>
    <row r="154" spans="5:8" x14ac:dyDescent="0.15">
      <c r="F154" t="s">
        <v>229</v>
      </c>
      <c r="G154" s="130">
        <v>0.29837599999999997</v>
      </c>
      <c r="H154" s="130">
        <v>-2.7440999999999993E-2</v>
      </c>
    </row>
    <row r="155" spans="5:8" x14ac:dyDescent="0.15">
      <c r="E155">
        <v>1</v>
      </c>
      <c r="F155" t="s">
        <v>275</v>
      </c>
      <c r="G155" s="130">
        <v>0.50977399999999995</v>
      </c>
      <c r="H155" s="130">
        <v>-2.8418999999999972E-2</v>
      </c>
    </row>
    <row r="156" spans="5:8" x14ac:dyDescent="0.15">
      <c r="F156" t="s">
        <v>295</v>
      </c>
      <c r="G156" s="130">
        <v>0.10588</v>
      </c>
      <c r="H156" s="130">
        <v>-2.8827000000000005E-2</v>
      </c>
    </row>
    <row r="157" spans="5:8" x14ac:dyDescent="0.15">
      <c r="F157" t="s">
        <v>223</v>
      </c>
      <c r="G157" s="130">
        <v>0.246361</v>
      </c>
      <c r="H157" s="130">
        <v>-3.0011999999999983E-2</v>
      </c>
    </row>
    <row r="158" spans="5:8" x14ac:dyDescent="0.15">
      <c r="F158" t="s">
        <v>203</v>
      </c>
      <c r="G158" s="130">
        <v>4.2698E-2</v>
      </c>
      <c r="H158" s="130">
        <v>-3.0977999999999999E-2</v>
      </c>
    </row>
    <row r="159" spans="5:8" x14ac:dyDescent="0.15">
      <c r="F159" t="s">
        <v>252</v>
      </c>
      <c r="G159" s="130">
        <v>0.216192</v>
      </c>
      <c r="H159" s="130">
        <v>-3.1227000000000005E-2</v>
      </c>
    </row>
    <row r="160" spans="5:8" x14ac:dyDescent="0.15">
      <c r="F160" t="s">
        <v>327</v>
      </c>
      <c r="G160" s="130">
        <v>0.407333</v>
      </c>
      <c r="H160" s="130">
        <v>-3.2220000000000026E-2</v>
      </c>
    </row>
    <row r="161" spans="5:8" x14ac:dyDescent="0.15">
      <c r="E161">
        <v>1</v>
      </c>
      <c r="F161" t="s">
        <v>224</v>
      </c>
      <c r="G161" s="130">
        <v>0.51869299999999996</v>
      </c>
      <c r="H161" s="130">
        <v>-3.2277E-2</v>
      </c>
    </row>
    <row r="162" spans="5:8" x14ac:dyDescent="0.15">
      <c r="E162">
        <v>1</v>
      </c>
      <c r="F162" t="s">
        <v>249</v>
      </c>
      <c r="G162" s="130">
        <v>0.46567700000000001</v>
      </c>
      <c r="H162" s="130">
        <v>-3.2541000000000042E-2</v>
      </c>
    </row>
    <row r="163" spans="5:8" x14ac:dyDescent="0.15">
      <c r="F163" t="s">
        <v>283</v>
      </c>
      <c r="G163" s="130">
        <v>0.256025</v>
      </c>
      <c r="H163" s="130">
        <v>-3.3123000000000014E-2</v>
      </c>
    </row>
    <row r="164" spans="5:8" x14ac:dyDescent="0.15">
      <c r="F164" t="s">
        <v>311</v>
      </c>
      <c r="G164" s="130">
        <v>0.40603899999999998</v>
      </c>
      <c r="H164" s="130">
        <v>-3.3609E-2</v>
      </c>
    </row>
    <row r="165" spans="5:8" x14ac:dyDescent="0.15">
      <c r="F165" t="s">
        <v>204</v>
      </c>
      <c r="G165" s="130">
        <v>0.43975700000000001</v>
      </c>
      <c r="H165" s="130">
        <v>-3.4009999999999985E-2</v>
      </c>
    </row>
    <row r="166" spans="5:8" x14ac:dyDescent="0.15">
      <c r="F166" t="s">
        <v>197</v>
      </c>
      <c r="G166" s="130">
        <v>0.23097300000000001</v>
      </c>
      <c r="H166" s="130">
        <v>-3.5571000000000019E-2</v>
      </c>
    </row>
    <row r="167" spans="5:8" x14ac:dyDescent="0.15">
      <c r="F167" t="s">
        <v>299</v>
      </c>
      <c r="G167" s="130">
        <v>0.31833299999999998</v>
      </c>
      <c r="H167" s="130">
        <v>-4.6760999999999997E-2</v>
      </c>
    </row>
    <row r="168" spans="5:8" x14ac:dyDescent="0.15">
      <c r="F168" t="s">
        <v>213</v>
      </c>
      <c r="G168" s="130">
        <v>0.13513500000000001</v>
      </c>
      <c r="H168" s="130">
        <v>-4.770400000000001E-2</v>
      </c>
    </row>
    <row r="169" spans="5:8" x14ac:dyDescent="0.15">
      <c r="E169">
        <v>1</v>
      </c>
      <c r="F169" t="s">
        <v>182</v>
      </c>
      <c r="G169" s="130">
        <v>0.56144099999999997</v>
      </c>
      <c r="H169" s="130">
        <v>-4.7798000000000007E-2</v>
      </c>
    </row>
    <row r="170" spans="5:8" x14ac:dyDescent="0.15">
      <c r="F170" t="s">
        <v>334</v>
      </c>
      <c r="G170" s="130">
        <v>0.361927</v>
      </c>
      <c r="H170" s="130">
        <v>-4.9416000000000015E-2</v>
      </c>
    </row>
    <row r="171" spans="5:8" x14ac:dyDescent="0.15">
      <c r="F171" t="s">
        <v>259</v>
      </c>
      <c r="G171" s="130">
        <v>0.41299999999999998</v>
      </c>
      <c r="H171" s="130">
        <v>-5.0658999999999954E-2</v>
      </c>
    </row>
    <row r="172" spans="5:8" x14ac:dyDescent="0.15">
      <c r="F172" t="s">
        <v>209</v>
      </c>
      <c r="G172" s="130">
        <v>0.22291800000000001</v>
      </c>
      <c r="H172" s="130">
        <v>-5.3245000000000015E-2</v>
      </c>
    </row>
    <row r="173" spans="5:8" x14ac:dyDescent="0.15">
      <c r="F173" t="s">
        <v>184</v>
      </c>
      <c r="G173" s="130">
        <v>0.421184</v>
      </c>
      <c r="H173" s="130">
        <v>-7.6714999999999978E-2</v>
      </c>
    </row>
    <row r="174" spans="5:8" x14ac:dyDescent="0.15">
      <c r="F174" t="s">
        <v>289</v>
      </c>
      <c r="G174" s="130">
        <v>0.23153499999999999</v>
      </c>
      <c r="H174" s="130">
        <v>-9.7697999999999979E-2</v>
      </c>
    </row>
    <row r="175" spans="5:8" x14ac:dyDescent="0.15">
      <c r="F175" t="s">
        <v>265</v>
      </c>
      <c r="G175" s="130">
        <v>0.67152100000000003</v>
      </c>
      <c r="H175" s="130">
        <v>-0.37146500000000005</v>
      </c>
    </row>
  </sheetData>
  <sortState xmlns:xlrd2="http://schemas.microsoft.com/office/spreadsheetml/2017/richdata2" ref="E7:H175">
    <sortCondition descending="1" ref="H7:H17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BF8A-3B0D-4782-9B5A-947F12F7A460}">
  <dimension ref="D2:AA181"/>
  <sheetViews>
    <sheetView showGridLines="0" topLeftCell="N1" workbookViewId="0">
      <selection activeCell="S8" sqref="S8"/>
    </sheetView>
  </sheetViews>
  <sheetFormatPr baseColWidth="10" defaultColWidth="9" defaultRowHeight="12" x14ac:dyDescent="0.15"/>
  <cols>
    <col min="4" max="4" width="14.19921875" bestFit="1" customWidth="1"/>
    <col min="5" max="5" width="9.796875" bestFit="1" customWidth="1"/>
    <col min="6" max="6" width="10" customWidth="1"/>
    <col min="7" max="7" width="9.3984375" bestFit="1" customWidth="1"/>
    <col min="10" max="10" width="9.59765625" customWidth="1"/>
    <col min="11" max="11" width="10.59765625" customWidth="1"/>
    <col min="12" max="12" width="9.3984375" bestFit="1" customWidth="1"/>
    <col min="19" max="19" width="9.796875" customWidth="1"/>
    <col min="22" max="23" width="9.796875" customWidth="1"/>
    <col min="24" max="24" width="10" customWidth="1"/>
    <col min="25" max="25" width="10.796875" customWidth="1"/>
    <col min="26" max="26" width="11" customWidth="1"/>
    <col min="27" max="27" width="13.59765625" customWidth="1"/>
  </cols>
  <sheetData>
    <row r="2" spans="4:27" x14ac:dyDescent="0.15">
      <c r="O2" t="s">
        <v>410</v>
      </c>
      <c r="P2" s="163">
        <f>MAX(P8:P176)</f>
        <v>0.78175400000000006</v>
      </c>
      <c r="Q2" s="163">
        <f>MAX(Q8:Q176)</f>
        <v>0.77509500000000009</v>
      </c>
      <c r="R2" s="163">
        <f>Q2-P2</f>
        <v>-6.6589999999999705E-3</v>
      </c>
    </row>
    <row r="3" spans="4:27" x14ac:dyDescent="0.15">
      <c r="O3" t="s">
        <v>53</v>
      </c>
      <c r="P3" s="163">
        <f>MEDIAN(P8:P176)</f>
        <v>0.24925800000000001</v>
      </c>
      <c r="Q3" s="163">
        <f>MEDIAN(Q8:Q176)</f>
        <v>0.24285300000000001</v>
      </c>
      <c r="R3" s="163">
        <f>Q3-P3</f>
        <v>-6.404999999999994E-3</v>
      </c>
    </row>
    <row r="4" spans="4:27" ht="13" thickBot="1" x14ac:dyDescent="0.2">
      <c r="E4" s="180">
        <f>SUM(E8:E176)</f>
        <v>479323.0199999999</v>
      </c>
      <c r="F4" s="180">
        <f>SUM(F8:F176)</f>
        <v>467942.07999999996</v>
      </c>
      <c r="G4" s="180">
        <f>F4-E4</f>
        <v>-11380.939999999944</v>
      </c>
      <c r="H4" s="142">
        <f>G4/E4</f>
        <v>-2.3743779299395942E-2</v>
      </c>
      <c r="J4" s="180">
        <f>SUM(J8:J176)</f>
        <v>560140.27000000037</v>
      </c>
      <c r="K4" s="180">
        <f>SUM(K8:K176)</f>
        <v>545461.64999999979</v>
      </c>
      <c r="L4" s="180">
        <f>K4-J4</f>
        <v>-14678.620000000577</v>
      </c>
      <c r="M4" s="142">
        <f>L4/J4</f>
        <v>-2.620525747952485E-2</v>
      </c>
      <c r="N4" s="179"/>
      <c r="O4" t="s">
        <v>52</v>
      </c>
      <c r="P4" s="177">
        <f>AVERAGE(P8:P176)</f>
        <v>0.2542429289940828</v>
      </c>
      <c r="Q4" s="177">
        <f>AVERAGE(Q8:Q176)</f>
        <v>0.24484731952662728</v>
      </c>
      <c r="R4" s="177">
        <f>Q4-P4</f>
        <v>-9.3956094674555179E-3</v>
      </c>
      <c r="S4" s="178"/>
    </row>
    <row r="5" spans="4:27" ht="13" thickTop="1" x14ac:dyDescent="0.15"/>
    <row r="6" spans="4:27" ht="31.5" customHeight="1" x14ac:dyDescent="0.15">
      <c r="D6" s="182" t="s">
        <v>115</v>
      </c>
      <c r="E6" s="187" t="s">
        <v>390</v>
      </c>
      <c r="F6" s="187"/>
      <c r="G6" s="187"/>
      <c r="H6" s="187"/>
      <c r="J6" s="193" t="s">
        <v>393</v>
      </c>
      <c r="K6" s="193"/>
      <c r="L6" s="193"/>
      <c r="M6" s="193"/>
      <c r="N6" s="156"/>
      <c r="P6" s="190" t="s">
        <v>57</v>
      </c>
      <c r="Q6" s="191"/>
      <c r="R6" s="191"/>
      <c r="S6" s="192"/>
      <c r="V6" s="183" t="s">
        <v>387</v>
      </c>
      <c r="W6" s="183"/>
      <c r="X6" s="183"/>
      <c r="Y6" s="183"/>
      <c r="Z6" s="183"/>
      <c r="AA6" s="183"/>
    </row>
    <row r="7" spans="4:27" ht="48" customHeight="1" x14ac:dyDescent="0.15">
      <c r="D7" s="182"/>
      <c r="E7" s="160" t="s">
        <v>391</v>
      </c>
      <c r="F7" s="160" t="s">
        <v>392</v>
      </c>
      <c r="G7" s="160" t="s">
        <v>385</v>
      </c>
      <c r="H7" s="160" t="s">
        <v>386</v>
      </c>
      <c r="J7" s="164" t="s">
        <v>391</v>
      </c>
      <c r="K7" s="164" t="s">
        <v>392</v>
      </c>
      <c r="L7" s="164" t="s">
        <v>385</v>
      </c>
      <c r="M7" s="164" t="s">
        <v>386</v>
      </c>
      <c r="N7" s="156"/>
      <c r="P7" s="159" t="s">
        <v>391</v>
      </c>
      <c r="Q7" s="159" t="s">
        <v>392</v>
      </c>
      <c r="R7" s="159" t="s">
        <v>385</v>
      </c>
      <c r="S7" s="159" t="s">
        <v>386</v>
      </c>
      <c r="V7" s="188" t="s">
        <v>390</v>
      </c>
      <c r="W7" s="189"/>
      <c r="X7" s="188" t="s">
        <v>393</v>
      </c>
      <c r="Y7" s="189"/>
      <c r="Z7" s="188" t="s">
        <v>57</v>
      </c>
      <c r="AA7" s="189"/>
    </row>
    <row r="8" spans="4:27" x14ac:dyDescent="0.15">
      <c r="D8" s="144" t="s">
        <v>180</v>
      </c>
      <c r="E8" s="166">
        <f>'FY 26 - Original Shell'!K27</f>
        <v>332.06</v>
      </c>
      <c r="F8" s="166">
        <f>'FY 27 Shell'!K27</f>
        <v>328.05</v>
      </c>
      <c r="G8" s="166">
        <f>F8-E8</f>
        <v>-4.0099999999999909</v>
      </c>
      <c r="H8" s="148">
        <f>G8/E8</f>
        <v>-1.2076130819731346E-2</v>
      </c>
      <c r="J8" s="168">
        <f>'FY 26 - Original Shell'!Y27</f>
        <v>361.96</v>
      </c>
      <c r="K8" s="168">
        <f>'FY 27 Shell'!Y27</f>
        <v>359.40000000000003</v>
      </c>
      <c r="L8" s="168">
        <f>K8-J8</f>
        <v>-2.5599999999999454</v>
      </c>
      <c r="M8" s="148">
        <f>L8/J8</f>
        <v>-7.0726047077023582E-3</v>
      </c>
      <c r="N8" s="179"/>
      <c r="P8" s="148">
        <f>'FY 26 - Original Shell'!AI27</f>
        <v>0.31007099999999999</v>
      </c>
      <c r="Q8" s="148">
        <f>'FY 27 Shell'!AI27</f>
        <v>0.32024999999999998</v>
      </c>
      <c r="R8" s="170">
        <f>Q8-P8</f>
        <v>1.0178999999999994E-2</v>
      </c>
      <c r="S8" s="148">
        <f>R8/P8</f>
        <v>3.2827965207968476E-2</v>
      </c>
      <c r="V8" s="165" t="s">
        <v>394</v>
      </c>
      <c r="W8" s="165" t="s">
        <v>395</v>
      </c>
      <c r="X8" s="165" t="s">
        <v>394</v>
      </c>
      <c r="Y8" s="165" t="s">
        <v>395</v>
      </c>
      <c r="Z8" s="165" t="s">
        <v>394</v>
      </c>
      <c r="AA8" s="165" t="s">
        <v>396</v>
      </c>
    </row>
    <row r="9" spans="4:27" x14ac:dyDescent="0.15">
      <c r="D9" s="146" t="s">
        <v>182</v>
      </c>
      <c r="E9" s="167">
        <f>'FY 26 - Original Shell'!K28</f>
        <v>2490.13</v>
      </c>
      <c r="F9" s="167">
        <f>'FY 27 Shell'!K28</f>
        <v>2479.2800000000002</v>
      </c>
      <c r="G9" s="167">
        <f t="shared" ref="G9:G72" si="0">F9-E9</f>
        <v>-10.849999999999909</v>
      </c>
      <c r="H9" s="149">
        <f t="shared" ref="H9:H72" si="1">G9/E9</f>
        <v>-4.3572022344214589E-3</v>
      </c>
      <c r="J9" s="169">
        <f>'FY 26 - Original Shell'!Y28</f>
        <v>3027.2200000000003</v>
      </c>
      <c r="K9" s="169">
        <f>'FY 27 Shell'!Y28</f>
        <v>3019.3400000000006</v>
      </c>
      <c r="L9" s="169">
        <f t="shared" ref="L9:L72" si="2">K9-J9</f>
        <v>-7.8799999999996544</v>
      </c>
      <c r="M9" s="149">
        <f t="shared" ref="M9:M72" si="3">L9/J9</f>
        <v>-2.6030483413824082E-3</v>
      </c>
      <c r="N9" s="179"/>
      <c r="P9" s="149">
        <f>'FY 26 - Original Shell'!AI28</f>
        <v>0.61144100000000001</v>
      </c>
      <c r="Q9" s="149">
        <f>'FY 27 Shell'!AI28</f>
        <v>0.56364300000000001</v>
      </c>
      <c r="R9" s="171">
        <f t="shared" ref="R9:R72" si="4">Q9-P9</f>
        <v>-4.7798000000000007E-2</v>
      </c>
      <c r="S9" s="149">
        <f t="shared" ref="S9:S72" si="5">R9/P9</f>
        <v>-7.8172710040707125E-2</v>
      </c>
      <c r="V9" s="144">
        <f>COUNTIF($G8:$G176, "&gt;0")</f>
        <v>23</v>
      </c>
      <c r="W9" s="144">
        <f>COUNTIF($G8:$G176, "&lt;0")</f>
        <v>146</v>
      </c>
      <c r="X9" s="144">
        <f>COUNTIF($L8:$L176,"&gt;0")</f>
        <v>22</v>
      </c>
      <c r="Y9" s="144">
        <f>COUNTIF($L8:$L176,"&lt;0")</f>
        <v>147</v>
      </c>
      <c r="Z9" s="144">
        <f>COUNTIF($R8:$R176,"&gt;0")</f>
        <v>35</v>
      </c>
      <c r="AA9" s="144">
        <f>COUNTIF($R8:$R176,"&lt;=0")</f>
        <v>134</v>
      </c>
    </row>
    <row r="10" spans="4:27" x14ac:dyDescent="0.15">
      <c r="D10" s="146" t="s">
        <v>184</v>
      </c>
      <c r="E10" s="167">
        <f>'FY 26 - Original Shell'!K29</f>
        <v>483.88</v>
      </c>
      <c r="F10" s="167">
        <f>'FY 27 Shell'!K29</f>
        <v>498.74</v>
      </c>
      <c r="G10" s="167">
        <f t="shared" si="0"/>
        <v>14.860000000000014</v>
      </c>
      <c r="H10" s="149">
        <f t="shared" si="1"/>
        <v>3.071009341158968E-2</v>
      </c>
      <c r="J10" s="169">
        <f>'FY 26 - Original Shell'!Y29</f>
        <v>540.67999999999995</v>
      </c>
      <c r="K10" s="169">
        <f>'FY 27 Shell'!Y29</f>
        <v>557.59</v>
      </c>
      <c r="L10" s="169">
        <f t="shared" si="2"/>
        <v>16.910000000000082</v>
      </c>
      <c r="M10" s="149">
        <f t="shared" si="3"/>
        <v>3.127543093881794E-2</v>
      </c>
      <c r="N10" s="179"/>
      <c r="P10" s="149">
        <f>'FY 26 - Original Shell'!AI29</f>
        <v>0.421184</v>
      </c>
      <c r="Q10" s="149">
        <f>'FY 27 Shell'!AI29</f>
        <v>0.34446900000000003</v>
      </c>
      <c r="R10" s="171">
        <f t="shared" si="4"/>
        <v>-7.6714999999999978E-2</v>
      </c>
      <c r="S10" s="149">
        <f t="shared" si="5"/>
        <v>-0.18214129691536235</v>
      </c>
    </row>
    <row r="11" spans="4:27" x14ac:dyDescent="0.15">
      <c r="D11" s="146" t="s">
        <v>186</v>
      </c>
      <c r="E11" s="167">
        <f>'FY 26 - Original Shell'!K30</f>
        <v>3059.62</v>
      </c>
      <c r="F11" s="167">
        <f>'FY 27 Shell'!K30</f>
        <v>2963.16</v>
      </c>
      <c r="G11" s="167">
        <f t="shared" si="0"/>
        <v>-96.460000000000036</v>
      </c>
      <c r="H11" s="149">
        <f t="shared" si="1"/>
        <v>-3.1526790908674947E-2</v>
      </c>
      <c r="J11" s="169">
        <f>'FY 26 - Original Shell'!Y30</f>
        <v>3182.42</v>
      </c>
      <c r="K11" s="169">
        <f>'FY 27 Shell'!Y30</f>
        <v>3075.16</v>
      </c>
      <c r="L11" s="169">
        <f t="shared" si="2"/>
        <v>-107.26000000000022</v>
      </c>
      <c r="M11" s="149">
        <f t="shared" si="3"/>
        <v>-3.3703910860288781E-2</v>
      </c>
      <c r="N11" s="179"/>
      <c r="P11" s="149">
        <f>'FY 26 - Original Shell'!AI30</f>
        <v>0.01</v>
      </c>
      <c r="Q11" s="149">
        <f>'FY 27 Shell'!AI30</f>
        <v>3.6083999999999998E-2</v>
      </c>
      <c r="R11" s="171">
        <f t="shared" si="4"/>
        <v>2.6083999999999996E-2</v>
      </c>
      <c r="S11" s="149">
        <f t="shared" si="5"/>
        <v>2.6083999999999996</v>
      </c>
    </row>
    <row r="12" spans="4:27" x14ac:dyDescent="0.15">
      <c r="D12" s="146" t="s">
        <v>187</v>
      </c>
      <c r="E12" s="167">
        <f>'FY 26 - Original Shell'!K31</f>
        <v>420.32</v>
      </c>
      <c r="F12" s="167">
        <f>'FY 27 Shell'!K31</f>
        <v>410.86</v>
      </c>
      <c r="G12" s="167">
        <f t="shared" si="0"/>
        <v>-9.4599999999999795</v>
      </c>
      <c r="H12" s="149">
        <f t="shared" si="1"/>
        <v>-2.2506661591168584E-2</v>
      </c>
      <c r="J12" s="169">
        <f>'FY 26 - Original Shell'!Y31</f>
        <v>453.87</v>
      </c>
      <c r="K12" s="169">
        <f>'FY 27 Shell'!Y31</f>
        <v>442.06</v>
      </c>
      <c r="L12" s="169">
        <f t="shared" si="2"/>
        <v>-11.810000000000002</v>
      </c>
      <c r="M12" s="149">
        <f t="shared" si="3"/>
        <v>-2.6020666710732152E-2</v>
      </c>
      <c r="N12" s="179"/>
      <c r="P12" s="149">
        <f>'FY 26 - Original Shell'!AI31</f>
        <v>0.218942</v>
      </c>
      <c r="Q12" s="149">
        <f>'FY 27 Shell'!AI31</f>
        <v>0.244423</v>
      </c>
      <c r="R12" s="171">
        <f t="shared" si="4"/>
        <v>2.5481000000000004E-2</v>
      </c>
      <c r="S12" s="149">
        <f t="shared" si="5"/>
        <v>0.11638242091512822</v>
      </c>
    </row>
    <row r="13" spans="4:27" x14ac:dyDescent="0.15">
      <c r="D13" s="146" t="s">
        <v>188</v>
      </c>
      <c r="E13" s="167">
        <f>'FY 26 - Original Shell'!K32</f>
        <v>687.14</v>
      </c>
      <c r="F13" s="167">
        <f>'FY 27 Shell'!K32</f>
        <v>690.15</v>
      </c>
      <c r="G13" s="167">
        <f t="shared" si="0"/>
        <v>3.0099999999999909</v>
      </c>
      <c r="H13" s="149">
        <f t="shared" si="1"/>
        <v>4.3804755944931032E-3</v>
      </c>
      <c r="J13" s="169">
        <f>'FY 26 - Original Shell'!Y32</f>
        <v>759.14</v>
      </c>
      <c r="K13" s="169">
        <f>'FY 27 Shell'!Y32</f>
        <v>759.65</v>
      </c>
      <c r="L13" s="169">
        <f t="shared" si="2"/>
        <v>0.50999999999999091</v>
      </c>
      <c r="M13" s="149">
        <f t="shared" si="3"/>
        <v>6.7181284084620878E-4</v>
      </c>
      <c r="N13" s="179"/>
      <c r="P13" s="149">
        <f>'FY 26 - Original Shell'!AI32</f>
        <v>0.34392899999999998</v>
      </c>
      <c r="Q13" s="149">
        <f>'FY 27 Shell'!AI32</f>
        <v>0.34570600000000001</v>
      </c>
      <c r="R13" s="171">
        <f t="shared" si="4"/>
        <v>1.7770000000000286E-3</v>
      </c>
      <c r="S13" s="149">
        <f t="shared" si="5"/>
        <v>5.1667640704913765E-3</v>
      </c>
    </row>
    <row r="14" spans="4:27" x14ac:dyDescent="0.15">
      <c r="D14" s="146" t="s">
        <v>190</v>
      </c>
      <c r="E14" s="167">
        <f>'FY 26 - Original Shell'!K33</f>
        <v>2623.08</v>
      </c>
      <c r="F14" s="167">
        <f>'FY 27 Shell'!K33</f>
        <v>2577.35</v>
      </c>
      <c r="G14" s="167">
        <f t="shared" si="0"/>
        <v>-45.730000000000018</v>
      </c>
      <c r="H14" s="149">
        <f t="shared" si="1"/>
        <v>-1.7433703890083422E-2</v>
      </c>
      <c r="J14" s="169">
        <f>'FY 26 - Original Shell'!Y33</f>
        <v>2823.98</v>
      </c>
      <c r="K14" s="169">
        <f>'FY 27 Shell'!Y33</f>
        <v>2797.4</v>
      </c>
      <c r="L14" s="169">
        <f t="shared" si="2"/>
        <v>-26.579999999999927</v>
      </c>
      <c r="M14" s="149">
        <f t="shared" si="3"/>
        <v>-9.412247962096023E-3</v>
      </c>
      <c r="N14" s="179"/>
      <c r="P14" s="149">
        <f>'FY 26 - Original Shell'!AI33</f>
        <v>0.22237999999999999</v>
      </c>
      <c r="Q14" s="149">
        <f>'FY 27 Shell'!AI33</f>
        <v>0.21357400000000001</v>
      </c>
      <c r="R14" s="171">
        <f t="shared" si="4"/>
        <v>-8.8059999999999805E-3</v>
      </c>
      <c r="S14" s="149">
        <f t="shared" si="5"/>
        <v>-3.9598884791797739E-2</v>
      </c>
    </row>
    <row r="15" spans="4:27" x14ac:dyDescent="0.15">
      <c r="D15" s="146" t="s">
        <v>191</v>
      </c>
      <c r="E15" s="167">
        <f>'FY 26 - Original Shell'!K34</f>
        <v>772.91</v>
      </c>
      <c r="F15" s="167">
        <f>'FY 27 Shell'!K34</f>
        <v>788.36</v>
      </c>
      <c r="G15" s="167">
        <f t="shared" si="0"/>
        <v>15.450000000000045</v>
      </c>
      <c r="H15" s="149">
        <f t="shared" si="1"/>
        <v>1.9989390744071169E-2</v>
      </c>
      <c r="J15" s="169">
        <f>'FY 26 - Original Shell'!Y34</f>
        <v>812.95999999999992</v>
      </c>
      <c r="K15" s="169">
        <f>'FY 27 Shell'!Y34</f>
        <v>826.91</v>
      </c>
      <c r="L15" s="169">
        <f t="shared" si="2"/>
        <v>13.950000000000045</v>
      </c>
      <c r="M15" s="149">
        <f t="shared" si="3"/>
        <v>1.7159515843337983E-2</v>
      </c>
      <c r="N15" s="179"/>
      <c r="P15" s="149">
        <f>'FY 26 - Original Shell'!AI34</f>
        <v>9.4423000000000007E-2</v>
      </c>
      <c r="Q15" s="149">
        <f>'FY 27 Shell'!AI34</f>
        <v>0.107072</v>
      </c>
      <c r="R15" s="171">
        <f t="shared" si="4"/>
        <v>1.2648999999999994E-2</v>
      </c>
      <c r="S15" s="149">
        <f t="shared" si="5"/>
        <v>0.13396100526354801</v>
      </c>
    </row>
    <row r="16" spans="4:27" x14ac:dyDescent="0.15">
      <c r="D16" s="146" t="s">
        <v>192</v>
      </c>
      <c r="E16" s="167">
        <f>'FY 26 - Original Shell'!K35</f>
        <v>3189.66</v>
      </c>
      <c r="F16" s="167">
        <f>'FY 27 Shell'!K35</f>
        <v>3086.48</v>
      </c>
      <c r="G16" s="167">
        <f t="shared" si="0"/>
        <v>-103.17999999999984</v>
      </c>
      <c r="H16" s="149">
        <f t="shared" si="1"/>
        <v>-3.2348275364772368E-2</v>
      </c>
      <c r="J16" s="169">
        <f>'FY 26 - Original Shell'!Y35</f>
        <v>3579.0099999999998</v>
      </c>
      <c r="K16" s="169">
        <f>'FY 27 Shell'!Y35</f>
        <v>3500.28</v>
      </c>
      <c r="L16" s="169">
        <f t="shared" si="2"/>
        <v>-78.729999999999563</v>
      </c>
      <c r="M16" s="149">
        <f t="shared" si="3"/>
        <v>-2.1997703275486676E-2</v>
      </c>
      <c r="N16" s="179"/>
      <c r="P16" s="149">
        <f>'FY 26 - Original Shell'!AI35</f>
        <v>0.243591</v>
      </c>
      <c r="Q16" s="149">
        <f>'FY 27 Shell'!AI35</f>
        <v>0.22311</v>
      </c>
      <c r="R16" s="171">
        <f t="shared" si="4"/>
        <v>-2.0480999999999999E-2</v>
      </c>
      <c r="S16" s="149">
        <f t="shared" si="5"/>
        <v>-8.4079461063832406E-2</v>
      </c>
    </row>
    <row r="17" spans="4:19" x14ac:dyDescent="0.15">
      <c r="D17" s="146" t="s">
        <v>193</v>
      </c>
      <c r="E17" s="167">
        <f>'FY 26 - Original Shell'!K36</f>
        <v>347.88</v>
      </c>
      <c r="F17" s="167">
        <f>'FY 27 Shell'!K36</f>
        <v>340.43</v>
      </c>
      <c r="G17" s="167">
        <f t="shared" si="0"/>
        <v>-7.4499999999999886</v>
      </c>
      <c r="H17" s="149">
        <f t="shared" si="1"/>
        <v>-2.1415430608255688E-2</v>
      </c>
      <c r="J17" s="169">
        <f>'FY 26 - Original Shell'!Y36</f>
        <v>373.73</v>
      </c>
      <c r="K17" s="169">
        <f>'FY 27 Shell'!Y36</f>
        <v>366.48</v>
      </c>
      <c r="L17" s="169">
        <f t="shared" si="2"/>
        <v>-7.25</v>
      </c>
      <c r="M17" s="149">
        <f t="shared" si="3"/>
        <v>-1.9399031386294917E-2</v>
      </c>
      <c r="N17" s="179"/>
      <c r="P17" s="149">
        <f>'FY 26 - Original Shell'!AI36</f>
        <v>0.13328899999999999</v>
      </c>
      <c r="Q17" s="149">
        <f>'FY 27 Shell'!AI36</f>
        <v>0.183833</v>
      </c>
      <c r="R17" s="171">
        <f t="shared" si="4"/>
        <v>5.0544000000000006E-2</v>
      </c>
      <c r="S17" s="149">
        <f t="shared" si="5"/>
        <v>0.3792060860236029</v>
      </c>
    </row>
    <row r="18" spans="4:19" x14ac:dyDescent="0.15">
      <c r="D18" s="146" t="s">
        <v>195</v>
      </c>
      <c r="E18" s="167">
        <f>'FY 26 - Original Shell'!K37</f>
        <v>2273.58</v>
      </c>
      <c r="F18" s="167">
        <f>'FY 27 Shell'!K37</f>
        <v>2215.89</v>
      </c>
      <c r="G18" s="167">
        <f t="shared" si="0"/>
        <v>-57.690000000000055</v>
      </c>
      <c r="H18" s="149">
        <f t="shared" si="1"/>
        <v>-2.5374079645317103E-2</v>
      </c>
      <c r="J18" s="169">
        <f>'FY 26 - Original Shell'!Y37</f>
        <v>2664.68</v>
      </c>
      <c r="K18" s="169">
        <f>'FY 27 Shell'!Y37</f>
        <v>2571.9899999999998</v>
      </c>
      <c r="L18" s="169">
        <f t="shared" si="2"/>
        <v>-92.690000000000055</v>
      </c>
      <c r="M18" s="149">
        <f t="shared" si="3"/>
        <v>-3.4784664575108482E-2</v>
      </c>
      <c r="N18" s="179"/>
      <c r="P18" s="149">
        <f>'FY 26 - Original Shell'!AI37</f>
        <v>0.25228699999999998</v>
      </c>
      <c r="Q18" s="149">
        <f>'FY 27 Shell'!AI37</f>
        <v>0.23666599999999999</v>
      </c>
      <c r="R18" s="171">
        <f t="shared" si="4"/>
        <v>-1.5620999999999996E-2</v>
      </c>
      <c r="S18" s="149">
        <f t="shared" si="5"/>
        <v>-6.1917577996488116E-2</v>
      </c>
    </row>
    <row r="19" spans="4:19" x14ac:dyDescent="0.15">
      <c r="D19" s="146" t="s">
        <v>196</v>
      </c>
      <c r="E19" s="167">
        <f>'FY 26 - Original Shell'!K38</f>
        <v>679.37</v>
      </c>
      <c r="F19" s="167">
        <f>'FY 27 Shell'!K38</f>
        <v>649.38</v>
      </c>
      <c r="G19" s="167">
        <f t="shared" si="0"/>
        <v>-29.990000000000009</v>
      </c>
      <c r="H19" s="149">
        <f t="shared" si="1"/>
        <v>-4.4143839145090319E-2</v>
      </c>
      <c r="J19" s="169">
        <f>'FY 26 - Original Shell'!Y38</f>
        <v>719.97</v>
      </c>
      <c r="K19" s="169">
        <f>'FY 27 Shell'!Y38</f>
        <v>682.83</v>
      </c>
      <c r="L19" s="169">
        <f t="shared" si="2"/>
        <v>-37.139999999999986</v>
      </c>
      <c r="M19" s="149">
        <f t="shared" si="3"/>
        <v>-5.1585482728446999E-2</v>
      </c>
      <c r="N19" s="179"/>
      <c r="P19" s="149">
        <f>'FY 26 - Original Shell'!AI38</f>
        <v>0.28506599999999999</v>
      </c>
      <c r="Q19" s="149">
        <f>'FY 27 Shell'!AI38</f>
        <v>0.29663899999999999</v>
      </c>
      <c r="R19" s="171">
        <f t="shared" si="4"/>
        <v>1.1573E-2</v>
      </c>
      <c r="S19" s="149">
        <f t="shared" si="5"/>
        <v>4.0597615990682859E-2</v>
      </c>
    </row>
    <row r="20" spans="4:19" x14ac:dyDescent="0.15">
      <c r="D20" s="146" t="s">
        <v>197</v>
      </c>
      <c r="E20" s="167">
        <f>'FY 26 - Original Shell'!K39</f>
        <v>254.33</v>
      </c>
      <c r="F20" s="167">
        <f>'FY 27 Shell'!K39</f>
        <v>248.81</v>
      </c>
      <c r="G20" s="167">
        <f t="shared" si="0"/>
        <v>-5.5200000000000102</v>
      </c>
      <c r="H20" s="149">
        <f t="shared" si="1"/>
        <v>-2.1704085243581212E-2</v>
      </c>
      <c r="J20" s="169">
        <f>'FY 26 - Original Shell'!Y39</f>
        <v>279.98</v>
      </c>
      <c r="K20" s="169">
        <f>'FY 27 Shell'!Y39</f>
        <v>278.81</v>
      </c>
      <c r="L20" s="169">
        <f t="shared" si="2"/>
        <v>-1.1700000000000159</v>
      </c>
      <c r="M20" s="149">
        <f t="shared" si="3"/>
        <v>-4.1788699192800054E-3</v>
      </c>
      <c r="N20" s="179"/>
      <c r="P20" s="149">
        <f>'FY 26 - Original Shell'!AI39</f>
        <v>0.23097300000000001</v>
      </c>
      <c r="Q20" s="149">
        <f>'FY 27 Shell'!AI39</f>
        <v>0.19540199999999999</v>
      </c>
      <c r="R20" s="171">
        <f t="shared" si="4"/>
        <v>-3.5571000000000019E-2</v>
      </c>
      <c r="S20" s="149">
        <f t="shared" si="5"/>
        <v>-0.1540050135730151</v>
      </c>
    </row>
    <row r="21" spans="4:19" x14ac:dyDescent="0.15">
      <c r="D21" s="146" t="s">
        <v>198</v>
      </c>
      <c r="E21" s="167">
        <f>'FY 26 - Original Shell'!K40</f>
        <v>2591.44</v>
      </c>
      <c r="F21" s="167">
        <f>'FY 27 Shell'!K40</f>
        <v>2494.31</v>
      </c>
      <c r="G21" s="167">
        <f t="shared" si="0"/>
        <v>-97.130000000000109</v>
      </c>
      <c r="H21" s="149">
        <f t="shared" si="1"/>
        <v>-3.7481091593862911E-2</v>
      </c>
      <c r="J21" s="169">
        <f>'FY 26 - Original Shell'!Y40</f>
        <v>2921.19</v>
      </c>
      <c r="K21" s="169">
        <f>'FY 27 Shell'!Y40</f>
        <v>2811.86</v>
      </c>
      <c r="L21" s="169">
        <f t="shared" si="2"/>
        <v>-109.32999999999993</v>
      </c>
      <c r="M21" s="149">
        <f t="shared" si="3"/>
        <v>-3.7426528229933663E-2</v>
      </c>
      <c r="N21" s="179"/>
      <c r="P21" s="149">
        <f>'FY 26 - Original Shell'!AI40</f>
        <v>8.4798999999999999E-2</v>
      </c>
      <c r="Q21" s="149">
        <f>'FY 27 Shell'!AI40</f>
        <v>6.2404000000000001E-2</v>
      </c>
      <c r="R21" s="171">
        <f t="shared" si="4"/>
        <v>-2.2394999999999998E-2</v>
      </c>
      <c r="S21" s="149">
        <f t="shared" si="5"/>
        <v>-0.26409509546103138</v>
      </c>
    </row>
    <row r="22" spans="4:19" x14ac:dyDescent="0.15">
      <c r="D22" s="146" t="s">
        <v>200</v>
      </c>
      <c r="E22" s="167">
        <f>'FY 26 - Original Shell'!K41</f>
        <v>19751.77</v>
      </c>
      <c r="F22" s="167">
        <f>'FY 27 Shell'!K41</f>
        <v>19026.689999999999</v>
      </c>
      <c r="G22" s="167">
        <f t="shared" si="0"/>
        <v>-725.08000000000175</v>
      </c>
      <c r="H22" s="149">
        <f t="shared" si="1"/>
        <v>-3.6709621466835721E-2</v>
      </c>
      <c r="J22" s="169">
        <f>'FY 26 - Original Shell'!Y41</f>
        <v>27304.16</v>
      </c>
      <c r="K22" s="169">
        <f>'FY 27 Shell'!Y41</f>
        <v>26427.889999999996</v>
      </c>
      <c r="L22" s="169">
        <f t="shared" si="2"/>
        <v>-876.27000000000407</v>
      </c>
      <c r="M22" s="149">
        <f t="shared" si="3"/>
        <v>-3.2092911849330066E-2</v>
      </c>
      <c r="N22" s="179"/>
      <c r="P22" s="149">
        <f>'FY 26 - Original Shell'!AI41</f>
        <v>0.67623100000000003</v>
      </c>
      <c r="Q22" s="149">
        <f>'FY 27 Shell'!AI41</f>
        <v>0.6586780000000001</v>
      </c>
      <c r="R22" s="171">
        <f t="shared" si="4"/>
        <v>-1.755299999999993E-2</v>
      </c>
      <c r="S22" s="149">
        <f t="shared" si="5"/>
        <v>-2.5957106373413714E-2</v>
      </c>
    </row>
    <row r="23" spans="4:19" x14ac:dyDescent="0.15">
      <c r="D23" s="146" t="s">
        <v>201</v>
      </c>
      <c r="E23" s="167">
        <f>'FY 26 - Original Shell'!K42</f>
        <v>133.88</v>
      </c>
      <c r="F23" s="167">
        <f>'FY 27 Shell'!K42</f>
        <v>157.11000000000001</v>
      </c>
      <c r="G23" s="167">
        <f t="shared" si="0"/>
        <v>23.230000000000018</v>
      </c>
      <c r="H23" s="149">
        <f t="shared" si="1"/>
        <v>0.1735135942635197</v>
      </c>
      <c r="J23" s="169">
        <f>'FY 26 - Original Shell'!Y42</f>
        <v>139.82999999999998</v>
      </c>
      <c r="K23" s="169">
        <f>'FY 27 Shell'!Y42</f>
        <v>166.96</v>
      </c>
      <c r="L23" s="169">
        <f t="shared" si="2"/>
        <v>27.130000000000024</v>
      </c>
      <c r="M23" s="149">
        <f t="shared" si="3"/>
        <v>0.1940213115926484</v>
      </c>
      <c r="N23" s="179"/>
      <c r="P23" s="149">
        <f>'FY 26 - Original Shell'!AI42</f>
        <v>0.01</v>
      </c>
      <c r="Q23" s="149">
        <f>'FY 27 Shell'!AI42</f>
        <v>0.01</v>
      </c>
      <c r="R23" s="171">
        <f t="shared" si="4"/>
        <v>0</v>
      </c>
      <c r="S23" s="149">
        <f t="shared" si="5"/>
        <v>0</v>
      </c>
    </row>
    <row r="24" spans="4:19" x14ac:dyDescent="0.15">
      <c r="D24" s="146" t="s">
        <v>202</v>
      </c>
      <c r="E24" s="167">
        <f>'FY 26 - Original Shell'!K43</f>
        <v>7903.53</v>
      </c>
      <c r="F24" s="167">
        <f>'FY 27 Shell'!K43</f>
        <v>7774.25</v>
      </c>
      <c r="G24" s="167">
        <f t="shared" si="0"/>
        <v>-129.27999999999975</v>
      </c>
      <c r="H24" s="149">
        <f t="shared" si="1"/>
        <v>-1.635724796388446E-2</v>
      </c>
      <c r="J24" s="169">
        <f>'FY 26 - Original Shell'!Y43</f>
        <v>9365.0299999999988</v>
      </c>
      <c r="K24" s="169">
        <f>'FY 27 Shell'!Y43</f>
        <v>9125.85</v>
      </c>
      <c r="L24" s="169">
        <f t="shared" si="2"/>
        <v>-239.17999999999847</v>
      </c>
      <c r="M24" s="149">
        <f t="shared" si="3"/>
        <v>-2.5539693946522168E-2</v>
      </c>
      <c r="N24" s="179"/>
      <c r="P24" s="149">
        <f>'FY 26 - Original Shell'!AI43</f>
        <v>0.51053400000000004</v>
      </c>
      <c r="Q24" s="149">
        <f>'FY 27 Shell'!AI43</f>
        <v>0.49930300000000005</v>
      </c>
      <c r="R24" s="171">
        <f t="shared" si="4"/>
        <v>-1.1230999999999991E-2</v>
      </c>
      <c r="S24" s="149">
        <f t="shared" si="5"/>
        <v>-2.1998534867413315E-2</v>
      </c>
    </row>
    <row r="25" spans="4:19" x14ac:dyDescent="0.15">
      <c r="D25" s="146" t="s">
        <v>203</v>
      </c>
      <c r="E25" s="167">
        <f>'FY 26 - Original Shell'!K44</f>
        <v>2586.67</v>
      </c>
      <c r="F25" s="167">
        <f>'FY 27 Shell'!K44</f>
        <v>2521.6999999999998</v>
      </c>
      <c r="G25" s="167">
        <f t="shared" si="0"/>
        <v>-64.970000000000255</v>
      </c>
      <c r="H25" s="149">
        <f t="shared" si="1"/>
        <v>-2.5117235673665465E-2</v>
      </c>
      <c r="J25" s="169">
        <f>'FY 26 - Original Shell'!Y44</f>
        <v>2802.67</v>
      </c>
      <c r="K25" s="169">
        <f>'FY 27 Shell'!Y44</f>
        <v>2735.35</v>
      </c>
      <c r="L25" s="169">
        <f t="shared" si="2"/>
        <v>-67.320000000000164</v>
      </c>
      <c r="M25" s="149">
        <f t="shared" si="3"/>
        <v>-2.4019952402530503E-2</v>
      </c>
      <c r="N25" s="179"/>
      <c r="P25" s="149">
        <f>'FY 26 - Original Shell'!AI44</f>
        <v>4.2698E-2</v>
      </c>
      <c r="Q25" s="149">
        <f>'FY 27 Shell'!AI44</f>
        <v>1.172E-2</v>
      </c>
      <c r="R25" s="171">
        <f t="shared" si="4"/>
        <v>-3.0977999999999999E-2</v>
      </c>
      <c r="S25" s="149">
        <f t="shared" si="5"/>
        <v>-0.72551407560073067</v>
      </c>
    </row>
    <row r="26" spans="4:19" x14ac:dyDescent="0.15">
      <c r="D26" s="146" t="s">
        <v>204</v>
      </c>
      <c r="E26" s="167">
        <f>'FY 26 - Original Shell'!K45</f>
        <v>1136.3</v>
      </c>
      <c r="F26" s="167">
        <f>'FY 27 Shell'!K45</f>
        <v>1110.03</v>
      </c>
      <c r="G26" s="167">
        <f t="shared" si="0"/>
        <v>-26.269999999999982</v>
      </c>
      <c r="H26" s="149">
        <f t="shared" si="1"/>
        <v>-2.3118894658100839E-2</v>
      </c>
      <c r="J26" s="169">
        <f>'FY 26 - Original Shell'!Y45</f>
        <v>1254.2</v>
      </c>
      <c r="K26" s="169">
        <f>'FY 27 Shell'!Y45</f>
        <v>1211.68</v>
      </c>
      <c r="L26" s="169">
        <f t="shared" si="2"/>
        <v>-42.519999999999982</v>
      </c>
      <c r="M26" s="149">
        <f t="shared" si="3"/>
        <v>-3.3902088981023745E-2</v>
      </c>
      <c r="N26" s="179"/>
      <c r="P26" s="149">
        <f>'FY 26 - Original Shell'!AI45</f>
        <v>0.43975700000000001</v>
      </c>
      <c r="Q26" s="149">
        <f>'FY 27 Shell'!AI45</f>
        <v>0.40574700000000002</v>
      </c>
      <c r="R26" s="171">
        <f t="shared" si="4"/>
        <v>-3.4009999999999985E-2</v>
      </c>
      <c r="S26" s="149">
        <f t="shared" si="5"/>
        <v>-7.7338166305482306E-2</v>
      </c>
    </row>
    <row r="27" spans="4:19" x14ac:dyDescent="0.15">
      <c r="D27" s="146" t="s">
        <v>205</v>
      </c>
      <c r="E27" s="167">
        <f>'FY 26 - Original Shell'!K46</f>
        <v>1456.6</v>
      </c>
      <c r="F27" s="167">
        <f>'FY 27 Shell'!K46</f>
        <v>1415.87</v>
      </c>
      <c r="G27" s="167">
        <f t="shared" si="0"/>
        <v>-40.730000000000018</v>
      </c>
      <c r="H27" s="149">
        <f t="shared" si="1"/>
        <v>-2.7962378140876026E-2</v>
      </c>
      <c r="J27" s="169">
        <f>'FY 26 - Original Shell'!Y46</f>
        <v>1523.3</v>
      </c>
      <c r="K27" s="169">
        <f>'FY 27 Shell'!Y46</f>
        <v>1476.2199999999998</v>
      </c>
      <c r="L27" s="169">
        <f t="shared" si="2"/>
        <v>-47.080000000000155</v>
      </c>
      <c r="M27" s="149">
        <f t="shared" si="3"/>
        <v>-3.0906584389155226E-2</v>
      </c>
      <c r="N27" s="179"/>
      <c r="P27" s="149">
        <f>'FY 26 - Original Shell'!AI46</f>
        <v>0.15978000000000001</v>
      </c>
      <c r="Q27" s="149">
        <f>'FY 27 Shell'!AI46</f>
        <v>0.16240099999999999</v>
      </c>
      <c r="R27" s="171">
        <f t="shared" si="4"/>
        <v>2.6209999999999845E-3</v>
      </c>
      <c r="S27" s="149">
        <f t="shared" si="5"/>
        <v>1.6403805232194171E-2</v>
      </c>
    </row>
    <row r="28" spans="4:19" x14ac:dyDescent="0.15">
      <c r="D28" s="146" t="s">
        <v>206</v>
      </c>
      <c r="E28" s="167">
        <f>'FY 26 - Original Shell'!K47</f>
        <v>92.6</v>
      </c>
      <c r="F28" s="167">
        <f>'FY 27 Shell'!K47</f>
        <v>96</v>
      </c>
      <c r="G28" s="167">
        <f t="shared" si="0"/>
        <v>3.4000000000000057</v>
      </c>
      <c r="H28" s="149">
        <f t="shared" si="1"/>
        <v>3.6717062634989264E-2</v>
      </c>
      <c r="J28" s="169">
        <f>'FY 26 - Original Shell'!Y47</f>
        <v>102.39999999999999</v>
      </c>
      <c r="K28" s="169">
        <f>'FY 27 Shell'!Y47</f>
        <v>105.8</v>
      </c>
      <c r="L28" s="169">
        <f t="shared" si="2"/>
        <v>3.4000000000000057</v>
      </c>
      <c r="M28" s="149">
        <f t="shared" si="3"/>
        <v>3.3203125000000056E-2</v>
      </c>
      <c r="N28" s="179"/>
      <c r="P28" s="149">
        <f>'FY 26 - Original Shell'!AI47</f>
        <v>0.01</v>
      </c>
      <c r="Q28" s="149">
        <f>'FY 27 Shell'!AI47</f>
        <v>0.01</v>
      </c>
      <c r="R28" s="171">
        <f t="shared" si="4"/>
        <v>0</v>
      </c>
      <c r="S28" s="149">
        <f t="shared" si="5"/>
        <v>0</v>
      </c>
    </row>
    <row r="29" spans="4:19" x14ac:dyDescent="0.15">
      <c r="D29" s="146" t="s">
        <v>208</v>
      </c>
      <c r="E29" s="167">
        <f>'FY 26 - Original Shell'!K48</f>
        <v>636.36</v>
      </c>
      <c r="F29" s="167">
        <f>'FY 27 Shell'!K48</f>
        <v>623.36</v>
      </c>
      <c r="G29" s="167">
        <f t="shared" si="0"/>
        <v>-13</v>
      </c>
      <c r="H29" s="149">
        <f t="shared" si="1"/>
        <v>-2.0428688163932365E-2</v>
      </c>
      <c r="J29" s="169">
        <f>'FY 26 - Original Shell'!Y48</f>
        <v>699.31000000000006</v>
      </c>
      <c r="K29" s="169">
        <f>'FY 27 Shell'!Y48</f>
        <v>681.11</v>
      </c>
      <c r="L29" s="169">
        <f t="shared" si="2"/>
        <v>-18.200000000000045</v>
      </c>
      <c r="M29" s="149">
        <f t="shared" si="3"/>
        <v>-2.6025653858803739E-2</v>
      </c>
      <c r="N29" s="179"/>
      <c r="P29" s="149">
        <f>'FY 26 - Original Shell'!AI48</f>
        <v>0.38164700000000001</v>
      </c>
      <c r="Q29" s="149">
        <f>'FY 27 Shell'!AI48</f>
        <v>0.357298</v>
      </c>
      <c r="R29" s="171">
        <f t="shared" si="4"/>
        <v>-2.434900000000001E-2</v>
      </c>
      <c r="S29" s="149">
        <f t="shared" si="5"/>
        <v>-6.3799794050523148E-2</v>
      </c>
    </row>
    <row r="30" spans="4:19" x14ac:dyDescent="0.15">
      <c r="D30" s="146" t="s">
        <v>209</v>
      </c>
      <c r="E30" s="167">
        <f>'FY 26 - Original Shell'!K49</f>
        <v>1445.61</v>
      </c>
      <c r="F30" s="167">
        <f>'FY 27 Shell'!K49</f>
        <v>1420.28</v>
      </c>
      <c r="G30" s="167">
        <f t="shared" si="0"/>
        <v>-25.329999999999927</v>
      </c>
      <c r="H30" s="149">
        <f t="shared" si="1"/>
        <v>-1.752201492795424E-2</v>
      </c>
      <c r="J30" s="169">
        <f>'FY 26 - Original Shell'!Y49</f>
        <v>1515.31</v>
      </c>
      <c r="K30" s="169">
        <f>'FY 27 Shell'!Y49</f>
        <v>1487.33</v>
      </c>
      <c r="L30" s="169">
        <f t="shared" si="2"/>
        <v>-27.980000000000018</v>
      </c>
      <c r="M30" s="149">
        <f t="shared" si="3"/>
        <v>-1.8464868574747093E-2</v>
      </c>
      <c r="N30" s="179"/>
      <c r="P30" s="149">
        <f>'FY 26 - Original Shell'!AI49</f>
        <v>0.22291800000000001</v>
      </c>
      <c r="Q30" s="149">
        <f>'FY 27 Shell'!AI49</f>
        <v>0.16967299999999999</v>
      </c>
      <c r="R30" s="171">
        <f t="shared" si="4"/>
        <v>-5.3245000000000015E-2</v>
      </c>
      <c r="S30" s="149">
        <f t="shared" si="5"/>
        <v>-0.2388546461030514</v>
      </c>
    </row>
    <row r="31" spans="4:19" x14ac:dyDescent="0.15">
      <c r="D31" s="146" t="s">
        <v>210</v>
      </c>
      <c r="E31" s="167">
        <f>'FY 26 - Original Shell'!K50</f>
        <v>253.83</v>
      </c>
      <c r="F31" s="167">
        <f>'FY 27 Shell'!K50</f>
        <v>247.21</v>
      </c>
      <c r="G31" s="167">
        <f t="shared" si="0"/>
        <v>-6.6200000000000045</v>
      </c>
      <c r="H31" s="149">
        <f t="shared" si="1"/>
        <v>-2.608044754363158E-2</v>
      </c>
      <c r="J31" s="169">
        <f>'FY 26 - Original Shell'!Y50</f>
        <v>288.53000000000003</v>
      </c>
      <c r="K31" s="169">
        <f>'FY 27 Shell'!Y50</f>
        <v>273.21000000000004</v>
      </c>
      <c r="L31" s="169">
        <f t="shared" si="2"/>
        <v>-15.319999999999993</v>
      </c>
      <c r="M31" s="149">
        <f t="shared" si="3"/>
        <v>-5.3096731709007701E-2</v>
      </c>
      <c r="N31" s="179"/>
      <c r="P31" s="149">
        <f>'FY 26 - Original Shell'!AI50</f>
        <v>0.36165999999999998</v>
      </c>
      <c r="Q31" s="149">
        <f>'FY 27 Shell'!AI50</f>
        <v>0.36323299999999997</v>
      </c>
      <c r="R31" s="171">
        <f t="shared" si="4"/>
        <v>1.5729999999999911E-3</v>
      </c>
      <c r="S31" s="149">
        <f t="shared" si="5"/>
        <v>4.3493889288281568E-3</v>
      </c>
    </row>
    <row r="32" spans="4:19" x14ac:dyDescent="0.15">
      <c r="D32" s="146" t="s">
        <v>211</v>
      </c>
      <c r="E32" s="167">
        <f>'FY 26 - Original Shell'!K51</f>
        <v>4238.7299999999996</v>
      </c>
      <c r="F32" s="167">
        <f>'FY 27 Shell'!K51</f>
        <v>4258.47</v>
      </c>
      <c r="G32" s="167">
        <f t="shared" si="0"/>
        <v>19.740000000000691</v>
      </c>
      <c r="H32" s="149">
        <f t="shared" si="1"/>
        <v>4.6570552972236244E-3</v>
      </c>
      <c r="J32" s="169">
        <f>'FY 26 - Original Shell'!Y51</f>
        <v>4499.33</v>
      </c>
      <c r="K32" s="169">
        <f>'FY 27 Shell'!Y51</f>
        <v>4521.72</v>
      </c>
      <c r="L32" s="169">
        <f t="shared" si="2"/>
        <v>22.390000000000327</v>
      </c>
      <c r="M32" s="149">
        <f t="shared" si="3"/>
        <v>4.9762964708079489E-3</v>
      </c>
      <c r="N32" s="179"/>
      <c r="P32" s="149">
        <f>'FY 26 - Original Shell'!AI51</f>
        <v>0.14807899999999999</v>
      </c>
      <c r="Q32" s="149">
        <f>'FY 27 Shell'!AI51</f>
        <v>0.17388000000000001</v>
      </c>
      <c r="R32" s="171">
        <f t="shared" si="4"/>
        <v>2.5801000000000018E-2</v>
      </c>
      <c r="S32" s="149">
        <f t="shared" si="5"/>
        <v>0.17423807562179661</v>
      </c>
    </row>
    <row r="33" spans="4:19" x14ac:dyDescent="0.15">
      <c r="D33" s="146" t="s">
        <v>212</v>
      </c>
      <c r="E33" s="167">
        <f>'FY 26 - Original Shell'!K52</f>
        <v>387.43</v>
      </c>
      <c r="F33" s="167">
        <f>'FY 27 Shell'!K52</f>
        <v>365.35</v>
      </c>
      <c r="G33" s="167">
        <f t="shared" si="0"/>
        <v>-22.079999999999984</v>
      </c>
      <c r="H33" s="149">
        <f t="shared" si="1"/>
        <v>-5.6990940298892664E-2</v>
      </c>
      <c r="J33" s="169">
        <f>'FY 26 - Original Shell'!Y52</f>
        <v>420.43</v>
      </c>
      <c r="K33" s="169">
        <f>'FY 27 Shell'!Y52</f>
        <v>393.65000000000003</v>
      </c>
      <c r="L33" s="169">
        <f t="shared" si="2"/>
        <v>-26.779999999999973</v>
      </c>
      <c r="M33" s="149">
        <f t="shared" si="3"/>
        <v>-6.3696691482529724E-2</v>
      </c>
      <c r="N33" s="179"/>
      <c r="P33" s="149">
        <f>'FY 26 - Original Shell'!AI52</f>
        <v>0.182918</v>
      </c>
      <c r="Q33" s="149">
        <f>'FY 27 Shell'!AI52</f>
        <v>0.20378099999999999</v>
      </c>
      <c r="R33" s="171">
        <f t="shared" si="4"/>
        <v>2.0862999999999993E-2</v>
      </c>
      <c r="S33" s="149">
        <f t="shared" si="5"/>
        <v>0.11405657179719871</v>
      </c>
    </row>
    <row r="34" spans="4:19" x14ac:dyDescent="0.15">
      <c r="D34" s="146" t="s">
        <v>213</v>
      </c>
      <c r="E34" s="167">
        <f>'FY 26 - Original Shell'!K53</f>
        <v>1416.62</v>
      </c>
      <c r="F34" s="167">
        <f>'FY 27 Shell'!K53</f>
        <v>1376.94</v>
      </c>
      <c r="G34" s="167">
        <f t="shared" si="0"/>
        <v>-39.679999999999836</v>
      </c>
      <c r="H34" s="149">
        <f t="shared" si="1"/>
        <v>-2.8010334458076151E-2</v>
      </c>
      <c r="J34" s="169">
        <f>'FY 26 - Original Shell'!Y53</f>
        <v>1637.9199999999998</v>
      </c>
      <c r="K34" s="169">
        <f>'FY 27 Shell'!Y53</f>
        <v>1582.49</v>
      </c>
      <c r="L34" s="169">
        <f t="shared" si="2"/>
        <v>-55.429999999999836</v>
      </c>
      <c r="M34" s="149">
        <f t="shared" si="3"/>
        <v>-3.3841701670411159E-2</v>
      </c>
      <c r="N34" s="179"/>
      <c r="P34" s="149">
        <f>'FY 26 - Original Shell'!AI53</f>
        <v>0.13513500000000001</v>
      </c>
      <c r="Q34" s="149">
        <f>'FY 27 Shell'!AI53</f>
        <v>8.7430999999999995E-2</v>
      </c>
      <c r="R34" s="171">
        <f t="shared" si="4"/>
        <v>-4.770400000000001E-2</v>
      </c>
      <c r="S34" s="149">
        <f t="shared" si="5"/>
        <v>-0.35300995300995308</v>
      </c>
    </row>
    <row r="35" spans="4:19" x14ac:dyDescent="0.15">
      <c r="D35" s="146" t="s">
        <v>214</v>
      </c>
      <c r="E35" s="167">
        <f>'FY 26 - Original Shell'!K54</f>
        <v>2059.41</v>
      </c>
      <c r="F35" s="167">
        <f>'FY 27 Shell'!K54</f>
        <v>2037.37</v>
      </c>
      <c r="G35" s="167">
        <f t="shared" si="0"/>
        <v>-22.039999999999964</v>
      </c>
      <c r="H35" s="149">
        <f t="shared" si="1"/>
        <v>-1.0702094289141048E-2</v>
      </c>
      <c r="J35" s="169">
        <f>'FY 26 - Original Shell'!Y54</f>
        <v>2224.66</v>
      </c>
      <c r="K35" s="169">
        <f>'FY 27 Shell'!Y54</f>
        <v>2187.62</v>
      </c>
      <c r="L35" s="169">
        <f t="shared" si="2"/>
        <v>-37.039999999999964</v>
      </c>
      <c r="M35" s="149">
        <f t="shared" si="3"/>
        <v>-1.6649735240441221E-2</v>
      </c>
      <c r="N35" s="179"/>
      <c r="P35" s="149">
        <f>'FY 26 - Original Shell'!AI54</f>
        <v>0.32822000000000001</v>
      </c>
      <c r="Q35" s="149">
        <f>'FY 27 Shell'!AI54</f>
        <v>0.32015700000000002</v>
      </c>
      <c r="R35" s="171">
        <f t="shared" si="4"/>
        <v>-8.0629999999999868E-3</v>
      </c>
      <c r="S35" s="149">
        <f t="shared" si="5"/>
        <v>-2.456583998537562E-2</v>
      </c>
    </row>
    <row r="36" spans="4:19" x14ac:dyDescent="0.15">
      <c r="D36" s="146" t="s">
        <v>215</v>
      </c>
      <c r="E36" s="167">
        <f>'FY 26 - Original Shell'!K55</f>
        <v>144.68</v>
      </c>
      <c r="F36" s="167">
        <f>'FY 27 Shell'!K55</f>
        <v>136.78</v>
      </c>
      <c r="G36" s="167">
        <f t="shared" si="0"/>
        <v>-7.9000000000000057</v>
      </c>
      <c r="H36" s="149">
        <f t="shared" si="1"/>
        <v>-5.4603262372131638E-2</v>
      </c>
      <c r="J36" s="169">
        <f>'FY 26 - Original Shell'!Y55</f>
        <v>157.28</v>
      </c>
      <c r="K36" s="169">
        <f>'FY 27 Shell'!Y55</f>
        <v>148.78</v>
      </c>
      <c r="L36" s="169">
        <f t="shared" si="2"/>
        <v>-8.5</v>
      </c>
      <c r="M36" s="149">
        <f t="shared" si="3"/>
        <v>-5.4043743641912514E-2</v>
      </c>
      <c r="N36" s="179"/>
      <c r="P36" s="149">
        <f>'FY 26 - Original Shell'!AI55</f>
        <v>4.3366000000000002E-2</v>
      </c>
      <c r="Q36" s="149">
        <f>'FY 27 Shell'!AI55</f>
        <v>9.2258999999999994E-2</v>
      </c>
      <c r="R36" s="171">
        <f t="shared" si="4"/>
        <v>4.8892999999999992E-2</v>
      </c>
      <c r="S36" s="149">
        <f t="shared" si="5"/>
        <v>1.127450076096481</v>
      </c>
    </row>
    <row r="37" spans="4:19" x14ac:dyDescent="0.15">
      <c r="D37" s="146" t="s">
        <v>216</v>
      </c>
      <c r="E37" s="167">
        <f>'FY 26 - Original Shell'!K56</f>
        <v>594.46</v>
      </c>
      <c r="F37" s="167">
        <f>'FY 27 Shell'!K56</f>
        <v>602.35</v>
      </c>
      <c r="G37" s="167">
        <f t="shared" si="0"/>
        <v>7.8899999999999864</v>
      </c>
      <c r="H37" s="149">
        <f t="shared" si="1"/>
        <v>1.3272549877199452E-2</v>
      </c>
      <c r="J37" s="169">
        <f>'FY 26 - Original Shell'!Y56</f>
        <v>636.26</v>
      </c>
      <c r="K37" s="169">
        <f>'FY 27 Shell'!Y56</f>
        <v>643.85</v>
      </c>
      <c r="L37" s="169">
        <f t="shared" si="2"/>
        <v>7.5900000000000318</v>
      </c>
      <c r="M37" s="149">
        <f t="shared" si="3"/>
        <v>1.1929085593939634E-2</v>
      </c>
      <c r="N37" s="179"/>
      <c r="P37" s="149">
        <f>'FY 26 - Original Shell'!AI56</f>
        <v>0.244393</v>
      </c>
      <c r="Q37" s="149">
        <f>'FY 27 Shell'!AI56</f>
        <v>0.24967900000000001</v>
      </c>
      <c r="R37" s="171">
        <f t="shared" si="4"/>
        <v>5.2860000000000129E-3</v>
      </c>
      <c r="S37" s="149">
        <f t="shared" si="5"/>
        <v>2.1629097396406661E-2</v>
      </c>
    </row>
    <row r="38" spans="4:19" x14ac:dyDescent="0.15">
      <c r="D38" s="146" t="s">
        <v>217</v>
      </c>
      <c r="E38" s="167">
        <f>'FY 26 - Original Shell'!K57</f>
        <v>118.04</v>
      </c>
      <c r="F38" s="167">
        <f>'FY 27 Shell'!K57</f>
        <v>119.62</v>
      </c>
      <c r="G38" s="167">
        <f t="shared" si="0"/>
        <v>1.5799999999999983</v>
      </c>
      <c r="H38" s="149">
        <f t="shared" si="1"/>
        <v>1.3385293120975925E-2</v>
      </c>
      <c r="J38" s="169">
        <f>'FY 26 - Original Shell'!Y57</f>
        <v>133.54000000000002</v>
      </c>
      <c r="K38" s="169">
        <f>'FY 27 Shell'!Y57</f>
        <v>131.52000000000001</v>
      </c>
      <c r="L38" s="169">
        <f t="shared" si="2"/>
        <v>-2.0200000000000102</v>
      </c>
      <c r="M38" s="149">
        <f t="shared" si="3"/>
        <v>-1.5126553841545678E-2</v>
      </c>
      <c r="N38" s="179"/>
      <c r="P38" s="149">
        <f>'FY 26 - Original Shell'!AI57</f>
        <v>0.01</v>
      </c>
      <c r="Q38" s="149">
        <f>'FY 27 Shell'!AI57</f>
        <v>0.01</v>
      </c>
      <c r="R38" s="171">
        <f t="shared" si="4"/>
        <v>0</v>
      </c>
      <c r="S38" s="149">
        <f t="shared" si="5"/>
        <v>0</v>
      </c>
    </row>
    <row r="39" spans="4:19" x14ac:dyDescent="0.15">
      <c r="D39" s="146" t="s">
        <v>218</v>
      </c>
      <c r="E39" s="167">
        <f>'FY 26 - Original Shell'!K58</f>
        <v>1586.87</v>
      </c>
      <c r="F39" s="167">
        <f>'FY 27 Shell'!K58</f>
        <v>1582.03</v>
      </c>
      <c r="G39" s="167">
        <f t="shared" si="0"/>
        <v>-4.8399999999999181</v>
      </c>
      <c r="H39" s="149">
        <f t="shared" si="1"/>
        <v>-3.0500293029674256E-3</v>
      </c>
      <c r="J39" s="169">
        <f>'FY 26 - Original Shell'!Y58</f>
        <v>1720.57</v>
      </c>
      <c r="K39" s="169">
        <f>'FY 27 Shell'!Y58</f>
        <v>1713.48</v>
      </c>
      <c r="L39" s="169">
        <f t="shared" si="2"/>
        <v>-7.0899999999999181</v>
      </c>
      <c r="M39" s="149">
        <f t="shared" si="3"/>
        <v>-4.1207274333505284E-3</v>
      </c>
      <c r="N39" s="179"/>
      <c r="P39" s="149">
        <f>'FY 26 - Original Shell'!AI58</f>
        <v>0.34161799999999998</v>
      </c>
      <c r="Q39" s="149">
        <f>'FY 27 Shell'!AI58</f>
        <v>0.33393299999999998</v>
      </c>
      <c r="R39" s="171">
        <f t="shared" si="4"/>
        <v>-7.6849999999999974E-3</v>
      </c>
      <c r="S39" s="149">
        <f t="shared" si="5"/>
        <v>-2.2495887219057539E-2</v>
      </c>
    </row>
    <row r="40" spans="4:19" x14ac:dyDescent="0.15">
      <c r="D40" s="146" t="s">
        <v>219</v>
      </c>
      <c r="E40" s="167">
        <f>'FY 26 - Original Shell'!K59</f>
        <v>1879.61</v>
      </c>
      <c r="F40" s="167">
        <f>'FY 27 Shell'!K59</f>
        <v>1813.33</v>
      </c>
      <c r="G40" s="167">
        <f t="shared" si="0"/>
        <v>-66.279999999999973</v>
      </c>
      <c r="H40" s="149">
        <f t="shared" si="1"/>
        <v>-3.5262634269875123E-2</v>
      </c>
      <c r="J40" s="169">
        <f>'FY 26 - Original Shell'!Y59</f>
        <v>2054.56</v>
      </c>
      <c r="K40" s="169">
        <f>'FY 27 Shell'!Y59</f>
        <v>1961.33</v>
      </c>
      <c r="L40" s="169">
        <f t="shared" si="2"/>
        <v>-93.230000000000018</v>
      </c>
      <c r="M40" s="149">
        <f t="shared" si="3"/>
        <v>-4.5377112374425675E-2</v>
      </c>
      <c r="N40" s="179"/>
      <c r="P40" s="149">
        <f>'FY 26 - Original Shell'!AI59</f>
        <v>0.26089000000000001</v>
      </c>
      <c r="Q40" s="149">
        <f>'FY 27 Shell'!AI59</f>
        <v>0.26094699999999998</v>
      </c>
      <c r="R40" s="171">
        <f t="shared" si="4"/>
        <v>5.6999999999973738E-5</v>
      </c>
      <c r="S40" s="149">
        <f t="shared" si="5"/>
        <v>2.1848288550720127E-4</v>
      </c>
    </row>
    <row r="41" spans="4:19" x14ac:dyDescent="0.15">
      <c r="D41" s="146" t="s">
        <v>220</v>
      </c>
      <c r="E41" s="167">
        <f>'FY 26 - Original Shell'!K60</f>
        <v>11855.68</v>
      </c>
      <c r="F41" s="167">
        <f>'FY 27 Shell'!K60</f>
        <v>11316.64</v>
      </c>
      <c r="G41" s="167">
        <f t="shared" si="0"/>
        <v>-539.04000000000087</v>
      </c>
      <c r="H41" s="149">
        <f t="shared" si="1"/>
        <v>-4.5466814219007334E-2</v>
      </c>
      <c r="J41" s="169">
        <f>'FY 26 - Original Shell'!Y60</f>
        <v>14987.18</v>
      </c>
      <c r="K41" s="169">
        <f>'FY 27 Shell'!Y60</f>
        <v>14251.89</v>
      </c>
      <c r="L41" s="169">
        <f t="shared" si="2"/>
        <v>-735.29000000000087</v>
      </c>
      <c r="M41" s="149">
        <f t="shared" si="3"/>
        <v>-4.906126436060692E-2</v>
      </c>
      <c r="N41" s="179"/>
      <c r="P41" s="149">
        <f>'FY 26 - Original Shell'!AI60</f>
        <v>0.360898</v>
      </c>
      <c r="Q41" s="149">
        <f>'FY 27 Shell'!AI60</f>
        <v>0.35004800000000003</v>
      </c>
      <c r="R41" s="171">
        <f t="shared" si="4"/>
        <v>-1.0849999999999971E-2</v>
      </c>
      <c r="S41" s="149">
        <f t="shared" si="5"/>
        <v>-3.0063896170108927E-2</v>
      </c>
    </row>
    <row r="42" spans="4:19" x14ac:dyDescent="0.15">
      <c r="D42" s="146" t="s">
        <v>222</v>
      </c>
      <c r="E42" s="167">
        <f>'FY 26 - Original Shell'!K61</f>
        <v>4642.8900000000003</v>
      </c>
      <c r="F42" s="167">
        <f>'FY 27 Shell'!K61</f>
        <v>4554.55</v>
      </c>
      <c r="G42" s="167">
        <f t="shared" si="0"/>
        <v>-88.340000000000146</v>
      </c>
      <c r="H42" s="149">
        <f t="shared" si="1"/>
        <v>-1.9026942270870113E-2</v>
      </c>
      <c r="J42" s="169">
        <f>'FY 26 - Original Shell'!Y61</f>
        <v>4692.6900000000005</v>
      </c>
      <c r="K42" s="169">
        <f>'FY 27 Shell'!Y61</f>
        <v>4598.6000000000004</v>
      </c>
      <c r="L42" s="169">
        <f t="shared" si="2"/>
        <v>-94.090000000000146</v>
      </c>
      <c r="M42" s="149">
        <f t="shared" si="3"/>
        <v>-2.005033360396705E-2</v>
      </c>
      <c r="N42" s="179"/>
      <c r="P42" s="149">
        <f>'FY 26 - Original Shell'!AI61</f>
        <v>0.01</v>
      </c>
      <c r="Q42" s="149">
        <f>'FY 27 Shell'!AI61</f>
        <v>0.01</v>
      </c>
      <c r="R42" s="171">
        <f t="shared" si="4"/>
        <v>0</v>
      </c>
      <c r="S42" s="149">
        <f t="shared" si="5"/>
        <v>0</v>
      </c>
    </row>
    <row r="43" spans="4:19" x14ac:dyDescent="0.15">
      <c r="D43" s="146" t="s">
        <v>223</v>
      </c>
      <c r="E43" s="167">
        <f>'FY 26 - Original Shell'!K62</f>
        <v>442.53</v>
      </c>
      <c r="F43" s="167">
        <f>'FY 27 Shell'!K62</f>
        <v>408.38</v>
      </c>
      <c r="G43" s="167">
        <f t="shared" si="0"/>
        <v>-34.149999999999977</v>
      </c>
      <c r="H43" s="149">
        <f t="shared" si="1"/>
        <v>-7.716990938467444E-2</v>
      </c>
      <c r="J43" s="169">
        <f>'FY 26 - Original Shell'!Y62</f>
        <v>489.08</v>
      </c>
      <c r="K43" s="169">
        <f>'FY 27 Shell'!Y62</f>
        <v>449.73</v>
      </c>
      <c r="L43" s="169">
        <f t="shared" si="2"/>
        <v>-39.349999999999966</v>
      </c>
      <c r="M43" s="149">
        <f t="shared" si="3"/>
        <v>-8.0457184918622651E-2</v>
      </c>
      <c r="N43" s="179"/>
      <c r="P43" s="149">
        <f>'FY 26 - Original Shell'!AI62</f>
        <v>0.246361</v>
      </c>
      <c r="Q43" s="149">
        <f>'FY 27 Shell'!AI62</f>
        <v>0.21634900000000001</v>
      </c>
      <c r="R43" s="171">
        <f t="shared" si="4"/>
        <v>-3.0011999999999983E-2</v>
      </c>
      <c r="S43" s="149">
        <f t="shared" si="5"/>
        <v>-0.12182122982127846</v>
      </c>
    </row>
    <row r="44" spans="4:19" x14ac:dyDescent="0.15">
      <c r="D44" s="146" t="s">
        <v>224</v>
      </c>
      <c r="E44" s="167">
        <f>'FY 26 - Original Shell'!K63</f>
        <v>1419.56</v>
      </c>
      <c r="F44" s="167">
        <f>'FY 27 Shell'!K63</f>
        <v>1359.65</v>
      </c>
      <c r="G44" s="167">
        <f t="shared" si="0"/>
        <v>-59.909999999999854</v>
      </c>
      <c r="H44" s="149">
        <f t="shared" si="1"/>
        <v>-4.2203217898503662E-2</v>
      </c>
      <c r="J44" s="169">
        <f>'FY 26 - Original Shell'!Y63</f>
        <v>1676.86</v>
      </c>
      <c r="K44" s="169">
        <f>'FY 27 Shell'!Y63</f>
        <v>1476.5500000000002</v>
      </c>
      <c r="L44" s="169">
        <f t="shared" si="2"/>
        <v>-200.30999999999972</v>
      </c>
      <c r="M44" s="149">
        <f t="shared" si="3"/>
        <v>-0.11945541070810904</v>
      </c>
      <c r="N44" s="179"/>
      <c r="P44" s="149">
        <f>'FY 26 - Original Shell'!AI63</f>
        <v>0.568693</v>
      </c>
      <c r="Q44" s="149">
        <f>'FY 27 Shell'!AI63</f>
        <v>0.536416</v>
      </c>
      <c r="R44" s="171">
        <f t="shared" si="4"/>
        <v>-3.2277E-2</v>
      </c>
      <c r="S44" s="149">
        <f t="shared" si="5"/>
        <v>-5.6756457350450949E-2</v>
      </c>
    </row>
    <row r="45" spans="4:19" x14ac:dyDescent="0.15">
      <c r="D45" s="146" t="s">
        <v>225</v>
      </c>
      <c r="E45" s="167">
        <f>'FY 26 - Original Shell'!K64</f>
        <v>879.09</v>
      </c>
      <c r="F45" s="167">
        <f>'FY 27 Shell'!K64</f>
        <v>853.9</v>
      </c>
      <c r="G45" s="167">
        <f t="shared" si="0"/>
        <v>-25.190000000000055</v>
      </c>
      <c r="H45" s="149">
        <f t="shared" si="1"/>
        <v>-2.8654631493931285E-2</v>
      </c>
      <c r="J45" s="169">
        <f>'FY 26 - Original Shell'!Y64</f>
        <v>923.99</v>
      </c>
      <c r="K45" s="169">
        <f>'FY 27 Shell'!Y64</f>
        <v>895.9</v>
      </c>
      <c r="L45" s="169">
        <f t="shared" si="2"/>
        <v>-28.090000000000032</v>
      </c>
      <c r="M45" s="149">
        <f t="shared" si="3"/>
        <v>-3.0400761913007751E-2</v>
      </c>
      <c r="N45" s="179"/>
      <c r="P45" s="149">
        <f>'FY 26 - Original Shell'!AI64</f>
        <v>0.18599399999999999</v>
      </c>
      <c r="Q45" s="149">
        <f>'FY 27 Shell'!AI64</f>
        <v>0.16947200000000001</v>
      </c>
      <c r="R45" s="171">
        <f t="shared" si="4"/>
        <v>-1.6521999999999981E-2</v>
      </c>
      <c r="S45" s="149">
        <f t="shared" si="5"/>
        <v>-8.8830822499650422E-2</v>
      </c>
    </row>
    <row r="46" spans="4:19" x14ac:dyDescent="0.15">
      <c r="D46" s="146" t="s">
        <v>226</v>
      </c>
      <c r="E46" s="167">
        <f>'FY 26 - Original Shell'!K65</f>
        <v>205.07</v>
      </c>
      <c r="F46" s="167">
        <f>'FY 27 Shell'!K65</f>
        <v>195.13</v>
      </c>
      <c r="G46" s="167">
        <f t="shared" si="0"/>
        <v>-9.9399999999999977</v>
      </c>
      <c r="H46" s="149">
        <f t="shared" si="1"/>
        <v>-4.8471253718242541E-2</v>
      </c>
      <c r="J46" s="169">
        <f>'FY 26 - Original Shell'!Y65</f>
        <v>220.42</v>
      </c>
      <c r="K46" s="169">
        <f>'FY 27 Shell'!Y65</f>
        <v>206.07999999999998</v>
      </c>
      <c r="L46" s="169">
        <f t="shared" si="2"/>
        <v>-14.340000000000003</v>
      </c>
      <c r="M46" s="149">
        <f t="shared" si="3"/>
        <v>-6.5057617276109259E-2</v>
      </c>
      <c r="N46" s="179"/>
      <c r="P46" s="149">
        <f>'FY 26 - Original Shell'!AI65</f>
        <v>0.27776299999999998</v>
      </c>
      <c r="Q46" s="149">
        <f>'FY 27 Shell'!AI65</f>
        <v>0.256073</v>
      </c>
      <c r="R46" s="171">
        <f t="shared" si="4"/>
        <v>-2.1689999999999987E-2</v>
      </c>
      <c r="S46" s="149">
        <f t="shared" si="5"/>
        <v>-7.808815428980817E-2</v>
      </c>
    </row>
    <row r="47" spans="4:19" x14ac:dyDescent="0.15">
      <c r="D47" s="146" t="s">
        <v>227</v>
      </c>
      <c r="E47" s="167">
        <f>'FY 26 - Original Shell'!K66</f>
        <v>880.21</v>
      </c>
      <c r="F47" s="167">
        <f>'FY 27 Shell'!K66</f>
        <v>860.88</v>
      </c>
      <c r="G47" s="167">
        <f t="shared" si="0"/>
        <v>-19.330000000000041</v>
      </c>
      <c r="H47" s="149">
        <f t="shared" si="1"/>
        <v>-2.1960668476840799E-2</v>
      </c>
      <c r="J47" s="169">
        <f>'FY 26 - Original Shell'!Y66</f>
        <v>928.11</v>
      </c>
      <c r="K47" s="169">
        <f>'FY 27 Shell'!Y66</f>
        <v>902.28</v>
      </c>
      <c r="L47" s="169">
        <f t="shared" si="2"/>
        <v>-25.830000000000041</v>
      </c>
      <c r="M47" s="149">
        <f t="shared" si="3"/>
        <v>-2.7830752820247644E-2</v>
      </c>
      <c r="N47" s="179"/>
      <c r="P47" s="149">
        <f>'FY 26 - Original Shell'!AI66</f>
        <v>0.191106</v>
      </c>
      <c r="Q47" s="149">
        <f>'FY 27 Shell'!AI66</f>
        <v>0.194718</v>
      </c>
      <c r="R47" s="171">
        <f t="shared" si="4"/>
        <v>3.6120000000000041E-3</v>
      </c>
      <c r="S47" s="149">
        <f t="shared" si="5"/>
        <v>1.8900505478634914E-2</v>
      </c>
    </row>
    <row r="48" spans="4:19" x14ac:dyDescent="0.15">
      <c r="D48" s="146" t="s">
        <v>228</v>
      </c>
      <c r="E48" s="167">
        <f>'FY 26 - Original Shell'!K67</f>
        <v>947.11</v>
      </c>
      <c r="F48" s="167">
        <f>'FY 27 Shell'!K67</f>
        <v>933.42</v>
      </c>
      <c r="G48" s="167">
        <f t="shared" si="0"/>
        <v>-13.690000000000055</v>
      </c>
      <c r="H48" s="149">
        <f t="shared" si="1"/>
        <v>-1.4454498421513926E-2</v>
      </c>
      <c r="J48" s="169">
        <f>'FY 26 - Original Shell'!Y67</f>
        <v>1024.81</v>
      </c>
      <c r="K48" s="169">
        <f>'FY 27 Shell'!Y67</f>
        <v>1008.9699999999999</v>
      </c>
      <c r="L48" s="169">
        <f t="shared" si="2"/>
        <v>-15.840000000000032</v>
      </c>
      <c r="M48" s="149">
        <f t="shared" si="3"/>
        <v>-1.5456523648286055E-2</v>
      </c>
      <c r="N48" s="179"/>
      <c r="P48" s="149">
        <f>'FY 26 - Original Shell'!AI67</f>
        <v>0.25726100000000002</v>
      </c>
      <c r="Q48" s="149">
        <f>'FY 27 Shell'!AI67</f>
        <v>0.25790600000000002</v>
      </c>
      <c r="R48" s="171">
        <f t="shared" si="4"/>
        <v>6.4500000000000668E-4</v>
      </c>
      <c r="S48" s="149">
        <f t="shared" si="5"/>
        <v>2.5071814227574591E-3</v>
      </c>
    </row>
    <row r="49" spans="4:19" x14ac:dyDescent="0.15">
      <c r="D49" s="146" t="s">
        <v>229</v>
      </c>
      <c r="E49" s="167">
        <f>'FY 26 - Original Shell'!K68</f>
        <v>1703.03</v>
      </c>
      <c r="F49" s="167">
        <f>'FY 27 Shell'!K68</f>
        <v>1631.48</v>
      </c>
      <c r="G49" s="167">
        <f t="shared" si="0"/>
        <v>-71.549999999999955</v>
      </c>
      <c r="H49" s="149">
        <f t="shared" si="1"/>
        <v>-4.2013352671415038E-2</v>
      </c>
      <c r="J49" s="169">
        <f>'FY 26 - Original Shell'!Y68</f>
        <v>1826.68</v>
      </c>
      <c r="K49" s="169">
        <f>'FY 27 Shell'!Y68</f>
        <v>1761.28</v>
      </c>
      <c r="L49" s="169">
        <f t="shared" si="2"/>
        <v>-65.400000000000091</v>
      </c>
      <c r="M49" s="149">
        <f t="shared" si="3"/>
        <v>-3.5802658374756435E-2</v>
      </c>
      <c r="N49" s="179"/>
      <c r="P49" s="149">
        <f>'FY 26 - Original Shell'!AI68</f>
        <v>0.29837599999999997</v>
      </c>
      <c r="Q49" s="149">
        <f>'FY 27 Shell'!AI68</f>
        <v>0.27093499999999998</v>
      </c>
      <c r="R49" s="171">
        <f t="shared" si="4"/>
        <v>-2.7440999999999993E-2</v>
      </c>
      <c r="S49" s="149">
        <f t="shared" si="5"/>
        <v>-9.1967852642303657E-2</v>
      </c>
    </row>
    <row r="50" spans="4:19" x14ac:dyDescent="0.15">
      <c r="D50" s="146" t="s">
        <v>230</v>
      </c>
      <c r="E50" s="167">
        <f>'FY 26 - Original Shell'!K69</f>
        <v>7964.72</v>
      </c>
      <c r="F50" s="167">
        <f>'FY 27 Shell'!K69</f>
        <v>7634.5</v>
      </c>
      <c r="G50" s="167">
        <f t="shared" si="0"/>
        <v>-330.22000000000025</v>
      </c>
      <c r="H50" s="149">
        <f t="shared" si="1"/>
        <v>-4.1460340099840329E-2</v>
      </c>
      <c r="J50" s="169">
        <f>'FY 26 - Original Shell'!Y69</f>
        <v>9860.7999999999993</v>
      </c>
      <c r="K50" s="169">
        <f>'FY 27 Shell'!Y69</f>
        <v>9443.4500000000007</v>
      </c>
      <c r="L50" s="169">
        <f t="shared" si="2"/>
        <v>-417.34999999999854</v>
      </c>
      <c r="M50" s="149">
        <f t="shared" si="3"/>
        <v>-4.2324152198604428E-2</v>
      </c>
      <c r="N50" s="179"/>
      <c r="P50" s="149">
        <f>'FY 26 - Original Shell'!AI69</f>
        <v>0.62447900000000001</v>
      </c>
      <c r="Q50" s="149">
        <f>'FY 27 Shell'!AI69</f>
        <v>0.63039200000000006</v>
      </c>
      <c r="R50" s="171">
        <f t="shared" si="4"/>
        <v>5.9130000000000571E-3</v>
      </c>
      <c r="S50" s="149">
        <f t="shared" si="5"/>
        <v>9.4686931025703934E-3</v>
      </c>
    </row>
    <row r="51" spans="4:19" x14ac:dyDescent="0.15">
      <c r="D51" s="146" t="s">
        <v>231</v>
      </c>
      <c r="E51" s="167">
        <f>'FY 26 - Original Shell'!K70</f>
        <v>3033.89</v>
      </c>
      <c r="F51" s="167">
        <f>'FY 27 Shell'!K70</f>
        <v>2909.79</v>
      </c>
      <c r="G51" s="167">
        <f t="shared" si="0"/>
        <v>-124.09999999999991</v>
      </c>
      <c r="H51" s="149">
        <f t="shared" si="1"/>
        <v>-4.090458124717769E-2</v>
      </c>
      <c r="J51" s="169">
        <f>'FY 26 - Original Shell'!Y70</f>
        <v>3672.09</v>
      </c>
      <c r="K51" s="169">
        <f>'FY 27 Shell'!Y70</f>
        <v>3536.14</v>
      </c>
      <c r="L51" s="169">
        <f t="shared" si="2"/>
        <v>-135.95000000000027</v>
      </c>
      <c r="M51" s="149">
        <f t="shared" si="3"/>
        <v>-3.7022513064767004E-2</v>
      </c>
      <c r="N51" s="179"/>
      <c r="P51" s="149">
        <f>'FY 26 - Original Shell'!AI70</f>
        <v>0.450712</v>
      </c>
      <c r="Q51" s="149">
        <f>'FY 27 Shell'!AI70</f>
        <v>0.443996</v>
      </c>
      <c r="R51" s="171">
        <f t="shared" si="4"/>
        <v>-6.7159999999999997E-3</v>
      </c>
      <c r="S51" s="149">
        <f t="shared" si="5"/>
        <v>-1.4900867960027689E-2</v>
      </c>
    </row>
    <row r="52" spans="4:19" x14ac:dyDescent="0.15">
      <c r="D52" s="146" t="s">
        <v>232</v>
      </c>
      <c r="E52" s="167">
        <f>'FY 26 - Original Shell'!K71</f>
        <v>2369.14</v>
      </c>
      <c r="F52" s="167">
        <f>'FY 27 Shell'!K71</f>
        <v>2321.2399999999998</v>
      </c>
      <c r="G52" s="167">
        <f t="shared" si="0"/>
        <v>-47.900000000000091</v>
      </c>
      <c r="H52" s="149">
        <f t="shared" si="1"/>
        <v>-2.021830706501097E-2</v>
      </c>
      <c r="J52" s="169">
        <f>'FY 26 - Original Shell'!Y71</f>
        <v>2580.89</v>
      </c>
      <c r="K52" s="169">
        <f>'FY 27 Shell'!Y71</f>
        <v>2532.0899999999997</v>
      </c>
      <c r="L52" s="169">
        <f t="shared" si="2"/>
        <v>-48.800000000000182</v>
      </c>
      <c r="M52" s="149">
        <f t="shared" si="3"/>
        <v>-1.8908206083947856E-2</v>
      </c>
      <c r="N52" s="179"/>
      <c r="P52" s="149">
        <f>'FY 26 - Original Shell'!AI71</f>
        <v>0.13594000000000001</v>
      </c>
      <c r="Q52" s="149">
        <f>'FY 27 Shell'!AI71</f>
        <v>0.12038500000000001</v>
      </c>
      <c r="R52" s="171">
        <f t="shared" si="4"/>
        <v>-1.5554999999999999E-2</v>
      </c>
      <c r="S52" s="149">
        <f t="shared" si="5"/>
        <v>-0.11442548183021921</v>
      </c>
    </row>
    <row r="53" spans="4:19" x14ac:dyDescent="0.15">
      <c r="D53" s="146" t="s">
        <v>233</v>
      </c>
      <c r="E53" s="167">
        <f>'FY 26 - Original Shell'!K72</f>
        <v>1248.57</v>
      </c>
      <c r="F53" s="167">
        <f>'FY 27 Shell'!K72</f>
        <v>1236.5899999999999</v>
      </c>
      <c r="G53" s="167">
        <f t="shared" si="0"/>
        <v>-11.980000000000018</v>
      </c>
      <c r="H53" s="149">
        <f t="shared" si="1"/>
        <v>-9.5949766532913809E-3</v>
      </c>
      <c r="J53" s="169">
        <f>'FY 26 - Original Shell'!Y72</f>
        <v>1288.6199999999999</v>
      </c>
      <c r="K53" s="169">
        <f>'FY 27 Shell'!Y72</f>
        <v>1282.8399999999999</v>
      </c>
      <c r="L53" s="169">
        <f t="shared" si="2"/>
        <v>-5.7799999999999727</v>
      </c>
      <c r="M53" s="149">
        <f t="shared" si="3"/>
        <v>-4.4854185097235591E-3</v>
      </c>
      <c r="N53" s="179"/>
      <c r="P53" s="149">
        <f>'FY 26 - Original Shell'!AI72</f>
        <v>0.01</v>
      </c>
      <c r="Q53" s="149">
        <f>'FY 27 Shell'!AI72</f>
        <v>0.01</v>
      </c>
      <c r="R53" s="171">
        <f t="shared" si="4"/>
        <v>0</v>
      </c>
      <c r="S53" s="149">
        <f t="shared" si="5"/>
        <v>0</v>
      </c>
    </row>
    <row r="54" spans="4:19" x14ac:dyDescent="0.15">
      <c r="D54" s="146" t="s">
        <v>234</v>
      </c>
      <c r="E54" s="167">
        <f>'FY 26 - Original Shell'!K73</f>
        <v>1078.75</v>
      </c>
      <c r="F54" s="167">
        <f>'FY 27 Shell'!K73</f>
        <v>1042.69</v>
      </c>
      <c r="G54" s="167">
        <f t="shared" si="0"/>
        <v>-36.059999999999945</v>
      </c>
      <c r="H54" s="149">
        <f t="shared" si="1"/>
        <v>-3.3427578215527179E-2</v>
      </c>
      <c r="J54" s="169">
        <f>'FY 26 - Original Shell'!Y73</f>
        <v>1268.3499999999999</v>
      </c>
      <c r="K54" s="169">
        <f>'FY 27 Shell'!Y73</f>
        <v>1221.44</v>
      </c>
      <c r="L54" s="169">
        <f t="shared" si="2"/>
        <v>-46.909999999999854</v>
      </c>
      <c r="M54" s="149">
        <f t="shared" si="3"/>
        <v>-3.6985059329049441E-2</v>
      </c>
      <c r="N54" s="179"/>
      <c r="P54" s="149">
        <f>'FY 26 - Original Shell'!AI73</f>
        <v>0.34211599999999998</v>
      </c>
      <c r="Q54" s="149">
        <f>'FY 27 Shell'!AI73</f>
        <v>0.34006999999999998</v>
      </c>
      <c r="R54" s="171">
        <f t="shared" si="4"/>
        <v>-2.0459999999999923E-3</v>
      </c>
      <c r="S54" s="149">
        <f t="shared" si="5"/>
        <v>-5.9804276911924392E-3</v>
      </c>
    </row>
    <row r="55" spans="4:19" x14ac:dyDescent="0.15">
      <c r="D55" s="146" t="s">
        <v>235</v>
      </c>
      <c r="E55" s="167">
        <f>'FY 26 - Original Shell'!K74</f>
        <v>2493.41</v>
      </c>
      <c r="F55" s="167">
        <f>'FY 27 Shell'!K74</f>
        <v>2457.6999999999998</v>
      </c>
      <c r="G55" s="167">
        <f t="shared" si="0"/>
        <v>-35.710000000000036</v>
      </c>
      <c r="H55" s="149">
        <f t="shared" si="1"/>
        <v>-1.4321752138637464E-2</v>
      </c>
      <c r="J55" s="169">
        <f>'FY 26 - Original Shell'!Y74</f>
        <v>2659.21</v>
      </c>
      <c r="K55" s="169">
        <f>'FY 27 Shell'!Y74</f>
        <v>2620.6</v>
      </c>
      <c r="L55" s="169">
        <f t="shared" si="2"/>
        <v>-38.610000000000127</v>
      </c>
      <c r="M55" s="149">
        <f t="shared" si="3"/>
        <v>-1.4519349731687278E-2</v>
      </c>
      <c r="N55" s="179"/>
      <c r="P55" s="149">
        <f>'FY 26 - Original Shell'!AI74</f>
        <v>0.30631599999999998</v>
      </c>
      <c r="Q55" s="149">
        <f>'FY 27 Shell'!AI74</f>
        <v>0.287883</v>
      </c>
      <c r="R55" s="171">
        <f t="shared" si="4"/>
        <v>-1.8432999999999977E-2</v>
      </c>
      <c r="S55" s="149">
        <f t="shared" si="5"/>
        <v>-6.0176419122735927E-2</v>
      </c>
    </row>
    <row r="56" spans="4:19" x14ac:dyDescent="0.15">
      <c r="D56" s="146" t="s">
        <v>236</v>
      </c>
      <c r="E56" s="167">
        <f>'FY 26 - Original Shell'!K75</f>
        <v>4853.21</v>
      </c>
      <c r="F56" s="167">
        <f>'FY 27 Shell'!K75</f>
        <v>4760.3599999999997</v>
      </c>
      <c r="G56" s="167">
        <f t="shared" si="0"/>
        <v>-92.850000000000364</v>
      </c>
      <c r="H56" s="149">
        <f t="shared" si="1"/>
        <v>-1.9131667494297663E-2</v>
      </c>
      <c r="J56" s="169">
        <f>'FY 26 - Original Shell'!Y75</f>
        <v>5626.21</v>
      </c>
      <c r="K56" s="169">
        <f>'FY 27 Shell'!Y75</f>
        <v>5482.91</v>
      </c>
      <c r="L56" s="169">
        <f t="shared" si="2"/>
        <v>-143.30000000000018</v>
      </c>
      <c r="M56" s="149">
        <f t="shared" si="3"/>
        <v>-2.5470076659065369E-2</v>
      </c>
      <c r="N56" s="179"/>
      <c r="P56" s="149">
        <f>'FY 26 - Original Shell'!AI75</f>
        <v>0.43537900000000002</v>
      </c>
      <c r="Q56" s="149">
        <f>'FY 27 Shell'!AI75</f>
        <v>0.42984299999999998</v>
      </c>
      <c r="R56" s="171">
        <f t="shared" si="4"/>
        <v>-5.5360000000000409E-3</v>
      </c>
      <c r="S56" s="149">
        <f t="shared" si="5"/>
        <v>-1.2715358342961053E-2</v>
      </c>
    </row>
    <row r="57" spans="4:19" x14ac:dyDescent="0.15">
      <c r="D57" s="146" t="s">
        <v>237</v>
      </c>
      <c r="E57" s="167">
        <f>'FY 26 - Original Shell'!K76</f>
        <v>515.57000000000005</v>
      </c>
      <c r="F57" s="167">
        <f>'FY 27 Shell'!K76</f>
        <v>510.89</v>
      </c>
      <c r="G57" s="167">
        <f t="shared" si="0"/>
        <v>-4.6800000000000637</v>
      </c>
      <c r="H57" s="149">
        <f t="shared" si="1"/>
        <v>-9.0773318850981694E-3</v>
      </c>
      <c r="J57" s="169">
        <f>'FY 26 - Original Shell'!Y76</f>
        <v>553.17000000000007</v>
      </c>
      <c r="K57" s="169">
        <f>'FY 27 Shell'!Y76</f>
        <v>551.43999999999994</v>
      </c>
      <c r="L57" s="169">
        <f t="shared" si="2"/>
        <v>-1.7300000000001319</v>
      </c>
      <c r="M57" s="149">
        <f t="shared" si="3"/>
        <v>-3.1274291809030345E-3</v>
      </c>
      <c r="N57" s="179"/>
      <c r="P57" s="149">
        <f>'FY 26 - Original Shell'!AI76</f>
        <v>0.01</v>
      </c>
      <c r="Q57" s="149">
        <f>'FY 27 Shell'!AI76</f>
        <v>0.01</v>
      </c>
      <c r="R57" s="171">
        <f t="shared" si="4"/>
        <v>0</v>
      </c>
      <c r="S57" s="149">
        <f t="shared" si="5"/>
        <v>0</v>
      </c>
    </row>
    <row r="58" spans="4:19" x14ac:dyDescent="0.15">
      <c r="D58" s="146" t="s">
        <v>238</v>
      </c>
      <c r="E58" s="167">
        <f>'FY 26 - Original Shell'!K77</f>
        <v>9095.2800000000007</v>
      </c>
      <c r="F58" s="167">
        <f>'FY 27 Shell'!K77</f>
        <v>9030.48</v>
      </c>
      <c r="G58" s="167">
        <f t="shared" si="0"/>
        <v>-64.800000000001091</v>
      </c>
      <c r="H58" s="149">
        <f t="shared" si="1"/>
        <v>-7.1245745045783182E-3</v>
      </c>
      <c r="J58" s="169">
        <f>'FY 26 - Original Shell'!Y77</f>
        <v>9654.7300000000014</v>
      </c>
      <c r="K58" s="169">
        <f>'FY 27 Shell'!Y77</f>
        <v>9579.83</v>
      </c>
      <c r="L58" s="169">
        <f t="shared" si="2"/>
        <v>-74.900000000001455</v>
      </c>
      <c r="M58" s="149">
        <f t="shared" si="3"/>
        <v>-7.7578554760207117E-3</v>
      </c>
      <c r="N58" s="179"/>
      <c r="P58" s="149">
        <f>'FY 26 - Original Shell'!AI77</f>
        <v>0.01</v>
      </c>
      <c r="Q58" s="149">
        <f>'FY 27 Shell'!AI77</f>
        <v>0.01</v>
      </c>
      <c r="R58" s="171">
        <f t="shared" si="4"/>
        <v>0</v>
      </c>
      <c r="S58" s="149">
        <f t="shared" si="5"/>
        <v>0</v>
      </c>
    </row>
    <row r="59" spans="4:19" x14ac:dyDescent="0.15">
      <c r="D59" s="146" t="s">
        <v>239</v>
      </c>
      <c r="E59" s="167">
        <f>'FY 26 - Original Shell'!K78</f>
        <v>4141.59</v>
      </c>
      <c r="F59" s="167">
        <f>'FY 27 Shell'!K78</f>
        <v>4042.58</v>
      </c>
      <c r="G59" s="167">
        <f t="shared" si="0"/>
        <v>-99.010000000000218</v>
      </c>
      <c r="H59" s="149">
        <f t="shared" si="1"/>
        <v>-2.3906277540751308E-2</v>
      </c>
      <c r="J59" s="169">
        <f>'FY 26 - Original Shell'!Y78</f>
        <v>4424.59</v>
      </c>
      <c r="K59" s="169">
        <f>'FY 27 Shell'!Y78</f>
        <v>4306.88</v>
      </c>
      <c r="L59" s="169">
        <f t="shared" si="2"/>
        <v>-117.71000000000004</v>
      </c>
      <c r="M59" s="149">
        <f t="shared" si="3"/>
        <v>-2.6603594909358839E-2</v>
      </c>
      <c r="N59" s="179"/>
      <c r="P59" s="149">
        <f>'FY 26 - Original Shell'!AI78</f>
        <v>7.2715000000000002E-2</v>
      </c>
      <c r="Q59" s="149">
        <f>'FY 27 Shell'!AI78</f>
        <v>4.7144999999999999E-2</v>
      </c>
      <c r="R59" s="171">
        <f t="shared" si="4"/>
        <v>-2.5570000000000002E-2</v>
      </c>
      <c r="S59" s="149">
        <f t="shared" si="5"/>
        <v>-0.35164684040431826</v>
      </c>
    </row>
    <row r="60" spans="4:19" x14ac:dyDescent="0.15">
      <c r="D60" s="146" t="s">
        <v>240</v>
      </c>
      <c r="E60" s="167">
        <f>'FY 26 - Original Shell'!K79</f>
        <v>241.44</v>
      </c>
      <c r="F60" s="167">
        <f>'FY 27 Shell'!K79</f>
        <v>257.60000000000002</v>
      </c>
      <c r="G60" s="167">
        <f t="shared" si="0"/>
        <v>16.160000000000025</v>
      </c>
      <c r="H60" s="149">
        <f t="shared" si="1"/>
        <v>6.6931742876076977E-2</v>
      </c>
      <c r="J60" s="169">
        <f>'FY 26 - Original Shell'!Y79</f>
        <v>260.64</v>
      </c>
      <c r="K60" s="169">
        <f>'FY 27 Shell'!Y79</f>
        <v>274.35000000000002</v>
      </c>
      <c r="L60" s="169">
        <f t="shared" si="2"/>
        <v>13.710000000000036</v>
      </c>
      <c r="M60" s="149">
        <f t="shared" si="3"/>
        <v>5.2601289134438449E-2</v>
      </c>
      <c r="N60" s="179"/>
      <c r="P60" s="149">
        <f>'FY 26 - Original Shell'!AI79</f>
        <v>0.16352800000000001</v>
      </c>
      <c r="Q60" s="149">
        <f>'FY 27 Shell'!AI79</f>
        <v>0.18560299999999999</v>
      </c>
      <c r="R60" s="171">
        <f t="shared" si="4"/>
        <v>2.2074999999999984E-2</v>
      </c>
      <c r="S60" s="149">
        <f t="shared" si="5"/>
        <v>0.13499217259429566</v>
      </c>
    </row>
    <row r="61" spans="4:19" x14ac:dyDescent="0.15">
      <c r="D61" s="146" t="s">
        <v>241</v>
      </c>
      <c r="E61" s="167">
        <f>'FY 26 - Original Shell'!K80</f>
        <v>5673</v>
      </c>
      <c r="F61" s="167">
        <f>'FY 27 Shell'!K80</f>
        <v>5575.2</v>
      </c>
      <c r="G61" s="167">
        <f t="shared" si="0"/>
        <v>-97.800000000000182</v>
      </c>
      <c r="H61" s="149">
        <f t="shared" si="1"/>
        <v>-1.7239555790587023E-2</v>
      </c>
      <c r="J61" s="169">
        <f>'FY 26 - Original Shell'!Y80</f>
        <v>5981.85</v>
      </c>
      <c r="K61" s="169">
        <f>'FY 27 Shell'!Y80</f>
        <v>5873.9</v>
      </c>
      <c r="L61" s="169">
        <f t="shared" si="2"/>
        <v>-107.95000000000073</v>
      </c>
      <c r="M61" s="149">
        <f t="shared" si="3"/>
        <v>-1.8046256592860188E-2</v>
      </c>
      <c r="N61" s="179"/>
      <c r="P61" s="149">
        <f>'FY 26 - Original Shell'!AI80</f>
        <v>9.7435999999999995E-2</v>
      </c>
      <c r="Q61" s="149">
        <f>'FY 27 Shell'!AI80</f>
        <v>7.5769000000000003E-2</v>
      </c>
      <c r="R61" s="171">
        <f t="shared" si="4"/>
        <v>-2.1666999999999992E-2</v>
      </c>
      <c r="S61" s="149">
        <f t="shared" si="5"/>
        <v>-0.2223716080298862</v>
      </c>
    </row>
    <row r="62" spans="4:19" x14ac:dyDescent="0.15">
      <c r="D62" s="146" t="s">
        <v>242</v>
      </c>
      <c r="E62" s="167">
        <f>'FY 26 - Original Shell'!K81</f>
        <v>282.54000000000002</v>
      </c>
      <c r="F62" s="167">
        <f>'FY 27 Shell'!K81</f>
        <v>284.12</v>
      </c>
      <c r="G62" s="167">
        <f t="shared" si="0"/>
        <v>1.5799999999999841</v>
      </c>
      <c r="H62" s="149">
        <f t="shared" si="1"/>
        <v>5.5921285481701135E-3</v>
      </c>
      <c r="J62" s="169">
        <f>'FY 26 - Original Shell'!Y81</f>
        <v>303.99</v>
      </c>
      <c r="K62" s="169">
        <f>'FY 27 Shell'!Y81</f>
        <v>306.72000000000003</v>
      </c>
      <c r="L62" s="169">
        <f t="shared" si="2"/>
        <v>2.7300000000000182</v>
      </c>
      <c r="M62" s="149">
        <f t="shared" si="3"/>
        <v>8.980558571005685E-3</v>
      </c>
      <c r="N62" s="179"/>
      <c r="P62" s="149">
        <f>'FY 26 - Original Shell'!AI81</f>
        <v>0.01</v>
      </c>
      <c r="Q62" s="149">
        <f>'FY 27 Shell'!AI81</f>
        <v>0.01</v>
      </c>
      <c r="R62" s="171">
        <f t="shared" si="4"/>
        <v>0</v>
      </c>
      <c r="S62" s="149">
        <f t="shared" si="5"/>
        <v>0</v>
      </c>
    </row>
    <row r="63" spans="4:19" x14ac:dyDescent="0.15">
      <c r="D63" s="146" t="s">
        <v>243</v>
      </c>
      <c r="E63" s="167">
        <f>'FY 26 - Original Shell'!K82</f>
        <v>1652.18</v>
      </c>
      <c r="F63" s="167">
        <f>'FY 27 Shell'!K82</f>
        <v>1657.62</v>
      </c>
      <c r="G63" s="167">
        <f t="shared" si="0"/>
        <v>5.4399999999998272</v>
      </c>
      <c r="H63" s="149">
        <f t="shared" si="1"/>
        <v>3.2926194482440331E-3</v>
      </c>
      <c r="J63" s="169">
        <f>'FY 26 - Original Shell'!Y82</f>
        <v>1719.8300000000002</v>
      </c>
      <c r="K63" s="169">
        <f>'FY 27 Shell'!Y82</f>
        <v>1732.27</v>
      </c>
      <c r="L63" s="169">
        <f t="shared" si="2"/>
        <v>12.439999999999827</v>
      </c>
      <c r="M63" s="149">
        <f t="shared" si="3"/>
        <v>7.2332730560577653E-3</v>
      </c>
      <c r="N63" s="179"/>
      <c r="P63" s="149">
        <f>'FY 26 - Original Shell'!AI82</f>
        <v>0.27482099999999998</v>
      </c>
      <c r="Q63" s="149">
        <f>'FY 27 Shell'!AI82</f>
        <v>0.26919799999999999</v>
      </c>
      <c r="R63" s="171">
        <f t="shared" si="4"/>
        <v>-5.6229999999999891E-3</v>
      </c>
      <c r="S63" s="149">
        <f t="shared" si="5"/>
        <v>-2.046059071177235E-2</v>
      </c>
    </row>
    <row r="64" spans="4:19" x14ac:dyDescent="0.15">
      <c r="D64" s="146" t="s">
        <v>244</v>
      </c>
      <c r="E64" s="167">
        <f>'FY 26 - Original Shell'!K83</f>
        <v>8227.02</v>
      </c>
      <c r="F64" s="167">
        <f>'FY 27 Shell'!K83</f>
        <v>8056.44</v>
      </c>
      <c r="G64" s="167">
        <f t="shared" si="0"/>
        <v>-170.58000000000084</v>
      </c>
      <c r="H64" s="149">
        <f t="shared" si="1"/>
        <v>-2.0734117578418532E-2</v>
      </c>
      <c r="J64" s="169">
        <f>'FY 26 - Original Shell'!Y83</f>
        <v>8843.6200000000008</v>
      </c>
      <c r="K64" s="169">
        <f>'FY 27 Shell'!Y83</f>
        <v>8629.09</v>
      </c>
      <c r="L64" s="169">
        <f t="shared" si="2"/>
        <v>-214.53000000000065</v>
      </c>
      <c r="M64" s="149">
        <f t="shared" si="3"/>
        <v>-2.4258165773744306E-2</v>
      </c>
      <c r="N64" s="179"/>
      <c r="P64" s="149">
        <f>'FY 26 - Original Shell'!AI83</f>
        <v>0.01</v>
      </c>
      <c r="Q64" s="149">
        <f>'FY 27 Shell'!AI83</f>
        <v>0.01</v>
      </c>
      <c r="R64" s="171">
        <f t="shared" si="4"/>
        <v>0</v>
      </c>
      <c r="S64" s="149">
        <f t="shared" si="5"/>
        <v>0</v>
      </c>
    </row>
    <row r="65" spans="4:19" x14ac:dyDescent="0.15">
      <c r="D65" s="146" t="s">
        <v>245</v>
      </c>
      <c r="E65" s="167">
        <f>'FY 26 - Original Shell'!K84</f>
        <v>1603.2</v>
      </c>
      <c r="F65" s="167">
        <f>'FY 27 Shell'!K84</f>
        <v>1588.52</v>
      </c>
      <c r="G65" s="167">
        <f t="shared" si="0"/>
        <v>-14.680000000000064</v>
      </c>
      <c r="H65" s="149">
        <f t="shared" si="1"/>
        <v>-9.156686626746546E-3</v>
      </c>
      <c r="J65" s="169">
        <f>'FY 26 - Original Shell'!Y84</f>
        <v>1864.75</v>
      </c>
      <c r="K65" s="169">
        <f>'FY 27 Shell'!Y84</f>
        <v>1852.82</v>
      </c>
      <c r="L65" s="169">
        <f t="shared" si="2"/>
        <v>-11.930000000000064</v>
      </c>
      <c r="M65" s="149">
        <f t="shared" si="3"/>
        <v>-6.3976404343746148E-3</v>
      </c>
      <c r="N65" s="179"/>
      <c r="P65" s="149">
        <f>'FY 26 - Original Shell'!AI84</f>
        <v>0.49260999999999999</v>
      </c>
      <c r="Q65" s="149">
        <f>'FY 27 Shell'!AI84</f>
        <v>0.48088500000000001</v>
      </c>
      <c r="R65" s="171">
        <f t="shared" si="4"/>
        <v>-1.1724999999999985E-2</v>
      </c>
      <c r="S65" s="149">
        <f t="shared" si="5"/>
        <v>-2.3801790463043759E-2</v>
      </c>
    </row>
    <row r="66" spans="4:19" x14ac:dyDescent="0.15">
      <c r="D66" s="146" t="s">
        <v>246</v>
      </c>
      <c r="E66" s="167">
        <f>'FY 26 - Original Shell'!K85</f>
        <v>4316.03</v>
      </c>
      <c r="F66" s="167">
        <f>'FY 27 Shell'!K85</f>
        <v>4144.78</v>
      </c>
      <c r="G66" s="167">
        <f t="shared" si="0"/>
        <v>-171.25</v>
      </c>
      <c r="H66" s="149">
        <f t="shared" si="1"/>
        <v>-3.9677666744670451E-2</v>
      </c>
      <c r="J66" s="169">
        <f>'FY 26 - Original Shell'!Y85</f>
        <v>5277.19</v>
      </c>
      <c r="K66" s="169">
        <f>'FY 27 Shell'!Y85</f>
        <v>4790.08</v>
      </c>
      <c r="L66" s="169">
        <f t="shared" si="2"/>
        <v>-487.10999999999967</v>
      </c>
      <c r="M66" s="149">
        <f t="shared" si="3"/>
        <v>-9.230480615630661E-2</v>
      </c>
      <c r="N66" s="179"/>
      <c r="P66" s="149">
        <f>'FY 26 - Original Shell'!AI85</f>
        <v>0.293406</v>
      </c>
      <c r="Q66" s="149">
        <f>'FY 27 Shell'!AI85</f>
        <v>0.26600800000000002</v>
      </c>
      <c r="R66" s="171">
        <f t="shared" si="4"/>
        <v>-2.7397999999999978E-2</v>
      </c>
      <c r="S66" s="149">
        <f t="shared" si="5"/>
        <v>-9.3379140167549321E-2</v>
      </c>
    </row>
    <row r="67" spans="4:19" x14ac:dyDescent="0.15">
      <c r="D67" s="146" t="s">
        <v>247</v>
      </c>
      <c r="E67" s="167">
        <f>'FY 26 - Original Shell'!K86</f>
        <v>3063.46</v>
      </c>
      <c r="F67" s="167">
        <f>'FY 27 Shell'!K86</f>
        <v>2970.24</v>
      </c>
      <c r="G67" s="167">
        <f t="shared" si="0"/>
        <v>-93.220000000000255</v>
      </c>
      <c r="H67" s="149">
        <f t="shared" si="1"/>
        <v>-3.0429644911309516E-2</v>
      </c>
      <c r="J67" s="169">
        <f>'FY 26 - Original Shell'!Y86</f>
        <v>3211.31</v>
      </c>
      <c r="K67" s="169">
        <f>'FY 27 Shell'!Y86</f>
        <v>3098.14</v>
      </c>
      <c r="L67" s="169">
        <f t="shared" si="2"/>
        <v>-113.17000000000007</v>
      </c>
      <c r="M67" s="149">
        <f t="shared" si="3"/>
        <v>-3.5241069843770949E-2</v>
      </c>
      <c r="N67" s="179"/>
      <c r="P67" s="149">
        <f>'FY 26 - Original Shell'!AI86</f>
        <v>0.01</v>
      </c>
      <c r="Q67" s="149">
        <f>'FY 27 Shell'!AI86</f>
        <v>0.01</v>
      </c>
      <c r="R67" s="171">
        <f t="shared" si="4"/>
        <v>0</v>
      </c>
      <c r="S67" s="149">
        <f t="shared" si="5"/>
        <v>0</v>
      </c>
    </row>
    <row r="68" spans="4:19" x14ac:dyDescent="0.15">
      <c r="D68" s="146" t="s">
        <v>248</v>
      </c>
      <c r="E68" s="167">
        <f>'FY 26 - Original Shell'!K87</f>
        <v>1015.11</v>
      </c>
      <c r="F68" s="167">
        <f>'FY 27 Shell'!K87</f>
        <v>1015.24</v>
      </c>
      <c r="G68" s="167">
        <f t="shared" si="0"/>
        <v>0.12999999999999545</v>
      </c>
      <c r="H68" s="149">
        <f t="shared" si="1"/>
        <v>1.2806493877510363E-4</v>
      </c>
      <c r="J68" s="169">
        <f>'FY 26 - Original Shell'!Y87</f>
        <v>1070.6600000000001</v>
      </c>
      <c r="K68" s="169">
        <f>'FY 27 Shell'!Y87</f>
        <v>1066.1400000000001</v>
      </c>
      <c r="L68" s="169">
        <f t="shared" si="2"/>
        <v>-4.5199999999999818</v>
      </c>
      <c r="M68" s="149">
        <f t="shared" si="3"/>
        <v>-4.221695029234287E-3</v>
      </c>
      <c r="N68" s="179"/>
      <c r="P68" s="149">
        <f>'FY 26 - Original Shell'!AI87</f>
        <v>0.21221999999999999</v>
      </c>
      <c r="Q68" s="149">
        <f>'FY 27 Shell'!AI87</f>
        <v>0.198653</v>
      </c>
      <c r="R68" s="171">
        <f t="shared" si="4"/>
        <v>-1.3566999999999996E-2</v>
      </c>
      <c r="S68" s="149">
        <f t="shared" si="5"/>
        <v>-6.392894166431061E-2</v>
      </c>
    </row>
    <row r="69" spans="4:19" x14ac:dyDescent="0.15">
      <c r="D69" s="146" t="s">
        <v>249</v>
      </c>
      <c r="E69" s="167">
        <f>'FY 26 - Original Shell'!K88</f>
        <v>6318.09</v>
      </c>
      <c r="F69" s="167">
        <f>'FY 27 Shell'!K88</f>
        <v>6214.36</v>
      </c>
      <c r="G69" s="167">
        <f t="shared" si="0"/>
        <v>-103.73000000000047</v>
      </c>
      <c r="H69" s="149">
        <f t="shared" si="1"/>
        <v>-1.6417936433320904E-2</v>
      </c>
      <c r="J69" s="169">
        <f>'FY 26 - Original Shell'!Y88</f>
        <v>7330.74</v>
      </c>
      <c r="K69" s="169">
        <f>'FY 27 Shell'!Y88</f>
        <v>7259.5099999999993</v>
      </c>
      <c r="L69" s="169">
        <f t="shared" si="2"/>
        <v>-71.230000000000473</v>
      </c>
      <c r="M69" s="149">
        <f t="shared" si="3"/>
        <v>-9.7166179676267984E-3</v>
      </c>
      <c r="N69" s="179"/>
      <c r="P69" s="149">
        <f>'FY 26 - Original Shell'!AI88</f>
        <v>0.50567700000000004</v>
      </c>
      <c r="Q69" s="149">
        <f>'FY 27 Shell'!AI88</f>
        <v>0.473136</v>
      </c>
      <c r="R69" s="171">
        <f t="shared" si="4"/>
        <v>-3.2541000000000042E-2</v>
      </c>
      <c r="S69" s="149">
        <f t="shared" si="5"/>
        <v>-6.4351354718525933E-2</v>
      </c>
    </row>
    <row r="70" spans="4:19" x14ac:dyDescent="0.15">
      <c r="D70" s="146" t="s">
        <v>250</v>
      </c>
      <c r="E70" s="167">
        <f>'FY 26 - Original Shell'!K89</f>
        <v>123.96</v>
      </c>
      <c r="F70" s="167">
        <f>'FY 27 Shell'!K89</f>
        <v>108.89</v>
      </c>
      <c r="G70" s="167">
        <f t="shared" si="0"/>
        <v>-15.069999999999993</v>
      </c>
      <c r="H70" s="149">
        <f t="shared" si="1"/>
        <v>-0.1215714746692481</v>
      </c>
      <c r="J70" s="169">
        <f>'FY 26 - Original Shell'!Y89</f>
        <v>139.85999999999999</v>
      </c>
      <c r="K70" s="169">
        <f>'FY 27 Shell'!Y89</f>
        <v>122.39</v>
      </c>
      <c r="L70" s="169">
        <f t="shared" si="2"/>
        <v>-17.469999999999985</v>
      </c>
      <c r="M70" s="149">
        <f t="shared" si="3"/>
        <v>-0.12491062491062481</v>
      </c>
      <c r="N70" s="179"/>
      <c r="P70" s="149">
        <f>'FY 26 - Original Shell'!AI89</f>
        <v>0.27854600000000002</v>
      </c>
      <c r="Q70" s="149">
        <f>'FY 27 Shell'!AI89</f>
        <v>0.27846799999999999</v>
      </c>
      <c r="R70" s="171">
        <f t="shared" si="4"/>
        <v>-7.8000000000022496E-5</v>
      </c>
      <c r="S70" s="149">
        <f t="shared" si="5"/>
        <v>-2.8002556130772831E-4</v>
      </c>
    </row>
    <row r="71" spans="4:19" x14ac:dyDescent="0.15">
      <c r="D71" s="146" t="s">
        <v>251</v>
      </c>
      <c r="E71" s="167">
        <f>'FY 26 - Original Shell'!K90</f>
        <v>18417.88</v>
      </c>
      <c r="F71" s="167">
        <f>'FY 27 Shell'!K90</f>
        <v>17866.560000000001</v>
      </c>
      <c r="G71" s="167">
        <f t="shared" si="0"/>
        <v>-551.31999999999971</v>
      </c>
      <c r="H71" s="149">
        <f t="shared" si="1"/>
        <v>-2.9933955482389921E-2</v>
      </c>
      <c r="J71" s="169">
        <f>'FY 26 - Original Shell'!Y90</f>
        <v>25158.87</v>
      </c>
      <c r="K71" s="169">
        <f>'FY 27 Shell'!Y90</f>
        <v>24370.32</v>
      </c>
      <c r="L71" s="169">
        <f t="shared" si="2"/>
        <v>-788.54999999999927</v>
      </c>
      <c r="M71" s="149">
        <f t="shared" si="3"/>
        <v>-3.1342822630746107E-2</v>
      </c>
      <c r="N71" s="179"/>
      <c r="P71" s="149">
        <f>'FY 26 - Original Shell'!AI90</f>
        <v>0.78175400000000006</v>
      </c>
      <c r="Q71" s="149">
        <f>'FY 27 Shell'!AI90</f>
        <v>0.77509500000000009</v>
      </c>
      <c r="R71" s="171">
        <f t="shared" si="4"/>
        <v>-6.6589999999999705E-3</v>
      </c>
      <c r="S71" s="149">
        <f t="shared" si="5"/>
        <v>-8.5180248518075628E-3</v>
      </c>
    </row>
    <row r="72" spans="4:19" x14ac:dyDescent="0.15">
      <c r="D72" s="146" t="s">
        <v>252</v>
      </c>
      <c r="E72" s="167">
        <f>'FY 26 - Original Shell'!K91</f>
        <v>183.63</v>
      </c>
      <c r="F72" s="167">
        <f>'FY 27 Shell'!K91</f>
        <v>173.33</v>
      </c>
      <c r="G72" s="167">
        <f t="shared" si="0"/>
        <v>-10.299999999999983</v>
      </c>
      <c r="H72" s="149">
        <f t="shared" si="1"/>
        <v>-5.6091052660240608E-2</v>
      </c>
      <c r="J72" s="169">
        <f>'FY 26 - Original Shell'!Y91</f>
        <v>192.93</v>
      </c>
      <c r="K72" s="169">
        <f>'FY 27 Shell'!Y91</f>
        <v>182.63000000000002</v>
      </c>
      <c r="L72" s="169">
        <f t="shared" si="2"/>
        <v>-10.299999999999983</v>
      </c>
      <c r="M72" s="149">
        <f t="shared" si="3"/>
        <v>-5.33872388949359E-2</v>
      </c>
      <c r="N72" s="179"/>
      <c r="P72" s="149">
        <f>'FY 26 - Original Shell'!AI91</f>
        <v>0.216192</v>
      </c>
      <c r="Q72" s="149">
        <f>'FY 27 Shell'!AI91</f>
        <v>0.18496499999999999</v>
      </c>
      <c r="R72" s="171">
        <f t="shared" si="4"/>
        <v>-3.1227000000000005E-2</v>
      </c>
      <c r="S72" s="149">
        <f t="shared" si="5"/>
        <v>-0.14444105239786859</v>
      </c>
    </row>
    <row r="73" spans="4:19" x14ac:dyDescent="0.15">
      <c r="D73" s="146" t="s">
        <v>253</v>
      </c>
      <c r="E73" s="167">
        <f>'FY 26 - Original Shell'!K92</f>
        <v>701.64</v>
      </c>
      <c r="F73" s="167">
        <f>'FY 27 Shell'!K92</f>
        <v>673.43</v>
      </c>
      <c r="G73" s="167">
        <f t="shared" ref="G73:G136" si="6">F73-E73</f>
        <v>-28.210000000000036</v>
      </c>
      <c r="H73" s="149">
        <f t="shared" ref="H73:H136" si="7">G73/E73</f>
        <v>-4.0205803545978046E-2</v>
      </c>
      <c r="J73" s="169">
        <f>'FY 26 - Original Shell'!Y92</f>
        <v>751.14</v>
      </c>
      <c r="K73" s="169">
        <f>'FY 27 Shell'!Y92</f>
        <v>725.82999999999993</v>
      </c>
      <c r="L73" s="169">
        <f t="shared" ref="L73:L136" si="8">K73-J73</f>
        <v>-25.310000000000059</v>
      </c>
      <c r="M73" s="149">
        <f t="shared" ref="M73:M136" si="9">L73/J73</f>
        <v>-3.3695449583300133E-2</v>
      </c>
      <c r="N73" s="179"/>
      <c r="P73" s="149">
        <f>'FY 26 - Original Shell'!AI92</f>
        <v>0.22841</v>
      </c>
      <c r="Q73" s="149">
        <f>'FY 27 Shell'!AI92</f>
        <v>0.23872299999999999</v>
      </c>
      <c r="R73" s="171">
        <f t="shared" ref="R73:R136" si="10">Q73-P73</f>
        <v>1.0312999999999989E-2</v>
      </c>
      <c r="S73" s="149">
        <f t="shared" ref="S73:S136" si="11">R73/P73</f>
        <v>4.5151263079549885E-2</v>
      </c>
    </row>
    <row r="74" spans="4:19" x14ac:dyDescent="0.15">
      <c r="D74" s="146" t="s">
        <v>254</v>
      </c>
      <c r="E74" s="167">
        <f>'FY 26 - Original Shell'!K93</f>
        <v>1209.29</v>
      </c>
      <c r="F74" s="167">
        <f>'FY 27 Shell'!K93</f>
        <v>1191.05</v>
      </c>
      <c r="G74" s="167">
        <f t="shared" si="6"/>
        <v>-18.240000000000009</v>
      </c>
      <c r="H74" s="149">
        <f t="shared" si="7"/>
        <v>-1.5083230656004771E-2</v>
      </c>
      <c r="J74" s="169">
        <f>'FY 26 - Original Shell'!Y93</f>
        <v>1276.3899999999999</v>
      </c>
      <c r="K74" s="169">
        <f>'FY 27 Shell'!Y93</f>
        <v>1256.7</v>
      </c>
      <c r="L74" s="169">
        <f t="shared" si="8"/>
        <v>-19.689999999999827</v>
      </c>
      <c r="M74" s="149">
        <f t="shared" si="9"/>
        <v>-1.5426319541832692E-2</v>
      </c>
      <c r="N74" s="179"/>
      <c r="P74" s="149">
        <f>'FY 26 - Original Shell'!AI93</f>
        <v>0.260438</v>
      </c>
      <c r="Q74" s="149">
        <f>'FY 27 Shell'!AI93</f>
        <v>0.25640200000000002</v>
      </c>
      <c r="R74" s="171">
        <f t="shared" si="10"/>
        <v>-4.035999999999984E-3</v>
      </c>
      <c r="S74" s="149">
        <f t="shared" si="11"/>
        <v>-1.5496970488177548E-2</v>
      </c>
    </row>
    <row r="75" spans="4:19" x14ac:dyDescent="0.15">
      <c r="D75" s="146" t="s">
        <v>255</v>
      </c>
      <c r="E75" s="167">
        <f>'FY 26 - Original Shell'!K94</f>
        <v>191.95</v>
      </c>
      <c r="F75" s="167">
        <f>'FY 27 Shell'!K94</f>
        <v>195.49</v>
      </c>
      <c r="G75" s="167">
        <f t="shared" si="6"/>
        <v>3.5400000000000205</v>
      </c>
      <c r="H75" s="149">
        <f t="shared" si="7"/>
        <v>1.844230268299047E-2</v>
      </c>
      <c r="J75" s="169">
        <f>'FY 26 - Original Shell'!Y94</f>
        <v>209.54999999999998</v>
      </c>
      <c r="K75" s="169">
        <f>'FY 27 Shell'!Y94</f>
        <v>214.59</v>
      </c>
      <c r="L75" s="169">
        <f t="shared" si="8"/>
        <v>5.0400000000000205</v>
      </c>
      <c r="M75" s="149">
        <f t="shared" si="9"/>
        <v>2.4051539012169033E-2</v>
      </c>
      <c r="N75" s="179"/>
      <c r="P75" s="149">
        <f>'FY 26 - Original Shell'!AI94</f>
        <v>0.01</v>
      </c>
      <c r="Q75" s="149">
        <f>'FY 27 Shell'!AI94</f>
        <v>0.01</v>
      </c>
      <c r="R75" s="171">
        <f t="shared" si="10"/>
        <v>0</v>
      </c>
      <c r="S75" s="149">
        <f t="shared" si="11"/>
        <v>0</v>
      </c>
    </row>
    <row r="76" spans="4:19" x14ac:dyDescent="0.15">
      <c r="D76" s="146" t="s">
        <v>256</v>
      </c>
      <c r="E76" s="167">
        <f>'FY 26 - Original Shell'!K95</f>
        <v>2025.11</v>
      </c>
      <c r="F76" s="167">
        <f>'FY 27 Shell'!K95</f>
        <v>2014.16</v>
      </c>
      <c r="G76" s="167">
        <f t="shared" si="6"/>
        <v>-10.949999999999818</v>
      </c>
      <c r="H76" s="149">
        <f t="shared" si="7"/>
        <v>-5.4071136876514452E-3</v>
      </c>
      <c r="J76" s="169">
        <f>'FY 26 - Original Shell'!Y95</f>
        <v>2358.56</v>
      </c>
      <c r="K76" s="169">
        <f>'FY 27 Shell'!Y95</f>
        <v>2318.86</v>
      </c>
      <c r="L76" s="169">
        <f t="shared" si="8"/>
        <v>-39.699999999999818</v>
      </c>
      <c r="M76" s="149">
        <f t="shared" si="9"/>
        <v>-1.6832304456956711E-2</v>
      </c>
      <c r="N76" s="179"/>
      <c r="P76" s="149">
        <f>'FY 26 - Original Shell'!AI95</f>
        <v>0.36678899999999998</v>
      </c>
      <c r="Q76" s="149">
        <f>'FY 27 Shell'!AI95</f>
        <v>0.35876999999999998</v>
      </c>
      <c r="R76" s="171">
        <f t="shared" si="10"/>
        <v>-8.0189999999999984E-3</v>
      </c>
      <c r="S76" s="149">
        <f t="shared" si="11"/>
        <v>-2.1862705806335519E-2</v>
      </c>
    </row>
    <row r="77" spans="4:19" x14ac:dyDescent="0.15">
      <c r="D77" s="146" t="s">
        <v>257</v>
      </c>
      <c r="E77" s="167">
        <f>'FY 26 - Original Shell'!K96</f>
        <v>705.74</v>
      </c>
      <c r="F77" s="167">
        <f>'FY 27 Shell'!K96</f>
        <v>668.43</v>
      </c>
      <c r="G77" s="167">
        <f t="shared" si="6"/>
        <v>-37.310000000000059</v>
      </c>
      <c r="H77" s="149">
        <f t="shared" si="7"/>
        <v>-5.2866494743106611E-2</v>
      </c>
      <c r="J77" s="169">
        <f>'FY 26 - Original Shell'!Y96</f>
        <v>736.64</v>
      </c>
      <c r="K77" s="169">
        <f>'FY 27 Shell'!Y96</f>
        <v>699.07999999999993</v>
      </c>
      <c r="L77" s="169">
        <f t="shared" si="8"/>
        <v>-37.560000000000059</v>
      </c>
      <c r="M77" s="149">
        <f t="shared" si="9"/>
        <v>-5.098827106863605E-2</v>
      </c>
      <c r="N77" s="179"/>
      <c r="P77" s="149">
        <f>'FY 26 - Original Shell'!AI96</f>
        <v>0.15096100000000001</v>
      </c>
      <c r="Q77" s="149">
        <f>'FY 27 Shell'!AI96</f>
        <v>0.13871700000000001</v>
      </c>
      <c r="R77" s="171">
        <f t="shared" si="10"/>
        <v>-1.2244000000000005E-2</v>
      </c>
      <c r="S77" s="149">
        <f t="shared" si="11"/>
        <v>-8.1107040891356078E-2</v>
      </c>
    </row>
    <row r="78" spans="4:19" x14ac:dyDescent="0.15">
      <c r="D78" s="146" t="s">
        <v>258</v>
      </c>
      <c r="E78" s="167">
        <f>'FY 26 - Original Shell'!K97</f>
        <v>840</v>
      </c>
      <c r="F78" s="167">
        <f>'FY 27 Shell'!K97</f>
        <v>796.01</v>
      </c>
      <c r="G78" s="167">
        <f t="shared" si="6"/>
        <v>-43.990000000000009</v>
      </c>
      <c r="H78" s="149">
        <f t="shared" si="7"/>
        <v>-5.2369047619047628E-2</v>
      </c>
      <c r="J78" s="169">
        <f>'FY 26 - Original Shell'!Y97</f>
        <v>912.6</v>
      </c>
      <c r="K78" s="169">
        <f>'FY 27 Shell'!Y97</f>
        <v>860.26</v>
      </c>
      <c r="L78" s="169">
        <f t="shared" si="8"/>
        <v>-52.340000000000032</v>
      </c>
      <c r="M78" s="149">
        <f t="shared" si="9"/>
        <v>-5.735261889108046E-2</v>
      </c>
      <c r="N78" s="179"/>
      <c r="P78" s="149">
        <f>'FY 26 - Original Shell'!AI97</f>
        <v>0.247554</v>
      </c>
      <c r="Q78" s="149">
        <f>'FY 27 Shell'!AI97</f>
        <v>0.26540200000000003</v>
      </c>
      <c r="R78" s="171">
        <f t="shared" si="10"/>
        <v>1.7848000000000031E-2</v>
      </c>
      <c r="S78" s="149">
        <f t="shared" si="11"/>
        <v>7.2097400971101386E-2</v>
      </c>
    </row>
    <row r="79" spans="4:19" x14ac:dyDescent="0.15">
      <c r="D79" s="146" t="s">
        <v>259</v>
      </c>
      <c r="E79" s="167">
        <f>'FY 26 - Original Shell'!K98</f>
        <v>2296.38</v>
      </c>
      <c r="F79" s="167">
        <f>'FY 27 Shell'!K98</f>
        <v>2248.0100000000002</v>
      </c>
      <c r="G79" s="167">
        <f t="shared" si="6"/>
        <v>-48.369999999999891</v>
      </c>
      <c r="H79" s="149">
        <f t="shared" si="7"/>
        <v>-2.1063587036988605E-2</v>
      </c>
      <c r="J79" s="169">
        <f>'FY 26 - Original Shell'!Y98</f>
        <v>2503.9300000000003</v>
      </c>
      <c r="K79" s="169">
        <f>'FY 27 Shell'!Y98</f>
        <v>2430.4100000000003</v>
      </c>
      <c r="L79" s="169">
        <f t="shared" si="8"/>
        <v>-73.519999999999982</v>
      </c>
      <c r="M79" s="149">
        <f t="shared" si="9"/>
        <v>-2.9361843182517073E-2</v>
      </c>
      <c r="N79" s="179"/>
      <c r="P79" s="149">
        <f>'FY 26 - Original Shell'!AI98</f>
        <v>0.41299999999999998</v>
      </c>
      <c r="Q79" s="149">
        <f>'FY 27 Shell'!AI98</f>
        <v>0.36234100000000002</v>
      </c>
      <c r="R79" s="171">
        <f t="shared" si="10"/>
        <v>-5.0658999999999954E-2</v>
      </c>
      <c r="S79" s="149">
        <f t="shared" si="11"/>
        <v>-0.12266101694915243</v>
      </c>
    </row>
    <row r="80" spans="4:19" x14ac:dyDescent="0.15">
      <c r="D80" s="146" t="s">
        <v>260</v>
      </c>
      <c r="E80" s="167">
        <f>'FY 26 - Original Shell'!K99</f>
        <v>549.16</v>
      </c>
      <c r="F80" s="167">
        <f>'FY 27 Shell'!K99</f>
        <v>540.39</v>
      </c>
      <c r="G80" s="167">
        <f t="shared" si="6"/>
        <v>-8.7699999999999818</v>
      </c>
      <c r="H80" s="149">
        <f t="shared" si="7"/>
        <v>-1.5969844853958741E-2</v>
      </c>
      <c r="J80" s="169">
        <f>'FY 26 - Original Shell'!Y99</f>
        <v>611.55999999999995</v>
      </c>
      <c r="K80" s="169">
        <f>'FY 27 Shell'!Y99</f>
        <v>600.09</v>
      </c>
      <c r="L80" s="169">
        <f t="shared" si="8"/>
        <v>-11.469999999999914</v>
      </c>
      <c r="M80" s="149">
        <f t="shared" si="9"/>
        <v>-1.8755314278239118E-2</v>
      </c>
      <c r="N80" s="179"/>
      <c r="P80" s="149">
        <f>'FY 26 - Original Shell'!AI99</f>
        <v>0.326712</v>
      </c>
      <c r="Q80" s="149">
        <f>'FY 27 Shell'!AI99</f>
        <v>0.32533200000000001</v>
      </c>
      <c r="R80" s="171">
        <f t="shared" si="10"/>
        <v>-1.3799999999999923E-3</v>
      </c>
      <c r="S80" s="149">
        <f t="shared" si="11"/>
        <v>-4.2239036215382117E-3</v>
      </c>
    </row>
    <row r="81" spans="4:19" x14ac:dyDescent="0.15">
      <c r="D81" s="146" t="s">
        <v>261</v>
      </c>
      <c r="E81" s="167">
        <f>'FY 26 - Original Shell'!K100</f>
        <v>776.22</v>
      </c>
      <c r="F81" s="167">
        <f>'FY 27 Shell'!K100</f>
        <v>789.12</v>
      </c>
      <c r="G81" s="167">
        <f t="shared" si="6"/>
        <v>12.899999999999977</v>
      </c>
      <c r="H81" s="149">
        <f t="shared" si="7"/>
        <v>1.6618999768106948E-2</v>
      </c>
      <c r="J81" s="169">
        <f>'FY 26 - Original Shell'!Y100</f>
        <v>838.27</v>
      </c>
      <c r="K81" s="169">
        <f>'FY 27 Shell'!Y100</f>
        <v>851.87</v>
      </c>
      <c r="L81" s="169">
        <f t="shared" si="8"/>
        <v>13.600000000000023</v>
      </c>
      <c r="M81" s="149">
        <f t="shared" si="9"/>
        <v>1.6223889677550219E-2</v>
      </c>
      <c r="N81" s="179"/>
      <c r="P81" s="149">
        <f>'FY 26 - Original Shell'!AI100</f>
        <v>5.7304000000000001E-2</v>
      </c>
      <c r="Q81" s="149">
        <f>'FY 27 Shell'!AI100</f>
        <v>9.2659000000000005E-2</v>
      </c>
      <c r="R81" s="171">
        <f t="shared" si="10"/>
        <v>3.5355000000000004E-2</v>
      </c>
      <c r="S81" s="149">
        <f t="shared" si="11"/>
        <v>0.61697263716319983</v>
      </c>
    </row>
    <row r="82" spans="4:19" x14ac:dyDescent="0.15">
      <c r="D82" s="146" t="s">
        <v>262</v>
      </c>
      <c r="E82" s="167">
        <f>'FY 26 - Original Shell'!K101</f>
        <v>228.45</v>
      </c>
      <c r="F82" s="167">
        <f>'FY 27 Shell'!K101</f>
        <v>212.55</v>
      </c>
      <c r="G82" s="167">
        <f t="shared" si="6"/>
        <v>-15.899999999999977</v>
      </c>
      <c r="H82" s="149">
        <f t="shared" si="7"/>
        <v>-6.9599474720945409E-2</v>
      </c>
      <c r="J82" s="169">
        <f>'FY 26 - Original Shell'!Y101</f>
        <v>239.39999999999998</v>
      </c>
      <c r="K82" s="169">
        <f>'FY 27 Shell'!Y101</f>
        <v>222.65</v>
      </c>
      <c r="L82" s="169">
        <f t="shared" si="8"/>
        <v>-16.749999999999972</v>
      </c>
      <c r="M82" s="149">
        <f t="shared" si="9"/>
        <v>-6.9966583124477746E-2</v>
      </c>
      <c r="N82" s="179"/>
      <c r="P82" s="149">
        <f>'FY 26 - Original Shell'!AI101</f>
        <v>0.01</v>
      </c>
      <c r="Q82" s="149">
        <f>'FY 27 Shell'!AI101</f>
        <v>0.01</v>
      </c>
      <c r="R82" s="171">
        <f t="shared" si="10"/>
        <v>0</v>
      </c>
      <c r="S82" s="149">
        <f t="shared" si="11"/>
        <v>0</v>
      </c>
    </row>
    <row r="83" spans="4:19" x14ac:dyDescent="0.15">
      <c r="D83" s="146" t="s">
        <v>263</v>
      </c>
      <c r="E83" s="167">
        <f>'FY 26 - Original Shell'!K102</f>
        <v>2464.3000000000002</v>
      </c>
      <c r="F83" s="167">
        <f>'FY 27 Shell'!K102</f>
        <v>2454.39</v>
      </c>
      <c r="G83" s="167">
        <f t="shared" si="6"/>
        <v>-9.9100000000003092</v>
      </c>
      <c r="H83" s="149">
        <f t="shared" si="7"/>
        <v>-4.0214259627481671E-3</v>
      </c>
      <c r="J83" s="169">
        <f>'FY 26 - Original Shell'!Y102</f>
        <v>2506.9500000000003</v>
      </c>
      <c r="K83" s="169">
        <f>'FY 27 Shell'!Y102</f>
        <v>2497.14</v>
      </c>
      <c r="L83" s="169">
        <f t="shared" si="8"/>
        <v>-9.8100000000004002</v>
      </c>
      <c r="M83" s="149">
        <f t="shared" si="9"/>
        <v>-3.9131215221685309E-3</v>
      </c>
      <c r="N83" s="179"/>
      <c r="P83" s="149">
        <f>'FY 26 - Original Shell'!AI102</f>
        <v>0.01</v>
      </c>
      <c r="Q83" s="149">
        <f>'FY 27 Shell'!AI102</f>
        <v>0.01</v>
      </c>
      <c r="R83" s="171">
        <f t="shared" si="10"/>
        <v>0</v>
      </c>
      <c r="S83" s="149">
        <f t="shared" si="11"/>
        <v>0</v>
      </c>
    </row>
    <row r="84" spans="4:19" x14ac:dyDescent="0.15">
      <c r="D84" s="146" t="s">
        <v>264</v>
      </c>
      <c r="E84" s="167">
        <f>'FY 26 - Original Shell'!K103</f>
        <v>7451.34</v>
      </c>
      <c r="F84" s="167">
        <f>'FY 27 Shell'!K103</f>
        <v>7184.4</v>
      </c>
      <c r="G84" s="167">
        <f t="shared" si="6"/>
        <v>-266.94000000000051</v>
      </c>
      <c r="H84" s="149">
        <f t="shared" si="7"/>
        <v>-3.5824428894668678E-2</v>
      </c>
      <c r="J84" s="169">
        <f>'FY 26 - Original Shell'!Y103</f>
        <v>8971.07</v>
      </c>
      <c r="K84" s="169">
        <f>'FY 27 Shell'!Y103</f>
        <v>8684.2000000000007</v>
      </c>
      <c r="L84" s="169">
        <f t="shared" si="8"/>
        <v>-286.86999999999898</v>
      </c>
      <c r="M84" s="149">
        <f t="shared" si="9"/>
        <v>-3.1977233484968795E-2</v>
      </c>
      <c r="N84" s="179"/>
      <c r="P84" s="149">
        <f>'FY 26 - Original Shell'!AI103</f>
        <v>0.50005500000000003</v>
      </c>
      <c r="Q84" s="149">
        <f>'FY 27 Shell'!AI103</f>
        <v>0.50109000000000004</v>
      </c>
      <c r="R84" s="171">
        <f t="shared" si="10"/>
        <v>1.0350000000000081E-3</v>
      </c>
      <c r="S84" s="149">
        <f t="shared" si="11"/>
        <v>2.0697723250442611E-3</v>
      </c>
    </row>
    <row r="85" spans="4:19" x14ac:dyDescent="0.15">
      <c r="D85" s="146" t="s">
        <v>265</v>
      </c>
      <c r="E85" s="167">
        <f>'FY 26 - Original Shell'!K104</f>
        <v>1505.93</v>
      </c>
      <c r="F85" s="167">
        <f>'FY 27 Shell'!K104</f>
        <v>1432.21</v>
      </c>
      <c r="G85" s="167">
        <f t="shared" si="6"/>
        <v>-73.720000000000027</v>
      </c>
      <c r="H85" s="149">
        <f t="shared" si="7"/>
        <v>-4.8953138592099252E-2</v>
      </c>
      <c r="J85" s="169">
        <f>'FY 26 - Original Shell'!Y104</f>
        <v>1667.88</v>
      </c>
      <c r="K85" s="169">
        <f>'FY 27 Shell'!Y104</f>
        <v>1587.51</v>
      </c>
      <c r="L85" s="169">
        <f t="shared" si="8"/>
        <v>-80.370000000000118</v>
      </c>
      <c r="M85" s="149">
        <f t="shared" si="9"/>
        <v>-4.8186919922296637E-2</v>
      </c>
      <c r="N85" s="179"/>
      <c r="P85" s="149">
        <f>'FY 26 - Original Shell'!AI104</f>
        <v>0.67152100000000003</v>
      </c>
      <c r="Q85" s="149">
        <f>'FY 27 Shell'!AI104</f>
        <v>0.30005599999999999</v>
      </c>
      <c r="R85" s="171">
        <f t="shared" si="10"/>
        <v>-0.37146500000000005</v>
      </c>
      <c r="S85" s="149">
        <f t="shared" si="11"/>
        <v>-0.55316959558971357</v>
      </c>
    </row>
    <row r="86" spans="4:19" x14ac:dyDescent="0.15">
      <c r="D86" s="146" t="s">
        <v>266</v>
      </c>
      <c r="E86" s="167">
        <f>'FY 26 - Original Shell'!K105</f>
        <v>849.66</v>
      </c>
      <c r="F86" s="167">
        <f>'FY 27 Shell'!K105</f>
        <v>819.21</v>
      </c>
      <c r="G86" s="167">
        <f t="shared" si="6"/>
        <v>-30.449999999999932</v>
      </c>
      <c r="H86" s="149">
        <f t="shared" si="7"/>
        <v>-3.5837864557587661E-2</v>
      </c>
      <c r="J86" s="169">
        <f>'FY 26 - Original Shell'!Y105</f>
        <v>897.26</v>
      </c>
      <c r="K86" s="169">
        <f>'FY 27 Shell'!Y105</f>
        <v>869.36</v>
      </c>
      <c r="L86" s="169">
        <f t="shared" si="8"/>
        <v>-27.899999999999977</v>
      </c>
      <c r="M86" s="149">
        <f t="shared" si="9"/>
        <v>-3.1094665983104092E-2</v>
      </c>
      <c r="N86" s="179"/>
      <c r="P86" s="149">
        <f>'FY 26 - Original Shell'!AI105</f>
        <v>0.2321</v>
      </c>
      <c r="Q86" s="149">
        <f>'FY 27 Shell'!AI105</f>
        <v>0.21018600000000001</v>
      </c>
      <c r="R86" s="171">
        <f t="shared" si="10"/>
        <v>-2.1913999999999989E-2</v>
      </c>
      <c r="S86" s="149">
        <f t="shared" si="11"/>
        <v>-9.4416199913830198E-2</v>
      </c>
    </row>
    <row r="87" spans="4:19" x14ac:dyDescent="0.15">
      <c r="D87" s="146" t="s">
        <v>267</v>
      </c>
      <c r="E87" s="167">
        <f>'FY 26 - Original Shell'!K106</f>
        <v>8923.98</v>
      </c>
      <c r="F87" s="167">
        <f>'FY 27 Shell'!K106</f>
        <v>8638.8799999999992</v>
      </c>
      <c r="G87" s="167">
        <f t="shared" si="6"/>
        <v>-285.10000000000036</v>
      </c>
      <c r="H87" s="149">
        <f t="shared" si="7"/>
        <v>-3.1947628748607723E-2</v>
      </c>
      <c r="J87" s="169">
        <f>'FY 26 - Original Shell'!Y106</f>
        <v>11668.07</v>
      </c>
      <c r="K87" s="169">
        <f>'FY 27 Shell'!Y106</f>
        <v>11302.13</v>
      </c>
      <c r="L87" s="169">
        <f t="shared" si="8"/>
        <v>-365.94000000000051</v>
      </c>
      <c r="M87" s="149">
        <f t="shared" si="9"/>
        <v>-3.1362513251977447E-2</v>
      </c>
      <c r="N87" s="179"/>
      <c r="P87" s="149">
        <f>'FY 26 - Original Shell'!AI106</f>
        <v>0.62247200000000003</v>
      </c>
      <c r="Q87" s="149">
        <f>'FY 27 Shell'!AI106</f>
        <v>0.61835800000000007</v>
      </c>
      <c r="R87" s="171">
        <f t="shared" si="10"/>
        <v>-4.113999999999951E-3</v>
      </c>
      <c r="S87" s="149">
        <f t="shared" si="11"/>
        <v>-6.6091326196197593E-3</v>
      </c>
    </row>
    <row r="88" spans="4:19" x14ac:dyDescent="0.15">
      <c r="D88" s="146" t="s">
        <v>268</v>
      </c>
      <c r="E88" s="167">
        <f>'FY 26 - Original Shell'!K107</f>
        <v>1182.45</v>
      </c>
      <c r="F88" s="167">
        <f>'FY 27 Shell'!K107</f>
        <v>1124.33</v>
      </c>
      <c r="G88" s="167">
        <f t="shared" si="6"/>
        <v>-58.120000000000118</v>
      </c>
      <c r="H88" s="149">
        <f t="shared" si="7"/>
        <v>-4.9152184024694588E-2</v>
      </c>
      <c r="J88" s="169">
        <f>'FY 26 - Original Shell'!Y107</f>
        <v>1248.1500000000001</v>
      </c>
      <c r="K88" s="169">
        <f>'FY 27 Shell'!Y107</f>
        <v>1182.78</v>
      </c>
      <c r="L88" s="169">
        <f t="shared" si="8"/>
        <v>-65.370000000000118</v>
      </c>
      <c r="M88" s="149">
        <f t="shared" si="9"/>
        <v>-5.2373512798942527E-2</v>
      </c>
      <c r="N88" s="179"/>
      <c r="P88" s="149">
        <f>'FY 26 - Original Shell'!AI107</f>
        <v>8.4001999999999993E-2</v>
      </c>
      <c r="Q88" s="149">
        <f>'FY 27 Shell'!AI107</f>
        <v>7.1813000000000002E-2</v>
      </c>
      <c r="R88" s="171">
        <f t="shared" si="10"/>
        <v>-1.2188999999999992E-2</v>
      </c>
      <c r="S88" s="149">
        <f t="shared" si="11"/>
        <v>-0.14510368800742832</v>
      </c>
    </row>
    <row r="89" spans="4:19" x14ac:dyDescent="0.15">
      <c r="D89" s="146" t="s">
        <v>269</v>
      </c>
      <c r="E89" s="167">
        <f>'FY 26 - Original Shell'!K108</f>
        <v>461.06</v>
      </c>
      <c r="F89" s="167">
        <f>'FY 27 Shell'!K108</f>
        <v>444.94</v>
      </c>
      <c r="G89" s="167">
        <f t="shared" si="6"/>
        <v>-16.120000000000005</v>
      </c>
      <c r="H89" s="149">
        <f t="shared" si="7"/>
        <v>-3.4962911551641877E-2</v>
      </c>
      <c r="J89" s="169">
        <f>'FY 26 - Original Shell'!Y108</f>
        <v>490.16</v>
      </c>
      <c r="K89" s="169">
        <f>'FY 27 Shell'!Y108</f>
        <v>472.59</v>
      </c>
      <c r="L89" s="169">
        <f t="shared" si="8"/>
        <v>-17.57000000000005</v>
      </c>
      <c r="M89" s="149">
        <f t="shared" si="9"/>
        <v>-3.5845438224253408E-2</v>
      </c>
      <c r="N89" s="179"/>
      <c r="P89" s="149">
        <f>'FY 26 - Original Shell'!AI108</f>
        <v>0.258608</v>
      </c>
      <c r="Q89" s="149">
        <f>'FY 27 Shell'!AI108</f>
        <v>0.23156599999999999</v>
      </c>
      <c r="R89" s="171">
        <f t="shared" si="10"/>
        <v>-2.704200000000001E-2</v>
      </c>
      <c r="S89" s="149">
        <f t="shared" si="11"/>
        <v>-0.10456753078017698</v>
      </c>
    </row>
    <row r="90" spans="4:19" x14ac:dyDescent="0.15">
      <c r="D90" s="146" t="s">
        <v>270</v>
      </c>
      <c r="E90" s="167">
        <f>'FY 26 - Original Shell'!K109</f>
        <v>4506.93</v>
      </c>
      <c r="F90" s="167">
        <f>'FY 27 Shell'!K109</f>
        <v>4450.82</v>
      </c>
      <c r="G90" s="167">
        <f t="shared" si="6"/>
        <v>-56.110000000000582</v>
      </c>
      <c r="H90" s="149">
        <f t="shared" si="7"/>
        <v>-1.2449716325747366E-2</v>
      </c>
      <c r="J90" s="169">
        <f>'FY 26 - Original Shell'!Y109</f>
        <v>5278.2800000000007</v>
      </c>
      <c r="K90" s="169">
        <f>'FY 27 Shell'!Y109</f>
        <v>5159.67</v>
      </c>
      <c r="L90" s="169">
        <f t="shared" si="8"/>
        <v>-118.61000000000058</v>
      </c>
      <c r="M90" s="149">
        <f t="shared" si="9"/>
        <v>-2.2471335359245923E-2</v>
      </c>
      <c r="N90" s="179"/>
      <c r="P90" s="149">
        <f>'FY 26 - Original Shell'!AI109</f>
        <v>0.46331299999999997</v>
      </c>
      <c r="Q90" s="149">
        <f>'FY 27 Shell'!AI109</f>
        <v>0.45672800000000002</v>
      </c>
      <c r="R90" s="171">
        <f t="shared" si="10"/>
        <v>-6.584999999999952E-3</v>
      </c>
      <c r="S90" s="149">
        <f t="shared" si="11"/>
        <v>-1.4212853945388867E-2</v>
      </c>
    </row>
    <row r="91" spans="4:19" x14ac:dyDescent="0.15">
      <c r="D91" s="146" t="s">
        <v>271</v>
      </c>
      <c r="E91" s="167">
        <f>'FY 26 - Original Shell'!K110</f>
        <v>5213.75</v>
      </c>
      <c r="F91" s="167">
        <f>'FY 27 Shell'!K110</f>
        <v>5162.91</v>
      </c>
      <c r="G91" s="167">
        <f t="shared" si="6"/>
        <v>-50.840000000000146</v>
      </c>
      <c r="H91" s="149">
        <f t="shared" si="7"/>
        <v>-9.7511388156317717E-3</v>
      </c>
      <c r="J91" s="169">
        <f>'FY 26 - Original Shell'!Y110</f>
        <v>5728.45</v>
      </c>
      <c r="K91" s="169">
        <f>'FY 27 Shell'!Y110</f>
        <v>5657.51</v>
      </c>
      <c r="L91" s="169">
        <f t="shared" si="8"/>
        <v>-70.9399999999996</v>
      </c>
      <c r="M91" s="149">
        <f t="shared" si="9"/>
        <v>-1.2383803646710646E-2</v>
      </c>
      <c r="N91" s="179"/>
      <c r="P91" s="149">
        <f>'FY 26 - Original Shell'!AI110</f>
        <v>0.135906</v>
      </c>
      <c r="Q91" s="149">
        <f>'FY 27 Shell'!AI110</f>
        <v>0.118172</v>
      </c>
      <c r="R91" s="171">
        <f t="shared" si="10"/>
        <v>-1.7734E-2</v>
      </c>
      <c r="S91" s="149">
        <f t="shared" si="11"/>
        <v>-0.13048724853943167</v>
      </c>
    </row>
    <row r="92" spans="4:19" x14ac:dyDescent="0.15">
      <c r="D92" s="146" t="s">
        <v>272</v>
      </c>
      <c r="E92" s="167">
        <f>'FY 26 - Original Shell'!K111</f>
        <v>3473.73</v>
      </c>
      <c r="F92" s="167">
        <f>'FY 27 Shell'!K111</f>
        <v>3430.73</v>
      </c>
      <c r="G92" s="167">
        <f t="shared" si="6"/>
        <v>-43</v>
      </c>
      <c r="H92" s="149">
        <f t="shared" si="7"/>
        <v>-1.2378624706007663E-2</v>
      </c>
      <c r="J92" s="169">
        <f>'FY 26 - Original Shell'!Y111</f>
        <v>3631.13</v>
      </c>
      <c r="K92" s="169">
        <f>'FY 27 Shell'!Y111</f>
        <v>3594.48</v>
      </c>
      <c r="L92" s="169">
        <f t="shared" si="8"/>
        <v>-36.650000000000091</v>
      </c>
      <c r="M92" s="149">
        <f t="shared" si="9"/>
        <v>-1.0093276748560391E-2</v>
      </c>
      <c r="N92" s="179"/>
      <c r="P92" s="149">
        <f>'FY 26 - Original Shell'!AI111</f>
        <v>7.5805999999999998E-2</v>
      </c>
      <c r="Q92" s="149">
        <f>'FY 27 Shell'!AI111</f>
        <v>5.2127E-2</v>
      </c>
      <c r="R92" s="171">
        <f t="shared" si="10"/>
        <v>-2.3678999999999999E-2</v>
      </c>
      <c r="S92" s="149">
        <f t="shared" si="11"/>
        <v>-0.31236313748252115</v>
      </c>
    </row>
    <row r="93" spans="4:19" x14ac:dyDescent="0.15">
      <c r="D93" s="146" t="s">
        <v>273</v>
      </c>
      <c r="E93" s="167">
        <f>'FY 26 - Original Shell'!K112</f>
        <v>2173.06</v>
      </c>
      <c r="F93" s="167">
        <f>'FY 27 Shell'!K112</f>
        <v>2075.59</v>
      </c>
      <c r="G93" s="167">
        <f t="shared" si="6"/>
        <v>-97.4699999999998</v>
      </c>
      <c r="H93" s="149">
        <f t="shared" si="7"/>
        <v>-4.4853800631367659E-2</v>
      </c>
      <c r="J93" s="169">
        <f>'FY 26 - Original Shell'!Y112</f>
        <v>2490.41</v>
      </c>
      <c r="K93" s="169">
        <f>'FY 27 Shell'!Y112</f>
        <v>2380.3900000000003</v>
      </c>
      <c r="L93" s="169">
        <f t="shared" si="8"/>
        <v>-110.01999999999953</v>
      </c>
      <c r="M93" s="149">
        <f t="shared" si="9"/>
        <v>-4.4177464754799223E-2</v>
      </c>
      <c r="N93" s="179"/>
      <c r="P93" s="149">
        <f>'FY 26 - Original Shell'!AI112</f>
        <v>0.43551299999999998</v>
      </c>
      <c r="Q93" s="149">
        <f>'FY 27 Shell'!AI112</f>
        <v>0.41744300000000001</v>
      </c>
      <c r="R93" s="171">
        <f t="shared" si="10"/>
        <v>-1.8069999999999975E-2</v>
      </c>
      <c r="S93" s="149">
        <f t="shared" si="11"/>
        <v>-4.1491298767200924E-2</v>
      </c>
    </row>
    <row r="94" spans="4:19" x14ac:dyDescent="0.15">
      <c r="D94" s="146" t="s">
        <v>274</v>
      </c>
      <c r="E94" s="167">
        <f>'FY 26 - Original Shell'!K113</f>
        <v>219.2</v>
      </c>
      <c r="F94" s="167">
        <f>'FY 27 Shell'!K113</f>
        <v>218.86</v>
      </c>
      <c r="G94" s="167">
        <f t="shared" si="6"/>
        <v>-0.33999999999997499</v>
      </c>
      <c r="H94" s="149">
        <f t="shared" si="7"/>
        <v>-1.5510948905108348E-3</v>
      </c>
      <c r="J94" s="169">
        <f>'FY 26 - Original Shell'!Y113</f>
        <v>240.95</v>
      </c>
      <c r="K94" s="169">
        <f>'FY 27 Shell'!Y113</f>
        <v>241.76000000000002</v>
      </c>
      <c r="L94" s="169">
        <f t="shared" si="8"/>
        <v>0.8100000000000307</v>
      </c>
      <c r="M94" s="149">
        <f t="shared" si="9"/>
        <v>3.361693297364726E-3</v>
      </c>
      <c r="N94" s="179"/>
      <c r="P94" s="149">
        <f>'FY 26 - Original Shell'!AI113</f>
        <v>0.01</v>
      </c>
      <c r="Q94" s="149">
        <f>'FY 27 Shell'!AI113</f>
        <v>0.01</v>
      </c>
      <c r="R94" s="171">
        <f t="shared" si="10"/>
        <v>0</v>
      </c>
      <c r="S94" s="149">
        <f t="shared" si="11"/>
        <v>0</v>
      </c>
    </row>
    <row r="95" spans="4:19" x14ac:dyDescent="0.15">
      <c r="D95" s="146" t="s">
        <v>275</v>
      </c>
      <c r="E95" s="167">
        <f>'FY 26 - Original Shell'!K114</f>
        <v>4521.99</v>
      </c>
      <c r="F95" s="167">
        <f>'FY 27 Shell'!K114</f>
        <v>4426.9799999999996</v>
      </c>
      <c r="G95" s="167">
        <f t="shared" si="6"/>
        <v>-95.010000000000218</v>
      </c>
      <c r="H95" s="149">
        <f t="shared" si="7"/>
        <v>-2.1010661235429582E-2</v>
      </c>
      <c r="J95" s="169">
        <f>'FY 26 - Original Shell'!Y114</f>
        <v>5441.94</v>
      </c>
      <c r="K95" s="169">
        <f>'FY 27 Shell'!Y114</f>
        <v>5309.9299999999994</v>
      </c>
      <c r="L95" s="169">
        <f t="shared" si="8"/>
        <v>-132.01000000000022</v>
      </c>
      <c r="M95" s="149">
        <f t="shared" si="9"/>
        <v>-2.4257893324807003E-2</v>
      </c>
      <c r="N95" s="179"/>
      <c r="P95" s="149">
        <f>'FY 26 - Original Shell'!AI114</f>
        <v>0.53977399999999998</v>
      </c>
      <c r="Q95" s="149">
        <f>'FY 27 Shell'!AI114</f>
        <v>0.511355</v>
      </c>
      <c r="R95" s="171">
        <f t="shared" si="10"/>
        <v>-2.8418999999999972E-2</v>
      </c>
      <c r="S95" s="149">
        <f t="shared" si="11"/>
        <v>-5.2649812699388954E-2</v>
      </c>
    </row>
    <row r="96" spans="4:19" x14ac:dyDescent="0.15">
      <c r="D96" s="146" t="s">
        <v>276</v>
      </c>
      <c r="E96" s="167">
        <f>'FY 26 - Original Shell'!K115</f>
        <v>11285.15</v>
      </c>
      <c r="F96" s="167">
        <f>'FY 27 Shell'!K115</f>
        <v>11161.52</v>
      </c>
      <c r="G96" s="167">
        <f t="shared" si="6"/>
        <v>-123.6299999999992</v>
      </c>
      <c r="H96" s="149">
        <f t="shared" si="7"/>
        <v>-1.0955104717261108E-2</v>
      </c>
      <c r="J96" s="169">
        <f>'FY 26 - Original Shell'!Y115</f>
        <v>14611.44</v>
      </c>
      <c r="K96" s="169">
        <f>'FY 27 Shell'!Y115</f>
        <v>14423.73</v>
      </c>
      <c r="L96" s="169">
        <f t="shared" si="8"/>
        <v>-187.71000000000095</v>
      </c>
      <c r="M96" s="149">
        <f t="shared" si="9"/>
        <v>-1.2846783068609318E-2</v>
      </c>
      <c r="N96" s="179"/>
      <c r="P96" s="149">
        <f>'FY 26 - Original Shell'!AI115</f>
        <v>0.73927699999999996</v>
      </c>
      <c r="Q96" s="149">
        <f>'FY 27 Shell'!AI115</f>
        <v>0.72992999999999997</v>
      </c>
      <c r="R96" s="171">
        <f t="shared" si="10"/>
        <v>-9.3469999999999942E-3</v>
      </c>
      <c r="S96" s="149">
        <f t="shared" si="11"/>
        <v>-1.2643434057870048E-2</v>
      </c>
    </row>
    <row r="97" spans="4:19" x14ac:dyDescent="0.15">
      <c r="D97" s="146" t="s">
        <v>277</v>
      </c>
      <c r="E97" s="167">
        <f>'FY 26 - Original Shell'!K116</f>
        <v>4100.7299999999996</v>
      </c>
      <c r="F97" s="167">
        <f>'FY 27 Shell'!K116</f>
        <v>4065.42</v>
      </c>
      <c r="G97" s="167">
        <f t="shared" si="6"/>
        <v>-35.309999999999491</v>
      </c>
      <c r="H97" s="149">
        <f t="shared" si="7"/>
        <v>-8.6106620040820765E-3</v>
      </c>
      <c r="J97" s="169">
        <f>'FY 26 - Original Shell'!Y116</f>
        <v>4107.58</v>
      </c>
      <c r="K97" s="169">
        <f>'FY 27 Shell'!Y116</f>
        <v>4071.92</v>
      </c>
      <c r="L97" s="169">
        <f t="shared" si="8"/>
        <v>-35.659999999999854</v>
      </c>
      <c r="M97" s="149">
        <f t="shared" si="9"/>
        <v>-8.6815107678973637E-3</v>
      </c>
      <c r="N97" s="179"/>
      <c r="P97" s="149">
        <f>'FY 26 - Original Shell'!AI116</f>
        <v>0.01</v>
      </c>
      <c r="Q97" s="149">
        <f>'FY 27 Shell'!AI116</f>
        <v>0.01</v>
      </c>
      <c r="R97" s="171">
        <f t="shared" si="10"/>
        <v>0</v>
      </c>
      <c r="S97" s="149">
        <f t="shared" si="11"/>
        <v>0</v>
      </c>
    </row>
    <row r="98" spans="4:19" x14ac:dyDescent="0.15">
      <c r="D98" s="146" t="s">
        <v>278</v>
      </c>
      <c r="E98" s="167">
        <f>'FY 26 - Original Shell'!K117</f>
        <v>2069.44</v>
      </c>
      <c r="F98" s="167">
        <f>'FY 27 Shell'!K117</f>
        <v>2041.28</v>
      </c>
      <c r="G98" s="167">
        <f t="shared" si="6"/>
        <v>-28.160000000000082</v>
      </c>
      <c r="H98" s="149">
        <f t="shared" si="7"/>
        <v>-1.36075460027834E-2</v>
      </c>
      <c r="J98" s="169">
        <f>'FY 26 - Original Shell'!Y117</f>
        <v>2212.19</v>
      </c>
      <c r="K98" s="169">
        <f>'FY 27 Shell'!Y117</f>
        <v>2186.73</v>
      </c>
      <c r="L98" s="169">
        <f t="shared" si="8"/>
        <v>-25.460000000000036</v>
      </c>
      <c r="M98" s="149">
        <f t="shared" si="9"/>
        <v>-1.1508957187221728E-2</v>
      </c>
      <c r="N98" s="179"/>
      <c r="P98" s="149">
        <f>'FY 26 - Original Shell'!AI117</f>
        <v>0.01</v>
      </c>
      <c r="Q98" s="149">
        <f>'FY 27 Shell'!AI117</f>
        <v>0.01</v>
      </c>
      <c r="R98" s="171">
        <f t="shared" si="10"/>
        <v>0</v>
      </c>
      <c r="S98" s="149">
        <f t="shared" si="11"/>
        <v>0</v>
      </c>
    </row>
    <row r="99" spans="4:19" x14ac:dyDescent="0.15">
      <c r="D99" s="146" t="s">
        <v>279</v>
      </c>
      <c r="E99" s="167">
        <f>'FY 26 - Original Shell'!K118</f>
        <v>831.18</v>
      </c>
      <c r="F99" s="167">
        <f>'FY 27 Shell'!K118</f>
        <v>786.04</v>
      </c>
      <c r="G99" s="167">
        <f t="shared" si="6"/>
        <v>-45.139999999999986</v>
      </c>
      <c r="H99" s="149">
        <f t="shared" si="7"/>
        <v>-5.4308332731778902E-2</v>
      </c>
      <c r="J99" s="169">
        <f>'FY 26 - Original Shell'!Y118</f>
        <v>882.07999999999993</v>
      </c>
      <c r="K99" s="169">
        <f>'FY 27 Shell'!Y118</f>
        <v>839.39</v>
      </c>
      <c r="L99" s="169">
        <f t="shared" si="8"/>
        <v>-42.689999999999941</v>
      </c>
      <c r="M99" s="149">
        <f t="shared" si="9"/>
        <v>-4.8396970796299593E-2</v>
      </c>
      <c r="N99" s="179"/>
      <c r="P99" s="149">
        <f>'FY 26 - Original Shell'!AI118</f>
        <v>0.27229399999999998</v>
      </c>
      <c r="Q99" s="149">
        <f>'FY 27 Shell'!AI118</f>
        <v>0.269482</v>
      </c>
      <c r="R99" s="171">
        <f t="shared" si="10"/>
        <v>-2.8119999999999812E-3</v>
      </c>
      <c r="S99" s="149">
        <f t="shared" si="11"/>
        <v>-1.032707294321572E-2</v>
      </c>
    </row>
    <row r="100" spans="4:19" x14ac:dyDescent="0.15">
      <c r="D100" s="146" t="s">
        <v>280</v>
      </c>
      <c r="E100" s="167">
        <f>'FY 26 - Original Shell'!K119</f>
        <v>16938</v>
      </c>
      <c r="F100" s="167">
        <f>'FY 27 Shell'!K119</f>
        <v>16097.48</v>
      </c>
      <c r="G100" s="167">
        <f t="shared" si="6"/>
        <v>-840.52000000000044</v>
      </c>
      <c r="H100" s="149">
        <f t="shared" si="7"/>
        <v>-4.9623332152556411E-2</v>
      </c>
      <c r="J100" s="169">
        <f>'FY 26 - Original Shell'!Y119</f>
        <v>22434.53</v>
      </c>
      <c r="K100" s="169">
        <f>'FY 27 Shell'!Y119</f>
        <v>21301.41</v>
      </c>
      <c r="L100" s="169">
        <f t="shared" si="8"/>
        <v>-1133.119999999999</v>
      </c>
      <c r="M100" s="149">
        <f t="shared" si="9"/>
        <v>-5.0507855524497242E-2</v>
      </c>
      <c r="N100" s="179"/>
      <c r="P100" s="149">
        <f>'FY 26 - Original Shell'!AI119</f>
        <v>0.66068100000000007</v>
      </c>
      <c r="Q100" s="149">
        <f>'FY 27 Shell'!AI119</f>
        <v>0.64022699999999999</v>
      </c>
      <c r="R100" s="171">
        <f t="shared" si="10"/>
        <v>-2.0454000000000083E-2</v>
      </c>
      <c r="S100" s="149">
        <f t="shared" si="11"/>
        <v>-3.0958965067861919E-2</v>
      </c>
    </row>
    <row r="101" spans="4:19" x14ac:dyDescent="0.15">
      <c r="D101" s="146" t="s">
        <v>281</v>
      </c>
      <c r="E101" s="167">
        <f>'FY 26 - Original Shell'!K120</f>
        <v>3869</v>
      </c>
      <c r="F101" s="167">
        <f>'FY 27 Shell'!K120</f>
        <v>3819.19</v>
      </c>
      <c r="G101" s="167">
        <f t="shared" si="6"/>
        <v>-49.809999999999945</v>
      </c>
      <c r="H101" s="149">
        <f t="shared" si="7"/>
        <v>-1.2874127681571451E-2</v>
      </c>
      <c r="J101" s="169">
        <f>'FY 26 - Original Shell'!Y120</f>
        <v>4367.6000000000004</v>
      </c>
      <c r="K101" s="169">
        <f>'FY 27 Shell'!Y120</f>
        <v>4312.74</v>
      </c>
      <c r="L101" s="169">
        <f t="shared" si="8"/>
        <v>-54.860000000000582</v>
      </c>
      <c r="M101" s="149">
        <f t="shared" si="9"/>
        <v>-1.2560674054400719E-2</v>
      </c>
      <c r="N101" s="179"/>
      <c r="P101" s="149">
        <f>'FY 26 - Original Shell'!AI120</f>
        <v>0.33553500000000003</v>
      </c>
      <c r="Q101" s="149">
        <f>'FY 27 Shell'!AI120</f>
        <v>0.31569199999999997</v>
      </c>
      <c r="R101" s="171">
        <f t="shared" si="10"/>
        <v>-1.9843000000000055E-2</v>
      </c>
      <c r="S101" s="149">
        <f t="shared" si="11"/>
        <v>-5.9138390927921239E-2</v>
      </c>
    </row>
    <row r="102" spans="4:19" x14ac:dyDescent="0.15">
      <c r="D102" s="146" t="s">
        <v>282</v>
      </c>
      <c r="E102" s="167">
        <f>'FY 26 - Original Shell'!K121</f>
        <v>3095.76</v>
      </c>
      <c r="F102" s="167">
        <f>'FY 27 Shell'!K121</f>
        <v>3031.8</v>
      </c>
      <c r="G102" s="167">
        <f t="shared" si="6"/>
        <v>-63.960000000000036</v>
      </c>
      <c r="H102" s="149">
        <f t="shared" si="7"/>
        <v>-2.0660516319094515E-2</v>
      </c>
      <c r="J102" s="169">
        <f>'FY 26 - Original Shell'!Y121</f>
        <v>4261.54</v>
      </c>
      <c r="K102" s="169">
        <f>'FY 27 Shell'!Y121</f>
        <v>4165.6400000000003</v>
      </c>
      <c r="L102" s="169">
        <f t="shared" si="8"/>
        <v>-95.899999999999636</v>
      </c>
      <c r="M102" s="149">
        <f t="shared" si="9"/>
        <v>-2.2503601984259127E-2</v>
      </c>
      <c r="N102" s="179"/>
      <c r="P102" s="149">
        <f>'FY 26 - Original Shell'!AI121</f>
        <v>0.60808000000000006</v>
      </c>
      <c r="Q102" s="149">
        <f>'FY 27 Shell'!AI121</f>
        <v>0.606738</v>
      </c>
      <c r="R102" s="171">
        <f t="shared" si="10"/>
        <v>-1.3420000000000654E-3</v>
      </c>
      <c r="S102" s="149">
        <f t="shared" si="11"/>
        <v>-2.2069464544140003E-3</v>
      </c>
    </row>
    <row r="103" spans="4:19" x14ac:dyDescent="0.15">
      <c r="D103" s="146" t="s">
        <v>283</v>
      </c>
      <c r="E103" s="167">
        <f>'FY 26 - Original Shell'!K122</f>
        <v>3526.99</v>
      </c>
      <c r="F103" s="167">
        <f>'FY 27 Shell'!K122</f>
        <v>3437.08</v>
      </c>
      <c r="G103" s="167">
        <f t="shared" si="6"/>
        <v>-89.909999999999854</v>
      </c>
      <c r="H103" s="149">
        <f t="shared" si="7"/>
        <v>-2.5491991755009189E-2</v>
      </c>
      <c r="J103" s="169">
        <f>'FY 26 - Original Shell'!Y122</f>
        <v>3946.64</v>
      </c>
      <c r="K103" s="169">
        <f>'FY 27 Shell'!Y122</f>
        <v>3900.43</v>
      </c>
      <c r="L103" s="169">
        <f t="shared" si="8"/>
        <v>-46.210000000000036</v>
      </c>
      <c r="M103" s="149">
        <f t="shared" si="9"/>
        <v>-1.170869397766202E-2</v>
      </c>
      <c r="N103" s="179"/>
      <c r="P103" s="149">
        <f>'FY 26 - Original Shell'!AI122</f>
        <v>0.256025</v>
      </c>
      <c r="Q103" s="149">
        <f>'FY 27 Shell'!AI122</f>
        <v>0.22290199999999999</v>
      </c>
      <c r="R103" s="171">
        <f t="shared" si="10"/>
        <v>-3.3123000000000014E-2</v>
      </c>
      <c r="S103" s="149">
        <f t="shared" si="11"/>
        <v>-0.12937408456205454</v>
      </c>
    </row>
    <row r="104" spans="4:19" x14ac:dyDescent="0.15">
      <c r="D104" s="146" t="s">
        <v>284</v>
      </c>
      <c r="E104" s="167">
        <f>'FY 26 - Original Shell'!K123</f>
        <v>3957.3</v>
      </c>
      <c r="F104" s="167">
        <f>'FY 27 Shell'!K123</f>
        <v>3882.31</v>
      </c>
      <c r="G104" s="167">
        <f t="shared" si="6"/>
        <v>-74.990000000000236</v>
      </c>
      <c r="H104" s="149">
        <f t="shared" si="7"/>
        <v>-1.8949788997548893E-2</v>
      </c>
      <c r="J104" s="169">
        <f>'FY 26 - Original Shell'!Y123</f>
        <v>4155.3500000000004</v>
      </c>
      <c r="K104" s="169">
        <f>'FY 27 Shell'!Y123</f>
        <v>4080.0099999999998</v>
      </c>
      <c r="L104" s="169">
        <f t="shared" si="8"/>
        <v>-75.3400000000006</v>
      </c>
      <c r="M104" s="149">
        <f t="shared" si="9"/>
        <v>-1.8130843370594677E-2</v>
      </c>
      <c r="N104" s="179"/>
      <c r="P104" s="149">
        <f>'FY 26 - Original Shell'!AI123</f>
        <v>6.8959000000000006E-2</v>
      </c>
      <c r="Q104" s="149">
        <f>'FY 27 Shell'!AI123</f>
        <v>4.7699999999999999E-2</v>
      </c>
      <c r="R104" s="171">
        <f t="shared" si="10"/>
        <v>-2.1259000000000007E-2</v>
      </c>
      <c r="S104" s="149">
        <f t="shared" si="11"/>
        <v>-0.30828463289780894</v>
      </c>
    </row>
    <row r="105" spans="4:19" x14ac:dyDescent="0.15">
      <c r="D105" s="146" t="s">
        <v>285</v>
      </c>
      <c r="E105" s="167">
        <f>'FY 26 - Original Shell'!K124</f>
        <v>124.42</v>
      </c>
      <c r="F105" s="167">
        <f>'FY 27 Shell'!K124</f>
        <v>113.82</v>
      </c>
      <c r="G105" s="167">
        <f t="shared" si="6"/>
        <v>-10.600000000000009</v>
      </c>
      <c r="H105" s="149">
        <f t="shared" si="7"/>
        <v>-8.519530622086488E-2</v>
      </c>
      <c r="J105" s="169">
        <f>'FY 26 - Original Shell'!Y124</f>
        <v>137.22</v>
      </c>
      <c r="K105" s="169">
        <f>'FY 27 Shell'!Y124</f>
        <v>126.16999999999999</v>
      </c>
      <c r="L105" s="169">
        <f t="shared" si="8"/>
        <v>-11.050000000000011</v>
      </c>
      <c r="M105" s="149">
        <f t="shared" si="9"/>
        <v>-8.0527619880483972E-2</v>
      </c>
      <c r="N105" s="179"/>
      <c r="P105" s="149">
        <f>'FY 26 - Original Shell'!AI124</f>
        <v>0.01</v>
      </c>
      <c r="Q105" s="149">
        <f>'FY 27 Shell'!AI124</f>
        <v>0.01</v>
      </c>
      <c r="R105" s="171">
        <f t="shared" si="10"/>
        <v>0</v>
      </c>
      <c r="S105" s="149">
        <f t="shared" si="11"/>
        <v>0</v>
      </c>
    </row>
    <row r="106" spans="4:19" x14ac:dyDescent="0.15">
      <c r="D106" s="146" t="s">
        <v>286</v>
      </c>
      <c r="E106" s="167">
        <f>'FY 26 - Original Shell'!K125</f>
        <v>1582.16</v>
      </c>
      <c r="F106" s="167">
        <f>'FY 27 Shell'!K125</f>
        <v>1577.1</v>
      </c>
      <c r="G106" s="167">
        <f t="shared" si="6"/>
        <v>-5.0600000000001728</v>
      </c>
      <c r="H106" s="149">
        <f t="shared" si="7"/>
        <v>-3.1981594781818352E-3</v>
      </c>
      <c r="J106" s="169">
        <f>'FY 26 - Original Shell'!Y125</f>
        <v>1706.46</v>
      </c>
      <c r="K106" s="169">
        <f>'FY 27 Shell'!Y125</f>
        <v>1689.85</v>
      </c>
      <c r="L106" s="169">
        <f t="shared" si="8"/>
        <v>-16.610000000000127</v>
      </c>
      <c r="M106" s="149">
        <f t="shared" si="9"/>
        <v>-9.7336005531920618E-3</v>
      </c>
      <c r="N106" s="179"/>
      <c r="P106" s="149">
        <f>'FY 26 - Original Shell'!AI125</f>
        <v>0.28647400000000001</v>
      </c>
      <c r="Q106" s="149">
        <f>'FY 27 Shell'!AI125</f>
        <v>0.27130500000000002</v>
      </c>
      <c r="R106" s="171">
        <f t="shared" si="10"/>
        <v>-1.5168999999999988E-2</v>
      </c>
      <c r="S106" s="149">
        <f t="shared" si="11"/>
        <v>-5.2950704077856937E-2</v>
      </c>
    </row>
    <row r="107" spans="4:19" x14ac:dyDescent="0.15">
      <c r="D107" s="146" t="s">
        <v>287</v>
      </c>
      <c r="E107" s="167">
        <f>'FY 26 - Original Shell'!K126</f>
        <v>347.8</v>
      </c>
      <c r="F107" s="167">
        <f>'FY 27 Shell'!K126</f>
        <v>334.81</v>
      </c>
      <c r="G107" s="167">
        <f t="shared" si="6"/>
        <v>-12.990000000000009</v>
      </c>
      <c r="H107" s="149">
        <f t="shared" si="7"/>
        <v>-3.7349051178838438E-2</v>
      </c>
      <c r="J107" s="169">
        <f>'FY 26 - Original Shell'!Y126</f>
        <v>395.90000000000003</v>
      </c>
      <c r="K107" s="169">
        <f>'FY 27 Shell'!Y126</f>
        <v>382.76</v>
      </c>
      <c r="L107" s="169">
        <f t="shared" si="8"/>
        <v>-13.140000000000043</v>
      </c>
      <c r="M107" s="149">
        <f t="shared" si="9"/>
        <v>-3.3190199545339839E-2</v>
      </c>
      <c r="N107" s="179"/>
      <c r="P107" s="149">
        <f>'FY 26 - Original Shell'!AI126</f>
        <v>0.38400499999999999</v>
      </c>
      <c r="Q107" s="149">
        <f>'FY 27 Shell'!AI126</f>
        <v>0.377772</v>
      </c>
      <c r="R107" s="171">
        <f t="shared" si="10"/>
        <v>-6.2329999999999885E-3</v>
      </c>
      <c r="S107" s="149">
        <f t="shared" si="11"/>
        <v>-1.623155948490251E-2</v>
      </c>
    </row>
    <row r="108" spans="4:19" x14ac:dyDescent="0.15">
      <c r="D108" s="146" t="s">
        <v>288</v>
      </c>
      <c r="E108" s="167">
        <f>'FY 26 - Original Shell'!K127</f>
        <v>3242.55</v>
      </c>
      <c r="F108" s="167">
        <f>'FY 27 Shell'!K127</f>
        <v>3193.85</v>
      </c>
      <c r="G108" s="167">
        <f t="shared" si="6"/>
        <v>-48.700000000000273</v>
      </c>
      <c r="H108" s="149">
        <f t="shared" si="7"/>
        <v>-1.5019043653914441E-2</v>
      </c>
      <c r="J108" s="169">
        <f>'FY 26 - Original Shell'!Y127</f>
        <v>3517.4500000000003</v>
      </c>
      <c r="K108" s="169">
        <f>'FY 27 Shell'!Y127</f>
        <v>3456.7</v>
      </c>
      <c r="L108" s="169">
        <f t="shared" si="8"/>
        <v>-60.750000000000455</v>
      </c>
      <c r="M108" s="149">
        <f t="shared" si="9"/>
        <v>-1.7271034414135369E-2</v>
      </c>
      <c r="N108" s="179"/>
      <c r="P108" s="149">
        <f>'FY 26 - Original Shell'!AI127</f>
        <v>9.8542000000000005E-2</v>
      </c>
      <c r="Q108" s="149">
        <f>'FY 27 Shell'!AI127</f>
        <v>8.1726999999999994E-2</v>
      </c>
      <c r="R108" s="171">
        <f t="shared" si="10"/>
        <v>-1.681500000000001E-2</v>
      </c>
      <c r="S108" s="149">
        <f t="shared" si="11"/>
        <v>-0.17063790059061121</v>
      </c>
    </row>
    <row r="109" spans="4:19" x14ac:dyDescent="0.15">
      <c r="D109" s="146" t="s">
        <v>289</v>
      </c>
      <c r="E109" s="167">
        <f>'FY 26 - Original Shell'!K128</f>
        <v>707.27</v>
      </c>
      <c r="F109" s="167">
        <f>'FY 27 Shell'!K128</f>
        <v>712.09</v>
      </c>
      <c r="G109" s="167">
        <f t="shared" si="6"/>
        <v>4.82000000000005</v>
      </c>
      <c r="H109" s="149">
        <f t="shared" si="7"/>
        <v>6.8149363043817071E-3</v>
      </c>
      <c r="J109" s="169">
        <f>'FY 26 - Original Shell'!Y128</f>
        <v>745.52</v>
      </c>
      <c r="K109" s="169">
        <f>'FY 27 Shell'!Y128</f>
        <v>748.94</v>
      </c>
      <c r="L109" s="169">
        <f t="shared" si="8"/>
        <v>3.4200000000000728</v>
      </c>
      <c r="M109" s="149">
        <f t="shared" si="9"/>
        <v>4.5874020817685277E-3</v>
      </c>
      <c r="N109" s="179"/>
      <c r="P109" s="149">
        <f>'FY 26 - Original Shell'!AI128</f>
        <v>0.23153499999999999</v>
      </c>
      <c r="Q109" s="149">
        <f>'FY 27 Shell'!AI128</f>
        <v>0.13383700000000001</v>
      </c>
      <c r="R109" s="171">
        <f t="shared" si="10"/>
        <v>-9.7697999999999979E-2</v>
      </c>
      <c r="S109" s="149">
        <f t="shared" si="11"/>
        <v>-0.42195780335586403</v>
      </c>
    </row>
    <row r="110" spans="4:19" x14ac:dyDescent="0.15">
      <c r="D110" s="146" t="s">
        <v>290</v>
      </c>
      <c r="E110" s="167">
        <f>'FY 26 - Original Shell'!K129</f>
        <v>11808.17</v>
      </c>
      <c r="F110" s="167">
        <f>'FY 27 Shell'!K129</f>
        <v>11554.81</v>
      </c>
      <c r="G110" s="167">
        <f t="shared" si="6"/>
        <v>-253.36000000000058</v>
      </c>
      <c r="H110" s="149">
        <f t="shared" si="7"/>
        <v>-2.1456330659196183E-2</v>
      </c>
      <c r="J110" s="169">
        <f>'FY 26 - Original Shell'!Y129</f>
        <v>14270.97</v>
      </c>
      <c r="K110" s="169">
        <f>'FY 27 Shell'!Y129</f>
        <v>14064.859999999999</v>
      </c>
      <c r="L110" s="169">
        <f t="shared" si="8"/>
        <v>-206.11000000000058</v>
      </c>
      <c r="M110" s="149">
        <f t="shared" si="9"/>
        <v>-1.4442606213873379E-2</v>
      </c>
      <c r="N110" s="179"/>
      <c r="P110" s="149">
        <f>'FY 26 - Original Shell'!AI129</f>
        <v>0.1</v>
      </c>
      <c r="Q110" s="149">
        <f>'FY 27 Shell'!AI129</f>
        <v>0.1</v>
      </c>
      <c r="R110" s="171">
        <f t="shared" si="10"/>
        <v>0</v>
      </c>
      <c r="S110" s="149">
        <f t="shared" si="11"/>
        <v>0</v>
      </c>
    </row>
    <row r="111" spans="4:19" x14ac:dyDescent="0.15">
      <c r="D111" s="146" t="s">
        <v>291</v>
      </c>
      <c r="E111" s="167">
        <f>'FY 26 - Original Shell'!K130</f>
        <v>4924</v>
      </c>
      <c r="F111" s="167">
        <f>'FY 27 Shell'!K130</f>
        <v>4818</v>
      </c>
      <c r="G111" s="167">
        <f t="shared" si="6"/>
        <v>-106</v>
      </c>
      <c r="H111" s="149">
        <f t="shared" si="7"/>
        <v>-2.1527213647441104E-2</v>
      </c>
      <c r="J111" s="169">
        <f>'FY 26 - Original Shell'!Y130</f>
        <v>6436.4900000000007</v>
      </c>
      <c r="K111" s="169">
        <f>'FY 27 Shell'!Y130</f>
        <v>6324.63</v>
      </c>
      <c r="L111" s="169">
        <f t="shared" si="8"/>
        <v>-111.86000000000058</v>
      </c>
      <c r="M111" s="149">
        <f t="shared" si="9"/>
        <v>-1.7379037332459241E-2</v>
      </c>
      <c r="N111" s="179"/>
      <c r="P111" s="149">
        <f>'FY 26 - Original Shell'!AI130</f>
        <v>0.65541800000000006</v>
      </c>
      <c r="Q111" s="149">
        <f>'FY 27 Shell'!AI130</f>
        <v>0.65875300000000003</v>
      </c>
      <c r="R111" s="171">
        <f t="shared" si="10"/>
        <v>3.3349999999999769E-3</v>
      </c>
      <c r="S111" s="149">
        <f t="shared" si="11"/>
        <v>5.0883558278838493E-3</v>
      </c>
    </row>
    <row r="112" spans="4:19" x14ac:dyDescent="0.15">
      <c r="D112" s="146" t="s">
        <v>292</v>
      </c>
      <c r="E112" s="167">
        <f>'FY 26 - Original Shell'!K131</f>
        <v>1059.8599999999999</v>
      </c>
      <c r="F112" s="167">
        <f>'FY 27 Shell'!K131</f>
        <v>1046.6300000000001</v>
      </c>
      <c r="G112" s="167">
        <f t="shared" si="6"/>
        <v>-13.229999999999791</v>
      </c>
      <c r="H112" s="149">
        <f t="shared" si="7"/>
        <v>-1.2482780744626453E-2</v>
      </c>
      <c r="J112" s="169">
        <f>'FY 26 - Original Shell'!Y131</f>
        <v>1115.6099999999999</v>
      </c>
      <c r="K112" s="169">
        <f>'FY 27 Shell'!Y131</f>
        <v>1097.0800000000002</v>
      </c>
      <c r="L112" s="169">
        <f t="shared" si="8"/>
        <v>-18.529999999999745</v>
      </c>
      <c r="M112" s="149">
        <f t="shared" si="9"/>
        <v>-1.6609747133854793E-2</v>
      </c>
      <c r="N112" s="179"/>
      <c r="P112" s="149">
        <f>'FY 26 - Original Shell'!AI131</f>
        <v>0.01</v>
      </c>
      <c r="Q112" s="149">
        <f>'FY 27 Shell'!AI131</f>
        <v>0.01</v>
      </c>
      <c r="R112" s="171">
        <f t="shared" si="10"/>
        <v>0</v>
      </c>
      <c r="S112" s="149">
        <f t="shared" si="11"/>
        <v>0</v>
      </c>
    </row>
    <row r="113" spans="4:19" x14ac:dyDescent="0.15">
      <c r="D113" s="146" t="s">
        <v>293</v>
      </c>
      <c r="E113" s="167">
        <f>'FY 26 - Original Shell'!K132</f>
        <v>1051</v>
      </c>
      <c r="F113" s="167">
        <f>'FY 27 Shell'!K132</f>
        <v>1007</v>
      </c>
      <c r="G113" s="167">
        <f t="shared" si="6"/>
        <v>-44</v>
      </c>
      <c r="H113" s="149">
        <f t="shared" si="7"/>
        <v>-4.1864890580399619E-2</v>
      </c>
      <c r="J113" s="169">
        <f>'FY 26 - Original Shell'!Y132</f>
        <v>1147.45</v>
      </c>
      <c r="K113" s="169">
        <f>'FY 27 Shell'!Y132</f>
        <v>1103.2</v>
      </c>
      <c r="L113" s="169">
        <f t="shared" si="8"/>
        <v>-44.25</v>
      </c>
      <c r="M113" s="149">
        <f t="shared" si="9"/>
        <v>-3.8563771841910323E-2</v>
      </c>
      <c r="N113" s="179"/>
      <c r="P113" s="149">
        <f>'FY 26 - Original Shell'!AI132</f>
        <v>0.01</v>
      </c>
      <c r="Q113" s="149">
        <f>'FY 27 Shell'!AI132</f>
        <v>0.01</v>
      </c>
      <c r="R113" s="171">
        <f t="shared" si="10"/>
        <v>0</v>
      </c>
      <c r="S113" s="149">
        <f t="shared" si="11"/>
        <v>0</v>
      </c>
    </row>
    <row r="114" spans="4:19" x14ac:dyDescent="0.15">
      <c r="D114" s="146" t="s">
        <v>294</v>
      </c>
      <c r="E114" s="167">
        <f>'FY 26 - Original Shell'!K133</f>
        <v>2250.4899999999998</v>
      </c>
      <c r="F114" s="167">
        <f>'FY 27 Shell'!K133</f>
        <v>2245.58</v>
      </c>
      <c r="G114" s="167">
        <f t="shared" si="6"/>
        <v>-4.9099999999998545</v>
      </c>
      <c r="H114" s="149">
        <f t="shared" si="7"/>
        <v>-2.1817470861900542E-3</v>
      </c>
      <c r="J114" s="169">
        <f>'FY 26 - Original Shell'!Y133</f>
        <v>2381.9899999999998</v>
      </c>
      <c r="K114" s="169">
        <f>'FY 27 Shell'!Y133</f>
        <v>2368.63</v>
      </c>
      <c r="L114" s="169">
        <f t="shared" si="8"/>
        <v>-13.359999999999673</v>
      </c>
      <c r="M114" s="149">
        <f t="shared" si="9"/>
        <v>-5.6087557042639449E-3</v>
      </c>
      <c r="N114" s="179"/>
      <c r="P114" s="149">
        <f>'FY 26 - Original Shell'!AI133</f>
        <v>0.01</v>
      </c>
      <c r="Q114" s="149">
        <f>'FY 27 Shell'!AI133</f>
        <v>0.01</v>
      </c>
      <c r="R114" s="171">
        <f t="shared" si="10"/>
        <v>0</v>
      </c>
      <c r="S114" s="149">
        <f t="shared" si="11"/>
        <v>0</v>
      </c>
    </row>
    <row r="115" spans="4:19" x14ac:dyDescent="0.15">
      <c r="D115" s="146" t="s">
        <v>295</v>
      </c>
      <c r="E115" s="167">
        <f>'FY 26 - Original Shell'!K134</f>
        <v>1688</v>
      </c>
      <c r="F115" s="167">
        <f>'FY 27 Shell'!K134</f>
        <v>1661.1</v>
      </c>
      <c r="G115" s="167">
        <f t="shared" si="6"/>
        <v>-26.900000000000091</v>
      </c>
      <c r="H115" s="149">
        <f t="shared" si="7"/>
        <v>-1.5936018957346025E-2</v>
      </c>
      <c r="J115" s="169">
        <f>'FY 26 - Original Shell'!Y134</f>
        <v>1787.65</v>
      </c>
      <c r="K115" s="169">
        <f>'FY 27 Shell'!Y134</f>
        <v>1758.05</v>
      </c>
      <c r="L115" s="169">
        <f t="shared" si="8"/>
        <v>-29.600000000000136</v>
      </c>
      <c r="M115" s="149">
        <f t="shared" si="9"/>
        <v>-1.6558051072637338E-2</v>
      </c>
      <c r="N115" s="179"/>
      <c r="P115" s="149">
        <f>'FY 26 - Original Shell'!AI134</f>
        <v>0.10588</v>
      </c>
      <c r="Q115" s="149">
        <f>'FY 27 Shell'!AI134</f>
        <v>7.7052999999999996E-2</v>
      </c>
      <c r="R115" s="171">
        <f t="shared" si="10"/>
        <v>-2.8827000000000005E-2</v>
      </c>
      <c r="S115" s="149">
        <f t="shared" si="11"/>
        <v>-0.27226105024556108</v>
      </c>
    </row>
    <row r="116" spans="4:19" x14ac:dyDescent="0.15">
      <c r="D116" s="146" t="s">
        <v>296</v>
      </c>
      <c r="E116" s="167">
        <f>'FY 26 - Original Shell'!K135</f>
        <v>1843.3</v>
      </c>
      <c r="F116" s="167">
        <f>'FY 27 Shell'!K135</f>
        <v>1761.94</v>
      </c>
      <c r="G116" s="167">
        <f t="shared" si="6"/>
        <v>-81.3599999999999</v>
      </c>
      <c r="H116" s="149">
        <f t="shared" si="7"/>
        <v>-4.413823034774584E-2</v>
      </c>
      <c r="J116" s="169">
        <f>'FY 26 - Original Shell'!Y135</f>
        <v>2153.4</v>
      </c>
      <c r="K116" s="169">
        <f>'FY 27 Shell'!Y135</f>
        <v>2059.94</v>
      </c>
      <c r="L116" s="169">
        <f t="shared" si="8"/>
        <v>-93.460000000000036</v>
      </c>
      <c r="M116" s="149">
        <f t="shared" si="9"/>
        <v>-4.3401133091854754E-2</v>
      </c>
      <c r="N116" s="179"/>
      <c r="P116" s="149">
        <f>'FY 26 - Original Shell'!AI135</f>
        <v>0.481902</v>
      </c>
      <c r="Q116" s="149">
        <f>'FY 27 Shell'!AI135</f>
        <v>0.46253899999999998</v>
      </c>
      <c r="R116" s="171">
        <f t="shared" si="10"/>
        <v>-1.9363000000000019E-2</v>
      </c>
      <c r="S116" s="149">
        <f t="shared" si="11"/>
        <v>-4.0180368622666059E-2</v>
      </c>
    </row>
    <row r="117" spans="4:19" x14ac:dyDescent="0.15">
      <c r="D117" s="146" t="s">
        <v>297</v>
      </c>
      <c r="E117" s="167">
        <f>'FY 26 - Original Shell'!K136</f>
        <v>2233.9</v>
      </c>
      <c r="F117" s="167">
        <f>'FY 27 Shell'!K136</f>
        <v>2156.2800000000002</v>
      </c>
      <c r="G117" s="167">
        <f t="shared" si="6"/>
        <v>-77.619999999999891</v>
      </c>
      <c r="H117" s="149">
        <f t="shared" si="7"/>
        <v>-3.4746407627915255E-2</v>
      </c>
      <c r="J117" s="169">
        <f>'FY 26 - Original Shell'!Y136</f>
        <v>2548.9500000000003</v>
      </c>
      <c r="K117" s="169">
        <f>'FY 27 Shell'!Y136</f>
        <v>2452.63</v>
      </c>
      <c r="L117" s="169">
        <f t="shared" si="8"/>
        <v>-96.320000000000164</v>
      </c>
      <c r="M117" s="149">
        <f t="shared" si="9"/>
        <v>-3.7788108829125776E-2</v>
      </c>
      <c r="N117" s="179"/>
      <c r="P117" s="149">
        <f>'FY 26 - Original Shell'!AI136</f>
        <v>0.43369000000000002</v>
      </c>
      <c r="Q117" s="149">
        <f>'FY 27 Shell'!AI136</f>
        <v>0.42015000000000002</v>
      </c>
      <c r="R117" s="171">
        <f t="shared" si="10"/>
        <v>-1.3539999999999996E-2</v>
      </c>
      <c r="S117" s="149">
        <f t="shared" si="11"/>
        <v>-3.1220457008462255E-2</v>
      </c>
    </row>
    <row r="118" spans="4:19" x14ac:dyDescent="0.15">
      <c r="D118" s="146" t="s">
        <v>298</v>
      </c>
      <c r="E118" s="167">
        <f>'FY 26 - Original Shell'!K137</f>
        <v>1355.7</v>
      </c>
      <c r="F118" s="167">
        <f>'FY 27 Shell'!K137</f>
        <v>1345.07</v>
      </c>
      <c r="G118" s="167">
        <f t="shared" si="6"/>
        <v>-10.630000000000109</v>
      </c>
      <c r="H118" s="149">
        <f t="shared" si="7"/>
        <v>-7.8409677657299611E-3</v>
      </c>
      <c r="J118" s="169">
        <f>'FY 26 - Original Shell'!Y137</f>
        <v>1573.6000000000001</v>
      </c>
      <c r="K118" s="169">
        <f>'FY 27 Shell'!Y137</f>
        <v>1541.97</v>
      </c>
      <c r="L118" s="169">
        <f t="shared" si="8"/>
        <v>-31.630000000000109</v>
      </c>
      <c r="M118" s="149">
        <f t="shared" si="9"/>
        <v>-2.0100406710727062E-2</v>
      </c>
      <c r="N118" s="179"/>
      <c r="P118" s="149">
        <f>'FY 26 - Original Shell'!AI137</f>
        <v>0.49853499999999995</v>
      </c>
      <c r="Q118" s="149">
        <f>'FY 27 Shell'!AI137</f>
        <v>0.48206300000000002</v>
      </c>
      <c r="R118" s="171">
        <f t="shared" si="10"/>
        <v>-1.6471999999999931E-2</v>
      </c>
      <c r="S118" s="149">
        <f t="shared" si="11"/>
        <v>-3.3040809572045964E-2</v>
      </c>
    </row>
    <row r="119" spans="4:19" x14ac:dyDescent="0.15">
      <c r="D119" s="146" t="s">
        <v>299</v>
      </c>
      <c r="E119" s="167">
        <f>'FY 26 - Original Shell'!K138</f>
        <v>512.33000000000004</v>
      </c>
      <c r="F119" s="167">
        <f>'FY 27 Shell'!K138</f>
        <v>500.38</v>
      </c>
      <c r="G119" s="167">
        <f t="shared" si="6"/>
        <v>-11.950000000000045</v>
      </c>
      <c r="H119" s="149">
        <f t="shared" si="7"/>
        <v>-2.3324810180938155E-2</v>
      </c>
      <c r="J119" s="169">
        <f>'FY 26 - Original Shell'!Y138</f>
        <v>539.63</v>
      </c>
      <c r="K119" s="169">
        <f>'FY 27 Shell'!Y138</f>
        <v>532.08000000000004</v>
      </c>
      <c r="L119" s="169">
        <f t="shared" si="8"/>
        <v>-7.5499999999999545</v>
      </c>
      <c r="M119" s="149">
        <f t="shared" si="9"/>
        <v>-1.3991067953968376E-2</v>
      </c>
      <c r="N119" s="179"/>
      <c r="P119" s="149">
        <f>'FY 26 - Original Shell'!AI138</f>
        <v>0.31833299999999998</v>
      </c>
      <c r="Q119" s="149">
        <f>'FY 27 Shell'!AI138</f>
        <v>0.27157199999999998</v>
      </c>
      <c r="R119" s="171">
        <f t="shared" si="10"/>
        <v>-4.6760999999999997E-2</v>
      </c>
      <c r="S119" s="149">
        <f t="shared" si="11"/>
        <v>-0.14689334753230107</v>
      </c>
    </row>
    <row r="120" spans="4:19" x14ac:dyDescent="0.15">
      <c r="D120" s="146" t="s">
        <v>300</v>
      </c>
      <c r="E120" s="167">
        <f>'FY 26 - Original Shell'!K139</f>
        <v>1248.73</v>
      </c>
      <c r="F120" s="167">
        <f>'FY 27 Shell'!K139</f>
        <v>1238.29</v>
      </c>
      <c r="G120" s="167">
        <f t="shared" si="6"/>
        <v>-10.440000000000055</v>
      </c>
      <c r="H120" s="149">
        <f t="shared" si="7"/>
        <v>-8.3604942621704082E-3</v>
      </c>
      <c r="J120" s="169">
        <f>'FY 26 - Original Shell'!Y139</f>
        <v>1354.48</v>
      </c>
      <c r="K120" s="169">
        <f>'FY 27 Shell'!Y139</f>
        <v>1351.69</v>
      </c>
      <c r="L120" s="169">
        <f t="shared" si="8"/>
        <v>-2.7899999999999636</v>
      </c>
      <c r="M120" s="149">
        <f t="shared" si="9"/>
        <v>-2.059831079085674E-3</v>
      </c>
      <c r="N120" s="179"/>
      <c r="P120" s="149">
        <f>'FY 26 - Original Shell'!AI139</f>
        <v>0.31900899999999999</v>
      </c>
      <c r="Q120" s="149">
        <f>'FY 27 Shell'!AI139</f>
        <v>0.31135800000000002</v>
      </c>
      <c r="R120" s="171">
        <f t="shared" si="10"/>
        <v>-7.6509999999999634E-3</v>
      </c>
      <c r="S120" s="149">
        <f t="shared" si="11"/>
        <v>-2.398364936412441E-2</v>
      </c>
    </row>
    <row r="121" spans="4:19" x14ac:dyDescent="0.15">
      <c r="D121" s="146" t="s">
        <v>301</v>
      </c>
      <c r="E121" s="167">
        <f>'FY 26 - Original Shell'!K140</f>
        <v>620.52</v>
      </c>
      <c r="F121" s="167">
        <f>'FY 27 Shell'!K140</f>
        <v>589.16</v>
      </c>
      <c r="G121" s="167">
        <f t="shared" si="6"/>
        <v>-31.360000000000014</v>
      </c>
      <c r="H121" s="149">
        <f t="shared" si="7"/>
        <v>-5.0538258235028707E-2</v>
      </c>
      <c r="J121" s="169">
        <f>'FY 26 - Original Shell'!Y140</f>
        <v>678.42</v>
      </c>
      <c r="K121" s="169">
        <f>'FY 27 Shell'!Y140</f>
        <v>644.66</v>
      </c>
      <c r="L121" s="169">
        <f t="shared" si="8"/>
        <v>-33.759999999999991</v>
      </c>
      <c r="M121" s="149">
        <f t="shared" si="9"/>
        <v>-4.976268388314023E-2</v>
      </c>
      <c r="N121" s="179"/>
      <c r="P121" s="149">
        <f>'FY 26 - Original Shell'!AI140</f>
        <v>0.29238799999999998</v>
      </c>
      <c r="Q121" s="149">
        <f>'FY 27 Shell'!AI140</f>
        <v>0.26867999999999997</v>
      </c>
      <c r="R121" s="171">
        <f t="shared" si="10"/>
        <v>-2.3708000000000007E-2</v>
      </c>
      <c r="S121" s="149">
        <f t="shared" si="11"/>
        <v>-8.1084039016649137E-2</v>
      </c>
    </row>
    <row r="122" spans="4:19" x14ac:dyDescent="0.15">
      <c r="D122" s="146" t="s">
        <v>302</v>
      </c>
      <c r="E122" s="167">
        <f>'FY 26 - Original Shell'!K141</f>
        <v>1273.29</v>
      </c>
      <c r="F122" s="167">
        <f>'FY 27 Shell'!K141</f>
        <v>1262.6199999999999</v>
      </c>
      <c r="G122" s="167">
        <f t="shared" si="6"/>
        <v>-10.670000000000073</v>
      </c>
      <c r="H122" s="149">
        <f t="shared" si="7"/>
        <v>-8.3798663305296311E-3</v>
      </c>
      <c r="J122" s="169">
        <f>'FY 26 - Original Shell'!Y141</f>
        <v>1367.94</v>
      </c>
      <c r="K122" s="169">
        <f>'FY 27 Shell'!Y141</f>
        <v>1348.12</v>
      </c>
      <c r="L122" s="169">
        <f t="shared" si="8"/>
        <v>-19.820000000000164</v>
      </c>
      <c r="M122" s="149">
        <f t="shared" si="9"/>
        <v>-1.448893957337322E-2</v>
      </c>
      <c r="N122" s="179"/>
      <c r="P122" s="149">
        <f>'FY 26 - Original Shell'!AI141</f>
        <v>0.26306099999999999</v>
      </c>
      <c r="Q122" s="149">
        <f>'FY 27 Shell'!AI141</f>
        <v>0.24285300000000001</v>
      </c>
      <c r="R122" s="171">
        <f t="shared" si="10"/>
        <v>-2.0207999999999976E-2</v>
      </c>
      <c r="S122" s="149">
        <f t="shared" si="11"/>
        <v>-7.6818684639684248E-2</v>
      </c>
    </row>
    <row r="123" spans="4:19" x14ac:dyDescent="0.15">
      <c r="D123" s="146" t="s">
        <v>303</v>
      </c>
      <c r="E123" s="167">
        <f>'FY 26 - Original Shell'!K142</f>
        <v>1117.8499999999999</v>
      </c>
      <c r="F123" s="167">
        <f>'FY 27 Shell'!K142</f>
        <v>1112.3599999999999</v>
      </c>
      <c r="G123" s="167">
        <f t="shared" si="6"/>
        <v>-5.4900000000000091</v>
      </c>
      <c r="H123" s="149">
        <f t="shared" si="7"/>
        <v>-4.911213490182054E-3</v>
      </c>
      <c r="J123" s="169">
        <f>'FY 26 - Original Shell'!Y142</f>
        <v>1328.6999999999998</v>
      </c>
      <c r="K123" s="169">
        <f>'FY 27 Shell'!Y142</f>
        <v>1307.4099999999999</v>
      </c>
      <c r="L123" s="169">
        <f t="shared" si="8"/>
        <v>-21.289999999999964</v>
      </c>
      <c r="M123" s="149">
        <f t="shared" si="9"/>
        <v>-1.6023180552419632E-2</v>
      </c>
      <c r="N123" s="179"/>
      <c r="P123" s="149">
        <f>'FY 26 - Original Shell'!AI142</f>
        <v>0.43941400000000003</v>
      </c>
      <c r="Q123" s="149">
        <f>'FY 27 Shell'!AI142</f>
        <v>0.432587</v>
      </c>
      <c r="R123" s="171">
        <f t="shared" si="10"/>
        <v>-6.8270000000000275E-3</v>
      </c>
      <c r="S123" s="149">
        <f t="shared" si="11"/>
        <v>-1.5536601018629418E-2</v>
      </c>
    </row>
    <row r="124" spans="4:19" x14ac:dyDescent="0.15">
      <c r="D124" s="146" t="s">
        <v>304</v>
      </c>
      <c r="E124" s="167">
        <f>'FY 26 - Original Shell'!K143</f>
        <v>1175.67</v>
      </c>
      <c r="F124" s="167">
        <f>'FY 27 Shell'!K143</f>
        <v>1196.25</v>
      </c>
      <c r="G124" s="167">
        <f t="shared" si="6"/>
        <v>20.579999999999927</v>
      </c>
      <c r="H124" s="149">
        <f t="shared" si="7"/>
        <v>1.7504912092679004E-2</v>
      </c>
      <c r="J124" s="169">
        <f>'FY 26 - Original Shell'!Y143</f>
        <v>1215.42</v>
      </c>
      <c r="K124" s="169">
        <f>'FY 27 Shell'!Y143</f>
        <v>1234.75</v>
      </c>
      <c r="L124" s="169">
        <f t="shared" si="8"/>
        <v>19.329999999999927</v>
      </c>
      <c r="M124" s="149">
        <f t="shared" si="9"/>
        <v>1.5903967352849161E-2</v>
      </c>
      <c r="N124" s="179"/>
      <c r="P124" s="149">
        <f>'FY 26 - Original Shell'!AI143</f>
        <v>0.01</v>
      </c>
      <c r="Q124" s="149">
        <f>'FY 27 Shell'!AI143</f>
        <v>0.01</v>
      </c>
      <c r="R124" s="171">
        <f t="shared" si="10"/>
        <v>0</v>
      </c>
      <c r="S124" s="149">
        <f t="shared" si="11"/>
        <v>0</v>
      </c>
    </row>
    <row r="125" spans="4:19" x14ac:dyDescent="0.15">
      <c r="D125" s="146" t="s">
        <v>305</v>
      </c>
      <c r="E125" s="167">
        <f>'FY 26 - Original Shell'!K144</f>
        <v>4470.53</v>
      </c>
      <c r="F125" s="167">
        <f>'FY 27 Shell'!K144</f>
        <v>4376.33</v>
      </c>
      <c r="G125" s="167">
        <f t="shared" si="6"/>
        <v>-94.199999999999818</v>
      </c>
      <c r="H125" s="149">
        <f t="shared" si="7"/>
        <v>-2.1071327113339991E-2</v>
      </c>
      <c r="J125" s="169">
        <f>'FY 26 - Original Shell'!Y144</f>
        <v>4602.53</v>
      </c>
      <c r="K125" s="169">
        <f>'FY 27 Shell'!Y144</f>
        <v>4495.7299999999996</v>
      </c>
      <c r="L125" s="169">
        <f t="shared" si="8"/>
        <v>-106.80000000000018</v>
      </c>
      <c r="M125" s="149">
        <f t="shared" si="9"/>
        <v>-2.3204628758530674E-2</v>
      </c>
      <c r="N125" s="179"/>
      <c r="P125" s="149">
        <f>'FY 26 - Original Shell'!AI144</f>
        <v>0.01</v>
      </c>
      <c r="Q125" s="149">
        <f>'FY 27 Shell'!AI144</f>
        <v>0.01</v>
      </c>
      <c r="R125" s="171">
        <f t="shared" si="10"/>
        <v>0</v>
      </c>
      <c r="S125" s="149">
        <f t="shared" si="11"/>
        <v>0</v>
      </c>
    </row>
    <row r="126" spans="4:19" x14ac:dyDescent="0.15">
      <c r="D126" s="146" t="s">
        <v>306</v>
      </c>
      <c r="E126" s="167">
        <f>'FY 26 - Original Shell'!K145</f>
        <v>2687.96</v>
      </c>
      <c r="F126" s="167">
        <f>'FY 27 Shell'!K145</f>
        <v>2666.33</v>
      </c>
      <c r="G126" s="167">
        <f t="shared" si="6"/>
        <v>-21.630000000000109</v>
      </c>
      <c r="H126" s="149">
        <f t="shared" si="7"/>
        <v>-8.0469947469456789E-3</v>
      </c>
      <c r="J126" s="169">
        <f>'FY 26 - Original Shell'!Y145</f>
        <v>2952.06</v>
      </c>
      <c r="K126" s="169">
        <f>'FY 27 Shell'!Y145</f>
        <v>2918.93</v>
      </c>
      <c r="L126" s="169">
        <f t="shared" si="8"/>
        <v>-33.130000000000109</v>
      </c>
      <c r="M126" s="149">
        <f t="shared" si="9"/>
        <v>-1.12226716259155E-2</v>
      </c>
      <c r="N126" s="179"/>
      <c r="P126" s="149">
        <f>'FY 26 - Original Shell'!AI145</f>
        <v>0.25201600000000002</v>
      </c>
      <c r="Q126" s="149">
        <f>'FY 27 Shell'!AI145</f>
        <v>0.27616600000000002</v>
      </c>
      <c r="R126" s="171">
        <f t="shared" si="10"/>
        <v>2.4150000000000005E-2</v>
      </c>
      <c r="S126" s="149">
        <f t="shared" si="11"/>
        <v>9.5827249063551528E-2</v>
      </c>
    </row>
    <row r="127" spans="4:19" x14ac:dyDescent="0.15">
      <c r="D127" s="146" t="s">
        <v>307</v>
      </c>
      <c r="E127" s="167">
        <f>'FY 26 - Original Shell'!K146</f>
        <v>156.30000000000001</v>
      </c>
      <c r="F127" s="167">
        <f>'FY 27 Shell'!K146</f>
        <v>176.44</v>
      </c>
      <c r="G127" s="167">
        <f t="shared" si="6"/>
        <v>20.139999999999986</v>
      </c>
      <c r="H127" s="149">
        <f t="shared" si="7"/>
        <v>0.12885476647472799</v>
      </c>
      <c r="J127" s="169">
        <f>'FY 26 - Original Shell'!Y146</f>
        <v>167</v>
      </c>
      <c r="K127" s="169">
        <f>'FY 27 Shell'!Y146</f>
        <v>185.24</v>
      </c>
      <c r="L127" s="169">
        <f t="shared" si="8"/>
        <v>18.240000000000009</v>
      </c>
      <c r="M127" s="149">
        <f t="shared" si="9"/>
        <v>0.1092215568862276</v>
      </c>
      <c r="N127" s="179"/>
      <c r="P127" s="149">
        <f>'FY 26 - Original Shell'!AI146</f>
        <v>0.01</v>
      </c>
      <c r="Q127" s="149">
        <f>'FY 27 Shell'!AI146</f>
        <v>0.01</v>
      </c>
      <c r="R127" s="171">
        <f t="shared" si="10"/>
        <v>0</v>
      </c>
      <c r="S127" s="149">
        <f t="shared" si="11"/>
        <v>0</v>
      </c>
    </row>
    <row r="128" spans="4:19" x14ac:dyDescent="0.15">
      <c r="D128" s="146" t="s">
        <v>308</v>
      </c>
      <c r="E128" s="167">
        <f>'FY 26 - Original Shell'!K147</f>
        <v>551.52</v>
      </c>
      <c r="F128" s="167">
        <f>'FY 27 Shell'!K147</f>
        <v>566.79999999999995</v>
      </c>
      <c r="G128" s="167">
        <f t="shared" si="6"/>
        <v>15.279999999999973</v>
      </c>
      <c r="H128" s="149">
        <f t="shared" si="7"/>
        <v>2.7705250942848807E-2</v>
      </c>
      <c r="J128" s="169">
        <f>'FY 26 - Original Shell'!Y147</f>
        <v>590.97</v>
      </c>
      <c r="K128" s="169">
        <f>'FY 27 Shell'!Y147</f>
        <v>608.65</v>
      </c>
      <c r="L128" s="169">
        <f t="shared" si="8"/>
        <v>17.67999999999995</v>
      </c>
      <c r="M128" s="149">
        <f t="shared" si="9"/>
        <v>2.9916916256324262E-2</v>
      </c>
      <c r="N128" s="179"/>
      <c r="P128" s="149">
        <f>'FY 26 - Original Shell'!AI147</f>
        <v>0.30137900000000001</v>
      </c>
      <c r="Q128" s="149">
        <f>'FY 27 Shell'!AI147</f>
        <v>0.28937499999999999</v>
      </c>
      <c r="R128" s="171">
        <f t="shared" si="10"/>
        <v>-1.2004000000000015E-2</v>
      </c>
      <c r="S128" s="149">
        <f t="shared" si="11"/>
        <v>-3.9830246964785251E-2</v>
      </c>
    </row>
    <row r="129" spans="4:19" x14ac:dyDescent="0.15">
      <c r="D129" s="146" t="s">
        <v>309</v>
      </c>
      <c r="E129" s="167">
        <f>'FY 26 - Original Shell'!K148</f>
        <v>344.93</v>
      </c>
      <c r="F129" s="167">
        <f>'FY 27 Shell'!K148</f>
        <v>320.64</v>
      </c>
      <c r="G129" s="167">
        <f t="shared" si="6"/>
        <v>-24.29000000000002</v>
      </c>
      <c r="H129" s="149">
        <f t="shared" si="7"/>
        <v>-7.0420085234685362E-2</v>
      </c>
      <c r="J129" s="169">
        <f>'FY 26 - Original Shell'!Y148</f>
        <v>370.83</v>
      </c>
      <c r="K129" s="169">
        <f>'FY 27 Shell'!Y148</f>
        <v>345.94</v>
      </c>
      <c r="L129" s="169">
        <f t="shared" si="8"/>
        <v>-24.889999999999986</v>
      </c>
      <c r="M129" s="149">
        <f t="shared" si="9"/>
        <v>-6.7119704446781517E-2</v>
      </c>
      <c r="N129" s="179"/>
      <c r="P129" s="149">
        <f>'FY 26 - Original Shell'!AI148</f>
        <v>0.01</v>
      </c>
      <c r="Q129" s="149">
        <f>'FY 27 Shell'!AI148</f>
        <v>0.01</v>
      </c>
      <c r="R129" s="171">
        <f t="shared" si="10"/>
        <v>0</v>
      </c>
      <c r="S129" s="149">
        <f t="shared" si="11"/>
        <v>0</v>
      </c>
    </row>
    <row r="130" spans="4:19" x14ac:dyDescent="0.15">
      <c r="D130" s="146" t="s">
        <v>310</v>
      </c>
      <c r="E130" s="167">
        <f>'FY 26 - Original Shell'!K149</f>
        <v>134.47999999999999</v>
      </c>
      <c r="F130" s="167">
        <f>'FY 27 Shell'!K149</f>
        <v>130.34</v>
      </c>
      <c r="G130" s="167">
        <f t="shared" si="6"/>
        <v>-4.1399999999999864</v>
      </c>
      <c r="H130" s="149">
        <f t="shared" si="7"/>
        <v>-3.0785246876858914E-2</v>
      </c>
      <c r="J130" s="169">
        <f>'FY 26 - Original Shell'!Y149</f>
        <v>152.67999999999998</v>
      </c>
      <c r="K130" s="169">
        <f>'FY 27 Shell'!Y149</f>
        <v>146.99</v>
      </c>
      <c r="L130" s="169">
        <f t="shared" si="8"/>
        <v>-5.6899999999999693</v>
      </c>
      <c r="M130" s="149">
        <f t="shared" si="9"/>
        <v>-3.7267487555671795E-2</v>
      </c>
      <c r="N130" s="179"/>
      <c r="P130" s="149">
        <f>'FY 26 - Original Shell'!AI149</f>
        <v>0.40793200000000002</v>
      </c>
      <c r="Q130" s="149">
        <f>'FY 27 Shell'!AI149</f>
        <v>0.41647000000000001</v>
      </c>
      <c r="R130" s="171">
        <f t="shared" si="10"/>
        <v>8.53799999999999E-3</v>
      </c>
      <c r="S130" s="149">
        <f t="shared" si="11"/>
        <v>2.0929958914721054E-2</v>
      </c>
    </row>
    <row r="131" spans="4:19" x14ac:dyDescent="0.15">
      <c r="D131" s="146" t="s">
        <v>311</v>
      </c>
      <c r="E131" s="167">
        <f>'FY 26 - Original Shell'!K150</f>
        <v>2176.48</v>
      </c>
      <c r="F131" s="167">
        <f>'FY 27 Shell'!K150</f>
        <v>2106.61</v>
      </c>
      <c r="G131" s="167">
        <f t="shared" si="6"/>
        <v>-69.869999999999891</v>
      </c>
      <c r="H131" s="149">
        <f t="shared" si="7"/>
        <v>-3.2102293611703248E-2</v>
      </c>
      <c r="J131" s="169">
        <f>'FY 26 - Original Shell'!Y150</f>
        <v>2545.38</v>
      </c>
      <c r="K131" s="169">
        <f>'FY 27 Shell'!Y150</f>
        <v>2452.61</v>
      </c>
      <c r="L131" s="169">
        <f t="shared" si="8"/>
        <v>-92.769999999999982</v>
      </c>
      <c r="M131" s="149">
        <f t="shared" si="9"/>
        <v>-3.6446424502431851E-2</v>
      </c>
      <c r="N131" s="179"/>
      <c r="P131" s="149">
        <f>'FY 26 - Original Shell'!AI150</f>
        <v>0.40603899999999998</v>
      </c>
      <c r="Q131" s="149">
        <f>'FY 27 Shell'!AI150</f>
        <v>0.37242999999999998</v>
      </c>
      <c r="R131" s="171">
        <f t="shared" si="10"/>
        <v>-3.3609E-2</v>
      </c>
      <c r="S131" s="149">
        <f t="shared" si="11"/>
        <v>-8.2772837092003476E-2</v>
      </c>
    </row>
    <row r="132" spans="4:19" x14ac:dyDescent="0.15">
      <c r="D132" s="146" t="s">
        <v>312</v>
      </c>
      <c r="E132" s="167">
        <f>'FY 26 - Original Shell'!K151</f>
        <v>127.39</v>
      </c>
      <c r="F132" s="167">
        <f>'FY 27 Shell'!K151</f>
        <v>114.44</v>
      </c>
      <c r="G132" s="167">
        <f t="shared" si="6"/>
        <v>-12.950000000000003</v>
      </c>
      <c r="H132" s="149">
        <f t="shared" si="7"/>
        <v>-0.10165633095219408</v>
      </c>
      <c r="J132" s="169">
        <f>'FY 26 - Original Shell'!Y151</f>
        <v>142.19</v>
      </c>
      <c r="K132" s="169">
        <f>'FY 27 Shell'!Y151</f>
        <v>129.59</v>
      </c>
      <c r="L132" s="169">
        <f t="shared" si="8"/>
        <v>-12.599999999999994</v>
      </c>
      <c r="M132" s="149">
        <f t="shared" si="9"/>
        <v>-8.8613826570082252E-2</v>
      </c>
      <c r="N132" s="179"/>
      <c r="P132" s="149">
        <f>'FY 26 - Original Shell'!AI151</f>
        <v>0.01</v>
      </c>
      <c r="Q132" s="149">
        <f>'FY 27 Shell'!AI151</f>
        <v>0.01</v>
      </c>
      <c r="R132" s="171">
        <f t="shared" si="10"/>
        <v>0</v>
      </c>
      <c r="S132" s="149">
        <f t="shared" si="11"/>
        <v>0</v>
      </c>
    </row>
    <row r="133" spans="4:19" x14ac:dyDescent="0.15">
      <c r="D133" s="146" t="s">
        <v>313</v>
      </c>
      <c r="E133" s="167">
        <f>'FY 26 - Original Shell'!K152</f>
        <v>4614.22</v>
      </c>
      <c r="F133" s="167">
        <f>'FY 27 Shell'!K152</f>
        <v>4555.51</v>
      </c>
      <c r="G133" s="167">
        <f t="shared" si="6"/>
        <v>-58.710000000000036</v>
      </c>
      <c r="H133" s="149">
        <f t="shared" si="7"/>
        <v>-1.272371061631219E-2</v>
      </c>
      <c r="J133" s="169">
        <f>'FY 26 - Original Shell'!Y152</f>
        <v>5206.0200000000004</v>
      </c>
      <c r="K133" s="169">
        <f>'FY 27 Shell'!Y152</f>
        <v>5130.71</v>
      </c>
      <c r="L133" s="169">
        <f t="shared" si="8"/>
        <v>-75.3100000000004</v>
      </c>
      <c r="M133" s="149">
        <f t="shared" si="9"/>
        <v>-1.4465945194217539E-2</v>
      </c>
      <c r="N133" s="179"/>
      <c r="P133" s="149">
        <f>'FY 26 - Original Shell'!AI152</f>
        <v>0.15146000000000001</v>
      </c>
      <c r="Q133" s="149">
        <f>'FY 27 Shell'!AI152</f>
        <v>0.140066</v>
      </c>
      <c r="R133" s="171">
        <f t="shared" si="10"/>
        <v>-1.1394000000000015E-2</v>
      </c>
      <c r="S133" s="149">
        <f t="shared" si="11"/>
        <v>-7.522778291298042E-2</v>
      </c>
    </row>
    <row r="134" spans="4:19" x14ac:dyDescent="0.15">
      <c r="D134" s="146" t="s">
        <v>314</v>
      </c>
      <c r="E134" s="167">
        <f>'FY 26 - Original Shell'!K153</f>
        <v>333.33</v>
      </c>
      <c r="F134" s="167">
        <f>'FY 27 Shell'!K153</f>
        <v>330.76</v>
      </c>
      <c r="G134" s="167">
        <f t="shared" si="6"/>
        <v>-2.5699999999999932</v>
      </c>
      <c r="H134" s="149">
        <f t="shared" si="7"/>
        <v>-7.710077100770988E-3</v>
      </c>
      <c r="J134" s="169">
        <f>'FY 26 - Original Shell'!Y153</f>
        <v>342.33</v>
      </c>
      <c r="K134" s="169">
        <f>'FY 27 Shell'!Y153</f>
        <v>338.21</v>
      </c>
      <c r="L134" s="169">
        <f t="shared" si="8"/>
        <v>-4.1200000000000045</v>
      </c>
      <c r="M134" s="149">
        <f t="shared" si="9"/>
        <v>-1.2035170741682017E-2</v>
      </c>
      <c r="N134" s="179"/>
      <c r="P134" s="149">
        <f>'FY 26 - Original Shell'!AI153</f>
        <v>0.01</v>
      </c>
      <c r="Q134" s="149">
        <f>'FY 27 Shell'!AI153</f>
        <v>0.01</v>
      </c>
      <c r="R134" s="171">
        <f t="shared" si="10"/>
        <v>0</v>
      </c>
      <c r="S134" s="149">
        <f t="shared" si="11"/>
        <v>0</v>
      </c>
    </row>
    <row r="135" spans="4:19" x14ac:dyDescent="0.15">
      <c r="D135" s="146" t="s">
        <v>315</v>
      </c>
      <c r="E135" s="167">
        <f>'FY 26 - Original Shell'!K154</f>
        <v>4118.37</v>
      </c>
      <c r="F135" s="167">
        <f>'FY 27 Shell'!K154</f>
        <v>4016.72</v>
      </c>
      <c r="G135" s="167">
        <f t="shared" si="6"/>
        <v>-101.65000000000009</v>
      </c>
      <c r="H135" s="149">
        <f t="shared" si="7"/>
        <v>-2.4682095100731622E-2</v>
      </c>
      <c r="J135" s="169">
        <f>'FY 26 - Original Shell'!Y154</f>
        <v>4312.32</v>
      </c>
      <c r="K135" s="169">
        <f>'FY 27 Shell'!Y154</f>
        <v>4206.67</v>
      </c>
      <c r="L135" s="169">
        <f t="shared" si="8"/>
        <v>-105.64999999999964</v>
      </c>
      <c r="M135" s="149">
        <f t="shared" si="9"/>
        <v>-2.4499573315523812E-2</v>
      </c>
      <c r="N135" s="179"/>
      <c r="P135" s="149">
        <f>'FY 26 - Original Shell'!AI154</f>
        <v>0.16647600000000001</v>
      </c>
      <c r="Q135" s="149">
        <f>'FY 27 Shell'!AI154</f>
        <v>0.14013900000000001</v>
      </c>
      <c r="R135" s="171">
        <f t="shared" si="10"/>
        <v>-2.6336999999999999E-2</v>
      </c>
      <c r="S135" s="149">
        <f t="shared" si="11"/>
        <v>-0.15820298421394074</v>
      </c>
    </row>
    <row r="136" spans="4:19" x14ac:dyDescent="0.15">
      <c r="D136" s="146" t="s">
        <v>316</v>
      </c>
      <c r="E136" s="167">
        <f>'FY 26 - Original Shell'!K155</f>
        <v>1324.3</v>
      </c>
      <c r="F136" s="167">
        <f>'FY 27 Shell'!K155</f>
        <v>1285.21</v>
      </c>
      <c r="G136" s="167">
        <f t="shared" si="6"/>
        <v>-39.089999999999918</v>
      </c>
      <c r="H136" s="149">
        <f t="shared" si="7"/>
        <v>-2.9517480933323206E-2</v>
      </c>
      <c r="J136" s="169">
        <f>'FY 26 - Original Shell'!Y155</f>
        <v>1349.5</v>
      </c>
      <c r="K136" s="169">
        <f>'FY 27 Shell'!Y155</f>
        <v>1319.26</v>
      </c>
      <c r="L136" s="169">
        <f t="shared" si="8"/>
        <v>-30.240000000000009</v>
      </c>
      <c r="M136" s="149">
        <f t="shared" si="9"/>
        <v>-2.2408299370137094E-2</v>
      </c>
      <c r="N136" s="179"/>
      <c r="P136" s="149">
        <f>'FY 26 - Original Shell'!AI155</f>
        <v>0.32596199999999997</v>
      </c>
      <c r="Q136" s="149">
        <f>'FY 27 Shell'!AI155</f>
        <v>0.313809</v>
      </c>
      <c r="R136" s="171">
        <f t="shared" si="10"/>
        <v>-1.2152999999999969E-2</v>
      </c>
      <c r="S136" s="149">
        <f t="shared" si="11"/>
        <v>-3.728348703223066E-2</v>
      </c>
    </row>
    <row r="137" spans="4:19" x14ac:dyDescent="0.15">
      <c r="D137" s="146" t="s">
        <v>317</v>
      </c>
      <c r="E137" s="167">
        <f>'FY 26 - Original Shell'!K156</f>
        <v>2250.4699999999998</v>
      </c>
      <c r="F137" s="167">
        <f>'FY 27 Shell'!K156</f>
        <v>2286.14</v>
      </c>
      <c r="G137" s="167">
        <f t="shared" ref="G137:G176" si="12">F137-E137</f>
        <v>35.670000000000073</v>
      </c>
      <c r="H137" s="149">
        <f t="shared" ref="H137:H176" si="13">G137/E137</f>
        <v>1.5850022439757062E-2</v>
      </c>
      <c r="J137" s="169">
        <f>'FY 26 - Original Shell'!Y156</f>
        <v>2344.3199999999997</v>
      </c>
      <c r="K137" s="169">
        <f>'FY 27 Shell'!Y156</f>
        <v>2390.14</v>
      </c>
      <c r="L137" s="169">
        <f t="shared" ref="L137:L176" si="14">K137-J137</f>
        <v>45.820000000000164</v>
      </c>
      <c r="M137" s="149">
        <f t="shared" ref="M137:M176" si="15">L137/J137</f>
        <v>1.9545113295113367E-2</v>
      </c>
      <c r="N137" s="179"/>
      <c r="P137" s="149">
        <f>'FY 26 - Original Shell'!AI156</f>
        <v>0.193546</v>
      </c>
      <c r="Q137" s="149">
        <f>'FY 27 Shell'!AI156</f>
        <v>0.19625500000000001</v>
      </c>
      <c r="R137" s="171">
        <f t="shared" ref="R137:R176" si="16">Q137-P137</f>
        <v>2.7090000000000169E-3</v>
      </c>
      <c r="S137" s="149">
        <f t="shared" ref="S137:S176" si="17">R137/P137</f>
        <v>1.3996672625629137E-2</v>
      </c>
    </row>
    <row r="138" spans="4:19" x14ac:dyDescent="0.15">
      <c r="D138" s="146" t="s">
        <v>318</v>
      </c>
      <c r="E138" s="167">
        <f>'FY 26 - Original Shell'!K157</f>
        <v>6028.88</v>
      </c>
      <c r="F138" s="167">
        <f>'FY 27 Shell'!K157</f>
        <v>5989.21</v>
      </c>
      <c r="G138" s="167">
        <f t="shared" si="12"/>
        <v>-39.670000000000073</v>
      </c>
      <c r="H138" s="149">
        <f t="shared" si="13"/>
        <v>-6.5799949576040781E-3</v>
      </c>
      <c r="J138" s="169">
        <f>'FY 26 - Original Shell'!Y157</f>
        <v>6557.33</v>
      </c>
      <c r="K138" s="169">
        <f>'FY 27 Shell'!Y157</f>
        <v>6521.66</v>
      </c>
      <c r="L138" s="169">
        <f t="shared" si="14"/>
        <v>-35.670000000000073</v>
      </c>
      <c r="M138" s="149">
        <f t="shared" si="15"/>
        <v>-5.4397140299481759E-3</v>
      </c>
      <c r="N138" s="179"/>
      <c r="P138" s="149">
        <f>'FY 26 - Original Shell'!AI157</f>
        <v>0.252058</v>
      </c>
      <c r="Q138" s="149">
        <f>'FY 27 Shell'!AI157</f>
        <v>0.23053499999999999</v>
      </c>
      <c r="R138" s="171">
        <f t="shared" si="16"/>
        <v>-2.1523000000000014E-2</v>
      </c>
      <c r="S138" s="149">
        <f t="shared" si="17"/>
        <v>-8.5389077117171502E-2</v>
      </c>
    </row>
    <row r="139" spans="4:19" x14ac:dyDescent="0.15">
      <c r="D139" s="146" t="s">
        <v>319</v>
      </c>
      <c r="E139" s="167">
        <f>'FY 26 - Original Shell'!K158</f>
        <v>5167.7299999999996</v>
      </c>
      <c r="F139" s="167">
        <f>'FY 27 Shell'!K158</f>
        <v>5201.6099999999997</v>
      </c>
      <c r="G139" s="167">
        <f t="shared" si="12"/>
        <v>33.880000000000109</v>
      </c>
      <c r="H139" s="149">
        <f t="shared" si="13"/>
        <v>6.5560700733204155E-3</v>
      </c>
      <c r="J139" s="169">
        <f>'FY 26 - Original Shell'!Y158</f>
        <v>5547.98</v>
      </c>
      <c r="K139" s="169">
        <f>'FY 27 Shell'!Y158</f>
        <v>5581.96</v>
      </c>
      <c r="L139" s="169">
        <f t="shared" si="14"/>
        <v>33.980000000000473</v>
      </c>
      <c r="M139" s="149">
        <f t="shared" si="15"/>
        <v>6.1247517114337967E-3</v>
      </c>
      <c r="N139" s="179"/>
      <c r="P139" s="149">
        <f>'FY 26 - Original Shell'!AI158</f>
        <v>0.162775</v>
      </c>
      <c r="Q139" s="149">
        <f>'FY 27 Shell'!AI158</f>
        <v>0.15496599999999999</v>
      </c>
      <c r="R139" s="171">
        <f t="shared" si="16"/>
        <v>-7.8090000000000104E-3</v>
      </c>
      <c r="S139" s="149">
        <f t="shared" si="17"/>
        <v>-4.7974197511902995E-2</v>
      </c>
    </row>
    <row r="140" spans="4:19" x14ac:dyDescent="0.15">
      <c r="D140" s="146" t="s">
        <v>320</v>
      </c>
      <c r="E140" s="167">
        <f>'FY 26 - Original Shell'!K159</f>
        <v>362</v>
      </c>
      <c r="F140" s="167">
        <f>'FY 27 Shell'!K159</f>
        <v>363.8</v>
      </c>
      <c r="G140" s="167">
        <f t="shared" si="12"/>
        <v>1.8000000000000114</v>
      </c>
      <c r="H140" s="149">
        <f t="shared" si="13"/>
        <v>4.9723756906077665E-3</v>
      </c>
      <c r="J140" s="169">
        <f>'FY 26 - Original Shell'!Y159</f>
        <v>424.05</v>
      </c>
      <c r="K140" s="169">
        <f>'FY 27 Shell'!Y159</f>
        <v>427</v>
      </c>
      <c r="L140" s="169">
        <f t="shared" si="14"/>
        <v>2.9499999999999886</v>
      </c>
      <c r="M140" s="149">
        <f t="shared" si="15"/>
        <v>6.9567268010847505E-3</v>
      </c>
      <c r="N140" s="179"/>
      <c r="P140" s="149">
        <f>'FY 26 - Original Shell'!AI159</f>
        <v>0.471472</v>
      </c>
      <c r="Q140" s="149">
        <f>'FY 27 Shell'!AI159</f>
        <v>0.48882199999999998</v>
      </c>
      <c r="R140" s="171">
        <f t="shared" si="16"/>
        <v>1.7349999999999977E-2</v>
      </c>
      <c r="S140" s="149">
        <f t="shared" si="17"/>
        <v>3.6799640275562442E-2</v>
      </c>
    </row>
    <row r="141" spans="4:19" x14ac:dyDescent="0.15">
      <c r="D141" s="146" t="s">
        <v>321</v>
      </c>
      <c r="E141" s="167">
        <f>'FY 26 - Original Shell'!K160</f>
        <v>1292.8599999999999</v>
      </c>
      <c r="F141" s="167">
        <f>'FY 27 Shell'!K160</f>
        <v>1273.45</v>
      </c>
      <c r="G141" s="167">
        <f t="shared" si="12"/>
        <v>-19.409999999999854</v>
      </c>
      <c r="H141" s="149">
        <f t="shared" si="13"/>
        <v>-1.5013226490107093E-2</v>
      </c>
      <c r="J141" s="169">
        <f>'FY 26 - Original Shell'!Y160</f>
        <v>1453.01</v>
      </c>
      <c r="K141" s="169">
        <f>'FY 27 Shell'!Y160</f>
        <v>1410.8</v>
      </c>
      <c r="L141" s="169">
        <f t="shared" si="14"/>
        <v>-42.210000000000036</v>
      </c>
      <c r="M141" s="149">
        <f t="shared" si="15"/>
        <v>-2.9050040949477319E-2</v>
      </c>
      <c r="N141" s="179"/>
      <c r="P141" s="149">
        <f>'FY 26 - Original Shell'!AI160</f>
        <v>0.44738099999999997</v>
      </c>
      <c r="Q141" s="149">
        <f>'FY 27 Shell'!AI160</f>
        <v>0.42116399999999998</v>
      </c>
      <c r="R141" s="171">
        <f t="shared" si="16"/>
        <v>-2.621699999999999E-2</v>
      </c>
      <c r="S141" s="149">
        <f t="shared" si="17"/>
        <v>-5.860105815848235E-2</v>
      </c>
    </row>
    <row r="142" spans="4:19" x14ac:dyDescent="0.15">
      <c r="D142" s="146" t="s">
        <v>322</v>
      </c>
      <c r="E142" s="167">
        <f>'FY 26 - Original Shell'!K161</f>
        <v>15740.78</v>
      </c>
      <c r="F142" s="167">
        <f>'FY 27 Shell'!K161</f>
        <v>14780.92</v>
      </c>
      <c r="G142" s="167">
        <f t="shared" si="12"/>
        <v>-959.86000000000058</v>
      </c>
      <c r="H142" s="149">
        <f t="shared" si="13"/>
        <v>-6.0979189087199015E-2</v>
      </c>
      <c r="J142" s="169">
        <f>'FY 26 - Original Shell'!Y161</f>
        <v>19091.68</v>
      </c>
      <c r="K142" s="169">
        <f>'FY 27 Shell'!Y161</f>
        <v>17914.57</v>
      </c>
      <c r="L142" s="169">
        <f t="shared" si="14"/>
        <v>-1177.1100000000006</v>
      </c>
      <c r="M142" s="149">
        <f t="shared" si="15"/>
        <v>-6.1655653143149296E-2</v>
      </c>
      <c r="N142" s="179"/>
      <c r="P142" s="149">
        <f>'FY 26 - Original Shell'!AI161</f>
        <v>0.1</v>
      </c>
      <c r="Q142" s="149">
        <f>'FY 27 Shell'!AI161</f>
        <v>0.1</v>
      </c>
      <c r="R142" s="171">
        <f t="shared" si="16"/>
        <v>0</v>
      </c>
      <c r="S142" s="149">
        <f t="shared" si="17"/>
        <v>0</v>
      </c>
    </row>
    <row r="143" spans="4:19" x14ac:dyDescent="0.15">
      <c r="D143" s="146" t="s">
        <v>323</v>
      </c>
      <c r="E143" s="167">
        <f>'FY 26 - Original Shell'!K162</f>
        <v>426.12</v>
      </c>
      <c r="F143" s="167">
        <f>'FY 27 Shell'!K162</f>
        <v>401</v>
      </c>
      <c r="G143" s="167">
        <f t="shared" si="12"/>
        <v>-25.120000000000005</v>
      </c>
      <c r="H143" s="149">
        <f t="shared" si="13"/>
        <v>-5.8950530367032773E-2</v>
      </c>
      <c r="J143" s="169">
        <f>'FY 26 - Original Shell'!Y162</f>
        <v>478.52</v>
      </c>
      <c r="K143" s="169">
        <f>'FY 27 Shell'!Y162</f>
        <v>448.35</v>
      </c>
      <c r="L143" s="169">
        <f t="shared" si="14"/>
        <v>-30.169999999999959</v>
      </c>
      <c r="M143" s="149">
        <f t="shared" si="15"/>
        <v>-6.3048566413106993E-2</v>
      </c>
      <c r="N143" s="179"/>
      <c r="P143" s="149">
        <f>'FY 26 - Original Shell'!AI162</f>
        <v>0.44082100000000002</v>
      </c>
      <c r="Q143" s="149">
        <f>'FY 27 Shell'!AI162</f>
        <v>0.41814299999999999</v>
      </c>
      <c r="R143" s="171">
        <f t="shared" si="16"/>
        <v>-2.2678000000000031E-2</v>
      </c>
      <c r="S143" s="149">
        <f t="shared" si="17"/>
        <v>-5.1444917551568617E-2</v>
      </c>
    </row>
    <row r="144" spans="4:19" x14ac:dyDescent="0.15">
      <c r="D144" s="146" t="s">
        <v>324</v>
      </c>
      <c r="E144" s="167">
        <f>'FY 26 - Original Shell'!K163</f>
        <v>1745.13</v>
      </c>
      <c r="F144" s="167">
        <f>'FY 27 Shell'!K163</f>
        <v>1685.88</v>
      </c>
      <c r="G144" s="167">
        <f t="shared" si="12"/>
        <v>-59.25</v>
      </c>
      <c r="H144" s="149">
        <f t="shared" si="13"/>
        <v>-3.3951625380344158E-2</v>
      </c>
      <c r="J144" s="169">
        <f>'FY 26 - Original Shell'!Y163</f>
        <v>1886.0300000000002</v>
      </c>
      <c r="K144" s="169">
        <f>'FY 27 Shell'!Y163</f>
        <v>1810.0800000000002</v>
      </c>
      <c r="L144" s="169">
        <f t="shared" si="14"/>
        <v>-75.950000000000045</v>
      </c>
      <c r="M144" s="149">
        <f t="shared" si="15"/>
        <v>-4.0269773015275491E-2</v>
      </c>
      <c r="N144" s="179"/>
      <c r="P144" s="149">
        <f>'FY 26 - Original Shell'!AI163</f>
        <v>0.01</v>
      </c>
      <c r="Q144" s="149">
        <f>'FY 27 Shell'!AI163</f>
        <v>0.01</v>
      </c>
      <c r="R144" s="171">
        <f t="shared" si="16"/>
        <v>0</v>
      </c>
      <c r="S144" s="149">
        <f t="shared" si="17"/>
        <v>0</v>
      </c>
    </row>
    <row r="145" spans="4:19" x14ac:dyDescent="0.15">
      <c r="D145" s="146" t="s">
        <v>325</v>
      </c>
      <c r="E145" s="167">
        <f>'FY 26 - Original Shell'!K164</f>
        <v>6781.1</v>
      </c>
      <c r="F145" s="167">
        <f>'FY 27 Shell'!K164</f>
        <v>6652.05</v>
      </c>
      <c r="G145" s="167">
        <f t="shared" si="12"/>
        <v>-129.05000000000018</v>
      </c>
      <c r="H145" s="149">
        <f t="shared" si="13"/>
        <v>-1.9030835705121613E-2</v>
      </c>
      <c r="J145" s="169">
        <f>'FY 26 - Original Shell'!Y164</f>
        <v>7986.2000000000007</v>
      </c>
      <c r="K145" s="169">
        <f>'FY 27 Shell'!Y164</f>
        <v>7854.5</v>
      </c>
      <c r="L145" s="169">
        <f t="shared" si="14"/>
        <v>-131.70000000000073</v>
      </c>
      <c r="M145" s="149">
        <f t="shared" si="15"/>
        <v>-1.6490946883373908E-2</v>
      </c>
      <c r="N145" s="179"/>
      <c r="P145" s="149">
        <f>'FY 26 - Original Shell'!AI164</f>
        <v>0.30765100000000001</v>
      </c>
      <c r="Q145" s="149">
        <f>'FY 27 Shell'!AI164</f>
        <v>0.30570799999999998</v>
      </c>
      <c r="R145" s="171">
        <f t="shared" si="16"/>
        <v>-1.943000000000028E-3</v>
      </c>
      <c r="S145" s="149">
        <f t="shared" si="17"/>
        <v>-6.3155978690140058E-3</v>
      </c>
    </row>
    <row r="146" spans="4:19" x14ac:dyDescent="0.15">
      <c r="D146" s="146" t="s">
        <v>326</v>
      </c>
      <c r="E146" s="167">
        <f>'FY 26 - Original Shell'!K165</f>
        <v>1922.64</v>
      </c>
      <c r="F146" s="167">
        <f>'FY 27 Shell'!K165</f>
        <v>1904.85</v>
      </c>
      <c r="G146" s="167">
        <f t="shared" si="12"/>
        <v>-17.790000000000191</v>
      </c>
      <c r="H146" s="149">
        <f t="shared" si="13"/>
        <v>-9.2529022593934324E-3</v>
      </c>
      <c r="J146" s="169">
        <f>'FY 26 - Original Shell'!Y165</f>
        <v>2013.49</v>
      </c>
      <c r="K146" s="169">
        <f>'FY 27 Shell'!Y165</f>
        <v>2009.25</v>
      </c>
      <c r="L146" s="169">
        <f t="shared" si="14"/>
        <v>-4.2400000000000091</v>
      </c>
      <c r="M146" s="149">
        <f t="shared" si="15"/>
        <v>-2.1057964032600157E-3</v>
      </c>
      <c r="N146" s="179"/>
      <c r="P146" s="149">
        <f>'FY 26 - Original Shell'!AI165</f>
        <v>0.24925800000000001</v>
      </c>
      <c r="Q146" s="149">
        <f>'FY 27 Shell'!AI165</f>
        <v>0.26099800000000001</v>
      </c>
      <c r="R146" s="171">
        <f t="shared" si="16"/>
        <v>1.174E-2</v>
      </c>
      <c r="S146" s="149">
        <f t="shared" si="17"/>
        <v>4.7099792183199735E-2</v>
      </c>
    </row>
    <row r="147" spans="4:19" x14ac:dyDescent="0.15">
      <c r="D147" s="146" t="s">
        <v>327</v>
      </c>
      <c r="E147" s="167">
        <f>'FY 26 - Original Shell'!K166</f>
        <v>866.28</v>
      </c>
      <c r="F147" s="167">
        <f>'FY 27 Shell'!K166</f>
        <v>844.21</v>
      </c>
      <c r="G147" s="167">
        <f t="shared" si="12"/>
        <v>-22.069999999999936</v>
      </c>
      <c r="H147" s="149">
        <f t="shared" si="13"/>
        <v>-2.5476751165904716E-2</v>
      </c>
      <c r="J147" s="169">
        <f>'FY 26 - Original Shell'!Y166</f>
        <v>968.38</v>
      </c>
      <c r="K147" s="169">
        <f>'FY 27 Shell'!Y166</f>
        <v>933.81000000000006</v>
      </c>
      <c r="L147" s="169">
        <f t="shared" si="14"/>
        <v>-34.569999999999936</v>
      </c>
      <c r="M147" s="149">
        <f t="shared" si="15"/>
        <v>-3.5698795927218585E-2</v>
      </c>
      <c r="N147" s="179"/>
      <c r="P147" s="149">
        <f>'FY 26 - Original Shell'!AI166</f>
        <v>0.407333</v>
      </c>
      <c r="Q147" s="149">
        <f>'FY 27 Shell'!AI166</f>
        <v>0.37511299999999997</v>
      </c>
      <c r="R147" s="171">
        <f t="shared" si="16"/>
        <v>-3.2220000000000026E-2</v>
      </c>
      <c r="S147" s="149">
        <f t="shared" si="17"/>
        <v>-7.9099901063748895E-2</v>
      </c>
    </row>
    <row r="148" spans="4:19" x14ac:dyDescent="0.15">
      <c r="D148" s="146" t="s">
        <v>328</v>
      </c>
      <c r="E148" s="167">
        <f>'FY 26 - Original Shell'!K167</f>
        <v>826.77</v>
      </c>
      <c r="F148" s="167">
        <f>'FY 27 Shell'!K167</f>
        <v>797.68</v>
      </c>
      <c r="G148" s="167">
        <f t="shared" si="12"/>
        <v>-29.090000000000032</v>
      </c>
      <c r="H148" s="149">
        <f t="shared" si="13"/>
        <v>-3.5185117989283636E-2</v>
      </c>
      <c r="J148" s="169">
        <f>'FY 26 - Original Shell'!Y167</f>
        <v>943.12</v>
      </c>
      <c r="K148" s="169">
        <f>'FY 27 Shell'!Y167</f>
        <v>917.53</v>
      </c>
      <c r="L148" s="169">
        <f t="shared" si="14"/>
        <v>-25.590000000000032</v>
      </c>
      <c r="M148" s="149">
        <f t="shared" si="15"/>
        <v>-2.7133344643311595E-2</v>
      </c>
      <c r="N148" s="179"/>
      <c r="P148" s="149">
        <f>'FY 26 - Original Shell'!AI167</f>
        <v>0.36660199999999998</v>
      </c>
      <c r="Q148" s="149">
        <f>'FY 27 Shell'!AI167</f>
        <v>0.38175700000000001</v>
      </c>
      <c r="R148" s="171">
        <f t="shared" si="16"/>
        <v>1.515500000000003E-2</v>
      </c>
      <c r="S148" s="149">
        <f t="shared" si="17"/>
        <v>4.1339108897387442E-2</v>
      </c>
    </row>
    <row r="149" spans="4:19" x14ac:dyDescent="0.15">
      <c r="D149" s="146" t="s">
        <v>329</v>
      </c>
      <c r="E149" s="167">
        <f>'FY 26 - Original Shell'!K168</f>
        <v>2180.6799999999998</v>
      </c>
      <c r="F149" s="167">
        <f>'FY 27 Shell'!K168</f>
        <v>2142.15</v>
      </c>
      <c r="G149" s="167">
        <f t="shared" si="12"/>
        <v>-38.529999999999745</v>
      </c>
      <c r="H149" s="149">
        <f t="shared" si="13"/>
        <v>-1.7668800557624112E-2</v>
      </c>
      <c r="J149" s="169">
        <f>'FY 26 - Original Shell'!Y168</f>
        <v>2300.7799999999997</v>
      </c>
      <c r="K149" s="169">
        <f>'FY 27 Shell'!Y168</f>
        <v>2257.2000000000003</v>
      </c>
      <c r="L149" s="169">
        <f t="shared" si="14"/>
        <v>-43.579999999999472</v>
      </c>
      <c r="M149" s="149">
        <f t="shared" si="15"/>
        <v>-1.8941402480897554E-2</v>
      </c>
      <c r="N149" s="179"/>
      <c r="P149" s="149">
        <f>'FY 26 - Original Shell'!AI168</f>
        <v>0.26447300000000001</v>
      </c>
      <c r="Q149" s="149">
        <f>'FY 27 Shell'!AI168</f>
        <v>0.271899</v>
      </c>
      <c r="R149" s="171">
        <f t="shared" si="16"/>
        <v>7.4259999999999882E-3</v>
      </c>
      <c r="S149" s="149">
        <f t="shared" si="17"/>
        <v>2.8078480601044294E-2</v>
      </c>
    </row>
    <row r="150" spans="4:19" x14ac:dyDescent="0.15">
      <c r="D150" s="146" t="s">
        <v>330</v>
      </c>
      <c r="E150" s="167">
        <f>'FY 26 - Original Shell'!K169</f>
        <v>4213.04</v>
      </c>
      <c r="F150" s="167">
        <f>'FY 27 Shell'!K169</f>
        <v>4121.2299999999996</v>
      </c>
      <c r="G150" s="167">
        <f t="shared" si="12"/>
        <v>-91.8100000000004</v>
      </c>
      <c r="H150" s="149">
        <f t="shared" si="13"/>
        <v>-2.1791865256442E-2</v>
      </c>
      <c r="J150" s="169">
        <f>'FY 26 - Original Shell'!Y169</f>
        <v>5229.5200000000004</v>
      </c>
      <c r="K150" s="169">
        <f>'FY 27 Shell'!Y169</f>
        <v>5101.07</v>
      </c>
      <c r="L150" s="169">
        <f t="shared" si="14"/>
        <v>-128.45000000000073</v>
      </c>
      <c r="M150" s="149">
        <f t="shared" si="15"/>
        <v>-2.4562483746118326E-2</v>
      </c>
      <c r="N150" s="179"/>
      <c r="P150" s="149">
        <f>'FY 26 - Original Shell'!AI169</f>
        <v>0.57576400000000005</v>
      </c>
      <c r="Q150" s="149">
        <f>'FY 27 Shell'!AI169</f>
        <v>0.56104799999999999</v>
      </c>
      <c r="R150" s="171">
        <f t="shared" si="16"/>
        <v>-1.4716000000000062E-2</v>
      </c>
      <c r="S150" s="149">
        <f t="shared" si="17"/>
        <v>-2.5559083235492427E-2</v>
      </c>
    </row>
    <row r="151" spans="4:19" x14ac:dyDescent="0.15">
      <c r="D151" s="146" t="s">
        <v>331</v>
      </c>
      <c r="E151" s="167">
        <f>'FY 26 - Original Shell'!K170</f>
        <v>6780.83</v>
      </c>
      <c r="F151" s="167">
        <f>'FY 27 Shell'!K170</f>
        <v>6719.77</v>
      </c>
      <c r="G151" s="167">
        <f t="shared" si="12"/>
        <v>-61.059999999999491</v>
      </c>
      <c r="H151" s="149">
        <f t="shared" si="13"/>
        <v>-9.0047973478172283E-3</v>
      </c>
      <c r="J151" s="169">
        <f>'FY 26 - Original Shell'!Y170</f>
        <v>7260.98</v>
      </c>
      <c r="K151" s="169">
        <f>'FY 27 Shell'!Y170</f>
        <v>7214.22</v>
      </c>
      <c r="L151" s="169">
        <f t="shared" si="14"/>
        <v>-46.759999999999309</v>
      </c>
      <c r="M151" s="149">
        <f t="shared" si="15"/>
        <v>-6.4399020517890574E-3</v>
      </c>
      <c r="N151" s="179"/>
      <c r="P151" s="149">
        <f>'FY 26 - Original Shell'!AI170</f>
        <v>3.9903000000000001E-2</v>
      </c>
      <c r="Q151" s="149">
        <f>'FY 27 Shell'!AI170</f>
        <v>3.5550999999999999E-2</v>
      </c>
      <c r="R151" s="171">
        <f t="shared" si="16"/>
        <v>-4.3520000000000017E-3</v>
      </c>
      <c r="S151" s="149">
        <f t="shared" si="17"/>
        <v>-0.10906448136731578</v>
      </c>
    </row>
    <row r="152" spans="4:19" x14ac:dyDescent="0.15">
      <c r="D152" s="146" t="s">
        <v>332</v>
      </c>
      <c r="E152" s="167">
        <f>'FY 26 - Original Shell'!K171</f>
        <v>71.680000000000007</v>
      </c>
      <c r="F152" s="167">
        <f>'FY 27 Shell'!K171</f>
        <v>69</v>
      </c>
      <c r="G152" s="167">
        <f t="shared" si="12"/>
        <v>-2.6800000000000068</v>
      </c>
      <c r="H152" s="149">
        <f t="shared" si="13"/>
        <v>-3.7388392857142946E-2</v>
      </c>
      <c r="J152" s="169">
        <f>'FY 26 - Original Shell'!Y171</f>
        <v>76.78</v>
      </c>
      <c r="K152" s="169">
        <f>'FY 27 Shell'!Y171</f>
        <v>73.150000000000006</v>
      </c>
      <c r="L152" s="169">
        <f t="shared" si="14"/>
        <v>-3.6299999999999955</v>
      </c>
      <c r="M152" s="149">
        <f t="shared" si="15"/>
        <v>-4.7277936962750657E-2</v>
      </c>
      <c r="N152" s="179"/>
      <c r="P152" s="149">
        <f>'FY 26 - Original Shell'!AI171</f>
        <v>0.14907400000000001</v>
      </c>
      <c r="Q152" s="149">
        <f>'FY 27 Shell'!AI171</f>
        <v>0.31307000000000001</v>
      </c>
      <c r="R152" s="171">
        <f t="shared" si="16"/>
        <v>0.163996</v>
      </c>
      <c r="S152" s="149">
        <f t="shared" si="17"/>
        <v>1.1000979379368636</v>
      </c>
    </row>
    <row r="153" spans="4:19" x14ac:dyDescent="0.15">
      <c r="D153" s="146" t="s">
        <v>333</v>
      </c>
      <c r="E153" s="167">
        <f>'FY 26 - Original Shell'!K172</f>
        <v>3373.62</v>
      </c>
      <c r="F153" s="167">
        <f>'FY 27 Shell'!K172</f>
        <v>3331.63</v>
      </c>
      <c r="G153" s="167">
        <f t="shared" si="12"/>
        <v>-41.989999999999782</v>
      </c>
      <c r="H153" s="149">
        <f t="shared" si="13"/>
        <v>-1.2446570745964211E-2</v>
      </c>
      <c r="J153" s="169">
        <f>'FY 26 - Original Shell'!Y172</f>
        <v>3985.92</v>
      </c>
      <c r="K153" s="169">
        <f>'FY 27 Shell'!Y172</f>
        <v>3937.48</v>
      </c>
      <c r="L153" s="169">
        <f t="shared" si="14"/>
        <v>-48.440000000000055</v>
      </c>
      <c r="M153" s="149">
        <f t="shared" si="15"/>
        <v>-1.2152777777777792E-2</v>
      </c>
      <c r="N153" s="179"/>
      <c r="P153" s="149">
        <f>'FY 26 - Original Shell'!AI172</f>
        <v>0.51183900000000004</v>
      </c>
      <c r="Q153" s="149">
        <f>'FY 27 Shell'!AI172</f>
        <v>0.532752</v>
      </c>
      <c r="R153" s="171">
        <f t="shared" si="16"/>
        <v>2.0912999999999959E-2</v>
      </c>
      <c r="S153" s="149">
        <f t="shared" si="17"/>
        <v>4.085855122411531E-2</v>
      </c>
    </row>
    <row r="154" spans="4:19" x14ac:dyDescent="0.15">
      <c r="D154" s="146" t="s">
        <v>334</v>
      </c>
      <c r="E154" s="167">
        <f>'FY 26 - Original Shell'!K173</f>
        <v>280.88</v>
      </c>
      <c r="F154" s="167">
        <f>'FY 27 Shell'!K173</f>
        <v>273.81</v>
      </c>
      <c r="G154" s="167">
        <f t="shared" si="12"/>
        <v>-7.0699999999999932</v>
      </c>
      <c r="H154" s="149">
        <f t="shared" si="13"/>
        <v>-2.5170891483907696E-2</v>
      </c>
      <c r="J154" s="169">
        <f>'FY 26 - Original Shell'!Y173</f>
        <v>312.52999999999997</v>
      </c>
      <c r="K154" s="169">
        <f>'FY 27 Shell'!Y173</f>
        <v>305.61</v>
      </c>
      <c r="L154" s="169">
        <f t="shared" si="14"/>
        <v>-6.9199999999999591</v>
      </c>
      <c r="M154" s="149">
        <f t="shared" si="15"/>
        <v>-2.2141874380059386E-2</v>
      </c>
      <c r="N154" s="179"/>
      <c r="P154" s="149">
        <f>'FY 26 - Original Shell'!AI173</f>
        <v>0.361927</v>
      </c>
      <c r="Q154" s="149">
        <f>'FY 27 Shell'!AI173</f>
        <v>0.31251099999999998</v>
      </c>
      <c r="R154" s="171">
        <f t="shared" si="16"/>
        <v>-4.9416000000000015E-2</v>
      </c>
      <c r="S154" s="149">
        <f t="shared" si="17"/>
        <v>-0.13653582075943496</v>
      </c>
    </row>
    <row r="155" spans="4:19" x14ac:dyDescent="0.15">
      <c r="D155" s="146" t="s">
        <v>335</v>
      </c>
      <c r="E155" s="167">
        <f>'FY 26 - Original Shell'!K174</f>
        <v>5247.19</v>
      </c>
      <c r="F155" s="167">
        <f>'FY 27 Shell'!K174</f>
        <v>4890.2700000000004</v>
      </c>
      <c r="G155" s="167">
        <f t="shared" si="12"/>
        <v>-356.91999999999916</v>
      </c>
      <c r="H155" s="149">
        <f t="shared" si="13"/>
        <v>-6.8021169425921152E-2</v>
      </c>
      <c r="J155" s="169">
        <f>'FY 26 - Original Shell'!Y174</f>
        <v>5905.8899999999994</v>
      </c>
      <c r="K155" s="169">
        <f>'FY 27 Shell'!Y174</f>
        <v>5472.02</v>
      </c>
      <c r="L155" s="169">
        <f t="shared" si="14"/>
        <v>-433.86999999999898</v>
      </c>
      <c r="M155" s="149">
        <f t="shared" si="15"/>
        <v>-7.3463948702058288E-2</v>
      </c>
      <c r="N155" s="179"/>
      <c r="P155" s="149">
        <f>'FY 26 - Original Shell'!AI174</f>
        <v>0.308197</v>
      </c>
      <c r="Q155" s="149">
        <f>'FY 27 Shell'!AI174</f>
        <v>0.292798</v>
      </c>
      <c r="R155" s="171">
        <f t="shared" si="16"/>
        <v>-1.5398999999999996E-2</v>
      </c>
      <c r="S155" s="149">
        <f t="shared" si="17"/>
        <v>-4.9964795244600034E-2</v>
      </c>
    </row>
    <row r="156" spans="4:19" x14ac:dyDescent="0.15">
      <c r="D156" s="146" t="s">
        <v>336</v>
      </c>
      <c r="E156" s="167">
        <f>'FY 26 - Original Shell'!K175</f>
        <v>122.67</v>
      </c>
      <c r="F156" s="167">
        <f>'FY 27 Shell'!K175</f>
        <v>122.49</v>
      </c>
      <c r="G156" s="167">
        <f t="shared" si="12"/>
        <v>-0.18000000000000682</v>
      </c>
      <c r="H156" s="149">
        <f t="shared" si="13"/>
        <v>-1.4673514306677005E-3</v>
      </c>
      <c r="J156" s="169">
        <f>'FY 26 - Original Shell'!Y175</f>
        <v>131.37</v>
      </c>
      <c r="K156" s="169">
        <f>'FY 27 Shell'!Y175</f>
        <v>130.59</v>
      </c>
      <c r="L156" s="169">
        <f t="shared" si="14"/>
        <v>-0.78000000000000114</v>
      </c>
      <c r="M156" s="149">
        <f t="shared" si="15"/>
        <v>-5.9374286366750484E-3</v>
      </c>
      <c r="N156" s="179"/>
      <c r="P156" s="149">
        <f>'FY 26 - Original Shell'!AI175</f>
        <v>0.01</v>
      </c>
      <c r="Q156" s="149">
        <f>'FY 27 Shell'!AI175</f>
        <v>0.01</v>
      </c>
      <c r="R156" s="171">
        <f t="shared" si="16"/>
        <v>0</v>
      </c>
      <c r="S156" s="149">
        <f t="shared" si="17"/>
        <v>0</v>
      </c>
    </row>
    <row r="157" spans="4:19" x14ac:dyDescent="0.15">
      <c r="D157" s="146" t="s">
        <v>337</v>
      </c>
      <c r="E157" s="167">
        <f>'FY 26 - Original Shell'!K176</f>
        <v>239.58</v>
      </c>
      <c r="F157" s="167">
        <f>'FY 27 Shell'!K176</f>
        <v>262.58999999999997</v>
      </c>
      <c r="G157" s="167">
        <f t="shared" si="12"/>
        <v>23.009999999999962</v>
      </c>
      <c r="H157" s="149">
        <f t="shared" si="13"/>
        <v>9.6043075381918197E-2</v>
      </c>
      <c r="J157" s="169">
        <f>'FY 26 - Original Shell'!Y176</f>
        <v>262.98</v>
      </c>
      <c r="K157" s="169">
        <f>'FY 27 Shell'!Y176</f>
        <v>289.44</v>
      </c>
      <c r="L157" s="169">
        <f t="shared" si="14"/>
        <v>26.45999999999998</v>
      </c>
      <c r="M157" s="149">
        <f t="shared" si="15"/>
        <v>0.10061601642710463</v>
      </c>
      <c r="N157" s="179"/>
      <c r="P157" s="149">
        <f>'FY 26 - Original Shell'!AI176</f>
        <v>0.01</v>
      </c>
      <c r="Q157" s="149">
        <f>'FY 27 Shell'!AI176</f>
        <v>0.01</v>
      </c>
      <c r="R157" s="171">
        <f t="shared" si="16"/>
        <v>0</v>
      </c>
      <c r="S157" s="149">
        <f t="shared" si="17"/>
        <v>0</v>
      </c>
    </row>
    <row r="158" spans="4:19" x14ac:dyDescent="0.15">
      <c r="D158" s="146" t="s">
        <v>338</v>
      </c>
      <c r="E158" s="167">
        <f>'FY 26 - Original Shell'!K177</f>
        <v>18575.34</v>
      </c>
      <c r="F158" s="167">
        <f>'FY 27 Shell'!K177</f>
        <v>18190.53</v>
      </c>
      <c r="G158" s="167">
        <f t="shared" si="12"/>
        <v>-384.81000000000131</v>
      </c>
      <c r="H158" s="149">
        <f t="shared" si="13"/>
        <v>-2.0716175316306529E-2</v>
      </c>
      <c r="J158" s="169">
        <f>'FY 26 - Original Shell'!Y177</f>
        <v>24542.51</v>
      </c>
      <c r="K158" s="169">
        <f>'FY 27 Shell'!Y177</f>
        <v>23626.579999999998</v>
      </c>
      <c r="L158" s="169">
        <f t="shared" si="14"/>
        <v>-915.93000000000029</v>
      </c>
      <c r="M158" s="149">
        <f t="shared" si="15"/>
        <v>-3.7320143701683337E-2</v>
      </c>
      <c r="N158" s="179"/>
      <c r="P158" s="149">
        <f>'FY 26 - Original Shell'!AI177</f>
        <v>0.71103699999999992</v>
      </c>
      <c r="Q158" s="149">
        <f>'FY 27 Shell'!AI177</f>
        <v>0.6982330000000001</v>
      </c>
      <c r="R158" s="171">
        <f t="shared" si="16"/>
        <v>-1.2803999999999816E-2</v>
      </c>
      <c r="S158" s="149">
        <f t="shared" si="17"/>
        <v>-1.8007501719319554E-2</v>
      </c>
    </row>
    <row r="159" spans="4:19" x14ac:dyDescent="0.15">
      <c r="D159" s="146" t="s">
        <v>339</v>
      </c>
      <c r="E159" s="167">
        <f>'FY 26 - Original Shell'!K178</f>
        <v>2438.33</v>
      </c>
      <c r="F159" s="167">
        <f>'FY 27 Shell'!K178</f>
        <v>2361.48</v>
      </c>
      <c r="G159" s="167">
        <f t="shared" si="12"/>
        <v>-76.849999999999909</v>
      </c>
      <c r="H159" s="149">
        <f t="shared" si="13"/>
        <v>-3.1517473024570059E-2</v>
      </c>
      <c r="J159" s="169">
        <f>'FY 26 - Original Shell'!Y178</f>
        <v>2721.58</v>
      </c>
      <c r="K159" s="169">
        <f>'FY 27 Shell'!Y178</f>
        <v>2613.48</v>
      </c>
      <c r="L159" s="169">
        <f t="shared" si="14"/>
        <v>-108.09999999999991</v>
      </c>
      <c r="M159" s="149">
        <f t="shared" si="15"/>
        <v>-3.9719574658837846E-2</v>
      </c>
      <c r="N159" s="179"/>
      <c r="P159" s="149">
        <f>'FY 26 - Original Shell'!AI178</f>
        <v>0.01</v>
      </c>
      <c r="Q159" s="149">
        <f>'FY 27 Shell'!AI178</f>
        <v>0.01</v>
      </c>
      <c r="R159" s="171">
        <f t="shared" si="16"/>
        <v>0</v>
      </c>
      <c r="S159" s="149">
        <f t="shared" si="17"/>
        <v>0</v>
      </c>
    </row>
    <row r="160" spans="4:19" x14ac:dyDescent="0.15">
      <c r="D160" s="146" t="s">
        <v>340</v>
      </c>
      <c r="E160" s="167">
        <f>'FY 26 - Original Shell'!K179</f>
        <v>2660.72</v>
      </c>
      <c r="F160" s="167">
        <f>'FY 27 Shell'!K179</f>
        <v>2654.24</v>
      </c>
      <c r="G160" s="167">
        <f t="shared" si="12"/>
        <v>-6.4800000000000182</v>
      </c>
      <c r="H160" s="149">
        <f t="shared" si="13"/>
        <v>-2.4354310111548822E-3</v>
      </c>
      <c r="J160" s="169">
        <f>'FY 26 - Original Shell'!Y179</f>
        <v>3020.97</v>
      </c>
      <c r="K160" s="169">
        <f>'FY 27 Shell'!Y179</f>
        <v>3007.1899999999996</v>
      </c>
      <c r="L160" s="169">
        <f t="shared" si="14"/>
        <v>-13.7800000000002</v>
      </c>
      <c r="M160" s="149">
        <f t="shared" si="15"/>
        <v>-4.5614488061782145E-3</v>
      </c>
      <c r="N160" s="179"/>
      <c r="P160" s="149">
        <f>'FY 26 - Original Shell'!AI179</f>
        <v>0.37314000000000003</v>
      </c>
      <c r="Q160" s="149">
        <f>'FY 27 Shell'!AI179</f>
        <v>0.36707499999999998</v>
      </c>
      <c r="R160" s="171">
        <f t="shared" si="16"/>
        <v>-6.0650000000000426E-3</v>
      </c>
      <c r="S160" s="149">
        <f t="shared" si="17"/>
        <v>-1.6253952939915425E-2</v>
      </c>
    </row>
    <row r="161" spans="4:19" x14ac:dyDescent="0.15">
      <c r="D161" s="146" t="s">
        <v>341</v>
      </c>
      <c r="E161" s="167">
        <f>'FY 26 - Original Shell'!K180</f>
        <v>600.66</v>
      </c>
      <c r="F161" s="167">
        <f>'FY 27 Shell'!K180</f>
        <v>562.02</v>
      </c>
      <c r="G161" s="167">
        <f t="shared" si="12"/>
        <v>-38.639999999999986</v>
      </c>
      <c r="H161" s="149">
        <f t="shared" si="13"/>
        <v>-6.4329237838377767E-2</v>
      </c>
      <c r="J161" s="169">
        <f>'FY 26 - Original Shell'!Y180</f>
        <v>697.31</v>
      </c>
      <c r="K161" s="169">
        <f>'FY 27 Shell'!Y180</f>
        <v>643.47</v>
      </c>
      <c r="L161" s="169">
        <f t="shared" si="14"/>
        <v>-53.839999999999918</v>
      </c>
      <c r="M161" s="149">
        <f t="shared" si="15"/>
        <v>-7.7210996543861293E-2</v>
      </c>
      <c r="N161" s="179"/>
      <c r="P161" s="149">
        <f>'FY 26 - Original Shell'!AI180</f>
        <v>0.01</v>
      </c>
      <c r="Q161" s="149">
        <f>'FY 27 Shell'!AI180</f>
        <v>0.01</v>
      </c>
      <c r="R161" s="171">
        <f t="shared" si="16"/>
        <v>0</v>
      </c>
      <c r="S161" s="149">
        <f t="shared" si="17"/>
        <v>0</v>
      </c>
    </row>
    <row r="162" spans="4:19" x14ac:dyDescent="0.15">
      <c r="D162" s="146" t="s">
        <v>342</v>
      </c>
      <c r="E162" s="167">
        <f>'FY 26 - Original Shell'!K181</f>
        <v>9323.98</v>
      </c>
      <c r="F162" s="167">
        <f>'FY 27 Shell'!K181</f>
        <v>9224.3799999999992</v>
      </c>
      <c r="G162" s="167">
        <f t="shared" si="12"/>
        <v>-99.600000000000364</v>
      </c>
      <c r="H162" s="149">
        <f t="shared" si="13"/>
        <v>-1.0682133595310197E-2</v>
      </c>
      <c r="J162" s="169">
        <f>'FY 26 - Original Shell'!Y181</f>
        <v>10278.629999999999</v>
      </c>
      <c r="K162" s="169">
        <f>'FY 27 Shell'!Y181</f>
        <v>10162.98</v>
      </c>
      <c r="L162" s="169">
        <f t="shared" si="14"/>
        <v>-115.64999999999964</v>
      </c>
      <c r="M162" s="149">
        <f t="shared" si="15"/>
        <v>-1.1251499470260107E-2</v>
      </c>
      <c r="N162" s="179"/>
      <c r="P162" s="149">
        <f>'FY 26 - Original Shell'!AI181</f>
        <v>0.21582699999999999</v>
      </c>
      <c r="Q162" s="149">
        <f>'FY 27 Shell'!AI181</f>
        <v>0.21346599999999999</v>
      </c>
      <c r="R162" s="171">
        <f t="shared" si="16"/>
        <v>-2.361000000000002E-3</v>
      </c>
      <c r="S162" s="149">
        <f t="shared" si="17"/>
        <v>-1.0939317138263526E-2</v>
      </c>
    </row>
    <row r="163" spans="4:19" x14ac:dyDescent="0.15">
      <c r="D163" s="146" t="s">
        <v>343</v>
      </c>
      <c r="E163" s="167">
        <f>'FY 26 - Original Shell'!K182</f>
        <v>6874.5</v>
      </c>
      <c r="F163" s="167">
        <f>'FY 27 Shell'!K182</f>
        <v>6734.5</v>
      </c>
      <c r="G163" s="167">
        <f t="shared" si="12"/>
        <v>-140</v>
      </c>
      <c r="H163" s="149">
        <f t="shared" si="13"/>
        <v>-2.0365117463088226E-2</v>
      </c>
      <c r="J163" s="169">
        <f>'FY 26 - Original Shell'!Y182</f>
        <v>8455.5</v>
      </c>
      <c r="K163" s="169">
        <f>'FY 27 Shell'!Y182</f>
        <v>8287.15</v>
      </c>
      <c r="L163" s="169">
        <f t="shared" si="14"/>
        <v>-168.35000000000036</v>
      </c>
      <c r="M163" s="149">
        <f t="shared" si="15"/>
        <v>-1.9910117674886211E-2</v>
      </c>
      <c r="N163" s="179"/>
      <c r="P163" s="149">
        <f>'FY 26 - Original Shell'!AI182</f>
        <v>0.60548900000000005</v>
      </c>
      <c r="Q163" s="149">
        <f>'FY 27 Shell'!AI182</f>
        <v>0.58965900000000004</v>
      </c>
      <c r="R163" s="171">
        <f t="shared" si="16"/>
        <v>-1.5830000000000011E-2</v>
      </c>
      <c r="S163" s="149">
        <f t="shared" si="17"/>
        <v>-2.614415786248802E-2</v>
      </c>
    </row>
    <row r="164" spans="4:19" x14ac:dyDescent="0.15">
      <c r="D164" s="146" t="s">
        <v>344</v>
      </c>
      <c r="E164" s="167">
        <f>'FY 26 - Original Shell'!K183</f>
        <v>2052.1999999999998</v>
      </c>
      <c r="F164" s="167">
        <f>'FY 27 Shell'!K183</f>
        <v>1979.67</v>
      </c>
      <c r="G164" s="167">
        <f t="shared" si="12"/>
        <v>-72.529999999999745</v>
      </c>
      <c r="H164" s="149">
        <f t="shared" si="13"/>
        <v>-3.534255920475575E-2</v>
      </c>
      <c r="J164" s="169">
        <f>'FY 26 - Original Shell'!Y183</f>
        <v>2070.0499999999997</v>
      </c>
      <c r="K164" s="169">
        <f>'FY 27 Shell'!Y183</f>
        <v>1995.47</v>
      </c>
      <c r="L164" s="169">
        <f t="shared" si="14"/>
        <v>-74.5799999999997</v>
      </c>
      <c r="M164" s="149">
        <f t="shared" si="15"/>
        <v>-3.6028115262916216E-2</v>
      </c>
      <c r="N164" s="179"/>
      <c r="P164" s="149">
        <f>'FY 26 - Original Shell'!AI183</f>
        <v>0.01</v>
      </c>
      <c r="Q164" s="149">
        <f>'FY 27 Shell'!AI183</f>
        <v>0.01</v>
      </c>
      <c r="R164" s="171">
        <f t="shared" si="16"/>
        <v>0</v>
      </c>
      <c r="S164" s="149">
        <f t="shared" si="17"/>
        <v>0</v>
      </c>
    </row>
    <row r="165" spans="4:19" x14ac:dyDescent="0.15">
      <c r="D165" s="146" t="s">
        <v>345</v>
      </c>
      <c r="E165" s="167">
        <f>'FY 26 - Original Shell'!K184</f>
        <v>5247.86</v>
      </c>
      <c r="F165" s="167">
        <f>'FY 27 Shell'!K184</f>
        <v>5225.13</v>
      </c>
      <c r="G165" s="167">
        <f t="shared" si="12"/>
        <v>-22.729999999999563</v>
      </c>
      <c r="H165" s="149">
        <f t="shared" si="13"/>
        <v>-4.3312893255535714E-3</v>
      </c>
      <c r="J165" s="169">
        <f>'FY 26 - Original Shell'!Y184</f>
        <v>5296.3099999999995</v>
      </c>
      <c r="K165" s="169">
        <f>'FY 27 Shell'!Y184</f>
        <v>5286.7300000000005</v>
      </c>
      <c r="L165" s="169">
        <f t="shared" si="14"/>
        <v>-9.5799999999990177</v>
      </c>
      <c r="M165" s="149">
        <f t="shared" si="15"/>
        <v>-1.8088065086822747E-3</v>
      </c>
      <c r="N165" s="179"/>
      <c r="P165" s="149">
        <f>'FY 26 - Original Shell'!AI184</f>
        <v>0.01</v>
      </c>
      <c r="Q165" s="149">
        <f>'FY 27 Shell'!AI184</f>
        <v>0.01</v>
      </c>
      <c r="R165" s="171">
        <f t="shared" si="16"/>
        <v>0</v>
      </c>
      <c r="S165" s="149">
        <f t="shared" si="17"/>
        <v>0</v>
      </c>
    </row>
    <row r="166" spans="4:19" x14ac:dyDescent="0.15">
      <c r="D166" s="146" t="s">
        <v>346</v>
      </c>
      <c r="E166" s="167">
        <f>'FY 26 - Original Shell'!K185</f>
        <v>3652.95</v>
      </c>
      <c r="F166" s="167">
        <f>'FY 27 Shell'!K185</f>
        <v>3586.81</v>
      </c>
      <c r="G166" s="167">
        <f t="shared" si="12"/>
        <v>-66.139999999999873</v>
      </c>
      <c r="H166" s="149">
        <f t="shared" si="13"/>
        <v>-1.8105914397952307E-2</v>
      </c>
      <c r="J166" s="169">
        <f>'FY 26 - Original Shell'!Y185</f>
        <v>4017.0499999999997</v>
      </c>
      <c r="K166" s="169">
        <f>'FY 27 Shell'!Y185</f>
        <v>3966.91</v>
      </c>
      <c r="L166" s="169">
        <f t="shared" si="14"/>
        <v>-50.139999999999873</v>
      </c>
      <c r="M166" s="149">
        <f t="shared" si="15"/>
        <v>-1.2481796343087558E-2</v>
      </c>
      <c r="N166" s="179"/>
      <c r="P166" s="149">
        <f>'FY 26 - Original Shell'!AI185</f>
        <v>0.31808900000000001</v>
      </c>
      <c r="Q166" s="149">
        <f>'FY 27 Shell'!AI185</f>
        <v>0.30311199999999999</v>
      </c>
      <c r="R166" s="171">
        <f t="shared" si="16"/>
        <v>-1.4977000000000018E-2</v>
      </c>
      <c r="S166" s="149">
        <f t="shared" si="17"/>
        <v>-4.7084306593437743E-2</v>
      </c>
    </row>
    <row r="167" spans="4:19" x14ac:dyDescent="0.15">
      <c r="D167" s="146" t="s">
        <v>347</v>
      </c>
      <c r="E167" s="167">
        <f>'FY 26 - Original Shell'!K186</f>
        <v>569.59</v>
      </c>
      <c r="F167" s="167">
        <f>'FY 27 Shell'!K186</f>
        <v>561.49</v>
      </c>
      <c r="G167" s="167">
        <f t="shared" si="12"/>
        <v>-8.1000000000000227</v>
      </c>
      <c r="H167" s="149">
        <f t="shared" si="13"/>
        <v>-1.4220755280113805E-2</v>
      </c>
      <c r="J167" s="169">
        <f>'FY 26 - Original Shell'!Y186</f>
        <v>628.64</v>
      </c>
      <c r="K167" s="169">
        <f>'FY 27 Shell'!Y186</f>
        <v>613.94000000000005</v>
      </c>
      <c r="L167" s="169">
        <f t="shared" si="14"/>
        <v>-14.699999999999932</v>
      </c>
      <c r="M167" s="149">
        <f t="shared" si="15"/>
        <v>-2.3383812674980804E-2</v>
      </c>
      <c r="N167" s="179"/>
      <c r="P167" s="149">
        <f>'FY 26 - Original Shell'!AI186</f>
        <v>0.39699699999999999</v>
      </c>
      <c r="Q167" s="149">
        <f>'FY 27 Shell'!AI186</f>
        <v>0.38922899999999999</v>
      </c>
      <c r="R167" s="171">
        <f t="shared" si="16"/>
        <v>-7.7679999999999971E-3</v>
      </c>
      <c r="S167" s="149">
        <f t="shared" si="17"/>
        <v>-1.9566898490416797E-2</v>
      </c>
    </row>
    <row r="168" spans="4:19" x14ac:dyDescent="0.15">
      <c r="D168" s="146" t="s">
        <v>348</v>
      </c>
      <c r="E168" s="167">
        <f>'FY 26 - Original Shell'!K187</f>
        <v>3736.1</v>
      </c>
      <c r="F168" s="167">
        <f>'FY 27 Shell'!K187</f>
        <v>3648.92</v>
      </c>
      <c r="G168" s="167">
        <f t="shared" si="12"/>
        <v>-87.179999999999836</v>
      </c>
      <c r="H168" s="149">
        <f t="shared" si="13"/>
        <v>-2.3334493188083786E-2</v>
      </c>
      <c r="J168" s="169">
        <f>'FY 26 - Original Shell'!Y187</f>
        <v>3820.0499999999997</v>
      </c>
      <c r="K168" s="169">
        <f>'FY 27 Shell'!Y187</f>
        <v>3725.32</v>
      </c>
      <c r="L168" s="169">
        <f t="shared" si="14"/>
        <v>-94.729999999999563</v>
      </c>
      <c r="M168" s="149">
        <f t="shared" si="15"/>
        <v>-2.4798104736848882E-2</v>
      </c>
      <c r="N168" s="179"/>
      <c r="P168" s="149">
        <f>'FY 26 - Original Shell'!AI187</f>
        <v>0.01</v>
      </c>
      <c r="Q168" s="149">
        <f>'FY 27 Shell'!AI187</f>
        <v>0.01</v>
      </c>
      <c r="R168" s="171">
        <f t="shared" si="16"/>
        <v>0</v>
      </c>
      <c r="S168" s="149">
        <f t="shared" si="17"/>
        <v>0</v>
      </c>
    </row>
    <row r="169" spans="4:19" x14ac:dyDescent="0.15">
      <c r="D169" s="146" t="s">
        <v>349</v>
      </c>
      <c r="E169" s="167">
        <f>'FY 26 - Original Shell'!K188</f>
        <v>1101.3399999999999</v>
      </c>
      <c r="F169" s="167">
        <f>'FY 27 Shell'!K188</f>
        <v>1084.8599999999999</v>
      </c>
      <c r="G169" s="167">
        <f t="shared" si="12"/>
        <v>-16.480000000000018</v>
      </c>
      <c r="H169" s="149">
        <f t="shared" si="13"/>
        <v>-1.4963589808778415E-2</v>
      </c>
      <c r="J169" s="169">
        <f>'FY 26 - Original Shell'!Y188</f>
        <v>1305.8899999999999</v>
      </c>
      <c r="K169" s="169">
        <f>'FY 27 Shell'!Y188</f>
        <v>1288.3599999999999</v>
      </c>
      <c r="L169" s="169">
        <f t="shared" si="14"/>
        <v>-17.529999999999973</v>
      </c>
      <c r="M169" s="149">
        <f t="shared" si="15"/>
        <v>-1.3423795266063738E-2</v>
      </c>
      <c r="N169" s="179"/>
      <c r="P169" s="149">
        <f>'FY 26 - Original Shell'!AI188</f>
        <v>0.45438400000000001</v>
      </c>
      <c r="Q169" s="149">
        <f>'FY 27 Shell'!AI188</f>
        <v>0.46122299999999999</v>
      </c>
      <c r="R169" s="171">
        <f t="shared" si="16"/>
        <v>6.838999999999984E-3</v>
      </c>
      <c r="S169" s="149">
        <f t="shared" si="17"/>
        <v>1.5051146167118525E-2</v>
      </c>
    </row>
    <row r="170" spans="4:19" x14ac:dyDescent="0.15">
      <c r="D170" s="146" t="s">
        <v>350</v>
      </c>
      <c r="E170" s="167">
        <f>'FY 26 - Original Shell'!K189</f>
        <v>3076.37</v>
      </c>
      <c r="F170" s="167">
        <f>'FY 27 Shell'!K189</f>
        <v>2985.57</v>
      </c>
      <c r="G170" s="167">
        <f t="shared" si="12"/>
        <v>-90.799999999999727</v>
      </c>
      <c r="H170" s="149">
        <f t="shared" si="13"/>
        <v>-2.9515305376141273E-2</v>
      </c>
      <c r="J170" s="169">
        <f>'FY 26 - Original Shell'!Y189</f>
        <v>4081.5</v>
      </c>
      <c r="K170" s="169">
        <f>'FY 27 Shell'!Y189</f>
        <v>3982.2200000000003</v>
      </c>
      <c r="L170" s="169">
        <f t="shared" si="14"/>
        <v>-99.279999999999745</v>
      </c>
      <c r="M170" s="149">
        <f t="shared" si="15"/>
        <v>-2.4324390542692576E-2</v>
      </c>
      <c r="N170" s="179"/>
      <c r="P170" s="149">
        <f>'FY 26 - Original Shell'!AI189</f>
        <v>0.71709400000000001</v>
      </c>
      <c r="Q170" s="149">
        <f>'FY 27 Shell'!AI189</f>
        <v>0.72125700000000004</v>
      </c>
      <c r="R170" s="171">
        <f t="shared" si="16"/>
        <v>4.1630000000000278E-3</v>
      </c>
      <c r="S170" s="149">
        <f t="shared" si="17"/>
        <v>5.8053755853486816E-3</v>
      </c>
    </row>
    <row r="171" spans="4:19" x14ac:dyDescent="0.15">
      <c r="D171" s="146" t="s">
        <v>351</v>
      </c>
      <c r="E171" s="167">
        <f>'FY 26 - Original Shell'!K190</f>
        <v>3771.24</v>
      </c>
      <c r="F171" s="167">
        <f>'FY 27 Shell'!K190</f>
        <v>3692.54</v>
      </c>
      <c r="G171" s="167">
        <f t="shared" si="12"/>
        <v>-78.699999999999818</v>
      </c>
      <c r="H171" s="149">
        <f t="shared" si="13"/>
        <v>-2.0868467665807487E-2</v>
      </c>
      <c r="J171" s="169">
        <f>'FY 26 - Original Shell'!Y190</f>
        <v>4370.1399999999994</v>
      </c>
      <c r="K171" s="169">
        <f>'FY 27 Shell'!Y190</f>
        <v>4294.1899999999996</v>
      </c>
      <c r="L171" s="169">
        <f t="shared" si="14"/>
        <v>-75.949999999999818</v>
      </c>
      <c r="M171" s="149">
        <f t="shared" si="15"/>
        <v>-1.7379305926125896E-2</v>
      </c>
      <c r="N171" s="179"/>
      <c r="P171" s="149">
        <f>'FY 26 - Original Shell'!AI190</f>
        <v>0.21796299999999999</v>
      </c>
      <c r="Q171" s="149">
        <f>'FY 27 Shell'!AI190</f>
        <v>0.20769899999999999</v>
      </c>
      <c r="R171" s="171">
        <f t="shared" si="16"/>
        <v>-1.0263999999999995E-2</v>
      </c>
      <c r="S171" s="149">
        <f t="shared" si="17"/>
        <v>-4.709056124204565E-2</v>
      </c>
    </row>
    <row r="172" spans="4:19" x14ac:dyDescent="0.15">
      <c r="D172" s="146" t="s">
        <v>352</v>
      </c>
      <c r="E172" s="167">
        <f>'FY 26 - Original Shell'!K191</f>
        <v>1507.68</v>
      </c>
      <c r="F172" s="167">
        <f>'FY 27 Shell'!K191</f>
        <v>1496.62</v>
      </c>
      <c r="G172" s="167">
        <f t="shared" si="12"/>
        <v>-11.060000000000173</v>
      </c>
      <c r="H172" s="149">
        <f t="shared" si="13"/>
        <v>-7.3357741695851721E-3</v>
      </c>
      <c r="J172" s="169">
        <f>'FY 26 - Original Shell'!Y191</f>
        <v>1745.93</v>
      </c>
      <c r="K172" s="169">
        <f>'FY 27 Shell'!Y191</f>
        <v>1735.9699999999998</v>
      </c>
      <c r="L172" s="169">
        <f t="shared" si="14"/>
        <v>-9.9600000000002638</v>
      </c>
      <c r="M172" s="149">
        <f t="shared" si="15"/>
        <v>-5.7046960645617314E-3</v>
      </c>
      <c r="N172" s="179"/>
      <c r="P172" s="149">
        <f>'FY 26 - Original Shell'!AI191</f>
        <v>0.248441</v>
      </c>
      <c r="Q172" s="149">
        <f>'FY 27 Shell'!AI191</f>
        <v>0.23946100000000001</v>
      </c>
      <c r="R172" s="171">
        <f t="shared" si="16"/>
        <v>-8.979999999999988E-3</v>
      </c>
      <c r="S172" s="149">
        <f t="shared" si="17"/>
        <v>-3.6145402731433171E-2</v>
      </c>
    </row>
    <row r="173" spans="4:19" x14ac:dyDescent="0.15">
      <c r="D173" s="146" t="s">
        <v>353</v>
      </c>
      <c r="E173" s="167">
        <f>'FY 26 - Original Shell'!K192</f>
        <v>2243.1799999999998</v>
      </c>
      <c r="F173" s="167">
        <f>'FY 27 Shell'!K192</f>
        <v>2169.98</v>
      </c>
      <c r="G173" s="167">
        <f t="shared" si="12"/>
        <v>-73.199999999999818</v>
      </c>
      <c r="H173" s="149">
        <f t="shared" si="13"/>
        <v>-3.26322452946263E-2</v>
      </c>
      <c r="J173" s="169">
        <f>'FY 26 - Original Shell'!Y192</f>
        <v>2505.5299999999997</v>
      </c>
      <c r="K173" s="169">
        <f>'FY 27 Shell'!Y192</f>
        <v>2405.0300000000002</v>
      </c>
      <c r="L173" s="169">
        <f t="shared" si="14"/>
        <v>-100.49999999999955</v>
      </c>
      <c r="M173" s="149">
        <f t="shared" si="15"/>
        <v>-4.01112738622166E-2</v>
      </c>
      <c r="N173" s="179"/>
      <c r="P173" s="149">
        <f>'FY 26 - Original Shell'!AI192</f>
        <v>0.373054</v>
      </c>
      <c r="Q173" s="149">
        <f>'FY 27 Shell'!AI192</f>
        <v>0.37154799999999999</v>
      </c>
      <c r="R173" s="171">
        <f t="shared" si="16"/>
        <v>-1.5060000000000073E-3</v>
      </c>
      <c r="S173" s="149">
        <f t="shared" si="17"/>
        <v>-4.0369490743967559E-3</v>
      </c>
    </row>
    <row r="174" spans="4:19" x14ac:dyDescent="0.15">
      <c r="D174" s="146" t="s">
        <v>354</v>
      </c>
      <c r="E174" s="167">
        <f>'FY 26 - Original Shell'!K193</f>
        <v>1636.3</v>
      </c>
      <c r="F174" s="167">
        <f>'FY 27 Shell'!K193</f>
        <v>1640.18</v>
      </c>
      <c r="G174" s="167">
        <f t="shared" si="12"/>
        <v>3.8800000000001091</v>
      </c>
      <c r="H174" s="149">
        <f t="shared" si="13"/>
        <v>2.3712033245738002E-3</v>
      </c>
      <c r="J174" s="169">
        <f>'FY 26 - Original Shell'!Y193</f>
        <v>1721.95</v>
      </c>
      <c r="K174" s="169">
        <f>'FY 27 Shell'!Y193</f>
        <v>1725.23</v>
      </c>
      <c r="L174" s="169">
        <f t="shared" si="14"/>
        <v>3.2799999999999727</v>
      </c>
      <c r="M174" s="149">
        <f t="shared" si="15"/>
        <v>1.9048172130433361E-3</v>
      </c>
      <c r="N174" s="179"/>
      <c r="P174" s="149">
        <f>'FY 26 - Original Shell'!AI193</f>
        <v>0.01</v>
      </c>
      <c r="Q174" s="149">
        <f>'FY 27 Shell'!AI193</f>
        <v>0.01</v>
      </c>
      <c r="R174" s="171">
        <f t="shared" si="16"/>
        <v>0</v>
      </c>
      <c r="S174" s="149">
        <f t="shared" si="17"/>
        <v>0</v>
      </c>
    </row>
    <row r="175" spans="4:19" x14ac:dyDescent="0.15">
      <c r="D175" s="146" t="s">
        <v>355</v>
      </c>
      <c r="E175" s="167">
        <f>'FY 26 - Original Shell'!K194</f>
        <v>940</v>
      </c>
      <c r="F175" s="167">
        <f>'FY 27 Shell'!K194</f>
        <v>914.34</v>
      </c>
      <c r="G175" s="167">
        <f t="shared" si="12"/>
        <v>-25.659999999999968</v>
      </c>
      <c r="H175" s="149">
        <f t="shared" si="13"/>
        <v>-2.7297872340425498E-2</v>
      </c>
      <c r="J175" s="169">
        <f>'FY 26 - Original Shell'!Y194</f>
        <v>998.95</v>
      </c>
      <c r="K175" s="169">
        <f>'FY 27 Shell'!Y194</f>
        <v>969.24</v>
      </c>
      <c r="L175" s="169">
        <f t="shared" si="14"/>
        <v>-29.710000000000036</v>
      </c>
      <c r="M175" s="149">
        <f t="shared" si="15"/>
        <v>-2.9741228289704224E-2</v>
      </c>
      <c r="N175" s="179"/>
      <c r="P175" s="149">
        <f>'FY 26 - Original Shell'!AI194</f>
        <v>0.145785</v>
      </c>
      <c r="Q175" s="149">
        <f>'FY 27 Shell'!AI194</f>
        <v>0.16552800000000001</v>
      </c>
      <c r="R175" s="171">
        <f t="shared" si="16"/>
        <v>1.9743000000000011E-2</v>
      </c>
      <c r="S175" s="149">
        <f t="shared" si="17"/>
        <v>0.13542545529375458</v>
      </c>
    </row>
    <row r="176" spans="4:19" x14ac:dyDescent="0.15">
      <c r="D176" s="146" t="s">
        <v>356</v>
      </c>
      <c r="E176" s="167">
        <f>'FY 26 - Original Shell'!K195</f>
        <v>1126.82</v>
      </c>
      <c r="F176" s="167">
        <f>'FY 27 Shell'!K195</f>
        <v>1097.06</v>
      </c>
      <c r="G176" s="167">
        <f t="shared" si="12"/>
        <v>-29.759999999999991</v>
      </c>
      <c r="H176" s="149">
        <f t="shared" si="13"/>
        <v>-2.6410606840489157E-2</v>
      </c>
      <c r="J176" s="169">
        <f>'FY 26 - Original Shell'!Y195</f>
        <v>1191.3699999999999</v>
      </c>
      <c r="K176" s="169">
        <f>'FY 27 Shell'!Y195</f>
        <v>1164.46</v>
      </c>
      <c r="L176" s="169">
        <f t="shared" si="14"/>
        <v>-26.909999999999854</v>
      </c>
      <c r="M176" s="149">
        <f t="shared" si="15"/>
        <v>-2.2587441349035023E-2</v>
      </c>
      <c r="N176" s="179"/>
      <c r="P176" s="149">
        <f>'FY 26 - Original Shell'!AI195</f>
        <v>0.28662399999999999</v>
      </c>
      <c r="Q176" s="149">
        <f>'FY 27 Shell'!AI195</f>
        <v>0.28519600000000001</v>
      </c>
      <c r="R176" s="171">
        <f t="shared" si="16"/>
        <v>-1.4279999999999848E-3</v>
      </c>
      <c r="S176" s="149">
        <f t="shared" si="17"/>
        <v>-4.9821368761861703E-3</v>
      </c>
    </row>
    <row r="179" spans="7:18" x14ac:dyDescent="0.15">
      <c r="G179" s="61">
        <f>MIN(G$8:G$176)</f>
        <v>-959.86000000000058</v>
      </c>
      <c r="H179" s="61"/>
      <c r="L179" s="61">
        <f>MIN(L$8:L$176)</f>
        <v>-1177.1100000000006</v>
      </c>
      <c r="R179" s="61">
        <f>MIN(R$8:R$176)</f>
        <v>-0.37146500000000005</v>
      </c>
    </row>
    <row r="180" spans="7:18" x14ac:dyDescent="0.15">
      <c r="G180" s="61">
        <f>MAX(G$8:G$176)</f>
        <v>35.670000000000073</v>
      </c>
      <c r="H180" s="61"/>
      <c r="L180" s="61">
        <f>MAX(L$8:L$176)</f>
        <v>45.820000000000164</v>
      </c>
      <c r="R180" s="61">
        <f>MAX(R$8:R$176)</f>
        <v>0.163996</v>
      </c>
    </row>
    <row r="181" spans="7:18" x14ac:dyDescent="0.15">
      <c r="G181" s="61">
        <f>AVERAGE(G$8:G$176)</f>
        <v>-67.342840236686413</v>
      </c>
      <c r="H181" s="61"/>
      <c r="L181" s="61">
        <f>AVERAGE(L$8:L$176)</f>
        <v>-86.855739644970498</v>
      </c>
      <c r="R181" s="61">
        <f>AVERAGE(R$8:R$176)</f>
        <v>-9.3956094674556186E-3</v>
      </c>
    </row>
  </sheetData>
  <mergeCells count="8">
    <mergeCell ref="V7:W7"/>
    <mergeCell ref="X7:Y7"/>
    <mergeCell ref="Z7:AA7"/>
    <mergeCell ref="V6:AA6"/>
    <mergeCell ref="D6:D7"/>
    <mergeCell ref="E6:H6"/>
    <mergeCell ref="P6:S6"/>
    <mergeCell ref="J6:M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7BFB4-BC3F-4FA3-870D-9165F3C201BD}">
  <dimension ref="C6:G176"/>
  <sheetViews>
    <sheetView workbookViewId="0">
      <selection activeCell="J31" sqref="J31"/>
    </sheetView>
  </sheetViews>
  <sheetFormatPr baseColWidth="10" defaultColWidth="9" defaultRowHeight="12" x14ac:dyDescent="0.15"/>
  <sheetData>
    <row r="6" spans="3:7" x14ac:dyDescent="0.15">
      <c r="C6" s="190" t="s">
        <v>57</v>
      </c>
      <c r="D6" s="191"/>
      <c r="E6" s="191"/>
      <c r="F6" s="192"/>
    </row>
    <row r="7" spans="3:7" ht="26" x14ac:dyDescent="0.15">
      <c r="C7" s="159" t="s">
        <v>391</v>
      </c>
      <c r="D7" s="159" t="s">
        <v>392</v>
      </c>
      <c r="E7" s="159" t="s">
        <v>385</v>
      </c>
      <c r="F7" s="159" t="s">
        <v>386</v>
      </c>
    </row>
    <row r="8" spans="3:7" x14ac:dyDescent="0.15">
      <c r="C8" s="148">
        <v>0.14907400000000001</v>
      </c>
      <c r="D8" s="148">
        <v>0.31307000000000001</v>
      </c>
      <c r="E8" s="172">
        <v>0.163996</v>
      </c>
      <c r="F8" s="148">
        <v>1.1000979379368636</v>
      </c>
      <c r="G8">
        <f>_xlfn.RANK.AVG(C8,C$8:C$176)</f>
        <v>112</v>
      </c>
    </row>
    <row r="9" spans="3:7" x14ac:dyDescent="0.15">
      <c r="C9" s="149">
        <v>0.13328899999999999</v>
      </c>
      <c r="D9" s="149">
        <v>0.183833</v>
      </c>
      <c r="E9" s="173">
        <v>5.0544000000000006E-2</v>
      </c>
      <c r="F9" s="149">
        <v>0.3792060860236029</v>
      </c>
      <c r="G9">
        <f t="shared" ref="G9:G72" si="0">_xlfn.RANK.AVG(C9,C$8:C$176)</f>
        <v>118</v>
      </c>
    </row>
    <row r="10" spans="3:7" x14ac:dyDescent="0.15">
      <c r="C10" s="149">
        <v>4.3366000000000002E-2</v>
      </c>
      <c r="D10" s="149">
        <v>9.2258999999999994E-2</v>
      </c>
      <c r="E10" s="173">
        <v>4.8892999999999992E-2</v>
      </c>
      <c r="F10" s="149">
        <v>1.127450076096481</v>
      </c>
      <c r="G10">
        <f t="shared" si="0"/>
        <v>131</v>
      </c>
    </row>
    <row r="11" spans="3:7" x14ac:dyDescent="0.15">
      <c r="C11" s="149">
        <v>5.7304000000000001E-2</v>
      </c>
      <c r="D11" s="149">
        <v>9.2659000000000005E-2</v>
      </c>
      <c r="E11" s="173">
        <v>3.5355000000000004E-2</v>
      </c>
      <c r="F11" s="149">
        <v>0.61697263716319983</v>
      </c>
      <c r="G11">
        <f t="shared" si="0"/>
        <v>130</v>
      </c>
    </row>
    <row r="12" spans="3:7" x14ac:dyDescent="0.15">
      <c r="C12" s="149">
        <v>0.01</v>
      </c>
      <c r="D12" s="149">
        <v>3.6083999999999998E-2</v>
      </c>
      <c r="E12" s="173">
        <v>2.6083999999999996E-2</v>
      </c>
      <c r="F12" s="149">
        <v>2.6083999999999996</v>
      </c>
      <c r="G12">
        <f t="shared" si="0"/>
        <v>151.5</v>
      </c>
    </row>
    <row r="13" spans="3:7" x14ac:dyDescent="0.15">
      <c r="C13" s="149">
        <v>0.14807899999999999</v>
      </c>
      <c r="D13" s="149">
        <v>0.17388000000000001</v>
      </c>
      <c r="E13" s="173">
        <v>2.5801000000000018E-2</v>
      </c>
      <c r="F13" s="149">
        <v>0.17423807562179661</v>
      </c>
      <c r="G13">
        <f t="shared" si="0"/>
        <v>113</v>
      </c>
    </row>
    <row r="14" spans="3:7" x14ac:dyDescent="0.15">
      <c r="C14" s="149">
        <v>0.218942</v>
      </c>
      <c r="D14" s="149">
        <v>0.244423</v>
      </c>
      <c r="E14" s="173">
        <v>2.5481000000000004E-2</v>
      </c>
      <c r="F14" s="149">
        <v>0.11638242091512822</v>
      </c>
      <c r="G14">
        <f t="shared" si="0"/>
        <v>97</v>
      </c>
    </row>
    <row r="15" spans="3:7" x14ac:dyDescent="0.15">
      <c r="C15" s="149">
        <v>0.25201600000000002</v>
      </c>
      <c r="D15" s="149">
        <v>0.27616600000000002</v>
      </c>
      <c r="E15" s="173">
        <v>2.4150000000000005E-2</v>
      </c>
      <c r="F15" s="149">
        <v>9.5827249063551528E-2</v>
      </c>
      <c r="G15">
        <f t="shared" si="0"/>
        <v>84</v>
      </c>
    </row>
    <row r="16" spans="3:7" x14ac:dyDescent="0.15">
      <c r="C16" s="149">
        <v>0.16352800000000001</v>
      </c>
      <c r="D16" s="149">
        <v>0.18560299999999999</v>
      </c>
      <c r="E16" s="173">
        <v>2.2074999999999984E-2</v>
      </c>
      <c r="F16" s="149">
        <v>0.13499217259429566</v>
      </c>
      <c r="G16">
        <f t="shared" si="0"/>
        <v>107</v>
      </c>
    </row>
    <row r="17" spans="3:7" x14ac:dyDescent="0.15">
      <c r="C17" s="149">
        <v>0.51183900000000004</v>
      </c>
      <c r="D17" s="149">
        <v>0.532752</v>
      </c>
      <c r="E17" s="173">
        <v>2.0912999999999959E-2</v>
      </c>
      <c r="F17" s="149">
        <v>4.085855122411531E-2</v>
      </c>
      <c r="G17">
        <f t="shared" si="0"/>
        <v>17</v>
      </c>
    </row>
    <row r="18" spans="3:7" x14ac:dyDescent="0.15">
      <c r="C18" s="149">
        <v>0.182918</v>
      </c>
      <c r="D18" s="149">
        <v>0.20378099999999999</v>
      </c>
      <c r="E18" s="173">
        <v>2.0862999999999993E-2</v>
      </c>
      <c r="F18" s="149">
        <v>0.11405657179719871</v>
      </c>
      <c r="G18">
        <f t="shared" si="0"/>
        <v>105</v>
      </c>
    </row>
    <row r="19" spans="3:7" x14ac:dyDescent="0.15">
      <c r="C19" s="149">
        <v>0.145785</v>
      </c>
      <c r="D19" s="149">
        <v>0.16552800000000001</v>
      </c>
      <c r="E19" s="173">
        <v>1.9743000000000011E-2</v>
      </c>
      <c r="F19" s="149">
        <v>0.13542545529375458</v>
      </c>
      <c r="G19">
        <f t="shared" si="0"/>
        <v>114</v>
      </c>
    </row>
    <row r="20" spans="3:7" x14ac:dyDescent="0.15">
      <c r="C20" s="149">
        <v>0.247554</v>
      </c>
      <c r="D20" s="149">
        <v>0.26540200000000003</v>
      </c>
      <c r="E20" s="173">
        <v>1.7848000000000031E-2</v>
      </c>
      <c r="F20" s="149">
        <v>7.2097400971101386E-2</v>
      </c>
      <c r="G20">
        <f t="shared" si="0"/>
        <v>87</v>
      </c>
    </row>
    <row r="21" spans="3:7" x14ac:dyDescent="0.15">
      <c r="C21" s="149">
        <v>0.471472</v>
      </c>
      <c r="D21" s="149">
        <v>0.48882199999999998</v>
      </c>
      <c r="E21" s="173">
        <v>1.7349999999999977E-2</v>
      </c>
      <c r="F21" s="149">
        <v>3.6799640275562442E-2</v>
      </c>
      <c r="G21">
        <f t="shared" si="0"/>
        <v>24</v>
      </c>
    </row>
    <row r="22" spans="3:7" x14ac:dyDescent="0.15">
      <c r="C22" s="149">
        <v>0.36660199999999998</v>
      </c>
      <c r="D22" s="149">
        <v>0.38175700000000001</v>
      </c>
      <c r="E22" s="173">
        <v>1.515500000000003E-2</v>
      </c>
      <c r="F22" s="149">
        <v>4.1339108897387442E-2</v>
      </c>
      <c r="G22">
        <f t="shared" si="0"/>
        <v>46</v>
      </c>
    </row>
    <row r="23" spans="3:7" x14ac:dyDescent="0.15">
      <c r="C23" s="149">
        <v>9.4423000000000007E-2</v>
      </c>
      <c r="D23" s="149">
        <v>0.107072</v>
      </c>
      <c r="E23" s="173">
        <v>1.2648999999999994E-2</v>
      </c>
      <c r="F23" s="149">
        <v>0.13396100526354801</v>
      </c>
      <c r="G23">
        <f t="shared" si="0"/>
        <v>124</v>
      </c>
    </row>
    <row r="24" spans="3:7" x14ac:dyDescent="0.15">
      <c r="C24" s="149">
        <v>0.24925800000000001</v>
      </c>
      <c r="D24" s="149">
        <v>0.26099800000000001</v>
      </c>
      <c r="E24" s="173">
        <v>1.174E-2</v>
      </c>
      <c r="F24" s="149">
        <v>4.7099792183199735E-2</v>
      </c>
      <c r="G24">
        <f t="shared" si="0"/>
        <v>85</v>
      </c>
    </row>
    <row r="25" spans="3:7" x14ac:dyDescent="0.15">
      <c r="C25" s="149">
        <v>0.28506599999999999</v>
      </c>
      <c r="D25" s="149">
        <v>0.29663899999999999</v>
      </c>
      <c r="E25" s="173">
        <v>1.1573E-2</v>
      </c>
      <c r="F25" s="149">
        <v>4.0597615990682859E-2</v>
      </c>
      <c r="G25">
        <f>_xlfn.RANK.AVG(C25,C$8:C$176)</f>
        <v>70</v>
      </c>
    </row>
    <row r="26" spans="3:7" x14ac:dyDescent="0.15">
      <c r="C26" s="149">
        <v>0.22841</v>
      </c>
      <c r="D26" s="149">
        <v>0.23872299999999999</v>
      </c>
      <c r="E26" s="173">
        <v>1.0312999999999989E-2</v>
      </c>
      <c r="F26" s="149">
        <v>4.5151263079549885E-2</v>
      </c>
      <c r="G26">
        <f t="shared" si="0"/>
        <v>94</v>
      </c>
    </row>
    <row r="27" spans="3:7" x14ac:dyDescent="0.15">
      <c r="C27" s="149">
        <v>0.31007099999999999</v>
      </c>
      <c r="D27" s="149">
        <v>0.32024999999999998</v>
      </c>
      <c r="E27" s="173">
        <v>1.0178999999999994E-2</v>
      </c>
      <c r="F27" s="149">
        <v>3.2827965207968476E-2</v>
      </c>
      <c r="G27">
        <f t="shared" si="0"/>
        <v>60</v>
      </c>
    </row>
    <row r="28" spans="3:7" x14ac:dyDescent="0.15">
      <c r="C28" s="149">
        <v>0.40793200000000002</v>
      </c>
      <c r="D28" s="149">
        <v>0.41647000000000001</v>
      </c>
      <c r="E28" s="173">
        <v>8.53799999999999E-3</v>
      </c>
      <c r="F28" s="149">
        <v>2.0929958914721054E-2</v>
      </c>
      <c r="G28">
        <f t="shared" si="0"/>
        <v>37</v>
      </c>
    </row>
    <row r="29" spans="3:7" x14ac:dyDescent="0.15">
      <c r="C29" s="149">
        <v>0.26447300000000001</v>
      </c>
      <c r="D29" s="149">
        <v>0.271899</v>
      </c>
      <c r="E29" s="173">
        <v>7.4259999999999882E-3</v>
      </c>
      <c r="F29" s="149">
        <v>2.8078480601044294E-2</v>
      </c>
      <c r="G29">
        <f t="shared" si="0"/>
        <v>75</v>
      </c>
    </row>
    <row r="30" spans="3:7" x14ac:dyDescent="0.15">
      <c r="C30" s="149">
        <v>0.45438400000000001</v>
      </c>
      <c r="D30" s="149">
        <v>0.46122299999999999</v>
      </c>
      <c r="E30" s="173">
        <v>6.838999999999984E-3</v>
      </c>
      <c r="F30" s="149">
        <v>1.5051146167118525E-2</v>
      </c>
      <c r="G30">
        <f t="shared" si="0"/>
        <v>26</v>
      </c>
    </row>
    <row r="31" spans="3:7" x14ac:dyDescent="0.15">
      <c r="C31" s="149">
        <v>0.62447900000000001</v>
      </c>
      <c r="D31" s="149">
        <v>0.63039200000000006</v>
      </c>
      <c r="E31" s="173">
        <v>5.9130000000000571E-3</v>
      </c>
      <c r="F31" s="149">
        <v>9.4686931025703934E-3</v>
      </c>
      <c r="G31">
        <f t="shared" si="0"/>
        <v>9</v>
      </c>
    </row>
    <row r="32" spans="3:7" x14ac:dyDescent="0.15">
      <c r="C32" s="149">
        <v>0.244393</v>
      </c>
      <c r="D32" s="149">
        <v>0.24967900000000001</v>
      </c>
      <c r="E32" s="173">
        <v>5.2860000000000129E-3</v>
      </c>
      <c r="F32" s="149">
        <v>2.1629097396406661E-2</v>
      </c>
      <c r="G32">
        <f t="shared" si="0"/>
        <v>89</v>
      </c>
    </row>
    <row r="33" spans="3:7" x14ac:dyDescent="0.15">
      <c r="C33" s="149">
        <v>0.71709400000000001</v>
      </c>
      <c r="D33" s="149">
        <v>0.72125700000000004</v>
      </c>
      <c r="E33" s="173">
        <v>4.1630000000000278E-3</v>
      </c>
      <c r="F33" s="149">
        <v>5.8053755853486816E-3</v>
      </c>
      <c r="G33">
        <f t="shared" si="0"/>
        <v>3</v>
      </c>
    </row>
    <row r="34" spans="3:7" x14ac:dyDescent="0.15">
      <c r="C34" s="149">
        <v>0.191106</v>
      </c>
      <c r="D34" s="149">
        <v>0.194718</v>
      </c>
      <c r="E34" s="173">
        <v>3.6120000000000041E-3</v>
      </c>
      <c r="F34" s="149">
        <v>1.8900505478634914E-2</v>
      </c>
      <c r="G34">
        <f t="shared" si="0"/>
        <v>103</v>
      </c>
    </row>
    <row r="35" spans="3:7" x14ac:dyDescent="0.15">
      <c r="C35" s="149">
        <v>0.65541800000000006</v>
      </c>
      <c r="D35" s="149">
        <v>0.65875300000000003</v>
      </c>
      <c r="E35" s="173">
        <v>3.3349999999999769E-3</v>
      </c>
      <c r="F35" s="149">
        <v>5.0883558278838493E-3</v>
      </c>
      <c r="G35">
        <f t="shared" si="0"/>
        <v>8</v>
      </c>
    </row>
    <row r="36" spans="3:7" x14ac:dyDescent="0.15">
      <c r="C36" s="149">
        <v>0.193546</v>
      </c>
      <c r="D36" s="149">
        <v>0.19625500000000001</v>
      </c>
      <c r="E36" s="173">
        <v>2.7090000000000169E-3</v>
      </c>
      <c r="F36" s="149">
        <v>1.3996672625629137E-2</v>
      </c>
      <c r="G36">
        <f t="shared" si="0"/>
        <v>102</v>
      </c>
    </row>
    <row r="37" spans="3:7" x14ac:dyDescent="0.15">
      <c r="C37" s="149">
        <v>0.15978000000000001</v>
      </c>
      <c r="D37" s="149">
        <v>0.16240099999999999</v>
      </c>
      <c r="E37" s="173">
        <v>2.6209999999999845E-3</v>
      </c>
      <c r="F37" s="149">
        <v>1.6403805232194171E-2</v>
      </c>
      <c r="G37">
        <f t="shared" si="0"/>
        <v>109</v>
      </c>
    </row>
    <row r="38" spans="3:7" x14ac:dyDescent="0.15">
      <c r="C38" s="149">
        <v>0.34392899999999998</v>
      </c>
      <c r="D38" s="149">
        <v>0.34570600000000001</v>
      </c>
      <c r="E38" s="173">
        <v>1.7770000000000286E-3</v>
      </c>
      <c r="F38" s="149">
        <v>5.1667640704913765E-3</v>
      </c>
      <c r="G38">
        <f t="shared" si="0"/>
        <v>50</v>
      </c>
    </row>
    <row r="39" spans="3:7" x14ac:dyDescent="0.15">
      <c r="C39" s="149">
        <v>0.36165999999999998</v>
      </c>
      <c r="D39" s="149">
        <v>0.36323299999999997</v>
      </c>
      <c r="E39" s="173">
        <v>1.5729999999999911E-3</v>
      </c>
      <c r="F39" s="149">
        <v>4.3493889288281568E-3</v>
      </c>
      <c r="G39">
        <f t="shared" si="0"/>
        <v>48</v>
      </c>
    </row>
    <row r="40" spans="3:7" x14ac:dyDescent="0.15">
      <c r="C40" s="149">
        <v>0.50005500000000003</v>
      </c>
      <c r="D40" s="149">
        <v>0.50109000000000004</v>
      </c>
      <c r="E40" s="173">
        <v>1.0350000000000081E-3</v>
      </c>
      <c r="F40" s="149">
        <v>2.0697723250442611E-3</v>
      </c>
      <c r="G40">
        <f t="shared" si="0"/>
        <v>20</v>
      </c>
    </row>
    <row r="41" spans="3:7" x14ac:dyDescent="0.15">
      <c r="C41" s="149">
        <v>0.25726100000000002</v>
      </c>
      <c r="D41" s="149">
        <v>0.25790600000000002</v>
      </c>
      <c r="E41" s="173">
        <v>6.4500000000000668E-4</v>
      </c>
      <c r="F41" s="149">
        <v>2.5071814227574591E-3</v>
      </c>
      <c r="G41">
        <f t="shared" si="0"/>
        <v>80</v>
      </c>
    </row>
    <row r="42" spans="3:7" x14ac:dyDescent="0.15">
      <c r="C42" s="149">
        <v>0.26089000000000001</v>
      </c>
      <c r="D42" s="149">
        <v>0.26094699999999998</v>
      </c>
      <c r="E42" s="173">
        <v>5.6999999999973738E-5</v>
      </c>
      <c r="F42" s="149">
        <v>2.1848288550720127E-4</v>
      </c>
      <c r="G42">
        <f t="shared" si="0"/>
        <v>77</v>
      </c>
    </row>
    <row r="43" spans="3:7" x14ac:dyDescent="0.15">
      <c r="C43" s="149">
        <v>0.01</v>
      </c>
      <c r="D43" s="149">
        <v>0.01</v>
      </c>
      <c r="E43" s="173">
        <v>0</v>
      </c>
      <c r="F43" s="149">
        <v>0</v>
      </c>
      <c r="G43">
        <f t="shared" si="0"/>
        <v>151.5</v>
      </c>
    </row>
    <row r="44" spans="3:7" x14ac:dyDescent="0.15">
      <c r="C44" s="149">
        <v>0.01</v>
      </c>
      <c r="D44" s="149">
        <v>0.01</v>
      </c>
      <c r="E44" s="173">
        <v>0</v>
      </c>
      <c r="F44" s="149">
        <v>0</v>
      </c>
      <c r="G44">
        <f t="shared" si="0"/>
        <v>151.5</v>
      </c>
    </row>
    <row r="45" spans="3:7" x14ac:dyDescent="0.15">
      <c r="C45" s="149">
        <v>0.01</v>
      </c>
      <c r="D45" s="149">
        <v>0.01</v>
      </c>
      <c r="E45" s="173">
        <v>0</v>
      </c>
      <c r="F45" s="149">
        <v>0</v>
      </c>
      <c r="G45">
        <f t="shared" si="0"/>
        <v>151.5</v>
      </c>
    </row>
    <row r="46" spans="3:7" x14ac:dyDescent="0.15">
      <c r="C46" s="149">
        <v>0.01</v>
      </c>
      <c r="D46" s="149">
        <v>0.01</v>
      </c>
      <c r="E46" s="173">
        <v>0</v>
      </c>
      <c r="F46" s="149">
        <v>0</v>
      </c>
      <c r="G46">
        <f t="shared" si="0"/>
        <v>151.5</v>
      </c>
    </row>
    <row r="47" spans="3:7" x14ac:dyDescent="0.15">
      <c r="C47" s="149">
        <v>0.01</v>
      </c>
      <c r="D47" s="149">
        <v>0.01</v>
      </c>
      <c r="E47" s="173">
        <v>0</v>
      </c>
      <c r="F47" s="149">
        <v>0</v>
      </c>
      <c r="G47">
        <f t="shared" si="0"/>
        <v>151.5</v>
      </c>
    </row>
    <row r="48" spans="3:7" x14ac:dyDescent="0.15">
      <c r="C48" s="149">
        <v>0.01</v>
      </c>
      <c r="D48" s="149">
        <v>0.01</v>
      </c>
      <c r="E48" s="173">
        <v>0</v>
      </c>
      <c r="F48" s="149">
        <v>0</v>
      </c>
      <c r="G48">
        <f t="shared" si="0"/>
        <v>151.5</v>
      </c>
    </row>
    <row r="49" spans="3:7" x14ac:dyDescent="0.15">
      <c r="C49" s="149">
        <v>0.01</v>
      </c>
      <c r="D49" s="149">
        <v>0.01</v>
      </c>
      <c r="E49" s="173">
        <v>0</v>
      </c>
      <c r="F49" s="149">
        <v>0</v>
      </c>
      <c r="G49">
        <f t="shared" si="0"/>
        <v>151.5</v>
      </c>
    </row>
    <row r="50" spans="3:7" x14ac:dyDescent="0.15">
      <c r="C50" s="149">
        <v>0.01</v>
      </c>
      <c r="D50" s="149">
        <v>0.01</v>
      </c>
      <c r="E50" s="173">
        <v>0</v>
      </c>
      <c r="F50" s="149">
        <v>0</v>
      </c>
      <c r="G50">
        <f t="shared" si="0"/>
        <v>151.5</v>
      </c>
    </row>
    <row r="51" spans="3:7" x14ac:dyDescent="0.15">
      <c r="C51" s="149">
        <v>0.01</v>
      </c>
      <c r="D51" s="149">
        <v>0.01</v>
      </c>
      <c r="E51" s="173">
        <v>0</v>
      </c>
      <c r="F51" s="149">
        <v>0</v>
      </c>
      <c r="G51">
        <f t="shared" si="0"/>
        <v>151.5</v>
      </c>
    </row>
    <row r="52" spans="3:7" x14ac:dyDescent="0.15">
      <c r="C52" s="149">
        <v>0.01</v>
      </c>
      <c r="D52" s="149">
        <v>0.01</v>
      </c>
      <c r="E52" s="173">
        <v>0</v>
      </c>
      <c r="F52" s="149">
        <v>0</v>
      </c>
      <c r="G52">
        <f t="shared" si="0"/>
        <v>151.5</v>
      </c>
    </row>
    <row r="53" spans="3:7" x14ac:dyDescent="0.15">
      <c r="C53" s="149">
        <v>0.01</v>
      </c>
      <c r="D53" s="149">
        <v>0.01</v>
      </c>
      <c r="E53" s="173">
        <v>0</v>
      </c>
      <c r="F53" s="149">
        <v>0</v>
      </c>
      <c r="G53">
        <f t="shared" si="0"/>
        <v>151.5</v>
      </c>
    </row>
    <row r="54" spans="3:7" x14ac:dyDescent="0.15">
      <c r="C54" s="149">
        <v>0.01</v>
      </c>
      <c r="D54" s="149">
        <v>0.01</v>
      </c>
      <c r="E54" s="173">
        <v>0</v>
      </c>
      <c r="F54" s="149">
        <v>0</v>
      </c>
      <c r="G54">
        <f t="shared" si="0"/>
        <v>151.5</v>
      </c>
    </row>
    <row r="55" spans="3:7" x14ac:dyDescent="0.15">
      <c r="C55" s="149">
        <v>0.01</v>
      </c>
      <c r="D55" s="149">
        <v>0.01</v>
      </c>
      <c r="E55" s="173">
        <v>0</v>
      </c>
      <c r="F55" s="149">
        <v>0</v>
      </c>
      <c r="G55">
        <f t="shared" si="0"/>
        <v>151.5</v>
      </c>
    </row>
    <row r="56" spans="3:7" x14ac:dyDescent="0.15">
      <c r="C56" s="149">
        <v>0.01</v>
      </c>
      <c r="D56" s="149">
        <v>0.01</v>
      </c>
      <c r="E56" s="173">
        <v>0</v>
      </c>
      <c r="F56" s="149">
        <v>0</v>
      </c>
      <c r="G56">
        <f t="shared" si="0"/>
        <v>151.5</v>
      </c>
    </row>
    <row r="57" spans="3:7" x14ac:dyDescent="0.15">
      <c r="C57" s="149">
        <v>0.01</v>
      </c>
      <c r="D57" s="149">
        <v>0.01</v>
      </c>
      <c r="E57" s="173">
        <v>0</v>
      </c>
      <c r="F57" s="149">
        <v>0</v>
      </c>
      <c r="G57">
        <f t="shared" si="0"/>
        <v>151.5</v>
      </c>
    </row>
    <row r="58" spans="3:7" x14ac:dyDescent="0.15">
      <c r="C58" s="149">
        <v>0.01</v>
      </c>
      <c r="D58" s="149">
        <v>0.01</v>
      </c>
      <c r="E58" s="173">
        <v>0</v>
      </c>
      <c r="F58" s="149">
        <v>0</v>
      </c>
      <c r="G58">
        <f t="shared" si="0"/>
        <v>151.5</v>
      </c>
    </row>
    <row r="59" spans="3:7" x14ac:dyDescent="0.15">
      <c r="C59" s="149">
        <v>0.01</v>
      </c>
      <c r="D59" s="149">
        <v>0.01</v>
      </c>
      <c r="E59" s="173">
        <v>0</v>
      </c>
      <c r="F59" s="149">
        <v>0</v>
      </c>
      <c r="G59">
        <f t="shared" si="0"/>
        <v>151.5</v>
      </c>
    </row>
    <row r="60" spans="3:7" x14ac:dyDescent="0.15">
      <c r="C60" s="149">
        <v>0.1</v>
      </c>
      <c r="D60" s="149">
        <v>0.1</v>
      </c>
      <c r="E60" s="173">
        <v>0</v>
      </c>
      <c r="F60" s="149">
        <v>0</v>
      </c>
      <c r="G60">
        <f t="shared" si="0"/>
        <v>120.5</v>
      </c>
    </row>
    <row r="61" spans="3:7" x14ac:dyDescent="0.15">
      <c r="C61" s="149">
        <v>0.01</v>
      </c>
      <c r="D61" s="149">
        <v>0.01</v>
      </c>
      <c r="E61" s="173">
        <v>0</v>
      </c>
      <c r="F61" s="149">
        <v>0</v>
      </c>
      <c r="G61">
        <f t="shared" si="0"/>
        <v>151.5</v>
      </c>
    </row>
    <row r="62" spans="3:7" x14ac:dyDescent="0.15">
      <c r="C62" s="149">
        <v>0.01</v>
      </c>
      <c r="D62" s="149">
        <v>0.01</v>
      </c>
      <c r="E62" s="173">
        <v>0</v>
      </c>
      <c r="F62" s="149">
        <v>0</v>
      </c>
      <c r="G62">
        <f t="shared" si="0"/>
        <v>151.5</v>
      </c>
    </row>
    <row r="63" spans="3:7" x14ac:dyDescent="0.15">
      <c r="C63" s="149">
        <v>0.01</v>
      </c>
      <c r="D63" s="149">
        <v>0.01</v>
      </c>
      <c r="E63" s="173">
        <v>0</v>
      </c>
      <c r="F63" s="149">
        <v>0</v>
      </c>
      <c r="G63">
        <f t="shared" si="0"/>
        <v>151.5</v>
      </c>
    </row>
    <row r="64" spans="3:7" x14ac:dyDescent="0.15">
      <c r="C64" s="149">
        <v>0.01</v>
      </c>
      <c r="D64" s="149">
        <v>0.01</v>
      </c>
      <c r="E64" s="173">
        <v>0</v>
      </c>
      <c r="F64" s="149">
        <v>0</v>
      </c>
      <c r="G64">
        <f t="shared" si="0"/>
        <v>151.5</v>
      </c>
    </row>
    <row r="65" spans="3:7" x14ac:dyDescent="0.15">
      <c r="C65" s="149">
        <v>0.01</v>
      </c>
      <c r="D65" s="149">
        <v>0.01</v>
      </c>
      <c r="E65" s="173">
        <v>0</v>
      </c>
      <c r="F65" s="149">
        <v>0</v>
      </c>
      <c r="G65">
        <f t="shared" si="0"/>
        <v>151.5</v>
      </c>
    </row>
    <row r="66" spans="3:7" x14ac:dyDescent="0.15">
      <c r="C66" s="149">
        <v>0.01</v>
      </c>
      <c r="D66" s="149">
        <v>0.01</v>
      </c>
      <c r="E66" s="173">
        <v>0</v>
      </c>
      <c r="F66" s="149">
        <v>0</v>
      </c>
      <c r="G66">
        <f t="shared" si="0"/>
        <v>151.5</v>
      </c>
    </row>
    <row r="67" spans="3:7" x14ac:dyDescent="0.15">
      <c r="C67" s="149">
        <v>0.01</v>
      </c>
      <c r="D67" s="149">
        <v>0.01</v>
      </c>
      <c r="E67" s="173">
        <v>0</v>
      </c>
      <c r="F67" s="149">
        <v>0</v>
      </c>
      <c r="G67">
        <f t="shared" si="0"/>
        <v>151.5</v>
      </c>
    </row>
    <row r="68" spans="3:7" x14ac:dyDescent="0.15">
      <c r="C68" s="149">
        <v>0.01</v>
      </c>
      <c r="D68" s="149">
        <v>0.01</v>
      </c>
      <c r="E68" s="173">
        <v>0</v>
      </c>
      <c r="F68" s="149">
        <v>0</v>
      </c>
      <c r="G68">
        <f t="shared" si="0"/>
        <v>151.5</v>
      </c>
    </row>
    <row r="69" spans="3:7" x14ac:dyDescent="0.15">
      <c r="C69" s="149">
        <v>0.01</v>
      </c>
      <c r="D69" s="149">
        <v>0.01</v>
      </c>
      <c r="E69" s="173">
        <v>0</v>
      </c>
      <c r="F69" s="149">
        <v>0</v>
      </c>
      <c r="G69">
        <f t="shared" si="0"/>
        <v>151.5</v>
      </c>
    </row>
    <row r="70" spans="3:7" x14ac:dyDescent="0.15">
      <c r="C70" s="149">
        <v>0.1</v>
      </c>
      <c r="D70" s="149">
        <v>0.1</v>
      </c>
      <c r="E70" s="173">
        <v>0</v>
      </c>
      <c r="F70" s="149">
        <v>0</v>
      </c>
      <c r="G70">
        <f t="shared" si="0"/>
        <v>120.5</v>
      </c>
    </row>
    <row r="71" spans="3:7" x14ac:dyDescent="0.15">
      <c r="C71" s="149">
        <v>0.01</v>
      </c>
      <c r="D71" s="149">
        <v>0.01</v>
      </c>
      <c r="E71" s="173">
        <v>0</v>
      </c>
      <c r="F71" s="149">
        <v>0</v>
      </c>
      <c r="G71">
        <f t="shared" si="0"/>
        <v>151.5</v>
      </c>
    </row>
    <row r="72" spans="3:7" x14ac:dyDescent="0.15">
      <c r="C72" s="149">
        <v>0.01</v>
      </c>
      <c r="D72" s="149">
        <v>0.01</v>
      </c>
      <c r="E72" s="173">
        <v>0</v>
      </c>
      <c r="F72" s="149">
        <v>0</v>
      </c>
      <c r="G72">
        <f t="shared" si="0"/>
        <v>151.5</v>
      </c>
    </row>
    <row r="73" spans="3:7" x14ac:dyDescent="0.15">
      <c r="C73" s="149">
        <v>0.01</v>
      </c>
      <c r="D73" s="149">
        <v>0.01</v>
      </c>
      <c r="E73" s="173">
        <v>0</v>
      </c>
      <c r="F73" s="149">
        <v>0</v>
      </c>
      <c r="G73">
        <f t="shared" ref="G73:G136" si="1">_xlfn.RANK.AVG(C73,C$8:C$176)</f>
        <v>151.5</v>
      </c>
    </row>
    <row r="74" spans="3:7" x14ac:dyDescent="0.15">
      <c r="C74" s="149">
        <v>0.01</v>
      </c>
      <c r="D74" s="149">
        <v>0.01</v>
      </c>
      <c r="E74" s="173">
        <v>0</v>
      </c>
      <c r="F74" s="149">
        <v>0</v>
      </c>
      <c r="G74">
        <f t="shared" si="1"/>
        <v>151.5</v>
      </c>
    </row>
    <row r="75" spans="3:7" x14ac:dyDescent="0.15">
      <c r="C75" s="149">
        <v>0.01</v>
      </c>
      <c r="D75" s="149">
        <v>0.01</v>
      </c>
      <c r="E75" s="173">
        <v>0</v>
      </c>
      <c r="F75" s="149">
        <v>0</v>
      </c>
      <c r="G75">
        <f t="shared" si="1"/>
        <v>151.5</v>
      </c>
    </row>
    <row r="76" spans="3:7" x14ac:dyDescent="0.15">
      <c r="C76" s="149">
        <v>0.01</v>
      </c>
      <c r="D76" s="149">
        <v>0.01</v>
      </c>
      <c r="E76" s="173">
        <v>0</v>
      </c>
      <c r="F76" s="149">
        <v>0</v>
      </c>
      <c r="G76">
        <f t="shared" si="1"/>
        <v>151.5</v>
      </c>
    </row>
    <row r="77" spans="3:7" x14ac:dyDescent="0.15">
      <c r="C77" s="149">
        <v>0.01</v>
      </c>
      <c r="D77" s="149">
        <v>0.01</v>
      </c>
      <c r="E77" s="173">
        <v>0</v>
      </c>
      <c r="F77" s="149">
        <v>0</v>
      </c>
      <c r="G77">
        <f t="shared" si="1"/>
        <v>151.5</v>
      </c>
    </row>
    <row r="78" spans="3:7" x14ac:dyDescent="0.15">
      <c r="C78" s="149">
        <v>0.01</v>
      </c>
      <c r="D78" s="149">
        <v>0.01</v>
      </c>
      <c r="E78" s="173">
        <v>0</v>
      </c>
      <c r="F78" s="149">
        <v>0</v>
      </c>
      <c r="G78">
        <f t="shared" si="1"/>
        <v>151.5</v>
      </c>
    </row>
    <row r="79" spans="3:7" x14ac:dyDescent="0.15">
      <c r="C79" s="149">
        <v>0.01</v>
      </c>
      <c r="D79" s="149">
        <v>0.01</v>
      </c>
      <c r="E79" s="173">
        <v>0</v>
      </c>
      <c r="F79" s="149">
        <v>0</v>
      </c>
      <c r="G79">
        <f t="shared" si="1"/>
        <v>151.5</v>
      </c>
    </row>
    <row r="80" spans="3:7" x14ac:dyDescent="0.15">
      <c r="C80" s="149">
        <v>0.27854600000000002</v>
      </c>
      <c r="D80" s="149">
        <v>0.27846799999999999</v>
      </c>
      <c r="E80" s="173">
        <v>-7.8000000000022496E-5</v>
      </c>
      <c r="F80" s="149">
        <v>-2.8002556130772831E-4</v>
      </c>
      <c r="G80">
        <f t="shared" si="1"/>
        <v>71</v>
      </c>
    </row>
    <row r="81" spans="3:7" x14ac:dyDescent="0.15">
      <c r="C81" s="149">
        <v>0.60808000000000006</v>
      </c>
      <c r="D81" s="149">
        <v>0.606738</v>
      </c>
      <c r="E81" s="173">
        <v>-1.3420000000000654E-3</v>
      </c>
      <c r="F81" s="149">
        <v>-2.2069464544140003E-3</v>
      </c>
      <c r="G81">
        <f t="shared" si="1"/>
        <v>12</v>
      </c>
    </row>
    <row r="82" spans="3:7" x14ac:dyDescent="0.15">
      <c r="C82" s="149">
        <v>0.326712</v>
      </c>
      <c r="D82" s="149">
        <v>0.32533200000000001</v>
      </c>
      <c r="E82" s="173">
        <v>-1.3799999999999923E-3</v>
      </c>
      <c r="F82" s="149">
        <v>-4.2239036215382117E-3</v>
      </c>
      <c r="G82">
        <f t="shared" si="1"/>
        <v>55</v>
      </c>
    </row>
    <row r="83" spans="3:7" x14ac:dyDescent="0.15">
      <c r="C83" s="149">
        <v>0.28662399999999999</v>
      </c>
      <c r="D83" s="149">
        <v>0.28519600000000001</v>
      </c>
      <c r="E83" s="173">
        <v>-1.4279999999999848E-3</v>
      </c>
      <c r="F83" s="149">
        <v>-4.9821368761861703E-3</v>
      </c>
      <c r="G83">
        <f t="shared" si="1"/>
        <v>68</v>
      </c>
    </row>
    <row r="84" spans="3:7" x14ac:dyDescent="0.15">
      <c r="C84" s="149">
        <v>0.373054</v>
      </c>
      <c r="D84" s="149">
        <v>0.37154799999999999</v>
      </c>
      <c r="E84" s="173">
        <v>-1.5060000000000073E-3</v>
      </c>
      <c r="F84" s="149">
        <v>-4.0369490743967559E-3</v>
      </c>
      <c r="G84">
        <f t="shared" si="1"/>
        <v>44</v>
      </c>
    </row>
    <row r="85" spans="3:7" x14ac:dyDescent="0.15">
      <c r="C85" s="149">
        <v>0.30765100000000001</v>
      </c>
      <c r="D85" s="149">
        <v>0.30570799999999998</v>
      </c>
      <c r="E85" s="173">
        <v>-1.943000000000028E-3</v>
      </c>
      <c r="F85" s="149">
        <v>-6.3155978690140058E-3</v>
      </c>
      <c r="G85">
        <f t="shared" si="1"/>
        <v>62</v>
      </c>
    </row>
    <row r="86" spans="3:7" x14ac:dyDescent="0.15">
      <c r="C86" s="149">
        <v>0.34211599999999998</v>
      </c>
      <c r="D86" s="149">
        <v>0.34006999999999998</v>
      </c>
      <c r="E86" s="173">
        <v>-2.0459999999999923E-3</v>
      </c>
      <c r="F86" s="149">
        <v>-5.9804276911924392E-3</v>
      </c>
      <c r="G86">
        <f t="shared" si="1"/>
        <v>51</v>
      </c>
    </row>
    <row r="87" spans="3:7" x14ac:dyDescent="0.15">
      <c r="C87" s="149">
        <v>0.21582699999999999</v>
      </c>
      <c r="D87" s="149">
        <v>0.21346599999999999</v>
      </c>
      <c r="E87" s="173">
        <v>-2.361000000000002E-3</v>
      </c>
      <c r="F87" s="149">
        <v>-1.0939317138263526E-2</v>
      </c>
      <c r="G87">
        <f t="shared" si="1"/>
        <v>100</v>
      </c>
    </row>
    <row r="88" spans="3:7" x14ac:dyDescent="0.15">
      <c r="C88" s="149">
        <v>0.27229399999999998</v>
      </c>
      <c r="D88" s="149">
        <v>0.269482</v>
      </c>
      <c r="E88" s="173">
        <v>-2.8119999999999812E-3</v>
      </c>
      <c r="F88" s="149">
        <v>-1.032707294321572E-2</v>
      </c>
      <c r="G88">
        <f t="shared" si="1"/>
        <v>74</v>
      </c>
    </row>
    <row r="89" spans="3:7" x14ac:dyDescent="0.15">
      <c r="C89" s="149">
        <v>0.260438</v>
      </c>
      <c r="D89" s="149">
        <v>0.25640200000000002</v>
      </c>
      <c r="E89" s="173">
        <v>-4.035999999999984E-3</v>
      </c>
      <c r="F89" s="149">
        <v>-1.5496970488177548E-2</v>
      </c>
      <c r="G89">
        <f t="shared" si="1"/>
        <v>78</v>
      </c>
    </row>
    <row r="90" spans="3:7" x14ac:dyDescent="0.15">
      <c r="C90" s="149">
        <v>0.62247200000000003</v>
      </c>
      <c r="D90" s="149">
        <v>0.61835800000000007</v>
      </c>
      <c r="E90" s="173">
        <v>-4.113999999999951E-3</v>
      </c>
      <c r="F90" s="149">
        <v>-6.6091326196197593E-3</v>
      </c>
      <c r="G90">
        <f t="shared" si="1"/>
        <v>10</v>
      </c>
    </row>
    <row r="91" spans="3:7" x14ac:dyDescent="0.15">
      <c r="C91" s="149">
        <v>3.9903000000000001E-2</v>
      </c>
      <c r="D91" s="149">
        <v>3.5550999999999999E-2</v>
      </c>
      <c r="E91" s="173">
        <v>-4.3520000000000017E-3</v>
      </c>
      <c r="F91" s="149">
        <v>-0.10906448136731578</v>
      </c>
      <c r="G91">
        <f t="shared" si="1"/>
        <v>133</v>
      </c>
    </row>
    <row r="92" spans="3:7" x14ac:dyDescent="0.15">
      <c r="C92" s="149">
        <v>0.43537900000000002</v>
      </c>
      <c r="D92" s="149">
        <v>0.42984299999999998</v>
      </c>
      <c r="E92" s="173">
        <v>-5.5360000000000409E-3</v>
      </c>
      <c r="F92" s="149">
        <v>-1.2715358342961053E-2</v>
      </c>
      <c r="G92">
        <f t="shared" si="1"/>
        <v>33</v>
      </c>
    </row>
    <row r="93" spans="3:7" x14ac:dyDescent="0.15">
      <c r="C93" s="149">
        <v>0.27482099999999998</v>
      </c>
      <c r="D93" s="149">
        <v>0.26919799999999999</v>
      </c>
      <c r="E93" s="173">
        <v>-5.6229999999999891E-3</v>
      </c>
      <c r="F93" s="149">
        <v>-2.046059071177235E-2</v>
      </c>
      <c r="G93">
        <f t="shared" si="1"/>
        <v>73</v>
      </c>
    </row>
    <row r="94" spans="3:7" x14ac:dyDescent="0.15">
      <c r="C94" s="149">
        <v>0.37314000000000003</v>
      </c>
      <c r="D94" s="149">
        <v>0.36707499999999998</v>
      </c>
      <c r="E94" s="173">
        <v>-6.0650000000000426E-3</v>
      </c>
      <c r="F94" s="149">
        <v>-1.6253952939915425E-2</v>
      </c>
      <c r="G94">
        <f t="shared" si="1"/>
        <v>43</v>
      </c>
    </row>
    <row r="95" spans="3:7" x14ac:dyDescent="0.15">
      <c r="C95" s="149">
        <v>0.38400499999999999</v>
      </c>
      <c r="D95" s="149">
        <v>0.377772</v>
      </c>
      <c r="E95" s="173">
        <v>-6.2329999999999885E-3</v>
      </c>
      <c r="F95" s="149">
        <v>-1.623155948490251E-2</v>
      </c>
      <c r="G95">
        <f t="shared" si="1"/>
        <v>41</v>
      </c>
    </row>
    <row r="96" spans="3:7" x14ac:dyDescent="0.15">
      <c r="C96" s="149">
        <v>0.46331299999999997</v>
      </c>
      <c r="D96" s="149">
        <v>0.45672800000000002</v>
      </c>
      <c r="E96" s="173">
        <v>-6.584999999999952E-3</v>
      </c>
      <c r="F96" s="149">
        <v>-1.4212853945388867E-2</v>
      </c>
      <c r="G96">
        <f t="shared" si="1"/>
        <v>25</v>
      </c>
    </row>
    <row r="97" spans="3:7" x14ac:dyDescent="0.15">
      <c r="C97" s="149">
        <v>0.78175400000000006</v>
      </c>
      <c r="D97" s="149">
        <v>0.77509500000000009</v>
      </c>
      <c r="E97" s="173">
        <v>-6.6589999999999705E-3</v>
      </c>
      <c r="F97" s="149">
        <v>-8.5180248518075628E-3</v>
      </c>
      <c r="G97">
        <f t="shared" si="1"/>
        <v>1</v>
      </c>
    </row>
    <row r="98" spans="3:7" x14ac:dyDescent="0.15">
      <c r="C98" s="149">
        <v>0.450712</v>
      </c>
      <c r="D98" s="149">
        <v>0.443996</v>
      </c>
      <c r="E98" s="173">
        <v>-6.7159999999999997E-3</v>
      </c>
      <c r="F98" s="149">
        <v>-1.4900867960027689E-2</v>
      </c>
      <c r="G98">
        <f t="shared" si="1"/>
        <v>27</v>
      </c>
    </row>
    <row r="99" spans="3:7" x14ac:dyDescent="0.15">
      <c r="C99" s="149">
        <v>0.43941400000000003</v>
      </c>
      <c r="D99" s="149">
        <v>0.432587</v>
      </c>
      <c r="E99" s="173">
        <v>-6.8270000000000275E-3</v>
      </c>
      <c r="F99" s="149">
        <v>-1.5536601018629418E-2</v>
      </c>
      <c r="G99">
        <f t="shared" si="1"/>
        <v>31</v>
      </c>
    </row>
    <row r="100" spans="3:7" x14ac:dyDescent="0.15">
      <c r="C100" s="149">
        <v>0.31900899999999999</v>
      </c>
      <c r="D100" s="149">
        <v>0.31135800000000002</v>
      </c>
      <c r="E100" s="173">
        <v>-7.6509999999999634E-3</v>
      </c>
      <c r="F100" s="149">
        <v>-2.398364936412441E-2</v>
      </c>
      <c r="G100">
        <f t="shared" si="1"/>
        <v>57</v>
      </c>
    </row>
    <row r="101" spans="3:7" x14ac:dyDescent="0.15">
      <c r="C101" s="149">
        <v>0.34161799999999998</v>
      </c>
      <c r="D101" s="149">
        <v>0.33393299999999998</v>
      </c>
      <c r="E101" s="173">
        <v>-7.6849999999999974E-3</v>
      </c>
      <c r="F101" s="149">
        <v>-2.2495887219057539E-2</v>
      </c>
      <c r="G101">
        <f t="shared" si="1"/>
        <v>52</v>
      </c>
    </row>
    <row r="102" spans="3:7" x14ac:dyDescent="0.15">
      <c r="C102" s="149">
        <v>0.39699699999999999</v>
      </c>
      <c r="D102" s="149">
        <v>0.38922899999999999</v>
      </c>
      <c r="E102" s="173">
        <v>-7.7679999999999971E-3</v>
      </c>
      <c r="F102" s="149">
        <v>-1.9566898490416797E-2</v>
      </c>
      <c r="G102">
        <f t="shared" si="1"/>
        <v>40</v>
      </c>
    </row>
    <row r="103" spans="3:7" x14ac:dyDescent="0.15">
      <c r="C103" s="149">
        <v>0.162775</v>
      </c>
      <c r="D103" s="149">
        <v>0.15496599999999999</v>
      </c>
      <c r="E103" s="173">
        <v>-7.8090000000000104E-3</v>
      </c>
      <c r="F103" s="149">
        <v>-4.7974197511902995E-2</v>
      </c>
      <c r="G103">
        <f t="shared" si="1"/>
        <v>108</v>
      </c>
    </row>
    <row r="104" spans="3:7" x14ac:dyDescent="0.15">
      <c r="C104" s="149">
        <v>0.36678899999999998</v>
      </c>
      <c r="D104" s="149">
        <v>0.35876999999999998</v>
      </c>
      <c r="E104" s="173">
        <v>-8.0189999999999984E-3</v>
      </c>
      <c r="F104" s="149">
        <v>-2.1862705806335519E-2</v>
      </c>
      <c r="G104">
        <f t="shared" si="1"/>
        <v>45</v>
      </c>
    </row>
    <row r="105" spans="3:7" x14ac:dyDescent="0.15">
      <c r="C105" s="149">
        <v>0.32822000000000001</v>
      </c>
      <c r="D105" s="149">
        <v>0.32015700000000002</v>
      </c>
      <c r="E105" s="173">
        <v>-8.0629999999999868E-3</v>
      </c>
      <c r="F105" s="149">
        <v>-2.456583998537562E-2</v>
      </c>
      <c r="G105">
        <f t="shared" si="1"/>
        <v>54</v>
      </c>
    </row>
    <row r="106" spans="3:7" x14ac:dyDescent="0.15">
      <c r="C106" s="149">
        <v>0.22237999999999999</v>
      </c>
      <c r="D106" s="149">
        <v>0.21357400000000001</v>
      </c>
      <c r="E106" s="173">
        <v>-8.8059999999999805E-3</v>
      </c>
      <c r="F106" s="149">
        <v>-3.9598884791797739E-2</v>
      </c>
      <c r="G106">
        <f t="shared" si="1"/>
        <v>96</v>
      </c>
    </row>
    <row r="107" spans="3:7" x14ac:dyDescent="0.15">
      <c r="C107" s="149">
        <v>0.248441</v>
      </c>
      <c r="D107" s="149">
        <v>0.23946100000000001</v>
      </c>
      <c r="E107" s="173">
        <v>-8.979999999999988E-3</v>
      </c>
      <c r="F107" s="149">
        <v>-3.6145402731433171E-2</v>
      </c>
      <c r="G107">
        <f t="shared" si="1"/>
        <v>86</v>
      </c>
    </row>
    <row r="108" spans="3:7" x14ac:dyDescent="0.15">
      <c r="C108" s="149">
        <v>0.73927699999999996</v>
      </c>
      <c r="D108" s="149">
        <v>0.72992999999999997</v>
      </c>
      <c r="E108" s="173">
        <v>-9.3469999999999942E-3</v>
      </c>
      <c r="F108" s="149">
        <v>-1.2643434057870048E-2</v>
      </c>
      <c r="G108">
        <f t="shared" si="1"/>
        <v>2</v>
      </c>
    </row>
    <row r="109" spans="3:7" x14ac:dyDescent="0.15">
      <c r="C109" s="149">
        <v>0.21796299999999999</v>
      </c>
      <c r="D109" s="149">
        <v>0.20769899999999999</v>
      </c>
      <c r="E109" s="173">
        <v>-1.0263999999999995E-2</v>
      </c>
      <c r="F109" s="149">
        <v>-4.709056124204565E-2</v>
      </c>
      <c r="G109">
        <f t="shared" si="1"/>
        <v>98</v>
      </c>
    </row>
    <row r="110" spans="3:7" x14ac:dyDescent="0.15">
      <c r="C110" s="149">
        <v>0.360898</v>
      </c>
      <c r="D110" s="149">
        <v>0.35004800000000003</v>
      </c>
      <c r="E110" s="173">
        <v>-1.0849999999999971E-2</v>
      </c>
      <c r="F110" s="149">
        <v>-3.0063896170108927E-2</v>
      </c>
      <c r="G110">
        <f t="shared" si="1"/>
        <v>49</v>
      </c>
    </row>
    <row r="111" spans="3:7" x14ac:dyDescent="0.15">
      <c r="C111" s="149">
        <v>0.51053400000000004</v>
      </c>
      <c r="D111" s="149">
        <v>0.49930300000000005</v>
      </c>
      <c r="E111" s="173">
        <v>-1.1230999999999991E-2</v>
      </c>
      <c r="F111" s="149">
        <v>-2.1998534867413315E-2</v>
      </c>
      <c r="G111">
        <f t="shared" si="1"/>
        <v>18</v>
      </c>
    </row>
    <row r="112" spans="3:7" x14ac:dyDescent="0.15">
      <c r="C112" s="149">
        <v>0.15146000000000001</v>
      </c>
      <c r="D112" s="149">
        <v>0.140066</v>
      </c>
      <c r="E112" s="173">
        <v>-1.1394000000000015E-2</v>
      </c>
      <c r="F112" s="149">
        <v>-7.522778291298042E-2</v>
      </c>
      <c r="G112">
        <f t="shared" si="1"/>
        <v>110</v>
      </c>
    </row>
    <row r="113" spans="3:7" x14ac:dyDescent="0.15">
      <c r="C113" s="149">
        <v>0.49260999999999999</v>
      </c>
      <c r="D113" s="149">
        <v>0.48088500000000001</v>
      </c>
      <c r="E113" s="173">
        <v>-1.1724999999999985E-2</v>
      </c>
      <c r="F113" s="149">
        <v>-2.3801790463043759E-2</v>
      </c>
      <c r="G113">
        <f t="shared" si="1"/>
        <v>22</v>
      </c>
    </row>
    <row r="114" spans="3:7" x14ac:dyDescent="0.15">
      <c r="C114" s="149">
        <v>0.30137900000000001</v>
      </c>
      <c r="D114" s="149">
        <v>0.28937499999999999</v>
      </c>
      <c r="E114" s="173">
        <v>-1.2004000000000015E-2</v>
      </c>
      <c r="F114" s="149">
        <v>-3.9830246964785251E-2</v>
      </c>
      <c r="G114">
        <f t="shared" si="1"/>
        <v>64</v>
      </c>
    </row>
    <row r="115" spans="3:7" x14ac:dyDescent="0.15">
      <c r="C115" s="149">
        <v>0.32596199999999997</v>
      </c>
      <c r="D115" s="149">
        <v>0.313809</v>
      </c>
      <c r="E115" s="173">
        <v>-1.2152999999999969E-2</v>
      </c>
      <c r="F115" s="149">
        <v>-3.728348703223066E-2</v>
      </c>
      <c r="G115">
        <f t="shared" si="1"/>
        <v>56</v>
      </c>
    </row>
    <row r="116" spans="3:7" x14ac:dyDescent="0.15">
      <c r="C116" s="149">
        <v>8.4001999999999993E-2</v>
      </c>
      <c r="D116" s="149">
        <v>7.1813000000000002E-2</v>
      </c>
      <c r="E116" s="173">
        <v>-1.2188999999999992E-2</v>
      </c>
      <c r="F116" s="149">
        <v>-0.14510368800742832</v>
      </c>
      <c r="G116">
        <f t="shared" si="1"/>
        <v>126</v>
      </c>
    </row>
    <row r="117" spans="3:7" x14ac:dyDescent="0.15">
      <c r="C117" s="149">
        <v>0.15096100000000001</v>
      </c>
      <c r="D117" s="149">
        <v>0.13871700000000001</v>
      </c>
      <c r="E117" s="173">
        <v>-1.2244000000000005E-2</v>
      </c>
      <c r="F117" s="149">
        <v>-8.1107040891356078E-2</v>
      </c>
      <c r="G117">
        <f t="shared" si="1"/>
        <v>111</v>
      </c>
    </row>
    <row r="118" spans="3:7" x14ac:dyDescent="0.15">
      <c r="C118" s="149">
        <v>0.71103699999999992</v>
      </c>
      <c r="D118" s="149">
        <v>0.6982330000000001</v>
      </c>
      <c r="E118" s="173">
        <v>-1.2803999999999816E-2</v>
      </c>
      <c r="F118" s="149">
        <v>-1.8007501719319554E-2</v>
      </c>
      <c r="G118">
        <f t="shared" si="1"/>
        <v>4</v>
      </c>
    </row>
    <row r="119" spans="3:7" x14ac:dyDescent="0.15">
      <c r="C119" s="149">
        <v>0.43369000000000002</v>
      </c>
      <c r="D119" s="149">
        <v>0.42015000000000002</v>
      </c>
      <c r="E119" s="173">
        <v>-1.3539999999999996E-2</v>
      </c>
      <c r="F119" s="149">
        <v>-3.1220457008462255E-2</v>
      </c>
      <c r="G119">
        <f t="shared" si="1"/>
        <v>34</v>
      </c>
    </row>
    <row r="120" spans="3:7" x14ac:dyDescent="0.15">
      <c r="C120" s="149">
        <v>0.21221999999999999</v>
      </c>
      <c r="D120" s="149">
        <v>0.198653</v>
      </c>
      <c r="E120" s="173">
        <v>-1.3566999999999996E-2</v>
      </c>
      <c r="F120" s="149">
        <v>-6.392894166431061E-2</v>
      </c>
      <c r="G120">
        <f t="shared" si="1"/>
        <v>101</v>
      </c>
    </row>
    <row r="121" spans="3:7" x14ac:dyDescent="0.15">
      <c r="C121" s="149">
        <v>0.57576400000000005</v>
      </c>
      <c r="D121" s="149">
        <v>0.56104799999999999</v>
      </c>
      <c r="E121" s="173">
        <v>-1.4716000000000062E-2</v>
      </c>
      <c r="F121" s="149">
        <v>-2.5559083235492427E-2</v>
      </c>
      <c r="G121">
        <f t="shared" si="1"/>
        <v>14</v>
      </c>
    </row>
    <row r="122" spans="3:7" x14ac:dyDescent="0.15">
      <c r="C122" s="149">
        <v>0.31808900000000001</v>
      </c>
      <c r="D122" s="149">
        <v>0.30311199999999999</v>
      </c>
      <c r="E122" s="173">
        <v>-1.4977000000000018E-2</v>
      </c>
      <c r="F122" s="149">
        <v>-4.7084306593437743E-2</v>
      </c>
      <c r="G122">
        <f t="shared" si="1"/>
        <v>59</v>
      </c>
    </row>
    <row r="123" spans="3:7" x14ac:dyDescent="0.15">
      <c r="C123" s="149">
        <v>0.28647400000000001</v>
      </c>
      <c r="D123" s="149">
        <v>0.27130500000000002</v>
      </c>
      <c r="E123" s="173">
        <v>-1.5168999999999988E-2</v>
      </c>
      <c r="F123" s="149">
        <v>-5.2950704077856937E-2</v>
      </c>
      <c r="G123">
        <f t="shared" si="1"/>
        <v>69</v>
      </c>
    </row>
    <row r="124" spans="3:7" x14ac:dyDescent="0.15">
      <c r="C124" s="149">
        <v>0.308197</v>
      </c>
      <c r="D124" s="149">
        <v>0.292798</v>
      </c>
      <c r="E124" s="173">
        <v>-1.5398999999999996E-2</v>
      </c>
      <c r="F124" s="149">
        <v>-4.9964795244600034E-2</v>
      </c>
      <c r="G124">
        <f t="shared" si="1"/>
        <v>61</v>
      </c>
    </row>
    <row r="125" spans="3:7" x14ac:dyDescent="0.15">
      <c r="C125" s="149">
        <v>0.13594000000000001</v>
      </c>
      <c r="D125" s="149">
        <v>0.12038500000000001</v>
      </c>
      <c r="E125" s="173">
        <v>-1.5554999999999999E-2</v>
      </c>
      <c r="F125" s="149">
        <v>-0.11442548183021921</v>
      </c>
      <c r="G125">
        <f t="shared" si="1"/>
        <v>115</v>
      </c>
    </row>
    <row r="126" spans="3:7" x14ac:dyDescent="0.15">
      <c r="C126" s="149">
        <v>0.25228699999999998</v>
      </c>
      <c r="D126" s="149">
        <v>0.23666599999999999</v>
      </c>
      <c r="E126" s="173">
        <v>-1.5620999999999996E-2</v>
      </c>
      <c r="F126" s="149">
        <v>-6.1917577996488116E-2</v>
      </c>
      <c r="G126">
        <f t="shared" si="1"/>
        <v>82</v>
      </c>
    </row>
    <row r="127" spans="3:7" x14ac:dyDescent="0.15">
      <c r="C127" s="149">
        <v>0.60548900000000005</v>
      </c>
      <c r="D127" s="149">
        <v>0.58965900000000004</v>
      </c>
      <c r="E127" s="173">
        <v>-1.5830000000000011E-2</v>
      </c>
      <c r="F127" s="149">
        <v>-2.614415786248802E-2</v>
      </c>
      <c r="G127">
        <f t="shared" si="1"/>
        <v>13</v>
      </c>
    </row>
    <row r="128" spans="3:7" x14ac:dyDescent="0.15">
      <c r="C128" s="149">
        <v>0.49853499999999995</v>
      </c>
      <c r="D128" s="149">
        <v>0.48206300000000002</v>
      </c>
      <c r="E128" s="173">
        <v>-1.6471999999999931E-2</v>
      </c>
      <c r="F128" s="149">
        <v>-3.3040809572045964E-2</v>
      </c>
      <c r="G128">
        <f t="shared" si="1"/>
        <v>21</v>
      </c>
    </row>
    <row r="129" spans="3:7" x14ac:dyDescent="0.15">
      <c r="C129" s="149">
        <v>0.18599399999999999</v>
      </c>
      <c r="D129" s="149">
        <v>0.16947200000000001</v>
      </c>
      <c r="E129" s="173">
        <v>-1.6521999999999981E-2</v>
      </c>
      <c r="F129" s="149">
        <v>-8.8830822499650422E-2</v>
      </c>
      <c r="G129">
        <f t="shared" si="1"/>
        <v>104</v>
      </c>
    </row>
    <row r="130" spans="3:7" x14ac:dyDescent="0.15">
      <c r="C130" s="149">
        <v>9.8542000000000005E-2</v>
      </c>
      <c r="D130" s="149">
        <v>8.1726999999999994E-2</v>
      </c>
      <c r="E130" s="173">
        <v>-1.681500000000001E-2</v>
      </c>
      <c r="F130" s="149">
        <v>-0.17063790059061121</v>
      </c>
      <c r="G130">
        <f t="shared" si="1"/>
        <v>122</v>
      </c>
    </row>
    <row r="131" spans="3:7" x14ac:dyDescent="0.15">
      <c r="C131" s="149">
        <v>0.67623100000000003</v>
      </c>
      <c r="D131" s="149">
        <v>0.6586780000000001</v>
      </c>
      <c r="E131" s="173">
        <v>-1.755299999999993E-2</v>
      </c>
      <c r="F131" s="149">
        <v>-2.5957106373413714E-2</v>
      </c>
      <c r="G131">
        <f t="shared" si="1"/>
        <v>5</v>
      </c>
    </row>
    <row r="132" spans="3:7" x14ac:dyDescent="0.15">
      <c r="C132" s="149">
        <v>0.135906</v>
      </c>
      <c r="D132" s="149">
        <v>0.118172</v>
      </c>
      <c r="E132" s="173">
        <v>-1.7734E-2</v>
      </c>
      <c r="F132" s="149">
        <v>-0.13048724853943167</v>
      </c>
      <c r="G132">
        <f t="shared" si="1"/>
        <v>116</v>
      </c>
    </row>
    <row r="133" spans="3:7" x14ac:dyDescent="0.15">
      <c r="C133" s="149">
        <v>0.43551299999999998</v>
      </c>
      <c r="D133" s="149">
        <v>0.41744300000000001</v>
      </c>
      <c r="E133" s="173">
        <v>-1.8069999999999975E-2</v>
      </c>
      <c r="F133" s="149">
        <v>-4.1491298767200924E-2</v>
      </c>
      <c r="G133">
        <f t="shared" si="1"/>
        <v>32</v>
      </c>
    </row>
    <row r="134" spans="3:7" x14ac:dyDescent="0.15">
      <c r="C134" s="149">
        <v>0.30631599999999998</v>
      </c>
      <c r="D134" s="149">
        <v>0.287883</v>
      </c>
      <c r="E134" s="173">
        <v>-1.8432999999999977E-2</v>
      </c>
      <c r="F134" s="149">
        <v>-6.0176419122735927E-2</v>
      </c>
      <c r="G134">
        <f t="shared" si="1"/>
        <v>63</v>
      </c>
    </row>
    <row r="135" spans="3:7" x14ac:dyDescent="0.15">
      <c r="C135" s="149">
        <v>0.481902</v>
      </c>
      <c r="D135" s="149">
        <v>0.46253899999999998</v>
      </c>
      <c r="E135" s="173">
        <v>-1.9363000000000019E-2</v>
      </c>
      <c r="F135" s="149">
        <v>-4.0180368622666059E-2</v>
      </c>
      <c r="G135">
        <f t="shared" si="1"/>
        <v>23</v>
      </c>
    </row>
    <row r="136" spans="3:7" x14ac:dyDescent="0.15">
      <c r="C136" s="149">
        <v>0.33553500000000003</v>
      </c>
      <c r="D136" s="149">
        <v>0.31569199999999997</v>
      </c>
      <c r="E136" s="173">
        <v>-1.9843000000000055E-2</v>
      </c>
      <c r="F136" s="149">
        <v>-5.9138390927921239E-2</v>
      </c>
      <c r="G136">
        <f t="shared" si="1"/>
        <v>53</v>
      </c>
    </row>
    <row r="137" spans="3:7" x14ac:dyDescent="0.15">
      <c r="C137" s="149">
        <v>0.26306099999999999</v>
      </c>
      <c r="D137" s="149">
        <v>0.24285300000000001</v>
      </c>
      <c r="E137" s="173">
        <v>-2.0207999999999976E-2</v>
      </c>
      <c r="F137" s="149">
        <v>-7.6818684639684248E-2</v>
      </c>
      <c r="G137">
        <f t="shared" ref="G137:G176" si="2">_xlfn.RANK.AVG(C137,C$8:C$176)</f>
        <v>76</v>
      </c>
    </row>
    <row r="138" spans="3:7" x14ac:dyDescent="0.15">
      <c r="C138" s="149">
        <v>0.66068100000000007</v>
      </c>
      <c r="D138" s="149">
        <v>0.64022699999999999</v>
      </c>
      <c r="E138" s="173">
        <v>-2.0454000000000083E-2</v>
      </c>
      <c r="F138" s="149">
        <v>-3.0958965067861919E-2</v>
      </c>
      <c r="G138">
        <f t="shared" si="2"/>
        <v>7</v>
      </c>
    </row>
    <row r="139" spans="3:7" x14ac:dyDescent="0.15">
      <c r="C139" s="149">
        <v>0.243591</v>
      </c>
      <c r="D139" s="149">
        <v>0.22311</v>
      </c>
      <c r="E139" s="173">
        <v>-2.0480999999999999E-2</v>
      </c>
      <c r="F139" s="149">
        <v>-8.4079461063832406E-2</v>
      </c>
      <c r="G139">
        <f t="shared" si="2"/>
        <v>90</v>
      </c>
    </row>
    <row r="140" spans="3:7" x14ac:dyDescent="0.15">
      <c r="C140" s="149">
        <v>6.8959000000000006E-2</v>
      </c>
      <c r="D140" s="149">
        <v>4.7699999999999999E-2</v>
      </c>
      <c r="E140" s="173">
        <v>-2.1259000000000007E-2</v>
      </c>
      <c r="F140" s="149">
        <v>-0.30828463289780894</v>
      </c>
      <c r="G140">
        <f t="shared" si="2"/>
        <v>129</v>
      </c>
    </row>
    <row r="141" spans="3:7" x14ac:dyDescent="0.15">
      <c r="C141" s="149">
        <v>0.252058</v>
      </c>
      <c r="D141" s="149">
        <v>0.23053499999999999</v>
      </c>
      <c r="E141" s="173">
        <v>-2.1523000000000014E-2</v>
      </c>
      <c r="F141" s="149">
        <v>-8.5389077117171502E-2</v>
      </c>
      <c r="G141">
        <f t="shared" si="2"/>
        <v>83</v>
      </c>
    </row>
    <row r="142" spans="3:7" x14ac:dyDescent="0.15">
      <c r="C142" s="149">
        <v>9.7435999999999995E-2</v>
      </c>
      <c r="D142" s="149">
        <v>7.5769000000000003E-2</v>
      </c>
      <c r="E142" s="173">
        <v>-2.1666999999999992E-2</v>
      </c>
      <c r="F142" s="149">
        <v>-0.2223716080298862</v>
      </c>
      <c r="G142">
        <f t="shared" si="2"/>
        <v>123</v>
      </c>
    </row>
    <row r="143" spans="3:7" x14ac:dyDescent="0.15">
      <c r="C143" s="149">
        <v>0.27776299999999998</v>
      </c>
      <c r="D143" s="149">
        <v>0.256073</v>
      </c>
      <c r="E143" s="173">
        <v>-2.1689999999999987E-2</v>
      </c>
      <c r="F143" s="149">
        <v>-7.808815428980817E-2</v>
      </c>
      <c r="G143">
        <f t="shared" si="2"/>
        <v>72</v>
      </c>
    </row>
    <row r="144" spans="3:7" x14ac:dyDescent="0.15">
      <c r="C144" s="149">
        <v>0.2321</v>
      </c>
      <c r="D144" s="149">
        <v>0.21018600000000001</v>
      </c>
      <c r="E144" s="173">
        <v>-2.1913999999999989E-2</v>
      </c>
      <c r="F144" s="149">
        <v>-9.4416199913830198E-2</v>
      </c>
      <c r="G144">
        <f t="shared" si="2"/>
        <v>91</v>
      </c>
    </row>
    <row r="145" spans="3:7" x14ac:dyDescent="0.15">
      <c r="C145" s="149">
        <v>8.4798999999999999E-2</v>
      </c>
      <c r="D145" s="149">
        <v>6.2404000000000001E-2</v>
      </c>
      <c r="E145" s="173">
        <v>-2.2394999999999998E-2</v>
      </c>
      <c r="F145" s="149">
        <v>-0.26409509546103138</v>
      </c>
      <c r="G145">
        <f t="shared" si="2"/>
        <v>125</v>
      </c>
    </row>
    <row r="146" spans="3:7" x14ac:dyDescent="0.15">
      <c r="C146" s="149">
        <v>0.44082100000000002</v>
      </c>
      <c r="D146" s="149">
        <v>0.41814299999999999</v>
      </c>
      <c r="E146" s="173">
        <v>-2.2678000000000031E-2</v>
      </c>
      <c r="F146" s="149">
        <v>-5.1444917551568617E-2</v>
      </c>
      <c r="G146">
        <f t="shared" si="2"/>
        <v>29</v>
      </c>
    </row>
    <row r="147" spans="3:7" x14ac:dyDescent="0.15">
      <c r="C147" s="149">
        <v>7.5805999999999998E-2</v>
      </c>
      <c r="D147" s="149">
        <v>5.2127E-2</v>
      </c>
      <c r="E147" s="173">
        <v>-2.3678999999999999E-2</v>
      </c>
      <c r="F147" s="149">
        <v>-0.31236313748252115</v>
      </c>
      <c r="G147">
        <f t="shared" si="2"/>
        <v>127</v>
      </c>
    </row>
    <row r="148" spans="3:7" x14ac:dyDescent="0.15">
      <c r="C148" s="149">
        <v>0.29238799999999998</v>
      </c>
      <c r="D148" s="149">
        <v>0.26867999999999997</v>
      </c>
      <c r="E148" s="173">
        <v>-2.3708000000000007E-2</v>
      </c>
      <c r="F148" s="149">
        <v>-8.1084039016649137E-2</v>
      </c>
      <c r="G148">
        <f t="shared" si="2"/>
        <v>67</v>
      </c>
    </row>
    <row r="149" spans="3:7" x14ac:dyDescent="0.15">
      <c r="C149" s="149">
        <v>0.38164700000000001</v>
      </c>
      <c r="D149" s="149">
        <v>0.357298</v>
      </c>
      <c r="E149" s="173">
        <v>-2.434900000000001E-2</v>
      </c>
      <c r="F149" s="149">
        <v>-6.3799794050523148E-2</v>
      </c>
      <c r="G149">
        <f t="shared" si="2"/>
        <v>42</v>
      </c>
    </row>
    <row r="150" spans="3:7" x14ac:dyDescent="0.15">
      <c r="C150" s="149">
        <v>7.2715000000000002E-2</v>
      </c>
      <c r="D150" s="149">
        <v>4.7144999999999999E-2</v>
      </c>
      <c r="E150" s="173">
        <v>-2.5570000000000002E-2</v>
      </c>
      <c r="F150" s="149">
        <v>-0.35164684040431826</v>
      </c>
      <c r="G150">
        <f t="shared" si="2"/>
        <v>128</v>
      </c>
    </row>
    <row r="151" spans="3:7" x14ac:dyDescent="0.15">
      <c r="C151" s="149">
        <v>0.44738099999999997</v>
      </c>
      <c r="D151" s="149">
        <v>0.42116399999999998</v>
      </c>
      <c r="E151" s="173">
        <v>-2.621699999999999E-2</v>
      </c>
      <c r="F151" s="149">
        <v>-5.860105815848235E-2</v>
      </c>
      <c r="G151">
        <f t="shared" si="2"/>
        <v>28</v>
      </c>
    </row>
    <row r="152" spans="3:7" x14ac:dyDescent="0.15">
      <c r="C152" s="149">
        <v>0.16647600000000001</v>
      </c>
      <c r="D152" s="149">
        <v>0.14013900000000001</v>
      </c>
      <c r="E152" s="173">
        <v>-2.6336999999999999E-2</v>
      </c>
      <c r="F152" s="149">
        <v>-0.15820298421394074</v>
      </c>
      <c r="G152">
        <f t="shared" si="2"/>
        <v>106</v>
      </c>
    </row>
    <row r="153" spans="3:7" x14ac:dyDescent="0.15">
      <c r="C153" s="149">
        <v>0.258608</v>
      </c>
      <c r="D153" s="149">
        <v>0.23156599999999999</v>
      </c>
      <c r="E153" s="173">
        <v>-2.704200000000001E-2</v>
      </c>
      <c r="F153" s="149">
        <v>-0.10456753078017698</v>
      </c>
      <c r="G153">
        <f t="shared" si="2"/>
        <v>79</v>
      </c>
    </row>
    <row r="154" spans="3:7" x14ac:dyDescent="0.15">
      <c r="C154" s="149">
        <v>0.293406</v>
      </c>
      <c r="D154" s="149">
        <v>0.26600800000000002</v>
      </c>
      <c r="E154" s="173">
        <v>-2.7397999999999978E-2</v>
      </c>
      <c r="F154" s="149">
        <v>-9.3379140167549321E-2</v>
      </c>
      <c r="G154">
        <f t="shared" si="2"/>
        <v>66</v>
      </c>
    </row>
    <row r="155" spans="3:7" x14ac:dyDescent="0.15">
      <c r="C155" s="149">
        <v>0.29837599999999997</v>
      </c>
      <c r="D155" s="149">
        <v>0.27093499999999998</v>
      </c>
      <c r="E155" s="173">
        <v>-2.7440999999999993E-2</v>
      </c>
      <c r="F155" s="149">
        <v>-9.1967852642303657E-2</v>
      </c>
      <c r="G155">
        <f t="shared" si="2"/>
        <v>65</v>
      </c>
    </row>
    <row r="156" spans="3:7" x14ac:dyDescent="0.15">
      <c r="C156" s="149">
        <v>0.53977399999999998</v>
      </c>
      <c r="D156" s="149">
        <v>0.511355</v>
      </c>
      <c r="E156" s="173">
        <v>-2.8418999999999972E-2</v>
      </c>
      <c r="F156" s="149">
        <v>-5.2649812699388954E-2</v>
      </c>
      <c r="G156">
        <f t="shared" si="2"/>
        <v>16</v>
      </c>
    </row>
    <row r="157" spans="3:7" x14ac:dyDescent="0.15">
      <c r="C157" s="149">
        <v>0.10588</v>
      </c>
      <c r="D157" s="149">
        <v>7.7052999999999996E-2</v>
      </c>
      <c r="E157" s="173">
        <v>-2.8827000000000005E-2</v>
      </c>
      <c r="F157" s="149">
        <v>-0.27226105024556108</v>
      </c>
      <c r="G157">
        <f t="shared" si="2"/>
        <v>119</v>
      </c>
    </row>
    <row r="158" spans="3:7" x14ac:dyDescent="0.15">
      <c r="C158" s="149">
        <v>0.246361</v>
      </c>
      <c r="D158" s="149">
        <v>0.21634900000000001</v>
      </c>
      <c r="E158" s="173">
        <v>-3.0011999999999983E-2</v>
      </c>
      <c r="F158" s="149">
        <v>-0.12182122982127846</v>
      </c>
      <c r="G158">
        <f t="shared" si="2"/>
        <v>88</v>
      </c>
    </row>
    <row r="159" spans="3:7" x14ac:dyDescent="0.15">
      <c r="C159" s="149">
        <v>4.2698E-2</v>
      </c>
      <c r="D159" s="149">
        <v>1.172E-2</v>
      </c>
      <c r="E159" s="173">
        <v>-3.0977999999999999E-2</v>
      </c>
      <c r="F159" s="149">
        <v>-0.72551407560073067</v>
      </c>
      <c r="G159">
        <f t="shared" si="2"/>
        <v>132</v>
      </c>
    </row>
    <row r="160" spans="3:7" x14ac:dyDescent="0.15">
      <c r="C160" s="149">
        <v>0.216192</v>
      </c>
      <c r="D160" s="149">
        <v>0.18496499999999999</v>
      </c>
      <c r="E160" s="173">
        <v>-3.1227000000000005E-2</v>
      </c>
      <c r="F160" s="149">
        <v>-0.14444105239786859</v>
      </c>
      <c r="G160">
        <f t="shared" si="2"/>
        <v>99</v>
      </c>
    </row>
    <row r="161" spans="3:7" x14ac:dyDescent="0.15">
      <c r="C161" s="149">
        <v>0.407333</v>
      </c>
      <c r="D161" s="149">
        <v>0.37511299999999997</v>
      </c>
      <c r="E161" s="173">
        <v>-3.2220000000000026E-2</v>
      </c>
      <c r="F161" s="149">
        <v>-7.9099901063748895E-2</v>
      </c>
      <c r="G161">
        <f t="shared" si="2"/>
        <v>38</v>
      </c>
    </row>
    <row r="162" spans="3:7" x14ac:dyDescent="0.15">
      <c r="C162" s="149">
        <v>0.568693</v>
      </c>
      <c r="D162" s="149">
        <v>0.536416</v>
      </c>
      <c r="E162" s="173">
        <v>-3.2277E-2</v>
      </c>
      <c r="F162" s="149">
        <v>-5.6756457350450949E-2</v>
      </c>
      <c r="G162">
        <f t="shared" si="2"/>
        <v>15</v>
      </c>
    </row>
    <row r="163" spans="3:7" x14ac:dyDescent="0.15">
      <c r="C163" s="149">
        <v>0.50567700000000004</v>
      </c>
      <c r="D163" s="149">
        <v>0.473136</v>
      </c>
      <c r="E163" s="173">
        <v>-3.2541000000000042E-2</v>
      </c>
      <c r="F163" s="149">
        <v>-6.4351354718525933E-2</v>
      </c>
      <c r="G163">
        <f t="shared" si="2"/>
        <v>19</v>
      </c>
    </row>
    <row r="164" spans="3:7" x14ac:dyDescent="0.15">
      <c r="C164" s="149">
        <v>0.256025</v>
      </c>
      <c r="D164" s="149">
        <v>0.22290199999999999</v>
      </c>
      <c r="E164" s="173">
        <v>-3.3123000000000014E-2</v>
      </c>
      <c r="F164" s="149">
        <v>-0.12937408456205454</v>
      </c>
      <c r="G164">
        <f t="shared" si="2"/>
        <v>81</v>
      </c>
    </row>
    <row r="165" spans="3:7" x14ac:dyDescent="0.15">
      <c r="C165" s="149">
        <v>0.40603899999999998</v>
      </c>
      <c r="D165" s="149">
        <v>0.37242999999999998</v>
      </c>
      <c r="E165" s="173">
        <v>-3.3609E-2</v>
      </c>
      <c r="F165" s="149">
        <v>-8.2772837092003476E-2</v>
      </c>
      <c r="G165">
        <f t="shared" si="2"/>
        <v>39</v>
      </c>
    </row>
    <row r="166" spans="3:7" x14ac:dyDescent="0.15">
      <c r="C166" s="149">
        <v>0.43975700000000001</v>
      </c>
      <c r="D166" s="149">
        <v>0.40574700000000002</v>
      </c>
      <c r="E166" s="173">
        <v>-3.4009999999999985E-2</v>
      </c>
      <c r="F166" s="149">
        <v>-7.7338166305482306E-2</v>
      </c>
      <c r="G166">
        <f t="shared" si="2"/>
        <v>30</v>
      </c>
    </row>
    <row r="167" spans="3:7" x14ac:dyDescent="0.15">
      <c r="C167" s="149">
        <v>0.23097300000000001</v>
      </c>
      <c r="D167" s="149">
        <v>0.19540199999999999</v>
      </c>
      <c r="E167" s="173">
        <v>-3.5571000000000019E-2</v>
      </c>
      <c r="F167" s="149">
        <v>-0.1540050135730151</v>
      </c>
      <c r="G167">
        <f t="shared" si="2"/>
        <v>93</v>
      </c>
    </row>
    <row r="168" spans="3:7" x14ac:dyDescent="0.15">
      <c r="C168" s="149">
        <v>0.31833299999999998</v>
      </c>
      <c r="D168" s="149">
        <v>0.27157199999999998</v>
      </c>
      <c r="E168" s="173">
        <v>-4.6760999999999997E-2</v>
      </c>
      <c r="F168" s="149">
        <v>-0.14689334753230107</v>
      </c>
      <c r="G168">
        <f t="shared" si="2"/>
        <v>58</v>
      </c>
    </row>
    <row r="169" spans="3:7" x14ac:dyDescent="0.15">
      <c r="C169" s="149">
        <v>0.13513500000000001</v>
      </c>
      <c r="D169" s="149">
        <v>8.7430999999999995E-2</v>
      </c>
      <c r="E169" s="173">
        <v>-4.770400000000001E-2</v>
      </c>
      <c r="F169" s="149">
        <v>-0.35300995300995308</v>
      </c>
      <c r="G169">
        <f t="shared" si="2"/>
        <v>117</v>
      </c>
    </row>
    <row r="170" spans="3:7" x14ac:dyDescent="0.15">
      <c r="C170" s="149">
        <v>0.61144100000000001</v>
      </c>
      <c r="D170" s="149">
        <v>0.56364300000000001</v>
      </c>
      <c r="E170" s="173">
        <v>-4.7798000000000007E-2</v>
      </c>
      <c r="F170" s="149">
        <v>-7.8172710040707125E-2</v>
      </c>
      <c r="G170">
        <f t="shared" si="2"/>
        <v>11</v>
      </c>
    </row>
    <row r="171" spans="3:7" x14ac:dyDescent="0.15">
      <c r="C171" s="149">
        <v>0.361927</v>
      </c>
      <c r="D171" s="149">
        <v>0.31251099999999998</v>
      </c>
      <c r="E171" s="173">
        <v>-4.9416000000000015E-2</v>
      </c>
      <c r="F171" s="149">
        <v>-0.13653582075943496</v>
      </c>
      <c r="G171">
        <f t="shared" si="2"/>
        <v>47</v>
      </c>
    </row>
    <row r="172" spans="3:7" x14ac:dyDescent="0.15">
      <c r="C172" s="149">
        <v>0.41299999999999998</v>
      </c>
      <c r="D172" s="149">
        <v>0.36234100000000002</v>
      </c>
      <c r="E172" s="173">
        <v>-5.0658999999999954E-2</v>
      </c>
      <c r="F172" s="149">
        <v>-0.12266101694915243</v>
      </c>
      <c r="G172">
        <f t="shared" si="2"/>
        <v>36</v>
      </c>
    </row>
    <row r="173" spans="3:7" x14ac:dyDescent="0.15">
      <c r="C173" s="149">
        <v>0.22291800000000001</v>
      </c>
      <c r="D173" s="149">
        <v>0.16967299999999999</v>
      </c>
      <c r="E173" s="173">
        <v>-5.3245000000000015E-2</v>
      </c>
      <c r="F173" s="149">
        <v>-0.2388546461030514</v>
      </c>
      <c r="G173">
        <f t="shared" si="2"/>
        <v>95</v>
      </c>
    </row>
    <row r="174" spans="3:7" x14ac:dyDescent="0.15">
      <c r="C174" s="149">
        <v>0.421184</v>
      </c>
      <c r="D174" s="149">
        <v>0.34446900000000003</v>
      </c>
      <c r="E174" s="173">
        <v>-7.6714999999999978E-2</v>
      </c>
      <c r="F174" s="149">
        <v>-0.18214129691536235</v>
      </c>
      <c r="G174">
        <f t="shared" si="2"/>
        <v>35</v>
      </c>
    </row>
    <row r="175" spans="3:7" x14ac:dyDescent="0.15">
      <c r="C175" s="149">
        <v>0.23153499999999999</v>
      </c>
      <c r="D175" s="149">
        <v>0.13383700000000001</v>
      </c>
      <c r="E175" s="173">
        <v>-9.7697999999999979E-2</v>
      </c>
      <c r="F175" s="149">
        <v>-0.42195780335586403</v>
      </c>
      <c r="G175">
        <f t="shared" si="2"/>
        <v>92</v>
      </c>
    </row>
    <row r="176" spans="3:7" x14ac:dyDescent="0.15">
      <c r="C176" s="149">
        <v>0.67152100000000003</v>
      </c>
      <c r="D176" s="149">
        <v>0.30005599999999999</v>
      </c>
      <c r="E176" s="173">
        <v>-0.37146500000000005</v>
      </c>
      <c r="F176" s="149">
        <v>-0.55316959558971357</v>
      </c>
      <c r="G176">
        <f t="shared" si="2"/>
        <v>6</v>
      </c>
    </row>
  </sheetData>
  <sortState xmlns:xlrd2="http://schemas.microsoft.com/office/spreadsheetml/2017/richdata2" ref="C8:F176">
    <sortCondition descending="1" ref="E8:E176"/>
  </sortState>
  <mergeCells count="1">
    <mergeCell ref="C6:F6"/>
  </mergeCells>
  <conditionalFormatting sqref="G8:G1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D7DB2-8EE8-4A31-973E-4D1294EC519C}">
  <dimension ref="C5:Q174"/>
  <sheetViews>
    <sheetView showGridLines="0" workbookViewId="0">
      <selection activeCell="E22" sqref="E22"/>
    </sheetView>
  </sheetViews>
  <sheetFormatPr baseColWidth="10" defaultColWidth="11" defaultRowHeight="12" x14ac:dyDescent="0.15"/>
  <sheetData>
    <row r="5" spans="3:17" ht="91" x14ac:dyDescent="0.15">
      <c r="C5" s="174" t="s">
        <v>115</v>
      </c>
      <c r="D5" s="155" t="s">
        <v>401</v>
      </c>
      <c r="E5" s="155" t="s">
        <v>397</v>
      </c>
      <c r="F5" s="155" t="s">
        <v>398</v>
      </c>
      <c r="I5" s="162" t="s">
        <v>402</v>
      </c>
      <c r="J5" s="162" t="s">
        <v>403</v>
      </c>
      <c r="K5" s="162" t="s">
        <v>404</v>
      </c>
      <c r="M5" s="162" t="s">
        <v>405</v>
      </c>
      <c r="N5" s="162" t="s">
        <v>406</v>
      </c>
      <c r="O5" s="162" t="s">
        <v>407</v>
      </c>
      <c r="P5" s="162" t="s">
        <v>408</v>
      </c>
      <c r="Q5" s="162" t="s">
        <v>409</v>
      </c>
    </row>
    <row r="6" spans="3:17" x14ac:dyDescent="0.15">
      <c r="C6" s="144" t="s">
        <v>332</v>
      </c>
      <c r="D6" s="172">
        <v>0.163996</v>
      </c>
      <c r="E6" s="144">
        <v>2023</v>
      </c>
      <c r="F6" s="175"/>
      <c r="I6">
        <f>COUNTIF(D6:D174,"&gt;0")</f>
        <v>35</v>
      </c>
      <c r="J6">
        <f>COUNTIFS(D6:D174,"&gt;0",E6:E174,"2023")</f>
        <v>21</v>
      </c>
      <c r="K6" s="129">
        <f>J6/I6</f>
        <v>0.6</v>
      </c>
      <c r="M6">
        <f>COUNTIF(D6:D174,"&lt;0")</f>
        <v>97</v>
      </c>
      <c r="N6">
        <f>COUNTIFS(D6:D174,"&lt;0",E6:E174,"2023")</f>
        <v>11</v>
      </c>
      <c r="O6">
        <v>5</v>
      </c>
      <c r="P6" s="129">
        <f>N6/M6</f>
        <v>0.1134020618556701</v>
      </c>
      <c r="Q6" s="130">
        <f>(N6-O6)/M6</f>
        <v>6.1855670103092786E-2</v>
      </c>
    </row>
    <row r="7" spans="3:17" x14ac:dyDescent="0.15">
      <c r="C7" s="146" t="s">
        <v>193</v>
      </c>
      <c r="D7" s="173">
        <v>5.0544000000000006E-2</v>
      </c>
      <c r="E7" s="146">
        <v>2023</v>
      </c>
      <c r="F7" s="176"/>
    </row>
    <row r="8" spans="3:17" x14ac:dyDescent="0.15">
      <c r="C8" s="146" t="s">
        <v>215</v>
      </c>
      <c r="D8" s="173">
        <v>4.8892999999999992E-2</v>
      </c>
      <c r="E8" s="146">
        <v>2025</v>
      </c>
      <c r="F8" s="176"/>
    </row>
    <row r="9" spans="3:17" x14ac:dyDescent="0.15">
      <c r="C9" s="146" t="s">
        <v>261</v>
      </c>
      <c r="D9" s="173">
        <v>3.5355000000000004E-2</v>
      </c>
      <c r="E9" s="146">
        <v>2023</v>
      </c>
      <c r="F9" s="176"/>
    </row>
    <row r="10" spans="3:17" x14ac:dyDescent="0.15">
      <c r="C10" s="146" t="s">
        <v>186</v>
      </c>
      <c r="D10" s="173">
        <v>2.6083999999999996E-2</v>
      </c>
      <c r="E10" s="146">
        <v>2023</v>
      </c>
      <c r="F10" s="176"/>
    </row>
    <row r="11" spans="3:17" x14ac:dyDescent="0.15">
      <c r="C11" s="146" t="s">
        <v>211</v>
      </c>
      <c r="D11" s="173">
        <v>2.5801000000000018E-2</v>
      </c>
      <c r="E11" s="146">
        <v>2023</v>
      </c>
      <c r="F11" s="176"/>
    </row>
    <row r="12" spans="3:17" x14ac:dyDescent="0.15">
      <c r="C12" s="146" t="s">
        <v>187</v>
      </c>
      <c r="D12" s="173">
        <v>2.5481000000000004E-2</v>
      </c>
      <c r="E12" s="146">
        <v>2023</v>
      </c>
      <c r="F12" s="176"/>
    </row>
    <row r="13" spans="3:17" x14ac:dyDescent="0.15">
      <c r="C13" s="146" t="s">
        <v>306</v>
      </c>
      <c r="D13" s="173">
        <v>2.4150000000000005E-2</v>
      </c>
      <c r="E13" s="146">
        <v>2023</v>
      </c>
      <c r="F13" s="176"/>
    </row>
    <row r="14" spans="3:17" x14ac:dyDescent="0.15">
      <c r="C14" s="146" t="s">
        <v>240</v>
      </c>
      <c r="D14" s="173">
        <v>2.2074999999999984E-2</v>
      </c>
      <c r="E14" s="146">
        <v>2023</v>
      </c>
      <c r="F14" s="176"/>
    </row>
    <row r="15" spans="3:17" x14ac:dyDescent="0.15">
      <c r="C15" s="146" t="s">
        <v>333</v>
      </c>
      <c r="D15" s="173">
        <v>2.0912999999999959E-2</v>
      </c>
      <c r="E15" s="146">
        <v>2026</v>
      </c>
      <c r="F15" s="176"/>
    </row>
    <row r="16" spans="3:17" x14ac:dyDescent="0.15">
      <c r="C16" s="146" t="s">
        <v>212</v>
      </c>
      <c r="D16" s="173">
        <v>2.0862999999999993E-2</v>
      </c>
      <c r="E16" s="146">
        <v>2023</v>
      </c>
      <c r="F16" s="176"/>
    </row>
    <row r="17" spans="3:6" x14ac:dyDescent="0.15">
      <c r="C17" s="146" t="s">
        <v>355</v>
      </c>
      <c r="D17" s="173">
        <v>1.9743000000000011E-2</v>
      </c>
      <c r="E17" s="146">
        <v>2023</v>
      </c>
      <c r="F17" s="176"/>
    </row>
    <row r="18" spans="3:6" x14ac:dyDescent="0.15">
      <c r="C18" s="146" t="s">
        <v>258</v>
      </c>
      <c r="D18" s="173">
        <v>1.7848000000000031E-2</v>
      </c>
      <c r="E18" s="146">
        <v>2023</v>
      </c>
      <c r="F18" s="176"/>
    </row>
    <row r="19" spans="3:6" x14ac:dyDescent="0.15">
      <c r="C19" s="146" t="s">
        <v>320</v>
      </c>
      <c r="D19" s="173">
        <v>1.7349999999999977E-2</v>
      </c>
      <c r="E19" s="146">
        <v>2027</v>
      </c>
      <c r="F19" s="176"/>
    </row>
    <row r="20" spans="3:6" x14ac:dyDescent="0.15">
      <c r="C20" s="146" t="s">
        <v>328</v>
      </c>
      <c r="D20" s="173">
        <v>1.515500000000003E-2</v>
      </c>
      <c r="E20" s="146">
        <v>2024</v>
      </c>
      <c r="F20" s="176"/>
    </row>
    <row r="21" spans="3:6" x14ac:dyDescent="0.15">
      <c r="C21" s="146" t="s">
        <v>191</v>
      </c>
      <c r="D21" s="173">
        <v>1.2648999999999994E-2</v>
      </c>
      <c r="E21" s="146">
        <v>2023</v>
      </c>
      <c r="F21" s="176"/>
    </row>
    <row r="22" spans="3:6" x14ac:dyDescent="0.15">
      <c r="C22" s="146" t="s">
        <v>326</v>
      </c>
      <c r="D22" s="173">
        <v>1.174E-2</v>
      </c>
      <c r="E22" s="146">
        <v>2023</v>
      </c>
      <c r="F22" s="176"/>
    </row>
    <row r="23" spans="3:6" x14ac:dyDescent="0.15">
      <c r="C23" s="146" t="s">
        <v>196</v>
      </c>
      <c r="D23" s="173">
        <v>1.1573E-2</v>
      </c>
      <c r="E23" s="146">
        <v>2023</v>
      </c>
      <c r="F23" s="176"/>
    </row>
    <row r="24" spans="3:6" x14ac:dyDescent="0.15">
      <c r="C24" s="146" t="s">
        <v>253</v>
      </c>
      <c r="D24" s="173">
        <v>1.0312999999999989E-2</v>
      </c>
      <c r="E24" s="146">
        <v>2023</v>
      </c>
      <c r="F24" s="176"/>
    </row>
    <row r="25" spans="3:6" x14ac:dyDescent="0.15">
      <c r="C25" s="146" t="s">
        <v>180</v>
      </c>
      <c r="D25" s="173">
        <v>1.0178999999999994E-2</v>
      </c>
      <c r="E25" s="146">
        <v>2027</v>
      </c>
      <c r="F25" s="176"/>
    </row>
    <row r="26" spans="3:6" x14ac:dyDescent="0.15">
      <c r="C26" s="146" t="s">
        <v>310</v>
      </c>
      <c r="D26" s="173">
        <v>8.53799999999999E-3</v>
      </c>
      <c r="E26" s="146">
        <v>2023</v>
      </c>
      <c r="F26" s="176"/>
    </row>
    <row r="27" spans="3:6" x14ac:dyDescent="0.15">
      <c r="C27" s="146" t="s">
        <v>329</v>
      </c>
      <c r="D27" s="173">
        <v>7.4259999999999882E-3</v>
      </c>
      <c r="E27" s="146">
        <v>2024</v>
      </c>
      <c r="F27" s="176"/>
    </row>
    <row r="28" spans="3:6" x14ac:dyDescent="0.15">
      <c r="C28" s="146" t="s">
        <v>349</v>
      </c>
      <c r="D28" s="173">
        <v>6.838999999999984E-3</v>
      </c>
      <c r="E28" s="146">
        <v>2027</v>
      </c>
      <c r="F28" s="176"/>
    </row>
    <row r="29" spans="3:6" x14ac:dyDescent="0.15">
      <c r="C29" s="146" t="s">
        <v>230</v>
      </c>
      <c r="D29" s="173">
        <v>5.9130000000000571E-3</v>
      </c>
      <c r="E29" s="146">
        <v>2026</v>
      </c>
      <c r="F29" s="176"/>
    </row>
    <row r="30" spans="3:6" x14ac:dyDescent="0.15">
      <c r="C30" s="146" t="s">
        <v>216</v>
      </c>
      <c r="D30" s="173">
        <v>5.2860000000000129E-3</v>
      </c>
      <c r="E30" s="146">
        <v>2026</v>
      </c>
      <c r="F30" s="176"/>
    </row>
    <row r="31" spans="3:6" x14ac:dyDescent="0.15">
      <c r="C31" s="146" t="s">
        <v>350</v>
      </c>
      <c r="D31" s="173">
        <v>4.1630000000000278E-3</v>
      </c>
      <c r="E31" s="146">
        <v>2023</v>
      </c>
      <c r="F31" s="176"/>
    </row>
    <row r="32" spans="3:6" x14ac:dyDescent="0.15">
      <c r="C32" s="146" t="s">
        <v>227</v>
      </c>
      <c r="D32" s="173">
        <v>3.6120000000000041E-3</v>
      </c>
      <c r="E32" s="146">
        <v>2023</v>
      </c>
      <c r="F32" s="176"/>
    </row>
    <row r="33" spans="3:6" x14ac:dyDescent="0.15">
      <c r="C33" s="146" t="s">
        <v>291</v>
      </c>
      <c r="D33" s="173">
        <v>3.3349999999999769E-3</v>
      </c>
      <c r="E33" s="146">
        <v>2023</v>
      </c>
      <c r="F33" s="176"/>
    </row>
    <row r="34" spans="3:6" x14ac:dyDescent="0.15">
      <c r="C34" s="146" t="s">
        <v>317</v>
      </c>
      <c r="D34" s="173">
        <v>2.7090000000000169E-3</v>
      </c>
      <c r="E34" s="146">
        <v>2027</v>
      </c>
      <c r="F34" s="176"/>
    </row>
    <row r="35" spans="3:6" x14ac:dyDescent="0.15">
      <c r="C35" s="146" t="s">
        <v>205</v>
      </c>
      <c r="D35" s="173">
        <v>2.6209999999999845E-3</v>
      </c>
      <c r="E35" s="146">
        <v>2023</v>
      </c>
      <c r="F35" s="176"/>
    </row>
    <row r="36" spans="3:6" x14ac:dyDescent="0.15">
      <c r="C36" s="146" t="s">
        <v>188</v>
      </c>
      <c r="D36" s="173">
        <v>1.7770000000000286E-3</v>
      </c>
      <c r="E36" s="146">
        <v>2025</v>
      </c>
      <c r="F36" s="176"/>
    </row>
    <row r="37" spans="3:6" x14ac:dyDescent="0.15">
      <c r="C37" s="146" t="s">
        <v>210</v>
      </c>
      <c r="D37" s="173">
        <v>1.5729999999999911E-3</v>
      </c>
      <c r="E37" s="146">
        <v>2023</v>
      </c>
      <c r="F37" s="176"/>
    </row>
    <row r="38" spans="3:6" x14ac:dyDescent="0.15">
      <c r="C38" s="146" t="s">
        <v>264</v>
      </c>
      <c r="D38" s="173">
        <v>1.0350000000000081E-3</v>
      </c>
      <c r="E38" s="146">
        <v>2026</v>
      </c>
      <c r="F38" s="176"/>
    </row>
    <row r="39" spans="3:6" x14ac:dyDescent="0.15">
      <c r="C39" s="146" t="s">
        <v>228</v>
      </c>
      <c r="D39" s="173">
        <v>6.4500000000000668E-4</v>
      </c>
      <c r="E39" s="146">
        <v>2027</v>
      </c>
      <c r="F39" s="176"/>
    </row>
    <row r="40" spans="3:6" x14ac:dyDescent="0.15">
      <c r="C40" s="146" t="s">
        <v>219</v>
      </c>
      <c r="D40" s="173">
        <v>5.6999999999973738E-5</v>
      </c>
      <c r="E40" s="146">
        <v>2027</v>
      </c>
      <c r="F40" s="176"/>
    </row>
    <row r="41" spans="3:6" x14ac:dyDescent="0.15">
      <c r="C41" s="146" t="s">
        <v>201</v>
      </c>
      <c r="D41" s="173">
        <v>0</v>
      </c>
      <c r="E41" s="146">
        <v>2026</v>
      </c>
      <c r="F41" s="176"/>
    </row>
    <row r="42" spans="3:6" x14ac:dyDescent="0.15">
      <c r="C42" s="146" t="s">
        <v>206</v>
      </c>
      <c r="D42" s="173">
        <v>0</v>
      </c>
      <c r="E42" s="146">
        <v>2027</v>
      </c>
      <c r="F42" s="176"/>
    </row>
    <row r="43" spans="3:6" x14ac:dyDescent="0.15">
      <c r="C43" s="146" t="s">
        <v>217</v>
      </c>
      <c r="D43" s="173">
        <v>0</v>
      </c>
      <c r="E43" s="146">
        <v>2026</v>
      </c>
      <c r="F43" s="176"/>
    </row>
    <row r="44" spans="3:6" x14ac:dyDescent="0.15">
      <c r="C44" s="146" t="s">
        <v>222</v>
      </c>
      <c r="D44" s="173">
        <v>0</v>
      </c>
      <c r="E44" s="146">
        <v>2023</v>
      </c>
      <c r="F44" s="176"/>
    </row>
    <row r="45" spans="3:6" x14ac:dyDescent="0.15">
      <c r="C45" s="146" t="s">
        <v>233</v>
      </c>
      <c r="D45" s="173">
        <v>0</v>
      </c>
      <c r="E45" s="146">
        <v>2026</v>
      </c>
      <c r="F45" s="176"/>
    </row>
    <row r="46" spans="3:6" x14ac:dyDescent="0.15">
      <c r="C46" s="146" t="s">
        <v>237</v>
      </c>
      <c r="D46" s="173">
        <v>0</v>
      </c>
      <c r="E46" s="146">
        <v>2023</v>
      </c>
      <c r="F46" s="176"/>
    </row>
    <row r="47" spans="3:6" x14ac:dyDescent="0.15">
      <c r="C47" s="146" t="s">
        <v>238</v>
      </c>
      <c r="D47" s="173">
        <v>0</v>
      </c>
      <c r="E47" s="146">
        <v>2025</v>
      </c>
      <c r="F47" s="176"/>
    </row>
    <row r="48" spans="3:6" x14ac:dyDescent="0.15">
      <c r="C48" s="146" t="s">
        <v>242</v>
      </c>
      <c r="D48" s="173">
        <v>0</v>
      </c>
      <c r="E48" s="146">
        <v>2027</v>
      </c>
      <c r="F48" s="176"/>
    </row>
    <row r="49" spans="3:6" x14ac:dyDescent="0.15">
      <c r="C49" s="146" t="s">
        <v>244</v>
      </c>
      <c r="D49" s="173">
        <v>0</v>
      </c>
      <c r="E49" s="146">
        <v>2025</v>
      </c>
      <c r="F49" s="176"/>
    </row>
    <row r="50" spans="3:6" x14ac:dyDescent="0.15">
      <c r="C50" s="146" t="s">
        <v>247</v>
      </c>
      <c r="D50" s="173">
        <v>0</v>
      </c>
      <c r="E50" s="146">
        <v>2026</v>
      </c>
      <c r="F50" s="176"/>
    </row>
    <row r="51" spans="3:6" x14ac:dyDescent="0.15">
      <c r="C51" s="146" t="s">
        <v>255</v>
      </c>
      <c r="D51" s="173">
        <v>0</v>
      </c>
      <c r="E51" s="146">
        <v>2023</v>
      </c>
      <c r="F51" s="176"/>
    </row>
    <row r="52" spans="3:6" x14ac:dyDescent="0.15">
      <c r="C52" s="146" t="s">
        <v>262</v>
      </c>
      <c r="D52" s="173">
        <v>0</v>
      </c>
      <c r="E52" s="146">
        <v>2023</v>
      </c>
      <c r="F52" s="176"/>
    </row>
    <row r="53" spans="3:6" x14ac:dyDescent="0.15">
      <c r="C53" s="146" t="s">
        <v>263</v>
      </c>
      <c r="D53" s="173">
        <v>0</v>
      </c>
      <c r="E53" s="146">
        <v>2023</v>
      </c>
      <c r="F53" s="176"/>
    </row>
    <row r="54" spans="3:6" x14ac:dyDescent="0.15">
      <c r="C54" s="146" t="s">
        <v>274</v>
      </c>
      <c r="D54" s="173">
        <v>0</v>
      </c>
      <c r="E54" s="146">
        <v>2027</v>
      </c>
      <c r="F54" s="176"/>
    </row>
    <row r="55" spans="3:6" x14ac:dyDescent="0.15">
      <c r="C55" s="146" t="s">
        <v>277</v>
      </c>
      <c r="D55" s="173">
        <v>0</v>
      </c>
      <c r="E55" s="146">
        <v>2023</v>
      </c>
      <c r="F55" s="176"/>
    </row>
    <row r="56" spans="3:6" x14ac:dyDescent="0.15">
      <c r="C56" s="146" t="s">
        <v>278</v>
      </c>
      <c r="D56" s="173">
        <v>0</v>
      </c>
      <c r="E56" s="146">
        <v>2024</v>
      </c>
      <c r="F56" s="176"/>
    </row>
    <row r="57" spans="3:6" ht="26" x14ac:dyDescent="0.15">
      <c r="C57" s="146" t="s">
        <v>285</v>
      </c>
      <c r="D57" s="173">
        <v>0</v>
      </c>
      <c r="E57" s="146">
        <v>2023</v>
      </c>
      <c r="F57" s="176" t="s">
        <v>399</v>
      </c>
    </row>
    <row r="58" spans="3:6" ht="26" x14ac:dyDescent="0.15">
      <c r="C58" s="146" t="s">
        <v>290</v>
      </c>
      <c r="D58" s="173">
        <v>0</v>
      </c>
      <c r="E58" s="146">
        <v>2023</v>
      </c>
      <c r="F58" s="176" t="s">
        <v>399</v>
      </c>
    </row>
    <row r="59" spans="3:6" x14ac:dyDescent="0.15">
      <c r="C59" s="146" t="s">
        <v>292</v>
      </c>
      <c r="D59" s="173">
        <v>0</v>
      </c>
      <c r="E59" s="146">
        <v>2024</v>
      </c>
      <c r="F59" s="176"/>
    </row>
    <row r="60" spans="3:6" x14ac:dyDescent="0.15">
      <c r="C60" s="146" t="s">
        <v>293</v>
      </c>
      <c r="D60" s="173">
        <v>0</v>
      </c>
      <c r="E60" s="146">
        <v>2023</v>
      </c>
      <c r="F60" s="176"/>
    </row>
    <row r="61" spans="3:6" ht="52" x14ac:dyDescent="0.15">
      <c r="C61" s="146" t="s">
        <v>294</v>
      </c>
      <c r="D61" s="173">
        <v>0</v>
      </c>
      <c r="E61" s="146">
        <v>2026</v>
      </c>
      <c r="F61" s="176" t="s">
        <v>400</v>
      </c>
    </row>
    <row r="62" spans="3:6" x14ac:dyDescent="0.15">
      <c r="C62" s="146" t="s">
        <v>304</v>
      </c>
      <c r="D62" s="173">
        <v>0</v>
      </c>
      <c r="E62" s="146">
        <v>2027</v>
      </c>
      <c r="F62" s="176"/>
    </row>
    <row r="63" spans="3:6" x14ac:dyDescent="0.15">
      <c r="C63" s="146" t="s">
        <v>305</v>
      </c>
      <c r="D63" s="173">
        <v>0</v>
      </c>
      <c r="E63" s="146">
        <v>2027</v>
      </c>
      <c r="F63" s="176"/>
    </row>
    <row r="64" spans="3:6" x14ac:dyDescent="0.15">
      <c r="C64" s="146" t="s">
        <v>307</v>
      </c>
      <c r="D64" s="173">
        <v>0</v>
      </c>
      <c r="E64" s="146">
        <v>2027</v>
      </c>
      <c r="F64" s="176"/>
    </row>
    <row r="65" spans="3:6" x14ac:dyDescent="0.15">
      <c r="C65" s="146" t="s">
        <v>309</v>
      </c>
      <c r="D65" s="173">
        <v>0</v>
      </c>
      <c r="E65" s="146">
        <v>2025</v>
      </c>
      <c r="F65" s="176"/>
    </row>
    <row r="66" spans="3:6" x14ac:dyDescent="0.15">
      <c r="C66" s="146" t="s">
        <v>312</v>
      </c>
      <c r="D66" s="173">
        <v>0</v>
      </c>
      <c r="E66" s="146">
        <v>2023</v>
      </c>
      <c r="F66" s="176"/>
    </row>
    <row r="67" spans="3:6" x14ac:dyDescent="0.15">
      <c r="C67" s="146" t="s">
        <v>314</v>
      </c>
      <c r="D67" s="173">
        <v>0</v>
      </c>
      <c r="E67" s="146">
        <v>2023</v>
      </c>
      <c r="F67" s="176"/>
    </row>
    <row r="68" spans="3:6" x14ac:dyDescent="0.15">
      <c r="C68" s="146" t="s">
        <v>322</v>
      </c>
      <c r="D68" s="173">
        <v>0</v>
      </c>
      <c r="E68" s="146">
        <v>2027</v>
      </c>
      <c r="F68" s="176"/>
    </row>
    <row r="69" spans="3:6" x14ac:dyDescent="0.15">
      <c r="C69" s="146" t="s">
        <v>324</v>
      </c>
      <c r="D69" s="173">
        <v>0</v>
      </c>
      <c r="E69" s="146">
        <v>2027</v>
      </c>
      <c r="F69" s="176"/>
    </row>
    <row r="70" spans="3:6" x14ac:dyDescent="0.15">
      <c r="C70" s="146" t="s">
        <v>336</v>
      </c>
      <c r="D70" s="173">
        <v>0</v>
      </c>
      <c r="E70" s="146">
        <v>2027</v>
      </c>
      <c r="F70" s="176"/>
    </row>
    <row r="71" spans="3:6" x14ac:dyDescent="0.15">
      <c r="C71" s="146" t="s">
        <v>337</v>
      </c>
      <c r="D71" s="173">
        <v>0</v>
      </c>
      <c r="E71" s="146">
        <v>2023</v>
      </c>
      <c r="F71" s="176"/>
    </row>
    <row r="72" spans="3:6" x14ac:dyDescent="0.15">
      <c r="C72" s="146" t="s">
        <v>339</v>
      </c>
      <c r="D72" s="173">
        <v>0</v>
      </c>
      <c r="E72" s="146">
        <v>2026</v>
      </c>
      <c r="F72" s="176"/>
    </row>
    <row r="73" spans="3:6" x14ac:dyDescent="0.15">
      <c r="C73" s="146" t="s">
        <v>341</v>
      </c>
      <c r="D73" s="173">
        <v>0</v>
      </c>
      <c r="E73" s="146">
        <v>2026</v>
      </c>
      <c r="F73" s="176"/>
    </row>
    <row r="74" spans="3:6" x14ac:dyDescent="0.15">
      <c r="C74" s="146" t="s">
        <v>344</v>
      </c>
      <c r="D74" s="173">
        <v>0</v>
      </c>
      <c r="E74" s="146">
        <v>2023</v>
      </c>
      <c r="F74" s="176"/>
    </row>
    <row r="75" spans="3:6" x14ac:dyDescent="0.15">
      <c r="C75" s="146" t="s">
        <v>345</v>
      </c>
      <c r="D75" s="173">
        <v>0</v>
      </c>
      <c r="E75" s="146">
        <v>2025</v>
      </c>
      <c r="F75" s="176"/>
    </row>
    <row r="76" spans="3:6" ht="52" x14ac:dyDescent="0.15">
      <c r="C76" s="146" t="s">
        <v>348</v>
      </c>
      <c r="D76" s="173">
        <v>0</v>
      </c>
      <c r="E76" s="146">
        <v>2027</v>
      </c>
      <c r="F76" s="176" t="s">
        <v>400</v>
      </c>
    </row>
    <row r="77" spans="3:6" x14ac:dyDescent="0.15">
      <c r="C77" s="146" t="s">
        <v>354</v>
      </c>
      <c r="D77" s="173">
        <v>0</v>
      </c>
      <c r="E77" s="146">
        <v>2024</v>
      </c>
      <c r="F77" s="176"/>
    </row>
    <row r="78" spans="3:6" x14ac:dyDescent="0.15">
      <c r="C78" s="146" t="s">
        <v>250</v>
      </c>
      <c r="D78" s="173">
        <v>-7.8000000000022496E-5</v>
      </c>
      <c r="E78" s="146">
        <v>2023</v>
      </c>
      <c r="F78" s="176"/>
    </row>
    <row r="79" spans="3:6" x14ac:dyDescent="0.15">
      <c r="C79" s="146" t="s">
        <v>282</v>
      </c>
      <c r="D79" s="173">
        <v>-1.3420000000000654E-3</v>
      </c>
      <c r="E79" s="146">
        <v>2023</v>
      </c>
      <c r="F79" s="176"/>
    </row>
    <row r="80" spans="3:6" x14ac:dyDescent="0.15">
      <c r="C80" s="146" t="s">
        <v>260</v>
      </c>
      <c r="D80" s="173">
        <v>-1.3799999999999923E-3</v>
      </c>
      <c r="E80" s="146">
        <v>2026</v>
      </c>
      <c r="F80" s="176"/>
    </row>
    <row r="81" spans="3:6" x14ac:dyDescent="0.15">
      <c r="C81" s="146" t="s">
        <v>356</v>
      </c>
      <c r="D81" s="173">
        <v>-1.4279999999999848E-3</v>
      </c>
      <c r="E81" s="146">
        <v>2025</v>
      </c>
      <c r="F81" s="176"/>
    </row>
    <row r="82" spans="3:6" x14ac:dyDescent="0.15">
      <c r="C82" s="146" t="s">
        <v>353</v>
      </c>
      <c r="D82" s="173">
        <v>-1.5060000000000073E-3</v>
      </c>
      <c r="E82" s="146">
        <v>2025</v>
      </c>
      <c r="F82" s="176"/>
    </row>
    <row r="83" spans="3:6" x14ac:dyDescent="0.15">
      <c r="C83" s="146" t="s">
        <v>325</v>
      </c>
      <c r="D83" s="173">
        <v>-1.943000000000028E-3</v>
      </c>
      <c r="E83" s="146">
        <v>2024</v>
      </c>
      <c r="F83" s="176"/>
    </row>
    <row r="84" spans="3:6" x14ac:dyDescent="0.15">
      <c r="C84" s="146" t="s">
        <v>234</v>
      </c>
      <c r="D84" s="173">
        <v>-2.0459999999999923E-3</v>
      </c>
      <c r="E84" s="146">
        <v>2027</v>
      </c>
      <c r="F84" s="176"/>
    </row>
    <row r="85" spans="3:6" x14ac:dyDescent="0.15">
      <c r="C85" s="146" t="s">
        <v>342</v>
      </c>
      <c r="D85" s="173">
        <v>-2.361000000000002E-3</v>
      </c>
      <c r="E85" s="146">
        <v>2026</v>
      </c>
      <c r="F85" s="176"/>
    </row>
    <row r="86" spans="3:6" x14ac:dyDescent="0.15">
      <c r="C86" s="146" t="s">
        <v>279</v>
      </c>
      <c r="D86" s="173">
        <v>-2.8119999999999812E-3</v>
      </c>
      <c r="E86" s="146">
        <v>2023</v>
      </c>
      <c r="F86" s="176"/>
    </row>
    <row r="87" spans="3:6" x14ac:dyDescent="0.15">
      <c r="C87" s="146" t="s">
        <v>254</v>
      </c>
      <c r="D87" s="173">
        <v>-4.035999999999984E-3</v>
      </c>
      <c r="E87" s="146">
        <v>2026</v>
      </c>
      <c r="F87" s="176"/>
    </row>
    <row r="88" spans="3:6" x14ac:dyDescent="0.15">
      <c r="C88" s="146" t="s">
        <v>267</v>
      </c>
      <c r="D88" s="173">
        <v>-4.113999999999951E-3</v>
      </c>
      <c r="E88" s="146">
        <v>2025</v>
      </c>
      <c r="F88" s="176"/>
    </row>
    <row r="89" spans="3:6" x14ac:dyDescent="0.15">
      <c r="C89" s="146" t="s">
        <v>331</v>
      </c>
      <c r="D89" s="173">
        <v>-4.3520000000000017E-3</v>
      </c>
      <c r="E89" s="146">
        <v>2025</v>
      </c>
      <c r="F89" s="176"/>
    </row>
    <row r="90" spans="3:6" x14ac:dyDescent="0.15">
      <c r="C90" s="146" t="s">
        <v>236</v>
      </c>
      <c r="D90" s="173">
        <v>-5.5360000000000409E-3</v>
      </c>
      <c r="E90" s="146">
        <v>2026</v>
      </c>
      <c r="F90" s="176"/>
    </row>
    <row r="91" spans="3:6" x14ac:dyDescent="0.15">
      <c r="C91" s="146" t="s">
        <v>243</v>
      </c>
      <c r="D91" s="173">
        <v>-5.6229999999999891E-3</v>
      </c>
      <c r="E91" s="146">
        <v>2027</v>
      </c>
      <c r="F91" s="176"/>
    </row>
    <row r="92" spans="3:6" x14ac:dyDescent="0.15">
      <c r="C92" s="146" t="s">
        <v>340</v>
      </c>
      <c r="D92" s="173">
        <v>-6.0650000000000426E-3</v>
      </c>
      <c r="E92" s="146">
        <v>2023</v>
      </c>
      <c r="F92" s="176"/>
    </row>
    <row r="93" spans="3:6" x14ac:dyDescent="0.15">
      <c r="C93" s="146" t="s">
        <v>287</v>
      </c>
      <c r="D93" s="173">
        <v>-6.2329999999999885E-3</v>
      </c>
      <c r="E93" s="146">
        <v>2027</v>
      </c>
      <c r="F93" s="176"/>
    </row>
    <row r="94" spans="3:6" x14ac:dyDescent="0.15">
      <c r="C94" s="146" t="s">
        <v>270</v>
      </c>
      <c r="D94" s="173">
        <v>-6.584999999999952E-3</v>
      </c>
      <c r="E94" s="146">
        <v>2027</v>
      </c>
      <c r="F94" s="176"/>
    </row>
    <row r="95" spans="3:6" x14ac:dyDescent="0.15">
      <c r="C95" s="146" t="s">
        <v>251</v>
      </c>
      <c r="D95" s="173">
        <v>-6.6589999999999705E-3</v>
      </c>
      <c r="E95" s="146">
        <v>2026</v>
      </c>
      <c r="F95" s="176"/>
    </row>
    <row r="96" spans="3:6" x14ac:dyDescent="0.15">
      <c r="C96" s="146" t="s">
        <v>231</v>
      </c>
      <c r="D96" s="173">
        <v>-6.7159999999999997E-3</v>
      </c>
      <c r="E96" s="146">
        <v>2026</v>
      </c>
      <c r="F96" s="176"/>
    </row>
    <row r="97" spans="3:6" x14ac:dyDescent="0.15">
      <c r="C97" s="146" t="s">
        <v>303</v>
      </c>
      <c r="D97" s="173">
        <v>-6.8270000000000275E-3</v>
      </c>
      <c r="E97" s="146">
        <v>2024</v>
      </c>
      <c r="F97" s="176"/>
    </row>
    <row r="98" spans="3:6" x14ac:dyDescent="0.15">
      <c r="C98" s="146" t="s">
        <v>300</v>
      </c>
      <c r="D98" s="173">
        <v>-7.6509999999999634E-3</v>
      </c>
      <c r="E98" s="146">
        <v>2026</v>
      </c>
      <c r="F98" s="176"/>
    </row>
    <row r="99" spans="3:6" x14ac:dyDescent="0.15">
      <c r="C99" s="146" t="s">
        <v>218</v>
      </c>
      <c r="D99" s="173">
        <v>-7.6849999999999974E-3</v>
      </c>
      <c r="E99" s="146">
        <v>2024</v>
      </c>
      <c r="F99" s="176"/>
    </row>
    <row r="100" spans="3:6" ht="26" x14ac:dyDescent="0.15">
      <c r="C100" s="146" t="s">
        <v>347</v>
      </c>
      <c r="D100" s="173">
        <v>-7.7679999999999971E-3</v>
      </c>
      <c r="E100" s="146">
        <v>2023</v>
      </c>
      <c r="F100" s="176" t="s">
        <v>399</v>
      </c>
    </row>
    <row r="101" spans="3:6" x14ac:dyDescent="0.15">
      <c r="C101" s="146" t="s">
        <v>319</v>
      </c>
      <c r="D101" s="173">
        <v>-7.8090000000000104E-3</v>
      </c>
      <c r="E101" s="146">
        <v>2027</v>
      </c>
      <c r="F101" s="176"/>
    </row>
    <row r="102" spans="3:6" x14ac:dyDescent="0.15">
      <c r="C102" s="146" t="s">
        <v>256</v>
      </c>
      <c r="D102" s="173">
        <v>-8.0189999999999984E-3</v>
      </c>
      <c r="E102" s="146">
        <v>2023</v>
      </c>
      <c r="F102" s="176"/>
    </row>
    <row r="103" spans="3:6" x14ac:dyDescent="0.15">
      <c r="C103" s="146" t="s">
        <v>214</v>
      </c>
      <c r="D103" s="173">
        <v>-8.0629999999999868E-3</v>
      </c>
      <c r="E103" s="146">
        <v>2026</v>
      </c>
      <c r="F103" s="176"/>
    </row>
    <row r="104" spans="3:6" x14ac:dyDescent="0.15">
      <c r="C104" s="146" t="s">
        <v>190</v>
      </c>
      <c r="D104" s="173">
        <v>-8.8059999999999805E-3</v>
      </c>
      <c r="E104" s="146">
        <v>2027</v>
      </c>
      <c r="F104" s="176"/>
    </row>
    <row r="105" spans="3:6" ht="26" x14ac:dyDescent="0.15">
      <c r="C105" s="146" t="s">
        <v>352</v>
      </c>
      <c r="D105" s="173">
        <v>-8.979999999999988E-3</v>
      </c>
      <c r="E105" s="146">
        <v>2023</v>
      </c>
      <c r="F105" s="176" t="s">
        <v>399</v>
      </c>
    </row>
    <row r="106" spans="3:6" x14ac:dyDescent="0.15">
      <c r="C106" s="146" t="s">
        <v>276</v>
      </c>
      <c r="D106" s="173">
        <v>-9.3469999999999942E-3</v>
      </c>
      <c r="E106" s="146">
        <v>2027</v>
      </c>
      <c r="F106" s="176"/>
    </row>
    <row r="107" spans="3:6" ht="26" x14ac:dyDescent="0.15">
      <c r="C107" s="146" t="s">
        <v>351</v>
      </c>
      <c r="D107" s="173">
        <v>-1.0263999999999995E-2</v>
      </c>
      <c r="E107" s="146">
        <v>2023</v>
      </c>
      <c r="F107" s="176" t="s">
        <v>399</v>
      </c>
    </row>
    <row r="108" spans="3:6" x14ac:dyDescent="0.15">
      <c r="C108" s="146" t="s">
        <v>220</v>
      </c>
      <c r="D108" s="173">
        <v>-1.0849999999999971E-2</v>
      </c>
      <c r="E108" s="146">
        <v>2027</v>
      </c>
      <c r="F108" s="176"/>
    </row>
    <row r="109" spans="3:6" x14ac:dyDescent="0.15">
      <c r="C109" s="146" t="s">
        <v>202</v>
      </c>
      <c r="D109" s="173">
        <v>-1.1230999999999991E-2</v>
      </c>
      <c r="E109" s="146">
        <v>2027</v>
      </c>
      <c r="F109" s="176"/>
    </row>
    <row r="110" spans="3:6" x14ac:dyDescent="0.15">
      <c r="C110" s="146" t="s">
        <v>313</v>
      </c>
      <c r="D110" s="173">
        <v>-1.1394000000000015E-2</v>
      </c>
      <c r="E110" s="146">
        <v>2025</v>
      </c>
      <c r="F110" s="176"/>
    </row>
    <row r="111" spans="3:6" x14ac:dyDescent="0.15">
      <c r="C111" s="146" t="s">
        <v>245</v>
      </c>
      <c r="D111" s="173">
        <v>-1.1724999999999985E-2</v>
      </c>
      <c r="E111" s="146">
        <v>2026</v>
      </c>
      <c r="F111" s="176"/>
    </row>
    <row r="112" spans="3:6" x14ac:dyDescent="0.15">
      <c r="C112" s="146" t="s">
        <v>308</v>
      </c>
      <c r="D112" s="173">
        <v>-1.2004000000000015E-2</v>
      </c>
      <c r="E112" s="146">
        <v>2026</v>
      </c>
      <c r="F112" s="176"/>
    </row>
    <row r="113" spans="3:6" x14ac:dyDescent="0.15">
      <c r="C113" s="146" t="s">
        <v>316</v>
      </c>
      <c r="D113" s="173">
        <v>-1.2152999999999969E-2</v>
      </c>
      <c r="E113" s="146">
        <v>2025</v>
      </c>
      <c r="F113" s="176"/>
    </row>
    <row r="114" spans="3:6" x14ac:dyDescent="0.15">
      <c r="C114" s="146" t="s">
        <v>268</v>
      </c>
      <c r="D114" s="173">
        <v>-1.2188999999999992E-2</v>
      </c>
      <c r="E114" s="146">
        <v>2025</v>
      </c>
      <c r="F114" s="176"/>
    </row>
    <row r="115" spans="3:6" x14ac:dyDescent="0.15">
      <c r="C115" s="146" t="s">
        <v>257</v>
      </c>
      <c r="D115" s="173">
        <v>-1.2244000000000005E-2</v>
      </c>
      <c r="E115" s="146">
        <v>2026</v>
      </c>
      <c r="F115" s="176"/>
    </row>
    <row r="116" spans="3:6" x14ac:dyDescent="0.15">
      <c r="C116" s="146" t="s">
        <v>338</v>
      </c>
      <c r="D116" s="173">
        <v>-1.2803999999999816E-2</v>
      </c>
      <c r="E116" s="146">
        <v>2027</v>
      </c>
      <c r="F116" s="176"/>
    </row>
    <row r="117" spans="3:6" x14ac:dyDescent="0.15">
      <c r="C117" s="146" t="s">
        <v>297</v>
      </c>
      <c r="D117" s="173">
        <v>-1.3539999999999996E-2</v>
      </c>
      <c r="E117" s="146">
        <v>2026</v>
      </c>
      <c r="F117" s="176"/>
    </row>
    <row r="118" spans="3:6" x14ac:dyDescent="0.15">
      <c r="C118" s="146" t="s">
        <v>248</v>
      </c>
      <c r="D118" s="173">
        <v>-1.3566999999999996E-2</v>
      </c>
      <c r="E118" s="146">
        <v>2025</v>
      </c>
      <c r="F118" s="176"/>
    </row>
    <row r="119" spans="3:6" x14ac:dyDescent="0.15">
      <c r="C119" s="146" t="s">
        <v>330</v>
      </c>
      <c r="D119" s="173">
        <v>-1.4716000000000062E-2</v>
      </c>
      <c r="E119" s="146">
        <v>2024</v>
      </c>
      <c r="F119" s="176"/>
    </row>
    <row r="120" spans="3:6" ht="26" x14ac:dyDescent="0.15">
      <c r="C120" s="146" t="s">
        <v>346</v>
      </c>
      <c r="D120" s="173">
        <v>-1.4977000000000018E-2</v>
      </c>
      <c r="E120" s="146">
        <v>2023</v>
      </c>
      <c r="F120" s="176" t="s">
        <v>399</v>
      </c>
    </row>
    <row r="121" spans="3:6" x14ac:dyDescent="0.15">
      <c r="C121" s="146" t="s">
        <v>286</v>
      </c>
      <c r="D121" s="173">
        <v>-1.5168999999999988E-2</v>
      </c>
      <c r="E121" s="146">
        <v>2024</v>
      </c>
      <c r="F121" s="176"/>
    </row>
    <row r="122" spans="3:6" x14ac:dyDescent="0.15">
      <c r="C122" s="146" t="s">
        <v>335</v>
      </c>
      <c r="D122" s="173">
        <v>-1.5398999999999996E-2</v>
      </c>
      <c r="E122" s="146">
        <v>2024</v>
      </c>
      <c r="F122" s="176"/>
    </row>
    <row r="123" spans="3:6" x14ac:dyDescent="0.15">
      <c r="C123" s="146" t="s">
        <v>232</v>
      </c>
      <c r="D123" s="173">
        <v>-1.5554999999999999E-2</v>
      </c>
      <c r="E123" s="146">
        <v>2026</v>
      </c>
      <c r="F123" s="176"/>
    </row>
    <row r="124" spans="3:6" x14ac:dyDescent="0.15">
      <c r="C124" s="146" t="s">
        <v>195</v>
      </c>
      <c r="D124" s="173">
        <v>-1.5620999999999996E-2</v>
      </c>
      <c r="E124" s="146">
        <v>2024</v>
      </c>
      <c r="F124" s="176"/>
    </row>
    <row r="125" spans="3:6" x14ac:dyDescent="0.15">
      <c r="C125" s="146" t="s">
        <v>343</v>
      </c>
      <c r="D125" s="173">
        <v>-1.5830000000000011E-2</v>
      </c>
      <c r="E125" s="146">
        <v>2024</v>
      </c>
      <c r="F125" s="176"/>
    </row>
    <row r="126" spans="3:6" x14ac:dyDescent="0.15">
      <c r="C126" s="146" t="s">
        <v>298</v>
      </c>
      <c r="D126" s="173">
        <v>-1.6471999999999931E-2</v>
      </c>
      <c r="E126" s="146">
        <v>2025</v>
      </c>
      <c r="F126" s="176"/>
    </row>
    <row r="127" spans="3:6" x14ac:dyDescent="0.15">
      <c r="C127" s="146" t="s">
        <v>225</v>
      </c>
      <c r="D127" s="173">
        <v>-1.6521999999999981E-2</v>
      </c>
      <c r="E127" s="146">
        <v>2025</v>
      </c>
      <c r="F127" s="176"/>
    </row>
    <row r="128" spans="3:6" x14ac:dyDescent="0.15">
      <c r="C128" s="146" t="s">
        <v>288</v>
      </c>
      <c r="D128" s="173">
        <v>-1.681500000000001E-2</v>
      </c>
      <c r="E128" s="146">
        <v>2024</v>
      </c>
      <c r="F128" s="176"/>
    </row>
    <row r="129" spans="3:6" x14ac:dyDescent="0.15">
      <c r="C129" s="146" t="s">
        <v>200</v>
      </c>
      <c r="D129" s="173">
        <v>-1.755299999999993E-2</v>
      </c>
      <c r="E129" s="146">
        <v>2025</v>
      </c>
      <c r="F129" s="176"/>
    </row>
    <row r="130" spans="3:6" x14ac:dyDescent="0.15">
      <c r="C130" s="146" t="s">
        <v>271</v>
      </c>
      <c r="D130" s="173">
        <v>-1.7734E-2</v>
      </c>
      <c r="E130" s="146">
        <v>2025</v>
      </c>
      <c r="F130" s="176"/>
    </row>
    <row r="131" spans="3:6" x14ac:dyDescent="0.15">
      <c r="C131" s="146" t="s">
        <v>273</v>
      </c>
      <c r="D131" s="173">
        <v>-1.8069999999999975E-2</v>
      </c>
      <c r="E131" s="146">
        <v>2026</v>
      </c>
      <c r="F131" s="176"/>
    </row>
    <row r="132" spans="3:6" x14ac:dyDescent="0.15">
      <c r="C132" s="146" t="s">
        <v>235</v>
      </c>
      <c r="D132" s="173">
        <v>-1.8432999999999977E-2</v>
      </c>
      <c r="E132" s="146">
        <v>2025</v>
      </c>
      <c r="F132" s="176"/>
    </row>
    <row r="133" spans="3:6" x14ac:dyDescent="0.15">
      <c r="C133" s="146" t="s">
        <v>296</v>
      </c>
      <c r="D133" s="173">
        <v>-1.9363000000000019E-2</v>
      </c>
      <c r="E133" s="146">
        <v>2027</v>
      </c>
      <c r="F133" s="176"/>
    </row>
    <row r="134" spans="3:6" x14ac:dyDescent="0.15">
      <c r="C134" s="146" t="s">
        <v>281</v>
      </c>
      <c r="D134" s="173">
        <v>-1.9843000000000055E-2</v>
      </c>
      <c r="E134" s="146">
        <v>2025</v>
      </c>
      <c r="F134" s="176"/>
    </row>
    <row r="135" spans="3:6" x14ac:dyDescent="0.15">
      <c r="C135" s="146" t="s">
        <v>302</v>
      </c>
      <c r="D135" s="173">
        <v>-2.0207999999999976E-2</v>
      </c>
      <c r="E135" s="146">
        <v>2024</v>
      </c>
      <c r="F135" s="176"/>
    </row>
    <row r="136" spans="3:6" x14ac:dyDescent="0.15">
      <c r="C136" s="146" t="s">
        <v>280</v>
      </c>
      <c r="D136" s="173">
        <v>-2.0454000000000083E-2</v>
      </c>
      <c r="E136" s="146">
        <v>2026</v>
      </c>
      <c r="F136" s="176"/>
    </row>
    <row r="137" spans="3:6" x14ac:dyDescent="0.15">
      <c r="C137" s="146" t="s">
        <v>192</v>
      </c>
      <c r="D137" s="173">
        <v>-2.0480999999999999E-2</v>
      </c>
      <c r="E137" s="146">
        <v>2027</v>
      </c>
      <c r="F137" s="176"/>
    </row>
    <row r="138" spans="3:6" x14ac:dyDescent="0.15">
      <c r="C138" s="146" t="s">
        <v>284</v>
      </c>
      <c r="D138" s="173">
        <v>-2.1259000000000007E-2</v>
      </c>
      <c r="E138" s="146">
        <v>2026</v>
      </c>
      <c r="F138" s="176"/>
    </row>
    <row r="139" spans="3:6" x14ac:dyDescent="0.15">
      <c r="C139" s="146" t="s">
        <v>318</v>
      </c>
      <c r="D139" s="173">
        <v>-2.1523000000000014E-2</v>
      </c>
      <c r="E139" s="146">
        <v>2025</v>
      </c>
      <c r="F139" s="176"/>
    </row>
    <row r="140" spans="3:6" x14ac:dyDescent="0.15">
      <c r="C140" s="146" t="s">
        <v>241</v>
      </c>
      <c r="D140" s="173">
        <v>-2.1666999999999992E-2</v>
      </c>
      <c r="E140" s="146">
        <v>2027</v>
      </c>
      <c r="F140" s="176"/>
    </row>
    <row r="141" spans="3:6" x14ac:dyDescent="0.15">
      <c r="C141" s="146" t="s">
        <v>226</v>
      </c>
      <c r="D141" s="173">
        <v>-2.1689999999999987E-2</v>
      </c>
      <c r="E141" s="146">
        <v>2023</v>
      </c>
      <c r="F141" s="176"/>
    </row>
    <row r="142" spans="3:6" x14ac:dyDescent="0.15">
      <c r="C142" s="146" t="s">
        <v>266</v>
      </c>
      <c r="D142" s="173">
        <v>-2.1913999999999989E-2</v>
      </c>
      <c r="E142" s="146">
        <v>2025</v>
      </c>
      <c r="F142" s="176"/>
    </row>
    <row r="143" spans="3:6" x14ac:dyDescent="0.15">
      <c r="C143" s="146" t="s">
        <v>198</v>
      </c>
      <c r="D143" s="173">
        <v>-2.2394999999999998E-2</v>
      </c>
      <c r="E143" s="146">
        <v>2024</v>
      </c>
      <c r="F143" s="176"/>
    </row>
    <row r="144" spans="3:6" x14ac:dyDescent="0.15">
      <c r="C144" s="146" t="s">
        <v>323</v>
      </c>
      <c r="D144" s="173">
        <v>-2.2678000000000031E-2</v>
      </c>
      <c r="E144" s="146">
        <v>2027</v>
      </c>
      <c r="F144" s="176"/>
    </row>
    <row r="145" spans="3:6" x14ac:dyDescent="0.15">
      <c r="C145" s="146" t="s">
        <v>272</v>
      </c>
      <c r="D145" s="173">
        <v>-2.3678999999999999E-2</v>
      </c>
      <c r="E145" s="146">
        <v>2024</v>
      </c>
      <c r="F145" s="176"/>
    </row>
    <row r="146" spans="3:6" x14ac:dyDescent="0.15">
      <c r="C146" s="146" t="s">
        <v>301</v>
      </c>
      <c r="D146" s="173">
        <v>-2.3708000000000007E-2</v>
      </c>
      <c r="E146" s="146">
        <v>2027</v>
      </c>
      <c r="F146" s="176"/>
    </row>
    <row r="147" spans="3:6" x14ac:dyDescent="0.15">
      <c r="C147" s="146" t="s">
        <v>208</v>
      </c>
      <c r="D147" s="173">
        <v>-2.434900000000001E-2</v>
      </c>
      <c r="E147" s="146">
        <v>2024</v>
      </c>
      <c r="F147" s="176"/>
    </row>
    <row r="148" spans="3:6" x14ac:dyDescent="0.15">
      <c r="C148" s="146" t="s">
        <v>239</v>
      </c>
      <c r="D148" s="173">
        <v>-2.5570000000000002E-2</v>
      </c>
      <c r="E148" s="146">
        <v>2026</v>
      </c>
      <c r="F148" s="176"/>
    </row>
    <row r="149" spans="3:6" x14ac:dyDescent="0.15">
      <c r="C149" s="146" t="s">
        <v>321</v>
      </c>
      <c r="D149" s="173">
        <v>-2.621699999999999E-2</v>
      </c>
      <c r="E149" s="146">
        <v>2025</v>
      </c>
      <c r="F149" s="176"/>
    </row>
    <row r="150" spans="3:6" x14ac:dyDescent="0.15">
      <c r="C150" s="146" t="s">
        <v>315</v>
      </c>
      <c r="D150" s="173">
        <v>-2.6336999999999999E-2</v>
      </c>
      <c r="E150" s="146">
        <v>2027</v>
      </c>
      <c r="F150" s="176"/>
    </row>
    <row r="151" spans="3:6" x14ac:dyDescent="0.15">
      <c r="C151" s="146" t="s">
        <v>269</v>
      </c>
      <c r="D151" s="173">
        <v>-2.704200000000001E-2</v>
      </c>
      <c r="E151" s="146">
        <v>2026</v>
      </c>
      <c r="F151" s="176"/>
    </row>
    <row r="152" spans="3:6" x14ac:dyDescent="0.15">
      <c r="C152" s="146" t="s">
        <v>246</v>
      </c>
      <c r="D152" s="173">
        <v>-2.7397999999999978E-2</v>
      </c>
      <c r="E152" s="146">
        <v>2026</v>
      </c>
      <c r="F152" s="176"/>
    </row>
    <row r="153" spans="3:6" x14ac:dyDescent="0.15">
      <c r="C153" s="146" t="s">
        <v>229</v>
      </c>
      <c r="D153" s="173">
        <v>-2.7440999999999993E-2</v>
      </c>
      <c r="E153" s="146">
        <v>2025</v>
      </c>
      <c r="F153" s="176"/>
    </row>
    <row r="154" spans="3:6" x14ac:dyDescent="0.15">
      <c r="C154" s="146" t="s">
        <v>275</v>
      </c>
      <c r="D154" s="173">
        <v>-2.8418999999999972E-2</v>
      </c>
      <c r="E154" s="146">
        <v>2022</v>
      </c>
      <c r="F154" s="176"/>
    </row>
    <row r="155" spans="3:6" x14ac:dyDescent="0.15">
      <c r="C155" s="146" t="s">
        <v>295</v>
      </c>
      <c r="D155" s="173">
        <v>-2.8827000000000005E-2</v>
      </c>
      <c r="E155" s="146">
        <v>2024</v>
      </c>
      <c r="F155" s="176"/>
    </row>
    <row r="156" spans="3:6" x14ac:dyDescent="0.15">
      <c r="C156" s="146" t="s">
        <v>223</v>
      </c>
      <c r="D156" s="173">
        <v>-3.0011999999999983E-2</v>
      </c>
      <c r="E156" s="146">
        <v>2025</v>
      </c>
      <c r="F156" s="176"/>
    </row>
    <row r="157" spans="3:6" x14ac:dyDescent="0.15">
      <c r="C157" s="146" t="s">
        <v>203</v>
      </c>
      <c r="D157" s="173">
        <v>-3.0977999999999999E-2</v>
      </c>
      <c r="E157" s="146">
        <v>2026</v>
      </c>
      <c r="F157" s="176"/>
    </row>
    <row r="158" spans="3:6" x14ac:dyDescent="0.15">
      <c r="C158" s="146" t="s">
        <v>252</v>
      </c>
      <c r="D158" s="173">
        <v>-3.1227000000000005E-2</v>
      </c>
      <c r="E158" s="146">
        <v>2025</v>
      </c>
      <c r="F158" s="176"/>
    </row>
    <row r="159" spans="3:6" x14ac:dyDescent="0.15">
      <c r="C159" s="146" t="s">
        <v>327</v>
      </c>
      <c r="D159" s="173">
        <v>-3.2220000000000026E-2</v>
      </c>
      <c r="E159" s="146">
        <v>2025</v>
      </c>
      <c r="F159" s="176"/>
    </row>
    <row r="160" spans="3:6" x14ac:dyDescent="0.15">
      <c r="C160" s="146" t="s">
        <v>224</v>
      </c>
      <c r="D160" s="173">
        <v>-3.2277E-2</v>
      </c>
      <c r="E160" s="146">
        <v>2024</v>
      </c>
      <c r="F160" s="176"/>
    </row>
    <row r="161" spans="3:6" x14ac:dyDescent="0.15">
      <c r="C161" s="146" t="s">
        <v>249</v>
      </c>
      <c r="D161" s="173">
        <v>-3.2541000000000042E-2</v>
      </c>
      <c r="E161" s="146">
        <v>2024</v>
      </c>
      <c r="F161" s="176"/>
    </row>
    <row r="162" spans="3:6" x14ac:dyDescent="0.15">
      <c r="C162" s="146" t="s">
        <v>283</v>
      </c>
      <c r="D162" s="173">
        <v>-3.3123000000000014E-2</v>
      </c>
      <c r="E162" s="146">
        <v>2025</v>
      </c>
      <c r="F162" s="176"/>
    </row>
    <row r="163" spans="3:6" x14ac:dyDescent="0.15">
      <c r="C163" s="146" t="s">
        <v>311</v>
      </c>
      <c r="D163" s="173">
        <v>-3.3609E-2</v>
      </c>
      <c r="E163" s="146">
        <v>2024</v>
      </c>
      <c r="F163" s="176"/>
    </row>
    <row r="164" spans="3:6" x14ac:dyDescent="0.15">
      <c r="C164" s="146" t="s">
        <v>204</v>
      </c>
      <c r="D164" s="173">
        <v>-3.4009999999999985E-2</v>
      </c>
      <c r="E164" s="146">
        <v>2024</v>
      </c>
      <c r="F164" s="176"/>
    </row>
    <row r="165" spans="3:6" x14ac:dyDescent="0.15">
      <c r="C165" s="146" t="s">
        <v>197</v>
      </c>
      <c r="D165" s="173">
        <v>-3.5571000000000019E-2</v>
      </c>
      <c r="E165" s="146">
        <v>2027</v>
      </c>
      <c r="F165" s="176"/>
    </row>
    <row r="166" spans="3:6" x14ac:dyDescent="0.15">
      <c r="C166" s="146" t="s">
        <v>299</v>
      </c>
      <c r="D166" s="173">
        <v>-4.6760999999999997E-2</v>
      </c>
      <c r="E166" s="146">
        <v>2024</v>
      </c>
      <c r="F166" s="176"/>
    </row>
    <row r="167" spans="3:6" x14ac:dyDescent="0.15">
      <c r="C167" s="146" t="s">
        <v>213</v>
      </c>
      <c r="D167" s="173">
        <v>-4.770400000000001E-2</v>
      </c>
      <c r="E167" s="146">
        <v>2025</v>
      </c>
      <c r="F167" s="176"/>
    </row>
    <row r="168" spans="3:6" x14ac:dyDescent="0.15">
      <c r="C168" s="146" t="s">
        <v>182</v>
      </c>
      <c r="D168" s="173">
        <v>-4.7798000000000007E-2</v>
      </c>
      <c r="E168" s="146">
        <v>2026</v>
      </c>
      <c r="F168" s="176"/>
    </row>
    <row r="169" spans="3:6" x14ac:dyDescent="0.15">
      <c r="C169" s="146" t="s">
        <v>334</v>
      </c>
      <c r="D169" s="173">
        <v>-4.9416000000000015E-2</v>
      </c>
      <c r="E169" s="146">
        <v>2024</v>
      </c>
      <c r="F169" s="176"/>
    </row>
    <row r="170" spans="3:6" x14ac:dyDescent="0.15">
      <c r="C170" s="146" t="s">
        <v>259</v>
      </c>
      <c r="D170" s="173">
        <v>-5.0658999999999954E-2</v>
      </c>
      <c r="E170" s="146">
        <v>2025</v>
      </c>
      <c r="F170" s="176"/>
    </row>
    <row r="171" spans="3:6" ht="26" x14ac:dyDescent="0.15">
      <c r="C171" s="146" t="s">
        <v>209</v>
      </c>
      <c r="D171" s="173">
        <v>-5.3245000000000015E-2</v>
      </c>
      <c r="E171" s="146">
        <v>2023</v>
      </c>
      <c r="F171" s="176" t="s">
        <v>399</v>
      </c>
    </row>
    <row r="172" spans="3:6" x14ac:dyDescent="0.15">
      <c r="C172" s="146" t="s">
        <v>184</v>
      </c>
      <c r="D172" s="173">
        <v>-7.6714999999999978E-2</v>
      </c>
      <c r="E172" s="146">
        <v>2025</v>
      </c>
      <c r="F172" s="176"/>
    </row>
    <row r="173" spans="3:6" x14ac:dyDescent="0.15">
      <c r="C173" s="146" t="s">
        <v>289</v>
      </c>
      <c r="D173" s="173">
        <v>-9.7697999999999979E-2</v>
      </c>
      <c r="E173" s="146">
        <v>2025</v>
      </c>
      <c r="F173" s="176"/>
    </row>
    <row r="174" spans="3:6" x14ac:dyDescent="0.15">
      <c r="C174" s="146" t="s">
        <v>265</v>
      </c>
      <c r="D174" s="173">
        <v>-0.37146500000000005</v>
      </c>
      <c r="E174" s="146">
        <v>2024</v>
      </c>
      <c r="F174" s="176"/>
    </row>
  </sheetData>
  <sortState xmlns:xlrd2="http://schemas.microsoft.com/office/spreadsheetml/2017/richdata2" ref="C6:F174">
    <sortCondition descending="1" ref="D6:D174"/>
  </sortState>
  <conditionalFormatting sqref="E6:E174">
    <cfRule type="cellIs" dxfId="12" priority="1" operator="equal">
      <formula>2023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065E4-6D12-4DE9-A68B-6155DDD74B78}">
  <dimension ref="A1:CN363"/>
  <sheetViews>
    <sheetView topLeftCell="F7" zoomScale="80" zoomScaleNormal="80" workbookViewId="0">
      <selection activeCell="I27" sqref="I27:I195"/>
    </sheetView>
  </sheetViews>
  <sheetFormatPr baseColWidth="10" defaultColWidth="8.59765625" defaultRowHeight="15" x14ac:dyDescent="0.2"/>
  <cols>
    <col min="1" max="5" width="9" style="2" hidden="1" customWidth="1"/>
    <col min="6" max="6" width="8" style="2" bestFit="1" customWidth="1"/>
    <col min="7" max="8" width="8.59765625" style="2"/>
    <col min="9" max="10" width="19.3984375" style="2" customWidth="1"/>
    <col min="11" max="11" width="18.3984375" style="2" customWidth="1"/>
    <col min="12" max="12" width="16.59765625" style="2" customWidth="1"/>
    <col min="13" max="14" width="15.59765625" style="2" customWidth="1"/>
    <col min="15" max="15" width="18" style="2" customWidth="1"/>
    <col min="16" max="17" width="15.59765625" style="2" customWidth="1"/>
    <col min="18" max="21" width="15.59765625" style="2" hidden="1" customWidth="1"/>
    <col min="22" max="24" width="15.59765625" style="2" customWidth="1"/>
    <col min="25" max="25" width="16.59765625" style="2" customWidth="1"/>
    <col min="26" max="26" width="25.3984375" style="2" customWidth="1"/>
    <col min="27" max="27" width="17" style="2" customWidth="1"/>
    <col min="28" max="28" width="26.3984375" style="2" customWidth="1"/>
    <col min="29" max="29" width="22.3984375" style="2" customWidth="1"/>
    <col min="30" max="30" width="18.3984375" style="2" customWidth="1"/>
    <col min="31" max="31" width="21.3984375" style="2" customWidth="1"/>
    <col min="32" max="32" width="18" style="2" customWidth="1"/>
    <col min="33" max="33" width="33" style="2" customWidth="1"/>
    <col min="34" max="35" width="20.3984375" style="2" customWidth="1"/>
    <col min="36" max="36" width="15.3984375" style="2" customWidth="1"/>
    <col min="37" max="40" width="16.3984375" style="2" customWidth="1"/>
    <col min="41" max="41" width="19.3984375" style="2" customWidth="1"/>
    <col min="42" max="42" width="23" style="2" customWidth="1"/>
    <col min="43" max="45" width="17.59765625" style="2" customWidth="1"/>
    <col min="46" max="46" width="20.3984375" style="2" customWidth="1"/>
    <col min="47" max="47" width="25" style="2" customWidth="1"/>
    <col min="48" max="49" width="17.59765625" style="2" customWidth="1"/>
    <col min="50" max="50" width="17.59765625" style="3" customWidth="1"/>
    <col min="51" max="51" width="21.3984375" style="4" customWidth="1"/>
    <col min="52" max="54" width="16.59765625" style="5" customWidth="1"/>
    <col min="55" max="55" width="11.3984375" style="2" customWidth="1"/>
    <col min="56" max="56" width="8.59765625" style="2"/>
    <col min="57" max="64" width="11.19921875" style="2" bestFit="1" customWidth="1"/>
    <col min="65" max="66" width="8.59765625" style="2"/>
    <col min="67" max="67" width="8.3984375" style="2" bestFit="1" customWidth="1"/>
    <col min="68" max="74" width="9.3984375" style="2" bestFit="1" customWidth="1"/>
    <col min="75" max="75" width="8.59765625" style="2"/>
    <col min="76" max="83" width="13.19921875" style="2" bestFit="1" customWidth="1"/>
    <col min="84" max="84" width="8.59765625" style="2"/>
    <col min="85" max="92" width="13.19921875" style="2" bestFit="1" customWidth="1"/>
    <col min="93" max="16384" width="8.5976562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17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20" t="s">
        <v>22</v>
      </c>
      <c r="BP14" s="21" t="s">
        <v>23</v>
      </c>
      <c r="BQ14" s="21" t="s">
        <v>24</v>
      </c>
      <c r="BR14" s="21" t="s">
        <v>25</v>
      </c>
      <c r="BS14" s="21" t="s">
        <v>26</v>
      </c>
      <c r="BT14" s="21" t="s">
        <v>27</v>
      </c>
      <c r="BU14" s="21" t="s">
        <v>28</v>
      </c>
      <c r="BV14" s="21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E15" s="18"/>
      <c r="BF15" s="18"/>
      <c r="BG15" s="18"/>
      <c r="BH15" s="18"/>
      <c r="BI15" s="18"/>
      <c r="BJ15" s="18"/>
      <c r="BK15" s="18"/>
      <c r="BL15" s="18"/>
      <c r="BM15" s="18"/>
      <c r="BN15" s="18" t="s">
        <v>30</v>
      </c>
      <c r="BO15" s="22">
        <v>1</v>
      </c>
      <c r="BP15" s="22">
        <v>1</v>
      </c>
      <c r="BQ15" s="22">
        <v>1</v>
      </c>
      <c r="BR15" s="22">
        <v>1</v>
      </c>
      <c r="BS15" s="22">
        <v>1</v>
      </c>
      <c r="BT15" s="22">
        <v>1</v>
      </c>
      <c r="BU15" s="22">
        <v>1</v>
      </c>
      <c r="BV15" s="22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24729300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E16" s="18"/>
      <c r="BF16" s="18"/>
      <c r="BG16" s="18"/>
      <c r="BH16" s="18"/>
      <c r="BI16" s="18"/>
      <c r="BJ16" s="18"/>
      <c r="BK16" s="18"/>
      <c r="BL16" s="18"/>
      <c r="BM16" s="18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22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AB17" si="0">SUM(K27:K195)</f>
        <v>479323.0199999999</v>
      </c>
      <c r="L17" s="11">
        <f t="shared" si="0"/>
        <v>0</v>
      </c>
      <c r="M17" s="26">
        <f t="shared" si="0"/>
        <v>211467</v>
      </c>
      <c r="N17" s="33">
        <f t="shared" si="0"/>
        <v>63440.100000000013</v>
      </c>
      <c r="O17" s="33">
        <f t="shared" si="0"/>
        <v>287593.84999999992</v>
      </c>
      <c r="P17" s="33">
        <f t="shared" si="0"/>
        <v>22950.9</v>
      </c>
      <c r="Q17" s="33">
        <f t="shared" si="0"/>
        <v>3442.6499999999996</v>
      </c>
      <c r="R17" s="24"/>
      <c r="S17" s="24"/>
      <c r="T17" s="24"/>
      <c r="U17" s="33">
        <f t="shared" si="0"/>
        <v>3445.5399999999995</v>
      </c>
      <c r="V17" s="24">
        <f t="shared" si="0"/>
        <v>55738</v>
      </c>
      <c r="W17" s="24">
        <f>SUM(W27:W195)</f>
        <v>13934.5</v>
      </c>
      <c r="X17" s="11">
        <f t="shared" si="0"/>
        <v>63440.100000000013</v>
      </c>
      <c r="Y17" s="11">
        <f t="shared" si="0"/>
        <v>560140.27000000037</v>
      </c>
      <c r="Z17" s="11">
        <f t="shared" si="0"/>
        <v>720877625728.35034</v>
      </c>
      <c r="AA17" s="26">
        <f t="shared" si="0"/>
        <v>3626205</v>
      </c>
      <c r="AB17" s="11">
        <f t="shared" si="0"/>
        <v>37959868.840000011</v>
      </c>
      <c r="AC17" s="34">
        <f>SUM(AC27:AC195)</f>
        <v>147.98468099999991</v>
      </c>
      <c r="AD17" s="26">
        <f>SUM(AD27:AD195)</f>
        <v>18402438</v>
      </c>
      <c r="AE17" s="26"/>
      <c r="AF17" s="34">
        <f>SUM(AF27:AF195)</f>
        <v>25.386548999999992</v>
      </c>
      <c r="AG17" s="34">
        <f>SUM(AG27:AG195)</f>
        <v>42.097054999999997</v>
      </c>
      <c r="AH17" s="34"/>
      <c r="AI17" s="34"/>
      <c r="AJ17" s="26">
        <f t="shared" ref="AJ17:AU17" si="1">SUM(AJ27:AJ195)</f>
        <v>21891</v>
      </c>
      <c r="AK17" s="26">
        <f t="shared" si="1"/>
        <v>413</v>
      </c>
      <c r="AL17" s="26">
        <f t="shared" si="1"/>
        <v>23328900</v>
      </c>
      <c r="AM17" s="26">
        <f t="shared" si="1"/>
        <v>3282</v>
      </c>
      <c r="AN17" s="26">
        <f t="shared" si="1"/>
        <v>72</v>
      </c>
      <c r="AO17" s="26">
        <f t="shared" si="1"/>
        <v>1400400</v>
      </c>
      <c r="AP17" s="26">
        <f t="shared" si="1"/>
        <v>2340531926</v>
      </c>
      <c r="AQ17" s="26">
        <f t="shared" si="1"/>
        <v>2365261226</v>
      </c>
      <c r="AR17" s="26">
        <f t="shared" si="1"/>
        <v>2017587098</v>
      </c>
      <c r="AS17" s="26">
        <f t="shared" si="1"/>
        <v>2396035069</v>
      </c>
      <c r="AT17" s="26">
        <f>SUM(AT27:AT195)</f>
        <v>2361568857</v>
      </c>
      <c r="AU17" s="26">
        <f t="shared" si="1"/>
        <v>185262735</v>
      </c>
      <c r="AV17" s="26"/>
      <c r="AW17" s="26">
        <f t="shared" ref="AW17" si="2">SUM(AW27:AW195)</f>
        <v>94477552</v>
      </c>
      <c r="AX17" s="30">
        <f>SUM(AX27:AX195)</f>
        <v>2456046409</v>
      </c>
      <c r="AY17" s="31">
        <f>SUM(AY27:AY195)</f>
        <v>2456046409</v>
      </c>
      <c r="AZ17" s="24"/>
      <c r="BA17" s="24"/>
      <c r="BB17" s="24"/>
      <c r="BC17" s="26"/>
      <c r="BX17" s="31">
        <f t="shared" ref="BX17:CE17" si="3">SUM(BX27:BX195)</f>
        <v>2456046409</v>
      </c>
      <c r="BY17" s="31">
        <f t="shared" si="3"/>
        <v>2443073206.3492994</v>
      </c>
      <c r="BZ17" s="31">
        <f t="shared" si="3"/>
        <v>2433766454.4429164</v>
      </c>
      <c r="CA17" s="31">
        <f t="shared" si="3"/>
        <v>2424169408.4568129</v>
      </c>
      <c r="CB17" s="31">
        <f t="shared" si="3"/>
        <v>2414058439.2926097</v>
      </c>
      <c r="CC17" s="31">
        <f t="shared" si="3"/>
        <v>2402923558.3842077</v>
      </c>
      <c r="CD17" s="31">
        <f t="shared" si="3"/>
        <v>2389220853.1280537</v>
      </c>
      <c r="CE17" s="31">
        <f t="shared" si="3"/>
        <v>2365261226</v>
      </c>
      <c r="CF17" s="26"/>
      <c r="CG17" s="31">
        <f t="shared" ref="CG17:CN17" si="4">SUM(CG27:CG195)</f>
        <v>2456046409</v>
      </c>
      <c r="CH17" s="31">
        <f t="shared" si="4"/>
        <v>2447470788.513999</v>
      </c>
      <c r="CI17" s="31">
        <f t="shared" si="4"/>
        <v>2438896454.0710154</v>
      </c>
      <c r="CJ17" s="31">
        <f t="shared" si="4"/>
        <v>2430324177.0568132</v>
      </c>
      <c r="CK17" s="31">
        <f t="shared" si="4"/>
        <v>2421751900.0426097</v>
      </c>
      <c r="CL17" s="31">
        <f t="shared" si="4"/>
        <v>2413180480.2561078</v>
      </c>
      <c r="CM17" s="31">
        <f t="shared" si="4"/>
        <v>2404607774.6280537</v>
      </c>
      <c r="CN17" s="31">
        <f t="shared" si="4"/>
        <v>2396035069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 t="shared" ref="O18:Q18" si="5">N18+1</f>
        <v>4</v>
      </c>
      <c r="P18" s="36">
        <f t="shared" si="5"/>
        <v>5</v>
      </c>
      <c r="Q18" s="36">
        <f t="shared" si="5"/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6">Z18+1</f>
        <v>11</v>
      </c>
      <c r="AB18" s="35">
        <f t="shared" si="6"/>
        <v>12</v>
      </c>
      <c r="AC18" s="35">
        <f t="shared" si="6"/>
        <v>13</v>
      </c>
      <c r="AD18" s="35">
        <f t="shared" si="6"/>
        <v>14</v>
      </c>
      <c r="AE18" s="35">
        <f t="shared" si="6"/>
        <v>15</v>
      </c>
      <c r="AF18" s="35">
        <f t="shared" si="6"/>
        <v>16</v>
      </c>
      <c r="AG18" s="35">
        <f t="shared" si="6"/>
        <v>17</v>
      </c>
      <c r="AH18" s="35">
        <f t="shared" si="6"/>
        <v>18</v>
      </c>
      <c r="AI18" s="35">
        <f t="shared" si="6"/>
        <v>19</v>
      </c>
      <c r="AJ18" s="35">
        <f t="shared" si="6"/>
        <v>20</v>
      </c>
      <c r="AK18" s="35">
        <f t="shared" si="6"/>
        <v>21</v>
      </c>
      <c r="AL18" s="35">
        <f t="shared" si="6"/>
        <v>22</v>
      </c>
      <c r="AM18" s="35">
        <f t="shared" si="6"/>
        <v>23</v>
      </c>
      <c r="AN18" s="35">
        <f t="shared" si="6"/>
        <v>24</v>
      </c>
      <c r="AO18" s="35">
        <f t="shared" si="6"/>
        <v>25</v>
      </c>
      <c r="AP18" s="35">
        <f t="shared" si="6"/>
        <v>26</v>
      </c>
      <c r="AQ18" s="35">
        <f t="shared" si="6"/>
        <v>27</v>
      </c>
      <c r="AR18" s="35">
        <f t="shared" si="6"/>
        <v>28</v>
      </c>
      <c r="AS18" s="35">
        <f t="shared" si="6"/>
        <v>29</v>
      </c>
      <c r="AT18" s="35">
        <f t="shared" si="6"/>
        <v>30</v>
      </c>
      <c r="AU18" s="35">
        <f t="shared" si="6"/>
        <v>31</v>
      </c>
      <c r="AV18" s="35">
        <f t="shared" si="6"/>
        <v>32</v>
      </c>
      <c r="AW18" s="35">
        <f t="shared" si="6"/>
        <v>33</v>
      </c>
      <c r="AX18" s="37">
        <f t="shared" si="6"/>
        <v>34</v>
      </c>
      <c r="AY18" s="38"/>
      <c r="BX18" s="26"/>
      <c r="CA18" s="26"/>
      <c r="CB18" s="26"/>
      <c r="CC18" s="26"/>
      <c r="CD18" s="26"/>
      <c r="CE18" s="26"/>
      <c r="C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 t="s">
        <v>39</v>
      </c>
    </row>
    <row r="20" spans="1:92" ht="48" x14ac:dyDescent="0.2">
      <c r="I20" s="26"/>
      <c r="J20" s="26"/>
      <c r="M20" s="40" t="s">
        <v>40</v>
      </c>
      <c r="N20" s="40"/>
      <c r="O20" s="40"/>
      <c r="P20" s="42" t="s">
        <v>41</v>
      </c>
      <c r="Q20" s="40" t="s">
        <v>42</v>
      </c>
      <c r="R20" s="40"/>
      <c r="S20" s="40"/>
      <c r="T20" s="40"/>
      <c r="U20" s="40"/>
      <c r="V20" s="40"/>
      <c r="W20" s="40"/>
      <c r="AB20" s="43">
        <f>MEDIAN(AB27:AB195)</f>
        <v>190009.01</v>
      </c>
      <c r="AC20" s="44" t="s">
        <v>43</v>
      </c>
      <c r="AD20" s="45">
        <f>MEDIAN(AD27:AD195)</f>
        <v>102174</v>
      </c>
      <c r="AE20" s="44" t="s">
        <v>43</v>
      </c>
      <c r="AF20" s="40" t="s">
        <v>44</v>
      </c>
      <c r="AG20" s="40" t="s">
        <v>45</v>
      </c>
      <c r="AH20" s="40"/>
      <c r="AI20" s="40"/>
      <c r="AL20" s="8"/>
      <c r="AM20" s="8"/>
      <c r="AN20" s="8"/>
      <c r="AO20" s="8"/>
      <c r="AP20" s="46" t="s">
        <v>46</v>
      </c>
      <c r="AQ20" s="6"/>
      <c r="AR20" s="6"/>
      <c r="AS20" s="6"/>
      <c r="AT20" s="6"/>
      <c r="AU20" s="6"/>
      <c r="AV20" s="6"/>
      <c r="AW20" s="6"/>
      <c r="AX20" s="47"/>
      <c r="AY20" s="48"/>
    </row>
    <row r="21" spans="1:92" x14ac:dyDescent="0.2">
      <c r="K21" s="6"/>
      <c r="L21" s="6"/>
      <c r="M21" s="40" t="s">
        <v>47</v>
      </c>
      <c r="N21" s="40" t="s">
        <v>48</v>
      </c>
      <c r="O21" s="40" t="s">
        <v>49</v>
      </c>
      <c r="P21" s="40" t="s">
        <v>42</v>
      </c>
      <c r="Q21" s="40" t="s">
        <v>50</v>
      </c>
      <c r="R21" s="40"/>
      <c r="S21" s="40"/>
      <c r="T21" s="40"/>
      <c r="U21" s="40"/>
      <c r="V21" s="40"/>
      <c r="W21" s="40" t="s">
        <v>51</v>
      </c>
      <c r="Z21" s="6" t="s">
        <v>52</v>
      </c>
      <c r="AB21" s="40"/>
      <c r="AC21" s="49">
        <f>ROUND(AB20*$X$3,2)</f>
        <v>256512.16</v>
      </c>
      <c r="AD21" s="40" t="s">
        <v>53</v>
      </c>
      <c r="AE21" s="49">
        <f>ROUND(AD20*$X$3,2)</f>
        <v>137934.9</v>
      </c>
      <c r="AF21" s="40" t="s">
        <v>54</v>
      </c>
      <c r="AG21" s="40" t="s">
        <v>55</v>
      </c>
      <c r="AH21" s="40" t="s">
        <v>56</v>
      </c>
      <c r="AI21" s="40" t="s">
        <v>57</v>
      </c>
      <c r="AJ21" s="6" t="s">
        <v>58</v>
      </c>
      <c r="AK21" s="6" t="s">
        <v>59</v>
      </c>
      <c r="AL21" s="40" t="s">
        <v>60</v>
      </c>
      <c r="AM21" s="40" t="s">
        <v>58</v>
      </c>
      <c r="AN21" s="40" t="s">
        <v>59</v>
      </c>
      <c r="AO21" s="40" t="s">
        <v>61</v>
      </c>
      <c r="AP21" s="50">
        <f>X8</f>
        <v>11525</v>
      </c>
      <c r="AT21" s="15"/>
      <c r="AU21" s="6" t="s">
        <v>62</v>
      </c>
      <c r="AX21" s="51" t="s">
        <v>63</v>
      </c>
      <c r="AY21" s="52" t="s">
        <v>63</v>
      </c>
      <c r="BE21" s="20" t="s">
        <v>22</v>
      </c>
      <c r="BF21" s="21" t="s">
        <v>23</v>
      </c>
      <c r="BG21" s="21" t="s">
        <v>24</v>
      </c>
      <c r="BH21" s="21" t="s">
        <v>25</v>
      </c>
      <c r="BI21" s="21" t="s">
        <v>26</v>
      </c>
      <c r="BJ21" s="21" t="s">
        <v>27</v>
      </c>
      <c r="BK21" s="21" t="s">
        <v>28</v>
      </c>
      <c r="BL21" s="21" t="s">
        <v>29</v>
      </c>
      <c r="BO21" s="20" t="s">
        <v>22</v>
      </c>
      <c r="BP21" s="21" t="s">
        <v>23</v>
      </c>
      <c r="BQ21" s="21" t="s">
        <v>24</v>
      </c>
      <c r="BR21" s="21" t="s">
        <v>25</v>
      </c>
      <c r="BS21" s="21" t="s">
        <v>26</v>
      </c>
      <c r="BT21" s="21" t="s">
        <v>27</v>
      </c>
      <c r="BU21" s="21" t="s">
        <v>28</v>
      </c>
      <c r="BV21" s="21" t="s">
        <v>29</v>
      </c>
      <c r="BX21" s="20" t="s">
        <v>22</v>
      </c>
      <c r="BY21" s="21" t="s">
        <v>23</v>
      </c>
      <c r="BZ21" s="21" t="s">
        <v>24</v>
      </c>
      <c r="CA21" s="21" t="s">
        <v>25</v>
      </c>
      <c r="CB21" s="21" t="s">
        <v>26</v>
      </c>
      <c r="CC21" s="21" t="s">
        <v>27</v>
      </c>
      <c r="CD21" s="21" t="s">
        <v>28</v>
      </c>
      <c r="CE21" s="21" t="s">
        <v>29</v>
      </c>
      <c r="CG21" s="20" t="s">
        <v>22</v>
      </c>
      <c r="CH21" s="21" t="s">
        <v>23</v>
      </c>
      <c r="CI21" s="21" t="s">
        <v>24</v>
      </c>
      <c r="CJ21" s="21" t="s">
        <v>25</v>
      </c>
      <c r="CK21" s="21" t="s">
        <v>26</v>
      </c>
      <c r="CL21" s="21" t="s">
        <v>27</v>
      </c>
      <c r="CM21" s="21" t="s">
        <v>28</v>
      </c>
      <c r="CN21" s="21" t="s">
        <v>29</v>
      </c>
    </row>
    <row r="22" spans="1:92" x14ac:dyDescent="0.2">
      <c r="K22" s="40" t="s">
        <v>40</v>
      </c>
      <c r="L22" s="40"/>
      <c r="M22" s="40" t="s">
        <v>64</v>
      </c>
      <c r="N22" s="40" t="s">
        <v>65</v>
      </c>
      <c r="O22" s="40" t="s">
        <v>66</v>
      </c>
      <c r="P22" s="40" t="s">
        <v>50</v>
      </c>
      <c r="Q22" s="40" t="s">
        <v>58</v>
      </c>
      <c r="R22" s="40"/>
      <c r="S22" s="40" t="s">
        <v>67</v>
      </c>
      <c r="T22" s="40"/>
      <c r="U22" s="40"/>
      <c r="V22" s="40"/>
      <c r="W22" s="40" t="s">
        <v>68</v>
      </c>
      <c r="X22" s="6" t="s">
        <v>69</v>
      </c>
      <c r="Y22" s="6" t="s">
        <v>70</v>
      </c>
      <c r="Z22" s="6" t="s">
        <v>71</v>
      </c>
      <c r="AB22" s="40" t="s">
        <v>72</v>
      </c>
      <c r="AC22" s="44" t="s">
        <v>73</v>
      </c>
      <c r="AD22" s="40" t="s">
        <v>74</v>
      </c>
      <c r="AE22" s="44" t="s">
        <v>73</v>
      </c>
      <c r="AF22" s="40" t="s">
        <v>75</v>
      </c>
      <c r="AG22" s="40" t="s">
        <v>76</v>
      </c>
      <c r="AH22" s="40" t="s">
        <v>77</v>
      </c>
      <c r="AI22" s="40" t="s">
        <v>77</v>
      </c>
      <c r="AJ22" s="6" t="s">
        <v>78</v>
      </c>
      <c r="AK22" s="6" t="s">
        <v>60</v>
      </c>
      <c r="AL22" s="40" t="s">
        <v>79</v>
      </c>
      <c r="AM22" s="40" t="s">
        <v>78</v>
      </c>
      <c r="AN22" s="40" t="s">
        <v>61</v>
      </c>
      <c r="AO22" s="40" t="s">
        <v>80</v>
      </c>
      <c r="AP22" s="40" t="s">
        <v>81</v>
      </c>
      <c r="AQ22" s="40" t="s">
        <v>82</v>
      </c>
      <c r="AR22" s="6"/>
      <c r="AS22" s="6" t="s">
        <v>82</v>
      </c>
      <c r="AT22" s="15"/>
      <c r="AU22" s="40" t="s">
        <v>54</v>
      </c>
      <c r="AV22" s="6" t="s">
        <v>82</v>
      </c>
      <c r="AX22" s="37" t="s">
        <v>83</v>
      </c>
      <c r="AY22" s="38" t="s">
        <v>84</v>
      </c>
      <c r="BX22" s="38" t="s">
        <v>84</v>
      </c>
      <c r="CG22" s="38" t="s">
        <v>84</v>
      </c>
    </row>
    <row r="23" spans="1:92" x14ac:dyDescent="0.2">
      <c r="B23" s="6"/>
      <c r="C23" s="6"/>
      <c r="D23" s="6" t="s">
        <v>85</v>
      </c>
      <c r="E23" s="6"/>
      <c r="F23" s="6" t="s">
        <v>86</v>
      </c>
      <c r="G23" s="6"/>
      <c r="K23" s="6" t="s">
        <v>50</v>
      </c>
      <c r="L23" s="6"/>
      <c r="M23" s="40" t="s">
        <v>87</v>
      </c>
      <c r="N23" s="40" t="s">
        <v>88</v>
      </c>
      <c r="O23" s="40" t="s">
        <v>50</v>
      </c>
      <c r="P23" s="40" t="s">
        <v>58</v>
      </c>
      <c r="Q23" s="40" t="s">
        <v>68</v>
      </c>
      <c r="R23" s="40"/>
      <c r="S23" s="40" t="s">
        <v>89</v>
      </c>
      <c r="T23" s="40" t="s">
        <v>90</v>
      </c>
      <c r="U23" s="40"/>
      <c r="V23" s="40" t="s">
        <v>51</v>
      </c>
      <c r="W23" s="40" t="s">
        <v>91</v>
      </c>
      <c r="X23" s="6" t="s">
        <v>92</v>
      </c>
      <c r="Y23" s="6" t="s">
        <v>58</v>
      </c>
      <c r="Z23" s="6" t="s">
        <v>93</v>
      </c>
      <c r="AA23" s="6" t="s">
        <v>91</v>
      </c>
      <c r="AB23" s="40" t="s">
        <v>94</v>
      </c>
      <c r="AC23" s="40" t="s">
        <v>95</v>
      </c>
      <c r="AD23" s="40" t="s">
        <v>96</v>
      </c>
      <c r="AE23" s="40" t="s">
        <v>97</v>
      </c>
      <c r="AF23" s="36" t="s">
        <v>98</v>
      </c>
      <c r="AG23" s="40" t="s">
        <v>99</v>
      </c>
      <c r="AH23" s="40" t="s">
        <v>100</v>
      </c>
      <c r="AI23" s="40" t="s">
        <v>101</v>
      </c>
      <c r="AJ23" s="6" t="s">
        <v>60</v>
      </c>
      <c r="AK23" s="6" t="s">
        <v>79</v>
      </c>
      <c r="AL23" s="40" t="s">
        <v>102</v>
      </c>
      <c r="AM23" s="40" t="s">
        <v>61</v>
      </c>
      <c r="AN23" s="40" t="s">
        <v>80</v>
      </c>
      <c r="AO23" s="40" t="s">
        <v>102</v>
      </c>
      <c r="AP23" s="40" t="s">
        <v>103</v>
      </c>
      <c r="AQ23" s="40" t="s">
        <v>104</v>
      </c>
      <c r="AR23" s="40" t="s">
        <v>105</v>
      </c>
      <c r="AS23" s="40" t="s">
        <v>106</v>
      </c>
      <c r="AT23" s="40" t="s">
        <v>107</v>
      </c>
      <c r="AU23" s="35" t="s">
        <v>55</v>
      </c>
      <c r="AV23" s="40" t="s">
        <v>108</v>
      </c>
      <c r="AW23" s="40"/>
      <c r="AX23" s="53" t="s">
        <v>109</v>
      </c>
      <c r="AY23" s="54" t="s">
        <v>110</v>
      </c>
      <c r="BX23" s="54" t="s">
        <v>110</v>
      </c>
      <c r="CG23" s="54" t="s">
        <v>110</v>
      </c>
    </row>
    <row r="24" spans="1:92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0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38" t="s">
        <v>138</v>
      </c>
      <c r="CG24" s="38" t="s">
        <v>139</v>
      </c>
    </row>
    <row r="25" spans="1:92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6" t="s">
        <v>143</v>
      </c>
      <c r="H25" s="6" t="s">
        <v>144</v>
      </c>
      <c r="I25" s="2" t="s">
        <v>145</v>
      </c>
      <c r="K25" s="40" t="s">
        <v>146</v>
      </c>
      <c r="L25" s="40"/>
      <c r="M25" s="40" t="s">
        <v>146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40" t="s">
        <v>146</v>
      </c>
      <c r="W25" s="35" t="s">
        <v>151</v>
      </c>
      <c r="X25" s="6" t="s">
        <v>152</v>
      </c>
      <c r="Y25" s="35" t="s">
        <v>153</v>
      </c>
      <c r="Z25" s="40" t="s">
        <v>154</v>
      </c>
      <c r="AA25" s="6">
        <v>2022</v>
      </c>
      <c r="AB25" s="40" t="s">
        <v>155</v>
      </c>
      <c r="AC25" s="40" t="s">
        <v>156</v>
      </c>
      <c r="AD25" s="40">
        <v>2022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146</v>
      </c>
      <c r="AK25" s="40" t="s">
        <v>146</v>
      </c>
      <c r="AL25" s="40" t="s">
        <v>159</v>
      </c>
      <c r="AM25" s="40" t="s">
        <v>146</v>
      </c>
      <c r="AN25" s="40" t="s">
        <v>146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B25" s="5" t="s">
        <v>169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56" t="s">
        <v>168</v>
      </c>
      <c r="CG25" s="56" t="s">
        <v>168</v>
      </c>
    </row>
    <row r="26" spans="1:92" ht="74.75" customHeight="1" x14ac:dyDescent="0.2">
      <c r="C26" s="8"/>
      <c r="D26" s="8"/>
      <c r="E26" s="8"/>
      <c r="F26" s="8"/>
      <c r="G26" s="8"/>
      <c r="P26" s="6" t="s">
        <v>170</v>
      </c>
      <c r="Q26" s="35" t="s">
        <v>171</v>
      </c>
      <c r="T26" s="2" t="s">
        <v>172</v>
      </c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5" t="s">
        <v>178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>
        <v>0</v>
      </c>
      <c r="H27" s="6">
        <v>1</v>
      </c>
      <c r="I27" s="2" t="s">
        <v>180</v>
      </c>
      <c r="J27" s="60"/>
      <c r="K27" s="61">
        <v>332.06</v>
      </c>
      <c r="L27" s="62"/>
      <c r="M27" s="63">
        <v>93</v>
      </c>
      <c r="N27" s="64">
        <f>ROUND(M27*0.3,2)</f>
        <v>27.9</v>
      </c>
      <c r="O27" s="64">
        <f>ROUND(K27*0.6,2)</f>
        <v>199.24</v>
      </c>
      <c r="P27" s="64">
        <f>MAX(M27-O27,0)</f>
        <v>0</v>
      </c>
      <c r="Q27" s="64">
        <f>ROUND(P27*0.15,2)</f>
        <v>0</v>
      </c>
      <c r="R27" s="65">
        <f>ROUND(M27/K27,2)</f>
        <v>0.28000000000000003</v>
      </c>
      <c r="S27" s="65">
        <f t="shared" ref="S27:S90" si="7">IF(R27&gt;0.6,+R27-0.6,0)</f>
        <v>0</v>
      </c>
      <c r="T27" s="64">
        <f t="shared" ref="T27:T90" si="8">ROUND(S27*K27,2)</f>
        <v>0</v>
      </c>
      <c r="U27" s="64">
        <f>ROUND(T27*0.15,2)</f>
        <v>0</v>
      </c>
      <c r="V27" s="63">
        <v>8</v>
      </c>
      <c r="W27" s="64">
        <f>ROUND(V27*0.25,2)</f>
        <v>2</v>
      </c>
      <c r="X27" s="27">
        <f>ROUND(M27*$X$2,2)</f>
        <v>27.9</v>
      </c>
      <c r="Y27" s="11">
        <f>+K27+N27+Q27+W27</f>
        <v>361.96</v>
      </c>
      <c r="Z27" s="61">
        <v>484661416.67000002</v>
      </c>
      <c r="AA27" s="63">
        <v>3150</v>
      </c>
      <c r="AB27" s="27">
        <f t="shared" ref="AB27:AB90" si="9">ROUND(Z27/AA27,2)</f>
        <v>153860.76999999999</v>
      </c>
      <c r="AC27" s="10">
        <f t="shared" ref="AC27:AC90" si="10">(ROUND(AB27/$AC$21,6))</f>
        <v>0.59981899999999999</v>
      </c>
      <c r="AD27" s="63">
        <v>124167</v>
      </c>
      <c r="AE27" s="10">
        <f t="shared" ref="AE27:AE90" si="11">(ROUND(AD27/$AE$21,6))</f>
        <v>0.90018600000000004</v>
      </c>
      <c r="AF27" s="10">
        <f>ROUND(1-((AC27*$L$4)+(AE27*$L$5)),6)</f>
        <v>0.31007099999999999</v>
      </c>
      <c r="AG27" s="66">
        <f t="shared" ref="AG27:AG90" si="12">IF(OR(B27=1,C27=1),MAX($L$7,AF27),MAX($L$6,AF27))</f>
        <v>0.31007099999999999</v>
      </c>
      <c r="AH27" s="67">
        <f t="shared" ref="AH27:AH90" si="13">IF(G27&gt;=1,IF(G27&lt;=5,0.06,IF(G27&lt;=10,0.05,IF(G27&lt;=15,0.04,IF(G27&lt;=19,0.03,0)))),0)</f>
        <v>0</v>
      </c>
      <c r="AI27" s="68">
        <f>+AH27+AG27</f>
        <v>0.31007099999999999</v>
      </c>
      <c r="AJ27" s="63">
        <v>147</v>
      </c>
      <c r="AK27">
        <v>6</v>
      </c>
      <c r="AL27" s="26">
        <f>ROUND(AJ27*AK27*100,0)</f>
        <v>88200</v>
      </c>
      <c r="AM27" s="63">
        <v>0</v>
      </c>
      <c r="AN27">
        <v>0</v>
      </c>
      <c r="AO27" s="26">
        <f>ROUND(AM27*AN27*100,0)</f>
        <v>0</v>
      </c>
      <c r="AP27" s="26">
        <f t="shared" ref="AP27:AP90" si="14">ROUND(Y27*AI27*$AP$21,0)</f>
        <v>1293489</v>
      </c>
      <c r="AQ27" s="26">
        <f>SUM(AL27+AO27+AP27)</f>
        <v>1381689</v>
      </c>
      <c r="AR27" s="69">
        <v>2331185</v>
      </c>
      <c r="AS27" s="69">
        <f>IF(C27=1, MAX(AR27, AQ27,#REF!), AQ27)</f>
        <v>1381689</v>
      </c>
      <c r="AT27" s="63">
        <v>2004782</v>
      </c>
      <c r="AU27" s="26">
        <f>ABS(AQ27-AT27)</f>
        <v>623093</v>
      </c>
      <c r="AV27" s="70" t="str">
        <f>IF(AQ27&gt;AT27,"Yes","No")</f>
        <v>No</v>
      </c>
      <c r="AW27" s="69">
        <f>IF(AV27="Yes",+AU27*$L$9,+AU27*$L$10)</f>
        <v>0</v>
      </c>
      <c r="AX27" s="71">
        <f>IF(AV27="Yes",AT27+AW27,AT27- AW27)</f>
        <v>2004782</v>
      </c>
      <c r="AY27" s="72">
        <f>IF(C27=1,MAX(AX27,AR27,AT27),AX27)</f>
        <v>2004782</v>
      </c>
      <c r="AZ27" s="73">
        <f>AY27-AT27</f>
        <v>0</v>
      </c>
      <c r="BA27" s="73"/>
      <c r="BB27" s="73">
        <f>$L$8*Y27/K27</f>
        <v>12562.756730711315</v>
      </c>
      <c r="BC27" s="26"/>
      <c r="BE27" s="74">
        <f>$AQ27-AY27</f>
        <v>-623093</v>
      </c>
      <c r="BF27" s="74">
        <f t="shared" ref="BF27:BL58" si="15">$AQ27-CG27</f>
        <v>-623093</v>
      </c>
      <c r="BG27" s="74">
        <f t="shared" si="15"/>
        <v>-534053.01029999997</v>
      </c>
      <c r="BH27" s="74">
        <f t="shared" si="15"/>
        <v>-445026.37348299008</v>
      </c>
      <c r="BI27" s="74">
        <f t="shared" si="15"/>
        <v>-356021.09878639202</v>
      </c>
      <c r="BJ27" s="74">
        <f t="shared" si="15"/>
        <v>-267015.82408979395</v>
      </c>
      <c r="BK27" s="74">
        <f t="shared" si="15"/>
        <v>-178019.44992066571</v>
      </c>
      <c r="BL27" s="74">
        <f t="shared" si="15"/>
        <v>-89009.724960332736</v>
      </c>
      <c r="BM27" s="74"/>
      <c r="BO27" s="74">
        <f t="shared" ref="BO27:BV58" si="16">BE27*BO$16</f>
        <v>0</v>
      </c>
      <c r="BP27" s="74">
        <f t="shared" si="16"/>
        <v>-89039.989700000006</v>
      </c>
      <c r="BQ27" s="74">
        <f t="shared" si="16"/>
        <v>-89026.636817009989</v>
      </c>
      <c r="BR27" s="74">
        <f t="shared" si="16"/>
        <v>-89005.274696598019</v>
      </c>
      <c r="BS27" s="74">
        <f t="shared" si="16"/>
        <v>-89005.274696598004</v>
      </c>
      <c r="BT27" s="74">
        <f t="shared" si="16"/>
        <v>-88996.374169128321</v>
      </c>
      <c r="BU27" s="74">
        <f t="shared" si="16"/>
        <v>-89009.724960332853</v>
      </c>
      <c r="BV27" s="74">
        <f t="shared" si="16"/>
        <v>-89009.724960332736</v>
      </c>
      <c r="BX27" s="74">
        <f t="shared" ref="BX27:BX90" si="17">AY27+BO27</f>
        <v>2004782</v>
      </c>
      <c r="BY27" s="74">
        <f t="shared" ref="BY27:CE58" si="18">CG27+BP27</f>
        <v>1915742.0103</v>
      </c>
      <c r="BZ27" s="74">
        <f t="shared" si="18"/>
        <v>1826715.3734829901</v>
      </c>
      <c r="CA27" s="74">
        <f t="shared" si="18"/>
        <v>1737710.098786392</v>
      </c>
      <c r="CB27" s="74">
        <f t="shared" si="18"/>
        <v>1648704.824089794</v>
      </c>
      <c r="CC27" s="74">
        <f t="shared" si="18"/>
        <v>1559708.4499206657</v>
      </c>
      <c r="CD27" s="74">
        <f t="shared" si="18"/>
        <v>1470698.7249603327</v>
      </c>
      <c r="CE27" s="74">
        <f t="shared" si="18"/>
        <v>1381689</v>
      </c>
      <c r="CF27" s="74"/>
      <c r="CG27" s="74">
        <f t="shared" ref="CG27:CG90" si="19">IF(OR($C27=1,$B27=1),MAX(BX27,AY27,$AR27),BX27)</f>
        <v>2004782</v>
      </c>
      <c r="CH27" s="74">
        <f t="shared" ref="CH27:CN42" si="20">IF(OR($C27=1,$B27=1),MAX(BY27,CG27,$AR27),BY27)</f>
        <v>1915742.0103</v>
      </c>
      <c r="CI27" s="74">
        <f t="shared" si="20"/>
        <v>1826715.3734829901</v>
      </c>
      <c r="CJ27" s="74">
        <f t="shared" si="20"/>
        <v>1737710.098786392</v>
      </c>
      <c r="CK27" s="74">
        <f t="shared" si="20"/>
        <v>1648704.824089794</v>
      </c>
      <c r="CL27" s="74">
        <f t="shared" si="20"/>
        <v>1559708.4499206657</v>
      </c>
      <c r="CM27" s="74">
        <f t="shared" si="20"/>
        <v>1470698.7249603327</v>
      </c>
      <c r="CN27" s="74">
        <f t="shared" si="20"/>
        <v>1381689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>
        <v>10</v>
      </c>
      <c r="H28" s="6">
        <v>2</v>
      </c>
      <c r="I28" s="2" t="s">
        <v>182</v>
      </c>
      <c r="J28" s="60"/>
      <c r="K28" s="61">
        <v>2490.13</v>
      </c>
      <c r="L28" s="76"/>
      <c r="M28" s="63">
        <v>1586</v>
      </c>
      <c r="N28" s="64">
        <f t="shared" ref="N28:N91" si="21">ROUND(M28*0.3,2)</f>
        <v>475.8</v>
      </c>
      <c r="O28" s="64">
        <f t="shared" ref="O28:O91" si="22">ROUND(K28*0.6,2)</f>
        <v>1494.08</v>
      </c>
      <c r="P28" s="64">
        <f t="shared" ref="P28:P91" si="23">MAX(M28-O28,0)</f>
        <v>91.920000000000073</v>
      </c>
      <c r="Q28" s="64">
        <f t="shared" ref="Q28:Q91" si="24">ROUND(P28*0.15,2)</f>
        <v>13.79</v>
      </c>
      <c r="R28" s="65">
        <f t="shared" ref="R28:R91" si="25">ROUND(M28/K28,2)</f>
        <v>0.64</v>
      </c>
      <c r="S28" s="65">
        <f t="shared" si="7"/>
        <v>4.0000000000000036E-2</v>
      </c>
      <c r="T28" s="64">
        <f t="shared" si="8"/>
        <v>99.61</v>
      </c>
      <c r="U28" s="64">
        <f t="shared" ref="U28:U91" si="26">ROUND(T28*0.15,2)</f>
        <v>14.94</v>
      </c>
      <c r="V28" s="63">
        <v>190</v>
      </c>
      <c r="W28" s="64">
        <f t="shared" ref="W28:W91" si="27">ROUND(V28*0.25,2)</f>
        <v>47.5</v>
      </c>
      <c r="X28" s="27">
        <f t="shared" ref="X28:X91" si="28">ROUND(M28*$X$2,2)</f>
        <v>475.8</v>
      </c>
      <c r="Y28" s="11">
        <f t="shared" ref="Y28:Y91" si="29">+K28+N28+Q28+W28</f>
        <v>3027.2200000000003</v>
      </c>
      <c r="Z28" s="61">
        <v>2023466985.6700001</v>
      </c>
      <c r="AA28" s="63">
        <v>18923</v>
      </c>
      <c r="AB28" s="27">
        <f t="shared" si="9"/>
        <v>106931.62</v>
      </c>
      <c r="AC28" s="10">
        <f t="shared" si="10"/>
        <v>0.41686800000000002</v>
      </c>
      <c r="AD28" s="63">
        <v>67474</v>
      </c>
      <c r="AE28" s="10">
        <f t="shared" si="11"/>
        <v>0.48917300000000002</v>
      </c>
      <c r="AF28" s="10">
        <f>ROUND(1-((AC28*$L$4)+(AE28*$L$5)),6)</f>
        <v>0.56144099999999997</v>
      </c>
      <c r="AG28" s="66">
        <f t="shared" si="12"/>
        <v>0.56144099999999997</v>
      </c>
      <c r="AH28" s="67">
        <f t="shared" si="13"/>
        <v>0.05</v>
      </c>
      <c r="AI28" s="68">
        <f t="shared" ref="AI28:AI91" si="30">+AH28+AG28</f>
        <v>0.61144100000000001</v>
      </c>
      <c r="AJ28" s="63">
        <v>0</v>
      </c>
      <c r="AK28">
        <v>0</v>
      </c>
      <c r="AL28" s="26">
        <f t="shared" ref="AL28:AL91" si="31">ROUND(AJ28*AK28*100,0)</f>
        <v>0</v>
      </c>
      <c r="AM28" s="63">
        <v>0</v>
      </c>
      <c r="AN28">
        <v>0</v>
      </c>
      <c r="AO28" s="26">
        <f t="shared" ref="AO28:AO91" si="32">ROUND(AM28*AN28*100,0)</f>
        <v>0</v>
      </c>
      <c r="AP28" s="26">
        <f t="shared" si="14"/>
        <v>21332388</v>
      </c>
      <c r="AQ28" s="26">
        <f t="shared" ref="AQ28:AQ91" si="33">SUM(AL28+AO28+AP28)</f>
        <v>21332388</v>
      </c>
      <c r="AR28" s="69">
        <v>16473543</v>
      </c>
      <c r="AS28" s="69">
        <f>IF(C28=1, MAX(AR28, AQ28, AT27), AQ28)</f>
        <v>21332388</v>
      </c>
      <c r="AT28" s="63">
        <v>20315782</v>
      </c>
      <c r="AU28" s="26">
        <f>ABS(AQ28-AT28)</f>
        <v>1016606</v>
      </c>
      <c r="AV28" s="70" t="str">
        <f>IF(AQ28&gt;AT28,"Yes","No")</f>
        <v>Yes</v>
      </c>
      <c r="AW28" s="69">
        <f t="shared" ref="AW28:AW91" si="34">IF(AV28="Yes",+AU28*$L$9,+AU28*$L$10)</f>
        <v>1016606</v>
      </c>
      <c r="AX28" s="71">
        <f t="shared" ref="AX28:AX91" si="35">IF(AV28="Yes",AT28+AW28,AT28- AW28)</f>
        <v>21332388</v>
      </c>
      <c r="AY28" s="72">
        <f>IF(C28=1,MAX(AX28,AR28,AT28),AX28)</f>
        <v>21332388</v>
      </c>
      <c r="AZ28" s="73">
        <f t="shared" ref="AZ28:AZ91" si="36">AY28-AT28</f>
        <v>1016606</v>
      </c>
      <c r="BA28" s="73"/>
      <c r="BB28" s="73">
        <f t="shared" ref="BB28:BB91" si="37">$L$8*Y28/K28</f>
        <v>14010.798833795825</v>
      </c>
      <c r="BC28" s="26"/>
      <c r="BE28" s="74">
        <f t="shared" ref="BE28:BE91" si="38">$AQ28-AY28</f>
        <v>0</v>
      </c>
      <c r="BF28" s="74">
        <f t="shared" si="15"/>
        <v>0</v>
      </c>
      <c r="BG28" s="74">
        <f t="shared" si="15"/>
        <v>0</v>
      </c>
      <c r="BH28" s="74">
        <f t="shared" si="15"/>
        <v>0</v>
      </c>
      <c r="BI28" s="74">
        <f t="shared" si="15"/>
        <v>0</v>
      </c>
      <c r="BJ28" s="74">
        <f t="shared" si="15"/>
        <v>0</v>
      </c>
      <c r="BK28" s="74">
        <f t="shared" si="15"/>
        <v>0</v>
      </c>
      <c r="BL28" s="74">
        <f t="shared" si="15"/>
        <v>0</v>
      </c>
      <c r="BM28" s="74"/>
      <c r="BO28" s="74">
        <f t="shared" si="16"/>
        <v>0</v>
      </c>
      <c r="BP28" s="74">
        <f t="shared" si="16"/>
        <v>0</v>
      </c>
      <c r="BQ28" s="74">
        <f t="shared" si="16"/>
        <v>0</v>
      </c>
      <c r="BR28" s="74">
        <f t="shared" si="16"/>
        <v>0</v>
      </c>
      <c r="BS28" s="74">
        <f t="shared" si="16"/>
        <v>0</v>
      </c>
      <c r="BT28" s="74">
        <f t="shared" si="16"/>
        <v>0</v>
      </c>
      <c r="BU28" s="74">
        <f t="shared" si="16"/>
        <v>0</v>
      </c>
      <c r="BV28" s="74">
        <f t="shared" si="16"/>
        <v>0</v>
      </c>
      <c r="BX28" s="74">
        <f t="shared" si="17"/>
        <v>21332388</v>
      </c>
      <c r="BY28" s="74">
        <f t="shared" si="18"/>
        <v>21332388</v>
      </c>
      <c r="BZ28" s="74">
        <f t="shared" si="18"/>
        <v>21332388</v>
      </c>
      <c r="CA28" s="74">
        <f t="shared" si="18"/>
        <v>21332388</v>
      </c>
      <c r="CB28" s="74">
        <f t="shared" si="18"/>
        <v>21332388</v>
      </c>
      <c r="CC28" s="74">
        <f t="shared" si="18"/>
        <v>21332388</v>
      </c>
      <c r="CD28" s="74">
        <f t="shared" si="18"/>
        <v>21332388</v>
      </c>
      <c r="CE28" s="74">
        <f t="shared" si="18"/>
        <v>21332388</v>
      </c>
      <c r="CF28" s="74"/>
      <c r="CG28" s="74">
        <f t="shared" si="19"/>
        <v>21332388</v>
      </c>
      <c r="CH28" s="74">
        <f t="shared" si="20"/>
        <v>21332388</v>
      </c>
      <c r="CI28" s="74">
        <f t="shared" si="20"/>
        <v>21332388</v>
      </c>
      <c r="CJ28" s="74">
        <f t="shared" si="20"/>
        <v>21332388</v>
      </c>
      <c r="CK28" s="74">
        <f t="shared" si="20"/>
        <v>21332388</v>
      </c>
      <c r="CL28" s="74">
        <f t="shared" si="20"/>
        <v>21332388</v>
      </c>
      <c r="CM28" s="74">
        <f t="shared" si="20"/>
        <v>21332388</v>
      </c>
      <c r="CN28" s="74">
        <f t="shared" si="20"/>
        <v>21332388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>
        <v>0</v>
      </c>
      <c r="H29" s="6">
        <v>3</v>
      </c>
      <c r="I29" s="2" t="s">
        <v>184</v>
      </c>
      <c r="J29" s="60"/>
      <c r="K29" s="61">
        <v>483.88</v>
      </c>
      <c r="L29" s="62"/>
      <c r="M29" s="63">
        <v>186</v>
      </c>
      <c r="N29" s="64">
        <f t="shared" si="21"/>
        <v>55.8</v>
      </c>
      <c r="O29" s="64">
        <f t="shared" si="22"/>
        <v>290.33</v>
      </c>
      <c r="P29" s="64">
        <f t="shared" si="23"/>
        <v>0</v>
      </c>
      <c r="Q29" s="64">
        <f t="shared" si="24"/>
        <v>0</v>
      </c>
      <c r="R29" s="65">
        <f t="shared" si="25"/>
        <v>0.38</v>
      </c>
      <c r="S29" s="65">
        <f t="shared" si="7"/>
        <v>0</v>
      </c>
      <c r="T29" s="64">
        <f t="shared" si="8"/>
        <v>0</v>
      </c>
      <c r="U29" s="64">
        <f t="shared" si="26"/>
        <v>0</v>
      </c>
      <c r="V29" s="63">
        <v>4</v>
      </c>
      <c r="W29" s="64">
        <f t="shared" si="27"/>
        <v>1</v>
      </c>
      <c r="X29" s="27">
        <f t="shared" si="28"/>
        <v>55.8</v>
      </c>
      <c r="Y29" s="11">
        <f t="shared" si="29"/>
        <v>540.67999999999995</v>
      </c>
      <c r="Z29" s="61">
        <v>576586459</v>
      </c>
      <c r="AA29" s="63">
        <v>4222</v>
      </c>
      <c r="AB29" s="27">
        <f t="shared" si="9"/>
        <v>136567.14000000001</v>
      </c>
      <c r="AC29" s="10">
        <f t="shared" si="10"/>
        <v>0.53239999999999998</v>
      </c>
      <c r="AD29" s="63">
        <v>94778</v>
      </c>
      <c r="AE29" s="10">
        <f t="shared" si="11"/>
        <v>0.68712099999999998</v>
      </c>
      <c r="AF29" s="10">
        <f t="shared" ref="AF29:AF92" si="39">ROUND(1-((AC29*$L$4)+(AE29*$L$5)),6)</f>
        <v>0.421184</v>
      </c>
      <c r="AG29" s="66">
        <f t="shared" si="12"/>
        <v>0.421184</v>
      </c>
      <c r="AH29" s="67">
        <f t="shared" si="13"/>
        <v>0</v>
      </c>
      <c r="AI29" s="68">
        <f t="shared" si="30"/>
        <v>0.421184</v>
      </c>
      <c r="AJ29" s="63">
        <v>153</v>
      </c>
      <c r="AK29">
        <v>4</v>
      </c>
      <c r="AL29" s="26">
        <f t="shared" si="31"/>
        <v>61200</v>
      </c>
      <c r="AM29" s="63">
        <v>0</v>
      </c>
      <c r="AN29">
        <v>0</v>
      </c>
      <c r="AO29" s="26">
        <f t="shared" si="32"/>
        <v>0</v>
      </c>
      <c r="AP29" s="26">
        <f t="shared" si="14"/>
        <v>2624539</v>
      </c>
      <c r="AQ29" s="26">
        <f t="shared" si="33"/>
        <v>2685739</v>
      </c>
      <c r="AR29" s="69">
        <v>3859564</v>
      </c>
      <c r="AS29" s="69">
        <f t="shared" ref="AS29:AS92" si="40">IF(C29=1, MAX(AR29, AQ29, AT29), AQ29)</f>
        <v>2685739</v>
      </c>
      <c r="AT29" s="63">
        <v>3459062</v>
      </c>
      <c r="AU29" s="26">
        <f t="shared" ref="AU29:AU92" si="41">ABS(AQ29-AT29)</f>
        <v>773323</v>
      </c>
      <c r="AV29" s="70" t="str">
        <f>IF(AQ29&gt;AT29,"Yes","No")</f>
        <v>No</v>
      </c>
      <c r="AW29" s="69">
        <f t="shared" si="34"/>
        <v>0</v>
      </c>
      <c r="AX29" s="71">
        <f t="shared" si="35"/>
        <v>3459062</v>
      </c>
      <c r="AY29" s="72">
        <f t="shared" ref="AY29:AY92" si="42">IF(C29=1,MAX(AX29,AR29,AT29),AX29)</f>
        <v>3459062</v>
      </c>
      <c r="AZ29" s="73">
        <f t="shared" si="36"/>
        <v>0</v>
      </c>
      <c r="BA29" s="73"/>
      <c r="BB29" s="73">
        <f t="shared" si="37"/>
        <v>12877.856080019837</v>
      </c>
      <c r="BC29" s="26"/>
      <c r="BE29" s="74">
        <f t="shared" si="38"/>
        <v>-773323</v>
      </c>
      <c r="BF29" s="74">
        <f t="shared" si="15"/>
        <v>-773323</v>
      </c>
      <c r="BG29" s="74">
        <f t="shared" si="15"/>
        <v>-662815.14330000011</v>
      </c>
      <c r="BH29" s="74">
        <f t="shared" si="15"/>
        <v>-552323.85891189007</v>
      </c>
      <c r="BI29" s="74">
        <f t="shared" si="15"/>
        <v>-441859.08712951187</v>
      </c>
      <c r="BJ29" s="74">
        <f t="shared" si="15"/>
        <v>-331394.31534713414</v>
      </c>
      <c r="BK29" s="74">
        <f t="shared" si="15"/>
        <v>-220940.59004193451</v>
      </c>
      <c r="BL29" s="74">
        <f t="shared" si="15"/>
        <v>-110470.29502096726</v>
      </c>
      <c r="BM29" s="74"/>
      <c r="BO29" s="74">
        <f t="shared" si="16"/>
        <v>0</v>
      </c>
      <c r="BP29" s="74">
        <f t="shared" si="16"/>
        <v>-110507.8567</v>
      </c>
      <c r="BQ29" s="74">
        <f t="shared" si="16"/>
        <v>-110491.28438811001</v>
      </c>
      <c r="BR29" s="74">
        <f t="shared" si="16"/>
        <v>-110464.77178237803</v>
      </c>
      <c r="BS29" s="74">
        <f t="shared" si="16"/>
        <v>-110464.77178237797</v>
      </c>
      <c r="BT29" s="74">
        <f t="shared" si="16"/>
        <v>-110453.7253051998</v>
      </c>
      <c r="BU29" s="74">
        <f t="shared" si="16"/>
        <v>-110470.29502096726</v>
      </c>
      <c r="BV29" s="74">
        <f t="shared" si="16"/>
        <v>-110470.29502096726</v>
      </c>
      <c r="BX29" s="74">
        <f t="shared" si="17"/>
        <v>3459062</v>
      </c>
      <c r="BY29" s="74">
        <f t="shared" si="18"/>
        <v>3348554.1433000001</v>
      </c>
      <c r="BZ29" s="74">
        <f t="shared" si="18"/>
        <v>3238062.8589118901</v>
      </c>
      <c r="CA29" s="74">
        <f t="shared" si="18"/>
        <v>3127598.0871295119</v>
      </c>
      <c r="CB29" s="74">
        <f t="shared" si="18"/>
        <v>3017133.3153471341</v>
      </c>
      <c r="CC29" s="74">
        <f t="shared" si="18"/>
        <v>2906679.5900419345</v>
      </c>
      <c r="CD29" s="74">
        <f t="shared" si="18"/>
        <v>2796209.2950209673</v>
      </c>
      <c r="CE29" s="74">
        <f t="shared" si="18"/>
        <v>2685739</v>
      </c>
      <c r="CF29" s="74"/>
      <c r="CG29" s="74">
        <f t="shared" si="19"/>
        <v>3459062</v>
      </c>
      <c r="CH29" s="74">
        <f t="shared" si="20"/>
        <v>3348554.1433000001</v>
      </c>
      <c r="CI29" s="74">
        <f t="shared" si="20"/>
        <v>3238062.8589118901</v>
      </c>
      <c r="CJ29" s="74">
        <f t="shared" si="20"/>
        <v>3127598.0871295119</v>
      </c>
      <c r="CK29" s="74">
        <f t="shared" si="20"/>
        <v>3017133.3153471341</v>
      </c>
      <c r="CL29" s="74">
        <f t="shared" si="20"/>
        <v>2906679.5900419345</v>
      </c>
      <c r="CM29" s="74">
        <f t="shared" si="20"/>
        <v>2796209.2950209673</v>
      </c>
      <c r="CN29" s="74">
        <f t="shared" si="20"/>
        <v>2685739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>
        <v>0</v>
      </c>
      <c r="H30" s="6">
        <v>4</v>
      </c>
      <c r="I30" s="2" t="s">
        <v>186</v>
      </c>
      <c r="J30" s="60"/>
      <c r="K30" s="61">
        <v>3059.62</v>
      </c>
      <c r="L30" s="62"/>
      <c r="M30" s="63">
        <v>331</v>
      </c>
      <c r="N30" s="64">
        <f t="shared" si="21"/>
        <v>99.3</v>
      </c>
      <c r="O30" s="64">
        <f t="shared" si="22"/>
        <v>1835.77</v>
      </c>
      <c r="P30" s="64">
        <f t="shared" si="23"/>
        <v>0</v>
      </c>
      <c r="Q30" s="64">
        <f t="shared" si="24"/>
        <v>0</v>
      </c>
      <c r="R30" s="65">
        <f t="shared" si="25"/>
        <v>0.11</v>
      </c>
      <c r="S30" s="65">
        <f t="shared" si="7"/>
        <v>0</v>
      </c>
      <c r="T30" s="64">
        <f t="shared" si="8"/>
        <v>0</v>
      </c>
      <c r="U30" s="64">
        <f t="shared" si="26"/>
        <v>0</v>
      </c>
      <c r="V30" s="63">
        <v>94</v>
      </c>
      <c r="W30" s="64">
        <f t="shared" si="27"/>
        <v>23.5</v>
      </c>
      <c r="X30" s="27">
        <f t="shared" si="28"/>
        <v>99.3</v>
      </c>
      <c r="Y30" s="11">
        <f t="shared" si="29"/>
        <v>3182.42</v>
      </c>
      <c r="Z30" s="61">
        <v>4682064723</v>
      </c>
      <c r="AA30" s="63">
        <v>18871</v>
      </c>
      <c r="AB30" s="27">
        <f t="shared" si="9"/>
        <v>248108.99</v>
      </c>
      <c r="AC30" s="10">
        <f t="shared" si="10"/>
        <v>0.96724100000000002</v>
      </c>
      <c r="AD30" s="63">
        <v>146153</v>
      </c>
      <c r="AE30" s="10">
        <f t="shared" si="11"/>
        <v>1.05958</v>
      </c>
      <c r="AF30" s="10">
        <f t="shared" si="39"/>
        <v>5.0569999999999999E-3</v>
      </c>
      <c r="AG30" s="66">
        <f t="shared" si="12"/>
        <v>0.01</v>
      </c>
      <c r="AH30" s="67">
        <f t="shared" si="13"/>
        <v>0</v>
      </c>
      <c r="AI30" s="68">
        <f t="shared" si="30"/>
        <v>0.01</v>
      </c>
      <c r="AJ30" s="63">
        <v>0</v>
      </c>
      <c r="AK30">
        <v>0</v>
      </c>
      <c r="AL30" s="26">
        <f t="shared" si="31"/>
        <v>0</v>
      </c>
      <c r="AM30" s="63">
        <v>0</v>
      </c>
      <c r="AN30">
        <v>0</v>
      </c>
      <c r="AO30" s="26">
        <f t="shared" si="32"/>
        <v>0</v>
      </c>
      <c r="AP30" s="26">
        <f t="shared" si="14"/>
        <v>366774</v>
      </c>
      <c r="AQ30" s="26">
        <f t="shared" si="33"/>
        <v>366774</v>
      </c>
      <c r="AR30" s="69">
        <v>731456</v>
      </c>
      <c r="AS30" s="69">
        <f t="shared" si="40"/>
        <v>366774</v>
      </c>
      <c r="AT30" s="63">
        <v>909358</v>
      </c>
      <c r="AU30" s="26">
        <f t="shared" si="41"/>
        <v>542584</v>
      </c>
      <c r="AV30" s="70" t="str">
        <f t="shared" ref="AV30:AV93" si="43">IF(AQ30&gt;AT30,"Yes","No")</f>
        <v>No</v>
      </c>
      <c r="AW30" s="69">
        <f t="shared" si="34"/>
        <v>0</v>
      </c>
      <c r="AX30" s="71">
        <f t="shared" si="35"/>
        <v>909358</v>
      </c>
      <c r="AY30" s="72">
        <f t="shared" si="42"/>
        <v>909358</v>
      </c>
      <c r="AZ30" s="73">
        <f t="shared" si="36"/>
        <v>0</v>
      </c>
      <c r="BA30" s="73"/>
      <c r="BB30" s="73">
        <f t="shared" si="37"/>
        <v>11987.563978533282</v>
      </c>
      <c r="BC30" s="26"/>
      <c r="BE30" s="74">
        <f t="shared" si="38"/>
        <v>-542584</v>
      </c>
      <c r="BF30" s="74">
        <f t="shared" si="15"/>
        <v>-542584</v>
      </c>
      <c r="BG30" s="74">
        <f t="shared" si="15"/>
        <v>-465048.74640000006</v>
      </c>
      <c r="BH30" s="74">
        <f t="shared" si="15"/>
        <v>-387525.12037512008</v>
      </c>
      <c r="BI30" s="74">
        <f t="shared" si="15"/>
        <v>-310020.09630009602</v>
      </c>
      <c r="BJ30" s="74">
        <f t="shared" si="15"/>
        <v>-232515.07222507196</v>
      </c>
      <c r="BK30" s="74">
        <f t="shared" si="15"/>
        <v>-155017.79865245544</v>
      </c>
      <c r="BL30" s="74">
        <f t="shared" si="15"/>
        <v>-77508.899326227722</v>
      </c>
      <c r="BM30" s="74"/>
      <c r="BO30" s="74">
        <f t="shared" si="16"/>
        <v>0</v>
      </c>
      <c r="BP30" s="74">
        <f t="shared" si="16"/>
        <v>-77535.253599999996</v>
      </c>
      <c r="BQ30" s="74">
        <f t="shared" si="16"/>
        <v>-77523.62602488001</v>
      </c>
      <c r="BR30" s="74">
        <f t="shared" si="16"/>
        <v>-77505.024075024019</v>
      </c>
      <c r="BS30" s="74">
        <f t="shared" si="16"/>
        <v>-77505.024075024005</v>
      </c>
      <c r="BT30" s="74">
        <f t="shared" si="16"/>
        <v>-77497.273572616483</v>
      </c>
      <c r="BU30" s="74">
        <f t="shared" si="16"/>
        <v>-77508.899326227722</v>
      </c>
      <c r="BV30" s="74">
        <f t="shared" si="16"/>
        <v>-77508.899326227722</v>
      </c>
      <c r="BX30" s="74">
        <f t="shared" si="17"/>
        <v>909358</v>
      </c>
      <c r="BY30" s="74">
        <f t="shared" si="18"/>
        <v>831822.74640000006</v>
      </c>
      <c r="BZ30" s="74">
        <f t="shared" si="18"/>
        <v>754299.12037512008</v>
      </c>
      <c r="CA30" s="74">
        <f t="shared" si="18"/>
        <v>676794.09630009602</v>
      </c>
      <c r="CB30" s="74">
        <f t="shared" si="18"/>
        <v>599289.07222507196</v>
      </c>
      <c r="CC30" s="74">
        <f t="shared" si="18"/>
        <v>521791.79865245544</v>
      </c>
      <c r="CD30" s="74">
        <f t="shared" si="18"/>
        <v>444282.89932622772</v>
      </c>
      <c r="CE30" s="74">
        <f t="shared" si="18"/>
        <v>366774</v>
      </c>
      <c r="CF30" s="74"/>
      <c r="CG30" s="74">
        <f t="shared" si="19"/>
        <v>909358</v>
      </c>
      <c r="CH30" s="74">
        <f t="shared" si="20"/>
        <v>831822.74640000006</v>
      </c>
      <c r="CI30" s="74">
        <f t="shared" si="20"/>
        <v>754299.12037512008</v>
      </c>
      <c r="CJ30" s="74">
        <f t="shared" si="20"/>
        <v>676794.09630009602</v>
      </c>
      <c r="CK30" s="74">
        <f t="shared" si="20"/>
        <v>599289.07222507196</v>
      </c>
      <c r="CL30" s="74">
        <f t="shared" si="20"/>
        <v>521791.79865245544</v>
      </c>
      <c r="CM30" s="74">
        <f t="shared" si="20"/>
        <v>444282.89932622772</v>
      </c>
      <c r="CN30" s="74">
        <f t="shared" si="20"/>
        <v>366774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>
        <v>0</v>
      </c>
      <c r="H31" s="6">
        <v>5</v>
      </c>
      <c r="I31" s="2" t="s">
        <v>187</v>
      </c>
      <c r="J31" s="60"/>
      <c r="K31" s="61">
        <v>420.32</v>
      </c>
      <c r="L31" s="62"/>
      <c r="M31" s="63">
        <v>106</v>
      </c>
      <c r="N31" s="64">
        <f t="shared" si="21"/>
        <v>31.8</v>
      </c>
      <c r="O31" s="64">
        <f t="shared" si="22"/>
        <v>252.19</v>
      </c>
      <c r="P31" s="64">
        <f t="shared" si="23"/>
        <v>0</v>
      </c>
      <c r="Q31" s="64">
        <f t="shared" si="24"/>
        <v>0</v>
      </c>
      <c r="R31" s="65">
        <f t="shared" si="25"/>
        <v>0.25</v>
      </c>
      <c r="S31" s="65">
        <f t="shared" si="7"/>
        <v>0</v>
      </c>
      <c r="T31" s="64">
        <f t="shared" si="8"/>
        <v>0</v>
      </c>
      <c r="U31" s="64">
        <f t="shared" si="26"/>
        <v>0</v>
      </c>
      <c r="V31" s="63">
        <v>7</v>
      </c>
      <c r="W31" s="64">
        <f t="shared" si="27"/>
        <v>1.75</v>
      </c>
      <c r="X31" s="27">
        <f t="shared" si="28"/>
        <v>31.8</v>
      </c>
      <c r="Y31" s="11">
        <f t="shared" si="29"/>
        <v>453.87</v>
      </c>
      <c r="Z31" s="61">
        <v>698475938.33000004</v>
      </c>
      <c r="AA31" s="63">
        <v>3667</v>
      </c>
      <c r="AB31" s="27">
        <f t="shared" si="9"/>
        <v>190476.12</v>
      </c>
      <c r="AC31" s="10">
        <f t="shared" si="10"/>
        <v>0.74256200000000006</v>
      </c>
      <c r="AD31" s="63">
        <v>120125</v>
      </c>
      <c r="AE31" s="10">
        <f t="shared" si="11"/>
        <v>0.87088200000000004</v>
      </c>
      <c r="AF31" s="10">
        <f t="shared" si="39"/>
        <v>0.218942</v>
      </c>
      <c r="AG31" s="66">
        <f t="shared" si="12"/>
        <v>0.218942</v>
      </c>
      <c r="AH31" s="67">
        <f t="shared" si="13"/>
        <v>0</v>
      </c>
      <c r="AI31" s="68">
        <f t="shared" si="30"/>
        <v>0.218942</v>
      </c>
      <c r="AJ31" s="63">
        <v>197</v>
      </c>
      <c r="AK31">
        <v>6</v>
      </c>
      <c r="AL31" s="26">
        <f t="shared" si="31"/>
        <v>118200</v>
      </c>
      <c r="AM31" s="63">
        <v>0</v>
      </c>
      <c r="AN31">
        <v>0</v>
      </c>
      <c r="AO31" s="26">
        <f t="shared" si="32"/>
        <v>0</v>
      </c>
      <c r="AP31" s="26">
        <f t="shared" si="14"/>
        <v>1145253</v>
      </c>
      <c r="AQ31" s="26">
        <f t="shared" si="33"/>
        <v>1263453</v>
      </c>
      <c r="AR31" s="69">
        <v>1633686</v>
      </c>
      <c r="AS31" s="69">
        <f t="shared" si="40"/>
        <v>1263453</v>
      </c>
      <c r="AT31" s="63">
        <v>1494242</v>
      </c>
      <c r="AU31" s="26">
        <f>ABS(AQ31-AT31)</f>
        <v>230789</v>
      </c>
      <c r="AV31" s="70" t="str">
        <f t="shared" si="43"/>
        <v>No</v>
      </c>
      <c r="AW31" s="69">
        <f t="shared" si="34"/>
        <v>0</v>
      </c>
      <c r="AX31" s="71">
        <f t="shared" si="35"/>
        <v>1494242</v>
      </c>
      <c r="AY31" s="72">
        <f t="shared" si="42"/>
        <v>1494242</v>
      </c>
      <c r="AZ31" s="73">
        <f t="shared" si="36"/>
        <v>0</v>
      </c>
      <c r="BA31" s="73"/>
      <c r="BB31" s="73">
        <f t="shared" si="37"/>
        <v>12444.927079368101</v>
      </c>
      <c r="BC31" s="26"/>
      <c r="BE31" s="74">
        <f t="shared" si="38"/>
        <v>-230789</v>
      </c>
      <c r="BF31" s="74">
        <f t="shared" si="15"/>
        <v>-230789</v>
      </c>
      <c r="BG31" s="74">
        <f t="shared" si="15"/>
        <v>-197809.25190000003</v>
      </c>
      <c r="BH31" s="74">
        <f t="shared" si="15"/>
        <v>-164834.44960827008</v>
      </c>
      <c r="BI31" s="74">
        <f t="shared" si="15"/>
        <v>-131867.55968661606</v>
      </c>
      <c r="BJ31" s="74">
        <f t="shared" si="15"/>
        <v>-98900.669764962047</v>
      </c>
      <c r="BK31" s="74">
        <f t="shared" si="15"/>
        <v>-65937.076532300096</v>
      </c>
      <c r="BL31" s="74">
        <f t="shared" si="15"/>
        <v>-32968.538266150048</v>
      </c>
      <c r="BM31" s="74"/>
      <c r="BO31" s="74">
        <f t="shared" si="16"/>
        <v>0</v>
      </c>
      <c r="BP31" s="74">
        <f t="shared" si="16"/>
        <v>-32979.748099999997</v>
      </c>
      <c r="BQ31" s="74">
        <f t="shared" si="16"/>
        <v>-32974.802291730004</v>
      </c>
      <c r="BR31" s="74">
        <f t="shared" si="16"/>
        <v>-32966.889921654016</v>
      </c>
      <c r="BS31" s="74">
        <f t="shared" si="16"/>
        <v>-32966.889921654016</v>
      </c>
      <c r="BT31" s="74">
        <f t="shared" si="16"/>
        <v>-32963.593232661849</v>
      </c>
      <c r="BU31" s="74">
        <f t="shared" si="16"/>
        <v>-32968.538266150048</v>
      </c>
      <c r="BV31" s="74">
        <f t="shared" si="16"/>
        <v>-32968.538266150048</v>
      </c>
      <c r="BX31" s="74">
        <f t="shared" si="17"/>
        <v>1494242</v>
      </c>
      <c r="BY31" s="74">
        <f t="shared" si="18"/>
        <v>1461262.2519</v>
      </c>
      <c r="BZ31" s="74">
        <f t="shared" si="18"/>
        <v>1428287.4496082701</v>
      </c>
      <c r="CA31" s="74">
        <f t="shared" si="18"/>
        <v>1395320.5596866161</v>
      </c>
      <c r="CB31" s="74">
        <f t="shared" si="18"/>
        <v>1362353.669764962</v>
      </c>
      <c r="CC31" s="74">
        <f t="shared" si="18"/>
        <v>1329390.0765323001</v>
      </c>
      <c r="CD31" s="74">
        <f t="shared" si="18"/>
        <v>1296421.53826615</v>
      </c>
      <c r="CE31" s="74">
        <f t="shared" si="18"/>
        <v>1263453</v>
      </c>
      <c r="CF31" s="74"/>
      <c r="CG31" s="74">
        <f t="shared" si="19"/>
        <v>1494242</v>
      </c>
      <c r="CH31" s="74">
        <f t="shared" si="20"/>
        <v>1461262.2519</v>
      </c>
      <c r="CI31" s="74">
        <f t="shared" si="20"/>
        <v>1428287.4496082701</v>
      </c>
      <c r="CJ31" s="74">
        <f t="shared" si="20"/>
        <v>1395320.5596866161</v>
      </c>
      <c r="CK31" s="74">
        <f t="shared" si="20"/>
        <v>1362353.669764962</v>
      </c>
      <c r="CL31" s="74">
        <f t="shared" si="20"/>
        <v>1329390.0765323001</v>
      </c>
      <c r="CM31" s="74">
        <f t="shared" si="20"/>
        <v>1296421.53826615</v>
      </c>
      <c r="CN31" s="74">
        <f t="shared" si="20"/>
        <v>1263453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>
        <v>0</v>
      </c>
      <c r="H32" s="6">
        <v>6</v>
      </c>
      <c r="I32" s="2" t="s">
        <v>188</v>
      </c>
      <c r="J32" s="60"/>
      <c r="K32" s="61">
        <v>687.14</v>
      </c>
      <c r="L32" s="77"/>
      <c r="M32" s="63">
        <v>225</v>
      </c>
      <c r="N32" s="64">
        <f t="shared" si="21"/>
        <v>67.5</v>
      </c>
      <c r="O32" s="64">
        <f t="shared" si="22"/>
        <v>412.28</v>
      </c>
      <c r="P32" s="64">
        <f t="shared" si="23"/>
        <v>0</v>
      </c>
      <c r="Q32" s="64">
        <f t="shared" si="24"/>
        <v>0</v>
      </c>
      <c r="R32" s="65">
        <f t="shared" si="25"/>
        <v>0.33</v>
      </c>
      <c r="S32" s="65">
        <f t="shared" si="7"/>
        <v>0</v>
      </c>
      <c r="T32" s="64">
        <f t="shared" si="8"/>
        <v>0</v>
      </c>
      <c r="U32" s="64">
        <f t="shared" si="26"/>
        <v>0</v>
      </c>
      <c r="V32" s="63">
        <v>18</v>
      </c>
      <c r="W32" s="64">
        <f t="shared" si="27"/>
        <v>4.5</v>
      </c>
      <c r="X32" s="27">
        <f t="shared" si="28"/>
        <v>67.5</v>
      </c>
      <c r="Y32" s="11">
        <f>+K32+N32+Q32+W32</f>
        <v>759.14</v>
      </c>
      <c r="Z32" s="61">
        <v>994097731.33000004</v>
      </c>
      <c r="AA32" s="63">
        <v>6126</v>
      </c>
      <c r="AB32" s="27">
        <f t="shared" si="9"/>
        <v>162275.18</v>
      </c>
      <c r="AC32" s="10">
        <f t="shared" si="10"/>
        <v>0.63262200000000002</v>
      </c>
      <c r="AD32" s="63">
        <v>98042</v>
      </c>
      <c r="AE32" s="10">
        <f t="shared" si="11"/>
        <v>0.710785</v>
      </c>
      <c r="AF32" s="10">
        <f t="shared" si="39"/>
        <v>0.34392899999999998</v>
      </c>
      <c r="AG32" s="66">
        <f t="shared" si="12"/>
        <v>0.34392899999999998</v>
      </c>
      <c r="AH32" s="67">
        <f t="shared" si="13"/>
        <v>0</v>
      </c>
      <c r="AI32" s="68">
        <f t="shared" si="30"/>
        <v>0.34392899999999998</v>
      </c>
      <c r="AJ32" s="63">
        <v>686</v>
      </c>
      <c r="AK32">
        <v>13</v>
      </c>
      <c r="AL32" s="26">
        <f t="shared" si="31"/>
        <v>891800</v>
      </c>
      <c r="AM32" s="63">
        <v>0</v>
      </c>
      <c r="AN32">
        <v>0</v>
      </c>
      <c r="AO32" s="26">
        <f t="shared" si="32"/>
        <v>0</v>
      </c>
      <c r="AP32" s="26">
        <f t="shared" si="14"/>
        <v>3009065</v>
      </c>
      <c r="AQ32" s="26">
        <f t="shared" si="33"/>
        <v>3900865</v>
      </c>
      <c r="AR32" s="69">
        <v>4067920</v>
      </c>
      <c r="AS32" s="69">
        <f t="shared" si="40"/>
        <v>3900865</v>
      </c>
      <c r="AT32" s="63">
        <v>4080374</v>
      </c>
      <c r="AU32" s="26">
        <f t="shared" si="41"/>
        <v>179509</v>
      </c>
      <c r="AV32" s="70" t="str">
        <f t="shared" si="43"/>
        <v>No</v>
      </c>
      <c r="AW32" s="69">
        <f t="shared" si="34"/>
        <v>0</v>
      </c>
      <c r="AX32" s="71">
        <f t="shared" si="35"/>
        <v>4080374</v>
      </c>
      <c r="AY32" s="72">
        <f t="shared" si="42"/>
        <v>4080374</v>
      </c>
      <c r="AZ32" s="73">
        <f t="shared" si="36"/>
        <v>0</v>
      </c>
      <c r="BA32" s="73"/>
      <c r="BB32" s="73">
        <f t="shared" si="37"/>
        <v>12732.614168873883</v>
      </c>
      <c r="BC32" s="26"/>
      <c r="BE32" s="74">
        <f t="shared" si="38"/>
        <v>-179509</v>
      </c>
      <c r="BF32" s="74">
        <f t="shared" si="15"/>
        <v>-179509</v>
      </c>
      <c r="BG32" s="74">
        <f t="shared" si="15"/>
        <v>-153857.16390000004</v>
      </c>
      <c r="BH32" s="74">
        <f t="shared" si="15"/>
        <v>-128209.17467787024</v>
      </c>
      <c r="BI32" s="74">
        <f t="shared" si="15"/>
        <v>-102567.33974229638</v>
      </c>
      <c r="BJ32" s="74">
        <f t="shared" si="15"/>
        <v>-76925.504806722514</v>
      </c>
      <c r="BK32" s="74">
        <f t="shared" si="15"/>
        <v>-51286.234054641798</v>
      </c>
      <c r="BL32" s="74">
        <f t="shared" si="15"/>
        <v>-25643.117027320899</v>
      </c>
      <c r="BM32" s="74"/>
      <c r="BO32" s="74">
        <f t="shared" si="16"/>
        <v>0</v>
      </c>
      <c r="BP32" s="74">
        <f t="shared" si="16"/>
        <v>-25651.8361</v>
      </c>
      <c r="BQ32" s="74">
        <f t="shared" si="16"/>
        <v>-25647.989222130007</v>
      </c>
      <c r="BR32" s="74">
        <f t="shared" si="16"/>
        <v>-25641.83493557405</v>
      </c>
      <c r="BS32" s="74">
        <f t="shared" si="16"/>
        <v>-25641.834935574094</v>
      </c>
      <c r="BT32" s="74">
        <f t="shared" si="16"/>
        <v>-25639.270752080614</v>
      </c>
      <c r="BU32" s="74">
        <f t="shared" si="16"/>
        <v>-25643.117027320899</v>
      </c>
      <c r="BV32" s="74">
        <f t="shared" si="16"/>
        <v>-25643.117027320899</v>
      </c>
      <c r="BX32" s="74">
        <f t="shared" si="17"/>
        <v>4080374</v>
      </c>
      <c r="BY32" s="74">
        <f t="shared" si="18"/>
        <v>4054722.1639</v>
      </c>
      <c r="BZ32" s="74">
        <f t="shared" si="18"/>
        <v>4029074.1746778702</v>
      </c>
      <c r="CA32" s="74">
        <f t="shared" si="18"/>
        <v>4003432.3397422964</v>
      </c>
      <c r="CB32" s="74">
        <f t="shared" si="18"/>
        <v>3977790.5048067225</v>
      </c>
      <c r="CC32" s="74">
        <f t="shared" si="18"/>
        <v>3952151.2340546418</v>
      </c>
      <c r="CD32" s="74">
        <f t="shared" si="18"/>
        <v>3926508.1170273209</v>
      </c>
      <c r="CE32" s="74">
        <f t="shared" si="18"/>
        <v>3900865</v>
      </c>
      <c r="CF32" s="74"/>
      <c r="CG32" s="74">
        <f t="shared" si="19"/>
        <v>4080374</v>
      </c>
      <c r="CH32" s="74">
        <f t="shared" si="20"/>
        <v>4054722.1639</v>
      </c>
      <c r="CI32" s="74">
        <f t="shared" si="20"/>
        <v>4029074.1746778702</v>
      </c>
      <c r="CJ32" s="74">
        <f t="shared" si="20"/>
        <v>4003432.3397422964</v>
      </c>
      <c r="CK32" s="74">
        <f t="shared" si="20"/>
        <v>3977790.5048067225</v>
      </c>
      <c r="CL32" s="74">
        <f t="shared" si="20"/>
        <v>3952151.2340546418</v>
      </c>
      <c r="CM32" s="74">
        <f t="shared" si="20"/>
        <v>3926508.1170273209</v>
      </c>
      <c r="CN32" s="74">
        <f t="shared" si="20"/>
        <v>3900865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>
        <v>0</v>
      </c>
      <c r="H33" s="6">
        <v>7</v>
      </c>
      <c r="I33" s="2" t="s">
        <v>190</v>
      </c>
      <c r="J33" s="60"/>
      <c r="K33" s="61">
        <v>2623.08</v>
      </c>
      <c r="L33" s="62"/>
      <c r="M33" s="63">
        <v>583</v>
      </c>
      <c r="N33" s="64">
        <f t="shared" si="21"/>
        <v>174.9</v>
      </c>
      <c r="O33" s="64">
        <f t="shared" si="22"/>
        <v>1573.85</v>
      </c>
      <c r="P33" s="64">
        <f t="shared" si="23"/>
        <v>0</v>
      </c>
      <c r="Q33" s="64">
        <f t="shared" si="24"/>
        <v>0</v>
      </c>
      <c r="R33" s="65">
        <f t="shared" si="25"/>
        <v>0.22</v>
      </c>
      <c r="S33" s="65">
        <f t="shared" si="7"/>
        <v>0</v>
      </c>
      <c r="T33" s="64">
        <f t="shared" si="8"/>
        <v>0</v>
      </c>
      <c r="U33" s="64">
        <f t="shared" si="26"/>
        <v>0</v>
      </c>
      <c r="V33" s="63">
        <v>104</v>
      </c>
      <c r="W33" s="64">
        <f t="shared" si="27"/>
        <v>26</v>
      </c>
      <c r="X33" s="27">
        <f t="shared" si="28"/>
        <v>174.9</v>
      </c>
      <c r="Y33" s="11">
        <f t="shared" si="29"/>
        <v>2823.98</v>
      </c>
      <c r="Z33" s="61">
        <v>4044593634.6700001</v>
      </c>
      <c r="AA33" s="63">
        <v>20197</v>
      </c>
      <c r="AB33" s="27">
        <f t="shared" si="9"/>
        <v>200257.15</v>
      </c>
      <c r="AC33" s="10">
        <f t="shared" si="10"/>
        <v>0.78069299999999997</v>
      </c>
      <c r="AD33" s="63">
        <v>106272</v>
      </c>
      <c r="AE33" s="10">
        <f t="shared" si="11"/>
        <v>0.77044999999999997</v>
      </c>
      <c r="AF33" s="10">
        <f t="shared" si="39"/>
        <v>0.22237999999999999</v>
      </c>
      <c r="AG33" s="66">
        <f t="shared" si="12"/>
        <v>0.22237999999999999</v>
      </c>
      <c r="AH33" s="67">
        <f t="shared" si="13"/>
        <v>0</v>
      </c>
      <c r="AI33" s="68">
        <f t="shared" si="30"/>
        <v>0.22237999999999999</v>
      </c>
      <c r="AJ33" s="63">
        <v>0</v>
      </c>
      <c r="AK33">
        <v>0</v>
      </c>
      <c r="AL33" s="26">
        <f t="shared" si="31"/>
        <v>0</v>
      </c>
      <c r="AM33" s="63">
        <v>0</v>
      </c>
      <c r="AN33">
        <v>0</v>
      </c>
      <c r="AO33" s="26">
        <f t="shared" si="32"/>
        <v>0</v>
      </c>
      <c r="AP33" s="26">
        <f t="shared" si="14"/>
        <v>7237662</v>
      </c>
      <c r="AQ33" s="26">
        <f t="shared" si="33"/>
        <v>7237662</v>
      </c>
      <c r="AR33" s="69">
        <v>6215712</v>
      </c>
      <c r="AS33" s="69">
        <f t="shared" si="40"/>
        <v>7237662</v>
      </c>
      <c r="AT33" s="63">
        <v>6106646</v>
      </c>
      <c r="AU33" s="26">
        <f t="shared" si="41"/>
        <v>1131016</v>
      </c>
      <c r="AV33" s="70" t="str">
        <f t="shared" si="43"/>
        <v>Yes</v>
      </c>
      <c r="AW33" s="69">
        <f t="shared" si="34"/>
        <v>1131016</v>
      </c>
      <c r="AX33" s="71">
        <f t="shared" si="35"/>
        <v>7237662</v>
      </c>
      <c r="AY33" s="72">
        <f t="shared" si="42"/>
        <v>7237662</v>
      </c>
      <c r="AZ33" s="73">
        <f t="shared" si="36"/>
        <v>1131016</v>
      </c>
      <c r="BA33" s="73"/>
      <c r="BB33" s="73">
        <f t="shared" si="37"/>
        <v>12407.692293029568</v>
      </c>
      <c r="BC33" s="26"/>
      <c r="BE33" s="74">
        <f t="shared" si="38"/>
        <v>0</v>
      </c>
      <c r="BF33" s="74">
        <f t="shared" si="15"/>
        <v>0</v>
      </c>
      <c r="BG33" s="74">
        <f t="shared" si="15"/>
        <v>0</v>
      </c>
      <c r="BH33" s="74">
        <f t="shared" si="15"/>
        <v>0</v>
      </c>
      <c r="BI33" s="74">
        <f t="shared" si="15"/>
        <v>0</v>
      </c>
      <c r="BJ33" s="74">
        <f t="shared" si="15"/>
        <v>0</v>
      </c>
      <c r="BK33" s="74">
        <f t="shared" si="15"/>
        <v>0</v>
      </c>
      <c r="BL33" s="74">
        <f t="shared" si="15"/>
        <v>0</v>
      </c>
      <c r="BM33" s="74"/>
      <c r="BO33" s="74">
        <f t="shared" si="16"/>
        <v>0</v>
      </c>
      <c r="BP33" s="74">
        <f t="shared" si="16"/>
        <v>0</v>
      </c>
      <c r="BQ33" s="74">
        <f t="shared" si="16"/>
        <v>0</v>
      </c>
      <c r="BR33" s="74">
        <f t="shared" si="16"/>
        <v>0</v>
      </c>
      <c r="BS33" s="74">
        <f t="shared" si="16"/>
        <v>0</v>
      </c>
      <c r="BT33" s="74">
        <f t="shared" si="16"/>
        <v>0</v>
      </c>
      <c r="BU33" s="74">
        <f t="shared" si="16"/>
        <v>0</v>
      </c>
      <c r="BV33" s="74">
        <f t="shared" si="16"/>
        <v>0</v>
      </c>
      <c r="BX33" s="74">
        <f t="shared" si="17"/>
        <v>7237662</v>
      </c>
      <c r="BY33" s="74">
        <f t="shared" si="18"/>
        <v>7237662</v>
      </c>
      <c r="BZ33" s="74">
        <f t="shared" si="18"/>
        <v>7237662</v>
      </c>
      <c r="CA33" s="74">
        <f t="shared" si="18"/>
        <v>7237662</v>
      </c>
      <c r="CB33" s="74">
        <f t="shared" si="18"/>
        <v>7237662</v>
      </c>
      <c r="CC33" s="74">
        <f t="shared" si="18"/>
        <v>7237662</v>
      </c>
      <c r="CD33" s="74">
        <f t="shared" si="18"/>
        <v>7237662</v>
      </c>
      <c r="CE33" s="74">
        <f t="shared" si="18"/>
        <v>7237662</v>
      </c>
      <c r="CF33" s="74"/>
      <c r="CG33" s="74">
        <f t="shared" si="19"/>
        <v>7237662</v>
      </c>
      <c r="CH33" s="74">
        <f t="shared" si="20"/>
        <v>7237662</v>
      </c>
      <c r="CI33" s="74">
        <f t="shared" si="20"/>
        <v>7237662</v>
      </c>
      <c r="CJ33" s="74">
        <f t="shared" si="20"/>
        <v>7237662</v>
      </c>
      <c r="CK33" s="74">
        <f t="shared" si="20"/>
        <v>7237662</v>
      </c>
      <c r="CL33" s="74">
        <f t="shared" si="20"/>
        <v>7237662</v>
      </c>
      <c r="CM33" s="74">
        <f t="shared" si="20"/>
        <v>7237662</v>
      </c>
      <c r="CN33" s="74">
        <f t="shared" si="20"/>
        <v>7237662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>
        <v>0</v>
      </c>
      <c r="H34" s="6">
        <v>8</v>
      </c>
      <c r="I34" s="2" t="s">
        <v>191</v>
      </c>
      <c r="J34" s="60"/>
      <c r="K34" s="61">
        <v>772.91</v>
      </c>
      <c r="L34" s="62"/>
      <c r="M34" s="63">
        <v>111</v>
      </c>
      <c r="N34" s="64">
        <f t="shared" si="21"/>
        <v>33.299999999999997</v>
      </c>
      <c r="O34" s="64">
        <f t="shared" si="22"/>
        <v>463.75</v>
      </c>
      <c r="P34" s="64">
        <f t="shared" si="23"/>
        <v>0</v>
      </c>
      <c r="Q34" s="64">
        <f t="shared" si="24"/>
        <v>0</v>
      </c>
      <c r="R34" s="65">
        <f t="shared" si="25"/>
        <v>0.14000000000000001</v>
      </c>
      <c r="S34" s="65">
        <f t="shared" si="7"/>
        <v>0</v>
      </c>
      <c r="T34" s="64">
        <f t="shared" si="8"/>
        <v>0</v>
      </c>
      <c r="U34" s="64">
        <f t="shared" si="26"/>
        <v>0</v>
      </c>
      <c r="V34" s="63">
        <v>27</v>
      </c>
      <c r="W34" s="64">
        <f t="shared" si="27"/>
        <v>6.75</v>
      </c>
      <c r="X34" s="27">
        <f t="shared" si="28"/>
        <v>33.299999999999997</v>
      </c>
      <c r="Y34" s="11">
        <f t="shared" si="29"/>
        <v>812.95999999999992</v>
      </c>
      <c r="Z34" s="61">
        <v>1158134622.3299999</v>
      </c>
      <c r="AA34" s="63">
        <v>5277</v>
      </c>
      <c r="AB34" s="27">
        <f t="shared" si="9"/>
        <v>219468.38</v>
      </c>
      <c r="AC34" s="10">
        <f t="shared" si="10"/>
        <v>0.85558699999999999</v>
      </c>
      <c r="AD34" s="63">
        <v>141000</v>
      </c>
      <c r="AE34" s="10">
        <f t="shared" si="11"/>
        <v>1.022221</v>
      </c>
      <c r="AF34" s="10">
        <f t="shared" si="39"/>
        <v>9.4423000000000007E-2</v>
      </c>
      <c r="AG34" s="66">
        <f t="shared" si="12"/>
        <v>9.4423000000000007E-2</v>
      </c>
      <c r="AH34" s="67">
        <f t="shared" si="13"/>
        <v>0</v>
      </c>
      <c r="AI34" s="68">
        <f t="shared" si="30"/>
        <v>9.4423000000000007E-2</v>
      </c>
      <c r="AJ34" s="63">
        <v>342</v>
      </c>
      <c r="AK34">
        <v>6</v>
      </c>
      <c r="AL34" s="26">
        <f t="shared" si="31"/>
        <v>205200</v>
      </c>
      <c r="AM34" s="63">
        <v>0</v>
      </c>
      <c r="AN34">
        <v>0</v>
      </c>
      <c r="AO34" s="26">
        <f t="shared" si="32"/>
        <v>0</v>
      </c>
      <c r="AP34" s="26">
        <f t="shared" si="14"/>
        <v>884683</v>
      </c>
      <c r="AQ34" s="26">
        <f t="shared" si="33"/>
        <v>1089883</v>
      </c>
      <c r="AR34" s="69">
        <v>2000209</v>
      </c>
      <c r="AS34" s="69">
        <f t="shared" si="40"/>
        <v>1089883</v>
      </c>
      <c r="AT34" s="63">
        <v>1764574</v>
      </c>
      <c r="AU34" s="26">
        <f t="shared" si="41"/>
        <v>674691</v>
      </c>
      <c r="AV34" s="70" t="str">
        <f t="shared" si="43"/>
        <v>No</v>
      </c>
      <c r="AW34" s="69">
        <f t="shared" si="34"/>
        <v>0</v>
      </c>
      <c r="AX34" s="71">
        <f t="shared" si="35"/>
        <v>1764574</v>
      </c>
      <c r="AY34" s="72">
        <f t="shared" si="42"/>
        <v>1764574</v>
      </c>
      <c r="AZ34" s="73">
        <f t="shared" si="36"/>
        <v>0</v>
      </c>
      <c r="BA34" s="73"/>
      <c r="BB34" s="73">
        <f t="shared" si="37"/>
        <v>12122.192752066865</v>
      </c>
      <c r="BC34" s="26"/>
      <c r="BE34" s="74">
        <f t="shared" si="38"/>
        <v>-674691</v>
      </c>
      <c r="BF34" s="74">
        <f t="shared" si="15"/>
        <v>-674691</v>
      </c>
      <c r="BG34" s="74">
        <f t="shared" si="15"/>
        <v>-578277.65610000002</v>
      </c>
      <c r="BH34" s="74">
        <f t="shared" si="15"/>
        <v>-481878.77082812996</v>
      </c>
      <c r="BI34" s="74">
        <f t="shared" si="15"/>
        <v>-385503.01666250406</v>
      </c>
      <c r="BJ34" s="74">
        <f t="shared" si="15"/>
        <v>-289127.26249687793</v>
      </c>
      <c r="BK34" s="74">
        <f t="shared" si="15"/>
        <v>-192761.14590666862</v>
      </c>
      <c r="BL34" s="74">
        <f t="shared" si="15"/>
        <v>-96380.572953334311</v>
      </c>
      <c r="BM34" s="74"/>
      <c r="BO34" s="74">
        <f t="shared" si="16"/>
        <v>0</v>
      </c>
      <c r="BP34" s="74">
        <f t="shared" si="16"/>
        <v>-96413.343899999993</v>
      </c>
      <c r="BQ34" s="74">
        <f t="shared" si="16"/>
        <v>-96398.885271869993</v>
      </c>
      <c r="BR34" s="74">
        <f t="shared" si="16"/>
        <v>-96375.754165626</v>
      </c>
      <c r="BS34" s="74">
        <f t="shared" si="16"/>
        <v>-96375.754165626015</v>
      </c>
      <c r="BT34" s="74">
        <f t="shared" si="16"/>
        <v>-96366.116590209407</v>
      </c>
      <c r="BU34" s="74">
        <f t="shared" si="16"/>
        <v>-96380.572953334311</v>
      </c>
      <c r="BV34" s="74">
        <f t="shared" si="16"/>
        <v>-96380.572953334311</v>
      </c>
      <c r="BX34" s="74">
        <f t="shared" si="17"/>
        <v>1764574</v>
      </c>
      <c r="BY34" s="74">
        <f t="shared" si="18"/>
        <v>1668160.6561</v>
      </c>
      <c r="BZ34" s="74">
        <f t="shared" si="18"/>
        <v>1571761.77082813</v>
      </c>
      <c r="CA34" s="74">
        <f t="shared" si="18"/>
        <v>1475386.0166625041</v>
      </c>
      <c r="CB34" s="74">
        <f t="shared" si="18"/>
        <v>1379010.2624968779</v>
      </c>
      <c r="CC34" s="74">
        <f t="shared" si="18"/>
        <v>1282644.1459066686</v>
      </c>
      <c r="CD34" s="74">
        <f t="shared" si="18"/>
        <v>1186263.5729533343</v>
      </c>
      <c r="CE34" s="74">
        <f t="shared" si="18"/>
        <v>1089883</v>
      </c>
      <c r="CF34" s="74"/>
      <c r="CG34" s="74">
        <f t="shared" si="19"/>
        <v>1764574</v>
      </c>
      <c r="CH34" s="74">
        <f t="shared" si="20"/>
        <v>1668160.6561</v>
      </c>
      <c r="CI34" s="74">
        <f t="shared" si="20"/>
        <v>1571761.77082813</v>
      </c>
      <c r="CJ34" s="74">
        <f t="shared" si="20"/>
        <v>1475386.0166625041</v>
      </c>
      <c r="CK34" s="74">
        <f t="shared" si="20"/>
        <v>1379010.2624968779</v>
      </c>
      <c r="CL34" s="74">
        <f t="shared" si="20"/>
        <v>1282644.1459066686</v>
      </c>
      <c r="CM34" s="74">
        <f t="shared" si="20"/>
        <v>1186263.5729533343</v>
      </c>
      <c r="CN34" s="74">
        <f t="shared" si="20"/>
        <v>1089883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>
        <v>0</v>
      </c>
      <c r="H35" s="6">
        <v>9</v>
      </c>
      <c r="I35" s="2" t="s">
        <v>192</v>
      </c>
      <c r="J35" s="60"/>
      <c r="K35" s="61">
        <v>3189.66</v>
      </c>
      <c r="L35" s="62"/>
      <c r="M35" s="63">
        <v>1077</v>
      </c>
      <c r="N35" s="64">
        <f t="shared" si="21"/>
        <v>323.10000000000002</v>
      </c>
      <c r="O35" s="64">
        <f t="shared" si="22"/>
        <v>1913.8</v>
      </c>
      <c r="P35" s="64">
        <f t="shared" si="23"/>
        <v>0</v>
      </c>
      <c r="Q35" s="64">
        <f t="shared" si="24"/>
        <v>0</v>
      </c>
      <c r="R35" s="65">
        <f t="shared" si="25"/>
        <v>0.34</v>
      </c>
      <c r="S35" s="65">
        <f t="shared" si="7"/>
        <v>0</v>
      </c>
      <c r="T35" s="64">
        <f t="shared" si="8"/>
        <v>0</v>
      </c>
      <c r="U35" s="64">
        <f t="shared" si="26"/>
        <v>0</v>
      </c>
      <c r="V35" s="63">
        <v>265</v>
      </c>
      <c r="W35" s="64">
        <f t="shared" si="27"/>
        <v>66.25</v>
      </c>
      <c r="X35" s="27">
        <f t="shared" si="28"/>
        <v>323.10000000000002</v>
      </c>
      <c r="Y35" s="11">
        <f t="shared" si="29"/>
        <v>3579.0099999999998</v>
      </c>
      <c r="Z35" s="61">
        <v>3946565046</v>
      </c>
      <c r="AA35" s="63">
        <v>20684</v>
      </c>
      <c r="AB35" s="27">
        <f t="shared" si="9"/>
        <v>190802.8</v>
      </c>
      <c r="AC35" s="10">
        <f t="shared" si="10"/>
        <v>0.74383500000000002</v>
      </c>
      <c r="AD35" s="63">
        <v>108382</v>
      </c>
      <c r="AE35" s="10">
        <f t="shared" si="11"/>
        <v>0.78574699999999997</v>
      </c>
      <c r="AF35" s="10">
        <f t="shared" si="39"/>
        <v>0.243591</v>
      </c>
      <c r="AG35" s="66">
        <f t="shared" si="12"/>
        <v>0.243591</v>
      </c>
      <c r="AH35" s="67">
        <f t="shared" si="13"/>
        <v>0</v>
      </c>
      <c r="AI35" s="68">
        <f t="shared" si="30"/>
        <v>0.243591</v>
      </c>
      <c r="AJ35" s="63">
        <v>0</v>
      </c>
      <c r="AK35">
        <v>0</v>
      </c>
      <c r="AL35" s="26">
        <f t="shared" si="31"/>
        <v>0</v>
      </c>
      <c r="AM35" s="63">
        <v>0</v>
      </c>
      <c r="AN35">
        <v>0</v>
      </c>
      <c r="AO35" s="26">
        <f t="shared" si="32"/>
        <v>0</v>
      </c>
      <c r="AP35" s="26">
        <f t="shared" si="14"/>
        <v>10047664</v>
      </c>
      <c r="AQ35" s="26">
        <f t="shared" si="33"/>
        <v>10047664</v>
      </c>
      <c r="AR35" s="69">
        <v>8087732</v>
      </c>
      <c r="AS35" s="69">
        <f t="shared" si="40"/>
        <v>10047664</v>
      </c>
      <c r="AT35" s="63">
        <v>8661580</v>
      </c>
      <c r="AU35" s="26">
        <f t="shared" si="41"/>
        <v>1386084</v>
      </c>
      <c r="AV35" s="70" t="str">
        <f t="shared" si="43"/>
        <v>Yes</v>
      </c>
      <c r="AW35" s="69">
        <f t="shared" si="34"/>
        <v>1386084</v>
      </c>
      <c r="AX35" s="71">
        <f t="shared" si="35"/>
        <v>10047664</v>
      </c>
      <c r="AY35" s="72">
        <f t="shared" si="42"/>
        <v>10047664</v>
      </c>
      <c r="AZ35" s="73">
        <f t="shared" si="36"/>
        <v>1386084</v>
      </c>
      <c r="BA35" s="73"/>
      <c r="BB35" s="73">
        <f t="shared" si="37"/>
        <v>12931.814127524563</v>
      </c>
      <c r="BC35" s="26"/>
      <c r="BE35" s="74">
        <f t="shared" si="38"/>
        <v>0</v>
      </c>
      <c r="BF35" s="74">
        <f t="shared" si="15"/>
        <v>0</v>
      </c>
      <c r="BG35" s="74">
        <f t="shared" si="15"/>
        <v>0</v>
      </c>
      <c r="BH35" s="74">
        <f t="shared" si="15"/>
        <v>0</v>
      </c>
      <c r="BI35" s="74">
        <f t="shared" si="15"/>
        <v>0</v>
      </c>
      <c r="BJ35" s="74">
        <f t="shared" si="15"/>
        <v>0</v>
      </c>
      <c r="BK35" s="74">
        <f t="shared" si="15"/>
        <v>0</v>
      </c>
      <c r="BL35" s="74">
        <f t="shared" si="15"/>
        <v>0</v>
      </c>
      <c r="BM35" s="74"/>
      <c r="BO35" s="74">
        <f t="shared" si="16"/>
        <v>0</v>
      </c>
      <c r="BP35" s="74">
        <f t="shared" si="16"/>
        <v>0</v>
      </c>
      <c r="BQ35" s="74">
        <f t="shared" si="16"/>
        <v>0</v>
      </c>
      <c r="BR35" s="74">
        <f t="shared" si="16"/>
        <v>0</v>
      </c>
      <c r="BS35" s="74">
        <f t="shared" si="16"/>
        <v>0</v>
      </c>
      <c r="BT35" s="74">
        <f t="shared" si="16"/>
        <v>0</v>
      </c>
      <c r="BU35" s="74">
        <f t="shared" si="16"/>
        <v>0</v>
      </c>
      <c r="BV35" s="74">
        <f t="shared" si="16"/>
        <v>0</v>
      </c>
      <c r="BX35" s="74">
        <f t="shared" si="17"/>
        <v>10047664</v>
      </c>
      <c r="BY35" s="74">
        <f t="shared" si="18"/>
        <v>10047664</v>
      </c>
      <c r="BZ35" s="74">
        <f t="shared" si="18"/>
        <v>10047664</v>
      </c>
      <c r="CA35" s="74">
        <f t="shared" si="18"/>
        <v>10047664</v>
      </c>
      <c r="CB35" s="74">
        <f t="shared" si="18"/>
        <v>10047664</v>
      </c>
      <c r="CC35" s="74">
        <f t="shared" si="18"/>
        <v>10047664</v>
      </c>
      <c r="CD35" s="74">
        <f t="shared" si="18"/>
        <v>10047664</v>
      </c>
      <c r="CE35" s="74">
        <f t="shared" si="18"/>
        <v>10047664</v>
      </c>
      <c r="CF35" s="74"/>
      <c r="CG35" s="74">
        <f t="shared" si="19"/>
        <v>10047664</v>
      </c>
      <c r="CH35" s="74">
        <f t="shared" si="20"/>
        <v>10047664</v>
      </c>
      <c r="CI35" s="74">
        <f t="shared" si="20"/>
        <v>10047664</v>
      </c>
      <c r="CJ35" s="74">
        <f t="shared" si="20"/>
        <v>10047664</v>
      </c>
      <c r="CK35" s="74">
        <f t="shared" si="20"/>
        <v>10047664</v>
      </c>
      <c r="CL35" s="74">
        <f t="shared" si="20"/>
        <v>10047664</v>
      </c>
      <c r="CM35" s="74">
        <f t="shared" si="20"/>
        <v>10047664</v>
      </c>
      <c r="CN35" s="74">
        <f t="shared" si="20"/>
        <v>10047664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>
        <v>0</v>
      </c>
      <c r="H36" s="6">
        <v>10</v>
      </c>
      <c r="I36" s="2" t="s">
        <v>193</v>
      </c>
      <c r="J36" s="60"/>
      <c r="K36" s="61">
        <v>347.88</v>
      </c>
      <c r="L36" s="62"/>
      <c r="M36" s="63">
        <v>82</v>
      </c>
      <c r="N36" s="64">
        <f t="shared" si="21"/>
        <v>24.6</v>
      </c>
      <c r="O36" s="64">
        <f t="shared" si="22"/>
        <v>208.73</v>
      </c>
      <c r="P36" s="64">
        <f t="shared" si="23"/>
        <v>0</v>
      </c>
      <c r="Q36" s="64">
        <f t="shared" si="24"/>
        <v>0</v>
      </c>
      <c r="R36" s="65">
        <f t="shared" si="25"/>
        <v>0.24</v>
      </c>
      <c r="S36" s="65">
        <f t="shared" si="7"/>
        <v>0</v>
      </c>
      <c r="T36" s="64">
        <f t="shared" si="8"/>
        <v>0</v>
      </c>
      <c r="U36" s="64">
        <f t="shared" si="26"/>
        <v>0</v>
      </c>
      <c r="V36" s="63">
        <v>5</v>
      </c>
      <c r="W36" s="64">
        <f t="shared" si="27"/>
        <v>1.25</v>
      </c>
      <c r="X36" s="27">
        <f t="shared" si="28"/>
        <v>24.6</v>
      </c>
      <c r="Y36" s="11">
        <f t="shared" si="29"/>
        <v>373.73</v>
      </c>
      <c r="Z36" s="61">
        <v>773924778</v>
      </c>
      <c r="AA36" s="63">
        <v>3409</v>
      </c>
      <c r="AB36" s="27">
        <f t="shared" si="9"/>
        <v>227023.99</v>
      </c>
      <c r="AC36" s="10">
        <f t="shared" si="10"/>
        <v>0.885042</v>
      </c>
      <c r="AD36" s="63">
        <v>113650</v>
      </c>
      <c r="AE36" s="10">
        <f t="shared" si="11"/>
        <v>0.82393899999999998</v>
      </c>
      <c r="AF36" s="10">
        <f t="shared" si="39"/>
        <v>0.13328899999999999</v>
      </c>
      <c r="AG36" s="66">
        <f t="shared" si="12"/>
        <v>0.13328899999999999</v>
      </c>
      <c r="AH36" s="67">
        <f t="shared" si="13"/>
        <v>0</v>
      </c>
      <c r="AI36" s="68">
        <f t="shared" si="30"/>
        <v>0.13328899999999999</v>
      </c>
      <c r="AJ36" s="63">
        <v>348</v>
      </c>
      <c r="AK36">
        <v>13</v>
      </c>
      <c r="AL36" s="26">
        <f t="shared" si="31"/>
        <v>452400</v>
      </c>
      <c r="AM36" s="63">
        <v>0</v>
      </c>
      <c r="AN36">
        <v>0</v>
      </c>
      <c r="AO36" s="26">
        <f t="shared" si="32"/>
        <v>0</v>
      </c>
      <c r="AP36" s="26">
        <f t="shared" si="14"/>
        <v>574107</v>
      </c>
      <c r="AQ36" s="26">
        <f t="shared" si="33"/>
        <v>1026507</v>
      </c>
      <c r="AR36" s="69">
        <v>1278838</v>
      </c>
      <c r="AS36" s="69">
        <f t="shared" si="40"/>
        <v>1026507</v>
      </c>
      <c r="AT36" s="63">
        <v>1218610</v>
      </c>
      <c r="AU36" s="26">
        <f t="shared" si="41"/>
        <v>192103</v>
      </c>
      <c r="AV36" s="70" t="str">
        <f t="shared" si="43"/>
        <v>No</v>
      </c>
      <c r="AW36" s="69">
        <f t="shared" si="34"/>
        <v>0</v>
      </c>
      <c r="AX36" s="71">
        <f t="shared" si="35"/>
        <v>1218610</v>
      </c>
      <c r="AY36" s="72">
        <f t="shared" si="42"/>
        <v>1218610</v>
      </c>
      <c r="AZ36" s="73">
        <f t="shared" si="36"/>
        <v>0</v>
      </c>
      <c r="BA36" s="73"/>
      <c r="BB36" s="73">
        <f t="shared" si="37"/>
        <v>12381.390853167759</v>
      </c>
      <c r="BC36" s="26"/>
      <c r="BE36" s="74">
        <f t="shared" si="38"/>
        <v>-192103</v>
      </c>
      <c r="BF36" s="74">
        <f t="shared" si="15"/>
        <v>-192103</v>
      </c>
      <c r="BG36" s="74">
        <f t="shared" si="15"/>
        <v>-164651.4813000001</v>
      </c>
      <c r="BH36" s="74">
        <f t="shared" si="15"/>
        <v>-137204.07936729002</v>
      </c>
      <c r="BI36" s="74">
        <f t="shared" si="15"/>
        <v>-109763.26349383197</v>
      </c>
      <c r="BJ36" s="74">
        <f t="shared" si="15"/>
        <v>-82322.447620373918</v>
      </c>
      <c r="BK36" s="74">
        <f t="shared" si="15"/>
        <v>-54884.375828503398</v>
      </c>
      <c r="BL36" s="74">
        <f t="shared" si="15"/>
        <v>-27442.187914251816</v>
      </c>
      <c r="BM36" s="74"/>
      <c r="BO36" s="74">
        <f t="shared" si="16"/>
        <v>0</v>
      </c>
      <c r="BP36" s="74">
        <f t="shared" si="16"/>
        <v>-27451.518700000001</v>
      </c>
      <c r="BQ36" s="74">
        <f t="shared" si="16"/>
        <v>-27447.401932710014</v>
      </c>
      <c r="BR36" s="74">
        <f t="shared" si="16"/>
        <v>-27440.815873458007</v>
      </c>
      <c r="BS36" s="74">
        <f t="shared" si="16"/>
        <v>-27440.815873457992</v>
      </c>
      <c r="BT36" s="74">
        <f t="shared" si="16"/>
        <v>-27438.071791870625</v>
      </c>
      <c r="BU36" s="74">
        <f t="shared" si="16"/>
        <v>-27442.187914251699</v>
      </c>
      <c r="BV36" s="74">
        <f t="shared" si="16"/>
        <v>-27442.187914251816</v>
      </c>
      <c r="BX36" s="74">
        <f t="shared" si="17"/>
        <v>1218610</v>
      </c>
      <c r="BY36" s="74">
        <f t="shared" si="18"/>
        <v>1191158.4813000001</v>
      </c>
      <c r="BZ36" s="74">
        <f t="shared" si="18"/>
        <v>1163711.07936729</v>
      </c>
      <c r="CA36" s="74">
        <f t="shared" si="18"/>
        <v>1136270.263493832</v>
      </c>
      <c r="CB36" s="74">
        <f t="shared" si="18"/>
        <v>1108829.4476203739</v>
      </c>
      <c r="CC36" s="74">
        <f t="shared" si="18"/>
        <v>1081391.3758285034</v>
      </c>
      <c r="CD36" s="74">
        <f t="shared" si="18"/>
        <v>1053949.1879142518</v>
      </c>
      <c r="CE36" s="74">
        <f t="shared" si="18"/>
        <v>1026507</v>
      </c>
      <c r="CF36" s="74"/>
      <c r="CG36" s="74">
        <f t="shared" si="19"/>
        <v>1218610</v>
      </c>
      <c r="CH36" s="74">
        <f t="shared" si="20"/>
        <v>1191158.4813000001</v>
      </c>
      <c r="CI36" s="74">
        <f t="shared" si="20"/>
        <v>1163711.07936729</v>
      </c>
      <c r="CJ36" s="74">
        <f t="shared" si="20"/>
        <v>1136270.263493832</v>
      </c>
      <c r="CK36" s="74">
        <f t="shared" si="20"/>
        <v>1108829.4476203739</v>
      </c>
      <c r="CL36" s="74">
        <f t="shared" si="20"/>
        <v>1081391.3758285034</v>
      </c>
      <c r="CM36" s="74">
        <f t="shared" si="20"/>
        <v>1053949.1879142518</v>
      </c>
      <c r="CN36" s="74">
        <f t="shared" si="20"/>
        <v>1026507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>
        <v>27</v>
      </c>
      <c r="H37" s="6">
        <v>11</v>
      </c>
      <c r="I37" s="2" t="s">
        <v>195</v>
      </c>
      <c r="J37" s="60"/>
      <c r="K37" s="61">
        <v>2273.58</v>
      </c>
      <c r="L37" s="76"/>
      <c r="M37" s="63">
        <v>1222</v>
      </c>
      <c r="N37" s="64">
        <f t="shared" si="21"/>
        <v>366.6</v>
      </c>
      <c r="O37" s="64">
        <f t="shared" si="22"/>
        <v>1364.15</v>
      </c>
      <c r="P37" s="64">
        <f t="shared" si="23"/>
        <v>0</v>
      </c>
      <c r="Q37" s="64">
        <f t="shared" si="24"/>
        <v>0</v>
      </c>
      <c r="R37" s="65">
        <f t="shared" si="25"/>
        <v>0.54</v>
      </c>
      <c r="S37" s="65">
        <f t="shared" si="7"/>
        <v>0</v>
      </c>
      <c r="T37" s="64">
        <f t="shared" si="8"/>
        <v>0</v>
      </c>
      <c r="U37" s="64">
        <f t="shared" si="26"/>
        <v>0</v>
      </c>
      <c r="V37" s="63">
        <v>98</v>
      </c>
      <c r="W37" s="64">
        <f t="shared" si="27"/>
        <v>24.5</v>
      </c>
      <c r="X37" s="27">
        <f t="shared" si="28"/>
        <v>366.6</v>
      </c>
      <c r="Y37" s="11">
        <f t="shared" si="29"/>
        <v>2664.68</v>
      </c>
      <c r="Z37" s="61">
        <v>4359819492.6700001</v>
      </c>
      <c r="AA37" s="63">
        <v>21560</v>
      </c>
      <c r="AB37" s="27">
        <f t="shared" si="9"/>
        <v>202217.97</v>
      </c>
      <c r="AC37" s="10">
        <f t="shared" si="10"/>
        <v>0.78833699999999995</v>
      </c>
      <c r="AD37" s="63">
        <v>90061</v>
      </c>
      <c r="AE37" s="10">
        <f t="shared" si="11"/>
        <v>0.65292399999999995</v>
      </c>
      <c r="AF37" s="10">
        <f t="shared" si="39"/>
        <v>0.25228699999999998</v>
      </c>
      <c r="AG37" s="66">
        <f t="shared" si="12"/>
        <v>0.25228699999999998</v>
      </c>
      <c r="AH37" s="67">
        <f t="shared" si="13"/>
        <v>0</v>
      </c>
      <c r="AI37" s="68">
        <f t="shared" si="30"/>
        <v>0.25228699999999998</v>
      </c>
      <c r="AJ37" s="63">
        <v>0</v>
      </c>
      <c r="AK37">
        <v>0</v>
      </c>
      <c r="AL37" s="26">
        <f t="shared" si="31"/>
        <v>0</v>
      </c>
      <c r="AM37" s="63">
        <v>0</v>
      </c>
      <c r="AN37">
        <v>0</v>
      </c>
      <c r="AO37" s="26">
        <f t="shared" si="32"/>
        <v>0</v>
      </c>
      <c r="AP37" s="26">
        <f t="shared" si="14"/>
        <v>7747844</v>
      </c>
      <c r="AQ37" s="26">
        <f t="shared" si="33"/>
        <v>7747844</v>
      </c>
      <c r="AR37" s="69">
        <v>6160837</v>
      </c>
      <c r="AS37" s="69">
        <f t="shared" si="40"/>
        <v>8047852</v>
      </c>
      <c r="AT37" s="63">
        <v>8047852</v>
      </c>
      <c r="AU37" s="26">
        <f>ABS(AQ37-AT37)</f>
        <v>300008</v>
      </c>
      <c r="AV37" s="70" t="str">
        <f t="shared" si="43"/>
        <v>No</v>
      </c>
      <c r="AW37" s="69">
        <f t="shared" si="34"/>
        <v>0</v>
      </c>
      <c r="AX37" s="71">
        <f t="shared" si="35"/>
        <v>8047852</v>
      </c>
      <c r="AY37" s="72">
        <f t="shared" si="42"/>
        <v>8047852</v>
      </c>
      <c r="AZ37" s="73">
        <f t="shared" si="36"/>
        <v>0</v>
      </c>
      <c r="BA37" s="73"/>
      <c r="BB37" s="73">
        <f t="shared" si="37"/>
        <v>13507.524256898811</v>
      </c>
      <c r="BC37" s="26"/>
      <c r="BE37" s="74">
        <f t="shared" si="38"/>
        <v>-300008</v>
      </c>
      <c r="BF37" s="74">
        <f t="shared" si="15"/>
        <v>-300008</v>
      </c>
      <c r="BG37" s="74">
        <f t="shared" si="15"/>
        <v>-300008</v>
      </c>
      <c r="BH37" s="74">
        <f t="shared" si="15"/>
        <v>-300008</v>
      </c>
      <c r="BI37" s="74">
        <f t="shared" si="15"/>
        <v>-300008</v>
      </c>
      <c r="BJ37" s="74">
        <f t="shared" si="15"/>
        <v>-300008</v>
      </c>
      <c r="BK37" s="74">
        <f t="shared" si="15"/>
        <v>-300008</v>
      </c>
      <c r="BL37" s="74">
        <f t="shared" si="15"/>
        <v>-300008</v>
      </c>
      <c r="BM37" s="74"/>
      <c r="BO37" s="74">
        <f t="shared" si="16"/>
        <v>0</v>
      </c>
      <c r="BP37" s="74">
        <f t="shared" si="16"/>
        <v>-42871.143199999999</v>
      </c>
      <c r="BQ37" s="74">
        <f t="shared" si="16"/>
        <v>-50011.333599999998</v>
      </c>
      <c r="BR37" s="74">
        <f t="shared" si="16"/>
        <v>-60001.600000000006</v>
      </c>
      <c r="BS37" s="74">
        <f t="shared" si="16"/>
        <v>-75002</v>
      </c>
      <c r="BT37" s="74">
        <f t="shared" si="16"/>
        <v>-99992.666400000002</v>
      </c>
      <c r="BU37" s="74">
        <f t="shared" si="16"/>
        <v>-150004</v>
      </c>
      <c r="BV37" s="74">
        <f t="shared" si="16"/>
        <v>-300008</v>
      </c>
      <c r="BX37" s="74">
        <f t="shared" si="17"/>
        <v>8047852</v>
      </c>
      <c r="BY37" s="74">
        <f t="shared" si="18"/>
        <v>8004980.8568000002</v>
      </c>
      <c r="BZ37" s="74">
        <f t="shared" si="18"/>
        <v>7997840.6664000005</v>
      </c>
      <c r="CA37" s="74">
        <f t="shared" si="18"/>
        <v>7987850.4000000004</v>
      </c>
      <c r="CB37" s="74">
        <f t="shared" si="18"/>
        <v>7972850</v>
      </c>
      <c r="CC37" s="74">
        <f t="shared" si="18"/>
        <v>7947859.3335999995</v>
      </c>
      <c r="CD37" s="74">
        <f t="shared" si="18"/>
        <v>7897848</v>
      </c>
      <c r="CE37" s="74">
        <f t="shared" si="18"/>
        <v>7747844</v>
      </c>
      <c r="CF37" s="74"/>
      <c r="CG37" s="74">
        <f t="shared" si="19"/>
        <v>8047852</v>
      </c>
      <c r="CH37" s="74">
        <f t="shared" si="20"/>
        <v>8047852</v>
      </c>
      <c r="CI37" s="74">
        <f t="shared" si="20"/>
        <v>8047852</v>
      </c>
      <c r="CJ37" s="74">
        <f t="shared" si="20"/>
        <v>8047852</v>
      </c>
      <c r="CK37" s="74">
        <f t="shared" si="20"/>
        <v>8047852</v>
      </c>
      <c r="CL37" s="74">
        <f t="shared" si="20"/>
        <v>8047852</v>
      </c>
      <c r="CM37" s="74">
        <f t="shared" si="20"/>
        <v>8047852</v>
      </c>
      <c r="CN37" s="74">
        <f t="shared" si="20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>
        <v>0</v>
      </c>
      <c r="H38" s="6">
        <v>12</v>
      </c>
      <c r="I38" s="2" t="s">
        <v>196</v>
      </c>
      <c r="J38" s="60"/>
      <c r="K38" s="61">
        <v>679.37</v>
      </c>
      <c r="L38" s="62"/>
      <c r="M38" s="63">
        <v>132</v>
      </c>
      <c r="N38" s="64">
        <f t="shared" si="21"/>
        <v>39.6</v>
      </c>
      <c r="O38" s="64">
        <f t="shared" si="22"/>
        <v>407.62</v>
      </c>
      <c r="P38" s="64">
        <f t="shared" si="23"/>
        <v>0</v>
      </c>
      <c r="Q38" s="64">
        <f t="shared" si="24"/>
        <v>0</v>
      </c>
      <c r="R38" s="65">
        <f t="shared" si="25"/>
        <v>0.19</v>
      </c>
      <c r="S38" s="65">
        <f t="shared" si="7"/>
        <v>0</v>
      </c>
      <c r="T38" s="64">
        <f t="shared" si="8"/>
        <v>0</v>
      </c>
      <c r="U38" s="64">
        <f t="shared" si="26"/>
        <v>0</v>
      </c>
      <c r="V38" s="63">
        <v>4</v>
      </c>
      <c r="W38" s="64">
        <f t="shared" si="27"/>
        <v>1</v>
      </c>
      <c r="X38" s="27">
        <f t="shared" si="28"/>
        <v>39.6</v>
      </c>
      <c r="Y38" s="11">
        <f t="shared" si="29"/>
        <v>719.97</v>
      </c>
      <c r="Z38" s="61">
        <v>823575866.66999996</v>
      </c>
      <c r="AA38" s="63">
        <v>4834</v>
      </c>
      <c r="AB38" s="27">
        <f t="shared" si="9"/>
        <v>170371.51</v>
      </c>
      <c r="AC38" s="10">
        <f t="shared" si="10"/>
        <v>0.66418500000000003</v>
      </c>
      <c r="AD38" s="63">
        <v>114948</v>
      </c>
      <c r="AE38" s="10">
        <f t="shared" si="11"/>
        <v>0.83335000000000004</v>
      </c>
      <c r="AF38" s="10">
        <f t="shared" si="39"/>
        <v>0.28506599999999999</v>
      </c>
      <c r="AG38" s="66">
        <f t="shared" si="12"/>
        <v>0.28506599999999999</v>
      </c>
      <c r="AH38" s="67">
        <f t="shared" si="13"/>
        <v>0</v>
      </c>
      <c r="AI38" s="68">
        <f t="shared" si="30"/>
        <v>0.28506599999999999</v>
      </c>
      <c r="AJ38" s="63">
        <v>0</v>
      </c>
      <c r="AK38">
        <v>0</v>
      </c>
      <c r="AL38" s="26">
        <f t="shared" si="31"/>
        <v>0</v>
      </c>
      <c r="AM38" s="63">
        <v>0</v>
      </c>
      <c r="AN38">
        <v>0</v>
      </c>
      <c r="AO38" s="26">
        <f t="shared" si="32"/>
        <v>0</v>
      </c>
      <c r="AP38" s="26">
        <f t="shared" si="14"/>
        <v>2365379</v>
      </c>
      <c r="AQ38" s="26">
        <f t="shared" si="33"/>
        <v>2365379</v>
      </c>
      <c r="AR38" s="69">
        <v>2983350</v>
      </c>
      <c r="AS38" s="69">
        <f t="shared" si="40"/>
        <v>2365379</v>
      </c>
      <c r="AT38" s="63">
        <v>2683216</v>
      </c>
      <c r="AU38" s="26">
        <f t="shared" si="41"/>
        <v>317837</v>
      </c>
      <c r="AV38" s="70" t="str">
        <f t="shared" si="43"/>
        <v>No</v>
      </c>
      <c r="AW38" s="69">
        <f t="shared" si="34"/>
        <v>0</v>
      </c>
      <c r="AX38" s="71">
        <f t="shared" si="35"/>
        <v>2683216</v>
      </c>
      <c r="AY38" s="72">
        <f t="shared" si="42"/>
        <v>2683216</v>
      </c>
      <c r="AZ38" s="73">
        <f t="shared" si="36"/>
        <v>0</v>
      </c>
      <c r="BA38" s="73"/>
      <c r="BB38" s="73">
        <f t="shared" si="37"/>
        <v>12213.748399252248</v>
      </c>
      <c r="BC38" s="26"/>
      <c r="BE38" s="74">
        <f t="shared" si="38"/>
        <v>-317837</v>
      </c>
      <c r="BF38" s="74">
        <f t="shared" si="15"/>
        <v>-317837</v>
      </c>
      <c r="BG38" s="74">
        <f t="shared" si="15"/>
        <v>-272418.09269999992</v>
      </c>
      <c r="BH38" s="74">
        <f t="shared" si="15"/>
        <v>-227005.99664690997</v>
      </c>
      <c r="BI38" s="74">
        <f t="shared" si="15"/>
        <v>-181604.79731752817</v>
      </c>
      <c r="BJ38" s="74">
        <f t="shared" si="15"/>
        <v>-136203.59798814636</v>
      </c>
      <c r="BK38" s="74">
        <f t="shared" si="15"/>
        <v>-90806.938778697047</v>
      </c>
      <c r="BL38" s="74">
        <f t="shared" si="15"/>
        <v>-45403.469389348291</v>
      </c>
      <c r="BM38" s="74"/>
      <c r="BO38" s="74">
        <f t="shared" si="16"/>
        <v>0</v>
      </c>
      <c r="BP38" s="74">
        <f t="shared" si="16"/>
        <v>-45418.907299999999</v>
      </c>
      <c r="BQ38" s="74">
        <f t="shared" si="16"/>
        <v>-45412.096053089983</v>
      </c>
      <c r="BR38" s="74">
        <f t="shared" si="16"/>
        <v>-45401.199329381998</v>
      </c>
      <c r="BS38" s="74">
        <f t="shared" si="16"/>
        <v>-45401.199329382041</v>
      </c>
      <c r="BT38" s="74">
        <f t="shared" si="16"/>
        <v>-45396.659209449179</v>
      </c>
      <c r="BU38" s="74">
        <f t="shared" si="16"/>
        <v>-45403.469389348524</v>
      </c>
      <c r="BV38" s="74">
        <f t="shared" si="16"/>
        <v>-45403.469389348291</v>
      </c>
      <c r="BX38" s="74">
        <f t="shared" si="17"/>
        <v>2683216</v>
      </c>
      <c r="BY38" s="74">
        <f t="shared" si="18"/>
        <v>2637797.0926999999</v>
      </c>
      <c r="BZ38" s="74">
        <f t="shared" si="18"/>
        <v>2592384.99664691</v>
      </c>
      <c r="CA38" s="74">
        <f t="shared" si="18"/>
        <v>2546983.7973175282</v>
      </c>
      <c r="CB38" s="74">
        <f t="shared" si="18"/>
        <v>2501582.5979881464</v>
      </c>
      <c r="CC38" s="74">
        <f t="shared" si="18"/>
        <v>2456185.938778697</v>
      </c>
      <c r="CD38" s="74">
        <f t="shared" si="18"/>
        <v>2410782.4693893483</v>
      </c>
      <c r="CE38" s="74">
        <f t="shared" si="18"/>
        <v>2365379</v>
      </c>
      <c r="CF38" s="74"/>
      <c r="CG38" s="74">
        <f t="shared" si="19"/>
        <v>2683216</v>
      </c>
      <c r="CH38" s="74">
        <f t="shared" si="20"/>
        <v>2637797.0926999999</v>
      </c>
      <c r="CI38" s="74">
        <f t="shared" si="20"/>
        <v>2592384.99664691</v>
      </c>
      <c r="CJ38" s="74">
        <f t="shared" si="20"/>
        <v>2546983.7973175282</v>
      </c>
      <c r="CK38" s="74">
        <f t="shared" si="20"/>
        <v>2501582.5979881464</v>
      </c>
      <c r="CL38" s="74">
        <f t="shared" si="20"/>
        <v>2456185.938778697</v>
      </c>
      <c r="CM38" s="74">
        <f t="shared" si="20"/>
        <v>2410782.4693893483</v>
      </c>
      <c r="CN38" s="74">
        <f t="shared" si="20"/>
        <v>2365379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>
        <v>0</v>
      </c>
      <c r="H39" s="6">
        <v>13</v>
      </c>
      <c r="I39" s="2" t="s">
        <v>197</v>
      </c>
      <c r="J39" s="60"/>
      <c r="K39" s="61">
        <v>254.33</v>
      </c>
      <c r="L39" s="62"/>
      <c r="M39" s="63">
        <v>83</v>
      </c>
      <c r="N39" s="64">
        <f t="shared" si="21"/>
        <v>24.9</v>
      </c>
      <c r="O39" s="64">
        <f t="shared" si="22"/>
        <v>152.6</v>
      </c>
      <c r="P39" s="64">
        <f t="shared" si="23"/>
        <v>0</v>
      </c>
      <c r="Q39" s="64">
        <f t="shared" si="24"/>
        <v>0</v>
      </c>
      <c r="R39" s="65">
        <f t="shared" si="25"/>
        <v>0.33</v>
      </c>
      <c r="S39" s="65">
        <f t="shared" si="7"/>
        <v>0</v>
      </c>
      <c r="T39" s="64">
        <f t="shared" si="8"/>
        <v>0</v>
      </c>
      <c r="U39" s="64">
        <f t="shared" si="26"/>
        <v>0</v>
      </c>
      <c r="V39" s="63">
        <v>3</v>
      </c>
      <c r="W39" s="64">
        <f t="shared" si="27"/>
        <v>0.75</v>
      </c>
      <c r="X39" s="27">
        <f t="shared" si="28"/>
        <v>24.9</v>
      </c>
      <c r="Y39" s="11">
        <f t="shared" si="29"/>
        <v>279.98</v>
      </c>
      <c r="Z39" s="61">
        <v>484392984.32999998</v>
      </c>
      <c r="AA39" s="63">
        <v>2420</v>
      </c>
      <c r="AB39" s="27">
        <f t="shared" si="9"/>
        <v>200162.39</v>
      </c>
      <c r="AC39" s="10">
        <f t="shared" si="10"/>
        <v>0.78032299999999999</v>
      </c>
      <c r="AD39" s="63">
        <v>102440</v>
      </c>
      <c r="AE39" s="10">
        <f t="shared" si="11"/>
        <v>0.74266900000000002</v>
      </c>
      <c r="AF39" s="10">
        <f t="shared" si="39"/>
        <v>0.23097300000000001</v>
      </c>
      <c r="AG39" s="66">
        <f t="shared" si="12"/>
        <v>0.23097300000000001</v>
      </c>
      <c r="AH39" s="67">
        <f t="shared" si="13"/>
        <v>0</v>
      </c>
      <c r="AI39" s="68">
        <f t="shared" si="30"/>
        <v>0.23097300000000001</v>
      </c>
      <c r="AJ39" s="63">
        <v>0</v>
      </c>
      <c r="AK39">
        <v>0</v>
      </c>
      <c r="AL39" s="26">
        <f t="shared" si="31"/>
        <v>0</v>
      </c>
      <c r="AM39" s="63">
        <v>42</v>
      </c>
      <c r="AN39">
        <v>4</v>
      </c>
      <c r="AO39" s="26">
        <f t="shared" si="32"/>
        <v>16800</v>
      </c>
      <c r="AP39" s="26">
        <f t="shared" si="14"/>
        <v>745297</v>
      </c>
      <c r="AQ39" s="26">
        <f t="shared" si="33"/>
        <v>762097</v>
      </c>
      <c r="AR39" s="69">
        <v>1223830</v>
      </c>
      <c r="AS39" s="69">
        <f t="shared" si="40"/>
        <v>762097</v>
      </c>
      <c r="AT39" s="63">
        <v>1190095</v>
      </c>
      <c r="AU39" s="26">
        <f t="shared" si="41"/>
        <v>427998</v>
      </c>
      <c r="AV39" s="70" t="str">
        <f t="shared" si="43"/>
        <v>No</v>
      </c>
      <c r="AW39" s="69">
        <f t="shared" si="34"/>
        <v>0</v>
      </c>
      <c r="AX39" s="71">
        <f t="shared" si="35"/>
        <v>1190095</v>
      </c>
      <c r="AY39" s="72">
        <f t="shared" si="42"/>
        <v>1190095</v>
      </c>
      <c r="AZ39" s="73">
        <f t="shared" si="36"/>
        <v>0</v>
      </c>
      <c r="BA39" s="73"/>
      <c r="BB39" s="73">
        <f t="shared" si="37"/>
        <v>12687.333385758659</v>
      </c>
      <c r="BC39" s="26"/>
      <c r="BE39" s="74">
        <f t="shared" si="38"/>
        <v>-427998</v>
      </c>
      <c r="BF39" s="74">
        <f t="shared" si="15"/>
        <v>-427998</v>
      </c>
      <c r="BG39" s="74">
        <f t="shared" si="15"/>
        <v>-366837.0858</v>
      </c>
      <c r="BH39" s="74">
        <f t="shared" si="15"/>
        <v>-305685.34359713993</v>
      </c>
      <c r="BI39" s="74">
        <f t="shared" si="15"/>
        <v>-244548.2748777119</v>
      </c>
      <c r="BJ39" s="74">
        <f t="shared" si="15"/>
        <v>-183411.20615828387</v>
      </c>
      <c r="BK39" s="74">
        <f t="shared" si="15"/>
        <v>-122280.25114572782</v>
      </c>
      <c r="BL39" s="74">
        <f t="shared" si="15"/>
        <v>-61140.125572863966</v>
      </c>
      <c r="BM39" s="74"/>
      <c r="BO39" s="74">
        <f t="shared" si="16"/>
        <v>0</v>
      </c>
      <c r="BP39" s="74">
        <f t="shared" si="16"/>
        <v>-61160.914199999999</v>
      </c>
      <c r="BQ39" s="74">
        <f t="shared" si="16"/>
        <v>-61151.742202859998</v>
      </c>
      <c r="BR39" s="74">
        <f t="shared" si="16"/>
        <v>-61137.068719427989</v>
      </c>
      <c r="BS39" s="74">
        <f t="shared" si="16"/>
        <v>-61137.068719427974</v>
      </c>
      <c r="BT39" s="74">
        <f t="shared" si="16"/>
        <v>-61130.955012556013</v>
      </c>
      <c r="BU39" s="74">
        <f t="shared" si="16"/>
        <v>-61140.125572863908</v>
      </c>
      <c r="BV39" s="74">
        <f t="shared" si="16"/>
        <v>-61140.125572863966</v>
      </c>
      <c r="BX39" s="74">
        <f t="shared" si="17"/>
        <v>1190095</v>
      </c>
      <c r="BY39" s="74">
        <f t="shared" si="18"/>
        <v>1128934.0858</v>
      </c>
      <c r="BZ39" s="74">
        <f t="shared" si="18"/>
        <v>1067782.3435971399</v>
      </c>
      <c r="CA39" s="74">
        <f t="shared" si="18"/>
        <v>1006645.2748777119</v>
      </c>
      <c r="CB39" s="74">
        <f t="shared" si="18"/>
        <v>945508.20615828387</v>
      </c>
      <c r="CC39" s="74">
        <f t="shared" si="18"/>
        <v>884377.25114572782</v>
      </c>
      <c r="CD39" s="74">
        <f t="shared" si="18"/>
        <v>823237.12557286397</v>
      </c>
      <c r="CE39" s="74">
        <f t="shared" si="18"/>
        <v>762097</v>
      </c>
      <c r="CF39" s="74"/>
      <c r="CG39" s="74">
        <f t="shared" si="19"/>
        <v>1190095</v>
      </c>
      <c r="CH39" s="74">
        <f t="shared" si="20"/>
        <v>1128934.0858</v>
      </c>
      <c r="CI39" s="74">
        <f t="shared" si="20"/>
        <v>1067782.3435971399</v>
      </c>
      <c r="CJ39" s="74">
        <f t="shared" si="20"/>
        <v>1006645.2748777119</v>
      </c>
      <c r="CK39" s="74">
        <f t="shared" si="20"/>
        <v>945508.20615828387</v>
      </c>
      <c r="CL39" s="74">
        <f t="shared" si="20"/>
        <v>884377.25114572782</v>
      </c>
      <c r="CM39" s="74">
        <f t="shared" si="20"/>
        <v>823237.12557286397</v>
      </c>
      <c r="CN39" s="74">
        <f t="shared" si="20"/>
        <v>762097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>
        <v>0</v>
      </c>
      <c r="H40" s="6">
        <v>14</v>
      </c>
      <c r="I40" s="2" t="s">
        <v>198</v>
      </c>
      <c r="J40" s="60"/>
      <c r="K40" s="61">
        <v>2591.44</v>
      </c>
      <c r="L40" s="62"/>
      <c r="M40" s="63">
        <v>940</v>
      </c>
      <c r="N40" s="64">
        <f t="shared" si="21"/>
        <v>282</v>
      </c>
      <c r="O40" s="64">
        <f t="shared" si="22"/>
        <v>1554.86</v>
      </c>
      <c r="P40" s="64">
        <f t="shared" si="23"/>
        <v>0</v>
      </c>
      <c r="Q40" s="64">
        <f t="shared" si="24"/>
        <v>0</v>
      </c>
      <c r="R40" s="65">
        <f t="shared" si="25"/>
        <v>0.36</v>
      </c>
      <c r="S40" s="65">
        <f t="shared" si="7"/>
        <v>0</v>
      </c>
      <c r="T40" s="64">
        <f t="shared" si="8"/>
        <v>0</v>
      </c>
      <c r="U40" s="64">
        <f t="shared" si="26"/>
        <v>0</v>
      </c>
      <c r="V40" s="63">
        <v>191</v>
      </c>
      <c r="W40" s="64">
        <f t="shared" si="27"/>
        <v>47.75</v>
      </c>
      <c r="X40" s="27">
        <f t="shared" si="28"/>
        <v>282</v>
      </c>
      <c r="Y40" s="11">
        <f t="shared" si="29"/>
        <v>2921.19</v>
      </c>
      <c r="Z40" s="61">
        <v>7314429914.6700001</v>
      </c>
      <c r="AA40" s="63">
        <v>28148</v>
      </c>
      <c r="AB40" s="27">
        <f t="shared" si="9"/>
        <v>259856.11</v>
      </c>
      <c r="AC40" s="10">
        <f t="shared" si="10"/>
        <v>1.013036</v>
      </c>
      <c r="AD40" s="63">
        <v>94750</v>
      </c>
      <c r="AE40" s="10">
        <f t="shared" si="11"/>
        <v>0.68691800000000003</v>
      </c>
      <c r="AF40" s="10">
        <f t="shared" si="39"/>
        <v>8.4798999999999999E-2</v>
      </c>
      <c r="AG40" s="66">
        <f t="shared" si="12"/>
        <v>8.4798999999999999E-2</v>
      </c>
      <c r="AH40" s="67">
        <f t="shared" si="13"/>
        <v>0</v>
      </c>
      <c r="AI40" s="68">
        <f t="shared" si="30"/>
        <v>8.4798999999999999E-2</v>
      </c>
      <c r="AJ40" s="63">
        <v>0</v>
      </c>
      <c r="AK40">
        <v>0</v>
      </c>
      <c r="AL40" s="26">
        <f t="shared" si="31"/>
        <v>0</v>
      </c>
      <c r="AM40" s="63">
        <v>0</v>
      </c>
      <c r="AN40">
        <v>0</v>
      </c>
      <c r="AO40" s="26">
        <f t="shared" si="32"/>
        <v>0</v>
      </c>
      <c r="AP40" s="26">
        <f t="shared" si="14"/>
        <v>2854904</v>
      </c>
      <c r="AQ40" s="26">
        <f t="shared" si="33"/>
        <v>2854904</v>
      </c>
      <c r="AR40" s="69">
        <v>2211848</v>
      </c>
      <c r="AS40" s="69">
        <f t="shared" si="40"/>
        <v>2854904</v>
      </c>
      <c r="AT40" s="63">
        <v>3772866</v>
      </c>
      <c r="AU40" s="26">
        <f t="shared" si="41"/>
        <v>917962</v>
      </c>
      <c r="AV40" s="70" t="str">
        <f t="shared" si="43"/>
        <v>No</v>
      </c>
      <c r="AW40" s="69">
        <f t="shared" si="34"/>
        <v>0</v>
      </c>
      <c r="AX40" s="71">
        <f t="shared" si="35"/>
        <v>3772866</v>
      </c>
      <c r="AY40" s="72">
        <f t="shared" si="42"/>
        <v>3772866</v>
      </c>
      <c r="AZ40" s="73">
        <f t="shared" si="36"/>
        <v>0</v>
      </c>
      <c r="BA40" s="73"/>
      <c r="BB40" s="73">
        <f t="shared" si="37"/>
        <v>12991.508485629611</v>
      </c>
      <c r="BC40" s="26"/>
      <c r="BE40" s="74">
        <f t="shared" si="38"/>
        <v>-917962</v>
      </c>
      <c r="BF40" s="74">
        <f t="shared" si="15"/>
        <v>-917962</v>
      </c>
      <c r="BG40" s="74">
        <f t="shared" si="15"/>
        <v>-786785.23020000011</v>
      </c>
      <c r="BH40" s="74">
        <f t="shared" si="15"/>
        <v>-655628.13232565997</v>
      </c>
      <c r="BI40" s="74">
        <f t="shared" si="15"/>
        <v>-524502.50586052798</v>
      </c>
      <c r="BJ40" s="74">
        <f t="shared" si="15"/>
        <v>-393376.87939539598</v>
      </c>
      <c r="BK40" s="74">
        <f t="shared" si="15"/>
        <v>-262264.36549291061</v>
      </c>
      <c r="BL40" s="74">
        <f t="shared" si="15"/>
        <v>-131132.18274645507</v>
      </c>
      <c r="BM40" s="74"/>
      <c r="BO40" s="74">
        <f t="shared" si="16"/>
        <v>0</v>
      </c>
      <c r="BP40" s="74">
        <f t="shared" si="16"/>
        <v>-131176.76980000001</v>
      </c>
      <c r="BQ40" s="74">
        <f t="shared" si="16"/>
        <v>-131157.09787434002</v>
      </c>
      <c r="BR40" s="74">
        <f t="shared" si="16"/>
        <v>-131125.62646513199</v>
      </c>
      <c r="BS40" s="74">
        <f t="shared" si="16"/>
        <v>-131125.62646513199</v>
      </c>
      <c r="BT40" s="74">
        <f t="shared" si="16"/>
        <v>-131112.51390248549</v>
      </c>
      <c r="BU40" s="74">
        <f t="shared" si="16"/>
        <v>-131132.18274645531</v>
      </c>
      <c r="BV40" s="74">
        <f t="shared" si="16"/>
        <v>-131132.18274645507</v>
      </c>
      <c r="BX40" s="74">
        <f t="shared" si="17"/>
        <v>3772866</v>
      </c>
      <c r="BY40" s="74">
        <f t="shared" si="18"/>
        <v>3641689.2302000001</v>
      </c>
      <c r="BZ40" s="74">
        <f t="shared" si="18"/>
        <v>3510532.13232566</v>
      </c>
      <c r="CA40" s="74">
        <f t="shared" si="18"/>
        <v>3379406.505860528</v>
      </c>
      <c r="CB40" s="74">
        <f t="shared" si="18"/>
        <v>3248280.879395396</v>
      </c>
      <c r="CC40" s="74">
        <f t="shared" si="18"/>
        <v>3117168.3654929106</v>
      </c>
      <c r="CD40" s="74">
        <f t="shared" si="18"/>
        <v>2986036.1827464551</v>
      </c>
      <c r="CE40" s="74">
        <f t="shared" si="18"/>
        <v>2854904</v>
      </c>
      <c r="CF40" s="74"/>
      <c r="CG40" s="74">
        <f t="shared" si="19"/>
        <v>3772866</v>
      </c>
      <c r="CH40" s="74">
        <f t="shared" si="20"/>
        <v>3641689.2302000001</v>
      </c>
      <c r="CI40" s="74">
        <f t="shared" si="20"/>
        <v>3510532.13232566</v>
      </c>
      <c r="CJ40" s="74">
        <f t="shared" si="20"/>
        <v>3379406.505860528</v>
      </c>
      <c r="CK40" s="74">
        <f t="shared" si="20"/>
        <v>3248280.879395396</v>
      </c>
      <c r="CL40" s="74">
        <f t="shared" si="20"/>
        <v>3117168.3654929106</v>
      </c>
      <c r="CM40" s="74">
        <f t="shared" si="20"/>
        <v>2986036.1827464551</v>
      </c>
      <c r="CN40" s="74">
        <f t="shared" si="20"/>
        <v>2854904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>
        <v>4</v>
      </c>
      <c r="H41" s="6">
        <v>15</v>
      </c>
      <c r="I41" s="2" t="s">
        <v>200</v>
      </c>
      <c r="J41" s="60"/>
      <c r="K41" s="61">
        <v>19751.77</v>
      </c>
      <c r="L41" s="76"/>
      <c r="M41" s="63">
        <v>17254</v>
      </c>
      <c r="N41" s="64">
        <f t="shared" si="21"/>
        <v>5176.2</v>
      </c>
      <c r="O41" s="64">
        <f t="shared" si="22"/>
        <v>11851.06</v>
      </c>
      <c r="P41" s="64">
        <f t="shared" si="23"/>
        <v>5402.9400000000005</v>
      </c>
      <c r="Q41" s="64">
        <f t="shared" si="24"/>
        <v>810.44</v>
      </c>
      <c r="R41" s="65">
        <f t="shared" si="25"/>
        <v>0.87</v>
      </c>
      <c r="S41" s="65">
        <f t="shared" si="7"/>
        <v>0.27</v>
      </c>
      <c r="T41" s="64">
        <f t="shared" si="8"/>
        <v>5332.98</v>
      </c>
      <c r="U41" s="64">
        <f t="shared" si="26"/>
        <v>799.95</v>
      </c>
      <c r="V41" s="63">
        <v>6263</v>
      </c>
      <c r="W41" s="64">
        <f t="shared" si="27"/>
        <v>1565.75</v>
      </c>
      <c r="X41" s="27">
        <f t="shared" si="28"/>
        <v>5176.2</v>
      </c>
      <c r="Y41" s="11">
        <f t="shared" si="29"/>
        <v>27304.16</v>
      </c>
      <c r="Z41" s="61">
        <v>14428521408.33</v>
      </c>
      <c r="AA41" s="63">
        <v>148377</v>
      </c>
      <c r="AB41" s="27">
        <f t="shared" si="9"/>
        <v>97242.3</v>
      </c>
      <c r="AC41" s="10">
        <f t="shared" si="10"/>
        <v>0.37909399999999999</v>
      </c>
      <c r="AD41" s="63">
        <v>54440</v>
      </c>
      <c r="AE41" s="10">
        <f t="shared" si="11"/>
        <v>0.394679</v>
      </c>
      <c r="AF41" s="10">
        <f t="shared" si="39"/>
        <v>0.61623099999999997</v>
      </c>
      <c r="AG41" s="66">
        <f t="shared" si="12"/>
        <v>0.61623099999999997</v>
      </c>
      <c r="AH41" s="67">
        <f t="shared" si="13"/>
        <v>0.06</v>
      </c>
      <c r="AI41" s="68">
        <f t="shared" si="30"/>
        <v>0.67623100000000003</v>
      </c>
      <c r="AJ41" s="63">
        <v>0</v>
      </c>
      <c r="AK41">
        <v>0</v>
      </c>
      <c r="AL41" s="26">
        <f t="shared" si="31"/>
        <v>0</v>
      </c>
      <c r="AM41" s="63">
        <v>0</v>
      </c>
      <c r="AN41">
        <v>0</v>
      </c>
      <c r="AO41" s="26">
        <f t="shared" si="32"/>
        <v>0</v>
      </c>
      <c r="AP41" s="26">
        <f t="shared" si="14"/>
        <v>212796671</v>
      </c>
      <c r="AQ41" s="26">
        <f t="shared" si="33"/>
        <v>212796671</v>
      </c>
      <c r="AR41" s="69">
        <v>181105390</v>
      </c>
      <c r="AS41" s="69">
        <f t="shared" si="40"/>
        <v>212796671</v>
      </c>
      <c r="AT41" s="63">
        <v>201710496</v>
      </c>
      <c r="AU41" s="26">
        <f t="shared" si="41"/>
        <v>11086175</v>
      </c>
      <c r="AV41" s="70" t="str">
        <f t="shared" si="43"/>
        <v>Yes</v>
      </c>
      <c r="AW41" s="69">
        <f t="shared" si="34"/>
        <v>11086175</v>
      </c>
      <c r="AX41" s="71">
        <f t="shared" si="35"/>
        <v>212796671</v>
      </c>
      <c r="AY41" s="72">
        <f t="shared" si="42"/>
        <v>212796671</v>
      </c>
      <c r="AZ41" s="73">
        <f t="shared" si="36"/>
        <v>11086175</v>
      </c>
      <c r="BA41" s="73"/>
      <c r="BB41" s="73">
        <f t="shared" si="37"/>
        <v>15931.759229679163</v>
      </c>
      <c r="BC41" s="26"/>
      <c r="BE41" s="74">
        <f t="shared" si="38"/>
        <v>0</v>
      </c>
      <c r="BF41" s="74">
        <f t="shared" si="15"/>
        <v>0</v>
      </c>
      <c r="BG41" s="74">
        <f t="shared" si="15"/>
        <v>0</v>
      </c>
      <c r="BH41" s="74">
        <f t="shared" si="15"/>
        <v>0</v>
      </c>
      <c r="BI41" s="74">
        <f t="shared" si="15"/>
        <v>0</v>
      </c>
      <c r="BJ41" s="74">
        <f t="shared" si="15"/>
        <v>0</v>
      </c>
      <c r="BK41" s="74">
        <f t="shared" si="15"/>
        <v>0</v>
      </c>
      <c r="BL41" s="74">
        <f t="shared" si="15"/>
        <v>0</v>
      </c>
      <c r="BM41" s="74"/>
      <c r="BO41" s="74">
        <f t="shared" si="16"/>
        <v>0</v>
      </c>
      <c r="BP41" s="74">
        <f t="shared" si="16"/>
        <v>0</v>
      </c>
      <c r="BQ41" s="74">
        <f t="shared" si="16"/>
        <v>0</v>
      </c>
      <c r="BR41" s="74">
        <f t="shared" si="16"/>
        <v>0</v>
      </c>
      <c r="BS41" s="74">
        <f t="shared" si="16"/>
        <v>0</v>
      </c>
      <c r="BT41" s="74">
        <f t="shared" si="16"/>
        <v>0</v>
      </c>
      <c r="BU41" s="74">
        <f t="shared" si="16"/>
        <v>0</v>
      </c>
      <c r="BV41" s="74">
        <f t="shared" si="16"/>
        <v>0</v>
      </c>
      <c r="BX41" s="74">
        <f t="shared" si="17"/>
        <v>212796671</v>
      </c>
      <c r="BY41" s="74">
        <f t="shared" si="18"/>
        <v>212796671</v>
      </c>
      <c r="BZ41" s="74">
        <f t="shared" si="18"/>
        <v>212796671</v>
      </c>
      <c r="CA41" s="74">
        <f t="shared" si="18"/>
        <v>212796671</v>
      </c>
      <c r="CB41" s="74">
        <f t="shared" si="18"/>
        <v>212796671</v>
      </c>
      <c r="CC41" s="74">
        <f t="shared" si="18"/>
        <v>212796671</v>
      </c>
      <c r="CD41" s="74">
        <f t="shared" si="18"/>
        <v>212796671</v>
      </c>
      <c r="CE41" s="74">
        <f t="shared" si="18"/>
        <v>212796671</v>
      </c>
      <c r="CF41" s="74"/>
      <c r="CG41" s="74">
        <f t="shared" si="19"/>
        <v>212796671</v>
      </c>
      <c r="CH41" s="74">
        <f t="shared" si="20"/>
        <v>212796671</v>
      </c>
      <c r="CI41" s="74">
        <f t="shared" si="20"/>
        <v>212796671</v>
      </c>
      <c r="CJ41" s="74">
        <f t="shared" si="20"/>
        <v>212796671</v>
      </c>
      <c r="CK41" s="74">
        <f t="shared" si="20"/>
        <v>212796671</v>
      </c>
      <c r="CL41" s="74">
        <f t="shared" si="20"/>
        <v>212796671</v>
      </c>
      <c r="CM41" s="74">
        <f t="shared" si="20"/>
        <v>212796671</v>
      </c>
      <c r="CN41" s="74">
        <f t="shared" si="20"/>
        <v>212796671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>
        <v>0</v>
      </c>
      <c r="H42" s="6">
        <v>16</v>
      </c>
      <c r="I42" s="2" t="s">
        <v>201</v>
      </c>
      <c r="J42" s="60"/>
      <c r="K42" s="61">
        <v>133.88</v>
      </c>
      <c r="L42" s="62"/>
      <c r="M42" s="63">
        <v>19</v>
      </c>
      <c r="N42" s="64">
        <f t="shared" si="21"/>
        <v>5.7</v>
      </c>
      <c r="O42" s="64">
        <f t="shared" si="22"/>
        <v>80.33</v>
      </c>
      <c r="P42" s="64">
        <f t="shared" si="23"/>
        <v>0</v>
      </c>
      <c r="Q42" s="64">
        <f t="shared" si="24"/>
        <v>0</v>
      </c>
      <c r="R42" s="65">
        <f t="shared" si="25"/>
        <v>0.14000000000000001</v>
      </c>
      <c r="S42" s="65">
        <f t="shared" si="7"/>
        <v>0</v>
      </c>
      <c r="T42" s="64">
        <f t="shared" si="8"/>
        <v>0</v>
      </c>
      <c r="U42" s="64">
        <f t="shared" si="26"/>
        <v>0</v>
      </c>
      <c r="V42" s="63">
        <v>1</v>
      </c>
      <c r="W42" s="64">
        <f t="shared" si="27"/>
        <v>0.25</v>
      </c>
      <c r="X42" s="27">
        <f t="shared" si="28"/>
        <v>5.7</v>
      </c>
      <c r="Y42" s="11">
        <f t="shared" si="29"/>
        <v>139.82999999999998</v>
      </c>
      <c r="Z42" s="61">
        <v>694446783</v>
      </c>
      <c r="AA42" s="63">
        <v>1652</v>
      </c>
      <c r="AB42" s="27">
        <f t="shared" si="9"/>
        <v>420367.3</v>
      </c>
      <c r="AC42" s="10">
        <f t="shared" si="10"/>
        <v>1.638781</v>
      </c>
      <c r="AD42" s="63">
        <v>149643</v>
      </c>
      <c r="AE42" s="10">
        <f t="shared" si="11"/>
        <v>1.084881</v>
      </c>
      <c r="AF42" s="10">
        <f t="shared" si="39"/>
        <v>-0.472611</v>
      </c>
      <c r="AG42" s="66">
        <f t="shared" si="12"/>
        <v>0.01</v>
      </c>
      <c r="AH42" s="67">
        <f t="shared" si="13"/>
        <v>0</v>
      </c>
      <c r="AI42" s="68">
        <f t="shared" si="30"/>
        <v>0.01</v>
      </c>
      <c r="AJ42" s="63">
        <v>132</v>
      </c>
      <c r="AK42">
        <v>13</v>
      </c>
      <c r="AL42" s="26">
        <f t="shared" si="31"/>
        <v>171600</v>
      </c>
      <c r="AM42" s="63">
        <v>0</v>
      </c>
      <c r="AN42">
        <v>0</v>
      </c>
      <c r="AO42" s="26">
        <f t="shared" si="32"/>
        <v>0</v>
      </c>
      <c r="AP42" s="26">
        <f t="shared" si="14"/>
        <v>16115</v>
      </c>
      <c r="AQ42" s="26">
        <f t="shared" si="33"/>
        <v>187715</v>
      </c>
      <c r="AR42" s="69">
        <v>23014</v>
      </c>
      <c r="AS42" s="69">
        <f t="shared" si="40"/>
        <v>187715</v>
      </c>
      <c r="AT42" s="63">
        <v>137375</v>
      </c>
      <c r="AU42" s="26">
        <f t="shared" si="41"/>
        <v>50340</v>
      </c>
      <c r="AV42" s="70" t="str">
        <f t="shared" si="43"/>
        <v>Yes</v>
      </c>
      <c r="AW42" s="69">
        <f t="shared" si="34"/>
        <v>50340</v>
      </c>
      <c r="AX42" s="71">
        <f t="shared" si="35"/>
        <v>187715</v>
      </c>
      <c r="AY42" s="72">
        <f t="shared" si="42"/>
        <v>187715</v>
      </c>
      <c r="AZ42" s="73">
        <f t="shared" si="36"/>
        <v>50340</v>
      </c>
      <c r="BA42" s="73"/>
      <c r="BB42" s="73">
        <f t="shared" si="37"/>
        <v>12037.203092321481</v>
      </c>
      <c r="BC42" s="26"/>
      <c r="BE42" s="74">
        <f t="shared" si="38"/>
        <v>0</v>
      </c>
      <c r="BF42" s="74">
        <f t="shared" si="15"/>
        <v>0</v>
      </c>
      <c r="BG42" s="74">
        <f t="shared" si="15"/>
        <v>0</v>
      </c>
      <c r="BH42" s="74">
        <f t="shared" si="15"/>
        <v>0</v>
      </c>
      <c r="BI42" s="74">
        <f t="shared" si="15"/>
        <v>0</v>
      </c>
      <c r="BJ42" s="74">
        <f t="shared" si="15"/>
        <v>0</v>
      </c>
      <c r="BK42" s="74">
        <f t="shared" si="15"/>
        <v>0</v>
      </c>
      <c r="BL42" s="74">
        <f t="shared" si="15"/>
        <v>0</v>
      </c>
      <c r="BM42" s="74"/>
      <c r="BO42" s="74">
        <f t="shared" si="16"/>
        <v>0</v>
      </c>
      <c r="BP42" s="74">
        <f t="shared" si="16"/>
        <v>0</v>
      </c>
      <c r="BQ42" s="74">
        <f t="shared" si="16"/>
        <v>0</v>
      </c>
      <c r="BR42" s="74">
        <f t="shared" si="16"/>
        <v>0</v>
      </c>
      <c r="BS42" s="74">
        <f t="shared" si="16"/>
        <v>0</v>
      </c>
      <c r="BT42" s="74">
        <f t="shared" si="16"/>
        <v>0</v>
      </c>
      <c r="BU42" s="74">
        <f t="shared" si="16"/>
        <v>0</v>
      </c>
      <c r="BV42" s="74">
        <f t="shared" si="16"/>
        <v>0</v>
      </c>
      <c r="BX42" s="74">
        <f t="shared" si="17"/>
        <v>187715</v>
      </c>
      <c r="BY42" s="74">
        <f t="shared" si="18"/>
        <v>187715</v>
      </c>
      <c r="BZ42" s="74">
        <f t="shared" si="18"/>
        <v>187715</v>
      </c>
      <c r="CA42" s="74">
        <f t="shared" si="18"/>
        <v>187715</v>
      </c>
      <c r="CB42" s="74">
        <f t="shared" si="18"/>
        <v>187715</v>
      </c>
      <c r="CC42" s="74">
        <f t="shared" si="18"/>
        <v>187715</v>
      </c>
      <c r="CD42" s="74">
        <f t="shared" si="18"/>
        <v>187715</v>
      </c>
      <c r="CE42" s="74">
        <f t="shared" si="18"/>
        <v>187715</v>
      </c>
      <c r="CF42" s="74"/>
      <c r="CG42" s="74">
        <f t="shared" si="19"/>
        <v>187715</v>
      </c>
      <c r="CH42" s="74">
        <f t="shared" si="20"/>
        <v>187715</v>
      </c>
      <c r="CI42" s="74">
        <f t="shared" si="20"/>
        <v>187715</v>
      </c>
      <c r="CJ42" s="74">
        <f t="shared" si="20"/>
        <v>187715</v>
      </c>
      <c r="CK42" s="74">
        <f t="shared" si="20"/>
        <v>187715</v>
      </c>
      <c r="CL42" s="74">
        <f t="shared" si="20"/>
        <v>187715</v>
      </c>
      <c r="CM42" s="74">
        <f t="shared" si="20"/>
        <v>187715</v>
      </c>
      <c r="CN42" s="74">
        <f t="shared" si="20"/>
        <v>187715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>
        <v>17</v>
      </c>
      <c r="H43" s="6">
        <v>17</v>
      </c>
      <c r="I43" s="2" t="s">
        <v>202</v>
      </c>
      <c r="J43" s="60"/>
      <c r="K43" s="61">
        <v>7903.53</v>
      </c>
      <c r="L43" s="76"/>
      <c r="M43" s="63">
        <v>4390</v>
      </c>
      <c r="N43" s="64">
        <f t="shared" si="21"/>
        <v>1317</v>
      </c>
      <c r="O43" s="64">
        <f t="shared" si="22"/>
        <v>4742.12</v>
      </c>
      <c r="P43" s="64">
        <f t="shared" si="23"/>
        <v>0</v>
      </c>
      <c r="Q43" s="64">
        <f t="shared" si="24"/>
        <v>0</v>
      </c>
      <c r="R43" s="65">
        <f t="shared" si="25"/>
        <v>0.56000000000000005</v>
      </c>
      <c r="S43" s="65">
        <f t="shared" si="7"/>
        <v>0</v>
      </c>
      <c r="T43" s="64">
        <f t="shared" si="8"/>
        <v>0</v>
      </c>
      <c r="U43" s="64">
        <f t="shared" si="26"/>
        <v>0</v>
      </c>
      <c r="V43" s="63">
        <v>578</v>
      </c>
      <c r="W43" s="64">
        <f t="shared" si="27"/>
        <v>144.5</v>
      </c>
      <c r="X43" s="27">
        <f t="shared" si="28"/>
        <v>1317</v>
      </c>
      <c r="Y43" s="11">
        <f t="shared" si="29"/>
        <v>9365.0299999999988</v>
      </c>
      <c r="Z43" s="61">
        <v>7661802339.3299999</v>
      </c>
      <c r="AA43" s="63">
        <v>61330</v>
      </c>
      <c r="AB43" s="27">
        <f t="shared" si="9"/>
        <v>124927.48</v>
      </c>
      <c r="AC43" s="10">
        <f t="shared" si="10"/>
        <v>0.48702400000000001</v>
      </c>
      <c r="AD43" s="63">
        <v>82094</v>
      </c>
      <c r="AE43" s="10">
        <f t="shared" si="11"/>
        <v>0.59516500000000006</v>
      </c>
      <c r="AF43" s="10">
        <f t="shared" si="39"/>
        <v>0.48053400000000002</v>
      </c>
      <c r="AG43" s="66">
        <f t="shared" si="12"/>
        <v>0.48053400000000002</v>
      </c>
      <c r="AH43" s="67">
        <f t="shared" si="13"/>
        <v>0.03</v>
      </c>
      <c r="AI43" s="68">
        <f t="shared" si="30"/>
        <v>0.51053400000000004</v>
      </c>
      <c r="AJ43" s="63">
        <v>0</v>
      </c>
      <c r="AK43">
        <v>0</v>
      </c>
      <c r="AL43" s="26">
        <f t="shared" si="31"/>
        <v>0</v>
      </c>
      <c r="AM43" s="63">
        <v>0</v>
      </c>
      <c r="AN43">
        <v>0</v>
      </c>
      <c r="AO43" s="26">
        <f t="shared" si="32"/>
        <v>0</v>
      </c>
      <c r="AP43" s="26">
        <f t="shared" si="14"/>
        <v>55102941</v>
      </c>
      <c r="AQ43" s="26">
        <f t="shared" si="33"/>
        <v>55102941</v>
      </c>
      <c r="AR43" s="69">
        <v>44853676</v>
      </c>
      <c r="AS43" s="69">
        <f t="shared" si="40"/>
        <v>55102941</v>
      </c>
      <c r="AT43" s="63">
        <v>53867287</v>
      </c>
      <c r="AU43" s="26">
        <f t="shared" si="41"/>
        <v>1235654</v>
      </c>
      <c r="AV43" s="70" t="str">
        <f t="shared" si="43"/>
        <v>Yes</v>
      </c>
      <c r="AW43" s="69">
        <f t="shared" si="34"/>
        <v>1235654</v>
      </c>
      <c r="AX43" s="71">
        <f t="shared" si="35"/>
        <v>55102941</v>
      </c>
      <c r="AY43" s="72">
        <f t="shared" si="42"/>
        <v>55102941</v>
      </c>
      <c r="AZ43" s="73">
        <f t="shared" si="36"/>
        <v>1235654</v>
      </c>
      <c r="BA43" s="73"/>
      <c r="BB43" s="73">
        <f t="shared" si="37"/>
        <v>13656.172716495033</v>
      </c>
      <c r="BC43" s="26"/>
      <c r="BE43" s="74">
        <f t="shared" si="38"/>
        <v>0</v>
      </c>
      <c r="BF43" s="74">
        <f t="shared" si="15"/>
        <v>0</v>
      </c>
      <c r="BG43" s="74">
        <f t="shared" si="15"/>
        <v>0</v>
      </c>
      <c r="BH43" s="74">
        <f t="shared" si="15"/>
        <v>0</v>
      </c>
      <c r="BI43" s="74">
        <f t="shared" si="15"/>
        <v>0</v>
      </c>
      <c r="BJ43" s="74">
        <f t="shared" si="15"/>
        <v>0</v>
      </c>
      <c r="BK43" s="74">
        <f t="shared" si="15"/>
        <v>0</v>
      </c>
      <c r="BL43" s="74">
        <f t="shared" si="15"/>
        <v>0</v>
      </c>
      <c r="BM43" s="74"/>
      <c r="BO43" s="74">
        <f t="shared" si="16"/>
        <v>0</v>
      </c>
      <c r="BP43" s="74">
        <f t="shared" si="16"/>
        <v>0</v>
      </c>
      <c r="BQ43" s="74">
        <f t="shared" si="16"/>
        <v>0</v>
      </c>
      <c r="BR43" s="74">
        <f t="shared" si="16"/>
        <v>0</v>
      </c>
      <c r="BS43" s="74">
        <f t="shared" si="16"/>
        <v>0</v>
      </c>
      <c r="BT43" s="74">
        <f t="shared" si="16"/>
        <v>0</v>
      </c>
      <c r="BU43" s="74">
        <f t="shared" si="16"/>
        <v>0</v>
      </c>
      <c r="BV43" s="74">
        <f t="shared" si="16"/>
        <v>0</v>
      </c>
      <c r="BX43" s="74">
        <f t="shared" si="17"/>
        <v>55102941</v>
      </c>
      <c r="BY43" s="74">
        <f t="shared" si="18"/>
        <v>55102941</v>
      </c>
      <c r="BZ43" s="74">
        <f t="shared" si="18"/>
        <v>55102941</v>
      </c>
      <c r="CA43" s="74">
        <f t="shared" si="18"/>
        <v>55102941</v>
      </c>
      <c r="CB43" s="74">
        <f t="shared" si="18"/>
        <v>55102941</v>
      </c>
      <c r="CC43" s="74">
        <f t="shared" si="18"/>
        <v>55102941</v>
      </c>
      <c r="CD43" s="74">
        <f t="shared" si="18"/>
        <v>55102941</v>
      </c>
      <c r="CE43" s="74">
        <f t="shared" si="18"/>
        <v>55102941</v>
      </c>
      <c r="CF43" s="74"/>
      <c r="CG43" s="74">
        <f t="shared" si="19"/>
        <v>55102941</v>
      </c>
      <c r="CH43" s="74">
        <f t="shared" ref="CH43:CN58" si="44">IF(OR($C43=1,$B43=1),MAX(BY43,CG43,$AR43),BY43)</f>
        <v>55102941</v>
      </c>
      <c r="CI43" s="74">
        <f t="shared" si="44"/>
        <v>55102941</v>
      </c>
      <c r="CJ43" s="74">
        <f t="shared" si="44"/>
        <v>55102941</v>
      </c>
      <c r="CK43" s="74">
        <f t="shared" si="44"/>
        <v>55102941</v>
      </c>
      <c r="CL43" s="74">
        <f t="shared" si="44"/>
        <v>55102941</v>
      </c>
      <c r="CM43" s="74">
        <f t="shared" si="44"/>
        <v>55102941</v>
      </c>
      <c r="CN43" s="74">
        <f t="shared" si="44"/>
        <v>55102941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>
        <v>0</v>
      </c>
      <c r="H44" s="6">
        <v>18</v>
      </c>
      <c r="I44" s="2" t="s">
        <v>203</v>
      </c>
      <c r="J44" s="60"/>
      <c r="K44" s="61">
        <v>2586.67</v>
      </c>
      <c r="L44" s="62"/>
      <c r="M44" s="63">
        <v>620</v>
      </c>
      <c r="N44" s="64">
        <f t="shared" si="21"/>
        <v>186</v>
      </c>
      <c r="O44" s="64">
        <f t="shared" si="22"/>
        <v>1552</v>
      </c>
      <c r="P44" s="64">
        <f t="shared" si="23"/>
        <v>0</v>
      </c>
      <c r="Q44" s="64">
        <f t="shared" si="24"/>
        <v>0</v>
      </c>
      <c r="R44" s="65">
        <f t="shared" si="25"/>
        <v>0.24</v>
      </c>
      <c r="S44" s="65">
        <f t="shared" si="7"/>
        <v>0</v>
      </c>
      <c r="T44" s="64">
        <f t="shared" si="8"/>
        <v>0</v>
      </c>
      <c r="U44" s="64">
        <f t="shared" si="26"/>
        <v>0</v>
      </c>
      <c r="V44" s="63">
        <v>120</v>
      </c>
      <c r="W44" s="64">
        <f t="shared" si="27"/>
        <v>30</v>
      </c>
      <c r="X44" s="27">
        <f t="shared" si="28"/>
        <v>186</v>
      </c>
      <c r="Y44" s="11">
        <f t="shared" si="29"/>
        <v>2802.67</v>
      </c>
      <c r="Z44" s="61">
        <v>4295207887</v>
      </c>
      <c r="AA44" s="63">
        <v>17543</v>
      </c>
      <c r="AB44" s="27">
        <f t="shared" si="9"/>
        <v>244838.85</v>
      </c>
      <c r="AC44" s="10">
        <f t="shared" si="10"/>
        <v>0.95449200000000001</v>
      </c>
      <c r="AD44" s="63">
        <v>132950</v>
      </c>
      <c r="AE44" s="10">
        <f t="shared" si="11"/>
        <v>0.96386000000000005</v>
      </c>
      <c r="AF44" s="10">
        <f t="shared" si="39"/>
        <v>4.2698E-2</v>
      </c>
      <c r="AG44" s="66">
        <f t="shared" si="12"/>
        <v>4.2698E-2</v>
      </c>
      <c r="AH44" s="67">
        <f t="shared" si="13"/>
        <v>0</v>
      </c>
      <c r="AI44" s="68">
        <f t="shared" si="30"/>
        <v>4.2698E-2</v>
      </c>
      <c r="AJ44" s="63">
        <v>0</v>
      </c>
      <c r="AK44">
        <v>0</v>
      </c>
      <c r="AL44" s="26">
        <f t="shared" si="31"/>
        <v>0</v>
      </c>
      <c r="AM44" s="63">
        <v>0</v>
      </c>
      <c r="AN44">
        <v>0</v>
      </c>
      <c r="AO44" s="26">
        <f t="shared" si="32"/>
        <v>0</v>
      </c>
      <c r="AP44" s="26">
        <f t="shared" si="14"/>
        <v>1379178</v>
      </c>
      <c r="AQ44" s="26">
        <f t="shared" si="33"/>
        <v>1379178</v>
      </c>
      <c r="AR44" s="69">
        <v>1417583</v>
      </c>
      <c r="AS44" s="69">
        <f t="shared" si="40"/>
        <v>1379178</v>
      </c>
      <c r="AT44" s="63">
        <v>1136390</v>
      </c>
      <c r="AU44" s="26">
        <f t="shared" si="41"/>
        <v>242788</v>
      </c>
      <c r="AV44" s="70" t="str">
        <f t="shared" si="43"/>
        <v>Yes</v>
      </c>
      <c r="AW44" s="69">
        <f t="shared" si="34"/>
        <v>242788</v>
      </c>
      <c r="AX44" s="71">
        <f t="shared" si="35"/>
        <v>1379178</v>
      </c>
      <c r="AY44" s="72">
        <f t="shared" si="42"/>
        <v>1379178</v>
      </c>
      <c r="AZ44" s="73">
        <f t="shared" si="36"/>
        <v>242788</v>
      </c>
      <c r="BA44" s="73"/>
      <c r="BB44" s="73">
        <f t="shared" si="37"/>
        <v>12487.395667015893</v>
      </c>
      <c r="BC44" s="26"/>
      <c r="BE44" s="74">
        <f t="shared" si="38"/>
        <v>0</v>
      </c>
      <c r="BF44" s="74">
        <f t="shared" si="15"/>
        <v>0</v>
      </c>
      <c r="BG44" s="74">
        <f t="shared" si="15"/>
        <v>0</v>
      </c>
      <c r="BH44" s="74">
        <f t="shared" si="15"/>
        <v>0</v>
      </c>
      <c r="BI44" s="74">
        <f t="shared" si="15"/>
        <v>0</v>
      </c>
      <c r="BJ44" s="74">
        <f t="shared" si="15"/>
        <v>0</v>
      </c>
      <c r="BK44" s="74">
        <f t="shared" si="15"/>
        <v>0</v>
      </c>
      <c r="BL44" s="74">
        <f t="shared" si="15"/>
        <v>0</v>
      </c>
      <c r="BM44" s="74"/>
      <c r="BO44" s="74">
        <f t="shared" si="16"/>
        <v>0</v>
      </c>
      <c r="BP44" s="74">
        <f t="shared" si="16"/>
        <v>0</v>
      </c>
      <c r="BQ44" s="74">
        <f t="shared" si="16"/>
        <v>0</v>
      </c>
      <c r="BR44" s="74">
        <f t="shared" si="16"/>
        <v>0</v>
      </c>
      <c r="BS44" s="74">
        <f t="shared" si="16"/>
        <v>0</v>
      </c>
      <c r="BT44" s="74">
        <f t="shared" si="16"/>
        <v>0</v>
      </c>
      <c r="BU44" s="74">
        <f t="shared" si="16"/>
        <v>0</v>
      </c>
      <c r="BV44" s="74">
        <f t="shared" si="16"/>
        <v>0</v>
      </c>
      <c r="BX44" s="74">
        <f t="shared" si="17"/>
        <v>1379178</v>
      </c>
      <c r="BY44" s="74">
        <f t="shared" si="18"/>
        <v>1379178</v>
      </c>
      <c r="BZ44" s="74">
        <f t="shared" si="18"/>
        <v>1379178</v>
      </c>
      <c r="CA44" s="74">
        <f t="shared" si="18"/>
        <v>1379178</v>
      </c>
      <c r="CB44" s="74">
        <f t="shared" si="18"/>
        <v>1379178</v>
      </c>
      <c r="CC44" s="74">
        <f t="shared" si="18"/>
        <v>1379178</v>
      </c>
      <c r="CD44" s="74">
        <f t="shared" si="18"/>
        <v>1379178</v>
      </c>
      <c r="CE44" s="74">
        <f t="shared" si="18"/>
        <v>1379178</v>
      </c>
      <c r="CF44" s="74"/>
      <c r="CG44" s="74">
        <f t="shared" si="19"/>
        <v>1379178</v>
      </c>
      <c r="CH44" s="74">
        <f t="shared" si="44"/>
        <v>1379178</v>
      </c>
      <c r="CI44" s="74">
        <f t="shared" si="44"/>
        <v>1379178</v>
      </c>
      <c r="CJ44" s="74">
        <f t="shared" si="44"/>
        <v>1379178</v>
      </c>
      <c r="CK44" s="74">
        <f t="shared" si="44"/>
        <v>1379178</v>
      </c>
      <c r="CL44" s="74">
        <f t="shared" si="44"/>
        <v>1379178</v>
      </c>
      <c r="CM44" s="74">
        <f t="shared" si="44"/>
        <v>1379178</v>
      </c>
      <c r="CN44" s="74">
        <f t="shared" si="44"/>
        <v>1379178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>
        <v>37</v>
      </c>
      <c r="H45" s="6">
        <v>19</v>
      </c>
      <c r="I45" s="2" t="s">
        <v>204</v>
      </c>
      <c r="J45" s="60"/>
      <c r="K45" s="61">
        <v>1136.3</v>
      </c>
      <c r="L45" s="77"/>
      <c r="M45" s="63">
        <v>378</v>
      </c>
      <c r="N45" s="64">
        <f t="shared" si="21"/>
        <v>113.4</v>
      </c>
      <c r="O45" s="64">
        <f t="shared" si="22"/>
        <v>681.78</v>
      </c>
      <c r="P45" s="64">
        <f t="shared" si="23"/>
        <v>0</v>
      </c>
      <c r="Q45" s="64">
        <f t="shared" si="24"/>
        <v>0</v>
      </c>
      <c r="R45" s="65">
        <f t="shared" si="25"/>
        <v>0.33</v>
      </c>
      <c r="S45" s="65">
        <f t="shared" si="7"/>
        <v>0</v>
      </c>
      <c r="T45" s="64">
        <f t="shared" si="8"/>
        <v>0</v>
      </c>
      <c r="U45" s="64">
        <f t="shared" si="26"/>
        <v>0</v>
      </c>
      <c r="V45" s="63">
        <v>18</v>
      </c>
      <c r="W45" s="64">
        <f t="shared" si="27"/>
        <v>4.5</v>
      </c>
      <c r="X45" s="27">
        <f t="shared" si="28"/>
        <v>113.4</v>
      </c>
      <c r="Y45" s="11">
        <f t="shared" si="29"/>
        <v>1254.2</v>
      </c>
      <c r="Z45" s="61">
        <v>1170730658.3299999</v>
      </c>
      <c r="AA45" s="63">
        <v>8502</v>
      </c>
      <c r="AB45" s="27">
        <f t="shared" si="9"/>
        <v>137700.62</v>
      </c>
      <c r="AC45" s="10">
        <f t="shared" si="10"/>
        <v>0.53681900000000005</v>
      </c>
      <c r="AD45" s="63">
        <v>84816</v>
      </c>
      <c r="AE45" s="10">
        <f t="shared" si="11"/>
        <v>0.61489899999999997</v>
      </c>
      <c r="AF45" s="10">
        <f t="shared" si="39"/>
        <v>0.43975700000000001</v>
      </c>
      <c r="AG45" s="66">
        <f t="shared" si="12"/>
        <v>0.43975700000000001</v>
      </c>
      <c r="AH45" s="67">
        <f t="shared" si="13"/>
        <v>0</v>
      </c>
      <c r="AI45" s="68">
        <f t="shared" si="30"/>
        <v>0.43975700000000001</v>
      </c>
      <c r="AJ45" s="63">
        <v>0</v>
      </c>
      <c r="AK45">
        <v>0</v>
      </c>
      <c r="AL45" s="26">
        <f t="shared" si="31"/>
        <v>0</v>
      </c>
      <c r="AM45" s="63">
        <v>222</v>
      </c>
      <c r="AN45">
        <v>4</v>
      </c>
      <c r="AO45" s="26">
        <f t="shared" si="32"/>
        <v>88800</v>
      </c>
      <c r="AP45" s="26">
        <f t="shared" si="14"/>
        <v>6356536</v>
      </c>
      <c r="AQ45" s="26">
        <f t="shared" si="33"/>
        <v>6445336</v>
      </c>
      <c r="AR45" s="69">
        <v>6975373</v>
      </c>
      <c r="AS45" s="69">
        <f t="shared" si="40"/>
        <v>6445336</v>
      </c>
      <c r="AT45" s="63">
        <v>6969690</v>
      </c>
      <c r="AU45" s="26">
        <f t="shared" si="41"/>
        <v>524354</v>
      </c>
      <c r="AV45" s="70" t="str">
        <f t="shared" si="43"/>
        <v>No</v>
      </c>
      <c r="AW45" s="69">
        <f t="shared" si="34"/>
        <v>0</v>
      </c>
      <c r="AX45" s="71">
        <f t="shared" si="35"/>
        <v>6969690</v>
      </c>
      <c r="AY45" s="72">
        <f t="shared" si="42"/>
        <v>6969690</v>
      </c>
      <c r="AZ45" s="73">
        <f t="shared" si="36"/>
        <v>0</v>
      </c>
      <c r="BA45" s="73"/>
      <c r="BB45" s="73">
        <f t="shared" si="37"/>
        <v>12720.808765290856</v>
      </c>
      <c r="BC45" s="26"/>
      <c r="BE45" s="74">
        <f t="shared" si="38"/>
        <v>-524354</v>
      </c>
      <c r="BF45" s="74">
        <f t="shared" si="15"/>
        <v>-524354</v>
      </c>
      <c r="BG45" s="74">
        <f t="shared" si="15"/>
        <v>-449423.81340000033</v>
      </c>
      <c r="BH45" s="74">
        <f t="shared" si="15"/>
        <v>-374504.86370621994</v>
      </c>
      <c r="BI45" s="74">
        <f t="shared" si="15"/>
        <v>-299603.89096497558</v>
      </c>
      <c r="BJ45" s="74">
        <f t="shared" si="15"/>
        <v>-224702.91822373122</v>
      </c>
      <c r="BK45" s="74">
        <f t="shared" si="15"/>
        <v>-149809.43557976186</v>
      </c>
      <c r="BL45" s="74">
        <f t="shared" si="15"/>
        <v>-74904.717789880931</v>
      </c>
      <c r="BM45" s="74"/>
      <c r="BO45" s="74">
        <f t="shared" si="16"/>
        <v>0</v>
      </c>
      <c r="BP45" s="74">
        <f t="shared" si="16"/>
        <v>-74930.186600000001</v>
      </c>
      <c r="BQ45" s="74">
        <f t="shared" si="16"/>
        <v>-74918.949693780043</v>
      </c>
      <c r="BR45" s="74">
        <f t="shared" si="16"/>
        <v>-74900.972741243997</v>
      </c>
      <c r="BS45" s="74">
        <f t="shared" si="16"/>
        <v>-74900.972741243895</v>
      </c>
      <c r="BT45" s="74">
        <f t="shared" si="16"/>
        <v>-74893.482643969619</v>
      </c>
      <c r="BU45" s="74">
        <f t="shared" si="16"/>
        <v>-74904.717789880931</v>
      </c>
      <c r="BV45" s="74">
        <f t="shared" si="16"/>
        <v>-74904.717789880931</v>
      </c>
      <c r="BX45" s="74">
        <f t="shared" si="17"/>
        <v>6969690</v>
      </c>
      <c r="BY45" s="74">
        <f t="shared" si="18"/>
        <v>6894759.8134000003</v>
      </c>
      <c r="BZ45" s="74">
        <f t="shared" si="18"/>
        <v>6819840.8637062199</v>
      </c>
      <c r="CA45" s="74">
        <f t="shared" si="18"/>
        <v>6744939.8909649756</v>
      </c>
      <c r="CB45" s="74">
        <f t="shared" si="18"/>
        <v>6670038.9182237312</v>
      </c>
      <c r="CC45" s="74">
        <f t="shared" si="18"/>
        <v>6595145.4355797619</v>
      </c>
      <c r="CD45" s="74">
        <f t="shared" si="18"/>
        <v>6520240.7177898809</v>
      </c>
      <c r="CE45" s="74">
        <f t="shared" si="18"/>
        <v>6445336</v>
      </c>
      <c r="CF45" s="74"/>
      <c r="CG45" s="74">
        <f t="shared" si="19"/>
        <v>6969690</v>
      </c>
      <c r="CH45" s="74">
        <f t="shared" si="44"/>
        <v>6894759.8134000003</v>
      </c>
      <c r="CI45" s="74">
        <f t="shared" si="44"/>
        <v>6819840.8637062199</v>
      </c>
      <c r="CJ45" s="74">
        <f t="shared" si="44"/>
        <v>6744939.8909649756</v>
      </c>
      <c r="CK45" s="74">
        <f t="shared" si="44"/>
        <v>6670038.9182237312</v>
      </c>
      <c r="CL45" s="74">
        <f t="shared" si="44"/>
        <v>6595145.4355797619</v>
      </c>
      <c r="CM45" s="74">
        <f t="shared" si="44"/>
        <v>6520240.7177898809</v>
      </c>
      <c r="CN45" s="74">
        <f t="shared" si="44"/>
        <v>6445336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>
        <v>0</v>
      </c>
      <c r="H46" s="6">
        <v>20</v>
      </c>
      <c r="I46" s="2" t="s">
        <v>205</v>
      </c>
      <c r="J46" s="60"/>
      <c r="K46" s="61">
        <v>1456.6</v>
      </c>
      <c r="L46" s="62"/>
      <c r="M46" s="63">
        <v>199</v>
      </c>
      <c r="N46" s="64">
        <f t="shared" si="21"/>
        <v>59.7</v>
      </c>
      <c r="O46" s="64">
        <f t="shared" si="22"/>
        <v>873.96</v>
      </c>
      <c r="P46" s="64">
        <f t="shared" si="23"/>
        <v>0</v>
      </c>
      <c r="Q46" s="64">
        <f t="shared" si="24"/>
        <v>0</v>
      </c>
      <c r="R46" s="65">
        <f t="shared" si="25"/>
        <v>0.14000000000000001</v>
      </c>
      <c r="S46" s="65">
        <f t="shared" si="7"/>
        <v>0</v>
      </c>
      <c r="T46" s="64">
        <f t="shared" si="8"/>
        <v>0</v>
      </c>
      <c r="U46" s="64">
        <f t="shared" si="26"/>
        <v>0</v>
      </c>
      <c r="V46" s="63">
        <v>28</v>
      </c>
      <c r="W46" s="64">
        <f t="shared" si="27"/>
        <v>7</v>
      </c>
      <c r="X46" s="27">
        <f t="shared" si="28"/>
        <v>59.7</v>
      </c>
      <c r="Y46" s="11">
        <f t="shared" si="29"/>
        <v>1523.3</v>
      </c>
      <c r="Z46" s="61">
        <v>1838927079</v>
      </c>
      <c r="AA46" s="63">
        <v>9710</v>
      </c>
      <c r="AB46" s="27">
        <f t="shared" si="9"/>
        <v>189384.87</v>
      </c>
      <c r="AC46" s="10">
        <f t="shared" si="10"/>
        <v>0.73830799999999996</v>
      </c>
      <c r="AD46" s="63">
        <v>148696</v>
      </c>
      <c r="AE46" s="10">
        <f t="shared" si="11"/>
        <v>1.0780160000000001</v>
      </c>
      <c r="AF46" s="10">
        <f t="shared" si="39"/>
        <v>0.15978000000000001</v>
      </c>
      <c r="AG46" s="66">
        <f t="shared" si="12"/>
        <v>0.15978000000000001</v>
      </c>
      <c r="AH46" s="67">
        <f t="shared" si="13"/>
        <v>0</v>
      </c>
      <c r="AI46" s="68">
        <f t="shared" si="30"/>
        <v>0.15978000000000001</v>
      </c>
      <c r="AJ46" s="63">
        <v>1457</v>
      </c>
      <c r="AK46">
        <v>13</v>
      </c>
      <c r="AL46" s="26">
        <f t="shared" si="31"/>
        <v>1894100</v>
      </c>
      <c r="AM46" s="63">
        <v>0</v>
      </c>
      <c r="AN46">
        <v>0</v>
      </c>
      <c r="AO46" s="26">
        <f t="shared" si="32"/>
        <v>0</v>
      </c>
      <c r="AP46" s="26">
        <f t="shared" si="14"/>
        <v>2805103</v>
      </c>
      <c r="AQ46" s="26">
        <f t="shared" si="33"/>
        <v>4699203</v>
      </c>
      <c r="AR46" s="69">
        <v>4359350</v>
      </c>
      <c r="AS46" s="69">
        <f t="shared" si="40"/>
        <v>4699203</v>
      </c>
      <c r="AT46" s="63">
        <v>4474557</v>
      </c>
      <c r="AU46" s="26">
        <f t="shared" si="41"/>
        <v>224646</v>
      </c>
      <c r="AV46" s="70" t="str">
        <f t="shared" si="43"/>
        <v>Yes</v>
      </c>
      <c r="AW46" s="69">
        <f t="shared" si="34"/>
        <v>224646</v>
      </c>
      <c r="AX46" s="71">
        <f t="shared" si="35"/>
        <v>4699203</v>
      </c>
      <c r="AY46" s="72">
        <f t="shared" si="42"/>
        <v>4699203</v>
      </c>
      <c r="AZ46" s="73">
        <f t="shared" si="36"/>
        <v>224646</v>
      </c>
      <c r="BA46" s="73"/>
      <c r="BB46" s="73">
        <f t="shared" si="37"/>
        <v>12052.747837429632</v>
      </c>
      <c r="BC46" s="26"/>
      <c r="BE46" s="74">
        <f t="shared" si="38"/>
        <v>0</v>
      </c>
      <c r="BF46" s="74">
        <f t="shared" si="15"/>
        <v>0</v>
      </c>
      <c r="BG46" s="74">
        <f t="shared" si="15"/>
        <v>0</v>
      </c>
      <c r="BH46" s="74">
        <f t="shared" si="15"/>
        <v>0</v>
      </c>
      <c r="BI46" s="74">
        <f t="shared" si="15"/>
        <v>0</v>
      </c>
      <c r="BJ46" s="74">
        <f t="shared" si="15"/>
        <v>0</v>
      </c>
      <c r="BK46" s="74">
        <f t="shared" si="15"/>
        <v>0</v>
      </c>
      <c r="BL46" s="74">
        <f t="shared" si="15"/>
        <v>0</v>
      </c>
      <c r="BM46" s="74"/>
      <c r="BO46" s="74">
        <f t="shared" si="16"/>
        <v>0</v>
      </c>
      <c r="BP46" s="74">
        <f t="shared" si="16"/>
        <v>0</v>
      </c>
      <c r="BQ46" s="74">
        <f t="shared" si="16"/>
        <v>0</v>
      </c>
      <c r="BR46" s="74">
        <f t="shared" si="16"/>
        <v>0</v>
      </c>
      <c r="BS46" s="74">
        <f t="shared" si="16"/>
        <v>0</v>
      </c>
      <c r="BT46" s="74">
        <f t="shared" si="16"/>
        <v>0</v>
      </c>
      <c r="BU46" s="74">
        <f t="shared" si="16"/>
        <v>0</v>
      </c>
      <c r="BV46" s="74">
        <f t="shared" si="16"/>
        <v>0</v>
      </c>
      <c r="BX46" s="74">
        <f t="shared" si="17"/>
        <v>4699203</v>
      </c>
      <c r="BY46" s="74">
        <f t="shared" si="18"/>
        <v>4699203</v>
      </c>
      <c r="BZ46" s="74">
        <f t="shared" si="18"/>
        <v>4699203</v>
      </c>
      <c r="CA46" s="74">
        <f t="shared" si="18"/>
        <v>4699203</v>
      </c>
      <c r="CB46" s="74">
        <f t="shared" si="18"/>
        <v>4699203</v>
      </c>
      <c r="CC46" s="74">
        <f t="shared" si="18"/>
        <v>4699203</v>
      </c>
      <c r="CD46" s="74">
        <f t="shared" si="18"/>
        <v>4699203</v>
      </c>
      <c r="CE46" s="74">
        <f t="shared" si="18"/>
        <v>4699203</v>
      </c>
      <c r="CF46" s="74"/>
      <c r="CG46" s="74">
        <f t="shared" si="19"/>
        <v>4699203</v>
      </c>
      <c r="CH46" s="74">
        <f t="shared" si="44"/>
        <v>4699203</v>
      </c>
      <c r="CI46" s="74">
        <f t="shared" si="44"/>
        <v>4699203</v>
      </c>
      <c r="CJ46" s="74">
        <f t="shared" si="44"/>
        <v>4699203</v>
      </c>
      <c r="CK46" s="74">
        <f t="shared" si="44"/>
        <v>4699203</v>
      </c>
      <c r="CL46" s="74">
        <f t="shared" si="44"/>
        <v>4699203</v>
      </c>
      <c r="CM46" s="74">
        <f t="shared" si="44"/>
        <v>4699203</v>
      </c>
      <c r="CN46" s="74">
        <f t="shared" si="44"/>
        <v>4699203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>
        <v>0</v>
      </c>
      <c r="H47" s="6">
        <v>21</v>
      </c>
      <c r="I47" s="2" t="s">
        <v>206</v>
      </c>
      <c r="J47" s="60"/>
      <c r="K47" s="61">
        <v>92.6</v>
      </c>
      <c r="L47" s="62"/>
      <c r="M47" s="63">
        <v>31</v>
      </c>
      <c r="N47" s="64">
        <f t="shared" si="21"/>
        <v>9.3000000000000007</v>
      </c>
      <c r="O47" s="64">
        <f t="shared" si="22"/>
        <v>55.56</v>
      </c>
      <c r="P47" s="64">
        <f t="shared" si="23"/>
        <v>0</v>
      </c>
      <c r="Q47" s="64">
        <f t="shared" si="24"/>
        <v>0</v>
      </c>
      <c r="R47" s="65">
        <f t="shared" si="25"/>
        <v>0.33</v>
      </c>
      <c r="S47" s="65">
        <f t="shared" si="7"/>
        <v>0</v>
      </c>
      <c r="T47" s="64">
        <f t="shared" si="8"/>
        <v>0</v>
      </c>
      <c r="U47" s="64">
        <f t="shared" si="26"/>
        <v>0</v>
      </c>
      <c r="V47" s="63">
        <v>2</v>
      </c>
      <c r="W47" s="64">
        <f t="shared" si="27"/>
        <v>0.5</v>
      </c>
      <c r="X47" s="27">
        <f t="shared" si="28"/>
        <v>9.3000000000000007</v>
      </c>
      <c r="Y47" s="11">
        <f t="shared" si="29"/>
        <v>102.39999999999999</v>
      </c>
      <c r="Z47" s="61">
        <v>332983303</v>
      </c>
      <c r="AA47" s="63">
        <v>1081</v>
      </c>
      <c r="AB47" s="27">
        <f t="shared" si="9"/>
        <v>308032.65999999997</v>
      </c>
      <c r="AC47" s="10">
        <f t="shared" si="10"/>
        <v>1.20085</v>
      </c>
      <c r="AD47" s="63">
        <v>89318</v>
      </c>
      <c r="AE47" s="10">
        <f t="shared" si="11"/>
        <v>0.64753700000000003</v>
      </c>
      <c r="AF47" s="10">
        <f t="shared" si="39"/>
        <v>-3.4855999999999998E-2</v>
      </c>
      <c r="AG47" s="66">
        <f t="shared" si="12"/>
        <v>0.01</v>
      </c>
      <c r="AH47" s="67">
        <f t="shared" si="13"/>
        <v>0</v>
      </c>
      <c r="AI47" s="68">
        <f t="shared" si="30"/>
        <v>0.01</v>
      </c>
      <c r="AJ47" s="63">
        <v>29</v>
      </c>
      <c r="AK47">
        <v>4</v>
      </c>
      <c r="AL47" s="26">
        <f t="shared" si="31"/>
        <v>11600</v>
      </c>
      <c r="AM47" s="63">
        <v>0</v>
      </c>
      <c r="AN47">
        <v>0</v>
      </c>
      <c r="AO47" s="26">
        <f t="shared" si="32"/>
        <v>0</v>
      </c>
      <c r="AP47" s="26">
        <f t="shared" si="14"/>
        <v>11802</v>
      </c>
      <c r="AQ47" s="26">
        <f t="shared" si="33"/>
        <v>23402</v>
      </c>
      <c r="AR47" s="69">
        <v>177216</v>
      </c>
      <c r="AS47" s="69">
        <f t="shared" si="40"/>
        <v>23402</v>
      </c>
      <c r="AT47" s="63">
        <v>125752</v>
      </c>
      <c r="AU47" s="26">
        <f t="shared" si="41"/>
        <v>102350</v>
      </c>
      <c r="AV47" s="70" t="str">
        <f t="shared" si="43"/>
        <v>No</v>
      </c>
      <c r="AW47" s="69">
        <f t="shared" si="34"/>
        <v>0</v>
      </c>
      <c r="AX47" s="71">
        <f t="shared" si="35"/>
        <v>125752</v>
      </c>
      <c r="AY47" s="72">
        <f t="shared" si="42"/>
        <v>125752</v>
      </c>
      <c r="AZ47" s="73">
        <f t="shared" si="36"/>
        <v>0</v>
      </c>
      <c r="BA47" s="73"/>
      <c r="BB47" s="73">
        <f t="shared" si="37"/>
        <v>12744.708423326134</v>
      </c>
      <c r="BC47" s="26"/>
      <c r="BE47" s="74">
        <f t="shared" si="38"/>
        <v>-102350</v>
      </c>
      <c r="BF47" s="74">
        <f t="shared" si="15"/>
        <v>-102350</v>
      </c>
      <c r="BG47" s="74">
        <f t="shared" si="15"/>
        <v>-87724.184999999998</v>
      </c>
      <c r="BH47" s="74">
        <f t="shared" si="15"/>
        <v>-73100.563360500004</v>
      </c>
      <c r="BI47" s="74">
        <f t="shared" si="15"/>
        <v>-58480.4506884</v>
      </c>
      <c r="BJ47" s="74">
        <f t="shared" si="15"/>
        <v>-43860.338016299997</v>
      </c>
      <c r="BK47" s="74">
        <f t="shared" si="15"/>
        <v>-29241.687355467206</v>
      </c>
      <c r="BL47" s="74">
        <f t="shared" si="15"/>
        <v>-14620.843677733603</v>
      </c>
      <c r="BM47" s="74"/>
      <c r="BO47" s="74">
        <f t="shared" si="16"/>
        <v>0</v>
      </c>
      <c r="BP47" s="74">
        <f t="shared" si="16"/>
        <v>-14625.815000000001</v>
      </c>
      <c r="BQ47" s="74">
        <f t="shared" si="16"/>
        <v>-14623.621639499999</v>
      </c>
      <c r="BR47" s="74">
        <f t="shared" si="16"/>
        <v>-14620.112672100002</v>
      </c>
      <c r="BS47" s="74">
        <f t="shared" si="16"/>
        <v>-14620.1126721</v>
      </c>
      <c r="BT47" s="74">
        <f t="shared" si="16"/>
        <v>-14618.650660832789</v>
      </c>
      <c r="BU47" s="74">
        <f t="shared" si="16"/>
        <v>-14620.843677733603</v>
      </c>
      <c r="BV47" s="74">
        <f t="shared" si="16"/>
        <v>-14620.843677733603</v>
      </c>
      <c r="BX47" s="74">
        <f t="shared" si="17"/>
        <v>125752</v>
      </c>
      <c r="BY47" s="74">
        <f t="shared" si="18"/>
        <v>111126.185</v>
      </c>
      <c r="BZ47" s="74">
        <f t="shared" si="18"/>
        <v>96502.563360500004</v>
      </c>
      <c r="CA47" s="74">
        <f t="shared" si="18"/>
        <v>81882.4506884</v>
      </c>
      <c r="CB47" s="74">
        <f t="shared" si="18"/>
        <v>67262.338016299997</v>
      </c>
      <c r="CC47" s="74">
        <f t="shared" si="18"/>
        <v>52643.687355467206</v>
      </c>
      <c r="CD47" s="74">
        <f t="shared" si="18"/>
        <v>38022.843677733603</v>
      </c>
      <c r="CE47" s="74">
        <f t="shared" si="18"/>
        <v>23402</v>
      </c>
      <c r="CF47" s="74"/>
      <c r="CG47" s="74">
        <f t="shared" si="19"/>
        <v>125752</v>
      </c>
      <c r="CH47" s="74">
        <f t="shared" si="44"/>
        <v>111126.185</v>
      </c>
      <c r="CI47" s="74">
        <f t="shared" si="44"/>
        <v>96502.563360500004</v>
      </c>
      <c r="CJ47" s="74">
        <f t="shared" si="44"/>
        <v>81882.4506884</v>
      </c>
      <c r="CK47" s="74">
        <f t="shared" si="44"/>
        <v>67262.338016299997</v>
      </c>
      <c r="CL47" s="74">
        <f t="shared" si="44"/>
        <v>52643.687355467206</v>
      </c>
      <c r="CM47" s="74">
        <f t="shared" si="44"/>
        <v>38022.843677733603</v>
      </c>
      <c r="CN47" s="74">
        <f t="shared" si="44"/>
        <v>23402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>
        <v>0</v>
      </c>
      <c r="H48" s="6">
        <v>22</v>
      </c>
      <c r="I48" s="2" t="s">
        <v>208</v>
      </c>
      <c r="J48" s="60"/>
      <c r="K48" s="61">
        <v>636.36</v>
      </c>
      <c r="L48" s="62"/>
      <c r="M48" s="63">
        <v>199</v>
      </c>
      <c r="N48" s="64">
        <f t="shared" si="21"/>
        <v>59.7</v>
      </c>
      <c r="O48" s="64">
        <f t="shared" si="22"/>
        <v>381.82</v>
      </c>
      <c r="P48" s="64">
        <f t="shared" si="23"/>
        <v>0</v>
      </c>
      <c r="Q48" s="64">
        <f t="shared" si="24"/>
        <v>0</v>
      </c>
      <c r="R48" s="65">
        <f t="shared" si="25"/>
        <v>0.31</v>
      </c>
      <c r="S48" s="65">
        <f t="shared" si="7"/>
        <v>0</v>
      </c>
      <c r="T48" s="64">
        <f t="shared" si="8"/>
        <v>0</v>
      </c>
      <c r="U48" s="64">
        <f t="shared" si="26"/>
        <v>0</v>
      </c>
      <c r="V48" s="63">
        <v>13</v>
      </c>
      <c r="W48" s="64">
        <f t="shared" si="27"/>
        <v>3.25</v>
      </c>
      <c r="X48" s="27">
        <f t="shared" si="28"/>
        <v>59.7</v>
      </c>
      <c r="Y48" s="11">
        <f t="shared" si="29"/>
        <v>699.31000000000006</v>
      </c>
      <c r="Z48" s="61">
        <v>765221701</v>
      </c>
      <c r="AA48" s="63">
        <v>5102</v>
      </c>
      <c r="AB48" s="27">
        <f t="shared" si="9"/>
        <v>149984.65</v>
      </c>
      <c r="AC48" s="10">
        <f t="shared" si="10"/>
        <v>0.58470800000000001</v>
      </c>
      <c r="AD48" s="63">
        <v>96121</v>
      </c>
      <c r="AE48" s="10">
        <f t="shared" si="11"/>
        <v>0.69685799999999998</v>
      </c>
      <c r="AF48" s="10">
        <f t="shared" si="39"/>
        <v>0.38164700000000001</v>
      </c>
      <c r="AG48" s="66">
        <f t="shared" si="12"/>
        <v>0.38164700000000001</v>
      </c>
      <c r="AH48" s="67">
        <f t="shared" si="13"/>
        <v>0</v>
      </c>
      <c r="AI48" s="68">
        <f t="shared" si="30"/>
        <v>0.38164700000000001</v>
      </c>
      <c r="AJ48" s="63">
        <v>0</v>
      </c>
      <c r="AK48">
        <v>0</v>
      </c>
      <c r="AL48" s="26">
        <f t="shared" si="31"/>
        <v>0</v>
      </c>
      <c r="AM48" s="63">
        <v>122</v>
      </c>
      <c r="AN48">
        <v>4</v>
      </c>
      <c r="AO48" s="26">
        <f t="shared" si="32"/>
        <v>48800</v>
      </c>
      <c r="AP48" s="26">
        <f t="shared" si="14"/>
        <v>3075902</v>
      </c>
      <c r="AQ48" s="26">
        <f t="shared" si="33"/>
        <v>3124702</v>
      </c>
      <c r="AR48" s="69">
        <v>4665608</v>
      </c>
      <c r="AS48" s="69">
        <f t="shared" si="40"/>
        <v>3124702</v>
      </c>
      <c r="AT48" s="63">
        <v>4004835</v>
      </c>
      <c r="AU48" s="26">
        <f t="shared" si="41"/>
        <v>880133</v>
      </c>
      <c r="AV48" s="70" t="str">
        <f t="shared" si="43"/>
        <v>No</v>
      </c>
      <c r="AW48" s="69">
        <f t="shared" si="34"/>
        <v>0</v>
      </c>
      <c r="AX48" s="71">
        <f t="shared" si="35"/>
        <v>4004835</v>
      </c>
      <c r="AY48" s="72">
        <f t="shared" si="42"/>
        <v>4004835</v>
      </c>
      <c r="AZ48" s="73">
        <f t="shared" si="36"/>
        <v>0</v>
      </c>
      <c r="BA48" s="73"/>
      <c r="BB48" s="73">
        <f t="shared" si="37"/>
        <v>12665.075979005596</v>
      </c>
      <c r="BC48" s="26"/>
      <c r="BE48" s="74">
        <f t="shared" si="38"/>
        <v>-880133</v>
      </c>
      <c r="BF48" s="74">
        <f t="shared" si="15"/>
        <v>-880133</v>
      </c>
      <c r="BG48" s="74">
        <f t="shared" si="15"/>
        <v>-754361.9942999999</v>
      </c>
      <c r="BH48" s="74">
        <f t="shared" si="15"/>
        <v>-628609.84985018987</v>
      </c>
      <c r="BI48" s="74">
        <f t="shared" si="15"/>
        <v>-502887.87988015171</v>
      </c>
      <c r="BJ48" s="74">
        <f t="shared" si="15"/>
        <v>-377165.90991011355</v>
      </c>
      <c r="BK48" s="74">
        <f t="shared" si="15"/>
        <v>-251456.51213707263</v>
      </c>
      <c r="BL48" s="74">
        <f t="shared" si="15"/>
        <v>-125728.25606853608</v>
      </c>
      <c r="BM48" s="74"/>
      <c r="BO48" s="74">
        <f t="shared" si="16"/>
        <v>0</v>
      </c>
      <c r="BP48" s="74">
        <f t="shared" si="16"/>
        <v>-125771.00569999999</v>
      </c>
      <c r="BQ48" s="74">
        <f t="shared" si="16"/>
        <v>-125752.14444980997</v>
      </c>
      <c r="BR48" s="74">
        <f t="shared" si="16"/>
        <v>-125721.96997003799</v>
      </c>
      <c r="BS48" s="74">
        <f t="shared" si="16"/>
        <v>-125721.96997003793</v>
      </c>
      <c r="BT48" s="74">
        <f t="shared" si="16"/>
        <v>-125709.39777304084</v>
      </c>
      <c r="BU48" s="74">
        <f t="shared" si="16"/>
        <v>-125728.25606853631</v>
      </c>
      <c r="BV48" s="74">
        <f t="shared" si="16"/>
        <v>-125728.25606853608</v>
      </c>
      <c r="BX48" s="74">
        <f t="shared" si="17"/>
        <v>4004835</v>
      </c>
      <c r="BY48" s="74">
        <f t="shared" si="18"/>
        <v>3879063.9942999999</v>
      </c>
      <c r="BZ48" s="74">
        <f t="shared" si="18"/>
        <v>3753311.8498501899</v>
      </c>
      <c r="CA48" s="74">
        <f t="shared" si="18"/>
        <v>3627589.8798801517</v>
      </c>
      <c r="CB48" s="74">
        <f t="shared" si="18"/>
        <v>3501867.9099101136</v>
      </c>
      <c r="CC48" s="74">
        <f t="shared" si="18"/>
        <v>3376158.5121370726</v>
      </c>
      <c r="CD48" s="74">
        <f t="shared" si="18"/>
        <v>3250430.2560685361</v>
      </c>
      <c r="CE48" s="74">
        <f t="shared" si="18"/>
        <v>3124702</v>
      </c>
      <c r="CF48" s="74"/>
      <c r="CG48" s="74">
        <f t="shared" si="19"/>
        <v>4004835</v>
      </c>
      <c r="CH48" s="74">
        <f t="shared" si="44"/>
        <v>3879063.9942999999</v>
      </c>
      <c r="CI48" s="74">
        <f t="shared" si="44"/>
        <v>3753311.8498501899</v>
      </c>
      <c r="CJ48" s="74">
        <f t="shared" si="44"/>
        <v>3627589.8798801517</v>
      </c>
      <c r="CK48" s="74">
        <f t="shared" si="44"/>
        <v>3501867.9099101136</v>
      </c>
      <c r="CL48" s="74">
        <f t="shared" si="44"/>
        <v>3376158.5121370726</v>
      </c>
      <c r="CM48" s="74">
        <f t="shared" si="44"/>
        <v>3250430.2560685361</v>
      </c>
      <c r="CN48" s="74">
        <f t="shared" si="44"/>
        <v>3124702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>
        <v>0</v>
      </c>
      <c r="H49" s="6">
        <v>23</v>
      </c>
      <c r="I49" s="2" t="s">
        <v>209</v>
      </c>
      <c r="J49" s="60"/>
      <c r="K49" s="61">
        <v>1445.61</v>
      </c>
      <c r="L49" s="62"/>
      <c r="M49" s="63">
        <v>224</v>
      </c>
      <c r="N49" s="64">
        <f t="shared" si="21"/>
        <v>67.2</v>
      </c>
      <c r="O49" s="64">
        <f t="shared" si="22"/>
        <v>867.37</v>
      </c>
      <c r="P49" s="64">
        <f t="shared" si="23"/>
        <v>0</v>
      </c>
      <c r="Q49" s="64">
        <f t="shared" si="24"/>
        <v>0</v>
      </c>
      <c r="R49" s="65">
        <f t="shared" si="25"/>
        <v>0.15</v>
      </c>
      <c r="S49" s="65">
        <f t="shared" si="7"/>
        <v>0</v>
      </c>
      <c r="T49" s="64">
        <f t="shared" si="8"/>
        <v>0</v>
      </c>
      <c r="U49" s="64">
        <f t="shared" si="26"/>
        <v>0</v>
      </c>
      <c r="V49" s="63">
        <v>10</v>
      </c>
      <c r="W49" s="64">
        <f t="shared" si="27"/>
        <v>2.5</v>
      </c>
      <c r="X49" s="27">
        <f t="shared" si="28"/>
        <v>67.2</v>
      </c>
      <c r="Y49" s="11">
        <f t="shared" si="29"/>
        <v>1515.31</v>
      </c>
      <c r="Z49" s="61">
        <v>2004435480</v>
      </c>
      <c r="AA49" s="63">
        <v>10091</v>
      </c>
      <c r="AB49" s="27">
        <f t="shared" si="9"/>
        <v>198635.96</v>
      </c>
      <c r="AC49" s="10">
        <f t="shared" si="10"/>
        <v>0.77437199999999995</v>
      </c>
      <c r="AD49" s="63">
        <v>108059</v>
      </c>
      <c r="AE49" s="10">
        <f t="shared" si="11"/>
        <v>0.78340600000000005</v>
      </c>
      <c r="AF49" s="10">
        <f t="shared" si="39"/>
        <v>0.22291800000000001</v>
      </c>
      <c r="AG49" s="66">
        <f t="shared" si="12"/>
        <v>0.22291800000000001</v>
      </c>
      <c r="AH49" s="67">
        <f t="shared" si="13"/>
        <v>0</v>
      </c>
      <c r="AI49" s="68">
        <f t="shared" si="30"/>
        <v>0.22291800000000001</v>
      </c>
      <c r="AJ49" s="63">
        <v>0</v>
      </c>
      <c r="AK49">
        <v>0</v>
      </c>
      <c r="AL49" s="26">
        <f t="shared" si="31"/>
        <v>0</v>
      </c>
      <c r="AM49" s="63">
        <v>0</v>
      </c>
      <c r="AN49">
        <v>0</v>
      </c>
      <c r="AO49" s="26">
        <f t="shared" si="32"/>
        <v>0</v>
      </c>
      <c r="AP49" s="26">
        <f t="shared" si="14"/>
        <v>3893028</v>
      </c>
      <c r="AQ49" s="26">
        <f t="shared" si="33"/>
        <v>3893028</v>
      </c>
      <c r="AR49" s="69">
        <v>3403900</v>
      </c>
      <c r="AS49" s="69">
        <f t="shared" si="40"/>
        <v>3893028</v>
      </c>
      <c r="AT49" s="63">
        <v>4068515</v>
      </c>
      <c r="AU49" s="26">
        <f t="shared" si="41"/>
        <v>175487</v>
      </c>
      <c r="AV49" s="70" t="str">
        <f t="shared" si="43"/>
        <v>No</v>
      </c>
      <c r="AW49" s="69">
        <f t="shared" si="34"/>
        <v>0</v>
      </c>
      <c r="AX49" s="71">
        <f t="shared" si="35"/>
        <v>4068515</v>
      </c>
      <c r="AY49" s="72">
        <f t="shared" si="42"/>
        <v>4068515</v>
      </c>
      <c r="AZ49" s="73">
        <f t="shared" si="36"/>
        <v>0</v>
      </c>
      <c r="BA49" s="73"/>
      <c r="BB49" s="73">
        <f t="shared" si="37"/>
        <v>12080.677188176618</v>
      </c>
      <c r="BC49" s="26"/>
      <c r="BE49" s="74">
        <f t="shared" si="38"/>
        <v>-175487</v>
      </c>
      <c r="BF49" s="74">
        <f t="shared" si="15"/>
        <v>-175487</v>
      </c>
      <c r="BG49" s="74">
        <f t="shared" si="15"/>
        <v>-150409.90769999987</v>
      </c>
      <c r="BH49" s="74">
        <f t="shared" si="15"/>
        <v>-125336.57608640986</v>
      </c>
      <c r="BI49" s="74">
        <f t="shared" si="15"/>
        <v>-100269.2608691277</v>
      </c>
      <c r="BJ49" s="74">
        <f t="shared" si="15"/>
        <v>-75201.945651846007</v>
      </c>
      <c r="BK49" s="74">
        <f t="shared" si="15"/>
        <v>-50137.137166085653</v>
      </c>
      <c r="BL49" s="74">
        <f t="shared" si="15"/>
        <v>-25068.568583042827</v>
      </c>
      <c r="BM49" s="74"/>
      <c r="BO49" s="74">
        <f t="shared" si="16"/>
        <v>0</v>
      </c>
      <c r="BP49" s="74">
        <f t="shared" si="16"/>
        <v>-25077.0923</v>
      </c>
      <c r="BQ49" s="74">
        <f t="shared" si="16"/>
        <v>-25073.331613589977</v>
      </c>
      <c r="BR49" s="74">
        <f t="shared" si="16"/>
        <v>-25067.315217281972</v>
      </c>
      <c r="BS49" s="74">
        <f t="shared" si="16"/>
        <v>-25067.315217281925</v>
      </c>
      <c r="BT49" s="74">
        <f t="shared" si="16"/>
        <v>-25064.808485760273</v>
      </c>
      <c r="BU49" s="74">
        <f t="shared" si="16"/>
        <v>-25068.568583042827</v>
      </c>
      <c r="BV49" s="74">
        <f t="shared" si="16"/>
        <v>-25068.568583042827</v>
      </c>
      <c r="BX49" s="74">
        <f t="shared" si="17"/>
        <v>4068515</v>
      </c>
      <c r="BY49" s="74">
        <f t="shared" si="18"/>
        <v>4043437.9076999999</v>
      </c>
      <c r="BZ49" s="74">
        <f t="shared" si="18"/>
        <v>4018364.5760864099</v>
      </c>
      <c r="CA49" s="74">
        <f t="shared" si="18"/>
        <v>3993297.2608691277</v>
      </c>
      <c r="CB49" s="74">
        <f t="shared" si="18"/>
        <v>3968229.945651846</v>
      </c>
      <c r="CC49" s="74">
        <f t="shared" si="18"/>
        <v>3943165.1371660857</v>
      </c>
      <c r="CD49" s="74">
        <f t="shared" si="18"/>
        <v>3918096.5685830428</v>
      </c>
      <c r="CE49" s="74">
        <f t="shared" si="18"/>
        <v>3893028</v>
      </c>
      <c r="CF49" s="74"/>
      <c r="CG49" s="74">
        <f t="shared" si="19"/>
        <v>4068515</v>
      </c>
      <c r="CH49" s="74">
        <f t="shared" si="44"/>
        <v>4043437.9076999999</v>
      </c>
      <c r="CI49" s="74">
        <f t="shared" si="44"/>
        <v>4018364.5760864099</v>
      </c>
      <c r="CJ49" s="74">
        <f t="shared" si="44"/>
        <v>3993297.2608691277</v>
      </c>
      <c r="CK49" s="74">
        <f t="shared" si="44"/>
        <v>3968229.945651846</v>
      </c>
      <c r="CL49" s="74">
        <f t="shared" si="44"/>
        <v>3943165.1371660857</v>
      </c>
      <c r="CM49" s="74">
        <f t="shared" si="44"/>
        <v>3918096.5685830428</v>
      </c>
      <c r="CN49" s="74">
        <f t="shared" si="44"/>
        <v>3893028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>
        <v>30</v>
      </c>
      <c r="H50" s="6">
        <v>24</v>
      </c>
      <c r="I50" s="2" t="s">
        <v>210</v>
      </c>
      <c r="J50" s="60"/>
      <c r="K50" s="61">
        <v>253.83</v>
      </c>
      <c r="L50" s="76"/>
      <c r="M50" s="63">
        <v>114</v>
      </c>
      <c r="N50" s="64">
        <f t="shared" si="21"/>
        <v>34.200000000000003</v>
      </c>
      <c r="O50" s="64">
        <f t="shared" si="22"/>
        <v>152.30000000000001</v>
      </c>
      <c r="P50" s="64">
        <f t="shared" si="23"/>
        <v>0</v>
      </c>
      <c r="Q50" s="64">
        <f t="shared" si="24"/>
        <v>0</v>
      </c>
      <c r="R50" s="65">
        <f t="shared" si="25"/>
        <v>0.45</v>
      </c>
      <c r="S50" s="65">
        <f t="shared" si="7"/>
        <v>0</v>
      </c>
      <c r="T50" s="64">
        <f t="shared" si="8"/>
        <v>0</v>
      </c>
      <c r="U50" s="64">
        <f t="shared" si="26"/>
        <v>0</v>
      </c>
      <c r="V50" s="63">
        <v>2</v>
      </c>
      <c r="W50" s="64">
        <f t="shared" si="27"/>
        <v>0.5</v>
      </c>
      <c r="X50" s="27">
        <f t="shared" si="28"/>
        <v>34.200000000000003</v>
      </c>
      <c r="Y50" s="11">
        <f t="shared" si="29"/>
        <v>288.53000000000003</v>
      </c>
      <c r="Z50" s="61">
        <v>360414995.67000002</v>
      </c>
      <c r="AA50" s="63">
        <v>2156</v>
      </c>
      <c r="AB50" s="27">
        <f t="shared" si="9"/>
        <v>167168.37</v>
      </c>
      <c r="AC50" s="10">
        <f t="shared" si="10"/>
        <v>0.651698</v>
      </c>
      <c r="AD50" s="63">
        <v>83750</v>
      </c>
      <c r="AE50" s="10">
        <f t="shared" si="11"/>
        <v>0.60716999999999999</v>
      </c>
      <c r="AF50" s="10">
        <f t="shared" si="39"/>
        <v>0.36165999999999998</v>
      </c>
      <c r="AG50" s="66">
        <f t="shared" si="12"/>
        <v>0.36165999999999998</v>
      </c>
      <c r="AH50" s="67">
        <f t="shared" si="13"/>
        <v>0</v>
      </c>
      <c r="AI50" s="68">
        <f t="shared" si="30"/>
        <v>0.36165999999999998</v>
      </c>
      <c r="AJ50" s="63">
        <v>107</v>
      </c>
      <c r="AK50">
        <v>6</v>
      </c>
      <c r="AL50" s="26">
        <f t="shared" si="31"/>
        <v>64200</v>
      </c>
      <c r="AM50" s="63">
        <v>0</v>
      </c>
      <c r="AN50">
        <v>0</v>
      </c>
      <c r="AO50" s="26">
        <f t="shared" si="32"/>
        <v>0</v>
      </c>
      <c r="AP50" s="26">
        <f t="shared" si="14"/>
        <v>1202631</v>
      </c>
      <c r="AQ50" s="26">
        <f t="shared" si="33"/>
        <v>1266831</v>
      </c>
      <c r="AR50" s="69">
        <v>1856992</v>
      </c>
      <c r="AS50" s="69">
        <f t="shared" si="40"/>
        <v>1266831</v>
      </c>
      <c r="AT50" s="63">
        <v>1652147</v>
      </c>
      <c r="AU50" s="26">
        <f t="shared" si="41"/>
        <v>385316</v>
      </c>
      <c r="AV50" s="70" t="str">
        <f t="shared" si="43"/>
        <v>No</v>
      </c>
      <c r="AW50" s="69">
        <f t="shared" si="34"/>
        <v>0</v>
      </c>
      <c r="AX50" s="71">
        <f t="shared" si="35"/>
        <v>1652147</v>
      </c>
      <c r="AY50" s="72">
        <f t="shared" si="42"/>
        <v>1652147</v>
      </c>
      <c r="AZ50" s="73">
        <f t="shared" si="36"/>
        <v>0</v>
      </c>
      <c r="BA50" s="73"/>
      <c r="BB50" s="73">
        <f t="shared" si="37"/>
        <v>13100.53283693811</v>
      </c>
      <c r="BC50" s="26"/>
      <c r="BE50" s="74">
        <f t="shared" si="38"/>
        <v>-385316</v>
      </c>
      <c r="BF50" s="74">
        <f t="shared" si="15"/>
        <v>-385316</v>
      </c>
      <c r="BG50" s="74">
        <f t="shared" si="15"/>
        <v>-330254.34360000002</v>
      </c>
      <c r="BH50" s="74">
        <f t="shared" si="15"/>
        <v>-275200.94452188001</v>
      </c>
      <c r="BI50" s="74">
        <f t="shared" si="15"/>
        <v>-220160.75561750401</v>
      </c>
      <c r="BJ50" s="74">
        <f t="shared" si="15"/>
        <v>-165120.56671312801</v>
      </c>
      <c r="BK50" s="74">
        <f t="shared" si="15"/>
        <v>-110085.88182764244</v>
      </c>
      <c r="BL50" s="74">
        <f t="shared" si="15"/>
        <v>-55042.940913821105</v>
      </c>
      <c r="BM50" s="74"/>
      <c r="BO50" s="74">
        <f t="shared" si="16"/>
        <v>0</v>
      </c>
      <c r="BP50" s="74">
        <f t="shared" si="16"/>
        <v>-55061.6564</v>
      </c>
      <c r="BQ50" s="74">
        <f t="shared" si="16"/>
        <v>-55053.399078119997</v>
      </c>
      <c r="BR50" s="74">
        <f t="shared" si="16"/>
        <v>-55040.188904376002</v>
      </c>
      <c r="BS50" s="74">
        <f t="shared" si="16"/>
        <v>-55040.188904376002</v>
      </c>
      <c r="BT50" s="74">
        <f t="shared" si="16"/>
        <v>-55034.684885485563</v>
      </c>
      <c r="BU50" s="74">
        <f t="shared" si="16"/>
        <v>-55042.940913821221</v>
      </c>
      <c r="BV50" s="74">
        <f t="shared" si="16"/>
        <v>-55042.940913821105</v>
      </c>
      <c r="BX50" s="74">
        <f t="shared" si="17"/>
        <v>1652147</v>
      </c>
      <c r="BY50" s="74">
        <f t="shared" si="18"/>
        <v>1597085.3436</v>
      </c>
      <c r="BZ50" s="74">
        <f t="shared" si="18"/>
        <v>1542031.94452188</v>
      </c>
      <c r="CA50" s="74">
        <f t="shared" si="18"/>
        <v>1486991.755617504</v>
      </c>
      <c r="CB50" s="74">
        <f t="shared" si="18"/>
        <v>1431951.566713128</v>
      </c>
      <c r="CC50" s="74">
        <f t="shared" si="18"/>
        <v>1376916.8818276424</v>
      </c>
      <c r="CD50" s="74">
        <f t="shared" si="18"/>
        <v>1321873.9409138211</v>
      </c>
      <c r="CE50" s="74">
        <f t="shared" si="18"/>
        <v>1266831</v>
      </c>
      <c r="CF50" s="74"/>
      <c r="CG50" s="74">
        <f t="shared" si="19"/>
        <v>1652147</v>
      </c>
      <c r="CH50" s="74">
        <f t="shared" si="44"/>
        <v>1597085.3436</v>
      </c>
      <c r="CI50" s="74">
        <f t="shared" si="44"/>
        <v>1542031.94452188</v>
      </c>
      <c r="CJ50" s="74">
        <f t="shared" si="44"/>
        <v>1486991.755617504</v>
      </c>
      <c r="CK50" s="74">
        <f t="shared" si="44"/>
        <v>1431951.566713128</v>
      </c>
      <c r="CL50" s="74">
        <f t="shared" si="44"/>
        <v>1376916.8818276424</v>
      </c>
      <c r="CM50" s="74">
        <f t="shared" si="44"/>
        <v>1321873.9409138211</v>
      </c>
      <c r="CN50" s="74">
        <f t="shared" si="44"/>
        <v>1266831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>
        <v>0</v>
      </c>
      <c r="H51" s="6">
        <v>25</v>
      </c>
      <c r="I51" s="2" t="s">
        <v>211</v>
      </c>
      <c r="J51" s="60"/>
      <c r="K51" s="61">
        <v>4238.7299999999996</v>
      </c>
      <c r="L51" s="62"/>
      <c r="M51" s="63">
        <v>737</v>
      </c>
      <c r="N51" s="64">
        <f t="shared" si="21"/>
        <v>221.1</v>
      </c>
      <c r="O51" s="64">
        <f t="shared" si="22"/>
        <v>2543.2399999999998</v>
      </c>
      <c r="P51" s="64">
        <f t="shared" si="23"/>
        <v>0</v>
      </c>
      <c r="Q51" s="64">
        <f t="shared" si="24"/>
        <v>0</v>
      </c>
      <c r="R51" s="65">
        <f t="shared" si="25"/>
        <v>0.17</v>
      </c>
      <c r="S51" s="65">
        <f t="shared" si="7"/>
        <v>0</v>
      </c>
      <c r="T51" s="64">
        <f t="shared" si="8"/>
        <v>0</v>
      </c>
      <c r="U51" s="64">
        <f t="shared" si="26"/>
        <v>0</v>
      </c>
      <c r="V51" s="63">
        <v>158</v>
      </c>
      <c r="W51" s="64">
        <f t="shared" si="27"/>
        <v>39.5</v>
      </c>
      <c r="X51" s="27">
        <f t="shared" si="28"/>
        <v>221.1</v>
      </c>
      <c r="Y51" s="11">
        <f t="shared" si="29"/>
        <v>4499.33</v>
      </c>
      <c r="Z51" s="61">
        <v>5632141245.6700001</v>
      </c>
      <c r="AA51" s="63">
        <v>28994</v>
      </c>
      <c r="AB51" s="27">
        <f t="shared" si="9"/>
        <v>194251.96</v>
      </c>
      <c r="AC51" s="10">
        <f t="shared" si="10"/>
        <v>0.75728200000000001</v>
      </c>
      <c r="AD51" s="63">
        <v>147969</v>
      </c>
      <c r="AE51" s="10">
        <f t="shared" si="11"/>
        <v>1.0727450000000001</v>
      </c>
      <c r="AF51" s="10">
        <f t="shared" si="39"/>
        <v>0.14807899999999999</v>
      </c>
      <c r="AG51" s="66">
        <f t="shared" si="12"/>
        <v>0.14807899999999999</v>
      </c>
      <c r="AH51" s="67">
        <f t="shared" si="13"/>
        <v>0</v>
      </c>
      <c r="AI51" s="68">
        <f t="shared" si="30"/>
        <v>0.14807899999999999</v>
      </c>
      <c r="AJ51" s="63">
        <v>0</v>
      </c>
      <c r="AK51">
        <v>0</v>
      </c>
      <c r="AL51" s="26">
        <f t="shared" si="31"/>
        <v>0</v>
      </c>
      <c r="AM51" s="63">
        <v>0</v>
      </c>
      <c r="AN51">
        <v>0</v>
      </c>
      <c r="AO51" s="26">
        <f t="shared" si="32"/>
        <v>0</v>
      </c>
      <c r="AP51" s="26">
        <f t="shared" si="14"/>
        <v>7678604</v>
      </c>
      <c r="AQ51" s="26">
        <f t="shared" si="33"/>
        <v>7678604</v>
      </c>
      <c r="AR51" s="69">
        <v>9436665</v>
      </c>
      <c r="AS51" s="69">
        <f t="shared" si="40"/>
        <v>7678604</v>
      </c>
      <c r="AT51" s="63">
        <v>9439993</v>
      </c>
      <c r="AU51" s="26">
        <f t="shared" si="41"/>
        <v>1761389</v>
      </c>
      <c r="AV51" s="70" t="str">
        <f t="shared" si="43"/>
        <v>No</v>
      </c>
      <c r="AW51" s="69">
        <f t="shared" si="34"/>
        <v>0</v>
      </c>
      <c r="AX51" s="71">
        <f t="shared" si="35"/>
        <v>9439993</v>
      </c>
      <c r="AY51" s="72">
        <f t="shared" si="42"/>
        <v>9439993</v>
      </c>
      <c r="AZ51" s="73">
        <f t="shared" si="36"/>
        <v>0</v>
      </c>
      <c r="BA51" s="73"/>
      <c r="BB51" s="73">
        <f t="shared" si="37"/>
        <v>12233.564829559798</v>
      </c>
      <c r="BC51" s="26"/>
      <c r="BE51" s="74">
        <f t="shared" si="38"/>
        <v>-1761389</v>
      </c>
      <c r="BF51" s="74">
        <f t="shared" si="15"/>
        <v>-1761389</v>
      </c>
      <c r="BG51" s="74">
        <f t="shared" si="15"/>
        <v>-1509686.5119000003</v>
      </c>
      <c r="BH51" s="74">
        <f t="shared" si="15"/>
        <v>-1258021.7703662701</v>
      </c>
      <c r="BI51" s="74">
        <f t="shared" si="15"/>
        <v>-1006417.4162930157</v>
      </c>
      <c r="BJ51" s="74">
        <f t="shared" si="15"/>
        <v>-754813.06221976131</v>
      </c>
      <c r="BK51" s="74">
        <f t="shared" si="15"/>
        <v>-503233.86858191527</v>
      </c>
      <c r="BL51" s="74">
        <f t="shared" si="15"/>
        <v>-251616.93429095764</v>
      </c>
      <c r="BM51" s="74"/>
      <c r="BO51" s="74">
        <f t="shared" si="16"/>
        <v>0</v>
      </c>
      <c r="BP51" s="74">
        <f t="shared" si="16"/>
        <v>-251702.48809999999</v>
      </c>
      <c r="BQ51" s="74">
        <f t="shared" si="16"/>
        <v>-251664.74153373003</v>
      </c>
      <c r="BR51" s="74">
        <f t="shared" si="16"/>
        <v>-251604.35407325404</v>
      </c>
      <c r="BS51" s="74">
        <f t="shared" si="16"/>
        <v>-251604.35407325393</v>
      </c>
      <c r="BT51" s="74">
        <f t="shared" si="16"/>
        <v>-251579.19363784645</v>
      </c>
      <c r="BU51" s="74">
        <f t="shared" si="16"/>
        <v>-251616.93429095764</v>
      </c>
      <c r="BV51" s="74">
        <f t="shared" si="16"/>
        <v>-251616.93429095764</v>
      </c>
      <c r="BX51" s="74">
        <f t="shared" si="17"/>
        <v>9439993</v>
      </c>
      <c r="BY51" s="74">
        <f t="shared" si="18"/>
        <v>9188290.5119000003</v>
      </c>
      <c r="BZ51" s="74">
        <f t="shared" si="18"/>
        <v>8936625.7703662701</v>
      </c>
      <c r="CA51" s="74">
        <f t="shared" si="18"/>
        <v>8685021.4162930157</v>
      </c>
      <c r="CB51" s="74">
        <f t="shared" si="18"/>
        <v>8433417.0622197613</v>
      </c>
      <c r="CC51" s="74">
        <f t="shared" si="18"/>
        <v>8181837.8685819153</v>
      </c>
      <c r="CD51" s="74">
        <f t="shared" si="18"/>
        <v>7930220.9342909576</v>
      </c>
      <c r="CE51" s="74">
        <f t="shared" si="18"/>
        <v>7678604</v>
      </c>
      <c r="CF51" s="74"/>
      <c r="CG51" s="74">
        <f t="shared" si="19"/>
        <v>9439993</v>
      </c>
      <c r="CH51" s="74">
        <f t="shared" si="44"/>
        <v>9188290.5119000003</v>
      </c>
      <c r="CI51" s="74">
        <f t="shared" si="44"/>
        <v>8936625.7703662701</v>
      </c>
      <c r="CJ51" s="74">
        <f t="shared" si="44"/>
        <v>8685021.4162930157</v>
      </c>
      <c r="CK51" s="74">
        <f t="shared" si="44"/>
        <v>8433417.0622197613</v>
      </c>
      <c r="CL51" s="74">
        <f t="shared" si="44"/>
        <v>8181837.8685819153</v>
      </c>
      <c r="CM51" s="74">
        <f t="shared" si="44"/>
        <v>7930220.9342909576</v>
      </c>
      <c r="CN51" s="74">
        <f t="shared" si="44"/>
        <v>7678604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>
        <v>0</v>
      </c>
      <c r="H52" s="6">
        <v>26</v>
      </c>
      <c r="I52" s="2" t="s">
        <v>212</v>
      </c>
      <c r="J52" s="60"/>
      <c r="K52" s="61">
        <v>387.43</v>
      </c>
      <c r="L52" s="62"/>
      <c r="M52" s="63">
        <v>105</v>
      </c>
      <c r="N52" s="64">
        <f t="shared" si="21"/>
        <v>31.5</v>
      </c>
      <c r="O52" s="64">
        <f t="shared" si="22"/>
        <v>232.46</v>
      </c>
      <c r="P52" s="64">
        <f t="shared" si="23"/>
        <v>0</v>
      </c>
      <c r="Q52" s="64">
        <f t="shared" si="24"/>
        <v>0</v>
      </c>
      <c r="R52" s="65">
        <f t="shared" si="25"/>
        <v>0.27</v>
      </c>
      <c r="S52" s="65">
        <f t="shared" si="7"/>
        <v>0</v>
      </c>
      <c r="T52" s="64">
        <f t="shared" si="8"/>
        <v>0</v>
      </c>
      <c r="U52" s="64">
        <f t="shared" si="26"/>
        <v>0</v>
      </c>
      <c r="V52" s="63">
        <v>6</v>
      </c>
      <c r="W52" s="64">
        <f t="shared" si="27"/>
        <v>1.5</v>
      </c>
      <c r="X52" s="27">
        <f t="shared" si="28"/>
        <v>31.5</v>
      </c>
      <c r="Y52" s="11">
        <f t="shared" si="29"/>
        <v>420.43</v>
      </c>
      <c r="Z52" s="61">
        <v>852636052.66999996</v>
      </c>
      <c r="AA52" s="63">
        <v>3757</v>
      </c>
      <c r="AB52" s="27">
        <f t="shared" si="9"/>
        <v>226945.98</v>
      </c>
      <c r="AC52" s="10">
        <f t="shared" si="10"/>
        <v>0.88473800000000002</v>
      </c>
      <c r="AD52" s="63">
        <v>90929</v>
      </c>
      <c r="AE52" s="10">
        <f t="shared" si="11"/>
        <v>0.65921700000000005</v>
      </c>
      <c r="AF52" s="10">
        <f t="shared" si="39"/>
        <v>0.182918</v>
      </c>
      <c r="AG52" s="66">
        <f t="shared" si="12"/>
        <v>0.182918</v>
      </c>
      <c r="AH52" s="67">
        <f t="shared" si="13"/>
        <v>0</v>
      </c>
      <c r="AI52" s="68">
        <f t="shared" si="30"/>
        <v>0.182918</v>
      </c>
      <c r="AJ52" s="63">
        <v>176</v>
      </c>
      <c r="AK52">
        <v>6</v>
      </c>
      <c r="AL52" s="26">
        <f t="shared" si="31"/>
        <v>105600</v>
      </c>
      <c r="AM52" s="63">
        <v>0</v>
      </c>
      <c r="AN52">
        <v>0</v>
      </c>
      <c r="AO52" s="26">
        <f t="shared" si="32"/>
        <v>0</v>
      </c>
      <c r="AP52" s="26">
        <f t="shared" si="14"/>
        <v>886321</v>
      </c>
      <c r="AQ52" s="26">
        <f t="shared" si="33"/>
        <v>991921</v>
      </c>
      <c r="AR52" s="69">
        <v>659216</v>
      </c>
      <c r="AS52" s="69">
        <f t="shared" si="40"/>
        <v>991921</v>
      </c>
      <c r="AT52" s="63">
        <v>947013</v>
      </c>
      <c r="AU52" s="26">
        <f t="shared" si="41"/>
        <v>44908</v>
      </c>
      <c r="AV52" s="70" t="str">
        <f t="shared" si="43"/>
        <v>Yes</v>
      </c>
      <c r="AW52" s="69">
        <f t="shared" si="34"/>
        <v>44908</v>
      </c>
      <c r="AX52" s="71">
        <f t="shared" si="35"/>
        <v>991921</v>
      </c>
      <c r="AY52" s="72">
        <f t="shared" si="42"/>
        <v>991921</v>
      </c>
      <c r="AZ52" s="73">
        <f t="shared" si="36"/>
        <v>44908</v>
      </c>
      <c r="BA52" s="73"/>
      <c r="BB52" s="73">
        <f t="shared" si="37"/>
        <v>12506.661203314146</v>
      </c>
      <c r="BC52" s="26"/>
      <c r="BE52" s="74">
        <f t="shared" si="38"/>
        <v>0</v>
      </c>
      <c r="BF52" s="74">
        <f t="shared" si="15"/>
        <v>0</v>
      </c>
      <c r="BG52" s="74">
        <f t="shared" si="15"/>
        <v>0</v>
      </c>
      <c r="BH52" s="74">
        <f t="shared" si="15"/>
        <v>0</v>
      </c>
      <c r="BI52" s="74">
        <f t="shared" si="15"/>
        <v>0</v>
      </c>
      <c r="BJ52" s="74">
        <f t="shared" si="15"/>
        <v>0</v>
      </c>
      <c r="BK52" s="74">
        <f t="shared" si="15"/>
        <v>0</v>
      </c>
      <c r="BL52" s="74">
        <f t="shared" si="15"/>
        <v>0</v>
      </c>
      <c r="BM52" s="74"/>
      <c r="BO52" s="74">
        <f t="shared" si="16"/>
        <v>0</v>
      </c>
      <c r="BP52" s="74">
        <f t="shared" si="16"/>
        <v>0</v>
      </c>
      <c r="BQ52" s="74">
        <f t="shared" si="16"/>
        <v>0</v>
      </c>
      <c r="BR52" s="74">
        <f t="shared" si="16"/>
        <v>0</v>
      </c>
      <c r="BS52" s="74">
        <f t="shared" si="16"/>
        <v>0</v>
      </c>
      <c r="BT52" s="74">
        <f t="shared" si="16"/>
        <v>0</v>
      </c>
      <c r="BU52" s="74">
        <f t="shared" si="16"/>
        <v>0</v>
      </c>
      <c r="BV52" s="74">
        <f t="shared" si="16"/>
        <v>0</v>
      </c>
      <c r="BX52" s="74">
        <f t="shared" si="17"/>
        <v>991921</v>
      </c>
      <c r="BY52" s="74">
        <f t="shared" si="18"/>
        <v>991921</v>
      </c>
      <c r="BZ52" s="74">
        <f t="shared" si="18"/>
        <v>991921</v>
      </c>
      <c r="CA52" s="74">
        <f t="shared" si="18"/>
        <v>991921</v>
      </c>
      <c r="CB52" s="74">
        <f t="shared" si="18"/>
        <v>991921</v>
      </c>
      <c r="CC52" s="74">
        <f t="shared" si="18"/>
        <v>991921</v>
      </c>
      <c r="CD52" s="74">
        <f t="shared" si="18"/>
        <v>991921</v>
      </c>
      <c r="CE52" s="74">
        <f t="shared" si="18"/>
        <v>991921</v>
      </c>
      <c r="CF52" s="74"/>
      <c r="CG52" s="74">
        <f t="shared" si="19"/>
        <v>991921</v>
      </c>
      <c r="CH52" s="74">
        <f t="shared" si="44"/>
        <v>991921</v>
      </c>
      <c r="CI52" s="74">
        <f t="shared" si="44"/>
        <v>991921</v>
      </c>
      <c r="CJ52" s="74">
        <f t="shared" si="44"/>
        <v>991921</v>
      </c>
      <c r="CK52" s="74">
        <f t="shared" si="44"/>
        <v>991921</v>
      </c>
      <c r="CL52" s="74">
        <f t="shared" si="44"/>
        <v>991921</v>
      </c>
      <c r="CM52" s="74">
        <f t="shared" si="44"/>
        <v>991921</v>
      </c>
      <c r="CN52" s="74">
        <f t="shared" si="44"/>
        <v>991921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>
        <v>0</v>
      </c>
      <c r="H53" s="6">
        <v>27</v>
      </c>
      <c r="I53" s="2" t="s">
        <v>213</v>
      </c>
      <c r="J53" s="60"/>
      <c r="K53" s="61">
        <v>1416.62</v>
      </c>
      <c r="L53" s="62"/>
      <c r="M53" s="63">
        <v>591</v>
      </c>
      <c r="N53" s="64">
        <f t="shared" si="21"/>
        <v>177.3</v>
      </c>
      <c r="O53" s="64">
        <f t="shared" si="22"/>
        <v>849.97</v>
      </c>
      <c r="P53" s="64">
        <f t="shared" si="23"/>
        <v>0</v>
      </c>
      <c r="Q53" s="64">
        <f t="shared" si="24"/>
        <v>0</v>
      </c>
      <c r="R53" s="65">
        <f t="shared" si="25"/>
        <v>0.42</v>
      </c>
      <c r="S53" s="65">
        <f t="shared" si="7"/>
        <v>0</v>
      </c>
      <c r="T53" s="64">
        <f t="shared" si="8"/>
        <v>0</v>
      </c>
      <c r="U53" s="64">
        <f t="shared" si="26"/>
        <v>0</v>
      </c>
      <c r="V53" s="63">
        <v>176</v>
      </c>
      <c r="W53" s="64">
        <f t="shared" si="27"/>
        <v>44</v>
      </c>
      <c r="X53" s="27">
        <f t="shared" si="28"/>
        <v>177.3</v>
      </c>
      <c r="Y53" s="11">
        <f t="shared" si="29"/>
        <v>1637.9199999999998</v>
      </c>
      <c r="Z53" s="61">
        <v>3065867522.6700001</v>
      </c>
      <c r="AA53" s="63">
        <v>13399</v>
      </c>
      <c r="AB53" s="27">
        <f t="shared" si="9"/>
        <v>228813.16</v>
      </c>
      <c r="AC53" s="10">
        <f t="shared" si="10"/>
        <v>0.89201699999999995</v>
      </c>
      <c r="AD53" s="63">
        <v>110556</v>
      </c>
      <c r="AE53" s="10">
        <f t="shared" si="11"/>
        <v>0.80150900000000003</v>
      </c>
      <c r="AF53" s="10">
        <f t="shared" si="39"/>
        <v>0.13513500000000001</v>
      </c>
      <c r="AG53" s="66">
        <f t="shared" si="12"/>
        <v>0.13513500000000001</v>
      </c>
      <c r="AH53" s="67">
        <f t="shared" si="13"/>
        <v>0</v>
      </c>
      <c r="AI53" s="68">
        <f t="shared" si="30"/>
        <v>0.13513500000000001</v>
      </c>
      <c r="AJ53" s="63">
        <v>0</v>
      </c>
      <c r="AK53">
        <v>0</v>
      </c>
      <c r="AL53" s="26">
        <f t="shared" si="31"/>
        <v>0</v>
      </c>
      <c r="AM53" s="63">
        <v>0</v>
      </c>
      <c r="AN53">
        <v>0</v>
      </c>
      <c r="AO53" s="26">
        <f t="shared" si="32"/>
        <v>0</v>
      </c>
      <c r="AP53" s="26">
        <f t="shared" si="14"/>
        <v>2550947</v>
      </c>
      <c r="AQ53" s="26">
        <f t="shared" si="33"/>
        <v>2550947</v>
      </c>
      <c r="AR53" s="69">
        <v>6326998</v>
      </c>
      <c r="AS53" s="69">
        <f t="shared" si="40"/>
        <v>2550947</v>
      </c>
      <c r="AT53" s="63">
        <v>5192084</v>
      </c>
      <c r="AU53" s="26">
        <f t="shared" si="41"/>
        <v>2641137</v>
      </c>
      <c r="AV53" s="70" t="str">
        <f t="shared" si="43"/>
        <v>No</v>
      </c>
      <c r="AW53" s="69">
        <f t="shared" si="34"/>
        <v>0</v>
      </c>
      <c r="AX53" s="71">
        <f t="shared" si="35"/>
        <v>5192084</v>
      </c>
      <c r="AY53" s="72">
        <f t="shared" si="42"/>
        <v>5192084</v>
      </c>
      <c r="AZ53" s="73">
        <f t="shared" si="36"/>
        <v>0</v>
      </c>
      <c r="BA53" s="73"/>
      <c r="BB53" s="73">
        <f t="shared" si="37"/>
        <v>13325.399895525972</v>
      </c>
      <c r="BC53" s="26"/>
      <c r="BE53" s="74">
        <f t="shared" si="38"/>
        <v>-2641137</v>
      </c>
      <c r="BF53" s="74">
        <f t="shared" si="15"/>
        <v>-2641137</v>
      </c>
      <c r="BG53" s="74">
        <f t="shared" si="15"/>
        <v>-2263718.5226999996</v>
      </c>
      <c r="BH53" s="74">
        <f t="shared" si="15"/>
        <v>-1886356.6449659094</v>
      </c>
      <c r="BI53" s="74">
        <f t="shared" si="15"/>
        <v>-1509085.3159727277</v>
      </c>
      <c r="BJ53" s="74">
        <f t="shared" si="15"/>
        <v>-1131813.986979546</v>
      </c>
      <c r="BK53" s="74">
        <f t="shared" si="15"/>
        <v>-754580.38511926355</v>
      </c>
      <c r="BL53" s="74">
        <f t="shared" si="15"/>
        <v>-377290.19255963154</v>
      </c>
      <c r="BM53" s="74"/>
      <c r="BO53" s="74">
        <f t="shared" si="16"/>
        <v>0</v>
      </c>
      <c r="BP53" s="74">
        <f t="shared" si="16"/>
        <v>-377418.47729999997</v>
      </c>
      <c r="BQ53" s="74">
        <f t="shared" si="16"/>
        <v>-377361.87773408991</v>
      </c>
      <c r="BR53" s="74">
        <f t="shared" si="16"/>
        <v>-377271.32899318193</v>
      </c>
      <c r="BS53" s="74">
        <f t="shared" si="16"/>
        <v>-377271.32899318193</v>
      </c>
      <c r="BT53" s="74">
        <f t="shared" si="16"/>
        <v>-377233.60186028265</v>
      </c>
      <c r="BU53" s="74">
        <f t="shared" si="16"/>
        <v>-377290.19255963177</v>
      </c>
      <c r="BV53" s="74">
        <f t="shared" si="16"/>
        <v>-377290.19255963154</v>
      </c>
      <c r="BX53" s="74">
        <f t="shared" si="17"/>
        <v>5192084</v>
      </c>
      <c r="BY53" s="74">
        <f t="shared" si="18"/>
        <v>4814665.5226999996</v>
      </c>
      <c r="BZ53" s="74">
        <f t="shared" si="18"/>
        <v>4437303.6449659094</v>
      </c>
      <c r="CA53" s="74">
        <f t="shared" si="18"/>
        <v>4060032.3159727277</v>
      </c>
      <c r="CB53" s="74">
        <f t="shared" si="18"/>
        <v>3682760.986979546</v>
      </c>
      <c r="CC53" s="74">
        <f t="shared" si="18"/>
        <v>3305527.3851192635</v>
      </c>
      <c r="CD53" s="74">
        <f t="shared" si="18"/>
        <v>2928237.1925596315</v>
      </c>
      <c r="CE53" s="74">
        <f t="shared" si="18"/>
        <v>2550947</v>
      </c>
      <c r="CF53" s="74"/>
      <c r="CG53" s="74">
        <f t="shared" si="19"/>
        <v>5192084</v>
      </c>
      <c r="CH53" s="74">
        <f t="shared" si="44"/>
        <v>4814665.5226999996</v>
      </c>
      <c r="CI53" s="74">
        <f t="shared" si="44"/>
        <v>4437303.6449659094</v>
      </c>
      <c r="CJ53" s="74">
        <f t="shared" si="44"/>
        <v>4060032.3159727277</v>
      </c>
      <c r="CK53" s="74">
        <f t="shared" si="44"/>
        <v>3682760.986979546</v>
      </c>
      <c r="CL53" s="74">
        <f t="shared" si="44"/>
        <v>3305527.3851192635</v>
      </c>
      <c r="CM53" s="74">
        <f t="shared" si="44"/>
        <v>2928237.1925596315</v>
      </c>
      <c r="CN53" s="74">
        <f t="shared" si="44"/>
        <v>2550947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>
        <v>0</v>
      </c>
      <c r="H54" s="6">
        <v>28</v>
      </c>
      <c r="I54" s="2" t="s">
        <v>214</v>
      </c>
      <c r="J54" s="60"/>
      <c r="K54" s="61">
        <v>2059.41</v>
      </c>
      <c r="L54" s="62"/>
      <c r="M54" s="63">
        <v>515</v>
      </c>
      <c r="N54" s="64">
        <f t="shared" si="21"/>
        <v>154.5</v>
      </c>
      <c r="O54" s="64">
        <f t="shared" si="22"/>
        <v>1235.6500000000001</v>
      </c>
      <c r="P54" s="64">
        <f t="shared" si="23"/>
        <v>0</v>
      </c>
      <c r="Q54" s="64">
        <f t="shared" si="24"/>
        <v>0</v>
      </c>
      <c r="R54" s="65">
        <f t="shared" si="25"/>
        <v>0.25</v>
      </c>
      <c r="S54" s="65">
        <f t="shared" si="7"/>
        <v>0</v>
      </c>
      <c r="T54" s="64">
        <f t="shared" si="8"/>
        <v>0</v>
      </c>
      <c r="U54" s="64">
        <f t="shared" si="26"/>
        <v>0</v>
      </c>
      <c r="V54" s="63">
        <v>43</v>
      </c>
      <c r="W54" s="64">
        <f t="shared" si="27"/>
        <v>10.75</v>
      </c>
      <c r="X54" s="27">
        <f t="shared" si="28"/>
        <v>154.5</v>
      </c>
      <c r="Y54" s="11">
        <f t="shared" si="29"/>
        <v>2224.66</v>
      </c>
      <c r="Z54" s="61">
        <v>2412272603</v>
      </c>
      <c r="AA54" s="63">
        <v>15572</v>
      </c>
      <c r="AB54" s="27">
        <f t="shared" si="9"/>
        <v>154910.9</v>
      </c>
      <c r="AC54" s="10">
        <f t="shared" si="10"/>
        <v>0.60391300000000003</v>
      </c>
      <c r="AD54" s="63">
        <v>114505</v>
      </c>
      <c r="AE54" s="10">
        <f t="shared" si="11"/>
        <v>0.83013800000000004</v>
      </c>
      <c r="AF54" s="10">
        <f t="shared" si="39"/>
        <v>0.32822000000000001</v>
      </c>
      <c r="AG54" s="66">
        <f t="shared" si="12"/>
        <v>0.32822000000000001</v>
      </c>
      <c r="AH54" s="67">
        <f t="shared" si="13"/>
        <v>0</v>
      </c>
      <c r="AI54" s="68">
        <f t="shared" si="30"/>
        <v>0.32822000000000001</v>
      </c>
      <c r="AJ54" s="63">
        <v>0</v>
      </c>
      <c r="AK54">
        <v>0</v>
      </c>
      <c r="AL54" s="26">
        <f t="shared" si="31"/>
        <v>0</v>
      </c>
      <c r="AM54" s="63">
        <v>0</v>
      </c>
      <c r="AN54">
        <v>0</v>
      </c>
      <c r="AO54" s="26">
        <f t="shared" si="32"/>
        <v>0</v>
      </c>
      <c r="AP54" s="26">
        <f t="shared" si="14"/>
        <v>8415300</v>
      </c>
      <c r="AQ54" s="26">
        <f t="shared" si="33"/>
        <v>8415300</v>
      </c>
      <c r="AR54" s="69">
        <v>13503310</v>
      </c>
      <c r="AS54" s="69">
        <f t="shared" si="40"/>
        <v>8415300</v>
      </c>
      <c r="AT54" s="63">
        <v>12040218</v>
      </c>
      <c r="AU54" s="26">
        <f t="shared" si="41"/>
        <v>3624918</v>
      </c>
      <c r="AV54" s="70" t="str">
        <f t="shared" si="43"/>
        <v>No</v>
      </c>
      <c r="AW54" s="69">
        <f t="shared" si="34"/>
        <v>0</v>
      </c>
      <c r="AX54" s="71">
        <f t="shared" si="35"/>
        <v>12040218</v>
      </c>
      <c r="AY54" s="72">
        <f t="shared" si="42"/>
        <v>12040218</v>
      </c>
      <c r="AZ54" s="73">
        <f t="shared" si="36"/>
        <v>0</v>
      </c>
      <c r="BA54" s="73"/>
      <c r="BB54" s="73">
        <f t="shared" si="37"/>
        <v>12449.782461967263</v>
      </c>
      <c r="BC54" s="26"/>
      <c r="BE54" s="74">
        <f t="shared" si="38"/>
        <v>-3624918</v>
      </c>
      <c r="BF54" s="74">
        <f t="shared" si="15"/>
        <v>-3624918</v>
      </c>
      <c r="BG54" s="74">
        <f t="shared" si="15"/>
        <v>-3106917.2178000007</v>
      </c>
      <c r="BH54" s="74">
        <f t="shared" si="15"/>
        <v>-2588994.1175927408</v>
      </c>
      <c r="BI54" s="74">
        <f t="shared" si="15"/>
        <v>-2071195.2940741926</v>
      </c>
      <c r="BJ54" s="74">
        <f t="shared" si="15"/>
        <v>-1553396.4705556445</v>
      </c>
      <c r="BK54" s="74">
        <f t="shared" si="15"/>
        <v>-1035649.4269194491</v>
      </c>
      <c r="BL54" s="74">
        <f t="shared" si="15"/>
        <v>-517824.71345972456</v>
      </c>
      <c r="BM54" s="74"/>
      <c r="BO54" s="74">
        <f t="shared" si="16"/>
        <v>0</v>
      </c>
      <c r="BP54" s="74">
        <f t="shared" si="16"/>
        <v>-518000.78220000002</v>
      </c>
      <c r="BQ54" s="74">
        <f t="shared" si="16"/>
        <v>-517923.10020726005</v>
      </c>
      <c r="BR54" s="74">
        <f t="shared" si="16"/>
        <v>-517798.82351854816</v>
      </c>
      <c r="BS54" s="74">
        <f t="shared" si="16"/>
        <v>-517798.82351854816</v>
      </c>
      <c r="BT54" s="74">
        <f t="shared" si="16"/>
        <v>-517747.04363619629</v>
      </c>
      <c r="BU54" s="74">
        <f t="shared" si="16"/>
        <v>-517824.71345972456</v>
      </c>
      <c r="BV54" s="74">
        <f t="shared" si="16"/>
        <v>-517824.71345972456</v>
      </c>
      <c r="BX54" s="74">
        <f t="shared" si="17"/>
        <v>12040218</v>
      </c>
      <c r="BY54" s="74">
        <f t="shared" si="18"/>
        <v>11522217.217800001</v>
      </c>
      <c r="BZ54" s="74">
        <f t="shared" si="18"/>
        <v>11004294.117592741</v>
      </c>
      <c r="CA54" s="74">
        <f t="shared" si="18"/>
        <v>10486495.294074193</v>
      </c>
      <c r="CB54" s="74">
        <f t="shared" si="18"/>
        <v>9968696.4705556445</v>
      </c>
      <c r="CC54" s="74">
        <f t="shared" si="18"/>
        <v>9450949.4269194491</v>
      </c>
      <c r="CD54" s="74">
        <f t="shared" si="18"/>
        <v>8933124.7134597246</v>
      </c>
      <c r="CE54" s="74">
        <f t="shared" si="18"/>
        <v>8415300</v>
      </c>
      <c r="CF54" s="74"/>
      <c r="CG54" s="74">
        <f t="shared" si="19"/>
        <v>12040218</v>
      </c>
      <c r="CH54" s="74">
        <f t="shared" si="44"/>
        <v>11522217.217800001</v>
      </c>
      <c r="CI54" s="74">
        <f t="shared" si="44"/>
        <v>11004294.117592741</v>
      </c>
      <c r="CJ54" s="74">
        <f t="shared" si="44"/>
        <v>10486495.294074193</v>
      </c>
      <c r="CK54" s="74">
        <f t="shared" si="44"/>
        <v>9968696.4705556445</v>
      </c>
      <c r="CL54" s="74">
        <f t="shared" si="44"/>
        <v>9450949.4269194491</v>
      </c>
      <c r="CM54" s="74">
        <f t="shared" si="44"/>
        <v>8933124.7134597246</v>
      </c>
      <c r="CN54" s="74">
        <f t="shared" si="44"/>
        <v>8415300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>
        <v>0</v>
      </c>
      <c r="H55" s="6">
        <v>29</v>
      </c>
      <c r="I55" s="2" t="s">
        <v>215</v>
      </c>
      <c r="J55" s="60"/>
      <c r="K55" s="61">
        <v>144.68</v>
      </c>
      <c r="L55" s="77"/>
      <c r="M55" s="63">
        <v>42</v>
      </c>
      <c r="N55" s="64">
        <f t="shared" si="21"/>
        <v>12.6</v>
      </c>
      <c r="O55" s="64">
        <f t="shared" si="22"/>
        <v>86.81</v>
      </c>
      <c r="P55" s="64">
        <f t="shared" si="23"/>
        <v>0</v>
      </c>
      <c r="Q55" s="64">
        <f t="shared" si="24"/>
        <v>0</v>
      </c>
      <c r="R55" s="65">
        <f t="shared" si="25"/>
        <v>0.28999999999999998</v>
      </c>
      <c r="S55" s="65">
        <f t="shared" si="7"/>
        <v>0</v>
      </c>
      <c r="T55" s="64">
        <f t="shared" si="8"/>
        <v>0</v>
      </c>
      <c r="U55" s="64">
        <f t="shared" si="26"/>
        <v>0</v>
      </c>
      <c r="V55" s="63">
        <v>0</v>
      </c>
      <c r="W55" s="64">
        <f t="shared" si="27"/>
        <v>0</v>
      </c>
      <c r="X55" s="27">
        <f t="shared" si="28"/>
        <v>12.6</v>
      </c>
      <c r="Y55" s="11">
        <f t="shared" si="29"/>
        <v>157.28</v>
      </c>
      <c r="Z55" s="61">
        <v>348296693.67000002</v>
      </c>
      <c r="AA55" s="63">
        <v>1369</v>
      </c>
      <c r="AB55" s="27">
        <f t="shared" si="9"/>
        <v>254416.87</v>
      </c>
      <c r="AC55" s="10">
        <f t="shared" si="10"/>
        <v>0.99183200000000005</v>
      </c>
      <c r="AD55" s="63">
        <v>120625</v>
      </c>
      <c r="AE55" s="10">
        <f t="shared" si="11"/>
        <v>0.87450700000000003</v>
      </c>
      <c r="AF55" s="10">
        <f t="shared" si="39"/>
        <v>4.3366000000000002E-2</v>
      </c>
      <c r="AG55" s="66">
        <f t="shared" si="12"/>
        <v>4.3366000000000002E-2</v>
      </c>
      <c r="AH55" s="67">
        <f t="shared" si="13"/>
        <v>0</v>
      </c>
      <c r="AI55" s="68">
        <f t="shared" si="30"/>
        <v>4.3366000000000002E-2</v>
      </c>
      <c r="AJ55" s="63">
        <v>79</v>
      </c>
      <c r="AK55">
        <v>6</v>
      </c>
      <c r="AL55" s="26">
        <f t="shared" si="31"/>
        <v>47400</v>
      </c>
      <c r="AM55" s="63">
        <v>0</v>
      </c>
      <c r="AN55">
        <v>0</v>
      </c>
      <c r="AO55" s="26">
        <f t="shared" si="32"/>
        <v>0</v>
      </c>
      <c r="AP55" s="26">
        <f t="shared" si="14"/>
        <v>78607</v>
      </c>
      <c r="AQ55" s="26">
        <f t="shared" si="33"/>
        <v>126007</v>
      </c>
      <c r="AR55" s="69">
        <v>491388</v>
      </c>
      <c r="AS55" s="69">
        <f t="shared" si="40"/>
        <v>126007</v>
      </c>
      <c r="AT55" s="63">
        <v>403912</v>
      </c>
      <c r="AU55" s="26">
        <f t="shared" si="41"/>
        <v>277905</v>
      </c>
      <c r="AV55" s="70" t="str">
        <f t="shared" si="43"/>
        <v>No</v>
      </c>
      <c r="AW55" s="69">
        <f t="shared" si="34"/>
        <v>0</v>
      </c>
      <c r="AX55" s="71">
        <f t="shared" si="35"/>
        <v>403912</v>
      </c>
      <c r="AY55" s="72">
        <f t="shared" si="42"/>
        <v>403912</v>
      </c>
      <c r="AZ55" s="73">
        <f t="shared" si="36"/>
        <v>0</v>
      </c>
      <c r="BA55" s="73"/>
      <c r="BB55" s="73">
        <f t="shared" si="37"/>
        <v>12528.697815869504</v>
      </c>
      <c r="BC55" s="26"/>
      <c r="BE55" s="74">
        <f t="shared" si="38"/>
        <v>-277905</v>
      </c>
      <c r="BF55" s="74">
        <f t="shared" si="15"/>
        <v>-277905</v>
      </c>
      <c r="BG55" s="74">
        <f t="shared" si="15"/>
        <v>-238192.37550000002</v>
      </c>
      <c r="BH55" s="74">
        <f t="shared" si="15"/>
        <v>-198485.70650415</v>
      </c>
      <c r="BI55" s="74">
        <f t="shared" si="15"/>
        <v>-158788.56520332</v>
      </c>
      <c r="BJ55" s="74">
        <f t="shared" si="15"/>
        <v>-119091.42390249</v>
      </c>
      <c r="BK55" s="74">
        <f t="shared" si="15"/>
        <v>-79398.252315790101</v>
      </c>
      <c r="BL55" s="74">
        <f t="shared" si="15"/>
        <v>-39699.126157895051</v>
      </c>
      <c r="BM55" s="74"/>
      <c r="BO55" s="74">
        <f t="shared" si="16"/>
        <v>0</v>
      </c>
      <c r="BP55" s="74">
        <f t="shared" si="16"/>
        <v>-39712.624499999998</v>
      </c>
      <c r="BQ55" s="74">
        <f t="shared" si="16"/>
        <v>-39706.668995849999</v>
      </c>
      <c r="BR55" s="74">
        <f t="shared" si="16"/>
        <v>-39697.141300830001</v>
      </c>
      <c r="BS55" s="74">
        <f t="shared" si="16"/>
        <v>-39697.141300830001</v>
      </c>
      <c r="BT55" s="74">
        <f t="shared" si="16"/>
        <v>-39693.171586699915</v>
      </c>
      <c r="BU55" s="74">
        <f t="shared" si="16"/>
        <v>-39699.126157895051</v>
      </c>
      <c r="BV55" s="74">
        <f t="shared" si="16"/>
        <v>-39699.126157895051</v>
      </c>
      <c r="BX55" s="74">
        <f t="shared" si="17"/>
        <v>403912</v>
      </c>
      <c r="BY55" s="74">
        <f t="shared" si="18"/>
        <v>364199.37550000002</v>
      </c>
      <c r="BZ55" s="74">
        <f t="shared" si="18"/>
        <v>324492.70650415</v>
      </c>
      <c r="CA55" s="74">
        <f t="shared" si="18"/>
        <v>284795.56520332</v>
      </c>
      <c r="CB55" s="74">
        <f t="shared" si="18"/>
        <v>245098.42390249</v>
      </c>
      <c r="CC55" s="74">
        <f t="shared" si="18"/>
        <v>205405.2523157901</v>
      </c>
      <c r="CD55" s="74">
        <f t="shared" si="18"/>
        <v>165706.12615789505</v>
      </c>
      <c r="CE55" s="74">
        <f t="shared" si="18"/>
        <v>126007</v>
      </c>
      <c r="CF55" s="74"/>
      <c r="CG55" s="74">
        <f t="shared" si="19"/>
        <v>403912</v>
      </c>
      <c r="CH55" s="74">
        <f t="shared" si="44"/>
        <v>364199.37550000002</v>
      </c>
      <c r="CI55" s="74">
        <f t="shared" si="44"/>
        <v>324492.70650415</v>
      </c>
      <c r="CJ55" s="74">
        <f t="shared" si="44"/>
        <v>284795.56520332</v>
      </c>
      <c r="CK55" s="74">
        <f t="shared" si="44"/>
        <v>245098.42390249</v>
      </c>
      <c r="CL55" s="74">
        <f t="shared" si="44"/>
        <v>205405.2523157901</v>
      </c>
      <c r="CM55" s="74">
        <f t="shared" si="44"/>
        <v>165706.12615789505</v>
      </c>
      <c r="CN55" s="74">
        <f t="shared" si="44"/>
        <v>126007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>
        <v>0</v>
      </c>
      <c r="H56" s="6">
        <v>30</v>
      </c>
      <c r="I56" s="2" t="s">
        <v>216</v>
      </c>
      <c r="J56" s="60"/>
      <c r="K56" s="61">
        <v>594.46</v>
      </c>
      <c r="L56" s="62"/>
      <c r="M56" s="63">
        <v>136</v>
      </c>
      <c r="N56" s="64">
        <f t="shared" si="21"/>
        <v>40.799999999999997</v>
      </c>
      <c r="O56" s="64">
        <f t="shared" si="22"/>
        <v>356.68</v>
      </c>
      <c r="P56" s="64">
        <f t="shared" si="23"/>
        <v>0</v>
      </c>
      <c r="Q56" s="64">
        <f t="shared" si="24"/>
        <v>0</v>
      </c>
      <c r="R56" s="65">
        <f t="shared" si="25"/>
        <v>0.23</v>
      </c>
      <c r="S56" s="65">
        <f t="shared" si="7"/>
        <v>0</v>
      </c>
      <c r="T56" s="64">
        <f t="shared" si="8"/>
        <v>0</v>
      </c>
      <c r="U56" s="64">
        <f t="shared" si="26"/>
        <v>0</v>
      </c>
      <c r="V56" s="63">
        <v>4</v>
      </c>
      <c r="W56" s="64">
        <f t="shared" si="27"/>
        <v>1</v>
      </c>
      <c r="X56" s="27">
        <f t="shared" si="28"/>
        <v>40.799999999999997</v>
      </c>
      <c r="Y56" s="11">
        <f t="shared" si="29"/>
        <v>636.26</v>
      </c>
      <c r="Z56" s="61">
        <v>934944951</v>
      </c>
      <c r="AA56" s="63">
        <v>5258</v>
      </c>
      <c r="AB56" s="27">
        <f t="shared" si="9"/>
        <v>177813.8</v>
      </c>
      <c r="AC56" s="10">
        <f t="shared" si="10"/>
        <v>0.69319799999999998</v>
      </c>
      <c r="AD56" s="63">
        <v>124311</v>
      </c>
      <c r="AE56" s="10">
        <f t="shared" si="11"/>
        <v>0.90122899999999995</v>
      </c>
      <c r="AF56" s="10">
        <f t="shared" si="39"/>
        <v>0.244393</v>
      </c>
      <c r="AG56" s="66">
        <f t="shared" si="12"/>
        <v>0.244393</v>
      </c>
      <c r="AH56" s="67">
        <f t="shared" si="13"/>
        <v>0</v>
      </c>
      <c r="AI56" s="68">
        <f t="shared" si="30"/>
        <v>0.244393</v>
      </c>
      <c r="AJ56" s="63">
        <v>0</v>
      </c>
      <c r="AK56">
        <v>0</v>
      </c>
      <c r="AL56" s="26">
        <f t="shared" si="31"/>
        <v>0</v>
      </c>
      <c r="AM56" s="63">
        <v>0</v>
      </c>
      <c r="AN56">
        <v>0</v>
      </c>
      <c r="AO56" s="26">
        <f t="shared" si="32"/>
        <v>0</v>
      </c>
      <c r="AP56" s="26">
        <f t="shared" si="14"/>
        <v>1792109</v>
      </c>
      <c r="AQ56" s="26">
        <f t="shared" si="33"/>
        <v>1792109</v>
      </c>
      <c r="AR56" s="69">
        <v>2523462</v>
      </c>
      <c r="AS56" s="69">
        <f t="shared" si="40"/>
        <v>1792109</v>
      </c>
      <c r="AT56" s="63">
        <v>2316189</v>
      </c>
      <c r="AU56" s="26">
        <f t="shared" si="41"/>
        <v>524080</v>
      </c>
      <c r="AV56" s="70" t="str">
        <f t="shared" si="43"/>
        <v>No</v>
      </c>
      <c r="AW56" s="69">
        <f t="shared" si="34"/>
        <v>0</v>
      </c>
      <c r="AX56" s="71">
        <f t="shared" si="35"/>
        <v>2316189</v>
      </c>
      <c r="AY56" s="72">
        <f t="shared" si="42"/>
        <v>2316189</v>
      </c>
      <c r="AZ56" s="73">
        <f t="shared" si="36"/>
        <v>0</v>
      </c>
      <c r="BA56" s="73"/>
      <c r="BB56" s="73">
        <f t="shared" si="37"/>
        <v>12335.390943040742</v>
      </c>
      <c r="BC56" s="26"/>
      <c r="BE56" s="74">
        <f t="shared" si="38"/>
        <v>-524080</v>
      </c>
      <c r="BF56" s="74">
        <f t="shared" si="15"/>
        <v>-524080</v>
      </c>
      <c r="BG56" s="74">
        <f t="shared" si="15"/>
        <v>-449188.96799999988</v>
      </c>
      <c r="BH56" s="74">
        <f t="shared" si="15"/>
        <v>-374309.1670343997</v>
      </c>
      <c r="BI56" s="74">
        <f t="shared" si="15"/>
        <v>-299447.33362751966</v>
      </c>
      <c r="BJ56" s="74">
        <f t="shared" si="15"/>
        <v>-224585.50022063963</v>
      </c>
      <c r="BK56" s="74">
        <f t="shared" si="15"/>
        <v>-149731.15299710049</v>
      </c>
      <c r="BL56" s="74">
        <f t="shared" si="15"/>
        <v>-74865.576498550363</v>
      </c>
      <c r="BM56" s="74"/>
      <c r="BO56" s="74">
        <f t="shared" si="16"/>
        <v>0</v>
      </c>
      <c r="BP56" s="74">
        <f t="shared" si="16"/>
        <v>-74891.032000000007</v>
      </c>
      <c r="BQ56" s="74">
        <f t="shared" si="16"/>
        <v>-74879.800965599978</v>
      </c>
      <c r="BR56" s="74">
        <f t="shared" si="16"/>
        <v>-74861.833406879945</v>
      </c>
      <c r="BS56" s="74">
        <f t="shared" si="16"/>
        <v>-74861.833406879916</v>
      </c>
      <c r="BT56" s="74">
        <f t="shared" si="16"/>
        <v>-74854.347223539182</v>
      </c>
      <c r="BU56" s="74">
        <f t="shared" si="16"/>
        <v>-74865.576498550246</v>
      </c>
      <c r="BV56" s="74">
        <f t="shared" si="16"/>
        <v>-74865.576498550363</v>
      </c>
      <c r="BX56" s="74">
        <f t="shared" si="17"/>
        <v>2316189</v>
      </c>
      <c r="BY56" s="74">
        <f t="shared" si="18"/>
        <v>2241297.9679999999</v>
      </c>
      <c r="BZ56" s="74">
        <f t="shared" si="18"/>
        <v>2166418.1670343997</v>
      </c>
      <c r="CA56" s="74">
        <f t="shared" si="18"/>
        <v>2091556.3336275197</v>
      </c>
      <c r="CB56" s="74">
        <f t="shared" si="18"/>
        <v>2016694.5002206396</v>
      </c>
      <c r="CC56" s="74">
        <f t="shared" si="18"/>
        <v>1941840.1529971005</v>
      </c>
      <c r="CD56" s="74">
        <f t="shared" si="18"/>
        <v>1866974.5764985504</v>
      </c>
      <c r="CE56" s="74">
        <f t="shared" si="18"/>
        <v>1792109</v>
      </c>
      <c r="CF56" s="74"/>
      <c r="CG56" s="74">
        <f t="shared" si="19"/>
        <v>2316189</v>
      </c>
      <c r="CH56" s="74">
        <f t="shared" si="44"/>
        <v>2241297.9679999999</v>
      </c>
      <c r="CI56" s="74">
        <f t="shared" si="44"/>
        <v>2166418.1670343997</v>
      </c>
      <c r="CJ56" s="74">
        <f t="shared" si="44"/>
        <v>2091556.3336275197</v>
      </c>
      <c r="CK56" s="74">
        <f t="shared" si="44"/>
        <v>2016694.5002206396</v>
      </c>
      <c r="CL56" s="74">
        <f t="shared" si="44"/>
        <v>1941840.1529971005</v>
      </c>
      <c r="CM56" s="74">
        <f t="shared" si="44"/>
        <v>1866974.5764985504</v>
      </c>
      <c r="CN56" s="74">
        <f t="shared" si="44"/>
        <v>1792109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>
        <v>0</v>
      </c>
      <c r="H57" s="6">
        <v>31</v>
      </c>
      <c r="I57" s="2" t="s">
        <v>217</v>
      </c>
      <c r="J57" s="60"/>
      <c r="K57" s="61">
        <v>118.04</v>
      </c>
      <c r="L57" s="62"/>
      <c r="M57" s="63">
        <v>50</v>
      </c>
      <c r="N57" s="64">
        <f t="shared" si="21"/>
        <v>15</v>
      </c>
      <c r="O57" s="64">
        <f t="shared" si="22"/>
        <v>70.819999999999993</v>
      </c>
      <c r="P57" s="64">
        <f t="shared" si="23"/>
        <v>0</v>
      </c>
      <c r="Q57" s="64">
        <f t="shared" si="24"/>
        <v>0</v>
      </c>
      <c r="R57" s="65">
        <f t="shared" si="25"/>
        <v>0.42</v>
      </c>
      <c r="S57" s="65">
        <f t="shared" si="7"/>
        <v>0</v>
      </c>
      <c r="T57" s="64">
        <f t="shared" si="8"/>
        <v>0</v>
      </c>
      <c r="U57" s="64">
        <f t="shared" si="26"/>
        <v>0</v>
      </c>
      <c r="V57" s="63">
        <v>2</v>
      </c>
      <c r="W57" s="64">
        <f t="shared" si="27"/>
        <v>0.5</v>
      </c>
      <c r="X57" s="27">
        <f t="shared" si="28"/>
        <v>15</v>
      </c>
      <c r="Y57" s="11">
        <f t="shared" si="29"/>
        <v>133.54000000000002</v>
      </c>
      <c r="Z57" s="61">
        <v>690771254</v>
      </c>
      <c r="AA57" s="63">
        <v>1573</v>
      </c>
      <c r="AB57" s="27">
        <f t="shared" si="9"/>
        <v>439142.56</v>
      </c>
      <c r="AC57" s="10">
        <f t="shared" si="10"/>
        <v>1.7119759999999999</v>
      </c>
      <c r="AD57" s="63">
        <v>99922</v>
      </c>
      <c r="AE57" s="10">
        <f t="shared" si="11"/>
        <v>0.724414</v>
      </c>
      <c r="AF57" s="10">
        <f t="shared" si="39"/>
        <v>-0.41570699999999999</v>
      </c>
      <c r="AG57" s="66">
        <f t="shared" si="12"/>
        <v>0.01</v>
      </c>
      <c r="AH57" s="67">
        <f t="shared" si="13"/>
        <v>0</v>
      </c>
      <c r="AI57" s="68">
        <f t="shared" si="30"/>
        <v>0.01</v>
      </c>
      <c r="AJ57" s="63">
        <v>42</v>
      </c>
      <c r="AK57">
        <v>4</v>
      </c>
      <c r="AL57" s="26">
        <f t="shared" si="31"/>
        <v>16800</v>
      </c>
      <c r="AM57" s="63">
        <v>0</v>
      </c>
      <c r="AN57">
        <v>0</v>
      </c>
      <c r="AO57" s="26">
        <f t="shared" si="32"/>
        <v>0</v>
      </c>
      <c r="AP57" s="26">
        <f t="shared" si="14"/>
        <v>15390</v>
      </c>
      <c r="AQ57" s="26">
        <f t="shared" si="33"/>
        <v>32190</v>
      </c>
      <c r="AR57" s="69">
        <v>6976</v>
      </c>
      <c r="AS57" s="69">
        <f t="shared" si="40"/>
        <v>32190</v>
      </c>
      <c r="AT57" s="63">
        <v>25057</v>
      </c>
      <c r="AU57" s="26">
        <f t="shared" si="41"/>
        <v>7133</v>
      </c>
      <c r="AV57" s="70" t="str">
        <f t="shared" si="43"/>
        <v>Yes</v>
      </c>
      <c r="AW57" s="69">
        <f t="shared" si="34"/>
        <v>7133</v>
      </c>
      <c r="AX57" s="71">
        <f t="shared" si="35"/>
        <v>32190</v>
      </c>
      <c r="AY57" s="72">
        <f t="shared" si="42"/>
        <v>32190</v>
      </c>
      <c r="AZ57" s="73">
        <f t="shared" si="36"/>
        <v>7133</v>
      </c>
      <c r="BA57" s="73"/>
      <c r="BB57" s="73">
        <f t="shared" si="37"/>
        <v>13038.36411385971</v>
      </c>
      <c r="BC57" s="26"/>
      <c r="BE57" s="74">
        <f t="shared" si="38"/>
        <v>0</v>
      </c>
      <c r="BF57" s="74">
        <f t="shared" si="15"/>
        <v>0</v>
      </c>
      <c r="BG57" s="74">
        <f t="shared" si="15"/>
        <v>0</v>
      </c>
      <c r="BH57" s="74">
        <f t="shared" si="15"/>
        <v>0</v>
      </c>
      <c r="BI57" s="74">
        <f t="shared" si="15"/>
        <v>0</v>
      </c>
      <c r="BJ57" s="74">
        <f t="shared" si="15"/>
        <v>0</v>
      </c>
      <c r="BK57" s="74">
        <f t="shared" si="15"/>
        <v>0</v>
      </c>
      <c r="BL57" s="74">
        <f t="shared" si="15"/>
        <v>0</v>
      </c>
      <c r="BM57" s="74"/>
      <c r="BO57" s="74">
        <f t="shared" si="16"/>
        <v>0</v>
      </c>
      <c r="BP57" s="74">
        <f t="shared" si="16"/>
        <v>0</v>
      </c>
      <c r="BQ57" s="74">
        <f t="shared" si="16"/>
        <v>0</v>
      </c>
      <c r="BR57" s="74">
        <f t="shared" si="16"/>
        <v>0</v>
      </c>
      <c r="BS57" s="74">
        <f t="shared" si="16"/>
        <v>0</v>
      </c>
      <c r="BT57" s="74">
        <f t="shared" si="16"/>
        <v>0</v>
      </c>
      <c r="BU57" s="74">
        <f t="shared" si="16"/>
        <v>0</v>
      </c>
      <c r="BV57" s="74">
        <f t="shared" si="16"/>
        <v>0</v>
      </c>
      <c r="BX57" s="74">
        <f t="shared" si="17"/>
        <v>32190</v>
      </c>
      <c r="BY57" s="74">
        <f t="shared" si="18"/>
        <v>32190</v>
      </c>
      <c r="BZ57" s="74">
        <f t="shared" si="18"/>
        <v>32190</v>
      </c>
      <c r="CA57" s="74">
        <f t="shared" si="18"/>
        <v>32190</v>
      </c>
      <c r="CB57" s="74">
        <f t="shared" si="18"/>
        <v>32190</v>
      </c>
      <c r="CC57" s="74">
        <f t="shared" si="18"/>
        <v>32190</v>
      </c>
      <c r="CD57" s="74">
        <f t="shared" si="18"/>
        <v>32190</v>
      </c>
      <c r="CE57" s="74">
        <f t="shared" si="18"/>
        <v>32190</v>
      </c>
      <c r="CF57" s="74"/>
      <c r="CG57" s="74">
        <f t="shared" si="19"/>
        <v>32190</v>
      </c>
      <c r="CH57" s="74">
        <f t="shared" si="44"/>
        <v>32190</v>
      </c>
      <c r="CI57" s="74">
        <f t="shared" si="44"/>
        <v>32190</v>
      </c>
      <c r="CJ57" s="74">
        <f t="shared" si="44"/>
        <v>32190</v>
      </c>
      <c r="CK57" s="74">
        <f t="shared" si="44"/>
        <v>32190</v>
      </c>
      <c r="CL57" s="74">
        <f t="shared" si="44"/>
        <v>32190</v>
      </c>
      <c r="CM57" s="74">
        <f t="shared" si="44"/>
        <v>32190</v>
      </c>
      <c r="CN57" s="74">
        <f t="shared" si="44"/>
        <v>32190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>
        <v>0</v>
      </c>
      <c r="H58" s="6">
        <v>32</v>
      </c>
      <c r="I58" s="2" t="s">
        <v>218</v>
      </c>
      <c r="J58" s="60"/>
      <c r="K58" s="61">
        <v>1586.87</v>
      </c>
      <c r="L58" s="62"/>
      <c r="M58" s="63">
        <v>429</v>
      </c>
      <c r="N58" s="64">
        <f t="shared" si="21"/>
        <v>128.69999999999999</v>
      </c>
      <c r="O58" s="64">
        <f t="shared" si="22"/>
        <v>952.12</v>
      </c>
      <c r="P58" s="64">
        <f t="shared" si="23"/>
        <v>0</v>
      </c>
      <c r="Q58" s="64">
        <f t="shared" si="24"/>
        <v>0</v>
      </c>
      <c r="R58" s="65">
        <f t="shared" si="25"/>
        <v>0.27</v>
      </c>
      <c r="S58" s="65">
        <f t="shared" si="7"/>
        <v>0</v>
      </c>
      <c r="T58" s="64">
        <f t="shared" si="8"/>
        <v>0</v>
      </c>
      <c r="U58" s="64">
        <f t="shared" si="26"/>
        <v>0</v>
      </c>
      <c r="V58" s="63">
        <v>20</v>
      </c>
      <c r="W58" s="64">
        <f t="shared" si="27"/>
        <v>5</v>
      </c>
      <c r="X58" s="27">
        <f t="shared" si="28"/>
        <v>128.69999999999999</v>
      </c>
      <c r="Y58" s="11">
        <f t="shared" si="29"/>
        <v>1720.57</v>
      </c>
      <c r="Z58" s="61">
        <v>1966026459.3299999</v>
      </c>
      <c r="AA58" s="63">
        <v>12285</v>
      </c>
      <c r="AB58" s="27">
        <f t="shared" si="9"/>
        <v>160034.71</v>
      </c>
      <c r="AC58" s="10">
        <f t="shared" si="10"/>
        <v>0.62388699999999997</v>
      </c>
      <c r="AD58" s="63">
        <v>101916</v>
      </c>
      <c r="AE58" s="10">
        <f t="shared" si="11"/>
        <v>0.73887000000000003</v>
      </c>
      <c r="AF58" s="10">
        <f t="shared" si="39"/>
        <v>0.34161799999999998</v>
      </c>
      <c r="AG58" s="66">
        <f t="shared" si="12"/>
        <v>0.34161799999999998</v>
      </c>
      <c r="AH58" s="67">
        <f t="shared" si="13"/>
        <v>0</v>
      </c>
      <c r="AI58" s="68">
        <f t="shared" si="30"/>
        <v>0.34161799999999998</v>
      </c>
      <c r="AJ58" s="63">
        <v>0</v>
      </c>
      <c r="AK58">
        <v>0</v>
      </c>
      <c r="AL58" s="26">
        <f t="shared" si="31"/>
        <v>0</v>
      </c>
      <c r="AM58" s="63">
        <v>0</v>
      </c>
      <c r="AN58">
        <v>0</v>
      </c>
      <c r="AO58" s="26">
        <f t="shared" si="32"/>
        <v>0</v>
      </c>
      <c r="AP58" s="26">
        <f t="shared" si="14"/>
        <v>6774138</v>
      </c>
      <c r="AQ58" s="26">
        <f t="shared" si="33"/>
        <v>6774138</v>
      </c>
      <c r="AR58" s="69">
        <v>8756165</v>
      </c>
      <c r="AS58" s="69">
        <f t="shared" si="40"/>
        <v>6774138</v>
      </c>
      <c r="AT58" s="63">
        <v>7952911</v>
      </c>
      <c r="AU58" s="26">
        <f t="shared" si="41"/>
        <v>1178773</v>
      </c>
      <c r="AV58" s="70" t="str">
        <f t="shared" si="43"/>
        <v>No</v>
      </c>
      <c r="AW58" s="69">
        <f t="shared" si="34"/>
        <v>0</v>
      </c>
      <c r="AX58" s="71">
        <f t="shared" si="35"/>
        <v>7952911</v>
      </c>
      <c r="AY58" s="72">
        <f t="shared" si="42"/>
        <v>7952911</v>
      </c>
      <c r="AZ58" s="73">
        <f t="shared" si="36"/>
        <v>0</v>
      </c>
      <c r="BA58" s="73"/>
      <c r="BB58" s="73">
        <f t="shared" si="37"/>
        <v>12496.026297050168</v>
      </c>
      <c r="BC58" s="26"/>
      <c r="BE58" s="74">
        <f t="shared" si="38"/>
        <v>-1178773</v>
      </c>
      <c r="BF58" s="74">
        <f t="shared" si="15"/>
        <v>-1178773</v>
      </c>
      <c r="BG58" s="74">
        <f t="shared" si="15"/>
        <v>-1010326.3382999999</v>
      </c>
      <c r="BH58" s="74">
        <f t="shared" si="15"/>
        <v>-841904.93770539016</v>
      </c>
      <c r="BI58" s="74">
        <f t="shared" si="15"/>
        <v>-673523.9501643125</v>
      </c>
      <c r="BJ58" s="74">
        <f t="shared" si="15"/>
        <v>-505142.96262323484</v>
      </c>
      <c r="BK58" s="74">
        <f t="shared" si="15"/>
        <v>-336778.81318091042</v>
      </c>
      <c r="BL58" s="74">
        <f t="shared" si="15"/>
        <v>-168389.40659045521</v>
      </c>
      <c r="BM58" s="74"/>
      <c r="BO58" s="74">
        <f t="shared" si="16"/>
        <v>0</v>
      </c>
      <c r="BP58" s="74">
        <f t="shared" si="16"/>
        <v>-168446.6617</v>
      </c>
      <c r="BQ58" s="74">
        <f t="shared" si="16"/>
        <v>-168421.40059460996</v>
      </c>
      <c r="BR58" s="74">
        <f t="shared" si="16"/>
        <v>-168380.98754107804</v>
      </c>
      <c r="BS58" s="74">
        <f t="shared" si="16"/>
        <v>-168380.98754107812</v>
      </c>
      <c r="BT58" s="74">
        <f t="shared" si="16"/>
        <v>-168364.14944232415</v>
      </c>
      <c r="BU58" s="74">
        <f t="shared" si="16"/>
        <v>-168389.40659045521</v>
      </c>
      <c r="BV58" s="74">
        <f t="shared" ref="BV58:BV121" si="45">BL58*BV$16</f>
        <v>-168389.40659045521</v>
      </c>
      <c r="BX58" s="74">
        <f t="shared" si="17"/>
        <v>7952911</v>
      </c>
      <c r="BY58" s="74">
        <f t="shared" si="18"/>
        <v>7784464.3382999999</v>
      </c>
      <c r="BZ58" s="74">
        <f t="shared" si="18"/>
        <v>7616042.9377053902</v>
      </c>
      <c r="CA58" s="74">
        <f t="shared" si="18"/>
        <v>7447661.9501643125</v>
      </c>
      <c r="CB58" s="74">
        <f t="shared" si="18"/>
        <v>7279280.9626232348</v>
      </c>
      <c r="CC58" s="74">
        <f t="shared" si="18"/>
        <v>7110916.8131809104</v>
      </c>
      <c r="CD58" s="74">
        <f t="shared" si="18"/>
        <v>6942527.4065904552</v>
      </c>
      <c r="CE58" s="74">
        <f t="shared" si="18"/>
        <v>6774138</v>
      </c>
      <c r="CF58" s="74"/>
      <c r="CG58" s="74">
        <f t="shared" si="19"/>
        <v>7952911</v>
      </c>
      <c r="CH58" s="74">
        <f t="shared" si="44"/>
        <v>7784464.3382999999</v>
      </c>
      <c r="CI58" s="74">
        <f t="shared" si="44"/>
        <v>7616042.9377053902</v>
      </c>
      <c r="CJ58" s="74">
        <f t="shared" si="44"/>
        <v>7447661.9501643125</v>
      </c>
      <c r="CK58" s="74">
        <f t="shared" si="44"/>
        <v>7279280.9626232348</v>
      </c>
      <c r="CL58" s="74">
        <f t="shared" si="44"/>
        <v>7110916.8131809104</v>
      </c>
      <c r="CM58" s="74">
        <f t="shared" si="44"/>
        <v>6942527.4065904552</v>
      </c>
      <c r="CN58" s="74">
        <f t="shared" si="44"/>
        <v>6774138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>
        <v>0</v>
      </c>
      <c r="H59" s="6">
        <v>33</v>
      </c>
      <c r="I59" s="2" t="s">
        <v>219</v>
      </c>
      <c r="J59" s="60"/>
      <c r="K59" s="61">
        <v>1879.61</v>
      </c>
      <c r="L59" s="62"/>
      <c r="M59" s="63">
        <v>494</v>
      </c>
      <c r="N59" s="64">
        <f t="shared" si="21"/>
        <v>148.19999999999999</v>
      </c>
      <c r="O59" s="64">
        <f t="shared" si="22"/>
        <v>1127.77</v>
      </c>
      <c r="P59" s="64">
        <f t="shared" si="23"/>
        <v>0</v>
      </c>
      <c r="Q59" s="64">
        <f t="shared" si="24"/>
        <v>0</v>
      </c>
      <c r="R59" s="65">
        <f t="shared" si="25"/>
        <v>0.26</v>
      </c>
      <c r="S59" s="65">
        <f t="shared" si="7"/>
        <v>0</v>
      </c>
      <c r="T59" s="64">
        <f t="shared" si="8"/>
        <v>0</v>
      </c>
      <c r="U59" s="64">
        <f t="shared" si="26"/>
        <v>0</v>
      </c>
      <c r="V59" s="63">
        <v>107</v>
      </c>
      <c r="W59" s="64">
        <f t="shared" si="27"/>
        <v>26.75</v>
      </c>
      <c r="X59" s="27">
        <f t="shared" si="28"/>
        <v>148.19999999999999</v>
      </c>
      <c r="Y59" s="11">
        <f t="shared" si="29"/>
        <v>2054.56</v>
      </c>
      <c r="Z59" s="61">
        <v>2720359037</v>
      </c>
      <c r="AA59" s="63">
        <v>14317</v>
      </c>
      <c r="AB59" s="27">
        <f t="shared" si="9"/>
        <v>190009.01</v>
      </c>
      <c r="AC59" s="10">
        <f t="shared" si="10"/>
        <v>0.74074099999999998</v>
      </c>
      <c r="AD59" s="63">
        <v>101424</v>
      </c>
      <c r="AE59" s="10">
        <f t="shared" si="11"/>
        <v>0.73530300000000004</v>
      </c>
      <c r="AF59" s="10">
        <f t="shared" si="39"/>
        <v>0.26089000000000001</v>
      </c>
      <c r="AG59" s="66">
        <f t="shared" si="12"/>
        <v>0.26089000000000001</v>
      </c>
      <c r="AH59" s="67">
        <f t="shared" si="13"/>
        <v>0</v>
      </c>
      <c r="AI59" s="68">
        <f t="shared" si="30"/>
        <v>0.26089000000000001</v>
      </c>
      <c r="AJ59" s="63">
        <v>0</v>
      </c>
      <c r="AK59">
        <v>0</v>
      </c>
      <c r="AL59" s="26">
        <f t="shared" si="31"/>
        <v>0</v>
      </c>
      <c r="AM59" s="63">
        <v>0</v>
      </c>
      <c r="AN59">
        <v>0</v>
      </c>
      <c r="AO59" s="26">
        <f t="shared" si="32"/>
        <v>0</v>
      </c>
      <c r="AP59" s="26">
        <f t="shared" si="14"/>
        <v>6177563</v>
      </c>
      <c r="AQ59" s="26">
        <f t="shared" si="33"/>
        <v>6177563</v>
      </c>
      <c r="AR59" s="69">
        <v>4646922</v>
      </c>
      <c r="AS59" s="69">
        <f t="shared" si="40"/>
        <v>6177563</v>
      </c>
      <c r="AT59" s="63">
        <v>5631142</v>
      </c>
      <c r="AU59" s="26">
        <f t="shared" si="41"/>
        <v>546421</v>
      </c>
      <c r="AV59" s="70" t="str">
        <f t="shared" si="43"/>
        <v>Yes</v>
      </c>
      <c r="AW59" s="69">
        <f t="shared" si="34"/>
        <v>546421</v>
      </c>
      <c r="AX59" s="71">
        <f t="shared" si="35"/>
        <v>6177563</v>
      </c>
      <c r="AY59" s="72">
        <f t="shared" si="42"/>
        <v>6177563</v>
      </c>
      <c r="AZ59" s="73">
        <f t="shared" si="36"/>
        <v>546421</v>
      </c>
      <c r="BA59" s="73"/>
      <c r="BB59" s="73">
        <f t="shared" si="37"/>
        <v>12597.721867834285</v>
      </c>
      <c r="BC59" s="26"/>
      <c r="BE59" s="74">
        <f t="shared" si="38"/>
        <v>0</v>
      </c>
      <c r="BF59" s="74">
        <f t="shared" ref="BF59:BL90" si="46">$AQ59-CG59</f>
        <v>0</v>
      </c>
      <c r="BG59" s="74">
        <f t="shared" si="46"/>
        <v>0</v>
      </c>
      <c r="BH59" s="74">
        <f t="shared" si="46"/>
        <v>0</v>
      </c>
      <c r="BI59" s="74">
        <f t="shared" si="46"/>
        <v>0</v>
      </c>
      <c r="BJ59" s="74">
        <f t="shared" si="46"/>
        <v>0</v>
      </c>
      <c r="BK59" s="74">
        <f t="shared" si="46"/>
        <v>0</v>
      </c>
      <c r="BL59" s="74">
        <f t="shared" si="46"/>
        <v>0</v>
      </c>
      <c r="BM59" s="74"/>
      <c r="BO59" s="74">
        <f t="shared" ref="BO59:BU90" si="47">BE59*BO$16</f>
        <v>0</v>
      </c>
      <c r="BP59" s="74">
        <f t="shared" si="47"/>
        <v>0</v>
      </c>
      <c r="BQ59" s="74">
        <f t="shared" si="47"/>
        <v>0</v>
      </c>
      <c r="BR59" s="74">
        <f t="shared" si="47"/>
        <v>0</v>
      </c>
      <c r="BS59" s="74">
        <f t="shared" si="47"/>
        <v>0</v>
      </c>
      <c r="BT59" s="74">
        <f t="shared" si="47"/>
        <v>0</v>
      </c>
      <c r="BU59" s="74">
        <f t="shared" si="47"/>
        <v>0</v>
      </c>
      <c r="BV59" s="74">
        <f t="shared" si="45"/>
        <v>0</v>
      </c>
      <c r="BX59" s="74">
        <f t="shared" si="17"/>
        <v>6177563</v>
      </c>
      <c r="BY59" s="74">
        <f t="shared" ref="BY59:CE90" si="48">CG59+BP59</f>
        <v>6177563</v>
      </c>
      <c r="BZ59" s="74">
        <f t="shared" si="48"/>
        <v>6177563</v>
      </c>
      <c r="CA59" s="74">
        <f t="shared" si="48"/>
        <v>6177563</v>
      </c>
      <c r="CB59" s="74">
        <f t="shared" si="48"/>
        <v>6177563</v>
      </c>
      <c r="CC59" s="74">
        <f t="shared" si="48"/>
        <v>6177563</v>
      </c>
      <c r="CD59" s="74">
        <f t="shared" si="48"/>
        <v>6177563</v>
      </c>
      <c r="CE59" s="74">
        <f t="shared" si="48"/>
        <v>6177563</v>
      </c>
      <c r="CF59" s="74"/>
      <c r="CG59" s="74">
        <f t="shared" si="19"/>
        <v>6177563</v>
      </c>
      <c r="CH59" s="74">
        <f t="shared" ref="CH59:CN74" si="49">IF(OR($C59=1,$B59=1),MAX(BY59,CG59,$AR59),BY59)</f>
        <v>6177563</v>
      </c>
      <c r="CI59" s="74">
        <f t="shared" si="49"/>
        <v>6177563</v>
      </c>
      <c r="CJ59" s="74">
        <f t="shared" si="49"/>
        <v>6177563</v>
      </c>
      <c r="CK59" s="74">
        <f t="shared" si="49"/>
        <v>6177563</v>
      </c>
      <c r="CL59" s="74">
        <f t="shared" si="49"/>
        <v>6177563</v>
      </c>
      <c r="CM59" s="74">
        <f t="shared" si="49"/>
        <v>6177563</v>
      </c>
      <c r="CN59" s="74">
        <f t="shared" si="49"/>
        <v>6177563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>
        <v>0</v>
      </c>
      <c r="H60" s="6">
        <v>34</v>
      </c>
      <c r="I60" s="2" t="s">
        <v>220</v>
      </c>
      <c r="J60" s="60"/>
      <c r="K60" s="61">
        <v>11855.68</v>
      </c>
      <c r="L60" s="62"/>
      <c r="M60" s="63">
        <v>6695</v>
      </c>
      <c r="N60" s="64">
        <f t="shared" si="21"/>
        <v>2008.5</v>
      </c>
      <c r="O60" s="64">
        <f t="shared" si="22"/>
        <v>7113.41</v>
      </c>
      <c r="P60" s="64">
        <f t="shared" si="23"/>
        <v>0</v>
      </c>
      <c r="Q60" s="64">
        <f t="shared" si="24"/>
        <v>0</v>
      </c>
      <c r="R60" s="65">
        <f t="shared" si="25"/>
        <v>0.56000000000000005</v>
      </c>
      <c r="S60" s="65">
        <f t="shared" si="7"/>
        <v>0</v>
      </c>
      <c r="T60" s="64">
        <f t="shared" si="8"/>
        <v>0</v>
      </c>
      <c r="U60" s="64">
        <f t="shared" si="26"/>
        <v>0</v>
      </c>
      <c r="V60" s="63">
        <v>4492</v>
      </c>
      <c r="W60" s="64">
        <f t="shared" si="27"/>
        <v>1123</v>
      </c>
      <c r="X60" s="27">
        <f t="shared" si="28"/>
        <v>2008.5</v>
      </c>
      <c r="Y60" s="11">
        <f t="shared" si="29"/>
        <v>14987.18</v>
      </c>
      <c r="Z60" s="61">
        <v>14823521457.33</v>
      </c>
      <c r="AA60" s="63">
        <v>86967</v>
      </c>
      <c r="AB60" s="27">
        <f t="shared" si="9"/>
        <v>170449.96</v>
      </c>
      <c r="AC60" s="10">
        <f t="shared" si="10"/>
        <v>0.66449100000000005</v>
      </c>
      <c r="AD60" s="63">
        <v>79983</v>
      </c>
      <c r="AE60" s="10">
        <f t="shared" si="11"/>
        <v>0.57986000000000004</v>
      </c>
      <c r="AF60" s="10">
        <f t="shared" si="39"/>
        <v>0.360898</v>
      </c>
      <c r="AG60" s="66">
        <f t="shared" si="12"/>
        <v>0.360898</v>
      </c>
      <c r="AH60" s="67">
        <f t="shared" si="13"/>
        <v>0</v>
      </c>
      <c r="AI60" s="68">
        <f t="shared" si="30"/>
        <v>0.360898</v>
      </c>
      <c r="AJ60" s="63">
        <v>0</v>
      </c>
      <c r="AK60">
        <v>0</v>
      </c>
      <c r="AL60" s="26">
        <f t="shared" si="31"/>
        <v>0</v>
      </c>
      <c r="AM60" s="63">
        <v>0</v>
      </c>
      <c r="AN60">
        <v>0</v>
      </c>
      <c r="AO60" s="26">
        <f t="shared" si="32"/>
        <v>0</v>
      </c>
      <c r="AP60" s="26">
        <f t="shared" si="14"/>
        <v>62336919</v>
      </c>
      <c r="AQ60" s="26">
        <f t="shared" si="33"/>
        <v>62336919</v>
      </c>
      <c r="AR60" s="69">
        <v>31290480</v>
      </c>
      <c r="AS60" s="69">
        <f t="shared" si="40"/>
        <v>62336919</v>
      </c>
      <c r="AT60" s="63">
        <v>53201306</v>
      </c>
      <c r="AU60" s="26">
        <f t="shared" si="41"/>
        <v>9135613</v>
      </c>
      <c r="AV60" s="70" t="str">
        <f t="shared" si="43"/>
        <v>Yes</v>
      </c>
      <c r="AW60" s="69">
        <f t="shared" si="34"/>
        <v>9135613</v>
      </c>
      <c r="AX60" s="71">
        <f t="shared" si="35"/>
        <v>62336919</v>
      </c>
      <c r="AY60" s="72">
        <f t="shared" si="42"/>
        <v>62336919</v>
      </c>
      <c r="AZ60" s="73">
        <f t="shared" si="36"/>
        <v>9135613</v>
      </c>
      <c r="BA60" s="73"/>
      <c r="BB60" s="73">
        <f t="shared" si="37"/>
        <v>14569.155839226429</v>
      </c>
      <c r="BC60" s="26"/>
      <c r="BE60" s="74">
        <f t="shared" si="38"/>
        <v>0</v>
      </c>
      <c r="BF60" s="74">
        <f t="shared" si="46"/>
        <v>0</v>
      </c>
      <c r="BG60" s="74">
        <f t="shared" si="46"/>
        <v>0</v>
      </c>
      <c r="BH60" s="74">
        <f t="shared" si="46"/>
        <v>0</v>
      </c>
      <c r="BI60" s="74">
        <f t="shared" si="46"/>
        <v>0</v>
      </c>
      <c r="BJ60" s="74">
        <f t="shared" si="46"/>
        <v>0</v>
      </c>
      <c r="BK60" s="74">
        <f t="shared" si="46"/>
        <v>0</v>
      </c>
      <c r="BL60" s="74">
        <f t="shared" si="46"/>
        <v>0</v>
      </c>
      <c r="BM60" s="74"/>
      <c r="BO60" s="74">
        <f t="shared" si="47"/>
        <v>0</v>
      </c>
      <c r="BP60" s="74">
        <f t="shared" si="47"/>
        <v>0</v>
      </c>
      <c r="BQ60" s="74">
        <f t="shared" si="47"/>
        <v>0</v>
      </c>
      <c r="BR60" s="74">
        <f t="shared" si="47"/>
        <v>0</v>
      </c>
      <c r="BS60" s="74">
        <f t="shared" si="47"/>
        <v>0</v>
      </c>
      <c r="BT60" s="74">
        <f t="shared" si="47"/>
        <v>0</v>
      </c>
      <c r="BU60" s="74">
        <f t="shared" si="47"/>
        <v>0</v>
      </c>
      <c r="BV60" s="74">
        <f t="shared" si="45"/>
        <v>0</v>
      </c>
      <c r="BX60" s="74">
        <f t="shared" si="17"/>
        <v>62336919</v>
      </c>
      <c r="BY60" s="74">
        <f t="shared" si="48"/>
        <v>62336919</v>
      </c>
      <c r="BZ60" s="74">
        <f t="shared" si="48"/>
        <v>62336919</v>
      </c>
      <c r="CA60" s="74">
        <f t="shared" si="48"/>
        <v>62336919</v>
      </c>
      <c r="CB60" s="74">
        <f t="shared" si="48"/>
        <v>62336919</v>
      </c>
      <c r="CC60" s="74">
        <f t="shared" si="48"/>
        <v>62336919</v>
      </c>
      <c r="CD60" s="74">
        <f t="shared" si="48"/>
        <v>62336919</v>
      </c>
      <c r="CE60" s="74">
        <f t="shared" si="48"/>
        <v>62336919</v>
      </c>
      <c r="CF60" s="74"/>
      <c r="CG60" s="74">
        <f t="shared" si="19"/>
        <v>62336919</v>
      </c>
      <c r="CH60" s="74">
        <f t="shared" si="49"/>
        <v>62336919</v>
      </c>
      <c r="CI60" s="74">
        <f t="shared" si="49"/>
        <v>62336919</v>
      </c>
      <c r="CJ60" s="74">
        <f t="shared" si="49"/>
        <v>62336919</v>
      </c>
      <c r="CK60" s="74">
        <f t="shared" si="49"/>
        <v>62336919</v>
      </c>
      <c r="CL60" s="74">
        <f t="shared" si="49"/>
        <v>62336919</v>
      </c>
      <c r="CM60" s="74">
        <f t="shared" si="49"/>
        <v>62336919</v>
      </c>
      <c r="CN60" s="74">
        <f t="shared" si="49"/>
        <v>62336919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>
        <v>0</v>
      </c>
      <c r="H61" s="6">
        <v>35</v>
      </c>
      <c r="I61" s="2" t="s">
        <v>222</v>
      </c>
      <c r="J61" s="60"/>
      <c r="K61" s="61">
        <v>4642.8900000000003</v>
      </c>
      <c r="L61" s="62"/>
      <c r="M61" s="63">
        <v>111</v>
      </c>
      <c r="N61" s="64">
        <f t="shared" si="21"/>
        <v>33.299999999999997</v>
      </c>
      <c r="O61" s="64">
        <f t="shared" si="22"/>
        <v>2785.73</v>
      </c>
      <c r="P61" s="64">
        <f t="shared" si="23"/>
        <v>0</v>
      </c>
      <c r="Q61" s="64">
        <f t="shared" si="24"/>
        <v>0</v>
      </c>
      <c r="R61" s="65">
        <f t="shared" si="25"/>
        <v>0.02</v>
      </c>
      <c r="S61" s="65">
        <f t="shared" si="7"/>
        <v>0</v>
      </c>
      <c r="T61" s="64">
        <f t="shared" si="8"/>
        <v>0</v>
      </c>
      <c r="U61" s="64">
        <f t="shared" si="26"/>
        <v>0</v>
      </c>
      <c r="V61" s="63">
        <v>66</v>
      </c>
      <c r="W61" s="64">
        <f t="shared" si="27"/>
        <v>16.5</v>
      </c>
      <c r="X61" s="27">
        <f t="shared" si="28"/>
        <v>33.299999999999997</v>
      </c>
      <c r="Y61" s="11">
        <f t="shared" si="29"/>
        <v>4692.6900000000005</v>
      </c>
      <c r="Z61" s="61">
        <v>16019983955.33</v>
      </c>
      <c r="AA61" s="63">
        <v>21926</v>
      </c>
      <c r="AB61" s="27">
        <f t="shared" si="9"/>
        <v>730638.69</v>
      </c>
      <c r="AC61" s="10">
        <f t="shared" si="10"/>
        <v>2.8483589999999999</v>
      </c>
      <c r="AD61" s="63">
        <v>250000</v>
      </c>
      <c r="AE61" s="10">
        <f t="shared" si="11"/>
        <v>1.812449</v>
      </c>
      <c r="AF61" s="10">
        <f t="shared" si="39"/>
        <v>-1.5375859999999999</v>
      </c>
      <c r="AG61" s="66">
        <f t="shared" si="12"/>
        <v>0.01</v>
      </c>
      <c r="AH61" s="67">
        <f t="shared" si="13"/>
        <v>0</v>
      </c>
      <c r="AI61" s="68">
        <f t="shared" si="30"/>
        <v>0.01</v>
      </c>
      <c r="AJ61" s="63">
        <v>0</v>
      </c>
      <c r="AK61">
        <v>0</v>
      </c>
      <c r="AL61" s="26">
        <f t="shared" si="31"/>
        <v>0</v>
      </c>
      <c r="AM61" s="63">
        <v>0</v>
      </c>
      <c r="AN61">
        <v>0</v>
      </c>
      <c r="AO61" s="26">
        <f t="shared" si="32"/>
        <v>0</v>
      </c>
      <c r="AP61" s="26">
        <f t="shared" si="14"/>
        <v>540833</v>
      </c>
      <c r="AQ61" s="26">
        <f t="shared" si="33"/>
        <v>540833</v>
      </c>
      <c r="AR61" s="69">
        <v>406683</v>
      </c>
      <c r="AS61" s="69">
        <f t="shared" si="40"/>
        <v>540833</v>
      </c>
      <c r="AT61" s="63">
        <v>515629</v>
      </c>
      <c r="AU61" s="26">
        <f t="shared" si="41"/>
        <v>25204</v>
      </c>
      <c r="AV61" s="70" t="str">
        <f t="shared" si="43"/>
        <v>Yes</v>
      </c>
      <c r="AW61" s="69">
        <f t="shared" si="34"/>
        <v>25204</v>
      </c>
      <c r="AX61" s="71">
        <f t="shared" si="35"/>
        <v>540833</v>
      </c>
      <c r="AY61" s="72">
        <f t="shared" si="42"/>
        <v>540833</v>
      </c>
      <c r="AZ61" s="73">
        <f t="shared" si="36"/>
        <v>25204</v>
      </c>
      <c r="BA61" s="73"/>
      <c r="BB61" s="73">
        <f t="shared" si="37"/>
        <v>11648.618048241506</v>
      </c>
      <c r="BC61" s="26"/>
      <c r="BE61" s="74">
        <f t="shared" si="38"/>
        <v>0</v>
      </c>
      <c r="BF61" s="74">
        <f t="shared" si="46"/>
        <v>0</v>
      </c>
      <c r="BG61" s="74">
        <f t="shared" si="46"/>
        <v>0</v>
      </c>
      <c r="BH61" s="74">
        <f t="shared" si="46"/>
        <v>0</v>
      </c>
      <c r="BI61" s="74">
        <f t="shared" si="46"/>
        <v>0</v>
      </c>
      <c r="BJ61" s="74">
        <f t="shared" si="46"/>
        <v>0</v>
      </c>
      <c r="BK61" s="74">
        <f t="shared" si="46"/>
        <v>0</v>
      </c>
      <c r="BL61" s="74">
        <f t="shared" si="46"/>
        <v>0</v>
      </c>
      <c r="BM61" s="74"/>
      <c r="BO61" s="74">
        <f t="shared" si="47"/>
        <v>0</v>
      </c>
      <c r="BP61" s="74">
        <f t="shared" si="47"/>
        <v>0</v>
      </c>
      <c r="BQ61" s="74">
        <f t="shared" si="47"/>
        <v>0</v>
      </c>
      <c r="BR61" s="74">
        <f t="shared" si="47"/>
        <v>0</v>
      </c>
      <c r="BS61" s="74">
        <f t="shared" si="47"/>
        <v>0</v>
      </c>
      <c r="BT61" s="74">
        <f t="shared" si="47"/>
        <v>0</v>
      </c>
      <c r="BU61" s="74">
        <f t="shared" si="47"/>
        <v>0</v>
      </c>
      <c r="BV61" s="74">
        <f t="shared" si="45"/>
        <v>0</v>
      </c>
      <c r="BX61" s="74">
        <f t="shared" si="17"/>
        <v>540833</v>
      </c>
      <c r="BY61" s="74">
        <f t="shared" si="48"/>
        <v>540833</v>
      </c>
      <c r="BZ61" s="74">
        <f t="shared" si="48"/>
        <v>540833</v>
      </c>
      <c r="CA61" s="74">
        <f t="shared" si="48"/>
        <v>540833</v>
      </c>
      <c r="CB61" s="74">
        <f t="shared" si="48"/>
        <v>540833</v>
      </c>
      <c r="CC61" s="74">
        <f t="shared" si="48"/>
        <v>540833</v>
      </c>
      <c r="CD61" s="74">
        <f t="shared" si="48"/>
        <v>540833</v>
      </c>
      <c r="CE61" s="74">
        <f t="shared" si="48"/>
        <v>540833</v>
      </c>
      <c r="CF61" s="74"/>
      <c r="CG61" s="74">
        <f t="shared" si="19"/>
        <v>540833</v>
      </c>
      <c r="CH61" s="74">
        <f t="shared" si="49"/>
        <v>540833</v>
      </c>
      <c r="CI61" s="74">
        <f t="shared" si="49"/>
        <v>540833</v>
      </c>
      <c r="CJ61" s="74">
        <f t="shared" si="49"/>
        <v>540833</v>
      </c>
      <c r="CK61" s="74">
        <f t="shared" si="49"/>
        <v>540833</v>
      </c>
      <c r="CL61" s="74">
        <f t="shared" si="49"/>
        <v>540833</v>
      </c>
      <c r="CM61" s="74">
        <f t="shared" si="49"/>
        <v>540833</v>
      </c>
      <c r="CN61" s="74">
        <f t="shared" si="49"/>
        <v>540833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>
        <v>0</v>
      </c>
      <c r="H62" s="6">
        <v>36</v>
      </c>
      <c r="I62" s="2" t="s">
        <v>223</v>
      </c>
      <c r="J62" s="60"/>
      <c r="K62" s="61">
        <v>442.53</v>
      </c>
      <c r="L62" s="62"/>
      <c r="M62" s="63">
        <v>141</v>
      </c>
      <c r="N62" s="64">
        <f t="shared" si="21"/>
        <v>42.3</v>
      </c>
      <c r="O62" s="64">
        <f t="shared" si="22"/>
        <v>265.52</v>
      </c>
      <c r="P62" s="64">
        <f t="shared" si="23"/>
        <v>0</v>
      </c>
      <c r="Q62" s="64">
        <f t="shared" si="24"/>
        <v>0</v>
      </c>
      <c r="R62" s="65">
        <f t="shared" si="25"/>
        <v>0.32</v>
      </c>
      <c r="S62" s="65">
        <f t="shared" si="7"/>
        <v>0</v>
      </c>
      <c r="T62" s="64">
        <f t="shared" si="8"/>
        <v>0</v>
      </c>
      <c r="U62" s="64">
        <f t="shared" si="26"/>
        <v>0</v>
      </c>
      <c r="V62" s="63">
        <v>17</v>
      </c>
      <c r="W62" s="64">
        <f t="shared" si="27"/>
        <v>4.25</v>
      </c>
      <c r="X62" s="27">
        <f t="shared" si="28"/>
        <v>42.3</v>
      </c>
      <c r="Y62" s="11">
        <f t="shared" si="29"/>
        <v>489.08</v>
      </c>
      <c r="Z62" s="61">
        <v>923397709.33000004</v>
      </c>
      <c r="AA62" s="63">
        <v>4445</v>
      </c>
      <c r="AB62" s="27">
        <f t="shared" si="9"/>
        <v>207738.52</v>
      </c>
      <c r="AC62" s="10">
        <f t="shared" si="10"/>
        <v>0.80985799999999997</v>
      </c>
      <c r="AD62" s="63">
        <v>85859</v>
      </c>
      <c r="AE62" s="10">
        <f t="shared" si="11"/>
        <v>0.62246000000000001</v>
      </c>
      <c r="AF62" s="10">
        <f t="shared" si="39"/>
        <v>0.246361</v>
      </c>
      <c r="AG62" s="66">
        <f t="shared" si="12"/>
        <v>0.246361</v>
      </c>
      <c r="AH62" s="67">
        <f t="shared" si="13"/>
        <v>0</v>
      </c>
      <c r="AI62" s="68">
        <f t="shared" si="30"/>
        <v>0.246361</v>
      </c>
      <c r="AJ62" s="63">
        <v>226</v>
      </c>
      <c r="AK62">
        <v>6</v>
      </c>
      <c r="AL62" s="26">
        <f t="shared" si="31"/>
        <v>135600</v>
      </c>
      <c r="AM62" s="63">
        <v>0</v>
      </c>
      <c r="AN62">
        <v>0</v>
      </c>
      <c r="AO62" s="26">
        <f t="shared" si="32"/>
        <v>0</v>
      </c>
      <c r="AP62" s="26">
        <f t="shared" si="14"/>
        <v>1388650</v>
      </c>
      <c r="AQ62" s="26">
        <f t="shared" si="33"/>
        <v>1524250</v>
      </c>
      <c r="AR62" s="69">
        <v>1675092</v>
      </c>
      <c r="AS62" s="69">
        <f t="shared" si="40"/>
        <v>1524250</v>
      </c>
      <c r="AT62" s="63">
        <v>1676105</v>
      </c>
      <c r="AU62" s="26">
        <f t="shared" si="41"/>
        <v>151855</v>
      </c>
      <c r="AV62" s="70" t="str">
        <f t="shared" si="43"/>
        <v>No</v>
      </c>
      <c r="AW62" s="69">
        <f t="shared" si="34"/>
        <v>0</v>
      </c>
      <c r="AX62" s="71">
        <f t="shared" si="35"/>
        <v>1676105</v>
      </c>
      <c r="AY62" s="72">
        <f t="shared" si="42"/>
        <v>1676105</v>
      </c>
      <c r="AZ62" s="73">
        <f t="shared" si="36"/>
        <v>0</v>
      </c>
      <c r="BA62" s="73"/>
      <c r="BB62" s="73">
        <f t="shared" si="37"/>
        <v>12737.32176349626</v>
      </c>
      <c r="BC62" s="26"/>
      <c r="BE62" s="74">
        <f t="shared" si="38"/>
        <v>-151855</v>
      </c>
      <c r="BF62" s="74">
        <f t="shared" si="46"/>
        <v>-151855</v>
      </c>
      <c r="BG62" s="74">
        <f t="shared" si="46"/>
        <v>-130154.92050000001</v>
      </c>
      <c r="BH62" s="74">
        <f t="shared" si="46"/>
        <v>-108458.09525265009</v>
      </c>
      <c r="BI62" s="74">
        <f t="shared" si="46"/>
        <v>-86766.476202120073</v>
      </c>
      <c r="BJ62" s="74">
        <f t="shared" si="46"/>
        <v>-65074.857151590055</v>
      </c>
      <c r="BK62" s="74">
        <f t="shared" si="46"/>
        <v>-43385.407262965105</v>
      </c>
      <c r="BL62" s="74">
        <f t="shared" si="46"/>
        <v>-21692.703631482553</v>
      </c>
      <c r="BM62" s="74"/>
      <c r="BO62" s="74">
        <f t="shared" si="47"/>
        <v>0</v>
      </c>
      <c r="BP62" s="74">
        <f t="shared" si="47"/>
        <v>-21700.0795</v>
      </c>
      <c r="BQ62" s="74">
        <f t="shared" si="47"/>
        <v>-21696.82524735</v>
      </c>
      <c r="BR62" s="74">
        <f t="shared" si="47"/>
        <v>-21691.619050530018</v>
      </c>
      <c r="BS62" s="74">
        <f t="shared" si="47"/>
        <v>-21691.619050530018</v>
      </c>
      <c r="BT62" s="74">
        <f t="shared" si="47"/>
        <v>-21689.449888624964</v>
      </c>
      <c r="BU62" s="74">
        <f t="shared" si="47"/>
        <v>-21692.703631482553</v>
      </c>
      <c r="BV62" s="74">
        <f t="shared" si="45"/>
        <v>-21692.703631482553</v>
      </c>
      <c r="BX62" s="74">
        <f t="shared" si="17"/>
        <v>1676105</v>
      </c>
      <c r="BY62" s="74">
        <f t="shared" si="48"/>
        <v>1654404.9205</v>
      </c>
      <c r="BZ62" s="74">
        <f t="shared" si="48"/>
        <v>1632708.0952526501</v>
      </c>
      <c r="CA62" s="74">
        <f t="shared" si="48"/>
        <v>1611016.4762021201</v>
      </c>
      <c r="CB62" s="74">
        <f t="shared" si="48"/>
        <v>1589324.8571515901</v>
      </c>
      <c r="CC62" s="74">
        <f t="shared" si="48"/>
        <v>1567635.4072629651</v>
      </c>
      <c r="CD62" s="74">
        <f t="shared" si="48"/>
        <v>1545942.7036314826</v>
      </c>
      <c r="CE62" s="74">
        <f t="shared" si="48"/>
        <v>1524250</v>
      </c>
      <c r="CF62" s="74"/>
      <c r="CG62" s="74">
        <f t="shared" si="19"/>
        <v>1676105</v>
      </c>
      <c r="CH62" s="74">
        <f t="shared" si="49"/>
        <v>1654404.9205</v>
      </c>
      <c r="CI62" s="74">
        <f t="shared" si="49"/>
        <v>1632708.0952526501</v>
      </c>
      <c r="CJ62" s="74">
        <f t="shared" si="49"/>
        <v>1611016.4762021201</v>
      </c>
      <c r="CK62" s="74">
        <f t="shared" si="49"/>
        <v>1589324.8571515901</v>
      </c>
      <c r="CL62" s="74">
        <f t="shared" si="49"/>
        <v>1567635.4072629651</v>
      </c>
      <c r="CM62" s="74">
        <f t="shared" si="49"/>
        <v>1545942.7036314826</v>
      </c>
      <c r="CN62" s="74">
        <f t="shared" si="49"/>
        <v>1524250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>
        <v>9</v>
      </c>
      <c r="H63" s="6">
        <v>37</v>
      </c>
      <c r="I63" s="2" t="s">
        <v>224</v>
      </c>
      <c r="J63" s="60"/>
      <c r="K63" s="61">
        <v>1419.56</v>
      </c>
      <c r="L63" s="76"/>
      <c r="M63" s="63">
        <v>781</v>
      </c>
      <c r="N63" s="64">
        <f t="shared" si="21"/>
        <v>234.3</v>
      </c>
      <c r="O63" s="64">
        <f t="shared" si="22"/>
        <v>851.74</v>
      </c>
      <c r="P63" s="64">
        <f t="shared" si="23"/>
        <v>0</v>
      </c>
      <c r="Q63" s="64">
        <f t="shared" si="24"/>
        <v>0</v>
      </c>
      <c r="R63" s="65">
        <f t="shared" si="25"/>
        <v>0.55000000000000004</v>
      </c>
      <c r="S63" s="65">
        <f t="shared" si="7"/>
        <v>0</v>
      </c>
      <c r="T63" s="64">
        <f t="shared" si="8"/>
        <v>0</v>
      </c>
      <c r="U63" s="64">
        <f t="shared" si="26"/>
        <v>0</v>
      </c>
      <c r="V63" s="63">
        <v>92</v>
      </c>
      <c r="W63" s="64">
        <f t="shared" si="27"/>
        <v>23</v>
      </c>
      <c r="X63" s="27">
        <f t="shared" si="28"/>
        <v>234.3</v>
      </c>
      <c r="Y63" s="11">
        <f t="shared" si="29"/>
        <v>1676.86</v>
      </c>
      <c r="Z63" s="61">
        <v>1491792673.6700001</v>
      </c>
      <c r="AA63" s="63">
        <v>12358</v>
      </c>
      <c r="AB63" s="27">
        <f t="shared" si="9"/>
        <v>120714.73</v>
      </c>
      <c r="AC63" s="10">
        <f t="shared" si="10"/>
        <v>0.47060000000000002</v>
      </c>
      <c r="AD63" s="63">
        <v>69835</v>
      </c>
      <c r="AE63" s="10">
        <f t="shared" si="11"/>
        <v>0.50629000000000002</v>
      </c>
      <c r="AF63" s="10">
        <f t="shared" si="39"/>
        <v>0.51869299999999996</v>
      </c>
      <c r="AG63" s="66">
        <f t="shared" si="12"/>
        <v>0.51869299999999996</v>
      </c>
      <c r="AH63" s="67">
        <f t="shared" si="13"/>
        <v>0.05</v>
      </c>
      <c r="AI63" s="68">
        <f t="shared" si="30"/>
        <v>0.568693</v>
      </c>
      <c r="AJ63" s="63">
        <v>0</v>
      </c>
      <c r="AK63">
        <v>0</v>
      </c>
      <c r="AL63" s="26">
        <f t="shared" si="31"/>
        <v>0</v>
      </c>
      <c r="AM63" s="63">
        <v>0</v>
      </c>
      <c r="AN63">
        <v>0</v>
      </c>
      <c r="AO63" s="26">
        <f t="shared" si="32"/>
        <v>0</v>
      </c>
      <c r="AP63" s="26">
        <f t="shared" si="14"/>
        <v>10990454</v>
      </c>
      <c r="AQ63" s="26">
        <f t="shared" si="33"/>
        <v>10990454</v>
      </c>
      <c r="AR63" s="69">
        <v>7902388</v>
      </c>
      <c r="AS63" s="69">
        <f t="shared" si="40"/>
        <v>10990454</v>
      </c>
      <c r="AT63" s="63">
        <v>10597864</v>
      </c>
      <c r="AU63" s="26">
        <f t="shared" si="41"/>
        <v>392590</v>
      </c>
      <c r="AV63" s="70" t="str">
        <f t="shared" si="43"/>
        <v>Yes</v>
      </c>
      <c r="AW63" s="69">
        <f t="shared" si="34"/>
        <v>392590</v>
      </c>
      <c r="AX63" s="71">
        <f t="shared" si="35"/>
        <v>10990454</v>
      </c>
      <c r="AY63" s="72">
        <f t="shared" si="42"/>
        <v>10990454</v>
      </c>
      <c r="AZ63" s="73">
        <f t="shared" si="36"/>
        <v>392590</v>
      </c>
      <c r="BA63" s="73"/>
      <c r="BB63" s="73">
        <f t="shared" si="37"/>
        <v>13613.944813885993</v>
      </c>
      <c r="BC63" s="26"/>
      <c r="BE63" s="74">
        <f t="shared" si="38"/>
        <v>0</v>
      </c>
      <c r="BF63" s="74">
        <f t="shared" si="46"/>
        <v>0</v>
      </c>
      <c r="BG63" s="74">
        <f t="shared" si="46"/>
        <v>0</v>
      </c>
      <c r="BH63" s="74">
        <f t="shared" si="46"/>
        <v>0</v>
      </c>
      <c r="BI63" s="74">
        <f t="shared" si="46"/>
        <v>0</v>
      </c>
      <c r="BJ63" s="74">
        <f t="shared" si="46"/>
        <v>0</v>
      </c>
      <c r="BK63" s="74">
        <f t="shared" si="46"/>
        <v>0</v>
      </c>
      <c r="BL63" s="74">
        <f t="shared" si="46"/>
        <v>0</v>
      </c>
      <c r="BM63" s="74"/>
      <c r="BO63" s="74">
        <f t="shared" si="47"/>
        <v>0</v>
      </c>
      <c r="BP63" s="74">
        <f t="shared" si="47"/>
        <v>0</v>
      </c>
      <c r="BQ63" s="74">
        <f t="shared" si="47"/>
        <v>0</v>
      </c>
      <c r="BR63" s="74">
        <f t="shared" si="47"/>
        <v>0</v>
      </c>
      <c r="BS63" s="74">
        <f t="shared" si="47"/>
        <v>0</v>
      </c>
      <c r="BT63" s="74">
        <f t="shared" si="47"/>
        <v>0</v>
      </c>
      <c r="BU63" s="74">
        <f t="shared" si="47"/>
        <v>0</v>
      </c>
      <c r="BV63" s="74">
        <f t="shared" si="45"/>
        <v>0</v>
      </c>
      <c r="BX63" s="74">
        <f t="shared" si="17"/>
        <v>10990454</v>
      </c>
      <c r="BY63" s="74">
        <f t="shared" si="48"/>
        <v>10990454</v>
      </c>
      <c r="BZ63" s="74">
        <f t="shared" si="48"/>
        <v>10990454</v>
      </c>
      <c r="CA63" s="74">
        <f t="shared" si="48"/>
        <v>10990454</v>
      </c>
      <c r="CB63" s="74">
        <f t="shared" si="48"/>
        <v>10990454</v>
      </c>
      <c r="CC63" s="74">
        <f t="shared" si="48"/>
        <v>10990454</v>
      </c>
      <c r="CD63" s="74">
        <f t="shared" si="48"/>
        <v>10990454</v>
      </c>
      <c r="CE63" s="74">
        <f t="shared" si="48"/>
        <v>10990454</v>
      </c>
      <c r="CF63" s="74"/>
      <c r="CG63" s="74">
        <f t="shared" si="19"/>
        <v>10990454</v>
      </c>
      <c r="CH63" s="74">
        <f t="shared" si="49"/>
        <v>10990454</v>
      </c>
      <c r="CI63" s="74">
        <f t="shared" si="49"/>
        <v>10990454</v>
      </c>
      <c r="CJ63" s="74">
        <f t="shared" si="49"/>
        <v>10990454</v>
      </c>
      <c r="CK63" s="74">
        <f t="shared" si="49"/>
        <v>10990454</v>
      </c>
      <c r="CL63" s="74">
        <f t="shared" si="49"/>
        <v>10990454</v>
      </c>
      <c r="CM63" s="74">
        <f t="shared" si="49"/>
        <v>10990454</v>
      </c>
      <c r="CN63" s="74">
        <f t="shared" si="49"/>
        <v>10990454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>
        <v>0</v>
      </c>
      <c r="H64" s="6">
        <v>38</v>
      </c>
      <c r="I64" s="2" t="s">
        <v>225</v>
      </c>
      <c r="J64" s="60"/>
      <c r="K64" s="61">
        <v>879.09</v>
      </c>
      <c r="L64" s="62"/>
      <c r="M64" s="63">
        <v>138</v>
      </c>
      <c r="N64" s="64">
        <f t="shared" si="21"/>
        <v>41.4</v>
      </c>
      <c r="O64" s="64">
        <f t="shared" si="22"/>
        <v>527.45000000000005</v>
      </c>
      <c r="P64" s="64">
        <f t="shared" si="23"/>
        <v>0</v>
      </c>
      <c r="Q64" s="64">
        <f t="shared" si="24"/>
        <v>0</v>
      </c>
      <c r="R64" s="65">
        <f t="shared" si="25"/>
        <v>0.16</v>
      </c>
      <c r="S64" s="65">
        <f t="shared" si="7"/>
        <v>0</v>
      </c>
      <c r="T64" s="64">
        <f t="shared" si="8"/>
        <v>0</v>
      </c>
      <c r="U64" s="64">
        <f t="shared" si="26"/>
        <v>0</v>
      </c>
      <c r="V64" s="63">
        <v>14</v>
      </c>
      <c r="W64" s="64">
        <f t="shared" si="27"/>
        <v>3.5</v>
      </c>
      <c r="X64" s="27">
        <f t="shared" si="28"/>
        <v>41.4</v>
      </c>
      <c r="Y64" s="11">
        <f t="shared" si="29"/>
        <v>923.99</v>
      </c>
      <c r="Z64" s="61">
        <v>1299117202.3299999</v>
      </c>
      <c r="AA64" s="63">
        <v>7207</v>
      </c>
      <c r="AB64" s="27">
        <f t="shared" si="9"/>
        <v>180257.69</v>
      </c>
      <c r="AC64" s="10">
        <f t="shared" si="10"/>
        <v>0.70272599999999996</v>
      </c>
      <c r="AD64" s="63">
        <v>148095</v>
      </c>
      <c r="AE64" s="10">
        <f t="shared" si="11"/>
        <v>1.0736589999999999</v>
      </c>
      <c r="AF64" s="10">
        <f t="shared" si="39"/>
        <v>0.18599399999999999</v>
      </c>
      <c r="AG64" s="66">
        <f t="shared" si="12"/>
        <v>0.18599399999999999</v>
      </c>
      <c r="AH64" s="67">
        <f t="shared" si="13"/>
        <v>0</v>
      </c>
      <c r="AI64" s="68">
        <f t="shared" si="30"/>
        <v>0.18599399999999999</v>
      </c>
      <c r="AJ64" s="63">
        <v>886</v>
      </c>
      <c r="AK64">
        <v>13</v>
      </c>
      <c r="AL64" s="26">
        <f t="shared" si="31"/>
        <v>1151800</v>
      </c>
      <c r="AM64" s="63">
        <v>0</v>
      </c>
      <c r="AN64">
        <v>0</v>
      </c>
      <c r="AO64" s="26">
        <f t="shared" si="32"/>
        <v>0</v>
      </c>
      <c r="AP64" s="26">
        <f t="shared" si="14"/>
        <v>1980647</v>
      </c>
      <c r="AQ64" s="26">
        <f t="shared" si="33"/>
        <v>3132447</v>
      </c>
      <c r="AR64" s="69">
        <v>3895303</v>
      </c>
      <c r="AS64" s="69">
        <f t="shared" si="40"/>
        <v>3132447</v>
      </c>
      <c r="AT64" s="63">
        <v>3293232</v>
      </c>
      <c r="AU64" s="26">
        <f t="shared" si="41"/>
        <v>160785</v>
      </c>
      <c r="AV64" s="70" t="str">
        <f t="shared" si="43"/>
        <v>No</v>
      </c>
      <c r="AW64" s="69">
        <f t="shared" si="34"/>
        <v>0</v>
      </c>
      <c r="AX64" s="71">
        <f t="shared" si="35"/>
        <v>3293232</v>
      </c>
      <c r="AY64" s="72">
        <f t="shared" si="42"/>
        <v>3293232</v>
      </c>
      <c r="AZ64" s="73">
        <f t="shared" si="36"/>
        <v>0</v>
      </c>
      <c r="BA64" s="73"/>
      <c r="BB64" s="73">
        <f t="shared" si="37"/>
        <v>12113.645644928278</v>
      </c>
      <c r="BC64" s="26"/>
      <c r="BE64" s="74">
        <f t="shared" si="38"/>
        <v>-160785</v>
      </c>
      <c r="BF64" s="74">
        <f t="shared" si="46"/>
        <v>-160785</v>
      </c>
      <c r="BG64" s="74">
        <f t="shared" si="46"/>
        <v>-137808.82349999994</v>
      </c>
      <c r="BH64" s="74">
        <f t="shared" si="46"/>
        <v>-114836.09262254974</v>
      </c>
      <c r="BI64" s="74">
        <f t="shared" si="46"/>
        <v>-91868.874098039698</v>
      </c>
      <c r="BJ64" s="74">
        <f t="shared" si="46"/>
        <v>-68901.655573529657</v>
      </c>
      <c r="BK64" s="74">
        <f t="shared" si="46"/>
        <v>-45936.733770872001</v>
      </c>
      <c r="BL64" s="74">
        <f t="shared" si="46"/>
        <v>-22968.366885435767</v>
      </c>
      <c r="BM64" s="74"/>
      <c r="BO64" s="74">
        <f t="shared" si="47"/>
        <v>0</v>
      </c>
      <c r="BP64" s="74">
        <f t="shared" si="47"/>
        <v>-22976.176500000001</v>
      </c>
      <c r="BQ64" s="74">
        <f t="shared" si="47"/>
        <v>-22972.730877449987</v>
      </c>
      <c r="BR64" s="74">
        <f t="shared" si="47"/>
        <v>-22967.21852450995</v>
      </c>
      <c r="BS64" s="74">
        <f t="shared" si="47"/>
        <v>-22967.218524509924</v>
      </c>
      <c r="BT64" s="74">
        <f t="shared" si="47"/>
        <v>-22964.921802657434</v>
      </c>
      <c r="BU64" s="74">
        <f t="shared" si="47"/>
        <v>-22968.366885436</v>
      </c>
      <c r="BV64" s="74">
        <f t="shared" si="45"/>
        <v>-22968.366885435767</v>
      </c>
      <c r="BX64" s="74">
        <f t="shared" si="17"/>
        <v>3293232</v>
      </c>
      <c r="BY64" s="74">
        <f t="shared" si="48"/>
        <v>3270255.8234999999</v>
      </c>
      <c r="BZ64" s="74">
        <f t="shared" si="48"/>
        <v>3247283.0926225497</v>
      </c>
      <c r="CA64" s="74">
        <f t="shared" si="48"/>
        <v>3224315.8740980397</v>
      </c>
      <c r="CB64" s="74">
        <f t="shared" si="48"/>
        <v>3201348.6555735297</v>
      </c>
      <c r="CC64" s="74">
        <f t="shared" si="48"/>
        <v>3178383.733770872</v>
      </c>
      <c r="CD64" s="74">
        <f t="shared" si="48"/>
        <v>3155415.3668854358</v>
      </c>
      <c r="CE64" s="74">
        <f t="shared" si="48"/>
        <v>3132447</v>
      </c>
      <c r="CF64" s="74"/>
      <c r="CG64" s="74">
        <f t="shared" si="19"/>
        <v>3293232</v>
      </c>
      <c r="CH64" s="74">
        <f t="shared" si="49"/>
        <v>3270255.8234999999</v>
      </c>
      <c r="CI64" s="74">
        <f t="shared" si="49"/>
        <v>3247283.0926225497</v>
      </c>
      <c r="CJ64" s="74">
        <f t="shared" si="49"/>
        <v>3224315.8740980397</v>
      </c>
      <c r="CK64" s="74">
        <f t="shared" si="49"/>
        <v>3201348.6555735297</v>
      </c>
      <c r="CL64" s="74">
        <f t="shared" si="49"/>
        <v>3178383.733770872</v>
      </c>
      <c r="CM64" s="74">
        <f t="shared" si="49"/>
        <v>3155415.3668854358</v>
      </c>
      <c r="CN64" s="74">
        <f t="shared" si="49"/>
        <v>3132447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>
        <v>0</v>
      </c>
      <c r="H65" s="6">
        <v>39</v>
      </c>
      <c r="I65" s="2" t="s">
        <v>226</v>
      </c>
      <c r="J65" s="60"/>
      <c r="K65" s="61">
        <v>205.07</v>
      </c>
      <c r="L65" s="62"/>
      <c r="M65" s="63">
        <v>47</v>
      </c>
      <c r="N65" s="64">
        <f t="shared" si="21"/>
        <v>14.1</v>
      </c>
      <c r="O65" s="64">
        <f t="shared" si="22"/>
        <v>123.04</v>
      </c>
      <c r="P65" s="64">
        <f t="shared" si="23"/>
        <v>0</v>
      </c>
      <c r="Q65" s="64">
        <f t="shared" si="24"/>
        <v>0</v>
      </c>
      <c r="R65" s="65">
        <f t="shared" si="25"/>
        <v>0.23</v>
      </c>
      <c r="S65" s="65">
        <f t="shared" si="7"/>
        <v>0</v>
      </c>
      <c r="T65" s="64">
        <f t="shared" si="8"/>
        <v>0</v>
      </c>
      <c r="U65" s="64">
        <f t="shared" si="26"/>
        <v>0</v>
      </c>
      <c r="V65" s="63">
        <v>5</v>
      </c>
      <c r="W65" s="64">
        <f t="shared" si="27"/>
        <v>1.25</v>
      </c>
      <c r="X65" s="27">
        <f t="shared" si="28"/>
        <v>14.1</v>
      </c>
      <c r="Y65" s="11">
        <f t="shared" si="29"/>
        <v>220.42</v>
      </c>
      <c r="Z65" s="61">
        <v>308911448</v>
      </c>
      <c r="AA65" s="63">
        <v>1675</v>
      </c>
      <c r="AB65" s="27">
        <f t="shared" si="9"/>
        <v>184424.75</v>
      </c>
      <c r="AC65" s="10">
        <f t="shared" si="10"/>
        <v>0.71897100000000003</v>
      </c>
      <c r="AD65" s="63">
        <v>100673</v>
      </c>
      <c r="AE65" s="10">
        <f t="shared" si="11"/>
        <v>0.72985900000000004</v>
      </c>
      <c r="AF65" s="10">
        <f t="shared" si="39"/>
        <v>0.27776299999999998</v>
      </c>
      <c r="AG65" s="66">
        <f t="shared" si="12"/>
        <v>0.27776299999999998</v>
      </c>
      <c r="AH65" s="67">
        <f t="shared" si="13"/>
        <v>0</v>
      </c>
      <c r="AI65" s="68">
        <f t="shared" si="30"/>
        <v>0.27776299999999998</v>
      </c>
      <c r="AJ65" s="63">
        <v>0</v>
      </c>
      <c r="AK65">
        <v>0</v>
      </c>
      <c r="AL65" s="26">
        <f t="shared" si="31"/>
        <v>0</v>
      </c>
      <c r="AM65" s="63">
        <v>42</v>
      </c>
      <c r="AN65">
        <v>4</v>
      </c>
      <c r="AO65" s="26">
        <f t="shared" si="32"/>
        <v>16800</v>
      </c>
      <c r="AP65" s="26">
        <f t="shared" si="14"/>
        <v>705613</v>
      </c>
      <c r="AQ65" s="26">
        <f t="shared" si="33"/>
        <v>722413</v>
      </c>
      <c r="AR65" s="69">
        <v>1091881</v>
      </c>
      <c r="AS65" s="69">
        <f t="shared" si="40"/>
        <v>722413</v>
      </c>
      <c r="AT65" s="63">
        <v>947176</v>
      </c>
      <c r="AU65" s="26">
        <f t="shared" si="41"/>
        <v>224763</v>
      </c>
      <c r="AV65" s="70" t="str">
        <f t="shared" si="43"/>
        <v>No</v>
      </c>
      <c r="AW65" s="69">
        <f t="shared" si="34"/>
        <v>0</v>
      </c>
      <c r="AX65" s="71">
        <f t="shared" si="35"/>
        <v>947176</v>
      </c>
      <c r="AY65" s="72">
        <f t="shared" si="42"/>
        <v>947176</v>
      </c>
      <c r="AZ65" s="73">
        <f t="shared" si="36"/>
        <v>0</v>
      </c>
      <c r="BA65" s="73"/>
      <c r="BB65" s="73">
        <f t="shared" si="37"/>
        <v>12387.6749402643</v>
      </c>
      <c r="BC65" s="26"/>
      <c r="BE65" s="74">
        <f t="shared" si="38"/>
        <v>-224763</v>
      </c>
      <c r="BF65" s="74">
        <f t="shared" si="46"/>
        <v>-224763</v>
      </c>
      <c r="BG65" s="74">
        <f t="shared" si="46"/>
        <v>-192644.36730000004</v>
      </c>
      <c r="BH65" s="74">
        <f t="shared" si="46"/>
        <v>-160530.55127109005</v>
      </c>
      <c r="BI65" s="74">
        <f t="shared" si="46"/>
        <v>-128424.44101687206</v>
      </c>
      <c r="BJ65" s="74">
        <f t="shared" si="46"/>
        <v>-96318.330762654077</v>
      </c>
      <c r="BK65" s="74">
        <f t="shared" si="46"/>
        <v>-64215.431119461427</v>
      </c>
      <c r="BL65" s="74">
        <f t="shared" si="46"/>
        <v>-32107.715559730772</v>
      </c>
      <c r="BM65" s="74"/>
      <c r="BO65" s="74">
        <f t="shared" si="47"/>
        <v>0</v>
      </c>
      <c r="BP65" s="74">
        <f t="shared" si="47"/>
        <v>-32118.632699999998</v>
      </c>
      <c r="BQ65" s="74">
        <f t="shared" si="47"/>
        <v>-32113.816028910005</v>
      </c>
      <c r="BR65" s="74">
        <f t="shared" si="47"/>
        <v>-32106.110254218012</v>
      </c>
      <c r="BS65" s="74">
        <f t="shared" si="47"/>
        <v>-32106.110254218016</v>
      </c>
      <c r="BT65" s="74">
        <f t="shared" si="47"/>
        <v>-32102.899643192603</v>
      </c>
      <c r="BU65" s="74">
        <f t="shared" si="47"/>
        <v>-32107.715559730714</v>
      </c>
      <c r="BV65" s="74">
        <f t="shared" si="45"/>
        <v>-32107.715559730772</v>
      </c>
      <c r="BX65" s="74">
        <f t="shared" si="17"/>
        <v>947176</v>
      </c>
      <c r="BY65" s="74">
        <f t="shared" si="48"/>
        <v>915057.36730000004</v>
      </c>
      <c r="BZ65" s="74">
        <f t="shared" si="48"/>
        <v>882943.55127109005</v>
      </c>
      <c r="CA65" s="74">
        <f t="shared" si="48"/>
        <v>850837.44101687206</v>
      </c>
      <c r="CB65" s="74">
        <f t="shared" si="48"/>
        <v>818731.33076265408</v>
      </c>
      <c r="CC65" s="74">
        <f t="shared" si="48"/>
        <v>786628.43111946143</v>
      </c>
      <c r="CD65" s="74">
        <f t="shared" si="48"/>
        <v>754520.71555973077</v>
      </c>
      <c r="CE65" s="74">
        <f t="shared" si="48"/>
        <v>722413</v>
      </c>
      <c r="CF65" s="74"/>
      <c r="CG65" s="74">
        <f t="shared" si="19"/>
        <v>947176</v>
      </c>
      <c r="CH65" s="74">
        <f t="shared" si="49"/>
        <v>915057.36730000004</v>
      </c>
      <c r="CI65" s="74">
        <f t="shared" si="49"/>
        <v>882943.55127109005</v>
      </c>
      <c r="CJ65" s="74">
        <f t="shared" si="49"/>
        <v>850837.44101687206</v>
      </c>
      <c r="CK65" s="74">
        <f t="shared" si="49"/>
        <v>818731.33076265408</v>
      </c>
      <c r="CL65" s="74">
        <f t="shared" si="49"/>
        <v>786628.43111946143</v>
      </c>
      <c r="CM65" s="74">
        <f t="shared" si="49"/>
        <v>754520.71555973077</v>
      </c>
      <c r="CN65" s="74">
        <f t="shared" si="49"/>
        <v>722413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>
        <v>0</v>
      </c>
      <c r="H66" s="6">
        <v>40</v>
      </c>
      <c r="I66" s="2" t="s">
        <v>227</v>
      </c>
      <c r="J66" s="60"/>
      <c r="K66" s="61">
        <v>880.21</v>
      </c>
      <c r="L66" s="62"/>
      <c r="M66" s="63">
        <v>143</v>
      </c>
      <c r="N66" s="64">
        <f t="shared" si="21"/>
        <v>42.9</v>
      </c>
      <c r="O66" s="64">
        <f t="shared" si="22"/>
        <v>528.13</v>
      </c>
      <c r="P66" s="64">
        <f t="shared" si="23"/>
        <v>0</v>
      </c>
      <c r="Q66" s="64">
        <f t="shared" si="24"/>
        <v>0</v>
      </c>
      <c r="R66" s="65">
        <f t="shared" si="25"/>
        <v>0.16</v>
      </c>
      <c r="S66" s="65">
        <f t="shared" si="7"/>
        <v>0</v>
      </c>
      <c r="T66" s="64">
        <f t="shared" si="8"/>
        <v>0</v>
      </c>
      <c r="U66" s="64">
        <f t="shared" si="26"/>
        <v>0</v>
      </c>
      <c r="V66" s="63">
        <v>20</v>
      </c>
      <c r="W66" s="64">
        <f t="shared" si="27"/>
        <v>5</v>
      </c>
      <c r="X66" s="27">
        <f t="shared" si="28"/>
        <v>42.9</v>
      </c>
      <c r="Y66" s="11">
        <f t="shared" si="29"/>
        <v>928.11</v>
      </c>
      <c r="Z66" s="61">
        <v>1099724344</v>
      </c>
      <c r="AA66" s="63">
        <v>5218</v>
      </c>
      <c r="AB66" s="27">
        <f t="shared" si="9"/>
        <v>210755.91</v>
      </c>
      <c r="AC66" s="10">
        <f t="shared" si="10"/>
        <v>0.82162199999999996</v>
      </c>
      <c r="AD66" s="63">
        <v>107478</v>
      </c>
      <c r="AE66" s="10">
        <f t="shared" si="11"/>
        <v>0.77919400000000005</v>
      </c>
      <c r="AF66" s="10">
        <f t="shared" si="39"/>
        <v>0.191106</v>
      </c>
      <c r="AG66" s="66">
        <f t="shared" si="12"/>
        <v>0.191106</v>
      </c>
      <c r="AH66" s="67">
        <f t="shared" si="13"/>
        <v>0</v>
      </c>
      <c r="AI66" s="68">
        <f t="shared" si="30"/>
        <v>0.191106</v>
      </c>
      <c r="AJ66" s="63">
        <v>0</v>
      </c>
      <c r="AK66">
        <v>0</v>
      </c>
      <c r="AL66" s="26">
        <f t="shared" si="31"/>
        <v>0</v>
      </c>
      <c r="AM66" s="63">
        <v>0</v>
      </c>
      <c r="AN66">
        <v>0</v>
      </c>
      <c r="AO66" s="26">
        <f t="shared" si="32"/>
        <v>0</v>
      </c>
      <c r="AP66" s="26">
        <f t="shared" si="14"/>
        <v>2044159</v>
      </c>
      <c r="AQ66" s="26">
        <f t="shared" si="33"/>
        <v>2044159</v>
      </c>
      <c r="AR66" s="69">
        <v>1439845</v>
      </c>
      <c r="AS66" s="69">
        <f t="shared" si="40"/>
        <v>2044159</v>
      </c>
      <c r="AT66" s="63">
        <v>1510105</v>
      </c>
      <c r="AU66" s="26">
        <f t="shared" si="41"/>
        <v>534054</v>
      </c>
      <c r="AV66" s="70" t="str">
        <f t="shared" si="43"/>
        <v>Yes</v>
      </c>
      <c r="AW66" s="69">
        <f t="shared" si="34"/>
        <v>534054</v>
      </c>
      <c r="AX66" s="71">
        <f t="shared" si="35"/>
        <v>2044159</v>
      </c>
      <c r="AY66" s="72">
        <f t="shared" si="42"/>
        <v>2044159</v>
      </c>
      <c r="AZ66" s="73">
        <f t="shared" si="36"/>
        <v>534054</v>
      </c>
      <c r="BA66" s="73"/>
      <c r="BB66" s="73">
        <f t="shared" si="37"/>
        <v>12152.177037297917</v>
      </c>
      <c r="BC66" s="26"/>
      <c r="BE66" s="74">
        <f t="shared" si="38"/>
        <v>0</v>
      </c>
      <c r="BF66" s="74">
        <f t="shared" si="46"/>
        <v>0</v>
      </c>
      <c r="BG66" s="74">
        <f t="shared" si="46"/>
        <v>0</v>
      </c>
      <c r="BH66" s="74">
        <f t="shared" si="46"/>
        <v>0</v>
      </c>
      <c r="BI66" s="74">
        <f t="shared" si="46"/>
        <v>0</v>
      </c>
      <c r="BJ66" s="74">
        <f t="shared" si="46"/>
        <v>0</v>
      </c>
      <c r="BK66" s="74">
        <f t="shared" si="46"/>
        <v>0</v>
      </c>
      <c r="BL66" s="74">
        <f t="shared" si="46"/>
        <v>0</v>
      </c>
      <c r="BM66" s="74"/>
      <c r="BO66" s="74">
        <f t="shared" si="47"/>
        <v>0</v>
      </c>
      <c r="BP66" s="74">
        <f t="shared" si="47"/>
        <v>0</v>
      </c>
      <c r="BQ66" s="74">
        <f t="shared" si="47"/>
        <v>0</v>
      </c>
      <c r="BR66" s="74">
        <f t="shared" si="47"/>
        <v>0</v>
      </c>
      <c r="BS66" s="74">
        <f t="shared" si="47"/>
        <v>0</v>
      </c>
      <c r="BT66" s="74">
        <f t="shared" si="47"/>
        <v>0</v>
      </c>
      <c r="BU66" s="74">
        <f t="shared" si="47"/>
        <v>0</v>
      </c>
      <c r="BV66" s="74">
        <f t="shared" si="45"/>
        <v>0</v>
      </c>
      <c r="BX66" s="74">
        <f t="shared" si="17"/>
        <v>2044159</v>
      </c>
      <c r="BY66" s="74">
        <f t="shared" si="48"/>
        <v>2044159</v>
      </c>
      <c r="BZ66" s="74">
        <f t="shared" si="48"/>
        <v>2044159</v>
      </c>
      <c r="CA66" s="74">
        <f t="shared" si="48"/>
        <v>2044159</v>
      </c>
      <c r="CB66" s="74">
        <f t="shared" si="48"/>
        <v>2044159</v>
      </c>
      <c r="CC66" s="74">
        <f t="shared" si="48"/>
        <v>2044159</v>
      </c>
      <c r="CD66" s="74">
        <f t="shared" si="48"/>
        <v>2044159</v>
      </c>
      <c r="CE66" s="74">
        <f t="shared" si="48"/>
        <v>2044159</v>
      </c>
      <c r="CF66" s="74"/>
      <c r="CG66" s="74">
        <f t="shared" si="19"/>
        <v>2044159</v>
      </c>
      <c r="CH66" s="74">
        <f t="shared" si="49"/>
        <v>2044159</v>
      </c>
      <c r="CI66" s="74">
        <f t="shared" si="49"/>
        <v>2044159</v>
      </c>
      <c r="CJ66" s="74">
        <f t="shared" si="49"/>
        <v>2044159</v>
      </c>
      <c r="CK66" s="74">
        <f t="shared" si="49"/>
        <v>2044159</v>
      </c>
      <c r="CL66" s="74">
        <f t="shared" si="49"/>
        <v>2044159</v>
      </c>
      <c r="CM66" s="74">
        <f t="shared" si="49"/>
        <v>2044159</v>
      </c>
      <c r="CN66" s="74">
        <f t="shared" si="49"/>
        <v>2044159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>
        <v>0</v>
      </c>
      <c r="H67" s="6">
        <v>41</v>
      </c>
      <c r="I67" s="2" t="s">
        <v>228</v>
      </c>
      <c r="J67" s="60"/>
      <c r="K67" s="61">
        <v>947.11</v>
      </c>
      <c r="L67" s="62"/>
      <c r="M67" s="63">
        <v>254</v>
      </c>
      <c r="N67" s="64">
        <f t="shared" si="21"/>
        <v>76.2</v>
      </c>
      <c r="O67" s="64">
        <f t="shared" si="22"/>
        <v>568.27</v>
      </c>
      <c r="P67" s="64">
        <f t="shared" si="23"/>
        <v>0</v>
      </c>
      <c r="Q67" s="64">
        <f t="shared" si="24"/>
        <v>0</v>
      </c>
      <c r="R67" s="65">
        <f t="shared" si="25"/>
        <v>0.27</v>
      </c>
      <c r="S67" s="65">
        <f t="shared" si="7"/>
        <v>0</v>
      </c>
      <c r="T67" s="64">
        <f t="shared" si="8"/>
        <v>0</v>
      </c>
      <c r="U67" s="64">
        <f t="shared" si="26"/>
        <v>0</v>
      </c>
      <c r="V67" s="63">
        <v>6</v>
      </c>
      <c r="W67" s="64">
        <f t="shared" si="27"/>
        <v>1.5</v>
      </c>
      <c r="X67" s="27">
        <f t="shared" si="28"/>
        <v>76.2</v>
      </c>
      <c r="Y67" s="11">
        <f t="shared" si="29"/>
        <v>1024.81</v>
      </c>
      <c r="Z67" s="61">
        <v>1671840303.3299999</v>
      </c>
      <c r="AA67" s="63">
        <v>8949</v>
      </c>
      <c r="AB67" s="27">
        <f t="shared" si="9"/>
        <v>186818.67</v>
      </c>
      <c r="AC67" s="10">
        <f t="shared" si="10"/>
        <v>0.72830300000000003</v>
      </c>
      <c r="AD67" s="63">
        <v>107096</v>
      </c>
      <c r="AE67" s="10">
        <f t="shared" si="11"/>
        <v>0.776424</v>
      </c>
      <c r="AF67" s="10">
        <f t="shared" si="39"/>
        <v>0.25726100000000002</v>
      </c>
      <c r="AG67" s="66">
        <f t="shared" si="12"/>
        <v>0.25726100000000002</v>
      </c>
      <c r="AH67" s="67">
        <f t="shared" si="13"/>
        <v>0</v>
      </c>
      <c r="AI67" s="68">
        <f t="shared" si="30"/>
        <v>0.25726100000000002</v>
      </c>
      <c r="AJ67" s="63">
        <v>0</v>
      </c>
      <c r="AK67">
        <v>0</v>
      </c>
      <c r="AL67" s="26">
        <f t="shared" si="31"/>
        <v>0</v>
      </c>
      <c r="AM67" s="63">
        <v>0</v>
      </c>
      <c r="AN67">
        <v>0</v>
      </c>
      <c r="AO67" s="26">
        <f t="shared" si="32"/>
        <v>0</v>
      </c>
      <c r="AP67" s="26">
        <f t="shared" si="14"/>
        <v>3038493</v>
      </c>
      <c r="AQ67" s="26">
        <f t="shared" si="33"/>
        <v>3038493</v>
      </c>
      <c r="AR67" s="69">
        <v>3686134</v>
      </c>
      <c r="AS67" s="69">
        <f t="shared" si="40"/>
        <v>3038493</v>
      </c>
      <c r="AT67" s="63">
        <v>3555957</v>
      </c>
      <c r="AU67" s="26">
        <f t="shared" si="41"/>
        <v>517464</v>
      </c>
      <c r="AV67" s="70" t="str">
        <f t="shared" si="43"/>
        <v>No</v>
      </c>
      <c r="AW67" s="69">
        <f t="shared" si="34"/>
        <v>0</v>
      </c>
      <c r="AX67" s="71">
        <f t="shared" si="35"/>
        <v>3555957</v>
      </c>
      <c r="AY67" s="72">
        <f t="shared" si="42"/>
        <v>3555957</v>
      </c>
      <c r="AZ67" s="73">
        <f t="shared" si="36"/>
        <v>0</v>
      </c>
      <c r="BA67" s="73"/>
      <c r="BB67" s="73">
        <f t="shared" si="37"/>
        <v>12470.499994720782</v>
      </c>
      <c r="BC67" s="26"/>
      <c r="BE67" s="74">
        <f t="shared" si="38"/>
        <v>-517464</v>
      </c>
      <c r="BF67" s="74">
        <f t="shared" si="46"/>
        <v>-517464</v>
      </c>
      <c r="BG67" s="74">
        <f t="shared" si="46"/>
        <v>-443518.39440000011</v>
      </c>
      <c r="BH67" s="74">
        <f t="shared" si="46"/>
        <v>-369583.87805351987</v>
      </c>
      <c r="BI67" s="74">
        <f t="shared" si="46"/>
        <v>-295667.1024428159</v>
      </c>
      <c r="BJ67" s="74">
        <f t="shared" si="46"/>
        <v>-221750.32683211192</v>
      </c>
      <c r="BK67" s="74">
        <f t="shared" si="46"/>
        <v>-147840.94289896917</v>
      </c>
      <c r="BL67" s="74">
        <f t="shared" si="46"/>
        <v>-73920.471449484583</v>
      </c>
      <c r="BM67" s="74"/>
      <c r="BO67" s="74">
        <f t="shared" si="47"/>
        <v>0</v>
      </c>
      <c r="BP67" s="74">
        <f t="shared" si="47"/>
        <v>-73945.605599999995</v>
      </c>
      <c r="BQ67" s="74">
        <f t="shared" si="47"/>
        <v>-73934.516346480013</v>
      </c>
      <c r="BR67" s="74">
        <f t="shared" si="47"/>
        <v>-73916.775610703975</v>
      </c>
      <c r="BS67" s="74">
        <f t="shared" si="47"/>
        <v>-73916.775610703975</v>
      </c>
      <c r="BT67" s="74">
        <f t="shared" si="47"/>
        <v>-73909.383933142904</v>
      </c>
      <c r="BU67" s="74">
        <f t="shared" si="47"/>
        <v>-73920.471449484583</v>
      </c>
      <c r="BV67" s="74">
        <f t="shared" si="45"/>
        <v>-73920.471449484583</v>
      </c>
      <c r="BX67" s="74">
        <f t="shared" si="17"/>
        <v>3555957</v>
      </c>
      <c r="BY67" s="74">
        <f t="shared" si="48"/>
        <v>3482011.3944000001</v>
      </c>
      <c r="BZ67" s="74">
        <f t="shared" si="48"/>
        <v>3408076.8780535199</v>
      </c>
      <c r="CA67" s="74">
        <f t="shared" si="48"/>
        <v>3334160.1024428159</v>
      </c>
      <c r="CB67" s="74">
        <f t="shared" si="48"/>
        <v>3260243.3268321119</v>
      </c>
      <c r="CC67" s="74">
        <f t="shared" si="48"/>
        <v>3186333.9428989692</v>
      </c>
      <c r="CD67" s="74">
        <f t="shared" si="48"/>
        <v>3112413.4714494846</v>
      </c>
      <c r="CE67" s="74">
        <f t="shared" si="48"/>
        <v>3038493</v>
      </c>
      <c r="CF67" s="74"/>
      <c r="CG67" s="74">
        <f t="shared" si="19"/>
        <v>3555957</v>
      </c>
      <c r="CH67" s="74">
        <f t="shared" si="49"/>
        <v>3482011.3944000001</v>
      </c>
      <c r="CI67" s="74">
        <f t="shared" si="49"/>
        <v>3408076.8780535199</v>
      </c>
      <c r="CJ67" s="74">
        <f t="shared" si="49"/>
        <v>3334160.1024428159</v>
      </c>
      <c r="CK67" s="74">
        <f t="shared" si="49"/>
        <v>3260243.3268321119</v>
      </c>
      <c r="CL67" s="74">
        <f t="shared" si="49"/>
        <v>3186333.9428989692</v>
      </c>
      <c r="CM67" s="74">
        <f t="shared" si="49"/>
        <v>3112413.4714494846</v>
      </c>
      <c r="CN67" s="74">
        <f t="shared" si="49"/>
        <v>3038493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>
        <v>0</v>
      </c>
      <c r="H68" s="6">
        <v>42</v>
      </c>
      <c r="I68" s="2" t="s">
        <v>229</v>
      </c>
      <c r="J68" s="60"/>
      <c r="K68" s="61">
        <v>1703.03</v>
      </c>
      <c r="L68" s="62"/>
      <c r="M68" s="63">
        <v>398</v>
      </c>
      <c r="N68" s="64">
        <f t="shared" si="21"/>
        <v>119.4</v>
      </c>
      <c r="O68" s="64">
        <f t="shared" si="22"/>
        <v>1021.82</v>
      </c>
      <c r="P68" s="64">
        <f t="shared" si="23"/>
        <v>0</v>
      </c>
      <c r="Q68" s="64">
        <f t="shared" si="24"/>
        <v>0</v>
      </c>
      <c r="R68" s="65">
        <f t="shared" si="25"/>
        <v>0.23</v>
      </c>
      <c r="S68" s="65">
        <f t="shared" si="7"/>
        <v>0</v>
      </c>
      <c r="T68" s="64">
        <f t="shared" si="8"/>
        <v>0</v>
      </c>
      <c r="U68" s="64">
        <f t="shared" si="26"/>
        <v>0</v>
      </c>
      <c r="V68" s="63">
        <v>17</v>
      </c>
      <c r="W68" s="64">
        <f t="shared" si="27"/>
        <v>4.25</v>
      </c>
      <c r="X68" s="27">
        <f t="shared" si="28"/>
        <v>119.4</v>
      </c>
      <c r="Y68" s="11">
        <f t="shared" si="29"/>
        <v>1826.68</v>
      </c>
      <c r="Z68" s="61">
        <v>2132251283.3299999</v>
      </c>
      <c r="AA68" s="63">
        <v>12960</v>
      </c>
      <c r="AB68" s="27">
        <f t="shared" si="9"/>
        <v>164525.56</v>
      </c>
      <c r="AC68" s="10">
        <f t="shared" si="10"/>
        <v>0.64139500000000005</v>
      </c>
      <c r="AD68" s="63">
        <v>116163</v>
      </c>
      <c r="AE68" s="10">
        <f t="shared" si="11"/>
        <v>0.84215799999999996</v>
      </c>
      <c r="AF68" s="10">
        <f t="shared" si="39"/>
        <v>0.29837599999999997</v>
      </c>
      <c r="AG68" s="66">
        <f t="shared" si="12"/>
        <v>0.29837599999999997</v>
      </c>
      <c r="AH68" s="67">
        <f t="shared" si="13"/>
        <v>0</v>
      </c>
      <c r="AI68" s="68">
        <f t="shared" si="30"/>
        <v>0.29837599999999997</v>
      </c>
      <c r="AJ68" s="63">
        <v>0</v>
      </c>
      <c r="AK68">
        <v>0</v>
      </c>
      <c r="AL68" s="26">
        <f t="shared" si="31"/>
        <v>0</v>
      </c>
      <c r="AM68" s="63">
        <v>0</v>
      </c>
      <c r="AN68">
        <v>0</v>
      </c>
      <c r="AO68" s="26">
        <f t="shared" si="32"/>
        <v>0</v>
      </c>
      <c r="AP68" s="26">
        <f t="shared" si="14"/>
        <v>6281557</v>
      </c>
      <c r="AQ68" s="26">
        <f t="shared" si="33"/>
        <v>6281557</v>
      </c>
      <c r="AR68" s="69">
        <v>7538993</v>
      </c>
      <c r="AS68" s="69">
        <f t="shared" si="40"/>
        <v>6281557</v>
      </c>
      <c r="AT68" s="63">
        <v>6960947</v>
      </c>
      <c r="AU68" s="26">
        <f t="shared" si="41"/>
        <v>679390</v>
      </c>
      <c r="AV68" s="70" t="str">
        <f t="shared" si="43"/>
        <v>No</v>
      </c>
      <c r="AW68" s="69">
        <f t="shared" si="34"/>
        <v>0</v>
      </c>
      <c r="AX68" s="71">
        <f t="shared" si="35"/>
        <v>6960947</v>
      </c>
      <c r="AY68" s="72">
        <f t="shared" si="42"/>
        <v>6960947</v>
      </c>
      <c r="AZ68" s="73">
        <f t="shared" si="36"/>
        <v>0</v>
      </c>
      <c r="BA68" s="73"/>
      <c r="BB68" s="73">
        <f t="shared" si="37"/>
        <v>12361.782822381285</v>
      </c>
      <c r="BC68" s="26"/>
      <c r="BE68" s="74">
        <f t="shared" si="38"/>
        <v>-679390</v>
      </c>
      <c r="BF68" s="74">
        <f t="shared" si="46"/>
        <v>-679390</v>
      </c>
      <c r="BG68" s="74">
        <f t="shared" si="46"/>
        <v>-582305.16899999976</v>
      </c>
      <c r="BH68" s="74">
        <f t="shared" si="46"/>
        <v>-485234.8973276997</v>
      </c>
      <c r="BI68" s="74">
        <f t="shared" si="46"/>
        <v>-388187.91786216013</v>
      </c>
      <c r="BJ68" s="74">
        <f t="shared" si="46"/>
        <v>-291140.93839661963</v>
      </c>
      <c r="BK68" s="74">
        <f t="shared" si="46"/>
        <v>-194103.66362902615</v>
      </c>
      <c r="BL68" s="74">
        <f t="shared" si="46"/>
        <v>-97051.83181451261</v>
      </c>
      <c r="BM68" s="74"/>
      <c r="BO68" s="74">
        <f t="shared" si="47"/>
        <v>0</v>
      </c>
      <c r="BP68" s="74">
        <f t="shared" si="47"/>
        <v>-97084.831000000006</v>
      </c>
      <c r="BQ68" s="74">
        <f t="shared" si="47"/>
        <v>-97070.271672299947</v>
      </c>
      <c r="BR68" s="74">
        <f t="shared" si="47"/>
        <v>-97046.979465539946</v>
      </c>
      <c r="BS68" s="74">
        <f t="shared" si="47"/>
        <v>-97046.979465540033</v>
      </c>
      <c r="BT68" s="74">
        <f t="shared" si="47"/>
        <v>-97037.274767593321</v>
      </c>
      <c r="BU68" s="74">
        <f t="shared" si="47"/>
        <v>-97051.831814513076</v>
      </c>
      <c r="BV68" s="74">
        <f t="shared" si="45"/>
        <v>-97051.83181451261</v>
      </c>
      <c r="BX68" s="74">
        <f t="shared" si="17"/>
        <v>6960947</v>
      </c>
      <c r="BY68" s="74">
        <f t="shared" si="48"/>
        <v>6863862.1689999998</v>
      </c>
      <c r="BZ68" s="74">
        <f t="shared" si="48"/>
        <v>6766791.8973276997</v>
      </c>
      <c r="CA68" s="74">
        <f t="shared" si="48"/>
        <v>6669744.9178621601</v>
      </c>
      <c r="CB68" s="74">
        <f t="shared" si="48"/>
        <v>6572697.9383966196</v>
      </c>
      <c r="CC68" s="74">
        <f t="shared" si="48"/>
        <v>6475660.6636290262</v>
      </c>
      <c r="CD68" s="74">
        <f t="shared" si="48"/>
        <v>6378608.8318145126</v>
      </c>
      <c r="CE68" s="74">
        <f t="shared" si="48"/>
        <v>6281557</v>
      </c>
      <c r="CF68" s="74"/>
      <c r="CG68" s="74">
        <f t="shared" si="19"/>
        <v>6960947</v>
      </c>
      <c r="CH68" s="74">
        <f t="shared" si="49"/>
        <v>6863862.1689999998</v>
      </c>
      <c r="CI68" s="74">
        <f t="shared" si="49"/>
        <v>6766791.8973276997</v>
      </c>
      <c r="CJ68" s="74">
        <f t="shared" si="49"/>
        <v>6669744.9178621601</v>
      </c>
      <c r="CK68" s="74">
        <f t="shared" si="49"/>
        <v>6572697.9383966196</v>
      </c>
      <c r="CL68" s="74">
        <f t="shared" si="49"/>
        <v>6475660.6636290262</v>
      </c>
      <c r="CM68" s="74">
        <f t="shared" si="49"/>
        <v>6378608.8318145126</v>
      </c>
      <c r="CN68" s="74">
        <f t="shared" si="49"/>
        <v>6281557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>
        <v>8</v>
      </c>
      <c r="H69" s="6">
        <v>43</v>
      </c>
      <c r="I69" s="2" t="s">
        <v>230</v>
      </c>
      <c r="J69" s="60"/>
      <c r="K69" s="61">
        <v>7964.72</v>
      </c>
      <c r="L69" s="76"/>
      <c r="M69" s="63">
        <v>5017</v>
      </c>
      <c r="N69" s="64">
        <f t="shared" si="21"/>
        <v>1505.1</v>
      </c>
      <c r="O69" s="64">
        <f t="shared" si="22"/>
        <v>4778.83</v>
      </c>
      <c r="P69" s="64">
        <f t="shared" si="23"/>
        <v>238.17000000000007</v>
      </c>
      <c r="Q69" s="64">
        <f t="shared" si="24"/>
        <v>35.729999999999997</v>
      </c>
      <c r="R69" s="65">
        <f t="shared" si="25"/>
        <v>0.63</v>
      </c>
      <c r="S69" s="65">
        <f t="shared" si="7"/>
        <v>3.0000000000000027E-2</v>
      </c>
      <c r="T69" s="64">
        <f t="shared" si="8"/>
        <v>238.94</v>
      </c>
      <c r="U69" s="64">
        <f t="shared" si="26"/>
        <v>35.840000000000003</v>
      </c>
      <c r="V69" s="63">
        <v>1421</v>
      </c>
      <c r="W69" s="64">
        <f t="shared" si="27"/>
        <v>355.25</v>
      </c>
      <c r="X69" s="27">
        <f t="shared" si="28"/>
        <v>1505.1</v>
      </c>
      <c r="Y69" s="11">
        <f t="shared" si="29"/>
        <v>9860.7999999999993</v>
      </c>
      <c r="Z69" s="61">
        <v>5311609918.6700001</v>
      </c>
      <c r="AA69" s="63">
        <v>50718</v>
      </c>
      <c r="AB69" s="27">
        <f t="shared" si="9"/>
        <v>104728.3</v>
      </c>
      <c r="AC69" s="10">
        <f t="shared" si="10"/>
        <v>0.40827799999999997</v>
      </c>
      <c r="AD69" s="63">
        <v>64244</v>
      </c>
      <c r="AE69" s="10">
        <f t="shared" si="11"/>
        <v>0.465756</v>
      </c>
      <c r="AF69" s="10">
        <f t="shared" si="39"/>
        <v>0.57447899999999996</v>
      </c>
      <c r="AG69" s="66">
        <f t="shared" si="12"/>
        <v>0.57447899999999996</v>
      </c>
      <c r="AH69" s="67">
        <f t="shared" si="13"/>
        <v>0.05</v>
      </c>
      <c r="AI69" s="68">
        <f t="shared" si="30"/>
        <v>0.62447900000000001</v>
      </c>
      <c r="AJ69" s="63">
        <v>0</v>
      </c>
      <c r="AK69">
        <v>0</v>
      </c>
      <c r="AL69" s="26">
        <f t="shared" si="31"/>
        <v>0</v>
      </c>
      <c r="AM69" s="63">
        <v>0</v>
      </c>
      <c r="AN69">
        <v>0</v>
      </c>
      <c r="AO69" s="26">
        <f t="shared" si="32"/>
        <v>0</v>
      </c>
      <c r="AP69" s="26">
        <f t="shared" si="14"/>
        <v>70969366</v>
      </c>
      <c r="AQ69" s="26">
        <f t="shared" si="33"/>
        <v>70969366</v>
      </c>
      <c r="AR69" s="69">
        <v>49075156</v>
      </c>
      <c r="AS69" s="69">
        <f t="shared" si="40"/>
        <v>70969366</v>
      </c>
      <c r="AT69" s="63">
        <v>66388025</v>
      </c>
      <c r="AU69" s="26">
        <f t="shared" si="41"/>
        <v>4581341</v>
      </c>
      <c r="AV69" s="70" t="str">
        <f t="shared" si="43"/>
        <v>Yes</v>
      </c>
      <c r="AW69" s="69">
        <f t="shared" si="34"/>
        <v>4581341</v>
      </c>
      <c r="AX69" s="71">
        <f t="shared" si="35"/>
        <v>70969366</v>
      </c>
      <c r="AY69" s="72">
        <f t="shared" si="42"/>
        <v>70969366</v>
      </c>
      <c r="AZ69" s="73">
        <f t="shared" si="36"/>
        <v>4581341</v>
      </c>
      <c r="BA69" s="73"/>
      <c r="BB69" s="73">
        <f t="shared" si="37"/>
        <v>14268.639701081769</v>
      </c>
      <c r="BC69" s="26"/>
      <c r="BE69" s="74">
        <f t="shared" si="38"/>
        <v>0</v>
      </c>
      <c r="BF69" s="74">
        <f t="shared" si="46"/>
        <v>0</v>
      </c>
      <c r="BG69" s="74">
        <f t="shared" si="46"/>
        <v>0</v>
      </c>
      <c r="BH69" s="74">
        <f t="shared" si="46"/>
        <v>0</v>
      </c>
      <c r="BI69" s="74">
        <f t="shared" si="46"/>
        <v>0</v>
      </c>
      <c r="BJ69" s="74">
        <f t="shared" si="46"/>
        <v>0</v>
      </c>
      <c r="BK69" s="74">
        <f t="shared" si="46"/>
        <v>0</v>
      </c>
      <c r="BL69" s="74">
        <f t="shared" si="46"/>
        <v>0</v>
      </c>
      <c r="BM69" s="74"/>
      <c r="BO69" s="74">
        <f t="shared" si="47"/>
        <v>0</v>
      </c>
      <c r="BP69" s="74">
        <f t="shared" si="47"/>
        <v>0</v>
      </c>
      <c r="BQ69" s="74">
        <f t="shared" si="47"/>
        <v>0</v>
      </c>
      <c r="BR69" s="74">
        <f t="shared" si="47"/>
        <v>0</v>
      </c>
      <c r="BS69" s="74">
        <f t="shared" si="47"/>
        <v>0</v>
      </c>
      <c r="BT69" s="74">
        <f t="shared" si="47"/>
        <v>0</v>
      </c>
      <c r="BU69" s="74">
        <f t="shared" si="47"/>
        <v>0</v>
      </c>
      <c r="BV69" s="74">
        <f t="shared" si="45"/>
        <v>0</v>
      </c>
      <c r="BX69" s="74">
        <f t="shared" si="17"/>
        <v>70969366</v>
      </c>
      <c r="BY69" s="74">
        <f t="shared" si="48"/>
        <v>70969366</v>
      </c>
      <c r="BZ69" s="74">
        <f t="shared" si="48"/>
        <v>70969366</v>
      </c>
      <c r="CA69" s="74">
        <f t="shared" si="48"/>
        <v>70969366</v>
      </c>
      <c r="CB69" s="74">
        <f t="shared" si="48"/>
        <v>70969366</v>
      </c>
      <c r="CC69" s="74">
        <f t="shared" si="48"/>
        <v>70969366</v>
      </c>
      <c r="CD69" s="74">
        <f t="shared" si="48"/>
        <v>70969366</v>
      </c>
      <c r="CE69" s="74">
        <f t="shared" si="48"/>
        <v>70969366</v>
      </c>
      <c r="CF69" s="74"/>
      <c r="CG69" s="74">
        <f t="shared" si="19"/>
        <v>70969366</v>
      </c>
      <c r="CH69" s="74">
        <f t="shared" si="49"/>
        <v>70969366</v>
      </c>
      <c r="CI69" s="74">
        <f t="shared" si="49"/>
        <v>70969366</v>
      </c>
      <c r="CJ69" s="74">
        <f t="shared" si="49"/>
        <v>70969366</v>
      </c>
      <c r="CK69" s="74">
        <f t="shared" si="49"/>
        <v>70969366</v>
      </c>
      <c r="CL69" s="74">
        <f t="shared" si="49"/>
        <v>70969366</v>
      </c>
      <c r="CM69" s="74">
        <f t="shared" si="49"/>
        <v>70969366</v>
      </c>
      <c r="CN69" s="74">
        <f t="shared" si="49"/>
        <v>70969366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>
        <v>24</v>
      </c>
      <c r="H70" s="6">
        <v>44</v>
      </c>
      <c r="I70" s="2" t="s">
        <v>231</v>
      </c>
      <c r="J70" s="60"/>
      <c r="K70" s="61">
        <v>3033.89</v>
      </c>
      <c r="L70" s="76"/>
      <c r="M70" s="63">
        <v>1774</v>
      </c>
      <c r="N70" s="64">
        <f t="shared" si="21"/>
        <v>532.20000000000005</v>
      </c>
      <c r="O70" s="64">
        <f t="shared" si="22"/>
        <v>1820.33</v>
      </c>
      <c r="P70" s="64">
        <f t="shared" si="23"/>
        <v>0</v>
      </c>
      <c r="Q70" s="64">
        <f t="shared" si="24"/>
        <v>0</v>
      </c>
      <c r="R70" s="65">
        <f t="shared" si="25"/>
        <v>0.57999999999999996</v>
      </c>
      <c r="S70" s="65">
        <f t="shared" si="7"/>
        <v>0</v>
      </c>
      <c r="T70" s="64">
        <f t="shared" si="8"/>
        <v>0</v>
      </c>
      <c r="U70" s="64">
        <f t="shared" si="26"/>
        <v>0</v>
      </c>
      <c r="V70" s="63">
        <v>424</v>
      </c>
      <c r="W70" s="64">
        <f t="shared" si="27"/>
        <v>106</v>
      </c>
      <c r="X70" s="27">
        <f t="shared" si="28"/>
        <v>532.20000000000005</v>
      </c>
      <c r="Y70" s="11">
        <f t="shared" si="29"/>
        <v>3672.09</v>
      </c>
      <c r="Z70" s="61">
        <v>3729987516.3299999</v>
      </c>
      <c r="AA70" s="63">
        <v>27682</v>
      </c>
      <c r="AB70" s="27">
        <f t="shared" si="9"/>
        <v>134744.15</v>
      </c>
      <c r="AC70" s="10">
        <f t="shared" si="10"/>
        <v>0.52529300000000001</v>
      </c>
      <c r="AD70" s="63">
        <v>83489</v>
      </c>
      <c r="AE70" s="10">
        <f t="shared" si="11"/>
        <v>0.60527799999999998</v>
      </c>
      <c r="AF70" s="10">
        <f t="shared" si="39"/>
        <v>0.450712</v>
      </c>
      <c r="AG70" s="66">
        <f t="shared" si="12"/>
        <v>0.450712</v>
      </c>
      <c r="AH70" s="67">
        <f t="shared" si="13"/>
        <v>0</v>
      </c>
      <c r="AI70" s="68">
        <f t="shared" si="30"/>
        <v>0.450712</v>
      </c>
      <c r="AJ70" s="63">
        <v>0</v>
      </c>
      <c r="AK70">
        <v>0</v>
      </c>
      <c r="AL70" s="26">
        <f t="shared" si="31"/>
        <v>0</v>
      </c>
      <c r="AM70" s="63">
        <v>0</v>
      </c>
      <c r="AN70">
        <v>0</v>
      </c>
      <c r="AO70" s="26">
        <f t="shared" si="32"/>
        <v>0</v>
      </c>
      <c r="AP70" s="26">
        <f t="shared" si="14"/>
        <v>19074509</v>
      </c>
      <c r="AQ70" s="26">
        <f t="shared" si="33"/>
        <v>19074509</v>
      </c>
      <c r="AR70" s="69">
        <v>19595415</v>
      </c>
      <c r="AS70" s="69">
        <f t="shared" si="40"/>
        <v>20005957</v>
      </c>
      <c r="AT70" s="63">
        <v>20005957</v>
      </c>
      <c r="AU70" s="26">
        <f t="shared" si="41"/>
        <v>931448</v>
      </c>
      <c r="AV70" s="70" t="str">
        <f t="shared" si="43"/>
        <v>No</v>
      </c>
      <c r="AW70" s="69">
        <f t="shared" si="34"/>
        <v>0</v>
      </c>
      <c r="AX70" s="71">
        <f t="shared" si="35"/>
        <v>20005957</v>
      </c>
      <c r="AY70" s="72">
        <f t="shared" si="42"/>
        <v>20005957</v>
      </c>
      <c r="AZ70" s="73">
        <f t="shared" si="36"/>
        <v>0</v>
      </c>
      <c r="BA70" s="73"/>
      <c r="BB70" s="73">
        <f t="shared" si="37"/>
        <v>13949.364429824418</v>
      </c>
      <c r="BC70" s="26"/>
      <c r="BE70" s="74">
        <f t="shared" si="38"/>
        <v>-931448</v>
      </c>
      <c r="BF70" s="74">
        <f t="shared" si="46"/>
        <v>-931448</v>
      </c>
      <c r="BG70" s="74">
        <f t="shared" si="46"/>
        <v>-931448</v>
      </c>
      <c r="BH70" s="74">
        <f t="shared" si="46"/>
        <v>-931448</v>
      </c>
      <c r="BI70" s="74">
        <f t="shared" si="46"/>
        <v>-931448</v>
      </c>
      <c r="BJ70" s="74">
        <f t="shared" si="46"/>
        <v>-931448</v>
      </c>
      <c r="BK70" s="74">
        <f t="shared" si="46"/>
        <v>-931448</v>
      </c>
      <c r="BL70" s="74">
        <f t="shared" si="46"/>
        <v>-931448</v>
      </c>
      <c r="BM70" s="74"/>
      <c r="BO70" s="74">
        <f t="shared" si="47"/>
        <v>0</v>
      </c>
      <c r="BP70" s="74">
        <f t="shared" si="47"/>
        <v>-133103.9192</v>
      </c>
      <c r="BQ70" s="74">
        <f t="shared" si="47"/>
        <v>-155272.38159999999</v>
      </c>
      <c r="BR70" s="74">
        <f t="shared" si="47"/>
        <v>-186289.6</v>
      </c>
      <c r="BS70" s="74">
        <f t="shared" si="47"/>
        <v>-232862</v>
      </c>
      <c r="BT70" s="74">
        <f t="shared" si="47"/>
        <v>-310451.61839999998</v>
      </c>
      <c r="BU70" s="74">
        <f t="shared" si="47"/>
        <v>-465724</v>
      </c>
      <c r="BV70" s="74">
        <f t="shared" si="45"/>
        <v>-931448</v>
      </c>
      <c r="BX70" s="74">
        <f t="shared" si="17"/>
        <v>20005957</v>
      </c>
      <c r="BY70" s="74">
        <f t="shared" si="48"/>
        <v>19872853.080800001</v>
      </c>
      <c r="BZ70" s="74">
        <f t="shared" si="48"/>
        <v>19850684.6184</v>
      </c>
      <c r="CA70" s="74">
        <f t="shared" si="48"/>
        <v>19819667.399999999</v>
      </c>
      <c r="CB70" s="74">
        <f t="shared" si="48"/>
        <v>19773095</v>
      </c>
      <c r="CC70" s="74">
        <f t="shared" si="48"/>
        <v>19695505.3816</v>
      </c>
      <c r="CD70" s="74">
        <f t="shared" si="48"/>
        <v>19540233</v>
      </c>
      <c r="CE70" s="74">
        <f t="shared" si="48"/>
        <v>19074509</v>
      </c>
      <c r="CF70" s="74"/>
      <c r="CG70" s="74">
        <f t="shared" si="19"/>
        <v>20005957</v>
      </c>
      <c r="CH70" s="74">
        <f t="shared" si="49"/>
        <v>20005957</v>
      </c>
      <c r="CI70" s="74">
        <f t="shared" si="49"/>
        <v>20005957</v>
      </c>
      <c r="CJ70" s="74">
        <f t="shared" si="49"/>
        <v>20005957</v>
      </c>
      <c r="CK70" s="74">
        <f t="shared" si="49"/>
        <v>20005957</v>
      </c>
      <c r="CL70" s="74">
        <f t="shared" si="49"/>
        <v>20005957</v>
      </c>
      <c r="CM70" s="74">
        <f t="shared" si="49"/>
        <v>20005957</v>
      </c>
      <c r="CN70" s="74">
        <f t="shared" si="49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>
        <v>0</v>
      </c>
      <c r="H71" s="6">
        <v>45</v>
      </c>
      <c r="I71" s="2" t="s">
        <v>232</v>
      </c>
      <c r="J71" s="60"/>
      <c r="K71" s="61">
        <v>2369.14</v>
      </c>
      <c r="L71" s="62"/>
      <c r="M71" s="63">
        <v>620</v>
      </c>
      <c r="N71" s="64">
        <f t="shared" si="21"/>
        <v>186</v>
      </c>
      <c r="O71" s="64">
        <f t="shared" si="22"/>
        <v>1421.48</v>
      </c>
      <c r="P71" s="64">
        <f t="shared" si="23"/>
        <v>0</v>
      </c>
      <c r="Q71" s="64">
        <f t="shared" si="24"/>
        <v>0</v>
      </c>
      <c r="R71" s="65">
        <f t="shared" si="25"/>
        <v>0.26</v>
      </c>
      <c r="S71" s="65">
        <f t="shared" si="7"/>
        <v>0</v>
      </c>
      <c r="T71" s="64">
        <f t="shared" si="8"/>
        <v>0</v>
      </c>
      <c r="U71" s="64">
        <f t="shared" si="26"/>
        <v>0</v>
      </c>
      <c r="V71" s="63">
        <v>103</v>
      </c>
      <c r="W71" s="64">
        <f t="shared" si="27"/>
        <v>25.75</v>
      </c>
      <c r="X71" s="27">
        <f t="shared" si="28"/>
        <v>186</v>
      </c>
      <c r="Y71" s="11">
        <f t="shared" si="29"/>
        <v>2580.89</v>
      </c>
      <c r="Z71" s="61">
        <v>4375644296.6700001</v>
      </c>
      <c r="AA71" s="63">
        <v>18788</v>
      </c>
      <c r="AB71" s="27">
        <f t="shared" si="9"/>
        <v>232895.69</v>
      </c>
      <c r="AC71" s="10">
        <f t="shared" si="10"/>
        <v>0.90793199999999996</v>
      </c>
      <c r="AD71" s="63">
        <v>105064</v>
      </c>
      <c r="AE71" s="10">
        <f t="shared" si="11"/>
        <v>0.76169299999999995</v>
      </c>
      <c r="AF71" s="10">
        <f t="shared" si="39"/>
        <v>0.13594000000000001</v>
      </c>
      <c r="AG71" s="66">
        <f t="shared" si="12"/>
        <v>0.13594000000000001</v>
      </c>
      <c r="AH71" s="67">
        <f t="shared" si="13"/>
        <v>0</v>
      </c>
      <c r="AI71" s="68">
        <f t="shared" si="30"/>
        <v>0.13594000000000001</v>
      </c>
      <c r="AJ71" s="63">
        <v>0</v>
      </c>
      <c r="AK71">
        <v>0</v>
      </c>
      <c r="AL71" s="26">
        <f t="shared" si="31"/>
        <v>0</v>
      </c>
      <c r="AM71" s="63">
        <v>0</v>
      </c>
      <c r="AN71">
        <v>0</v>
      </c>
      <c r="AO71" s="26">
        <f t="shared" si="32"/>
        <v>0</v>
      </c>
      <c r="AP71" s="26">
        <f t="shared" si="14"/>
        <v>4043502</v>
      </c>
      <c r="AQ71" s="26">
        <f t="shared" si="33"/>
        <v>4043502</v>
      </c>
      <c r="AR71" s="69">
        <v>6918462</v>
      </c>
      <c r="AS71" s="69">
        <f t="shared" si="40"/>
        <v>4043502</v>
      </c>
      <c r="AT71" s="63">
        <v>6076507</v>
      </c>
      <c r="AU71" s="26">
        <f t="shared" si="41"/>
        <v>2033005</v>
      </c>
      <c r="AV71" s="70" t="str">
        <f t="shared" si="43"/>
        <v>No</v>
      </c>
      <c r="AW71" s="69">
        <f t="shared" si="34"/>
        <v>0</v>
      </c>
      <c r="AX71" s="71">
        <f t="shared" si="35"/>
        <v>6076507</v>
      </c>
      <c r="AY71" s="72">
        <f t="shared" si="42"/>
        <v>6076507</v>
      </c>
      <c r="AZ71" s="73">
        <f t="shared" si="36"/>
        <v>0</v>
      </c>
      <c r="BA71" s="73"/>
      <c r="BB71" s="73">
        <f t="shared" si="37"/>
        <v>12555.086339346768</v>
      </c>
      <c r="BC71" s="26"/>
      <c r="BE71" s="74">
        <f t="shared" si="38"/>
        <v>-2033005</v>
      </c>
      <c r="BF71" s="74">
        <f t="shared" si="46"/>
        <v>-2033005</v>
      </c>
      <c r="BG71" s="74">
        <f t="shared" si="46"/>
        <v>-1742488.5855</v>
      </c>
      <c r="BH71" s="74">
        <f t="shared" si="46"/>
        <v>-1452015.7382971505</v>
      </c>
      <c r="BI71" s="74">
        <f t="shared" si="46"/>
        <v>-1161612.5906377202</v>
      </c>
      <c r="BJ71" s="74">
        <f t="shared" si="46"/>
        <v>-871209.44297828991</v>
      </c>
      <c r="BK71" s="74">
        <f t="shared" si="46"/>
        <v>-580835.33563362621</v>
      </c>
      <c r="BL71" s="74">
        <f t="shared" si="46"/>
        <v>-290417.6678168131</v>
      </c>
      <c r="BM71" s="74"/>
      <c r="BO71" s="74">
        <f t="shared" si="47"/>
        <v>0</v>
      </c>
      <c r="BP71" s="74">
        <f t="shared" si="47"/>
        <v>-290516.41450000001</v>
      </c>
      <c r="BQ71" s="74">
        <f t="shared" si="47"/>
        <v>-290472.84720284998</v>
      </c>
      <c r="BR71" s="74">
        <f t="shared" si="47"/>
        <v>-290403.14765943011</v>
      </c>
      <c r="BS71" s="74">
        <f t="shared" si="47"/>
        <v>-290403.14765943005</v>
      </c>
      <c r="BT71" s="74">
        <f t="shared" si="47"/>
        <v>-290374.10734466399</v>
      </c>
      <c r="BU71" s="74">
        <f t="shared" si="47"/>
        <v>-290417.6678168131</v>
      </c>
      <c r="BV71" s="74">
        <f t="shared" si="45"/>
        <v>-290417.6678168131</v>
      </c>
      <c r="BX71" s="74">
        <f t="shared" si="17"/>
        <v>6076507</v>
      </c>
      <c r="BY71" s="74">
        <f t="shared" si="48"/>
        <v>5785990.5855</v>
      </c>
      <c r="BZ71" s="74">
        <f t="shared" si="48"/>
        <v>5495517.7382971505</v>
      </c>
      <c r="CA71" s="74">
        <f t="shared" si="48"/>
        <v>5205114.5906377202</v>
      </c>
      <c r="CB71" s="74">
        <f t="shared" si="48"/>
        <v>4914711.4429782899</v>
      </c>
      <c r="CC71" s="74">
        <f t="shared" si="48"/>
        <v>4624337.3356336262</v>
      </c>
      <c r="CD71" s="74">
        <f t="shared" si="48"/>
        <v>4333919.6678168131</v>
      </c>
      <c r="CE71" s="74">
        <f t="shared" si="48"/>
        <v>4043502</v>
      </c>
      <c r="CF71" s="74"/>
      <c r="CG71" s="74">
        <f t="shared" si="19"/>
        <v>6076507</v>
      </c>
      <c r="CH71" s="74">
        <f t="shared" si="49"/>
        <v>5785990.5855</v>
      </c>
      <c r="CI71" s="74">
        <f t="shared" si="49"/>
        <v>5495517.7382971505</v>
      </c>
      <c r="CJ71" s="74">
        <f t="shared" si="49"/>
        <v>5205114.5906377202</v>
      </c>
      <c r="CK71" s="74">
        <f t="shared" si="49"/>
        <v>4914711.4429782899</v>
      </c>
      <c r="CL71" s="74">
        <f t="shared" si="49"/>
        <v>4624337.3356336262</v>
      </c>
      <c r="CM71" s="74">
        <f t="shared" si="49"/>
        <v>4333919.6678168131</v>
      </c>
      <c r="CN71" s="74">
        <f t="shared" si="49"/>
        <v>4043502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>
        <v>0</v>
      </c>
      <c r="H72" s="6">
        <v>46</v>
      </c>
      <c r="I72" s="2" t="s">
        <v>233</v>
      </c>
      <c r="J72" s="60"/>
      <c r="K72" s="61">
        <v>1248.57</v>
      </c>
      <c r="L72" s="62"/>
      <c r="M72" s="63">
        <v>106</v>
      </c>
      <c r="N72" s="64">
        <f t="shared" si="21"/>
        <v>31.8</v>
      </c>
      <c r="O72" s="64">
        <f t="shared" si="22"/>
        <v>749.14</v>
      </c>
      <c r="P72" s="64">
        <f t="shared" si="23"/>
        <v>0</v>
      </c>
      <c r="Q72" s="64">
        <f t="shared" si="24"/>
        <v>0</v>
      </c>
      <c r="R72" s="65">
        <f t="shared" si="25"/>
        <v>0.08</v>
      </c>
      <c r="S72" s="65">
        <f t="shared" si="7"/>
        <v>0</v>
      </c>
      <c r="T72" s="64">
        <f t="shared" si="8"/>
        <v>0</v>
      </c>
      <c r="U72" s="64">
        <f t="shared" si="26"/>
        <v>0</v>
      </c>
      <c r="V72" s="63">
        <v>33</v>
      </c>
      <c r="W72" s="64">
        <f t="shared" si="27"/>
        <v>8.25</v>
      </c>
      <c r="X72" s="27">
        <f t="shared" si="28"/>
        <v>31.8</v>
      </c>
      <c r="Y72" s="11">
        <f t="shared" si="29"/>
        <v>1288.6199999999999</v>
      </c>
      <c r="Z72" s="61">
        <v>2307946074</v>
      </c>
      <c r="AA72" s="63">
        <v>7630</v>
      </c>
      <c r="AB72" s="27">
        <f t="shared" si="9"/>
        <v>302483.09999999998</v>
      </c>
      <c r="AC72" s="10">
        <f t="shared" si="10"/>
        <v>1.1792149999999999</v>
      </c>
      <c r="AD72" s="63">
        <v>181934</v>
      </c>
      <c r="AE72" s="10">
        <f t="shared" si="11"/>
        <v>1.3189850000000001</v>
      </c>
      <c r="AF72" s="10">
        <f t="shared" si="39"/>
        <v>-0.22114600000000001</v>
      </c>
      <c r="AG72" s="66">
        <f t="shared" si="12"/>
        <v>0.01</v>
      </c>
      <c r="AH72" s="67">
        <f t="shared" si="13"/>
        <v>0</v>
      </c>
      <c r="AI72" s="68">
        <f t="shared" si="30"/>
        <v>0.01</v>
      </c>
      <c r="AJ72" s="63">
        <v>384</v>
      </c>
      <c r="AK72">
        <v>4</v>
      </c>
      <c r="AL72" s="26">
        <f t="shared" si="31"/>
        <v>153600</v>
      </c>
      <c r="AM72" s="63">
        <v>0</v>
      </c>
      <c r="AN72">
        <v>0</v>
      </c>
      <c r="AO72" s="26">
        <f t="shared" si="32"/>
        <v>0</v>
      </c>
      <c r="AP72" s="26">
        <f t="shared" si="14"/>
        <v>148513</v>
      </c>
      <c r="AQ72" s="26">
        <f t="shared" si="33"/>
        <v>302113</v>
      </c>
      <c r="AR72" s="69">
        <v>177907</v>
      </c>
      <c r="AS72" s="69">
        <f t="shared" si="40"/>
        <v>302113</v>
      </c>
      <c r="AT72" s="63">
        <v>279493</v>
      </c>
      <c r="AU72" s="26">
        <f t="shared" si="41"/>
        <v>22620</v>
      </c>
      <c r="AV72" s="70" t="str">
        <f t="shared" si="43"/>
        <v>Yes</v>
      </c>
      <c r="AW72" s="69">
        <f t="shared" si="34"/>
        <v>22620</v>
      </c>
      <c r="AX72" s="71">
        <f t="shared" si="35"/>
        <v>302113</v>
      </c>
      <c r="AY72" s="72">
        <f t="shared" si="42"/>
        <v>302113</v>
      </c>
      <c r="AZ72" s="73">
        <f t="shared" si="36"/>
        <v>22620</v>
      </c>
      <c r="BA72" s="73"/>
      <c r="BB72" s="73">
        <f t="shared" si="37"/>
        <v>11894.683918402652</v>
      </c>
      <c r="BC72" s="26"/>
      <c r="BE72" s="74">
        <f t="shared" si="38"/>
        <v>0</v>
      </c>
      <c r="BF72" s="74">
        <f t="shared" si="46"/>
        <v>0</v>
      </c>
      <c r="BG72" s="74">
        <f t="shared" si="46"/>
        <v>0</v>
      </c>
      <c r="BH72" s="74">
        <f t="shared" si="46"/>
        <v>0</v>
      </c>
      <c r="BI72" s="74">
        <f t="shared" si="46"/>
        <v>0</v>
      </c>
      <c r="BJ72" s="74">
        <f t="shared" si="46"/>
        <v>0</v>
      </c>
      <c r="BK72" s="74">
        <f t="shared" si="46"/>
        <v>0</v>
      </c>
      <c r="BL72" s="74">
        <f t="shared" si="46"/>
        <v>0</v>
      </c>
      <c r="BM72" s="74"/>
      <c r="BO72" s="74">
        <f t="shared" si="47"/>
        <v>0</v>
      </c>
      <c r="BP72" s="74">
        <f t="shared" si="47"/>
        <v>0</v>
      </c>
      <c r="BQ72" s="74">
        <f t="shared" si="47"/>
        <v>0</v>
      </c>
      <c r="BR72" s="74">
        <f t="shared" si="47"/>
        <v>0</v>
      </c>
      <c r="BS72" s="74">
        <f t="shared" si="47"/>
        <v>0</v>
      </c>
      <c r="BT72" s="74">
        <f t="shared" si="47"/>
        <v>0</v>
      </c>
      <c r="BU72" s="74">
        <f t="shared" si="47"/>
        <v>0</v>
      </c>
      <c r="BV72" s="74">
        <f t="shared" si="45"/>
        <v>0</v>
      </c>
      <c r="BX72" s="74">
        <f t="shared" si="17"/>
        <v>302113</v>
      </c>
      <c r="BY72" s="74">
        <f t="shared" si="48"/>
        <v>302113</v>
      </c>
      <c r="BZ72" s="74">
        <f t="shared" si="48"/>
        <v>302113</v>
      </c>
      <c r="CA72" s="74">
        <f t="shared" si="48"/>
        <v>302113</v>
      </c>
      <c r="CB72" s="74">
        <f t="shared" si="48"/>
        <v>302113</v>
      </c>
      <c r="CC72" s="74">
        <f t="shared" si="48"/>
        <v>302113</v>
      </c>
      <c r="CD72" s="74">
        <f t="shared" si="48"/>
        <v>302113</v>
      </c>
      <c r="CE72" s="74">
        <f t="shared" si="48"/>
        <v>302113</v>
      </c>
      <c r="CF72" s="74"/>
      <c r="CG72" s="74">
        <f t="shared" si="19"/>
        <v>302113</v>
      </c>
      <c r="CH72" s="74">
        <f t="shared" si="49"/>
        <v>302113</v>
      </c>
      <c r="CI72" s="74">
        <f t="shared" si="49"/>
        <v>302113</v>
      </c>
      <c r="CJ72" s="74">
        <f t="shared" si="49"/>
        <v>302113</v>
      </c>
      <c r="CK72" s="74">
        <f t="shared" si="49"/>
        <v>302113</v>
      </c>
      <c r="CL72" s="74">
        <f t="shared" si="49"/>
        <v>302113</v>
      </c>
      <c r="CM72" s="74">
        <f t="shared" si="49"/>
        <v>302113</v>
      </c>
      <c r="CN72" s="74">
        <f t="shared" si="49"/>
        <v>302113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>
        <v>39</v>
      </c>
      <c r="H73" s="6">
        <v>47</v>
      </c>
      <c r="I73" s="2" t="s">
        <v>234</v>
      </c>
      <c r="J73" s="60"/>
      <c r="K73" s="61">
        <v>1078.75</v>
      </c>
      <c r="L73" s="76"/>
      <c r="M73" s="63">
        <v>582</v>
      </c>
      <c r="N73" s="64">
        <f t="shared" si="21"/>
        <v>174.6</v>
      </c>
      <c r="O73" s="64">
        <f t="shared" si="22"/>
        <v>647.25</v>
      </c>
      <c r="P73" s="64">
        <f t="shared" si="23"/>
        <v>0</v>
      </c>
      <c r="Q73" s="64">
        <f t="shared" si="24"/>
        <v>0</v>
      </c>
      <c r="R73" s="65">
        <f t="shared" si="25"/>
        <v>0.54</v>
      </c>
      <c r="S73" s="65">
        <f t="shared" si="7"/>
        <v>0</v>
      </c>
      <c r="T73" s="64">
        <f t="shared" si="8"/>
        <v>0</v>
      </c>
      <c r="U73" s="64">
        <f t="shared" si="26"/>
        <v>0</v>
      </c>
      <c r="V73" s="63">
        <v>60</v>
      </c>
      <c r="W73" s="64">
        <f t="shared" si="27"/>
        <v>15</v>
      </c>
      <c r="X73" s="27">
        <f t="shared" si="28"/>
        <v>174.6</v>
      </c>
      <c r="Y73" s="11">
        <f t="shared" si="29"/>
        <v>1268.3499999999999</v>
      </c>
      <c r="Z73" s="61">
        <v>1888370129</v>
      </c>
      <c r="AA73" s="63">
        <v>11176</v>
      </c>
      <c r="AB73" s="27">
        <f t="shared" si="9"/>
        <v>168966.55</v>
      </c>
      <c r="AC73" s="10">
        <f t="shared" si="10"/>
        <v>0.65870799999999996</v>
      </c>
      <c r="AD73" s="63">
        <v>90480</v>
      </c>
      <c r="AE73" s="10">
        <f t="shared" si="11"/>
        <v>0.65596200000000005</v>
      </c>
      <c r="AF73" s="10">
        <f t="shared" si="39"/>
        <v>0.34211599999999998</v>
      </c>
      <c r="AG73" s="66">
        <f t="shared" si="12"/>
        <v>0.34211599999999998</v>
      </c>
      <c r="AH73" s="67">
        <f t="shared" si="13"/>
        <v>0</v>
      </c>
      <c r="AI73" s="68">
        <f t="shared" si="30"/>
        <v>0.34211599999999998</v>
      </c>
      <c r="AJ73" s="63">
        <v>0</v>
      </c>
      <c r="AK73">
        <v>0</v>
      </c>
      <c r="AL73" s="26">
        <f t="shared" si="31"/>
        <v>0</v>
      </c>
      <c r="AM73" s="63">
        <v>0</v>
      </c>
      <c r="AN73">
        <v>0</v>
      </c>
      <c r="AO73" s="26">
        <f t="shared" si="32"/>
        <v>0</v>
      </c>
      <c r="AP73" s="26">
        <f t="shared" si="14"/>
        <v>5000961</v>
      </c>
      <c r="AQ73" s="26">
        <f t="shared" si="33"/>
        <v>5000961</v>
      </c>
      <c r="AR73" s="69">
        <v>5669122</v>
      </c>
      <c r="AS73" s="69">
        <f t="shared" si="40"/>
        <v>5669122</v>
      </c>
      <c r="AT73" s="63">
        <v>5669122</v>
      </c>
      <c r="AU73" s="26">
        <f t="shared" si="41"/>
        <v>668161</v>
      </c>
      <c r="AV73" s="70" t="str">
        <f t="shared" si="43"/>
        <v>No</v>
      </c>
      <c r="AW73" s="69">
        <f t="shared" si="34"/>
        <v>0</v>
      </c>
      <c r="AX73" s="71">
        <f t="shared" si="35"/>
        <v>5669122</v>
      </c>
      <c r="AY73" s="72">
        <f t="shared" si="42"/>
        <v>5669122</v>
      </c>
      <c r="AZ73" s="73">
        <f t="shared" si="36"/>
        <v>0</v>
      </c>
      <c r="BA73" s="73"/>
      <c r="BB73" s="73">
        <f t="shared" si="37"/>
        <v>13550.622247972189</v>
      </c>
      <c r="BC73" s="26"/>
      <c r="BE73" s="74">
        <f t="shared" si="38"/>
        <v>-668161</v>
      </c>
      <c r="BF73" s="74">
        <f t="shared" si="46"/>
        <v>-668161</v>
      </c>
      <c r="BG73" s="74">
        <f t="shared" si="46"/>
        <v>-668161</v>
      </c>
      <c r="BH73" s="74">
        <f t="shared" si="46"/>
        <v>-668161</v>
      </c>
      <c r="BI73" s="74">
        <f t="shared" si="46"/>
        <v>-668161</v>
      </c>
      <c r="BJ73" s="74">
        <f t="shared" si="46"/>
        <v>-668161</v>
      </c>
      <c r="BK73" s="74">
        <f t="shared" si="46"/>
        <v>-668161</v>
      </c>
      <c r="BL73" s="74">
        <f t="shared" si="46"/>
        <v>-668161</v>
      </c>
      <c r="BM73" s="74"/>
      <c r="BO73" s="74">
        <f t="shared" si="47"/>
        <v>0</v>
      </c>
      <c r="BP73" s="74">
        <f t="shared" si="47"/>
        <v>-95480.206900000005</v>
      </c>
      <c r="BQ73" s="74">
        <f t="shared" si="47"/>
        <v>-111382.43869999998</v>
      </c>
      <c r="BR73" s="74">
        <f t="shared" si="47"/>
        <v>-133632.20000000001</v>
      </c>
      <c r="BS73" s="74">
        <f t="shared" si="47"/>
        <v>-167040.25</v>
      </c>
      <c r="BT73" s="74">
        <f t="shared" si="47"/>
        <v>-222698.0613</v>
      </c>
      <c r="BU73" s="74">
        <f t="shared" si="47"/>
        <v>-334080.5</v>
      </c>
      <c r="BV73" s="74">
        <f t="shared" si="45"/>
        <v>-668161</v>
      </c>
      <c r="BX73" s="74">
        <f t="shared" si="17"/>
        <v>5669122</v>
      </c>
      <c r="BY73" s="74">
        <f t="shared" si="48"/>
        <v>5573641.7931000004</v>
      </c>
      <c r="BZ73" s="74">
        <f t="shared" si="48"/>
        <v>5557739.5613000002</v>
      </c>
      <c r="CA73" s="74">
        <f t="shared" si="48"/>
        <v>5535489.7999999998</v>
      </c>
      <c r="CB73" s="74">
        <f t="shared" si="48"/>
        <v>5502081.75</v>
      </c>
      <c r="CC73" s="74">
        <f t="shared" si="48"/>
        <v>5446423.9386999998</v>
      </c>
      <c r="CD73" s="74">
        <f t="shared" si="48"/>
        <v>5335041.5</v>
      </c>
      <c r="CE73" s="74">
        <f t="shared" si="48"/>
        <v>5000961</v>
      </c>
      <c r="CF73" s="74"/>
      <c r="CG73" s="74">
        <f t="shared" si="19"/>
        <v>5669122</v>
      </c>
      <c r="CH73" s="74">
        <f t="shared" si="49"/>
        <v>5669122</v>
      </c>
      <c r="CI73" s="74">
        <f t="shared" si="49"/>
        <v>5669122</v>
      </c>
      <c r="CJ73" s="74">
        <f t="shared" si="49"/>
        <v>5669122</v>
      </c>
      <c r="CK73" s="74">
        <f t="shared" si="49"/>
        <v>5669122</v>
      </c>
      <c r="CL73" s="74">
        <f t="shared" si="49"/>
        <v>5669122</v>
      </c>
      <c r="CM73" s="74">
        <f t="shared" si="49"/>
        <v>5669122</v>
      </c>
      <c r="CN73" s="74">
        <f t="shared" si="49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>
        <v>0</v>
      </c>
      <c r="H74" s="6">
        <v>48</v>
      </c>
      <c r="I74" s="2" t="s">
        <v>235</v>
      </c>
      <c r="J74" s="60"/>
      <c r="K74" s="61">
        <v>2493.41</v>
      </c>
      <c r="L74" s="62"/>
      <c r="M74" s="63">
        <v>511</v>
      </c>
      <c r="N74" s="64">
        <f t="shared" si="21"/>
        <v>153.30000000000001</v>
      </c>
      <c r="O74" s="64">
        <f t="shared" si="22"/>
        <v>1496.05</v>
      </c>
      <c r="P74" s="64">
        <f t="shared" si="23"/>
        <v>0</v>
      </c>
      <c r="Q74" s="64">
        <f t="shared" si="24"/>
        <v>0</v>
      </c>
      <c r="R74" s="65">
        <f t="shared" si="25"/>
        <v>0.2</v>
      </c>
      <c r="S74" s="65">
        <f t="shared" si="7"/>
        <v>0</v>
      </c>
      <c r="T74" s="64">
        <f t="shared" si="8"/>
        <v>0</v>
      </c>
      <c r="U74" s="64">
        <f t="shared" si="26"/>
        <v>0</v>
      </c>
      <c r="V74" s="63">
        <v>50</v>
      </c>
      <c r="W74" s="64">
        <f t="shared" si="27"/>
        <v>12.5</v>
      </c>
      <c r="X74" s="27">
        <f t="shared" si="28"/>
        <v>153.30000000000001</v>
      </c>
      <c r="Y74" s="11">
        <f t="shared" si="29"/>
        <v>2659.21</v>
      </c>
      <c r="Z74" s="61">
        <v>2631023954.3299999</v>
      </c>
      <c r="AA74" s="63">
        <v>16977</v>
      </c>
      <c r="AB74" s="27">
        <f t="shared" si="9"/>
        <v>154975.79</v>
      </c>
      <c r="AC74" s="10">
        <f t="shared" si="10"/>
        <v>0.60416499999999995</v>
      </c>
      <c r="AD74" s="63">
        <v>124495</v>
      </c>
      <c r="AE74" s="10">
        <f t="shared" si="11"/>
        <v>0.902563</v>
      </c>
      <c r="AF74" s="10">
        <f t="shared" si="39"/>
        <v>0.30631599999999998</v>
      </c>
      <c r="AG74" s="66">
        <f t="shared" si="12"/>
        <v>0.30631599999999998</v>
      </c>
      <c r="AH74" s="67">
        <f t="shared" si="13"/>
        <v>0</v>
      </c>
      <c r="AI74" s="68">
        <f t="shared" si="30"/>
        <v>0.30631599999999998</v>
      </c>
      <c r="AJ74" s="63">
        <v>0</v>
      </c>
      <c r="AK74">
        <v>0</v>
      </c>
      <c r="AL74" s="26">
        <f t="shared" si="31"/>
        <v>0</v>
      </c>
      <c r="AM74" s="63">
        <v>0</v>
      </c>
      <c r="AN74">
        <v>0</v>
      </c>
      <c r="AO74" s="26">
        <f t="shared" si="32"/>
        <v>0</v>
      </c>
      <c r="AP74" s="26">
        <f t="shared" si="14"/>
        <v>9387788</v>
      </c>
      <c r="AQ74" s="26">
        <f t="shared" si="33"/>
        <v>9387788</v>
      </c>
      <c r="AR74" s="69">
        <v>9684435</v>
      </c>
      <c r="AS74" s="69">
        <f t="shared" si="40"/>
        <v>9387788</v>
      </c>
      <c r="AT74" s="63">
        <v>10341646</v>
      </c>
      <c r="AU74" s="26">
        <f t="shared" si="41"/>
        <v>953858</v>
      </c>
      <c r="AV74" s="70" t="str">
        <f t="shared" si="43"/>
        <v>No</v>
      </c>
      <c r="AW74" s="69">
        <f t="shared" si="34"/>
        <v>0</v>
      </c>
      <c r="AX74" s="71">
        <f t="shared" si="35"/>
        <v>10341646</v>
      </c>
      <c r="AY74" s="72">
        <f t="shared" si="42"/>
        <v>10341646</v>
      </c>
      <c r="AZ74" s="73">
        <f t="shared" si="36"/>
        <v>0</v>
      </c>
      <c r="BA74" s="73"/>
      <c r="BB74" s="73">
        <f t="shared" si="37"/>
        <v>12291.358120004332</v>
      </c>
      <c r="BC74" s="26"/>
      <c r="BE74" s="74">
        <f t="shared" si="38"/>
        <v>-953858</v>
      </c>
      <c r="BF74" s="74">
        <f t="shared" si="46"/>
        <v>-953858</v>
      </c>
      <c r="BG74" s="74">
        <f t="shared" si="46"/>
        <v>-817551.69180000015</v>
      </c>
      <c r="BH74" s="74">
        <f t="shared" si="46"/>
        <v>-681265.82477694005</v>
      </c>
      <c r="BI74" s="74">
        <f t="shared" si="46"/>
        <v>-545012.65982155129</v>
      </c>
      <c r="BJ74" s="74">
        <f t="shared" si="46"/>
        <v>-408759.49486616254</v>
      </c>
      <c r="BK74" s="74">
        <f t="shared" si="46"/>
        <v>-272519.95522727072</v>
      </c>
      <c r="BL74" s="74">
        <f t="shared" si="46"/>
        <v>-136259.97761363536</v>
      </c>
      <c r="BM74" s="74"/>
      <c r="BO74" s="74">
        <f t="shared" si="47"/>
        <v>0</v>
      </c>
      <c r="BP74" s="74">
        <f t="shared" si="47"/>
        <v>-136306.3082</v>
      </c>
      <c r="BQ74" s="74">
        <f t="shared" si="47"/>
        <v>-136285.86702306001</v>
      </c>
      <c r="BR74" s="74">
        <f t="shared" si="47"/>
        <v>-136253.16495538803</v>
      </c>
      <c r="BS74" s="74">
        <f t="shared" si="47"/>
        <v>-136253.16495538782</v>
      </c>
      <c r="BT74" s="74">
        <f t="shared" si="47"/>
        <v>-136239.53963889196</v>
      </c>
      <c r="BU74" s="74">
        <f t="shared" si="47"/>
        <v>-136259.97761363536</v>
      </c>
      <c r="BV74" s="74">
        <f t="shared" si="45"/>
        <v>-136259.97761363536</v>
      </c>
      <c r="BX74" s="74">
        <f t="shared" si="17"/>
        <v>10341646</v>
      </c>
      <c r="BY74" s="74">
        <f t="shared" si="48"/>
        <v>10205339.6918</v>
      </c>
      <c r="BZ74" s="74">
        <f t="shared" si="48"/>
        <v>10069053.82477694</v>
      </c>
      <c r="CA74" s="74">
        <f t="shared" si="48"/>
        <v>9932800.6598215513</v>
      </c>
      <c r="CB74" s="74">
        <f t="shared" si="48"/>
        <v>9796547.4948661625</v>
      </c>
      <c r="CC74" s="74">
        <f t="shared" si="48"/>
        <v>9660307.9552272707</v>
      </c>
      <c r="CD74" s="74">
        <f t="shared" si="48"/>
        <v>9524047.9776136354</v>
      </c>
      <c r="CE74" s="74">
        <f t="shared" si="48"/>
        <v>9387788</v>
      </c>
      <c r="CF74" s="74"/>
      <c r="CG74" s="74">
        <f t="shared" si="19"/>
        <v>10341646</v>
      </c>
      <c r="CH74" s="74">
        <f t="shared" si="49"/>
        <v>10205339.6918</v>
      </c>
      <c r="CI74" s="74">
        <f t="shared" si="49"/>
        <v>10069053.82477694</v>
      </c>
      <c r="CJ74" s="74">
        <f t="shared" si="49"/>
        <v>9932800.6598215513</v>
      </c>
      <c r="CK74" s="74">
        <f t="shared" si="49"/>
        <v>9796547.4948661625</v>
      </c>
      <c r="CL74" s="74">
        <f t="shared" si="49"/>
        <v>9660307.9552272707</v>
      </c>
      <c r="CM74" s="74">
        <f t="shared" si="49"/>
        <v>9524047.9776136354</v>
      </c>
      <c r="CN74" s="74">
        <f t="shared" si="49"/>
        <v>9387788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>
        <v>33</v>
      </c>
      <c r="H75" s="6">
        <v>49</v>
      </c>
      <c r="I75" s="2" t="s">
        <v>236</v>
      </c>
      <c r="J75" s="60"/>
      <c r="K75" s="61">
        <v>4853.21</v>
      </c>
      <c r="L75" s="76"/>
      <c r="M75" s="63">
        <v>2415</v>
      </c>
      <c r="N75" s="64">
        <f t="shared" si="21"/>
        <v>724.5</v>
      </c>
      <c r="O75" s="64">
        <f t="shared" si="22"/>
        <v>2911.93</v>
      </c>
      <c r="P75" s="64">
        <f t="shared" si="23"/>
        <v>0</v>
      </c>
      <c r="Q75" s="64">
        <f t="shared" si="24"/>
        <v>0</v>
      </c>
      <c r="R75" s="65">
        <f t="shared" si="25"/>
        <v>0.5</v>
      </c>
      <c r="S75" s="65">
        <f t="shared" si="7"/>
        <v>0</v>
      </c>
      <c r="T75" s="64">
        <f t="shared" si="8"/>
        <v>0</v>
      </c>
      <c r="U75" s="64">
        <f t="shared" si="26"/>
        <v>0</v>
      </c>
      <c r="V75" s="63">
        <v>194</v>
      </c>
      <c r="W75" s="64">
        <f t="shared" si="27"/>
        <v>48.5</v>
      </c>
      <c r="X75" s="27">
        <f t="shared" si="28"/>
        <v>724.5</v>
      </c>
      <c r="Y75" s="11">
        <f t="shared" si="29"/>
        <v>5626.21</v>
      </c>
      <c r="Z75" s="61">
        <v>5550865510.6700001</v>
      </c>
      <c r="AA75" s="63">
        <v>41245</v>
      </c>
      <c r="AB75" s="27">
        <f t="shared" si="9"/>
        <v>134582.75</v>
      </c>
      <c r="AC75" s="10">
        <f t="shared" si="10"/>
        <v>0.52466400000000002</v>
      </c>
      <c r="AD75" s="63">
        <v>90741</v>
      </c>
      <c r="AE75" s="10">
        <f t="shared" si="11"/>
        <v>0.65785400000000005</v>
      </c>
      <c r="AF75" s="10">
        <f t="shared" si="39"/>
        <v>0.43537900000000002</v>
      </c>
      <c r="AG75" s="66">
        <f t="shared" si="12"/>
        <v>0.43537900000000002</v>
      </c>
      <c r="AH75" s="67">
        <f t="shared" si="13"/>
        <v>0</v>
      </c>
      <c r="AI75" s="68">
        <f t="shared" si="30"/>
        <v>0.43537900000000002</v>
      </c>
      <c r="AJ75" s="63">
        <v>0</v>
      </c>
      <c r="AK75">
        <v>0</v>
      </c>
      <c r="AL75" s="26">
        <f t="shared" si="31"/>
        <v>0</v>
      </c>
      <c r="AM75" s="63">
        <v>0</v>
      </c>
      <c r="AN75">
        <v>0</v>
      </c>
      <c r="AO75" s="26">
        <f t="shared" si="32"/>
        <v>0</v>
      </c>
      <c r="AP75" s="26">
        <f t="shared" si="14"/>
        <v>28230876</v>
      </c>
      <c r="AQ75" s="26">
        <f t="shared" si="33"/>
        <v>28230876</v>
      </c>
      <c r="AR75" s="69">
        <v>28585010</v>
      </c>
      <c r="AS75" s="69">
        <f t="shared" si="40"/>
        <v>29823645</v>
      </c>
      <c r="AT75" s="63">
        <v>29823645</v>
      </c>
      <c r="AU75" s="26">
        <f t="shared" si="41"/>
        <v>1592769</v>
      </c>
      <c r="AV75" s="70" t="str">
        <f t="shared" si="43"/>
        <v>No</v>
      </c>
      <c r="AW75" s="69">
        <f t="shared" si="34"/>
        <v>0</v>
      </c>
      <c r="AX75" s="71">
        <f t="shared" si="35"/>
        <v>29823645</v>
      </c>
      <c r="AY75" s="72">
        <f t="shared" si="42"/>
        <v>29823645</v>
      </c>
      <c r="AZ75" s="73">
        <f t="shared" si="36"/>
        <v>0</v>
      </c>
      <c r="BA75" s="73"/>
      <c r="BB75" s="73">
        <f t="shared" si="37"/>
        <v>13360.65619455989</v>
      </c>
      <c r="BC75" s="26"/>
      <c r="BE75" s="74">
        <f t="shared" si="38"/>
        <v>-1592769</v>
      </c>
      <c r="BF75" s="74">
        <f t="shared" si="46"/>
        <v>-1592769</v>
      </c>
      <c r="BG75" s="74">
        <f t="shared" si="46"/>
        <v>-1592769</v>
      </c>
      <c r="BH75" s="74">
        <f t="shared" si="46"/>
        <v>-1592769</v>
      </c>
      <c r="BI75" s="74">
        <f t="shared" si="46"/>
        <v>-1592769</v>
      </c>
      <c r="BJ75" s="74">
        <f t="shared" si="46"/>
        <v>-1592769</v>
      </c>
      <c r="BK75" s="74">
        <f t="shared" si="46"/>
        <v>-1592769</v>
      </c>
      <c r="BL75" s="74">
        <f t="shared" si="46"/>
        <v>-1592769</v>
      </c>
      <c r="BM75" s="74"/>
      <c r="BO75" s="74">
        <f t="shared" si="47"/>
        <v>0</v>
      </c>
      <c r="BP75" s="74">
        <f t="shared" si="47"/>
        <v>-227606.69010000001</v>
      </c>
      <c r="BQ75" s="74">
        <f t="shared" si="47"/>
        <v>-265514.59229999996</v>
      </c>
      <c r="BR75" s="74">
        <f t="shared" si="47"/>
        <v>-318553.80000000005</v>
      </c>
      <c r="BS75" s="74">
        <f t="shared" si="47"/>
        <v>-398192.25</v>
      </c>
      <c r="BT75" s="74">
        <f t="shared" si="47"/>
        <v>-530869.90769999998</v>
      </c>
      <c r="BU75" s="74">
        <f t="shared" si="47"/>
        <v>-796384.5</v>
      </c>
      <c r="BV75" s="74">
        <f t="shared" si="45"/>
        <v>-1592769</v>
      </c>
      <c r="BX75" s="74">
        <f t="shared" si="17"/>
        <v>29823645</v>
      </c>
      <c r="BY75" s="74">
        <f t="shared" si="48"/>
        <v>29596038.309900001</v>
      </c>
      <c r="BZ75" s="74">
        <f t="shared" si="48"/>
        <v>29558130.407699998</v>
      </c>
      <c r="CA75" s="74">
        <f t="shared" si="48"/>
        <v>29505091.199999999</v>
      </c>
      <c r="CB75" s="74">
        <f t="shared" si="48"/>
        <v>29425452.75</v>
      </c>
      <c r="CC75" s="74">
        <f t="shared" si="48"/>
        <v>29292775.092300002</v>
      </c>
      <c r="CD75" s="74">
        <f t="shared" si="48"/>
        <v>29027260.5</v>
      </c>
      <c r="CE75" s="74">
        <f t="shared" si="48"/>
        <v>28230876</v>
      </c>
      <c r="CF75" s="74"/>
      <c r="CG75" s="74">
        <f t="shared" si="19"/>
        <v>29823645</v>
      </c>
      <c r="CH75" s="74">
        <f t="shared" ref="CH75:CN90" si="50">IF(OR($C75=1,$B75=1),MAX(BY75,CG75,$AR75),BY75)</f>
        <v>29823645</v>
      </c>
      <c r="CI75" s="74">
        <f t="shared" si="50"/>
        <v>29823645</v>
      </c>
      <c r="CJ75" s="74">
        <f t="shared" si="50"/>
        <v>29823645</v>
      </c>
      <c r="CK75" s="74">
        <f t="shared" si="50"/>
        <v>29823645</v>
      </c>
      <c r="CL75" s="74">
        <f t="shared" si="50"/>
        <v>29823645</v>
      </c>
      <c r="CM75" s="74">
        <f t="shared" si="50"/>
        <v>29823645</v>
      </c>
      <c r="CN75" s="74">
        <f t="shared" si="50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>
        <v>0</v>
      </c>
      <c r="H76" s="6">
        <v>50</v>
      </c>
      <c r="I76" s="2" t="s">
        <v>237</v>
      </c>
      <c r="J76" s="60"/>
      <c r="K76" s="61">
        <v>515.57000000000005</v>
      </c>
      <c r="L76" s="62"/>
      <c r="M76" s="63">
        <v>112</v>
      </c>
      <c r="N76" s="64">
        <f t="shared" si="21"/>
        <v>33.6</v>
      </c>
      <c r="O76" s="64">
        <f t="shared" si="22"/>
        <v>309.33999999999997</v>
      </c>
      <c r="P76" s="64">
        <f t="shared" si="23"/>
        <v>0</v>
      </c>
      <c r="Q76" s="64">
        <f t="shared" si="24"/>
        <v>0</v>
      </c>
      <c r="R76" s="65">
        <f t="shared" si="25"/>
        <v>0.22</v>
      </c>
      <c r="S76" s="65">
        <f t="shared" si="7"/>
        <v>0</v>
      </c>
      <c r="T76" s="64">
        <f t="shared" si="8"/>
        <v>0</v>
      </c>
      <c r="U76" s="64">
        <f t="shared" si="26"/>
        <v>0</v>
      </c>
      <c r="V76" s="63">
        <v>16</v>
      </c>
      <c r="W76" s="64">
        <f t="shared" si="27"/>
        <v>4</v>
      </c>
      <c r="X76" s="27">
        <f t="shared" si="28"/>
        <v>33.6</v>
      </c>
      <c r="Y76" s="11">
        <f t="shared" si="29"/>
        <v>553.17000000000007</v>
      </c>
      <c r="Z76" s="61">
        <v>2151119350.3299999</v>
      </c>
      <c r="AA76" s="63">
        <v>6793</v>
      </c>
      <c r="AB76" s="27">
        <f t="shared" si="9"/>
        <v>316667.06</v>
      </c>
      <c r="AC76" s="10">
        <f t="shared" si="10"/>
        <v>1.2345109999999999</v>
      </c>
      <c r="AD76" s="63">
        <v>96734</v>
      </c>
      <c r="AE76" s="10">
        <f t="shared" si="11"/>
        <v>0.70130199999999998</v>
      </c>
      <c r="AF76" s="10">
        <f t="shared" si="39"/>
        <v>-7.4548000000000003E-2</v>
      </c>
      <c r="AG76" s="66">
        <f t="shared" si="12"/>
        <v>0.01</v>
      </c>
      <c r="AH76" s="67">
        <f t="shared" si="13"/>
        <v>0</v>
      </c>
      <c r="AI76" s="68">
        <f t="shared" si="30"/>
        <v>0.01</v>
      </c>
      <c r="AJ76" s="63">
        <v>253</v>
      </c>
      <c r="AK76">
        <v>6</v>
      </c>
      <c r="AL76" s="26">
        <f t="shared" si="31"/>
        <v>151800</v>
      </c>
      <c r="AM76" s="63">
        <v>0</v>
      </c>
      <c r="AN76">
        <v>0</v>
      </c>
      <c r="AO76" s="26">
        <f t="shared" si="32"/>
        <v>0</v>
      </c>
      <c r="AP76" s="26">
        <f t="shared" si="14"/>
        <v>63753</v>
      </c>
      <c r="AQ76" s="26">
        <f t="shared" si="33"/>
        <v>215553</v>
      </c>
      <c r="AR76" s="69">
        <v>105052</v>
      </c>
      <c r="AS76" s="69">
        <f t="shared" si="40"/>
        <v>215553</v>
      </c>
      <c r="AT76" s="63">
        <v>213526</v>
      </c>
      <c r="AU76" s="26">
        <f t="shared" si="41"/>
        <v>2027</v>
      </c>
      <c r="AV76" s="70" t="str">
        <f t="shared" si="43"/>
        <v>Yes</v>
      </c>
      <c r="AW76" s="69">
        <f t="shared" si="34"/>
        <v>2027</v>
      </c>
      <c r="AX76" s="71">
        <f t="shared" si="35"/>
        <v>215553</v>
      </c>
      <c r="AY76" s="72">
        <f t="shared" si="42"/>
        <v>215553</v>
      </c>
      <c r="AZ76" s="73">
        <f t="shared" si="36"/>
        <v>2027</v>
      </c>
      <c r="BA76" s="73"/>
      <c r="BB76" s="73">
        <f t="shared" si="37"/>
        <v>12365.506623736836</v>
      </c>
      <c r="BC76" s="26"/>
      <c r="BE76" s="74">
        <f t="shared" si="38"/>
        <v>0</v>
      </c>
      <c r="BF76" s="74">
        <f t="shared" si="46"/>
        <v>0</v>
      </c>
      <c r="BG76" s="74">
        <f t="shared" si="46"/>
        <v>0</v>
      </c>
      <c r="BH76" s="74">
        <f t="shared" si="46"/>
        <v>0</v>
      </c>
      <c r="BI76" s="74">
        <f t="shared" si="46"/>
        <v>0</v>
      </c>
      <c r="BJ76" s="74">
        <f t="shared" si="46"/>
        <v>0</v>
      </c>
      <c r="BK76" s="74">
        <f t="shared" si="46"/>
        <v>0</v>
      </c>
      <c r="BL76" s="74">
        <f t="shared" si="46"/>
        <v>0</v>
      </c>
      <c r="BM76" s="74"/>
      <c r="BO76" s="74">
        <f t="shared" si="47"/>
        <v>0</v>
      </c>
      <c r="BP76" s="74">
        <f t="shared" si="47"/>
        <v>0</v>
      </c>
      <c r="BQ76" s="74">
        <f t="shared" si="47"/>
        <v>0</v>
      </c>
      <c r="BR76" s="74">
        <f t="shared" si="47"/>
        <v>0</v>
      </c>
      <c r="BS76" s="74">
        <f t="shared" si="47"/>
        <v>0</v>
      </c>
      <c r="BT76" s="74">
        <f t="shared" si="47"/>
        <v>0</v>
      </c>
      <c r="BU76" s="74">
        <f t="shared" si="47"/>
        <v>0</v>
      </c>
      <c r="BV76" s="74">
        <f t="shared" si="45"/>
        <v>0</v>
      </c>
      <c r="BX76" s="74">
        <f t="shared" si="17"/>
        <v>215553</v>
      </c>
      <c r="BY76" s="74">
        <f t="shared" si="48"/>
        <v>215553</v>
      </c>
      <c r="BZ76" s="74">
        <f t="shared" si="48"/>
        <v>215553</v>
      </c>
      <c r="CA76" s="74">
        <f t="shared" si="48"/>
        <v>215553</v>
      </c>
      <c r="CB76" s="74">
        <f t="shared" si="48"/>
        <v>215553</v>
      </c>
      <c r="CC76" s="74">
        <f t="shared" si="48"/>
        <v>215553</v>
      </c>
      <c r="CD76" s="74">
        <f t="shared" si="48"/>
        <v>215553</v>
      </c>
      <c r="CE76" s="74">
        <f t="shared" si="48"/>
        <v>215553</v>
      </c>
      <c r="CF76" s="74"/>
      <c r="CG76" s="74">
        <f t="shared" si="19"/>
        <v>215553</v>
      </c>
      <c r="CH76" s="74">
        <f t="shared" si="50"/>
        <v>215553</v>
      </c>
      <c r="CI76" s="74">
        <f t="shared" si="50"/>
        <v>215553</v>
      </c>
      <c r="CJ76" s="74">
        <f t="shared" si="50"/>
        <v>215553</v>
      </c>
      <c r="CK76" s="74">
        <f t="shared" si="50"/>
        <v>215553</v>
      </c>
      <c r="CL76" s="74">
        <f t="shared" si="50"/>
        <v>215553</v>
      </c>
      <c r="CM76" s="74">
        <f t="shared" si="50"/>
        <v>215553</v>
      </c>
      <c r="CN76" s="74">
        <f t="shared" si="50"/>
        <v>215553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>
        <v>0</v>
      </c>
      <c r="H77" s="6">
        <v>51</v>
      </c>
      <c r="I77" s="2" t="s">
        <v>238</v>
      </c>
      <c r="J77" s="60"/>
      <c r="K77" s="61">
        <v>9095.2800000000007</v>
      </c>
      <c r="L77" s="62"/>
      <c r="M77" s="63">
        <v>1584</v>
      </c>
      <c r="N77" s="64">
        <f t="shared" si="21"/>
        <v>475.2</v>
      </c>
      <c r="O77" s="64">
        <f t="shared" si="22"/>
        <v>5457.17</v>
      </c>
      <c r="P77" s="64">
        <f t="shared" si="23"/>
        <v>0</v>
      </c>
      <c r="Q77" s="64">
        <f t="shared" si="24"/>
        <v>0</v>
      </c>
      <c r="R77" s="65">
        <f t="shared" si="25"/>
        <v>0.17</v>
      </c>
      <c r="S77" s="65">
        <f t="shared" si="7"/>
        <v>0</v>
      </c>
      <c r="T77" s="64">
        <f t="shared" si="8"/>
        <v>0</v>
      </c>
      <c r="U77" s="64">
        <f t="shared" si="26"/>
        <v>0</v>
      </c>
      <c r="V77" s="63">
        <v>337</v>
      </c>
      <c r="W77" s="64">
        <f t="shared" si="27"/>
        <v>84.25</v>
      </c>
      <c r="X77" s="27">
        <f t="shared" si="28"/>
        <v>475.2</v>
      </c>
      <c r="Y77" s="11">
        <f t="shared" si="29"/>
        <v>9654.7300000000014</v>
      </c>
      <c r="Z77" s="61">
        <v>19919614070.669998</v>
      </c>
      <c r="AA77" s="63">
        <v>62871</v>
      </c>
      <c r="AB77" s="27">
        <f t="shared" si="9"/>
        <v>316833.09999999998</v>
      </c>
      <c r="AC77" s="10">
        <f t="shared" si="10"/>
        <v>1.235158</v>
      </c>
      <c r="AD77" s="63">
        <v>165316</v>
      </c>
      <c r="AE77" s="10">
        <f t="shared" si="11"/>
        <v>1.198507</v>
      </c>
      <c r="AF77" s="10">
        <f t="shared" si="39"/>
        <v>-0.224163</v>
      </c>
      <c r="AG77" s="66">
        <f t="shared" si="12"/>
        <v>0.01</v>
      </c>
      <c r="AH77" s="67">
        <f t="shared" si="13"/>
        <v>0</v>
      </c>
      <c r="AI77" s="68">
        <f t="shared" si="30"/>
        <v>0.01</v>
      </c>
      <c r="AJ77" s="63">
        <v>0</v>
      </c>
      <c r="AK77">
        <v>0</v>
      </c>
      <c r="AL77" s="26">
        <f t="shared" si="31"/>
        <v>0</v>
      </c>
      <c r="AM77" s="63">
        <v>0</v>
      </c>
      <c r="AN77">
        <v>0</v>
      </c>
      <c r="AO77" s="26">
        <f t="shared" si="32"/>
        <v>0</v>
      </c>
      <c r="AP77" s="26">
        <f t="shared" si="14"/>
        <v>1112708</v>
      </c>
      <c r="AQ77" s="26">
        <f t="shared" si="33"/>
        <v>1112708</v>
      </c>
      <c r="AR77" s="69">
        <v>1087165</v>
      </c>
      <c r="AS77" s="69">
        <f t="shared" si="40"/>
        <v>1112708</v>
      </c>
      <c r="AT77" s="63">
        <v>1131021</v>
      </c>
      <c r="AU77" s="26">
        <f t="shared" si="41"/>
        <v>18313</v>
      </c>
      <c r="AV77" s="70" t="str">
        <f t="shared" si="43"/>
        <v>No</v>
      </c>
      <c r="AW77" s="69">
        <f t="shared" si="34"/>
        <v>0</v>
      </c>
      <c r="AX77" s="71">
        <f t="shared" si="35"/>
        <v>1131021</v>
      </c>
      <c r="AY77" s="72">
        <f t="shared" si="42"/>
        <v>1131021</v>
      </c>
      <c r="AZ77" s="73">
        <f t="shared" si="36"/>
        <v>0</v>
      </c>
      <c r="BA77" s="73"/>
      <c r="BB77" s="73">
        <f t="shared" si="37"/>
        <v>12233.901897467698</v>
      </c>
      <c r="BC77" s="26"/>
      <c r="BE77" s="74">
        <f t="shared" si="38"/>
        <v>-18313</v>
      </c>
      <c r="BF77" s="74">
        <f t="shared" si="46"/>
        <v>-18313</v>
      </c>
      <c r="BG77" s="74">
        <f t="shared" si="46"/>
        <v>-15696.072300000116</v>
      </c>
      <c r="BH77" s="74">
        <f t="shared" si="46"/>
        <v>-13079.537047590129</v>
      </c>
      <c r="BI77" s="74">
        <f t="shared" si="46"/>
        <v>-10463.629638072103</v>
      </c>
      <c r="BJ77" s="74">
        <f t="shared" si="46"/>
        <v>-7847.7222285540774</v>
      </c>
      <c r="BK77" s="74">
        <f t="shared" si="46"/>
        <v>-5232.0764097769279</v>
      </c>
      <c r="BL77" s="74">
        <f t="shared" si="46"/>
        <v>-2616.0382048883475</v>
      </c>
      <c r="BM77" s="74"/>
      <c r="BO77" s="74">
        <f t="shared" si="47"/>
        <v>0</v>
      </c>
      <c r="BP77" s="74">
        <f t="shared" si="47"/>
        <v>-2616.9277000000002</v>
      </c>
      <c r="BQ77" s="74">
        <f t="shared" si="47"/>
        <v>-2616.535252410019</v>
      </c>
      <c r="BR77" s="74">
        <f t="shared" si="47"/>
        <v>-2615.9074095180258</v>
      </c>
      <c r="BS77" s="74">
        <f t="shared" si="47"/>
        <v>-2615.9074095180258</v>
      </c>
      <c r="BT77" s="74">
        <f t="shared" si="47"/>
        <v>-2615.6458187770741</v>
      </c>
      <c r="BU77" s="74">
        <f t="shared" si="47"/>
        <v>-2616.038204888464</v>
      </c>
      <c r="BV77" s="74">
        <f t="shared" si="45"/>
        <v>-2616.0382048883475</v>
      </c>
      <c r="BX77" s="74">
        <f t="shared" si="17"/>
        <v>1131021</v>
      </c>
      <c r="BY77" s="74">
        <f t="shared" si="48"/>
        <v>1128404.0723000001</v>
      </c>
      <c r="BZ77" s="74">
        <f t="shared" si="48"/>
        <v>1125787.5370475901</v>
      </c>
      <c r="CA77" s="74">
        <f t="shared" si="48"/>
        <v>1123171.6296380721</v>
      </c>
      <c r="CB77" s="74">
        <f t="shared" si="48"/>
        <v>1120555.7222285541</v>
      </c>
      <c r="CC77" s="74">
        <f t="shared" si="48"/>
        <v>1117940.0764097769</v>
      </c>
      <c r="CD77" s="74">
        <f t="shared" si="48"/>
        <v>1115324.0382048883</v>
      </c>
      <c r="CE77" s="74">
        <f t="shared" si="48"/>
        <v>1112708</v>
      </c>
      <c r="CF77" s="74"/>
      <c r="CG77" s="74">
        <f t="shared" si="19"/>
        <v>1131021</v>
      </c>
      <c r="CH77" s="74">
        <f t="shared" si="50"/>
        <v>1128404.0723000001</v>
      </c>
      <c r="CI77" s="74">
        <f t="shared" si="50"/>
        <v>1125787.5370475901</v>
      </c>
      <c r="CJ77" s="74">
        <f t="shared" si="50"/>
        <v>1123171.6296380721</v>
      </c>
      <c r="CK77" s="74">
        <f t="shared" si="50"/>
        <v>1120555.7222285541</v>
      </c>
      <c r="CL77" s="74">
        <f t="shared" si="50"/>
        <v>1117940.0764097769</v>
      </c>
      <c r="CM77" s="74">
        <f t="shared" si="50"/>
        <v>1115324.0382048883</v>
      </c>
      <c r="CN77" s="74">
        <f t="shared" si="50"/>
        <v>1112708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>
        <v>0</v>
      </c>
      <c r="H78" s="6">
        <v>52</v>
      </c>
      <c r="I78" s="2" t="s">
        <v>239</v>
      </c>
      <c r="J78" s="60"/>
      <c r="K78" s="61">
        <v>4141.59</v>
      </c>
      <c r="L78" s="62"/>
      <c r="M78" s="63">
        <v>750</v>
      </c>
      <c r="N78" s="64">
        <f t="shared" si="21"/>
        <v>225</v>
      </c>
      <c r="O78" s="64">
        <f t="shared" si="22"/>
        <v>2484.9499999999998</v>
      </c>
      <c r="P78" s="64">
        <f t="shared" si="23"/>
        <v>0</v>
      </c>
      <c r="Q78" s="64">
        <f t="shared" si="24"/>
        <v>0</v>
      </c>
      <c r="R78" s="65">
        <f t="shared" si="25"/>
        <v>0.18</v>
      </c>
      <c r="S78" s="65">
        <f t="shared" si="7"/>
        <v>0</v>
      </c>
      <c r="T78" s="64">
        <f t="shared" si="8"/>
        <v>0</v>
      </c>
      <c r="U78" s="64">
        <f t="shared" si="26"/>
        <v>0</v>
      </c>
      <c r="V78" s="63">
        <v>232</v>
      </c>
      <c r="W78" s="64">
        <f t="shared" si="27"/>
        <v>58</v>
      </c>
      <c r="X78" s="27">
        <f t="shared" si="28"/>
        <v>225</v>
      </c>
      <c r="Y78" s="11">
        <f t="shared" si="29"/>
        <v>4424.59</v>
      </c>
      <c r="Z78" s="61">
        <v>6561510015</v>
      </c>
      <c r="AA78" s="63">
        <v>26728</v>
      </c>
      <c r="AB78" s="27">
        <f t="shared" si="9"/>
        <v>245491.99</v>
      </c>
      <c r="AC78" s="10">
        <f t="shared" si="10"/>
        <v>0.95703800000000006</v>
      </c>
      <c r="AD78" s="63">
        <v>118329</v>
      </c>
      <c r="AE78" s="10">
        <f t="shared" si="11"/>
        <v>0.85786099999999998</v>
      </c>
      <c r="AF78" s="10">
        <f t="shared" si="39"/>
        <v>7.2715000000000002E-2</v>
      </c>
      <c r="AG78" s="66">
        <f t="shared" si="12"/>
        <v>7.2715000000000002E-2</v>
      </c>
      <c r="AH78" s="67">
        <f t="shared" si="13"/>
        <v>0</v>
      </c>
      <c r="AI78" s="68">
        <f t="shared" si="30"/>
        <v>7.2715000000000002E-2</v>
      </c>
      <c r="AJ78" s="63">
        <v>0</v>
      </c>
      <c r="AK78">
        <v>0</v>
      </c>
      <c r="AL78" s="26">
        <f t="shared" si="31"/>
        <v>0</v>
      </c>
      <c r="AM78" s="63">
        <v>0</v>
      </c>
      <c r="AN78">
        <v>0</v>
      </c>
      <c r="AO78" s="26">
        <f t="shared" si="32"/>
        <v>0</v>
      </c>
      <c r="AP78" s="26">
        <f t="shared" si="14"/>
        <v>3707985</v>
      </c>
      <c r="AQ78" s="26">
        <f t="shared" si="33"/>
        <v>3707985</v>
      </c>
      <c r="AR78" s="69">
        <v>1095080</v>
      </c>
      <c r="AS78" s="69">
        <f t="shared" si="40"/>
        <v>3707985</v>
      </c>
      <c r="AT78" s="63">
        <v>1760375</v>
      </c>
      <c r="AU78" s="26">
        <f t="shared" si="41"/>
        <v>1947610</v>
      </c>
      <c r="AV78" s="70" t="str">
        <f t="shared" si="43"/>
        <v>Yes</v>
      </c>
      <c r="AW78" s="69">
        <f t="shared" si="34"/>
        <v>1947610</v>
      </c>
      <c r="AX78" s="71">
        <f t="shared" si="35"/>
        <v>3707985</v>
      </c>
      <c r="AY78" s="72">
        <f t="shared" si="42"/>
        <v>3707985</v>
      </c>
      <c r="AZ78" s="73">
        <f t="shared" si="36"/>
        <v>1947610</v>
      </c>
      <c r="BA78" s="73"/>
      <c r="BB78" s="73">
        <f t="shared" si="37"/>
        <v>12312.517595899159</v>
      </c>
      <c r="BC78" s="26"/>
      <c r="BE78" s="74">
        <f t="shared" si="38"/>
        <v>0</v>
      </c>
      <c r="BF78" s="74">
        <f t="shared" si="46"/>
        <v>0</v>
      </c>
      <c r="BG78" s="74">
        <f t="shared" si="46"/>
        <v>0</v>
      </c>
      <c r="BH78" s="74">
        <f t="shared" si="46"/>
        <v>0</v>
      </c>
      <c r="BI78" s="74">
        <f t="shared" si="46"/>
        <v>0</v>
      </c>
      <c r="BJ78" s="74">
        <f t="shared" si="46"/>
        <v>0</v>
      </c>
      <c r="BK78" s="74">
        <f t="shared" si="46"/>
        <v>0</v>
      </c>
      <c r="BL78" s="74">
        <f t="shared" si="46"/>
        <v>0</v>
      </c>
      <c r="BM78" s="74"/>
      <c r="BO78" s="74">
        <f t="shared" si="47"/>
        <v>0</v>
      </c>
      <c r="BP78" s="74">
        <f t="shared" si="47"/>
        <v>0</v>
      </c>
      <c r="BQ78" s="74">
        <f t="shared" si="47"/>
        <v>0</v>
      </c>
      <c r="BR78" s="74">
        <f t="shared" si="47"/>
        <v>0</v>
      </c>
      <c r="BS78" s="74">
        <f t="shared" si="47"/>
        <v>0</v>
      </c>
      <c r="BT78" s="74">
        <f t="shared" si="47"/>
        <v>0</v>
      </c>
      <c r="BU78" s="74">
        <f t="shared" si="47"/>
        <v>0</v>
      </c>
      <c r="BV78" s="74">
        <f t="shared" si="45"/>
        <v>0</v>
      </c>
      <c r="BX78" s="74">
        <f t="shared" si="17"/>
        <v>3707985</v>
      </c>
      <c r="BY78" s="74">
        <f t="shared" si="48"/>
        <v>3707985</v>
      </c>
      <c r="BZ78" s="74">
        <f t="shared" si="48"/>
        <v>3707985</v>
      </c>
      <c r="CA78" s="74">
        <f t="shared" si="48"/>
        <v>3707985</v>
      </c>
      <c r="CB78" s="74">
        <f t="shared" si="48"/>
        <v>3707985</v>
      </c>
      <c r="CC78" s="74">
        <f t="shared" si="48"/>
        <v>3707985</v>
      </c>
      <c r="CD78" s="74">
        <f t="shared" si="48"/>
        <v>3707985</v>
      </c>
      <c r="CE78" s="74">
        <f t="shared" si="48"/>
        <v>3707985</v>
      </c>
      <c r="CF78" s="74"/>
      <c r="CG78" s="74">
        <f t="shared" si="19"/>
        <v>3707985</v>
      </c>
      <c r="CH78" s="74">
        <f t="shared" si="50"/>
        <v>3707985</v>
      </c>
      <c r="CI78" s="74">
        <f t="shared" si="50"/>
        <v>3707985</v>
      </c>
      <c r="CJ78" s="74">
        <f t="shared" si="50"/>
        <v>3707985</v>
      </c>
      <c r="CK78" s="74">
        <f t="shared" si="50"/>
        <v>3707985</v>
      </c>
      <c r="CL78" s="74">
        <f t="shared" si="50"/>
        <v>3707985</v>
      </c>
      <c r="CM78" s="74">
        <f t="shared" si="50"/>
        <v>3707985</v>
      </c>
      <c r="CN78" s="74">
        <f t="shared" si="50"/>
        <v>3707985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>
        <v>0</v>
      </c>
      <c r="H79" s="6">
        <v>53</v>
      </c>
      <c r="I79" s="2" t="s">
        <v>240</v>
      </c>
      <c r="J79" s="60"/>
      <c r="K79" s="61">
        <v>241.44</v>
      </c>
      <c r="L79" s="62"/>
      <c r="M79" s="63">
        <v>64</v>
      </c>
      <c r="N79" s="64">
        <f t="shared" si="21"/>
        <v>19.2</v>
      </c>
      <c r="O79" s="64">
        <f t="shared" si="22"/>
        <v>144.86000000000001</v>
      </c>
      <c r="P79" s="64">
        <f t="shared" si="23"/>
        <v>0</v>
      </c>
      <c r="Q79" s="64">
        <f t="shared" si="24"/>
        <v>0</v>
      </c>
      <c r="R79" s="65">
        <f t="shared" si="25"/>
        <v>0.27</v>
      </c>
      <c r="S79" s="65">
        <f t="shared" si="7"/>
        <v>0</v>
      </c>
      <c r="T79" s="64">
        <f t="shared" si="8"/>
        <v>0</v>
      </c>
      <c r="U79" s="64">
        <f t="shared" si="26"/>
        <v>0</v>
      </c>
      <c r="V79" s="63">
        <v>0</v>
      </c>
      <c r="W79" s="64">
        <f t="shared" si="27"/>
        <v>0</v>
      </c>
      <c r="X79" s="27">
        <f t="shared" si="28"/>
        <v>19.2</v>
      </c>
      <c r="Y79" s="11">
        <f t="shared" si="29"/>
        <v>260.64</v>
      </c>
      <c r="Z79" s="61">
        <v>433334079.67000002</v>
      </c>
      <c r="AA79" s="63">
        <v>1881</v>
      </c>
      <c r="AB79" s="27">
        <f t="shared" si="9"/>
        <v>230374.31</v>
      </c>
      <c r="AC79" s="10">
        <f t="shared" si="10"/>
        <v>0.89810299999999998</v>
      </c>
      <c r="AD79" s="63">
        <v>95543</v>
      </c>
      <c r="AE79" s="10">
        <f t="shared" si="11"/>
        <v>0.69266700000000003</v>
      </c>
      <c r="AF79" s="10">
        <f t="shared" si="39"/>
        <v>0.16352800000000001</v>
      </c>
      <c r="AG79" s="66">
        <f t="shared" si="12"/>
        <v>0.16352800000000001</v>
      </c>
      <c r="AH79" s="67">
        <f t="shared" si="13"/>
        <v>0</v>
      </c>
      <c r="AI79" s="68">
        <f t="shared" si="30"/>
        <v>0.16352800000000001</v>
      </c>
      <c r="AJ79" s="63">
        <v>0</v>
      </c>
      <c r="AK79">
        <v>0</v>
      </c>
      <c r="AL79" s="26">
        <f t="shared" si="31"/>
        <v>0</v>
      </c>
      <c r="AM79" s="63">
        <v>44</v>
      </c>
      <c r="AN79">
        <v>4</v>
      </c>
      <c r="AO79" s="26">
        <f t="shared" si="32"/>
        <v>17600</v>
      </c>
      <c r="AP79" s="26">
        <f t="shared" si="14"/>
        <v>491218</v>
      </c>
      <c r="AQ79" s="26">
        <f t="shared" si="33"/>
        <v>508818</v>
      </c>
      <c r="AR79" s="69">
        <v>923278</v>
      </c>
      <c r="AS79" s="69">
        <f t="shared" si="40"/>
        <v>508818</v>
      </c>
      <c r="AT79" s="63">
        <v>736256</v>
      </c>
      <c r="AU79" s="26">
        <f t="shared" si="41"/>
        <v>227438</v>
      </c>
      <c r="AV79" s="70" t="str">
        <f t="shared" si="43"/>
        <v>No</v>
      </c>
      <c r="AW79" s="69">
        <f t="shared" si="34"/>
        <v>0</v>
      </c>
      <c r="AX79" s="71">
        <f t="shared" si="35"/>
        <v>736256</v>
      </c>
      <c r="AY79" s="72">
        <f t="shared" si="42"/>
        <v>736256</v>
      </c>
      <c r="AZ79" s="73">
        <f t="shared" si="36"/>
        <v>0</v>
      </c>
      <c r="BA79" s="73"/>
      <c r="BB79" s="73">
        <f t="shared" si="37"/>
        <v>12441.500994035785</v>
      </c>
      <c r="BC79" s="26"/>
      <c r="BE79" s="74">
        <f t="shared" si="38"/>
        <v>-227438</v>
      </c>
      <c r="BF79" s="74">
        <f t="shared" si="46"/>
        <v>-227438</v>
      </c>
      <c r="BG79" s="74">
        <f t="shared" si="46"/>
        <v>-194937.10979999998</v>
      </c>
      <c r="BH79" s="74">
        <f t="shared" si="46"/>
        <v>-162441.09359633992</v>
      </c>
      <c r="BI79" s="74">
        <f t="shared" si="46"/>
        <v>-129952.87487707194</v>
      </c>
      <c r="BJ79" s="74">
        <f t="shared" si="46"/>
        <v>-97464.656157803955</v>
      </c>
      <c r="BK79" s="74">
        <f t="shared" si="46"/>
        <v>-64979.686260407907</v>
      </c>
      <c r="BL79" s="74">
        <f t="shared" si="46"/>
        <v>-32489.843130203895</v>
      </c>
      <c r="BM79" s="74"/>
      <c r="BO79" s="74">
        <f t="shared" si="47"/>
        <v>0</v>
      </c>
      <c r="BP79" s="74">
        <f t="shared" si="47"/>
        <v>-32500.890200000002</v>
      </c>
      <c r="BQ79" s="74">
        <f t="shared" si="47"/>
        <v>-32496.016203659994</v>
      </c>
      <c r="BR79" s="74">
        <f t="shared" si="47"/>
        <v>-32488.218719267985</v>
      </c>
      <c r="BS79" s="74">
        <f t="shared" si="47"/>
        <v>-32488.218719267985</v>
      </c>
      <c r="BT79" s="74">
        <f t="shared" si="47"/>
        <v>-32484.969897396055</v>
      </c>
      <c r="BU79" s="74">
        <f t="shared" si="47"/>
        <v>-32489.843130203953</v>
      </c>
      <c r="BV79" s="74">
        <f t="shared" si="45"/>
        <v>-32489.843130203895</v>
      </c>
      <c r="BX79" s="74">
        <f t="shared" si="17"/>
        <v>736256</v>
      </c>
      <c r="BY79" s="74">
        <f t="shared" si="48"/>
        <v>703755.10979999998</v>
      </c>
      <c r="BZ79" s="74">
        <f t="shared" si="48"/>
        <v>671259.09359633992</v>
      </c>
      <c r="CA79" s="74">
        <f t="shared" si="48"/>
        <v>638770.87487707194</v>
      </c>
      <c r="CB79" s="74">
        <f t="shared" si="48"/>
        <v>606282.65615780395</v>
      </c>
      <c r="CC79" s="74">
        <f t="shared" si="48"/>
        <v>573797.68626040791</v>
      </c>
      <c r="CD79" s="74">
        <f t="shared" si="48"/>
        <v>541307.8431302039</v>
      </c>
      <c r="CE79" s="74">
        <f t="shared" si="48"/>
        <v>508818</v>
      </c>
      <c r="CF79" s="74"/>
      <c r="CG79" s="74">
        <f t="shared" si="19"/>
        <v>736256</v>
      </c>
      <c r="CH79" s="74">
        <f t="shared" si="50"/>
        <v>703755.10979999998</v>
      </c>
      <c r="CI79" s="74">
        <f t="shared" si="50"/>
        <v>671259.09359633992</v>
      </c>
      <c r="CJ79" s="74">
        <f t="shared" si="50"/>
        <v>638770.87487707194</v>
      </c>
      <c r="CK79" s="74">
        <f t="shared" si="50"/>
        <v>606282.65615780395</v>
      </c>
      <c r="CL79" s="74">
        <f t="shared" si="50"/>
        <v>573797.68626040791</v>
      </c>
      <c r="CM79" s="74">
        <f t="shared" si="50"/>
        <v>541307.8431302039</v>
      </c>
      <c r="CN79" s="74">
        <f t="shared" si="50"/>
        <v>508818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>
        <v>0</v>
      </c>
      <c r="H80" s="6">
        <v>54</v>
      </c>
      <c r="I80" s="2" t="s">
        <v>241</v>
      </c>
      <c r="J80" s="60"/>
      <c r="K80" s="61">
        <v>5673</v>
      </c>
      <c r="L80" s="62"/>
      <c r="M80" s="63">
        <v>852</v>
      </c>
      <c r="N80" s="64">
        <f t="shared" si="21"/>
        <v>255.6</v>
      </c>
      <c r="O80" s="64">
        <f t="shared" si="22"/>
        <v>3403.8</v>
      </c>
      <c r="P80" s="64">
        <f t="shared" si="23"/>
        <v>0</v>
      </c>
      <c r="Q80" s="64">
        <f t="shared" si="24"/>
        <v>0</v>
      </c>
      <c r="R80" s="65">
        <f t="shared" si="25"/>
        <v>0.15</v>
      </c>
      <c r="S80" s="65">
        <f t="shared" si="7"/>
        <v>0</v>
      </c>
      <c r="T80" s="64">
        <f t="shared" si="8"/>
        <v>0</v>
      </c>
      <c r="U80" s="64">
        <f t="shared" si="26"/>
        <v>0</v>
      </c>
      <c r="V80" s="63">
        <v>213</v>
      </c>
      <c r="W80" s="64">
        <f t="shared" si="27"/>
        <v>53.25</v>
      </c>
      <c r="X80" s="27">
        <f t="shared" si="28"/>
        <v>255.6</v>
      </c>
      <c r="Y80" s="11">
        <f t="shared" si="29"/>
        <v>5981.85</v>
      </c>
      <c r="Z80" s="61">
        <v>7598288553</v>
      </c>
      <c r="AA80" s="63">
        <v>35199</v>
      </c>
      <c r="AB80" s="27">
        <f t="shared" si="9"/>
        <v>215866.6</v>
      </c>
      <c r="AC80" s="10">
        <f t="shared" si="10"/>
        <v>0.84154499999999999</v>
      </c>
      <c r="AD80" s="63">
        <v>144134</v>
      </c>
      <c r="AE80" s="10">
        <f t="shared" si="11"/>
        <v>1.044942</v>
      </c>
      <c r="AF80" s="10">
        <f t="shared" si="39"/>
        <v>9.7435999999999995E-2</v>
      </c>
      <c r="AG80" s="66">
        <f t="shared" si="12"/>
        <v>9.7435999999999995E-2</v>
      </c>
      <c r="AH80" s="67">
        <f t="shared" si="13"/>
        <v>0</v>
      </c>
      <c r="AI80" s="68">
        <f t="shared" si="30"/>
        <v>9.7435999999999995E-2</v>
      </c>
      <c r="AJ80" s="63">
        <v>0</v>
      </c>
      <c r="AK80">
        <v>0</v>
      </c>
      <c r="AL80" s="26">
        <f t="shared" si="31"/>
        <v>0</v>
      </c>
      <c r="AM80" s="63">
        <v>0</v>
      </c>
      <c r="AN80">
        <v>0</v>
      </c>
      <c r="AO80" s="26">
        <f t="shared" si="32"/>
        <v>0</v>
      </c>
      <c r="AP80" s="26">
        <f t="shared" si="14"/>
        <v>6717318</v>
      </c>
      <c r="AQ80" s="26">
        <f t="shared" si="33"/>
        <v>6717318</v>
      </c>
      <c r="AR80" s="69">
        <v>6654380</v>
      </c>
      <c r="AS80" s="69">
        <f t="shared" si="40"/>
        <v>6717318</v>
      </c>
      <c r="AT80" s="63">
        <v>5655724</v>
      </c>
      <c r="AU80" s="26">
        <f t="shared" si="41"/>
        <v>1061594</v>
      </c>
      <c r="AV80" s="70" t="str">
        <f t="shared" si="43"/>
        <v>Yes</v>
      </c>
      <c r="AW80" s="69">
        <f t="shared" si="34"/>
        <v>1061594</v>
      </c>
      <c r="AX80" s="71">
        <f t="shared" si="35"/>
        <v>6717318</v>
      </c>
      <c r="AY80" s="72">
        <f t="shared" si="42"/>
        <v>6717318</v>
      </c>
      <c r="AZ80" s="73">
        <f t="shared" si="36"/>
        <v>1061594</v>
      </c>
      <c r="BA80" s="73"/>
      <c r="BB80" s="73">
        <f t="shared" si="37"/>
        <v>12152.445134849286</v>
      </c>
      <c r="BC80" s="26"/>
      <c r="BE80" s="74">
        <f t="shared" si="38"/>
        <v>0</v>
      </c>
      <c r="BF80" s="74">
        <f t="shared" si="46"/>
        <v>0</v>
      </c>
      <c r="BG80" s="74">
        <f t="shared" si="46"/>
        <v>0</v>
      </c>
      <c r="BH80" s="74">
        <f t="shared" si="46"/>
        <v>0</v>
      </c>
      <c r="BI80" s="74">
        <f t="shared" si="46"/>
        <v>0</v>
      </c>
      <c r="BJ80" s="74">
        <f t="shared" si="46"/>
        <v>0</v>
      </c>
      <c r="BK80" s="74">
        <f t="shared" si="46"/>
        <v>0</v>
      </c>
      <c r="BL80" s="74">
        <f t="shared" si="46"/>
        <v>0</v>
      </c>
      <c r="BM80" s="74"/>
      <c r="BO80" s="74">
        <f t="shared" si="47"/>
        <v>0</v>
      </c>
      <c r="BP80" s="74">
        <f t="shared" si="47"/>
        <v>0</v>
      </c>
      <c r="BQ80" s="74">
        <f t="shared" si="47"/>
        <v>0</v>
      </c>
      <c r="BR80" s="74">
        <f t="shared" si="47"/>
        <v>0</v>
      </c>
      <c r="BS80" s="74">
        <f t="shared" si="47"/>
        <v>0</v>
      </c>
      <c r="BT80" s="74">
        <f t="shared" si="47"/>
        <v>0</v>
      </c>
      <c r="BU80" s="74">
        <f t="shared" si="47"/>
        <v>0</v>
      </c>
      <c r="BV80" s="74">
        <f t="shared" si="45"/>
        <v>0</v>
      </c>
      <c r="BX80" s="74">
        <f t="shared" si="17"/>
        <v>6717318</v>
      </c>
      <c r="BY80" s="74">
        <f t="shared" si="48"/>
        <v>6717318</v>
      </c>
      <c r="BZ80" s="74">
        <f t="shared" si="48"/>
        <v>6717318</v>
      </c>
      <c r="CA80" s="74">
        <f t="shared" si="48"/>
        <v>6717318</v>
      </c>
      <c r="CB80" s="74">
        <f t="shared" si="48"/>
        <v>6717318</v>
      </c>
      <c r="CC80" s="74">
        <f t="shared" si="48"/>
        <v>6717318</v>
      </c>
      <c r="CD80" s="74">
        <f t="shared" si="48"/>
        <v>6717318</v>
      </c>
      <c r="CE80" s="74">
        <f t="shared" si="48"/>
        <v>6717318</v>
      </c>
      <c r="CF80" s="74"/>
      <c r="CG80" s="74">
        <f t="shared" si="19"/>
        <v>6717318</v>
      </c>
      <c r="CH80" s="74">
        <f t="shared" si="50"/>
        <v>6717318</v>
      </c>
      <c r="CI80" s="74">
        <f t="shared" si="50"/>
        <v>6717318</v>
      </c>
      <c r="CJ80" s="74">
        <f t="shared" si="50"/>
        <v>6717318</v>
      </c>
      <c r="CK80" s="74">
        <f t="shared" si="50"/>
        <v>6717318</v>
      </c>
      <c r="CL80" s="74">
        <f t="shared" si="50"/>
        <v>6717318</v>
      </c>
      <c r="CM80" s="74">
        <f t="shared" si="50"/>
        <v>6717318</v>
      </c>
      <c r="CN80" s="74">
        <f t="shared" si="50"/>
        <v>6717318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>
        <v>0</v>
      </c>
      <c r="H81" s="6">
        <v>55</v>
      </c>
      <c r="I81" s="2" t="s">
        <v>242</v>
      </c>
      <c r="J81" s="60"/>
      <c r="K81" s="61">
        <v>282.54000000000002</v>
      </c>
      <c r="L81" s="62"/>
      <c r="M81" s="63">
        <v>69</v>
      </c>
      <c r="N81" s="64">
        <f t="shared" si="21"/>
        <v>20.7</v>
      </c>
      <c r="O81" s="64">
        <f t="shared" si="22"/>
        <v>169.52</v>
      </c>
      <c r="P81" s="64">
        <f t="shared" si="23"/>
        <v>0</v>
      </c>
      <c r="Q81" s="64">
        <f t="shared" si="24"/>
        <v>0</v>
      </c>
      <c r="R81" s="65">
        <f t="shared" si="25"/>
        <v>0.24</v>
      </c>
      <c r="S81" s="65">
        <f t="shared" si="7"/>
        <v>0</v>
      </c>
      <c r="T81" s="64">
        <f t="shared" si="8"/>
        <v>0</v>
      </c>
      <c r="U81" s="64">
        <f t="shared" si="26"/>
        <v>0</v>
      </c>
      <c r="V81" s="63">
        <v>3</v>
      </c>
      <c r="W81" s="64">
        <f t="shared" si="27"/>
        <v>0.75</v>
      </c>
      <c r="X81" s="27">
        <f t="shared" si="28"/>
        <v>20.7</v>
      </c>
      <c r="Y81" s="11">
        <f t="shared" si="29"/>
        <v>303.99</v>
      </c>
      <c r="Z81" s="61">
        <v>1048969129</v>
      </c>
      <c r="AA81" s="63">
        <v>3203</v>
      </c>
      <c r="AB81" s="27">
        <f t="shared" si="9"/>
        <v>327495.83</v>
      </c>
      <c r="AC81" s="10">
        <f t="shared" si="10"/>
        <v>1.276726</v>
      </c>
      <c r="AD81" s="63">
        <v>138299</v>
      </c>
      <c r="AE81" s="10">
        <f t="shared" si="11"/>
        <v>1.00264</v>
      </c>
      <c r="AF81" s="10">
        <f t="shared" si="39"/>
        <v>-0.19450000000000001</v>
      </c>
      <c r="AG81" s="66">
        <f t="shared" si="12"/>
        <v>0.01</v>
      </c>
      <c r="AH81" s="67">
        <f t="shared" si="13"/>
        <v>0</v>
      </c>
      <c r="AI81" s="68">
        <f t="shared" si="30"/>
        <v>0.01</v>
      </c>
      <c r="AJ81" s="63">
        <v>281</v>
      </c>
      <c r="AK81">
        <v>13</v>
      </c>
      <c r="AL81" s="26">
        <f t="shared" si="31"/>
        <v>365300</v>
      </c>
      <c r="AM81" s="63">
        <v>0</v>
      </c>
      <c r="AN81">
        <v>0</v>
      </c>
      <c r="AO81" s="26">
        <f t="shared" si="32"/>
        <v>0</v>
      </c>
      <c r="AP81" s="26">
        <f t="shared" si="14"/>
        <v>35035</v>
      </c>
      <c r="AQ81" s="26">
        <f t="shared" si="33"/>
        <v>400335</v>
      </c>
      <c r="AR81" s="69">
        <v>82025</v>
      </c>
      <c r="AS81" s="69">
        <f t="shared" si="40"/>
        <v>400335</v>
      </c>
      <c r="AT81" s="63">
        <v>337582</v>
      </c>
      <c r="AU81" s="26">
        <f t="shared" si="41"/>
        <v>62753</v>
      </c>
      <c r="AV81" s="70" t="str">
        <f t="shared" si="43"/>
        <v>Yes</v>
      </c>
      <c r="AW81" s="69">
        <f t="shared" si="34"/>
        <v>62753</v>
      </c>
      <c r="AX81" s="71">
        <f t="shared" si="35"/>
        <v>400335</v>
      </c>
      <c r="AY81" s="72">
        <f t="shared" si="42"/>
        <v>400335</v>
      </c>
      <c r="AZ81" s="73">
        <f t="shared" si="36"/>
        <v>62753</v>
      </c>
      <c r="BA81" s="73"/>
      <c r="BB81" s="73">
        <f t="shared" si="37"/>
        <v>12399.960182629007</v>
      </c>
      <c r="BC81" s="26"/>
      <c r="BE81" s="74">
        <f t="shared" si="38"/>
        <v>0</v>
      </c>
      <c r="BF81" s="74">
        <f t="shared" si="46"/>
        <v>0</v>
      </c>
      <c r="BG81" s="74">
        <f t="shared" si="46"/>
        <v>0</v>
      </c>
      <c r="BH81" s="74">
        <f t="shared" si="46"/>
        <v>0</v>
      </c>
      <c r="BI81" s="74">
        <f t="shared" si="46"/>
        <v>0</v>
      </c>
      <c r="BJ81" s="74">
        <f t="shared" si="46"/>
        <v>0</v>
      </c>
      <c r="BK81" s="74">
        <f t="shared" si="46"/>
        <v>0</v>
      </c>
      <c r="BL81" s="74">
        <f t="shared" si="46"/>
        <v>0</v>
      </c>
      <c r="BM81" s="74"/>
      <c r="BO81" s="74">
        <f t="shared" si="47"/>
        <v>0</v>
      </c>
      <c r="BP81" s="74">
        <f t="shared" si="47"/>
        <v>0</v>
      </c>
      <c r="BQ81" s="74">
        <f t="shared" si="47"/>
        <v>0</v>
      </c>
      <c r="BR81" s="74">
        <f t="shared" si="47"/>
        <v>0</v>
      </c>
      <c r="BS81" s="74">
        <f t="shared" si="47"/>
        <v>0</v>
      </c>
      <c r="BT81" s="74">
        <f t="shared" si="47"/>
        <v>0</v>
      </c>
      <c r="BU81" s="74">
        <f t="shared" si="47"/>
        <v>0</v>
      </c>
      <c r="BV81" s="74">
        <f t="shared" si="45"/>
        <v>0</v>
      </c>
      <c r="BX81" s="74">
        <f t="shared" si="17"/>
        <v>400335</v>
      </c>
      <c r="BY81" s="74">
        <f t="shared" si="48"/>
        <v>400335</v>
      </c>
      <c r="BZ81" s="74">
        <f t="shared" si="48"/>
        <v>400335</v>
      </c>
      <c r="CA81" s="74">
        <f t="shared" si="48"/>
        <v>400335</v>
      </c>
      <c r="CB81" s="74">
        <f t="shared" si="48"/>
        <v>400335</v>
      </c>
      <c r="CC81" s="74">
        <f t="shared" si="48"/>
        <v>400335</v>
      </c>
      <c r="CD81" s="74">
        <f t="shared" si="48"/>
        <v>400335</v>
      </c>
      <c r="CE81" s="74">
        <f t="shared" si="48"/>
        <v>400335</v>
      </c>
      <c r="CF81" s="74"/>
      <c r="CG81" s="74">
        <f t="shared" si="19"/>
        <v>400335</v>
      </c>
      <c r="CH81" s="74">
        <f t="shared" si="50"/>
        <v>400335</v>
      </c>
      <c r="CI81" s="74">
        <f t="shared" si="50"/>
        <v>400335</v>
      </c>
      <c r="CJ81" s="74">
        <f t="shared" si="50"/>
        <v>400335</v>
      </c>
      <c r="CK81" s="74">
        <f t="shared" si="50"/>
        <v>400335</v>
      </c>
      <c r="CL81" s="74">
        <f t="shared" si="50"/>
        <v>400335</v>
      </c>
      <c r="CM81" s="74">
        <f t="shared" si="50"/>
        <v>400335</v>
      </c>
      <c r="CN81" s="74">
        <f t="shared" si="50"/>
        <v>400335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>
        <v>0</v>
      </c>
      <c r="H82" s="6">
        <v>56</v>
      </c>
      <c r="I82" s="2" t="s">
        <v>243</v>
      </c>
      <c r="J82" s="60"/>
      <c r="K82" s="61">
        <v>1652.18</v>
      </c>
      <c r="L82" s="62"/>
      <c r="M82" s="63">
        <v>218</v>
      </c>
      <c r="N82" s="64">
        <f t="shared" si="21"/>
        <v>65.400000000000006</v>
      </c>
      <c r="O82" s="64">
        <f t="shared" si="22"/>
        <v>991.31</v>
      </c>
      <c r="P82" s="64">
        <f t="shared" si="23"/>
        <v>0</v>
      </c>
      <c r="Q82" s="64">
        <f t="shared" si="24"/>
        <v>0</v>
      </c>
      <c r="R82" s="65">
        <f t="shared" si="25"/>
        <v>0.13</v>
      </c>
      <c r="S82" s="65">
        <f t="shared" si="7"/>
        <v>0</v>
      </c>
      <c r="T82" s="64">
        <f t="shared" si="8"/>
        <v>0</v>
      </c>
      <c r="U82" s="64">
        <f t="shared" si="26"/>
        <v>0</v>
      </c>
      <c r="V82" s="63">
        <v>9</v>
      </c>
      <c r="W82" s="64">
        <f t="shared" si="27"/>
        <v>2.25</v>
      </c>
      <c r="X82" s="27">
        <f t="shared" si="28"/>
        <v>65.400000000000006</v>
      </c>
      <c r="Y82" s="11">
        <f t="shared" si="29"/>
        <v>1719.8300000000002</v>
      </c>
      <c r="Z82" s="61">
        <v>1913061582</v>
      </c>
      <c r="AA82" s="63">
        <v>11041</v>
      </c>
      <c r="AB82" s="27">
        <f t="shared" si="9"/>
        <v>173268.87</v>
      </c>
      <c r="AC82" s="10">
        <f t="shared" si="10"/>
        <v>0.67547999999999997</v>
      </c>
      <c r="AD82" s="63">
        <v>116023</v>
      </c>
      <c r="AE82" s="10">
        <f t="shared" si="11"/>
        <v>0.84114299999999997</v>
      </c>
      <c r="AF82" s="10">
        <f t="shared" si="39"/>
        <v>0.27482099999999998</v>
      </c>
      <c r="AG82" s="66">
        <f t="shared" si="12"/>
        <v>0.27482099999999998</v>
      </c>
      <c r="AH82" s="67">
        <f t="shared" si="13"/>
        <v>0</v>
      </c>
      <c r="AI82" s="68">
        <f t="shared" si="30"/>
        <v>0.27482099999999998</v>
      </c>
      <c r="AJ82" s="63">
        <v>0</v>
      </c>
      <c r="AK82">
        <v>0</v>
      </c>
      <c r="AL82" s="26">
        <f t="shared" si="31"/>
        <v>0</v>
      </c>
      <c r="AM82" s="63">
        <v>0</v>
      </c>
      <c r="AN82">
        <v>0</v>
      </c>
      <c r="AO82" s="26">
        <f t="shared" si="32"/>
        <v>0</v>
      </c>
      <c r="AP82" s="26">
        <f t="shared" si="14"/>
        <v>5447238</v>
      </c>
      <c r="AQ82" s="26">
        <f t="shared" si="33"/>
        <v>5447238</v>
      </c>
      <c r="AR82" s="69">
        <v>5510220</v>
      </c>
      <c r="AS82" s="69">
        <f t="shared" si="40"/>
        <v>5447238</v>
      </c>
      <c r="AT82" s="63">
        <v>5278314</v>
      </c>
      <c r="AU82" s="26">
        <f t="shared" si="41"/>
        <v>168924</v>
      </c>
      <c r="AV82" s="70" t="str">
        <f t="shared" si="43"/>
        <v>Yes</v>
      </c>
      <c r="AW82" s="69">
        <f t="shared" si="34"/>
        <v>168924</v>
      </c>
      <c r="AX82" s="71">
        <f t="shared" si="35"/>
        <v>5447238</v>
      </c>
      <c r="AY82" s="72">
        <f t="shared" si="42"/>
        <v>5447238</v>
      </c>
      <c r="AZ82" s="73">
        <f t="shared" si="36"/>
        <v>168924</v>
      </c>
      <c r="BA82" s="73"/>
      <c r="BB82" s="73">
        <f t="shared" si="37"/>
        <v>11996.901517994407</v>
      </c>
      <c r="BC82" s="26"/>
      <c r="BE82" s="74">
        <f t="shared" si="38"/>
        <v>0</v>
      </c>
      <c r="BF82" s="74">
        <f t="shared" si="46"/>
        <v>0</v>
      </c>
      <c r="BG82" s="74">
        <f t="shared" si="46"/>
        <v>0</v>
      </c>
      <c r="BH82" s="74">
        <f t="shared" si="46"/>
        <v>0</v>
      </c>
      <c r="BI82" s="74">
        <f t="shared" si="46"/>
        <v>0</v>
      </c>
      <c r="BJ82" s="74">
        <f t="shared" si="46"/>
        <v>0</v>
      </c>
      <c r="BK82" s="74">
        <f t="shared" si="46"/>
        <v>0</v>
      </c>
      <c r="BL82" s="74">
        <f t="shared" si="46"/>
        <v>0</v>
      </c>
      <c r="BM82" s="74"/>
      <c r="BO82" s="74">
        <f t="shared" si="47"/>
        <v>0</v>
      </c>
      <c r="BP82" s="74">
        <f t="shared" si="47"/>
        <v>0</v>
      </c>
      <c r="BQ82" s="74">
        <f t="shared" si="47"/>
        <v>0</v>
      </c>
      <c r="BR82" s="74">
        <f t="shared" si="47"/>
        <v>0</v>
      </c>
      <c r="BS82" s="74">
        <f t="shared" si="47"/>
        <v>0</v>
      </c>
      <c r="BT82" s="74">
        <f t="shared" si="47"/>
        <v>0</v>
      </c>
      <c r="BU82" s="74">
        <f t="shared" si="47"/>
        <v>0</v>
      </c>
      <c r="BV82" s="74">
        <f t="shared" si="45"/>
        <v>0</v>
      </c>
      <c r="BX82" s="74">
        <f t="shared" si="17"/>
        <v>5447238</v>
      </c>
      <c r="BY82" s="74">
        <f t="shared" si="48"/>
        <v>5447238</v>
      </c>
      <c r="BZ82" s="74">
        <f t="shared" si="48"/>
        <v>5447238</v>
      </c>
      <c r="CA82" s="74">
        <f t="shared" si="48"/>
        <v>5447238</v>
      </c>
      <c r="CB82" s="74">
        <f t="shared" si="48"/>
        <v>5447238</v>
      </c>
      <c r="CC82" s="74">
        <f t="shared" si="48"/>
        <v>5447238</v>
      </c>
      <c r="CD82" s="74">
        <f t="shared" si="48"/>
        <v>5447238</v>
      </c>
      <c r="CE82" s="74">
        <f t="shared" si="48"/>
        <v>5447238</v>
      </c>
      <c r="CF82" s="74"/>
      <c r="CG82" s="74">
        <f t="shared" si="19"/>
        <v>5447238</v>
      </c>
      <c r="CH82" s="74">
        <f t="shared" si="50"/>
        <v>5447238</v>
      </c>
      <c r="CI82" s="74">
        <f t="shared" si="50"/>
        <v>5447238</v>
      </c>
      <c r="CJ82" s="74">
        <f t="shared" si="50"/>
        <v>5447238</v>
      </c>
      <c r="CK82" s="74">
        <f t="shared" si="50"/>
        <v>5447238</v>
      </c>
      <c r="CL82" s="74">
        <f t="shared" si="50"/>
        <v>5447238</v>
      </c>
      <c r="CM82" s="74">
        <f t="shared" si="50"/>
        <v>5447238</v>
      </c>
      <c r="CN82" s="74">
        <f t="shared" si="50"/>
        <v>5447238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>
        <v>0</v>
      </c>
      <c r="H83" s="6">
        <v>57</v>
      </c>
      <c r="I83" s="2" t="s">
        <v>244</v>
      </c>
      <c r="J83" s="60"/>
      <c r="K83" s="61">
        <v>8227.02</v>
      </c>
      <c r="L83" s="62"/>
      <c r="M83" s="63">
        <v>1672</v>
      </c>
      <c r="N83" s="64">
        <f t="shared" si="21"/>
        <v>501.6</v>
      </c>
      <c r="O83" s="64">
        <f t="shared" si="22"/>
        <v>4936.21</v>
      </c>
      <c r="P83" s="64">
        <f t="shared" si="23"/>
        <v>0</v>
      </c>
      <c r="Q83" s="64">
        <f t="shared" si="24"/>
        <v>0</v>
      </c>
      <c r="R83" s="65">
        <f t="shared" si="25"/>
        <v>0.2</v>
      </c>
      <c r="S83" s="65">
        <f t="shared" si="7"/>
        <v>0</v>
      </c>
      <c r="T83" s="64">
        <f t="shared" si="8"/>
        <v>0</v>
      </c>
      <c r="U83" s="64">
        <f t="shared" si="26"/>
        <v>0</v>
      </c>
      <c r="V83" s="63">
        <v>460</v>
      </c>
      <c r="W83" s="64">
        <f t="shared" si="27"/>
        <v>115</v>
      </c>
      <c r="X83" s="27">
        <f t="shared" si="28"/>
        <v>501.6</v>
      </c>
      <c r="Y83" s="11">
        <f t="shared" si="29"/>
        <v>8843.6200000000008</v>
      </c>
      <c r="Z83" s="61">
        <v>55719115818.330002</v>
      </c>
      <c r="AA83" s="63">
        <v>63638</v>
      </c>
      <c r="AB83" s="27">
        <f t="shared" si="9"/>
        <v>875563.59</v>
      </c>
      <c r="AC83" s="10">
        <f t="shared" si="10"/>
        <v>3.413341</v>
      </c>
      <c r="AD83" s="63">
        <v>185850</v>
      </c>
      <c r="AE83" s="10">
        <f t="shared" si="11"/>
        <v>1.347375</v>
      </c>
      <c r="AF83" s="10">
        <f t="shared" si="39"/>
        <v>-1.7935509999999999</v>
      </c>
      <c r="AG83" s="66">
        <f t="shared" si="12"/>
        <v>0.01</v>
      </c>
      <c r="AH83" s="67">
        <f t="shared" si="13"/>
        <v>0</v>
      </c>
      <c r="AI83" s="68">
        <f t="shared" si="30"/>
        <v>0.01</v>
      </c>
      <c r="AJ83" s="63">
        <v>0</v>
      </c>
      <c r="AK83">
        <v>0</v>
      </c>
      <c r="AL83" s="26">
        <f t="shared" si="31"/>
        <v>0</v>
      </c>
      <c r="AM83" s="63">
        <v>0</v>
      </c>
      <c r="AN83">
        <v>0</v>
      </c>
      <c r="AO83" s="26">
        <f t="shared" si="32"/>
        <v>0</v>
      </c>
      <c r="AP83" s="26">
        <f t="shared" si="14"/>
        <v>1019227</v>
      </c>
      <c r="AQ83" s="26">
        <f t="shared" si="33"/>
        <v>1019227</v>
      </c>
      <c r="AR83" s="69">
        <v>136859</v>
      </c>
      <c r="AS83" s="69">
        <f t="shared" si="40"/>
        <v>1019227</v>
      </c>
      <c r="AT83" s="63">
        <v>869861</v>
      </c>
      <c r="AU83" s="26">
        <f t="shared" si="41"/>
        <v>149366</v>
      </c>
      <c r="AV83" s="70" t="str">
        <f t="shared" si="43"/>
        <v>Yes</v>
      </c>
      <c r="AW83" s="69">
        <f t="shared" si="34"/>
        <v>149366</v>
      </c>
      <c r="AX83" s="71">
        <f t="shared" si="35"/>
        <v>1019227</v>
      </c>
      <c r="AY83" s="72">
        <f t="shared" si="42"/>
        <v>1019227</v>
      </c>
      <c r="AZ83" s="73">
        <f t="shared" si="36"/>
        <v>149366</v>
      </c>
      <c r="BA83" s="73"/>
      <c r="BB83" s="73">
        <f t="shared" si="37"/>
        <v>12388.777528193685</v>
      </c>
      <c r="BC83" s="26"/>
      <c r="BE83" s="74">
        <f t="shared" si="38"/>
        <v>0</v>
      </c>
      <c r="BF83" s="74">
        <f t="shared" si="46"/>
        <v>0</v>
      </c>
      <c r="BG83" s="74">
        <f t="shared" si="46"/>
        <v>0</v>
      </c>
      <c r="BH83" s="74">
        <f t="shared" si="46"/>
        <v>0</v>
      </c>
      <c r="BI83" s="74">
        <f t="shared" si="46"/>
        <v>0</v>
      </c>
      <c r="BJ83" s="74">
        <f t="shared" si="46"/>
        <v>0</v>
      </c>
      <c r="BK83" s="74">
        <f t="shared" si="46"/>
        <v>0</v>
      </c>
      <c r="BL83" s="74">
        <f t="shared" si="46"/>
        <v>0</v>
      </c>
      <c r="BM83" s="74"/>
      <c r="BO83" s="74">
        <f t="shared" si="47"/>
        <v>0</v>
      </c>
      <c r="BP83" s="74">
        <f t="shared" si="47"/>
        <v>0</v>
      </c>
      <c r="BQ83" s="74">
        <f t="shared" si="47"/>
        <v>0</v>
      </c>
      <c r="BR83" s="74">
        <f t="shared" si="47"/>
        <v>0</v>
      </c>
      <c r="BS83" s="74">
        <f t="shared" si="47"/>
        <v>0</v>
      </c>
      <c r="BT83" s="74">
        <f t="shared" si="47"/>
        <v>0</v>
      </c>
      <c r="BU83" s="74">
        <f t="shared" si="47"/>
        <v>0</v>
      </c>
      <c r="BV83" s="74">
        <f t="shared" si="45"/>
        <v>0</v>
      </c>
      <c r="BX83" s="74">
        <f t="shared" si="17"/>
        <v>1019227</v>
      </c>
      <c r="BY83" s="74">
        <f t="shared" si="48"/>
        <v>1019227</v>
      </c>
      <c r="BZ83" s="74">
        <f t="shared" si="48"/>
        <v>1019227</v>
      </c>
      <c r="CA83" s="74">
        <f t="shared" si="48"/>
        <v>1019227</v>
      </c>
      <c r="CB83" s="74">
        <f t="shared" si="48"/>
        <v>1019227</v>
      </c>
      <c r="CC83" s="74">
        <f t="shared" si="48"/>
        <v>1019227</v>
      </c>
      <c r="CD83" s="74">
        <f t="shared" si="48"/>
        <v>1019227</v>
      </c>
      <c r="CE83" s="74">
        <f t="shared" si="48"/>
        <v>1019227</v>
      </c>
      <c r="CF83" s="74"/>
      <c r="CG83" s="74">
        <f t="shared" si="19"/>
        <v>1019227</v>
      </c>
      <c r="CH83" s="74">
        <f t="shared" si="50"/>
        <v>1019227</v>
      </c>
      <c r="CI83" s="74">
        <f t="shared" si="50"/>
        <v>1019227</v>
      </c>
      <c r="CJ83" s="74">
        <f t="shared" si="50"/>
        <v>1019227</v>
      </c>
      <c r="CK83" s="74">
        <f t="shared" si="50"/>
        <v>1019227</v>
      </c>
      <c r="CL83" s="74">
        <f t="shared" si="50"/>
        <v>1019227</v>
      </c>
      <c r="CM83" s="74">
        <f t="shared" si="50"/>
        <v>1019227</v>
      </c>
      <c r="CN83" s="74">
        <f t="shared" si="50"/>
        <v>1019227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>
        <v>34</v>
      </c>
      <c r="H84" s="6">
        <v>58</v>
      </c>
      <c r="I84" s="2" t="s">
        <v>245</v>
      </c>
      <c r="J84" s="60"/>
      <c r="K84" s="61">
        <v>1603.2</v>
      </c>
      <c r="L84" s="76"/>
      <c r="M84" s="63">
        <v>851</v>
      </c>
      <c r="N84" s="64">
        <f t="shared" si="21"/>
        <v>255.3</v>
      </c>
      <c r="O84" s="64">
        <f t="shared" si="22"/>
        <v>961.92</v>
      </c>
      <c r="P84" s="64">
        <f t="shared" si="23"/>
        <v>0</v>
      </c>
      <c r="Q84" s="64">
        <f t="shared" si="24"/>
        <v>0</v>
      </c>
      <c r="R84" s="65">
        <f t="shared" si="25"/>
        <v>0.53</v>
      </c>
      <c r="S84" s="65">
        <f t="shared" si="7"/>
        <v>0</v>
      </c>
      <c r="T84" s="64">
        <f t="shared" si="8"/>
        <v>0</v>
      </c>
      <c r="U84" s="64">
        <f t="shared" si="26"/>
        <v>0</v>
      </c>
      <c r="V84" s="63">
        <v>25</v>
      </c>
      <c r="W84" s="64">
        <f t="shared" si="27"/>
        <v>6.25</v>
      </c>
      <c r="X84" s="27">
        <f t="shared" si="28"/>
        <v>255.3</v>
      </c>
      <c r="Y84" s="11">
        <f t="shared" si="29"/>
        <v>1864.75</v>
      </c>
      <c r="Z84" s="61">
        <v>1459205560</v>
      </c>
      <c r="AA84" s="63">
        <v>11509</v>
      </c>
      <c r="AB84" s="27">
        <f t="shared" si="9"/>
        <v>126788.21</v>
      </c>
      <c r="AC84" s="10">
        <f t="shared" si="10"/>
        <v>0.494278</v>
      </c>
      <c r="AD84" s="63">
        <v>74207</v>
      </c>
      <c r="AE84" s="10">
        <f t="shared" si="11"/>
        <v>0.53798599999999996</v>
      </c>
      <c r="AF84" s="10">
        <f t="shared" si="39"/>
        <v>0.49260999999999999</v>
      </c>
      <c r="AG84" s="66">
        <f t="shared" si="12"/>
        <v>0.49260999999999999</v>
      </c>
      <c r="AH84" s="67">
        <f t="shared" si="13"/>
        <v>0</v>
      </c>
      <c r="AI84" s="68">
        <f t="shared" si="30"/>
        <v>0.49260999999999999</v>
      </c>
      <c r="AJ84" s="63">
        <v>0</v>
      </c>
      <c r="AK84">
        <v>0</v>
      </c>
      <c r="AL84" s="26">
        <f t="shared" si="31"/>
        <v>0</v>
      </c>
      <c r="AM84" s="63">
        <v>0</v>
      </c>
      <c r="AN84">
        <v>0</v>
      </c>
      <c r="AO84" s="26">
        <f t="shared" si="32"/>
        <v>0</v>
      </c>
      <c r="AP84" s="26">
        <f t="shared" si="14"/>
        <v>10586802</v>
      </c>
      <c r="AQ84" s="26">
        <f t="shared" si="33"/>
        <v>10586802</v>
      </c>
      <c r="AR84" s="69">
        <v>10775767</v>
      </c>
      <c r="AS84" s="69">
        <f t="shared" si="40"/>
        <v>10586802</v>
      </c>
      <c r="AT84" s="63">
        <v>10925151</v>
      </c>
      <c r="AU84" s="26">
        <f t="shared" si="41"/>
        <v>338349</v>
      </c>
      <c r="AV84" s="70" t="str">
        <f t="shared" si="43"/>
        <v>No</v>
      </c>
      <c r="AW84" s="69">
        <f t="shared" si="34"/>
        <v>0</v>
      </c>
      <c r="AX84" s="71">
        <f t="shared" si="35"/>
        <v>10925151</v>
      </c>
      <c r="AY84" s="72">
        <f t="shared" si="42"/>
        <v>10925151</v>
      </c>
      <c r="AZ84" s="73">
        <f t="shared" si="36"/>
        <v>0</v>
      </c>
      <c r="BA84" s="73"/>
      <c r="BB84" s="73">
        <f t="shared" si="37"/>
        <v>13405.216909930139</v>
      </c>
      <c r="BC84" s="26"/>
      <c r="BE84" s="74">
        <f t="shared" si="38"/>
        <v>-338349</v>
      </c>
      <c r="BF84" s="74">
        <f t="shared" si="46"/>
        <v>-338349</v>
      </c>
      <c r="BG84" s="74">
        <f t="shared" si="46"/>
        <v>-289998.92789999954</v>
      </c>
      <c r="BH84" s="74">
        <f t="shared" si="46"/>
        <v>-241656.10661906935</v>
      </c>
      <c r="BI84" s="74">
        <f t="shared" si="46"/>
        <v>-193324.88529525511</v>
      </c>
      <c r="BJ84" s="74">
        <f t="shared" si="46"/>
        <v>-144993.66397144087</v>
      </c>
      <c r="BK84" s="74">
        <f t="shared" si="46"/>
        <v>-96667.27576975897</v>
      </c>
      <c r="BL84" s="74">
        <f t="shared" si="46"/>
        <v>-48333.637884879485</v>
      </c>
      <c r="BM84" s="74"/>
      <c r="BO84" s="74">
        <f t="shared" si="47"/>
        <v>0</v>
      </c>
      <c r="BP84" s="74">
        <f t="shared" si="47"/>
        <v>-48350.072099999998</v>
      </c>
      <c r="BQ84" s="74">
        <f t="shared" si="47"/>
        <v>-48342.821280929922</v>
      </c>
      <c r="BR84" s="74">
        <f t="shared" si="47"/>
        <v>-48331.221323813872</v>
      </c>
      <c r="BS84" s="74">
        <f t="shared" si="47"/>
        <v>-48331.221323813777</v>
      </c>
      <c r="BT84" s="74">
        <f t="shared" si="47"/>
        <v>-48326.388201681242</v>
      </c>
      <c r="BU84" s="74">
        <f t="shared" si="47"/>
        <v>-48333.637884879485</v>
      </c>
      <c r="BV84" s="74">
        <f t="shared" si="45"/>
        <v>-48333.637884879485</v>
      </c>
      <c r="BX84" s="74">
        <f t="shared" si="17"/>
        <v>10925151</v>
      </c>
      <c r="BY84" s="74">
        <f t="shared" si="48"/>
        <v>10876800.9279</v>
      </c>
      <c r="BZ84" s="74">
        <f t="shared" si="48"/>
        <v>10828458.106619069</v>
      </c>
      <c r="CA84" s="74">
        <f t="shared" si="48"/>
        <v>10780126.885295255</v>
      </c>
      <c r="CB84" s="74">
        <f t="shared" si="48"/>
        <v>10731795.663971441</v>
      </c>
      <c r="CC84" s="74">
        <f t="shared" si="48"/>
        <v>10683469.275769759</v>
      </c>
      <c r="CD84" s="74">
        <f t="shared" si="48"/>
        <v>10635135.637884879</v>
      </c>
      <c r="CE84" s="74">
        <f t="shared" si="48"/>
        <v>10586802</v>
      </c>
      <c r="CF84" s="74"/>
      <c r="CG84" s="74">
        <f t="shared" si="19"/>
        <v>10925151</v>
      </c>
      <c r="CH84" s="74">
        <f t="shared" si="50"/>
        <v>10876800.9279</v>
      </c>
      <c r="CI84" s="74">
        <f t="shared" si="50"/>
        <v>10828458.106619069</v>
      </c>
      <c r="CJ84" s="74">
        <f t="shared" si="50"/>
        <v>10780126.885295255</v>
      </c>
      <c r="CK84" s="74">
        <f t="shared" si="50"/>
        <v>10731795.663971441</v>
      </c>
      <c r="CL84" s="74">
        <f t="shared" si="50"/>
        <v>10683469.275769759</v>
      </c>
      <c r="CM84" s="74">
        <f t="shared" si="50"/>
        <v>10635135.637884879</v>
      </c>
      <c r="CN84" s="74">
        <f t="shared" si="50"/>
        <v>10586802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>
        <v>0</v>
      </c>
      <c r="H85" s="6">
        <v>59</v>
      </c>
      <c r="I85" s="2" t="s">
        <v>246</v>
      </c>
      <c r="J85" s="60"/>
      <c r="K85" s="61">
        <v>4316.03</v>
      </c>
      <c r="L85" s="62"/>
      <c r="M85" s="63">
        <v>2888</v>
      </c>
      <c r="N85" s="64">
        <f t="shared" si="21"/>
        <v>866.4</v>
      </c>
      <c r="O85" s="64">
        <f t="shared" si="22"/>
        <v>2589.62</v>
      </c>
      <c r="P85" s="64">
        <f t="shared" si="23"/>
        <v>298.38000000000011</v>
      </c>
      <c r="Q85" s="64">
        <f t="shared" si="24"/>
        <v>44.76</v>
      </c>
      <c r="R85" s="65">
        <f t="shared" si="25"/>
        <v>0.67</v>
      </c>
      <c r="S85" s="65">
        <f t="shared" si="7"/>
        <v>7.0000000000000062E-2</v>
      </c>
      <c r="T85" s="64">
        <f t="shared" si="8"/>
        <v>302.12</v>
      </c>
      <c r="U85" s="64">
        <f t="shared" si="26"/>
        <v>45.32</v>
      </c>
      <c r="V85" s="63">
        <v>200</v>
      </c>
      <c r="W85" s="64">
        <f t="shared" si="27"/>
        <v>50</v>
      </c>
      <c r="X85" s="27">
        <f t="shared" si="28"/>
        <v>866.4</v>
      </c>
      <c r="Y85" s="11">
        <f t="shared" si="29"/>
        <v>5277.19</v>
      </c>
      <c r="Z85" s="61">
        <v>7301602161.6700001</v>
      </c>
      <c r="AA85" s="63">
        <v>37743</v>
      </c>
      <c r="AB85" s="27">
        <f t="shared" si="9"/>
        <v>193455.8</v>
      </c>
      <c r="AC85" s="10">
        <f t="shared" si="10"/>
        <v>0.75417800000000002</v>
      </c>
      <c r="AD85" s="63">
        <v>82149</v>
      </c>
      <c r="AE85" s="10">
        <f t="shared" si="11"/>
        <v>0.59556399999999998</v>
      </c>
      <c r="AF85" s="10">
        <f t="shared" si="39"/>
        <v>0.293406</v>
      </c>
      <c r="AG85" s="66">
        <f t="shared" si="12"/>
        <v>0.293406</v>
      </c>
      <c r="AH85" s="67">
        <f t="shared" si="13"/>
        <v>0</v>
      </c>
      <c r="AI85" s="68">
        <f t="shared" si="30"/>
        <v>0.293406</v>
      </c>
      <c r="AJ85" s="63">
        <v>0</v>
      </c>
      <c r="AK85">
        <v>0</v>
      </c>
      <c r="AL85" s="26">
        <f t="shared" si="31"/>
        <v>0</v>
      </c>
      <c r="AM85" s="63">
        <v>0</v>
      </c>
      <c r="AN85">
        <v>0</v>
      </c>
      <c r="AO85" s="26">
        <f t="shared" si="32"/>
        <v>0</v>
      </c>
      <c r="AP85" s="26">
        <f t="shared" si="14"/>
        <v>17844840</v>
      </c>
      <c r="AQ85" s="26">
        <f t="shared" si="33"/>
        <v>17844840</v>
      </c>
      <c r="AR85" s="69">
        <v>25040045</v>
      </c>
      <c r="AS85" s="69">
        <f t="shared" si="40"/>
        <v>25040045</v>
      </c>
      <c r="AT85" s="63">
        <v>25040045</v>
      </c>
      <c r="AU85" s="26">
        <f t="shared" si="41"/>
        <v>7195205</v>
      </c>
      <c r="AV85" s="70" t="str">
        <f t="shared" si="43"/>
        <v>No</v>
      </c>
      <c r="AW85" s="69">
        <f t="shared" si="34"/>
        <v>0</v>
      </c>
      <c r="AX85" s="71">
        <f t="shared" si="35"/>
        <v>25040045</v>
      </c>
      <c r="AY85" s="72">
        <f t="shared" si="42"/>
        <v>25040045</v>
      </c>
      <c r="AZ85" s="73">
        <f t="shared" si="36"/>
        <v>0</v>
      </c>
      <c r="BA85" s="73"/>
      <c r="BB85" s="73">
        <f t="shared" si="37"/>
        <v>14091.564412202881</v>
      </c>
      <c r="BC85" s="26"/>
      <c r="BE85" s="74">
        <f t="shared" si="38"/>
        <v>-7195205</v>
      </c>
      <c r="BF85" s="74">
        <f t="shared" si="46"/>
        <v>-7195205</v>
      </c>
      <c r="BG85" s="74">
        <f t="shared" si="46"/>
        <v>-7195205</v>
      </c>
      <c r="BH85" s="74">
        <f t="shared" si="46"/>
        <v>-7195205</v>
      </c>
      <c r="BI85" s="74">
        <f t="shared" si="46"/>
        <v>-7195205</v>
      </c>
      <c r="BJ85" s="74">
        <f t="shared" si="46"/>
        <v>-7195205</v>
      </c>
      <c r="BK85" s="74">
        <f t="shared" si="46"/>
        <v>-7195205</v>
      </c>
      <c r="BL85" s="74">
        <f t="shared" si="46"/>
        <v>-7195205</v>
      </c>
      <c r="BM85" s="74"/>
      <c r="BO85" s="74">
        <f t="shared" si="47"/>
        <v>0</v>
      </c>
      <c r="BP85" s="74">
        <f t="shared" si="47"/>
        <v>-1028194.7945</v>
      </c>
      <c r="BQ85" s="74">
        <f t="shared" si="47"/>
        <v>-1199440.6734999998</v>
      </c>
      <c r="BR85" s="74">
        <f t="shared" si="47"/>
        <v>-1439041</v>
      </c>
      <c r="BS85" s="74">
        <f t="shared" si="47"/>
        <v>-1798801.25</v>
      </c>
      <c r="BT85" s="74">
        <f t="shared" si="47"/>
        <v>-2398161.8265</v>
      </c>
      <c r="BU85" s="74">
        <f t="shared" si="47"/>
        <v>-3597602.5</v>
      </c>
      <c r="BV85" s="74">
        <f t="shared" si="45"/>
        <v>-7195205</v>
      </c>
      <c r="BX85" s="74">
        <f t="shared" si="17"/>
        <v>25040045</v>
      </c>
      <c r="BY85" s="74">
        <f t="shared" si="48"/>
        <v>24011850.205499999</v>
      </c>
      <c r="BZ85" s="74">
        <f t="shared" si="48"/>
        <v>23840604.326499999</v>
      </c>
      <c r="CA85" s="74">
        <f t="shared" si="48"/>
        <v>23601004</v>
      </c>
      <c r="CB85" s="74">
        <f t="shared" si="48"/>
        <v>23241243.75</v>
      </c>
      <c r="CC85" s="74">
        <f t="shared" si="48"/>
        <v>22641883.173500001</v>
      </c>
      <c r="CD85" s="74">
        <f t="shared" si="48"/>
        <v>21442442.5</v>
      </c>
      <c r="CE85" s="74">
        <f t="shared" si="48"/>
        <v>17844840</v>
      </c>
      <c r="CF85" s="74"/>
      <c r="CG85" s="74">
        <f t="shared" si="19"/>
        <v>25040045</v>
      </c>
      <c r="CH85" s="74">
        <f t="shared" si="50"/>
        <v>25040045</v>
      </c>
      <c r="CI85" s="74">
        <f t="shared" si="50"/>
        <v>25040045</v>
      </c>
      <c r="CJ85" s="74">
        <f t="shared" si="50"/>
        <v>25040045</v>
      </c>
      <c r="CK85" s="74">
        <f t="shared" si="50"/>
        <v>25040045</v>
      </c>
      <c r="CL85" s="74">
        <f t="shared" si="50"/>
        <v>25040045</v>
      </c>
      <c r="CM85" s="74">
        <f t="shared" si="50"/>
        <v>25040045</v>
      </c>
      <c r="CN85" s="74">
        <f t="shared" si="50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>
        <v>0</v>
      </c>
      <c r="H86" s="6">
        <v>60</v>
      </c>
      <c r="I86" s="2" t="s">
        <v>247</v>
      </c>
      <c r="J86" s="60"/>
      <c r="K86" s="61">
        <v>3063.46</v>
      </c>
      <c r="L86" s="62"/>
      <c r="M86" s="63">
        <v>447</v>
      </c>
      <c r="N86" s="64">
        <f t="shared" si="21"/>
        <v>134.1</v>
      </c>
      <c r="O86" s="64">
        <f t="shared" si="22"/>
        <v>1838.08</v>
      </c>
      <c r="P86" s="64">
        <f t="shared" si="23"/>
        <v>0</v>
      </c>
      <c r="Q86" s="64">
        <f t="shared" si="24"/>
        <v>0</v>
      </c>
      <c r="R86" s="65">
        <f t="shared" si="25"/>
        <v>0.15</v>
      </c>
      <c r="S86" s="65">
        <f t="shared" si="7"/>
        <v>0</v>
      </c>
      <c r="T86" s="64">
        <f t="shared" si="8"/>
        <v>0</v>
      </c>
      <c r="U86" s="64">
        <f t="shared" si="26"/>
        <v>0</v>
      </c>
      <c r="V86" s="63">
        <v>55</v>
      </c>
      <c r="W86" s="64">
        <f t="shared" si="27"/>
        <v>13.75</v>
      </c>
      <c r="X86" s="27">
        <f t="shared" si="28"/>
        <v>134.1</v>
      </c>
      <c r="Y86" s="11">
        <f t="shared" si="29"/>
        <v>3211.31</v>
      </c>
      <c r="Z86" s="61">
        <v>5861856908</v>
      </c>
      <c r="AA86" s="63">
        <v>22019</v>
      </c>
      <c r="AB86" s="27">
        <f t="shared" si="9"/>
        <v>266218.13</v>
      </c>
      <c r="AC86" s="10">
        <f t="shared" si="10"/>
        <v>1.037838</v>
      </c>
      <c r="AD86" s="63">
        <v>124793</v>
      </c>
      <c r="AE86" s="10">
        <f t="shared" si="11"/>
        <v>0.90472399999999997</v>
      </c>
      <c r="AF86" s="10">
        <f t="shared" si="39"/>
        <v>2.0960000000000002E-3</v>
      </c>
      <c r="AG86" s="66">
        <f t="shared" si="12"/>
        <v>0.01</v>
      </c>
      <c r="AH86" s="67">
        <f t="shared" si="13"/>
        <v>0</v>
      </c>
      <c r="AI86" s="68">
        <f t="shared" si="30"/>
        <v>0.01</v>
      </c>
      <c r="AJ86" s="63">
        <v>0</v>
      </c>
      <c r="AK86">
        <v>0</v>
      </c>
      <c r="AL86" s="26">
        <f t="shared" si="31"/>
        <v>0</v>
      </c>
      <c r="AM86" s="63">
        <v>0</v>
      </c>
      <c r="AN86">
        <v>0</v>
      </c>
      <c r="AO86" s="26">
        <f t="shared" si="32"/>
        <v>0</v>
      </c>
      <c r="AP86" s="26">
        <f t="shared" si="14"/>
        <v>370103</v>
      </c>
      <c r="AQ86" s="26">
        <f t="shared" si="33"/>
        <v>370103</v>
      </c>
      <c r="AR86" s="69">
        <v>2740394</v>
      </c>
      <c r="AS86" s="69">
        <f t="shared" si="40"/>
        <v>370103</v>
      </c>
      <c r="AT86" s="63">
        <v>1766084</v>
      </c>
      <c r="AU86" s="26">
        <f t="shared" si="41"/>
        <v>1395981</v>
      </c>
      <c r="AV86" s="70" t="str">
        <f t="shared" si="43"/>
        <v>No</v>
      </c>
      <c r="AW86" s="69">
        <f t="shared" si="34"/>
        <v>0</v>
      </c>
      <c r="AX86" s="71">
        <f t="shared" si="35"/>
        <v>1766084</v>
      </c>
      <c r="AY86" s="72">
        <f t="shared" si="42"/>
        <v>1766084</v>
      </c>
      <c r="AZ86" s="73">
        <f t="shared" si="36"/>
        <v>0</v>
      </c>
      <c r="BA86" s="73"/>
      <c r="BB86" s="73">
        <f t="shared" si="37"/>
        <v>12081.224416183009</v>
      </c>
      <c r="BC86" s="26"/>
      <c r="BE86" s="74">
        <f t="shared" si="38"/>
        <v>-1395981</v>
      </c>
      <c r="BF86" s="74">
        <f t="shared" si="46"/>
        <v>-1395981</v>
      </c>
      <c r="BG86" s="74">
        <f t="shared" si="46"/>
        <v>-1196495.3151</v>
      </c>
      <c r="BH86" s="74">
        <f t="shared" si="46"/>
        <v>-997039.54607282998</v>
      </c>
      <c r="BI86" s="74">
        <f t="shared" si="46"/>
        <v>-797631.63685826398</v>
      </c>
      <c r="BJ86" s="74">
        <f t="shared" si="46"/>
        <v>-598223.72764369799</v>
      </c>
      <c r="BK86" s="74">
        <f t="shared" si="46"/>
        <v>-398835.75922005344</v>
      </c>
      <c r="BL86" s="74">
        <f t="shared" si="46"/>
        <v>-199417.87961002672</v>
      </c>
      <c r="BM86" s="74"/>
      <c r="BO86" s="74">
        <f t="shared" si="47"/>
        <v>0</v>
      </c>
      <c r="BP86" s="74">
        <f t="shared" si="47"/>
        <v>-199485.68489999999</v>
      </c>
      <c r="BQ86" s="74">
        <f t="shared" si="47"/>
        <v>-199455.76902717</v>
      </c>
      <c r="BR86" s="74">
        <f t="shared" si="47"/>
        <v>-199407.909214566</v>
      </c>
      <c r="BS86" s="74">
        <f t="shared" si="47"/>
        <v>-199407.909214566</v>
      </c>
      <c r="BT86" s="74">
        <f t="shared" si="47"/>
        <v>-199387.96842364452</v>
      </c>
      <c r="BU86" s="74">
        <f t="shared" si="47"/>
        <v>-199417.87961002672</v>
      </c>
      <c r="BV86" s="74">
        <f t="shared" si="45"/>
        <v>-199417.87961002672</v>
      </c>
      <c r="BX86" s="74">
        <f t="shared" si="17"/>
        <v>1766084</v>
      </c>
      <c r="BY86" s="74">
        <f t="shared" si="48"/>
        <v>1566598.3151</v>
      </c>
      <c r="BZ86" s="74">
        <f t="shared" si="48"/>
        <v>1367142.54607283</v>
      </c>
      <c r="CA86" s="74">
        <f t="shared" si="48"/>
        <v>1167734.636858264</v>
      </c>
      <c r="CB86" s="74">
        <f t="shared" si="48"/>
        <v>968326.72764369799</v>
      </c>
      <c r="CC86" s="74">
        <f t="shared" si="48"/>
        <v>768938.75922005344</v>
      </c>
      <c r="CD86" s="74">
        <f t="shared" si="48"/>
        <v>569520.87961002672</v>
      </c>
      <c r="CE86" s="74">
        <f t="shared" si="48"/>
        <v>370103</v>
      </c>
      <c r="CF86" s="74"/>
      <c r="CG86" s="74">
        <f t="shared" si="19"/>
        <v>1766084</v>
      </c>
      <c r="CH86" s="74">
        <f t="shared" si="50"/>
        <v>1566598.3151</v>
      </c>
      <c r="CI86" s="74">
        <f t="shared" si="50"/>
        <v>1367142.54607283</v>
      </c>
      <c r="CJ86" s="74">
        <f t="shared" si="50"/>
        <v>1167734.636858264</v>
      </c>
      <c r="CK86" s="74">
        <f t="shared" si="50"/>
        <v>968326.72764369799</v>
      </c>
      <c r="CL86" s="74">
        <f t="shared" si="50"/>
        <v>768938.75922005344</v>
      </c>
      <c r="CM86" s="74">
        <f t="shared" si="50"/>
        <v>569520.87961002672</v>
      </c>
      <c r="CN86" s="74">
        <f t="shared" si="50"/>
        <v>370103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>
        <v>0</v>
      </c>
      <c r="H87" s="6">
        <v>61</v>
      </c>
      <c r="I87" s="2" t="s">
        <v>248</v>
      </c>
      <c r="J87" s="60"/>
      <c r="K87" s="61">
        <v>1015.11</v>
      </c>
      <c r="L87" s="62"/>
      <c r="M87" s="63">
        <v>181</v>
      </c>
      <c r="N87" s="64">
        <f t="shared" si="21"/>
        <v>54.3</v>
      </c>
      <c r="O87" s="64">
        <f t="shared" si="22"/>
        <v>609.07000000000005</v>
      </c>
      <c r="P87" s="64">
        <f t="shared" si="23"/>
        <v>0</v>
      </c>
      <c r="Q87" s="64">
        <f t="shared" si="24"/>
        <v>0</v>
      </c>
      <c r="R87" s="65">
        <f t="shared" si="25"/>
        <v>0.18</v>
      </c>
      <c r="S87" s="65">
        <f t="shared" si="7"/>
        <v>0</v>
      </c>
      <c r="T87" s="64">
        <f t="shared" si="8"/>
        <v>0</v>
      </c>
      <c r="U87" s="64">
        <f t="shared" si="26"/>
        <v>0</v>
      </c>
      <c r="V87" s="63">
        <v>5</v>
      </c>
      <c r="W87" s="64">
        <f t="shared" si="27"/>
        <v>1.25</v>
      </c>
      <c r="X87" s="27">
        <f t="shared" si="28"/>
        <v>54.3</v>
      </c>
      <c r="Y87" s="11">
        <f t="shared" si="29"/>
        <v>1070.6600000000001</v>
      </c>
      <c r="Z87" s="61">
        <v>1678817697.3299999</v>
      </c>
      <c r="AA87" s="63">
        <v>8670</v>
      </c>
      <c r="AB87" s="27">
        <f t="shared" si="9"/>
        <v>193635.26</v>
      </c>
      <c r="AC87" s="10">
        <f t="shared" si="10"/>
        <v>0.75487800000000005</v>
      </c>
      <c r="AD87" s="63">
        <v>119252</v>
      </c>
      <c r="AE87" s="10">
        <f t="shared" si="11"/>
        <v>0.86455300000000002</v>
      </c>
      <c r="AF87" s="10">
        <f t="shared" si="39"/>
        <v>0.21221999999999999</v>
      </c>
      <c r="AG87" s="66">
        <f t="shared" si="12"/>
        <v>0.21221999999999999</v>
      </c>
      <c r="AH87" s="67">
        <f t="shared" si="13"/>
        <v>0</v>
      </c>
      <c r="AI87" s="68">
        <f t="shared" si="30"/>
        <v>0.21221999999999999</v>
      </c>
      <c r="AJ87" s="63">
        <v>1018</v>
      </c>
      <c r="AK87">
        <v>13</v>
      </c>
      <c r="AL87" s="26">
        <f t="shared" si="31"/>
        <v>1323400</v>
      </c>
      <c r="AM87" s="63">
        <v>0</v>
      </c>
      <c r="AN87">
        <v>0</v>
      </c>
      <c r="AO87" s="26">
        <f t="shared" si="32"/>
        <v>0</v>
      </c>
      <c r="AP87" s="26">
        <f t="shared" si="14"/>
        <v>2618658</v>
      </c>
      <c r="AQ87" s="26">
        <f t="shared" si="33"/>
        <v>3942058</v>
      </c>
      <c r="AR87" s="69">
        <v>1971482</v>
      </c>
      <c r="AS87" s="69">
        <f t="shared" si="40"/>
        <v>3942058</v>
      </c>
      <c r="AT87" s="63">
        <v>3336551</v>
      </c>
      <c r="AU87" s="26">
        <f t="shared" si="41"/>
        <v>605507</v>
      </c>
      <c r="AV87" s="70" t="str">
        <f t="shared" si="43"/>
        <v>Yes</v>
      </c>
      <c r="AW87" s="69">
        <f t="shared" si="34"/>
        <v>605507</v>
      </c>
      <c r="AX87" s="71">
        <f t="shared" si="35"/>
        <v>3942058</v>
      </c>
      <c r="AY87" s="72">
        <f t="shared" si="42"/>
        <v>3942058</v>
      </c>
      <c r="AZ87" s="73">
        <f t="shared" si="36"/>
        <v>605507</v>
      </c>
      <c r="BA87" s="73"/>
      <c r="BB87" s="73">
        <f t="shared" si="37"/>
        <v>12155.68411305179</v>
      </c>
      <c r="BC87" s="26"/>
      <c r="BE87" s="74">
        <f t="shared" si="38"/>
        <v>0</v>
      </c>
      <c r="BF87" s="74">
        <f t="shared" si="46"/>
        <v>0</v>
      </c>
      <c r="BG87" s="74">
        <f t="shared" si="46"/>
        <v>0</v>
      </c>
      <c r="BH87" s="74">
        <f t="shared" si="46"/>
        <v>0</v>
      </c>
      <c r="BI87" s="74">
        <f t="shared" si="46"/>
        <v>0</v>
      </c>
      <c r="BJ87" s="74">
        <f t="shared" si="46"/>
        <v>0</v>
      </c>
      <c r="BK87" s="74">
        <f t="shared" si="46"/>
        <v>0</v>
      </c>
      <c r="BL87" s="74">
        <f t="shared" si="46"/>
        <v>0</v>
      </c>
      <c r="BM87" s="74"/>
      <c r="BO87" s="74">
        <f t="shared" si="47"/>
        <v>0</v>
      </c>
      <c r="BP87" s="74">
        <f t="shared" si="47"/>
        <v>0</v>
      </c>
      <c r="BQ87" s="74">
        <f t="shared" si="47"/>
        <v>0</v>
      </c>
      <c r="BR87" s="74">
        <f t="shared" si="47"/>
        <v>0</v>
      </c>
      <c r="BS87" s="74">
        <f t="shared" si="47"/>
        <v>0</v>
      </c>
      <c r="BT87" s="74">
        <f t="shared" si="47"/>
        <v>0</v>
      </c>
      <c r="BU87" s="74">
        <f t="shared" si="47"/>
        <v>0</v>
      </c>
      <c r="BV87" s="74">
        <f t="shared" si="45"/>
        <v>0</v>
      </c>
      <c r="BX87" s="74">
        <f t="shared" si="17"/>
        <v>3942058</v>
      </c>
      <c r="BY87" s="74">
        <f t="shared" si="48"/>
        <v>3942058</v>
      </c>
      <c r="BZ87" s="74">
        <f t="shared" si="48"/>
        <v>3942058</v>
      </c>
      <c r="CA87" s="74">
        <f t="shared" si="48"/>
        <v>3942058</v>
      </c>
      <c r="CB87" s="74">
        <f t="shared" si="48"/>
        <v>3942058</v>
      </c>
      <c r="CC87" s="74">
        <f t="shared" si="48"/>
        <v>3942058</v>
      </c>
      <c r="CD87" s="74">
        <f t="shared" si="48"/>
        <v>3942058</v>
      </c>
      <c r="CE87" s="74">
        <f t="shared" si="48"/>
        <v>3942058</v>
      </c>
      <c r="CF87" s="74"/>
      <c r="CG87" s="74">
        <f t="shared" si="19"/>
        <v>3942058</v>
      </c>
      <c r="CH87" s="74">
        <f t="shared" si="50"/>
        <v>3942058</v>
      </c>
      <c r="CI87" s="74">
        <f t="shared" si="50"/>
        <v>3942058</v>
      </c>
      <c r="CJ87" s="74">
        <f t="shared" si="50"/>
        <v>3942058</v>
      </c>
      <c r="CK87" s="74">
        <f t="shared" si="50"/>
        <v>3942058</v>
      </c>
      <c r="CL87" s="74">
        <f t="shared" si="50"/>
        <v>3942058</v>
      </c>
      <c r="CM87" s="74">
        <f t="shared" si="50"/>
        <v>3942058</v>
      </c>
      <c r="CN87" s="74">
        <f t="shared" si="50"/>
        <v>3942058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>
        <v>13</v>
      </c>
      <c r="H88" s="6">
        <v>62</v>
      </c>
      <c r="I88" s="2" t="s">
        <v>249</v>
      </c>
      <c r="J88" s="60"/>
      <c r="K88" s="61">
        <v>6318.09</v>
      </c>
      <c r="L88" s="76"/>
      <c r="M88" s="63">
        <v>2928</v>
      </c>
      <c r="N88" s="64">
        <f t="shared" si="21"/>
        <v>878.4</v>
      </c>
      <c r="O88" s="64">
        <f t="shared" si="22"/>
        <v>3790.85</v>
      </c>
      <c r="P88" s="64">
        <f t="shared" si="23"/>
        <v>0</v>
      </c>
      <c r="Q88" s="64">
        <f t="shared" si="24"/>
        <v>0</v>
      </c>
      <c r="R88" s="65">
        <f t="shared" si="25"/>
        <v>0.46</v>
      </c>
      <c r="S88" s="65">
        <f t="shared" si="7"/>
        <v>0</v>
      </c>
      <c r="T88" s="64">
        <f t="shared" si="8"/>
        <v>0</v>
      </c>
      <c r="U88" s="64">
        <f t="shared" si="26"/>
        <v>0</v>
      </c>
      <c r="V88" s="63">
        <v>537</v>
      </c>
      <c r="W88" s="64">
        <f t="shared" si="27"/>
        <v>134.25</v>
      </c>
      <c r="X88" s="27">
        <f t="shared" si="28"/>
        <v>878.4</v>
      </c>
      <c r="Y88" s="11">
        <f t="shared" si="29"/>
        <v>7330.74</v>
      </c>
      <c r="Z88" s="61">
        <v>7521143568</v>
      </c>
      <c r="AA88" s="63">
        <v>60809</v>
      </c>
      <c r="AB88" s="27">
        <f t="shared" si="9"/>
        <v>123684.71</v>
      </c>
      <c r="AC88" s="10">
        <f t="shared" si="10"/>
        <v>0.48217900000000002</v>
      </c>
      <c r="AD88" s="63">
        <v>90484</v>
      </c>
      <c r="AE88" s="10">
        <f t="shared" si="11"/>
        <v>0.65599099999999999</v>
      </c>
      <c r="AF88" s="10">
        <f t="shared" si="39"/>
        <v>0.46567700000000001</v>
      </c>
      <c r="AG88" s="66">
        <f t="shared" si="12"/>
        <v>0.46567700000000001</v>
      </c>
      <c r="AH88" s="67">
        <f t="shared" si="13"/>
        <v>0.04</v>
      </c>
      <c r="AI88" s="68">
        <f t="shared" si="30"/>
        <v>0.50567700000000004</v>
      </c>
      <c r="AJ88" s="63">
        <v>0</v>
      </c>
      <c r="AK88">
        <v>0</v>
      </c>
      <c r="AL88" s="26">
        <f t="shared" si="31"/>
        <v>0</v>
      </c>
      <c r="AM88" s="63">
        <v>0</v>
      </c>
      <c r="AN88">
        <v>0</v>
      </c>
      <c r="AO88" s="26">
        <f t="shared" si="32"/>
        <v>0</v>
      </c>
      <c r="AP88" s="26">
        <f t="shared" si="14"/>
        <v>42723021</v>
      </c>
      <c r="AQ88" s="26">
        <f t="shared" si="33"/>
        <v>42723021</v>
      </c>
      <c r="AR88" s="69">
        <v>26945481</v>
      </c>
      <c r="AS88" s="69">
        <f t="shared" si="40"/>
        <v>42723021</v>
      </c>
      <c r="AT88" s="63">
        <v>39522754</v>
      </c>
      <c r="AU88" s="26">
        <f t="shared" si="41"/>
        <v>3200267</v>
      </c>
      <c r="AV88" s="70" t="str">
        <f t="shared" si="43"/>
        <v>Yes</v>
      </c>
      <c r="AW88" s="69">
        <f t="shared" si="34"/>
        <v>3200267</v>
      </c>
      <c r="AX88" s="71">
        <f t="shared" si="35"/>
        <v>42723021</v>
      </c>
      <c r="AY88" s="72">
        <f t="shared" si="42"/>
        <v>42723021</v>
      </c>
      <c r="AZ88" s="73">
        <f t="shared" si="36"/>
        <v>3200267</v>
      </c>
      <c r="BA88" s="73"/>
      <c r="BB88" s="73">
        <f t="shared" si="37"/>
        <v>13372.202437762046</v>
      </c>
      <c r="BC88" s="26"/>
      <c r="BE88" s="74">
        <f t="shared" si="38"/>
        <v>0</v>
      </c>
      <c r="BF88" s="74">
        <f t="shared" si="46"/>
        <v>0</v>
      </c>
      <c r="BG88" s="74">
        <f t="shared" si="46"/>
        <v>0</v>
      </c>
      <c r="BH88" s="74">
        <f t="shared" si="46"/>
        <v>0</v>
      </c>
      <c r="BI88" s="74">
        <f t="shared" si="46"/>
        <v>0</v>
      </c>
      <c r="BJ88" s="74">
        <f t="shared" si="46"/>
        <v>0</v>
      </c>
      <c r="BK88" s="74">
        <f t="shared" si="46"/>
        <v>0</v>
      </c>
      <c r="BL88" s="74">
        <f t="shared" si="46"/>
        <v>0</v>
      </c>
      <c r="BM88" s="74"/>
      <c r="BO88" s="74">
        <f t="shared" si="47"/>
        <v>0</v>
      </c>
      <c r="BP88" s="74">
        <f t="shared" si="47"/>
        <v>0</v>
      </c>
      <c r="BQ88" s="74">
        <f t="shared" si="47"/>
        <v>0</v>
      </c>
      <c r="BR88" s="74">
        <f t="shared" si="47"/>
        <v>0</v>
      </c>
      <c r="BS88" s="74">
        <f t="shared" si="47"/>
        <v>0</v>
      </c>
      <c r="BT88" s="74">
        <f t="shared" si="47"/>
        <v>0</v>
      </c>
      <c r="BU88" s="74">
        <f t="shared" si="47"/>
        <v>0</v>
      </c>
      <c r="BV88" s="74">
        <f t="shared" si="45"/>
        <v>0</v>
      </c>
      <c r="BX88" s="74">
        <f t="shared" si="17"/>
        <v>42723021</v>
      </c>
      <c r="BY88" s="74">
        <f t="shared" si="48"/>
        <v>42723021</v>
      </c>
      <c r="BZ88" s="74">
        <f t="shared" si="48"/>
        <v>42723021</v>
      </c>
      <c r="CA88" s="74">
        <f t="shared" si="48"/>
        <v>42723021</v>
      </c>
      <c r="CB88" s="74">
        <f t="shared" si="48"/>
        <v>42723021</v>
      </c>
      <c r="CC88" s="74">
        <f t="shared" si="48"/>
        <v>42723021</v>
      </c>
      <c r="CD88" s="74">
        <f t="shared" si="48"/>
        <v>42723021</v>
      </c>
      <c r="CE88" s="74">
        <f t="shared" si="48"/>
        <v>42723021</v>
      </c>
      <c r="CF88" s="74"/>
      <c r="CG88" s="74">
        <f t="shared" si="19"/>
        <v>42723021</v>
      </c>
      <c r="CH88" s="74">
        <f t="shared" si="50"/>
        <v>42723021</v>
      </c>
      <c r="CI88" s="74">
        <f t="shared" si="50"/>
        <v>42723021</v>
      </c>
      <c r="CJ88" s="74">
        <f t="shared" si="50"/>
        <v>42723021</v>
      </c>
      <c r="CK88" s="74">
        <f t="shared" si="50"/>
        <v>42723021</v>
      </c>
      <c r="CL88" s="74">
        <f t="shared" si="50"/>
        <v>42723021</v>
      </c>
      <c r="CM88" s="74">
        <f t="shared" si="50"/>
        <v>42723021</v>
      </c>
      <c r="CN88" s="74">
        <f t="shared" si="50"/>
        <v>42723021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>
        <v>0</v>
      </c>
      <c r="H89" s="6">
        <v>63</v>
      </c>
      <c r="I89" s="2" t="s">
        <v>250</v>
      </c>
      <c r="J89" s="60"/>
      <c r="K89" s="61">
        <v>123.96</v>
      </c>
      <c r="L89" s="62"/>
      <c r="M89" s="63">
        <v>53</v>
      </c>
      <c r="N89" s="64">
        <f t="shared" si="21"/>
        <v>15.9</v>
      </c>
      <c r="O89" s="64">
        <f t="shared" si="22"/>
        <v>74.38</v>
      </c>
      <c r="P89" s="64">
        <f t="shared" si="23"/>
        <v>0</v>
      </c>
      <c r="Q89" s="64">
        <f t="shared" si="24"/>
        <v>0</v>
      </c>
      <c r="R89" s="65">
        <f t="shared" si="25"/>
        <v>0.43</v>
      </c>
      <c r="S89" s="65">
        <f t="shared" si="7"/>
        <v>0</v>
      </c>
      <c r="T89" s="64">
        <f t="shared" si="8"/>
        <v>0</v>
      </c>
      <c r="U89" s="64">
        <f t="shared" si="26"/>
        <v>0</v>
      </c>
      <c r="V89" s="63">
        <v>0</v>
      </c>
      <c r="W89" s="64">
        <f t="shared" si="27"/>
        <v>0</v>
      </c>
      <c r="X89" s="27">
        <f t="shared" si="28"/>
        <v>15.9</v>
      </c>
      <c r="Y89" s="11">
        <f t="shared" si="29"/>
        <v>139.85999999999999</v>
      </c>
      <c r="Z89" s="61">
        <v>311116219.32999998</v>
      </c>
      <c r="AA89" s="63">
        <v>1738</v>
      </c>
      <c r="AB89" s="27">
        <f t="shared" si="9"/>
        <v>179008.18</v>
      </c>
      <c r="AC89" s="10">
        <f t="shared" si="10"/>
        <v>0.697855</v>
      </c>
      <c r="AD89" s="63">
        <v>107109</v>
      </c>
      <c r="AE89" s="10">
        <f t="shared" si="11"/>
        <v>0.77651800000000004</v>
      </c>
      <c r="AF89" s="10">
        <f t="shared" si="39"/>
        <v>0.27854600000000002</v>
      </c>
      <c r="AG89" s="66">
        <f t="shared" si="12"/>
        <v>0.27854600000000002</v>
      </c>
      <c r="AH89" s="67">
        <f t="shared" si="13"/>
        <v>0</v>
      </c>
      <c r="AI89" s="68">
        <f t="shared" si="30"/>
        <v>0.27854600000000002</v>
      </c>
      <c r="AJ89" s="63">
        <v>50</v>
      </c>
      <c r="AK89">
        <v>6</v>
      </c>
      <c r="AL89" s="26">
        <f t="shared" si="31"/>
        <v>30000</v>
      </c>
      <c r="AM89" s="63">
        <v>0</v>
      </c>
      <c r="AN89">
        <v>0</v>
      </c>
      <c r="AO89" s="26">
        <f t="shared" si="32"/>
        <v>0</v>
      </c>
      <c r="AP89" s="26">
        <f t="shared" si="14"/>
        <v>448985</v>
      </c>
      <c r="AQ89" s="26">
        <f t="shared" si="33"/>
        <v>478985</v>
      </c>
      <c r="AR89" s="69">
        <v>1312383</v>
      </c>
      <c r="AS89" s="69">
        <f t="shared" si="40"/>
        <v>478985</v>
      </c>
      <c r="AT89" s="63">
        <v>1058408</v>
      </c>
      <c r="AU89" s="26">
        <f t="shared" si="41"/>
        <v>579423</v>
      </c>
      <c r="AV89" s="70" t="str">
        <f t="shared" si="43"/>
        <v>No</v>
      </c>
      <c r="AW89" s="69">
        <f t="shared" si="34"/>
        <v>0</v>
      </c>
      <c r="AX89" s="71">
        <f t="shared" si="35"/>
        <v>1058408</v>
      </c>
      <c r="AY89" s="72">
        <f t="shared" si="42"/>
        <v>1058408</v>
      </c>
      <c r="AZ89" s="73">
        <f t="shared" si="36"/>
        <v>0</v>
      </c>
      <c r="BA89" s="73"/>
      <c r="BB89" s="73">
        <f t="shared" si="37"/>
        <v>13003.279283639882</v>
      </c>
      <c r="BC89" s="26"/>
      <c r="BE89" s="74">
        <f t="shared" si="38"/>
        <v>-579423</v>
      </c>
      <c r="BF89" s="74">
        <f t="shared" si="46"/>
        <v>-579423</v>
      </c>
      <c r="BG89" s="74">
        <f t="shared" si="46"/>
        <v>-496623.45329999994</v>
      </c>
      <c r="BH89" s="74">
        <f t="shared" si="46"/>
        <v>-413836.32363488991</v>
      </c>
      <c r="BI89" s="74">
        <f t="shared" si="46"/>
        <v>-331069.05890791188</v>
      </c>
      <c r="BJ89" s="74">
        <f t="shared" si="46"/>
        <v>-248301.79418093385</v>
      </c>
      <c r="BK89" s="74">
        <f t="shared" si="46"/>
        <v>-165542.8061804286</v>
      </c>
      <c r="BL89" s="74">
        <f t="shared" si="46"/>
        <v>-82771.403090214357</v>
      </c>
      <c r="BM89" s="74"/>
      <c r="BO89" s="74">
        <f t="shared" si="47"/>
        <v>0</v>
      </c>
      <c r="BP89" s="74">
        <f t="shared" si="47"/>
        <v>-82799.546700000006</v>
      </c>
      <c r="BQ89" s="74">
        <f t="shared" si="47"/>
        <v>-82787.129665109984</v>
      </c>
      <c r="BR89" s="74">
        <f t="shared" si="47"/>
        <v>-82767.264726977985</v>
      </c>
      <c r="BS89" s="74">
        <f t="shared" si="47"/>
        <v>-82767.26472697797</v>
      </c>
      <c r="BT89" s="74">
        <f t="shared" si="47"/>
        <v>-82758.988000505255</v>
      </c>
      <c r="BU89" s="74">
        <f t="shared" si="47"/>
        <v>-82771.403090214299</v>
      </c>
      <c r="BV89" s="74">
        <f t="shared" si="45"/>
        <v>-82771.403090214357</v>
      </c>
      <c r="BX89" s="74">
        <f t="shared" si="17"/>
        <v>1058408</v>
      </c>
      <c r="BY89" s="74">
        <f t="shared" si="48"/>
        <v>975608.45329999994</v>
      </c>
      <c r="BZ89" s="74">
        <f t="shared" si="48"/>
        <v>892821.32363488991</v>
      </c>
      <c r="CA89" s="74">
        <f t="shared" si="48"/>
        <v>810054.05890791188</v>
      </c>
      <c r="CB89" s="74">
        <f t="shared" si="48"/>
        <v>727286.79418093385</v>
      </c>
      <c r="CC89" s="74">
        <f t="shared" si="48"/>
        <v>644527.8061804286</v>
      </c>
      <c r="CD89" s="74">
        <f t="shared" si="48"/>
        <v>561756.40309021436</v>
      </c>
      <c r="CE89" s="74">
        <f t="shared" si="48"/>
        <v>478985</v>
      </c>
      <c r="CF89" s="74"/>
      <c r="CG89" s="74">
        <f t="shared" si="19"/>
        <v>1058408</v>
      </c>
      <c r="CH89" s="74">
        <f t="shared" si="50"/>
        <v>975608.45329999994</v>
      </c>
      <c r="CI89" s="74">
        <f t="shared" si="50"/>
        <v>892821.32363488991</v>
      </c>
      <c r="CJ89" s="74">
        <f t="shared" si="50"/>
        <v>810054.05890791188</v>
      </c>
      <c r="CK89" s="74">
        <f t="shared" si="50"/>
        <v>727286.79418093385</v>
      </c>
      <c r="CL89" s="74">
        <f t="shared" si="50"/>
        <v>644527.8061804286</v>
      </c>
      <c r="CM89" s="74">
        <f t="shared" si="50"/>
        <v>561756.40309021436</v>
      </c>
      <c r="CN89" s="74">
        <f t="shared" si="50"/>
        <v>478985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>
        <v>1</v>
      </c>
      <c r="H90" s="6">
        <v>64</v>
      </c>
      <c r="I90" s="2" t="s">
        <v>251</v>
      </c>
      <c r="J90" s="60"/>
      <c r="K90" s="61">
        <v>18417.88</v>
      </c>
      <c r="L90" s="76"/>
      <c r="M90" s="63">
        <v>15868</v>
      </c>
      <c r="N90" s="64">
        <f t="shared" si="21"/>
        <v>4760.3999999999996</v>
      </c>
      <c r="O90" s="64">
        <f t="shared" si="22"/>
        <v>11050.73</v>
      </c>
      <c r="P90" s="64">
        <f t="shared" si="23"/>
        <v>4817.2700000000004</v>
      </c>
      <c r="Q90" s="64">
        <f t="shared" si="24"/>
        <v>722.59</v>
      </c>
      <c r="R90" s="65">
        <f t="shared" si="25"/>
        <v>0.86</v>
      </c>
      <c r="S90" s="65">
        <f t="shared" si="7"/>
        <v>0.26</v>
      </c>
      <c r="T90" s="64">
        <f t="shared" si="8"/>
        <v>4788.6499999999996</v>
      </c>
      <c r="U90" s="64">
        <f t="shared" si="26"/>
        <v>718.3</v>
      </c>
      <c r="V90" s="63">
        <v>5032</v>
      </c>
      <c r="W90" s="64">
        <f t="shared" si="27"/>
        <v>1258</v>
      </c>
      <c r="X90" s="27">
        <f t="shared" si="28"/>
        <v>4760.3999999999996</v>
      </c>
      <c r="Y90" s="11">
        <f t="shared" si="29"/>
        <v>25158.87</v>
      </c>
      <c r="Z90" s="61">
        <v>8280860632.3299999</v>
      </c>
      <c r="AA90" s="63">
        <v>120686</v>
      </c>
      <c r="AB90" s="27">
        <f t="shared" si="9"/>
        <v>68614.92</v>
      </c>
      <c r="AC90" s="10">
        <f t="shared" si="10"/>
        <v>0.26749200000000001</v>
      </c>
      <c r="AD90" s="63">
        <v>41841</v>
      </c>
      <c r="AE90" s="10">
        <f t="shared" si="11"/>
        <v>0.30333900000000003</v>
      </c>
      <c r="AF90" s="10">
        <f t="shared" si="39"/>
        <v>0.72175400000000001</v>
      </c>
      <c r="AG90" s="66">
        <f t="shared" si="12"/>
        <v>0.72175400000000001</v>
      </c>
      <c r="AH90" s="67">
        <f t="shared" si="13"/>
        <v>0.06</v>
      </c>
      <c r="AI90" s="68">
        <f t="shared" si="30"/>
        <v>0.78175400000000006</v>
      </c>
      <c r="AJ90" s="63">
        <v>0</v>
      </c>
      <c r="AK90">
        <v>0</v>
      </c>
      <c r="AL90" s="26">
        <f t="shared" si="31"/>
        <v>0</v>
      </c>
      <c r="AM90" s="63">
        <v>0</v>
      </c>
      <c r="AN90">
        <v>0</v>
      </c>
      <c r="AO90" s="26">
        <f t="shared" si="32"/>
        <v>0</v>
      </c>
      <c r="AP90" s="26">
        <f t="shared" si="14"/>
        <v>226674245</v>
      </c>
      <c r="AQ90" s="26">
        <f t="shared" si="33"/>
        <v>226674245</v>
      </c>
      <c r="AR90" s="69">
        <v>200518244</v>
      </c>
      <c r="AS90" s="69">
        <f t="shared" si="40"/>
        <v>226674245</v>
      </c>
      <c r="AT90" s="63">
        <v>224114724</v>
      </c>
      <c r="AU90" s="26">
        <f t="shared" si="41"/>
        <v>2559521</v>
      </c>
      <c r="AV90" s="70" t="str">
        <f t="shared" si="43"/>
        <v>Yes</v>
      </c>
      <c r="AW90" s="69">
        <f t="shared" si="34"/>
        <v>2559521</v>
      </c>
      <c r="AX90" s="71">
        <f t="shared" si="35"/>
        <v>226674245</v>
      </c>
      <c r="AY90" s="72">
        <f t="shared" si="42"/>
        <v>226674245</v>
      </c>
      <c r="AZ90" s="73">
        <f t="shared" si="36"/>
        <v>2559521</v>
      </c>
      <c r="BA90" s="73"/>
      <c r="BB90" s="73">
        <f t="shared" si="37"/>
        <v>15743.178734468896</v>
      </c>
      <c r="BC90" s="26"/>
      <c r="BE90" s="74">
        <f t="shared" si="38"/>
        <v>0</v>
      </c>
      <c r="BF90" s="74">
        <f t="shared" si="46"/>
        <v>0</v>
      </c>
      <c r="BG90" s="74">
        <f t="shared" si="46"/>
        <v>0</v>
      </c>
      <c r="BH90" s="74">
        <f t="shared" si="46"/>
        <v>0</v>
      </c>
      <c r="BI90" s="74">
        <f t="shared" si="46"/>
        <v>0</v>
      </c>
      <c r="BJ90" s="74">
        <f t="shared" si="46"/>
        <v>0</v>
      </c>
      <c r="BK90" s="74">
        <f t="shared" si="46"/>
        <v>0</v>
      </c>
      <c r="BL90" s="74">
        <f t="shared" si="46"/>
        <v>0</v>
      </c>
      <c r="BM90" s="74"/>
      <c r="BO90" s="74">
        <f t="shared" si="47"/>
        <v>0</v>
      </c>
      <c r="BP90" s="74">
        <f t="shared" si="47"/>
        <v>0</v>
      </c>
      <c r="BQ90" s="74">
        <f t="shared" si="47"/>
        <v>0</v>
      </c>
      <c r="BR90" s="74">
        <f t="shared" si="47"/>
        <v>0</v>
      </c>
      <c r="BS90" s="74">
        <f t="shared" si="47"/>
        <v>0</v>
      </c>
      <c r="BT90" s="74">
        <f t="shared" si="47"/>
        <v>0</v>
      </c>
      <c r="BU90" s="74">
        <f t="shared" si="47"/>
        <v>0</v>
      </c>
      <c r="BV90" s="74">
        <f t="shared" si="45"/>
        <v>0</v>
      </c>
      <c r="BX90" s="74">
        <f t="shared" si="17"/>
        <v>226674245</v>
      </c>
      <c r="BY90" s="74">
        <f t="shared" si="48"/>
        <v>226674245</v>
      </c>
      <c r="BZ90" s="74">
        <f t="shared" si="48"/>
        <v>226674245</v>
      </c>
      <c r="CA90" s="74">
        <f t="shared" si="48"/>
        <v>226674245</v>
      </c>
      <c r="CB90" s="74">
        <f t="shared" si="48"/>
        <v>226674245</v>
      </c>
      <c r="CC90" s="74">
        <f t="shared" si="48"/>
        <v>226674245</v>
      </c>
      <c r="CD90" s="74">
        <f t="shared" si="48"/>
        <v>226674245</v>
      </c>
      <c r="CE90" s="74">
        <f t="shared" si="48"/>
        <v>226674245</v>
      </c>
      <c r="CF90" s="74"/>
      <c r="CG90" s="74">
        <f t="shared" si="19"/>
        <v>226674245</v>
      </c>
      <c r="CH90" s="74">
        <f t="shared" si="50"/>
        <v>226674245</v>
      </c>
      <c r="CI90" s="74">
        <f t="shared" si="50"/>
        <v>226674245</v>
      </c>
      <c r="CJ90" s="74">
        <f t="shared" si="50"/>
        <v>226674245</v>
      </c>
      <c r="CK90" s="74">
        <f t="shared" si="50"/>
        <v>226674245</v>
      </c>
      <c r="CL90" s="74">
        <f t="shared" si="50"/>
        <v>226674245</v>
      </c>
      <c r="CM90" s="74">
        <f t="shared" si="50"/>
        <v>226674245</v>
      </c>
      <c r="CN90" s="74">
        <f t="shared" si="50"/>
        <v>226674245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>
        <v>0</v>
      </c>
      <c r="H91" s="6">
        <v>65</v>
      </c>
      <c r="I91" s="2" t="s">
        <v>252</v>
      </c>
      <c r="J91" s="60"/>
      <c r="K91" s="61">
        <v>183.63</v>
      </c>
      <c r="L91" s="62"/>
      <c r="M91" s="63">
        <v>31</v>
      </c>
      <c r="N91" s="64">
        <f t="shared" si="21"/>
        <v>9.3000000000000007</v>
      </c>
      <c r="O91" s="64">
        <f t="shared" si="22"/>
        <v>110.18</v>
      </c>
      <c r="P91" s="64">
        <f t="shared" si="23"/>
        <v>0</v>
      </c>
      <c r="Q91" s="64">
        <f t="shared" si="24"/>
        <v>0</v>
      </c>
      <c r="R91" s="65">
        <f t="shared" si="25"/>
        <v>0.17</v>
      </c>
      <c r="S91" s="65">
        <f t="shared" ref="S91:S154" si="51">IF(R91&gt;0.6,+R91-0.6,0)</f>
        <v>0</v>
      </c>
      <c r="T91" s="64">
        <f t="shared" ref="T91:T154" si="52">ROUND(S91*K91,2)</f>
        <v>0</v>
      </c>
      <c r="U91" s="64">
        <f t="shared" si="26"/>
        <v>0</v>
      </c>
      <c r="V91" s="63">
        <v>0</v>
      </c>
      <c r="W91" s="64">
        <f t="shared" si="27"/>
        <v>0</v>
      </c>
      <c r="X91" s="27">
        <f t="shared" si="28"/>
        <v>9.3000000000000007</v>
      </c>
      <c r="Y91" s="11">
        <f t="shared" si="29"/>
        <v>192.93</v>
      </c>
      <c r="Z91" s="61">
        <v>378575291.32999998</v>
      </c>
      <c r="AA91" s="63">
        <v>1908</v>
      </c>
      <c r="AB91" s="27">
        <f t="shared" ref="AB91:AB154" si="53">ROUND(Z91/AA91,2)</f>
        <v>198414.72</v>
      </c>
      <c r="AC91" s="10">
        <f t="shared" ref="AC91:AC154" si="54">(ROUND(AB91/$AC$21,6))</f>
        <v>0.77351000000000003</v>
      </c>
      <c r="AD91" s="63">
        <v>111429</v>
      </c>
      <c r="AE91" s="10">
        <f t="shared" ref="AE91:AE154" si="55">(ROUND(AD91/$AE$21,6))</f>
        <v>0.80783799999999995</v>
      </c>
      <c r="AF91" s="10">
        <f t="shared" si="39"/>
        <v>0.216192</v>
      </c>
      <c r="AG91" s="66">
        <f t="shared" ref="AG91:AG154" si="56">IF(OR(B91=1,C91=1),MAX($L$7,AF91),MAX($L$6,AF91))</f>
        <v>0.216192</v>
      </c>
      <c r="AH91" s="67">
        <f t="shared" ref="AH91:AH154" si="57">IF(G91&gt;=1,IF(G91&lt;=5,0.06,IF(G91&lt;=10,0.05,IF(G91&lt;=15,0.04,IF(G91&lt;=19,0.03,0)))),0)</f>
        <v>0</v>
      </c>
      <c r="AI91" s="68">
        <f t="shared" si="30"/>
        <v>0.216192</v>
      </c>
      <c r="AJ91" s="63">
        <v>0</v>
      </c>
      <c r="AK91">
        <v>0</v>
      </c>
      <c r="AL91" s="26">
        <f t="shared" si="31"/>
        <v>0</v>
      </c>
      <c r="AM91" s="63">
        <v>1</v>
      </c>
      <c r="AN91">
        <v>6</v>
      </c>
      <c r="AO91" s="26">
        <f t="shared" si="32"/>
        <v>600</v>
      </c>
      <c r="AP91" s="26">
        <f t="shared" ref="AP91:AP154" si="58">ROUND(Y91*AI91*$AP$21,0)</f>
        <v>480707</v>
      </c>
      <c r="AQ91" s="26">
        <f t="shared" si="33"/>
        <v>481307</v>
      </c>
      <c r="AR91" s="69">
        <v>1327652</v>
      </c>
      <c r="AS91" s="69">
        <f t="shared" si="40"/>
        <v>481307</v>
      </c>
      <c r="AT91" s="63">
        <v>1071722</v>
      </c>
      <c r="AU91" s="26">
        <f t="shared" si="41"/>
        <v>590415</v>
      </c>
      <c r="AV91" s="70" t="str">
        <f t="shared" si="43"/>
        <v>No</v>
      </c>
      <c r="AW91" s="69">
        <f t="shared" si="34"/>
        <v>0</v>
      </c>
      <c r="AX91" s="71">
        <f t="shared" si="35"/>
        <v>1071722</v>
      </c>
      <c r="AY91" s="72">
        <f t="shared" si="42"/>
        <v>1071722</v>
      </c>
      <c r="AZ91" s="73">
        <f t="shared" si="36"/>
        <v>0</v>
      </c>
      <c r="BA91" s="73"/>
      <c r="BB91" s="73">
        <f t="shared" si="37"/>
        <v>12108.687305995752</v>
      </c>
      <c r="BC91" s="26"/>
      <c r="BE91" s="74">
        <f t="shared" si="38"/>
        <v>-590415</v>
      </c>
      <c r="BF91" s="74">
        <f t="shared" ref="BF91:BL122" si="59">$AQ91-CG91</f>
        <v>-590415</v>
      </c>
      <c r="BG91" s="74">
        <f t="shared" si="59"/>
        <v>-506044.69649999996</v>
      </c>
      <c r="BH91" s="74">
        <f t="shared" si="59"/>
        <v>-421687.04559344996</v>
      </c>
      <c r="BI91" s="74">
        <f t="shared" si="59"/>
        <v>-337349.63647476002</v>
      </c>
      <c r="BJ91" s="74">
        <f t="shared" si="59"/>
        <v>-253012.22735606995</v>
      </c>
      <c r="BK91" s="74">
        <f t="shared" si="59"/>
        <v>-168683.2519782919</v>
      </c>
      <c r="BL91" s="74">
        <f t="shared" si="59"/>
        <v>-84341.625989145949</v>
      </c>
      <c r="BM91" s="74"/>
      <c r="BO91" s="74">
        <f t="shared" ref="BO91:BV122" si="60">BE91*BO$16</f>
        <v>0</v>
      </c>
      <c r="BP91" s="74">
        <f t="shared" si="60"/>
        <v>-84370.303499999995</v>
      </c>
      <c r="BQ91" s="74">
        <f t="shared" si="60"/>
        <v>-84357.650906549985</v>
      </c>
      <c r="BR91" s="74">
        <f t="shared" si="60"/>
        <v>-84337.409118690004</v>
      </c>
      <c r="BS91" s="74">
        <f t="shared" si="60"/>
        <v>-84337.409118690004</v>
      </c>
      <c r="BT91" s="74">
        <f t="shared" si="60"/>
        <v>-84328.975377778115</v>
      </c>
      <c r="BU91" s="74">
        <f t="shared" si="60"/>
        <v>-84341.625989145949</v>
      </c>
      <c r="BV91" s="74">
        <f t="shared" si="45"/>
        <v>-84341.625989145949</v>
      </c>
      <c r="BX91" s="74">
        <f t="shared" ref="BX91:BX154" si="61">AY91+BO91</f>
        <v>1071722</v>
      </c>
      <c r="BY91" s="74">
        <f t="shared" ref="BY91:CE122" si="62">CG91+BP91</f>
        <v>987351.69649999996</v>
      </c>
      <c r="BZ91" s="74">
        <f t="shared" si="62"/>
        <v>902994.04559344996</v>
      </c>
      <c r="CA91" s="74">
        <f t="shared" si="62"/>
        <v>818656.63647476002</v>
      </c>
      <c r="CB91" s="74">
        <f t="shared" si="62"/>
        <v>734319.22735606995</v>
      </c>
      <c r="CC91" s="74">
        <f t="shared" si="62"/>
        <v>649990.2519782919</v>
      </c>
      <c r="CD91" s="74">
        <f t="shared" si="62"/>
        <v>565648.62598914595</v>
      </c>
      <c r="CE91" s="74">
        <f t="shared" si="62"/>
        <v>481307</v>
      </c>
      <c r="CF91" s="74"/>
      <c r="CG91" s="74">
        <f t="shared" ref="CG91:CG154" si="63">IF(OR($C91=1,$B91=1),MAX(BX91,AY91,$AR91),BX91)</f>
        <v>1071722</v>
      </c>
      <c r="CH91" s="74">
        <f t="shared" ref="CH91:CN106" si="64">IF(OR($C91=1,$B91=1),MAX(BY91,CG91,$AR91),BY91)</f>
        <v>987351.69649999996</v>
      </c>
      <c r="CI91" s="74">
        <f t="shared" si="64"/>
        <v>902994.04559344996</v>
      </c>
      <c r="CJ91" s="74">
        <f t="shared" si="64"/>
        <v>818656.63647476002</v>
      </c>
      <c r="CK91" s="74">
        <f t="shared" si="64"/>
        <v>734319.22735606995</v>
      </c>
      <c r="CL91" s="74">
        <f t="shared" si="64"/>
        <v>649990.2519782919</v>
      </c>
      <c r="CM91" s="74">
        <f t="shared" si="64"/>
        <v>565648.62598914595</v>
      </c>
      <c r="CN91" s="74">
        <f t="shared" si="64"/>
        <v>481307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>
        <v>0</v>
      </c>
      <c r="H92" s="6">
        <v>66</v>
      </c>
      <c r="I92" s="2" t="s">
        <v>253</v>
      </c>
      <c r="J92" s="60"/>
      <c r="K92" s="61">
        <v>701.64</v>
      </c>
      <c r="L92" s="62"/>
      <c r="M92" s="63">
        <v>160</v>
      </c>
      <c r="N92" s="64">
        <f t="shared" ref="N92:N155" si="65">ROUND(M92*0.3,2)</f>
        <v>48</v>
      </c>
      <c r="O92" s="64">
        <f t="shared" ref="O92:O155" si="66">ROUND(K92*0.6,2)</f>
        <v>420.98</v>
      </c>
      <c r="P92" s="64">
        <f t="shared" ref="P92:P155" si="67">MAX(M92-O92,0)</f>
        <v>0</v>
      </c>
      <c r="Q92" s="64">
        <f t="shared" ref="Q92:Q155" si="68">ROUND(P92*0.15,2)</f>
        <v>0</v>
      </c>
      <c r="R92" s="65">
        <f t="shared" ref="R92:R155" si="69">ROUND(M92/K92,2)</f>
        <v>0.23</v>
      </c>
      <c r="S92" s="65">
        <f t="shared" si="51"/>
        <v>0</v>
      </c>
      <c r="T92" s="64">
        <f t="shared" si="52"/>
        <v>0</v>
      </c>
      <c r="U92" s="64">
        <f t="shared" ref="U92:U155" si="70">ROUND(T92*0.15,2)</f>
        <v>0</v>
      </c>
      <c r="V92" s="63">
        <v>6</v>
      </c>
      <c r="W92" s="64">
        <f t="shared" ref="W92:W155" si="71">ROUND(V92*0.25,2)</f>
        <v>1.5</v>
      </c>
      <c r="X92" s="27">
        <f t="shared" ref="X92:X155" si="72">ROUND(M92*$X$2,2)</f>
        <v>48</v>
      </c>
      <c r="Y92" s="11">
        <f t="shared" ref="Y92:Y155" si="73">+K92+N92+Q92+W92</f>
        <v>751.14</v>
      </c>
      <c r="Z92" s="61">
        <v>1120132814.3299999</v>
      </c>
      <c r="AA92" s="63">
        <v>5562</v>
      </c>
      <c r="AB92" s="27">
        <f t="shared" si="53"/>
        <v>201390.29</v>
      </c>
      <c r="AC92" s="10">
        <f t="shared" si="54"/>
        <v>0.78510999999999997</v>
      </c>
      <c r="AD92" s="63">
        <v>102078</v>
      </c>
      <c r="AE92" s="10">
        <f t="shared" si="55"/>
        <v>0.74004499999999995</v>
      </c>
      <c r="AF92" s="10">
        <f t="shared" si="39"/>
        <v>0.22841</v>
      </c>
      <c r="AG92" s="66">
        <f t="shared" si="56"/>
        <v>0.22841</v>
      </c>
      <c r="AH92" s="67">
        <f t="shared" si="57"/>
        <v>0</v>
      </c>
      <c r="AI92" s="68">
        <f t="shared" ref="AI92:AI155" si="74">+AH92+AG92</f>
        <v>0.22841</v>
      </c>
      <c r="AJ92" s="63">
        <v>702</v>
      </c>
      <c r="AK92">
        <v>13</v>
      </c>
      <c r="AL92" s="26">
        <f t="shared" ref="AL92:AL155" si="75">ROUND(AJ92*AK92*100,0)</f>
        <v>912600</v>
      </c>
      <c r="AM92" s="63">
        <v>0</v>
      </c>
      <c r="AN92">
        <v>0</v>
      </c>
      <c r="AO92" s="26">
        <f t="shared" ref="AO92:AO155" si="76">ROUND(AM92*AN92*100,0)</f>
        <v>0</v>
      </c>
      <c r="AP92" s="26">
        <f t="shared" si="58"/>
        <v>1977320</v>
      </c>
      <c r="AQ92" s="26">
        <f t="shared" ref="AQ92:AQ155" si="77">SUM(AL92+AO92+AP92)</f>
        <v>2889920</v>
      </c>
      <c r="AR92" s="69">
        <v>2708774</v>
      </c>
      <c r="AS92" s="69">
        <f t="shared" si="40"/>
        <v>2889920</v>
      </c>
      <c r="AT92" s="63">
        <v>2506509</v>
      </c>
      <c r="AU92" s="26">
        <f t="shared" si="41"/>
        <v>383411</v>
      </c>
      <c r="AV92" s="70" t="str">
        <f t="shared" si="43"/>
        <v>Yes</v>
      </c>
      <c r="AW92" s="69">
        <f t="shared" ref="AW92:AW155" si="78">IF(AV92="Yes",+AU92*$L$9,+AU92*$L$10)</f>
        <v>383411</v>
      </c>
      <c r="AX92" s="71">
        <f t="shared" ref="AX92:AX155" si="79">IF(AV92="Yes",AT92+AW92,AT92- AW92)</f>
        <v>2889920</v>
      </c>
      <c r="AY92" s="72">
        <f t="shared" si="42"/>
        <v>2889920</v>
      </c>
      <c r="AZ92" s="73">
        <f t="shared" ref="AZ92:AZ155" si="80">AY92-AT92</f>
        <v>383411</v>
      </c>
      <c r="BA92" s="73"/>
      <c r="BB92" s="73">
        <f t="shared" ref="BB92:BB155" si="81">$L$8*Y92/K92</f>
        <v>12338.077219086712</v>
      </c>
      <c r="BC92" s="26"/>
      <c r="BE92" s="74">
        <f t="shared" ref="BE92:BE155" si="82">$AQ92-AY92</f>
        <v>0</v>
      </c>
      <c r="BF92" s="74">
        <f t="shared" si="59"/>
        <v>0</v>
      </c>
      <c r="BG92" s="74">
        <f t="shared" si="59"/>
        <v>0</v>
      </c>
      <c r="BH92" s="74">
        <f t="shared" si="59"/>
        <v>0</v>
      </c>
      <c r="BI92" s="74">
        <f t="shared" si="59"/>
        <v>0</v>
      </c>
      <c r="BJ92" s="74">
        <f t="shared" si="59"/>
        <v>0</v>
      </c>
      <c r="BK92" s="74">
        <f t="shared" si="59"/>
        <v>0</v>
      </c>
      <c r="BL92" s="74">
        <f t="shared" si="59"/>
        <v>0</v>
      </c>
      <c r="BM92" s="74"/>
      <c r="BO92" s="74">
        <f t="shared" si="60"/>
        <v>0</v>
      </c>
      <c r="BP92" s="74">
        <f t="shared" si="60"/>
        <v>0</v>
      </c>
      <c r="BQ92" s="74">
        <f t="shared" si="60"/>
        <v>0</v>
      </c>
      <c r="BR92" s="74">
        <f t="shared" si="60"/>
        <v>0</v>
      </c>
      <c r="BS92" s="74">
        <f t="shared" si="60"/>
        <v>0</v>
      </c>
      <c r="BT92" s="74">
        <f t="shared" si="60"/>
        <v>0</v>
      </c>
      <c r="BU92" s="74">
        <f t="shared" si="60"/>
        <v>0</v>
      </c>
      <c r="BV92" s="74">
        <f t="shared" si="45"/>
        <v>0</v>
      </c>
      <c r="BX92" s="74">
        <f t="shared" si="61"/>
        <v>2889920</v>
      </c>
      <c r="BY92" s="74">
        <f t="shared" si="62"/>
        <v>2889920</v>
      </c>
      <c r="BZ92" s="74">
        <f t="shared" si="62"/>
        <v>2889920</v>
      </c>
      <c r="CA92" s="74">
        <f t="shared" si="62"/>
        <v>2889920</v>
      </c>
      <c r="CB92" s="74">
        <f t="shared" si="62"/>
        <v>2889920</v>
      </c>
      <c r="CC92" s="74">
        <f t="shared" si="62"/>
        <v>2889920</v>
      </c>
      <c r="CD92" s="74">
        <f t="shared" si="62"/>
        <v>2889920</v>
      </c>
      <c r="CE92" s="74">
        <f t="shared" si="62"/>
        <v>2889920</v>
      </c>
      <c r="CF92" s="74"/>
      <c r="CG92" s="74">
        <f t="shared" si="63"/>
        <v>2889920</v>
      </c>
      <c r="CH92" s="74">
        <f t="shared" si="64"/>
        <v>2889920</v>
      </c>
      <c r="CI92" s="74">
        <f t="shared" si="64"/>
        <v>2889920</v>
      </c>
      <c r="CJ92" s="74">
        <f t="shared" si="64"/>
        <v>2889920</v>
      </c>
      <c r="CK92" s="74">
        <f t="shared" si="64"/>
        <v>2889920</v>
      </c>
      <c r="CL92" s="74">
        <f t="shared" si="64"/>
        <v>2889920</v>
      </c>
      <c r="CM92" s="74">
        <f t="shared" si="64"/>
        <v>2889920</v>
      </c>
      <c r="CN92" s="74">
        <f t="shared" si="64"/>
        <v>2889920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>
        <v>0</v>
      </c>
      <c r="H93" s="6">
        <v>67</v>
      </c>
      <c r="I93" s="2" t="s">
        <v>254</v>
      </c>
      <c r="J93" s="60"/>
      <c r="K93" s="61">
        <v>1209.29</v>
      </c>
      <c r="L93" s="62"/>
      <c r="M93" s="63">
        <v>222</v>
      </c>
      <c r="N93" s="64">
        <f t="shared" si="65"/>
        <v>66.599999999999994</v>
      </c>
      <c r="O93" s="64">
        <f t="shared" si="66"/>
        <v>725.57</v>
      </c>
      <c r="P93" s="64">
        <f t="shared" si="67"/>
        <v>0</v>
      </c>
      <c r="Q93" s="64">
        <f t="shared" si="68"/>
        <v>0</v>
      </c>
      <c r="R93" s="65">
        <f t="shared" si="69"/>
        <v>0.18</v>
      </c>
      <c r="S93" s="65">
        <f t="shared" si="51"/>
        <v>0</v>
      </c>
      <c r="T93" s="64">
        <f t="shared" si="52"/>
        <v>0</v>
      </c>
      <c r="U93" s="64">
        <f t="shared" si="70"/>
        <v>0</v>
      </c>
      <c r="V93" s="63">
        <v>2</v>
      </c>
      <c r="W93" s="64">
        <f t="shared" si="71"/>
        <v>0.5</v>
      </c>
      <c r="X93" s="27">
        <f t="shared" si="72"/>
        <v>66.599999999999994</v>
      </c>
      <c r="Y93" s="11">
        <f t="shared" si="73"/>
        <v>1276.3899999999999</v>
      </c>
      <c r="Z93" s="61">
        <v>1480350372.6700001</v>
      </c>
      <c r="AA93" s="63">
        <v>9121</v>
      </c>
      <c r="AB93" s="27">
        <f t="shared" si="53"/>
        <v>162301.32</v>
      </c>
      <c r="AC93" s="10">
        <f t="shared" si="54"/>
        <v>0.63272399999999995</v>
      </c>
      <c r="AD93" s="63">
        <v>136397</v>
      </c>
      <c r="AE93" s="10">
        <f t="shared" si="55"/>
        <v>0.98885100000000004</v>
      </c>
      <c r="AF93" s="10">
        <f t="shared" ref="AF93:AF156" si="83">ROUND(1-((AC93*$L$4)+(AE93*$L$5)),6)</f>
        <v>0.260438</v>
      </c>
      <c r="AG93" s="66">
        <f t="shared" si="56"/>
        <v>0.260438</v>
      </c>
      <c r="AH93" s="67">
        <f t="shared" si="57"/>
        <v>0</v>
      </c>
      <c r="AI93" s="68">
        <f t="shared" si="74"/>
        <v>0.260438</v>
      </c>
      <c r="AJ93" s="63">
        <v>583</v>
      </c>
      <c r="AK93">
        <v>6</v>
      </c>
      <c r="AL93" s="26">
        <f t="shared" si="75"/>
        <v>349800</v>
      </c>
      <c r="AM93" s="63">
        <v>0</v>
      </c>
      <c r="AN93">
        <v>0</v>
      </c>
      <c r="AO93" s="26">
        <f t="shared" si="76"/>
        <v>0</v>
      </c>
      <c r="AP93" s="26">
        <f t="shared" si="58"/>
        <v>3831146</v>
      </c>
      <c r="AQ93" s="26">
        <f t="shared" si="77"/>
        <v>4180946</v>
      </c>
      <c r="AR93" s="69">
        <v>6875123</v>
      </c>
      <c r="AS93" s="69">
        <f t="shared" ref="AS93:AS156" si="84">IF(C93=1, MAX(AR93, AQ93, AT93), AQ93)</f>
        <v>4180946</v>
      </c>
      <c r="AT93" s="63">
        <v>5997693</v>
      </c>
      <c r="AU93" s="26">
        <f t="shared" ref="AU93:AU156" si="85">ABS(AQ93-AT93)</f>
        <v>1816747</v>
      </c>
      <c r="AV93" s="70" t="str">
        <f t="shared" si="43"/>
        <v>No</v>
      </c>
      <c r="AW93" s="69">
        <f t="shared" si="78"/>
        <v>0</v>
      </c>
      <c r="AX93" s="71">
        <f t="shared" si="79"/>
        <v>5997693</v>
      </c>
      <c r="AY93" s="72">
        <f t="shared" ref="AY93:AY156" si="86">IF(C93=1,MAX(AX93,AR93,AT93),AX93)</f>
        <v>5997693</v>
      </c>
      <c r="AZ93" s="73">
        <f t="shared" si="80"/>
        <v>0</v>
      </c>
      <c r="BA93" s="73"/>
      <c r="BB93" s="73">
        <f t="shared" si="81"/>
        <v>12164.488873636596</v>
      </c>
      <c r="BC93" s="26"/>
      <c r="BE93" s="74">
        <f t="shared" si="82"/>
        <v>-1816747</v>
      </c>
      <c r="BF93" s="74">
        <f t="shared" si="59"/>
        <v>-1816747</v>
      </c>
      <c r="BG93" s="74">
        <f t="shared" si="59"/>
        <v>-1557133.8536999999</v>
      </c>
      <c r="BH93" s="74">
        <f t="shared" si="59"/>
        <v>-1297559.6402882095</v>
      </c>
      <c r="BI93" s="74">
        <f t="shared" si="59"/>
        <v>-1038047.7122305678</v>
      </c>
      <c r="BJ93" s="74">
        <f t="shared" si="59"/>
        <v>-778535.7841729261</v>
      </c>
      <c r="BK93" s="74">
        <f t="shared" si="59"/>
        <v>-519049.80730808992</v>
      </c>
      <c r="BL93" s="74">
        <f t="shared" si="59"/>
        <v>-259524.90365404449</v>
      </c>
      <c r="BM93" s="74"/>
      <c r="BO93" s="74">
        <f t="shared" si="60"/>
        <v>0</v>
      </c>
      <c r="BP93" s="74">
        <f t="shared" si="60"/>
        <v>-259613.14629999999</v>
      </c>
      <c r="BQ93" s="74">
        <f t="shared" si="60"/>
        <v>-259574.21341178997</v>
      </c>
      <c r="BR93" s="74">
        <f t="shared" si="60"/>
        <v>-259511.92805764193</v>
      </c>
      <c r="BS93" s="74">
        <f t="shared" si="60"/>
        <v>-259511.92805764196</v>
      </c>
      <c r="BT93" s="74">
        <f t="shared" si="60"/>
        <v>-259485.97686483627</v>
      </c>
      <c r="BU93" s="74">
        <f t="shared" si="60"/>
        <v>-259524.90365404496</v>
      </c>
      <c r="BV93" s="74">
        <f t="shared" si="45"/>
        <v>-259524.90365404449</v>
      </c>
      <c r="BX93" s="74">
        <f t="shared" si="61"/>
        <v>5997693</v>
      </c>
      <c r="BY93" s="74">
        <f t="shared" si="62"/>
        <v>5738079.8536999999</v>
      </c>
      <c r="BZ93" s="74">
        <f t="shared" si="62"/>
        <v>5478505.6402882095</v>
      </c>
      <c r="CA93" s="74">
        <f t="shared" si="62"/>
        <v>5218993.7122305678</v>
      </c>
      <c r="CB93" s="74">
        <f t="shared" si="62"/>
        <v>4959481.7841729261</v>
      </c>
      <c r="CC93" s="74">
        <f t="shared" si="62"/>
        <v>4699995.8073080899</v>
      </c>
      <c r="CD93" s="74">
        <f t="shared" si="62"/>
        <v>4440470.9036540445</v>
      </c>
      <c r="CE93" s="74">
        <f t="shared" si="62"/>
        <v>4180946</v>
      </c>
      <c r="CF93" s="74"/>
      <c r="CG93" s="74">
        <f t="shared" si="63"/>
        <v>5997693</v>
      </c>
      <c r="CH93" s="74">
        <f t="shared" si="64"/>
        <v>5738079.8536999999</v>
      </c>
      <c r="CI93" s="74">
        <f t="shared" si="64"/>
        <v>5478505.6402882095</v>
      </c>
      <c r="CJ93" s="74">
        <f t="shared" si="64"/>
        <v>5218993.7122305678</v>
      </c>
      <c r="CK93" s="74">
        <f t="shared" si="64"/>
        <v>4959481.7841729261</v>
      </c>
      <c r="CL93" s="74">
        <f t="shared" si="64"/>
        <v>4699995.8073080899</v>
      </c>
      <c r="CM93" s="74">
        <f t="shared" si="64"/>
        <v>4440470.9036540445</v>
      </c>
      <c r="CN93" s="74">
        <f t="shared" si="64"/>
        <v>4180946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>
        <v>0</v>
      </c>
      <c r="H94" s="6">
        <v>68</v>
      </c>
      <c r="I94" s="2" t="s">
        <v>255</v>
      </c>
      <c r="J94" s="60"/>
      <c r="K94" s="61">
        <v>191.95</v>
      </c>
      <c r="L94" s="62"/>
      <c r="M94" s="63">
        <v>57</v>
      </c>
      <c r="N94" s="64">
        <f t="shared" si="65"/>
        <v>17.100000000000001</v>
      </c>
      <c r="O94" s="64">
        <f t="shared" si="66"/>
        <v>115.17</v>
      </c>
      <c r="P94" s="64">
        <f t="shared" si="67"/>
        <v>0</v>
      </c>
      <c r="Q94" s="64">
        <f t="shared" si="68"/>
        <v>0</v>
      </c>
      <c r="R94" s="65">
        <f t="shared" si="69"/>
        <v>0.3</v>
      </c>
      <c r="S94" s="65">
        <f t="shared" si="51"/>
        <v>0</v>
      </c>
      <c r="T94" s="64">
        <f t="shared" si="52"/>
        <v>0</v>
      </c>
      <c r="U94" s="64">
        <f t="shared" si="70"/>
        <v>0</v>
      </c>
      <c r="V94" s="63">
        <v>2</v>
      </c>
      <c r="W94" s="64">
        <f t="shared" si="71"/>
        <v>0.5</v>
      </c>
      <c r="X94" s="27">
        <f t="shared" si="72"/>
        <v>17.100000000000001</v>
      </c>
      <c r="Y94" s="11">
        <f t="shared" si="73"/>
        <v>209.54999999999998</v>
      </c>
      <c r="Z94" s="61">
        <v>1160248949.3299999</v>
      </c>
      <c r="AA94" s="63">
        <v>3051</v>
      </c>
      <c r="AB94" s="27">
        <f t="shared" si="53"/>
        <v>380284.81</v>
      </c>
      <c r="AC94" s="10">
        <f t="shared" si="54"/>
        <v>1.4825219999999999</v>
      </c>
      <c r="AD94" s="63">
        <v>93281</v>
      </c>
      <c r="AE94" s="10">
        <f t="shared" si="55"/>
        <v>0.67626799999999998</v>
      </c>
      <c r="AF94" s="10">
        <f t="shared" si="83"/>
        <v>-0.240646</v>
      </c>
      <c r="AG94" s="66">
        <f t="shared" si="56"/>
        <v>0.01</v>
      </c>
      <c r="AH94" s="67">
        <f t="shared" si="57"/>
        <v>0</v>
      </c>
      <c r="AI94" s="68">
        <f t="shared" si="74"/>
        <v>0.01</v>
      </c>
      <c r="AJ94" s="63">
        <v>44</v>
      </c>
      <c r="AK94">
        <v>4</v>
      </c>
      <c r="AL94" s="26">
        <f t="shared" si="75"/>
        <v>17600</v>
      </c>
      <c r="AM94" s="63">
        <v>0</v>
      </c>
      <c r="AN94">
        <v>0</v>
      </c>
      <c r="AO94" s="26">
        <f t="shared" si="76"/>
        <v>0</v>
      </c>
      <c r="AP94" s="26">
        <f t="shared" si="58"/>
        <v>24151</v>
      </c>
      <c r="AQ94" s="26">
        <f t="shared" si="77"/>
        <v>41751</v>
      </c>
      <c r="AR94" s="69">
        <v>25634</v>
      </c>
      <c r="AS94" s="69">
        <f t="shared" si="84"/>
        <v>41751</v>
      </c>
      <c r="AT94" s="63">
        <v>38093</v>
      </c>
      <c r="AU94" s="26">
        <f t="shared" si="85"/>
        <v>3658</v>
      </c>
      <c r="AV94" s="70" t="str">
        <f t="shared" ref="AV94:AV157" si="87">IF(AQ94&gt;AT94,"Yes","No")</f>
        <v>Yes</v>
      </c>
      <c r="AW94" s="69">
        <f t="shared" si="78"/>
        <v>3658</v>
      </c>
      <c r="AX94" s="71">
        <f t="shared" si="79"/>
        <v>41751</v>
      </c>
      <c r="AY94" s="72">
        <f t="shared" si="86"/>
        <v>41751</v>
      </c>
      <c r="AZ94" s="73">
        <f t="shared" si="80"/>
        <v>3658</v>
      </c>
      <c r="BA94" s="73"/>
      <c r="BB94" s="73">
        <f t="shared" si="81"/>
        <v>12581.733524355303</v>
      </c>
      <c r="BC94" s="26"/>
      <c r="BE94" s="74">
        <f t="shared" si="82"/>
        <v>0</v>
      </c>
      <c r="BF94" s="74">
        <f t="shared" si="59"/>
        <v>0</v>
      </c>
      <c r="BG94" s="74">
        <f t="shared" si="59"/>
        <v>0</v>
      </c>
      <c r="BH94" s="74">
        <f t="shared" si="59"/>
        <v>0</v>
      </c>
      <c r="BI94" s="74">
        <f t="shared" si="59"/>
        <v>0</v>
      </c>
      <c r="BJ94" s="74">
        <f t="shared" si="59"/>
        <v>0</v>
      </c>
      <c r="BK94" s="74">
        <f t="shared" si="59"/>
        <v>0</v>
      </c>
      <c r="BL94" s="74">
        <f t="shared" si="59"/>
        <v>0</v>
      </c>
      <c r="BM94" s="74"/>
      <c r="BO94" s="74">
        <f t="shared" si="60"/>
        <v>0</v>
      </c>
      <c r="BP94" s="74">
        <f t="shared" si="60"/>
        <v>0</v>
      </c>
      <c r="BQ94" s="74">
        <f t="shared" si="60"/>
        <v>0</v>
      </c>
      <c r="BR94" s="74">
        <f t="shared" si="60"/>
        <v>0</v>
      </c>
      <c r="BS94" s="74">
        <f t="shared" si="60"/>
        <v>0</v>
      </c>
      <c r="BT94" s="74">
        <f t="shared" si="60"/>
        <v>0</v>
      </c>
      <c r="BU94" s="74">
        <f t="shared" si="60"/>
        <v>0</v>
      </c>
      <c r="BV94" s="74">
        <f t="shared" si="45"/>
        <v>0</v>
      </c>
      <c r="BX94" s="74">
        <f t="shared" si="61"/>
        <v>41751</v>
      </c>
      <c r="BY94" s="74">
        <f t="shared" si="62"/>
        <v>41751</v>
      </c>
      <c r="BZ94" s="74">
        <f t="shared" si="62"/>
        <v>41751</v>
      </c>
      <c r="CA94" s="74">
        <f t="shared" si="62"/>
        <v>41751</v>
      </c>
      <c r="CB94" s="74">
        <f t="shared" si="62"/>
        <v>41751</v>
      </c>
      <c r="CC94" s="74">
        <f t="shared" si="62"/>
        <v>41751</v>
      </c>
      <c r="CD94" s="74">
        <f t="shared" si="62"/>
        <v>41751</v>
      </c>
      <c r="CE94" s="74">
        <f t="shared" si="62"/>
        <v>41751</v>
      </c>
      <c r="CF94" s="74"/>
      <c r="CG94" s="74">
        <f t="shared" si="63"/>
        <v>41751</v>
      </c>
      <c r="CH94" s="74">
        <f t="shared" si="64"/>
        <v>41751</v>
      </c>
      <c r="CI94" s="74">
        <f t="shared" si="64"/>
        <v>41751</v>
      </c>
      <c r="CJ94" s="74">
        <f t="shared" si="64"/>
        <v>41751</v>
      </c>
      <c r="CK94" s="74">
        <f t="shared" si="64"/>
        <v>41751</v>
      </c>
      <c r="CL94" s="74">
        <f t="shared" si="64"/>
        <v>41751</v>
      </c>
      <c r="CM94" s="74">
        <f t="shared" si="64"/>
        <v>41751</v>
      </c>
      <c r="CN94" s="74">
        <f t="shared" si="64"/>
        <v>41751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>
        <v>31</v>
      </c>
      <c r="H95" s="6">
        <v>69</v>
      </c>
      <c r="I95" s="2" t="s">
        <v>256</v>
      </c>
      <c r="J95" s="60"/>
      <c r="K95" s="61">
        <v>2025.11</v>
      </c>
      <c r="L95" s="76"/>
      <c r="M95" s="63">
        <v>1064</v>
      </c>
      <c r="N95" s="64">
        <f t="shared" si="65"/>
        <v>319.2</v>
      </c>
      <c r="O95" s="64">
        <f t="shared" si="66"/>
        <v>1215.07</v>
      </c>
      <c r="P95" s="64">
        <f t="shared" si="67"/>
        <v>0</v>
      </c>
      <c r="Q95" s="64">
        <f t="shared" si="68"/>
        <v>0</v>
      </c>
      <c r="R95" s="65">
        <f t="shared" si="69"/>
        <v>0.53</v>
      </c>
      <c r="S95" s="65">
        <f t="shared" si="51"/>
        <v>0</v>
      </c>
      <c r="T95" s="64">
        <f t="shared" si="52"/>
        <v>0</v>
      </c>
      <c r="U95" s="64">
        <f t="shared" si="70"/>
        <v>0</v>
      </c>
      <c r="V95" s="63">
        <v>57</v>
      </c>
      <c r="W95" s="64">
        <f t="shared" si="71"/>
        <v>14.25</v>
      </c>
      <c r="X95" s="27">
        <f t="shared" si="72"/>
        <v>319.2</v>
      </c>
      <c r="Y95" s="11">
        <f t="shared" si="73"/>
        <v>2358.56</v>
      </c>
      <c r="Z95" s="61">
        <v>3050590128</v>
      </c>
      <c r="AA95" s="63">
        <v>17837</v>
      </c>
      <c r="AB95" s="27">
        <f t="shared" si="53"/>
        <v>171025.96</v>
      </c>
      <c r="AC95" s="10">
        <f t="shared" si="54"/>
        <v>0.666736</v>
      </c>
      <c r="AD95" s="63">
        <v>76552</v>
      </c>
      <c r="AE95" s="10">
        <f t="shared" si="55"/>
        <v>0.55498599999999998</v>
      </c>
      <c r="AF95" s="10">
        <f t="shared" si="83"/>
        <v>0.36678899999999998</v>
      </c>
      <c r="AG95" s="66">
        <f t="shared" si="56"/>
        <v>0.36678899999999998</v>
      </c>
      <c r="AH95" s="67">
        <f t="shared" si="57"/>
        <v>0</v>
      </c>
      <c r="AI95" s="68">
        <f t="shared" si="74"/>
        <v>0.36678899999999998</v>
      </c>
      <c r="AJ95" s="63">
        <v>0</v>
      </c>
      <c r="AK95">
        <v>0</v>
      </c>
      <c r="AL95" s="26">
        <f t="shared" si="75"/>
        <v>0</v>
      </c>
      <c r="AM95" s="63">
        <v>0</v>
      </c>
      <c r="AN95">
        <v>0</v>
      </c>
      <c r="AO95" s="26">
        <f t="shared" si="76"/>
        <v>0</v>
      </c>
      <c r="AP95" s="26">
        <f t="shared" si="58"/>
        <v>9970207</v>
      </c>
      <c r="AQ95" s="26">
        <f t="shared" si="77"/>
        <v>9970207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85"/>
        <v>5604195</v>
      </c>
      <c r="AV95" s="70" t="str">
        <f t="shared" si="87"/>
        <v>No</v>
      </c>
      <c r="AW95" s="69">
        <f t="shared" si="78"/>
        <v>0</v>
      </c>
      <c r="AX95" s="71">
        <f t="shared" si="79"/>
        <v>15574402</v>
      </c>
      <c r="AY95" s="72">
        <f t="shared" si="86"/>
        <v>15574402</v>
      </c>
      <c r="AZ95" s="73">
        <f t="shared" si="80"/>
        <v>0</v>
      </c>
      <c r="BA95" s="73"/>
      <c r="BB95" s="73">
        <f t="shared" si="81"/>
        <v>13422.68024946793</v>
      </c>
      <c r="BC95" s="26"/>
      <c r="BE95" s="74">
        <f t="shared" si="82"/>
        <v>-5604195</v>
      </c>
      <c r="BF95" s="74">
        <f t="shared" si="59"/>
        <v>-5604195</v>
      </c>
      <c r="BG95" s="74">
        <f t="shared" si="59"/>
        <v>-5604195</v>
      </c>
      <c r="BH95" s="74">
        <f t="shared" si="59"/>
        <v>-5604195</v>
      </c>
      <c r="BI95" s="74">
        <f t="shared" si="59"/>
        <v>-5604195</v>
      </c>
      <c r="BJ95" s="74">
        <f t="shared" si="59"/>
        <v>-5604195</v>
      </c>
      <c r="BK95" s="74">
        <f t="shared" si="59"/>
        <v>-5604195</v>
      </c>
      <c r="BL95" s="74">
        <f t="shared" si="59"/>
        <v>-5604195</v>
      </c>
      <c r="BM95" s="74"/>
      <c r="BO95" s="74">
        <f t="shared" si="60"/>
        <v>0</v>
      </c>
      <c r="BP95" s="74">
        <f t="shared" si="60"/>
        <v>-800839.46550000005</v>
      </c>
      <c r="BQ95" s="74">
        <f t="shared" si="60"/>
        <v>-934219.30649999995</v>
      </c>
      <c r="BR95" s="74">
        <f t="shared" si="60"/>
        <v>-1120839</v>
      </c>
      <c r="BS95" s="74">
        <f t="shared" si="60"/>
        <v>-1401048.75</v>
      </c>
      <c r="BT95" s="74">
        <f t="shared" si="60"/>
        <v>-1867878.1934999998</v>
      </c>
      <c r="BU95" s="74">
        <f t="shared" si="60"/>
        <v>-2802097.5</v>
      </c>
      <c r="BV95" s="74">
        <f t="shared" si="45"/>
        <v>-5604195</v>
      </c>
      <c r="BX95" s="74">
        <f t="shared" si="61"/>
        <v>15574402</v>
      </c>
      <c r="BY95" s="74">
        <f t="shared" si="62"/>
        <v>14773562.534499999</v>
      </c>
      <c r="BZ95" s="74">
        <f t="shared" si="62"/>
        <v>14640182.693500001</v>
      </c>
      <c r="CA95" s="74">
        <f t="shared" si="62"/>
        <v>14453563</v>
      </c>
      <c r="CB95" s="74">
        <f t="shared" si="62"/>
        <v>14173353.25</v>
      </c>
      <c r="CC95" s="74">
        <f t="shared" si="62"/>
        <v>13706523.806500001</v>
      </c>
      <c r="CD95" s="74">
        <f t="shared" si="62"/>
        <v>12772304.5</v>
      </c>
      <c r="CE95" s="74">
        <f t="shared" si="62"/>
        <v>9970207</v>
      </c>
      <c r="CF95" s="74"/>
      <c r="CG95" s="74">
        <f t="shared" si="63"/>
        <v>15574402</v>
      </c>
      <c r="CH95" s="74">
        <f t="shared" si="64"/>
        <v>15574402</v>
      </c>
      <c r="CI95" s="74">
        <f t="shared" si="64"/>
        <v>15574402</v>
      </c>
      <c r="CJ95" s="74">
        <f t="shared" si="64"/>
        <v>15574402</v>
      </c>
      <c r="CK95" s="74">
        <f t="shared" si="64"/>
        <v>15574402</v>
      </c>
      <c r="CL95" s="74">
        <f t="shared" si="64"/>
        <v>15574402</v>
      </c>
      <c r="CM95" s="74">
        <f t="shared" si="64"/>
        <v>15574402</v>
      </c>
      <c r="CN95" s="74">
        <f t="shared" si="64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>
        <v>0</v>
      </c>
      <c r="H96" s="6">
        <v>70</v>
      </c>
      <c r="I96" s="2" t="s">
        <v>257</v>
      </c>
      <c r="J96" s="60"/>
      <c r="K96" s="61">
        <v>705.74</v>
      </c>
      <c r="L96" s="62"/>
      <c r="M96" s="63">
        <v>98</v>
      </c>
      <c r="N96" s="64">
        <f t="shared" si="65"/>
        <v>29.4</v>
      </c>
      <c r="O96" s="64">
        <f t="shared" si="66"/>
        <v>423.44</v>
      </c>
      <c r="P96" s="64">
        <f t="shared" si="67"/>
        <v>0</v>
      </c>
      <c r="Q96" s="64">
        <f t="shared" si="68"/>
        <v>0</v>
      </c>
      <c r="R96" s="65">
        <f t="shared" si="69"/>
        <v>0.14000000000000001</v>
      </c>
      <c r="S96" s="65">
        <f t="shared" si="51"/>
        <v>0</v>
      </c>
      <c r="T96" s="64">
        <f t="shared" si="52"/>
        <v>0</v>
      </c>
      <c r="U96" s="64">
        <f t="shared" si="70"/>
        <v>0</v>
      </c>
      <c r="V96" s="63">
        <v>6</v>
      </c>
      <c r="W96" s="64">
        <f t="shared" si="71"/>
        <v>1.5</v>
      </c>
      <c r="X96" s="27">
        <f t="shared" si="72"/>
        <v>29.4</v>
      </c>
      <c r="Y96" s="11">
        <f t="shared" si="73"/>
        <v>736.64</v>
      </c>
      <c r="Z96" s="61">
        <v>1321450801</v>
      </c>
      <c r="AA96" s="63">
        <v>6239</v>
      </c>
      <c r="AB96" s="27">
        <f t="shared" si="53"/>
        <v>211804.9</v>
      </c>
      <c r="AC96" s="10">
        <f t="shared" si="54"/>
        <v>0.82571099999999997</v>
      </c>
      <c r="AD96" s="63">
        <v>124620</v>
      </c>
      <c r="AE96" s="10">
        <f t="shared" si="55"/>
        <v>0.90347</v>
      </c>
      <c r="AF96" s="10">
        <f t="shared" si="83"/>
        <v>0.15096100000000001</v>
      </c>
      <c r="AG96" s="66">
        <f t="shared" si="56"/>
        <v>0.15096100000000001</v>
      </c>
      <c r="AH96" s="67">
        <f t="shared" si="57"/>
        <v>0</v>
      </c>
      <c r="AI96" s="68">
        <f t="shared" si="74"/>
        <v>0.15096100000000001</v>
      </c>
      <c r="AJ96" s="63">
        <v>712</v>
      </c>
      <c r="AK96">
        <v>13</v>
      </c>
      <c r="AL96" s="26">
        <f t="shared" si="75"/>
        <v>925600</v>
      </c>
      <c r="AM96" s="63">
        <v>0</v>
      </c>
      <c r="AN96">
        <v>0</v>
      </c>
      <c r="AO96" s="26">
        <f t="shared" si="76"/>
        <v>0</v>
      </c>
      <c r="AP96" s="26">
        <f t="shared" si="58"/>
        <v>1281625</v>
      </c>
      <c r="AQ96" s="26">
        <f t="shared" si="77"/>
        <v>2207225</v>
      </c>
      <c r="AR96" s="69">
        <v>2173420</v>
      </c>
      <c r="AS96" s="69">
        <f t="shared" si="84"/>
        <v>2207225</v>
      </c>
      <c r="AT96" s="63">
        <v>2040165</v>
      </c>
      <c r="AU96" s="26">
        <f t="shared" si="85"/>
        <v>167060</v>
      </c>
      <c r="AV96" s="70" t="str">
        <f t="shared" si="87"/>
        <v>Yes</v>
      </c>
      <c r="AW96" s="69">
        <f t="shared" si="78"/>
        <v>167060</v>
      </c>
      <c r="AX96" s="71">
        <f t="shared" si="79"/>
        <v>2207225</v>
      </c>
      <c r="AY96" s="72">
        <f t="shared" si="86"/>
        <v>2207225</v>
      </c>
      <c r="AZ96" s="73">
        <f t="shared" si="80"/>
        <v>167060</v>
      </c>
      <c r="BA96" s="73"/>
      <c r="BB96" s="73">
        <f t="shared" si="81"/>
        <v>12029.608637741945</v>
      </c>
      <c r="BC96" s="26"/>
      <c r="BE96" s="74">
        <f t="shared" si="82"/>
        <v>0</v>
      </c>
      <c r="BF96" s="74">
        <f t="shared" si="59"/>
        <v>0</v>
      </c>
      <c r="BG96" s="74">
        <f t="shared" si="59"/>
        <v>0</v>
      </c>
      <c r="BH96" s="74">
        <f t="shared" si="59"/>
        <v>0</v>
      </c>
      <c r="BI96" s="74">
        <f t="shared" si="59"/>
        <v>0</v>
      </c>
      <c r="BJ96" s="74">
        <f t="shared" si="59"/>
        <v>0</v>
      </c>
      <c r="BK96" s="74">
        <f t="shared" si="59"/>
        <v>0</v>
      </c>
      <c r="BL96" s="74">
        <f t="shared" si="59"/>
        <v>0</v>
      </c>
      <c r="BM96" s="74"/>
      <c r="BO96" s="74">
        <f t="shared" si="60"/>
        <v>0</v>
      </c>
      <c r="BP96" s="74">
        <f t="shared" si="60"/>
        <v>0</v>
      </c>
      <c r="BQ96" s="74">
        <f t="shared" si="60"/>
        <v>0</v>
      </c>
      <c r="BR96" s="74">
        <f t="shared" si="60"/>
        <v>0</v>
      </c>
      <c r="BS96" s="74">
        <f t="shared" si="60"/>
        <v>0</v>
      </c>
      <c r="BT96" s="74">
        <f t="shared" si="60"/>
        <v>0</v>
      </c>
      <c r="BU96" s="74">
        <f t="shared" si="60"/>
        <v>0</v>
      </c>
      <c r="BV96" s="74">
        <f t="shared" si="45"/>
        <v>0</v>
      </c>
      <c r="BX96" s="74">
        <f t="shared" si="61"/>
        <v>2207225</v>
      </c>
      <c r="BY96" s="74">
        <f t="shared" si="62"/>
        <v>2207225</v>
      </c>
      <c r="BZ96" s="74">
        <f t="shared" si="62"/>
        <v>2207225</v>
      </c>
      <c r="CA96" s="74">
        <f t="shared" si="62"/>
        <v>2207225</v>
      </c>
      <c r="CB96" s="74">
        <f t="shared" si="62"/>
        <v>2207225</v>
      </c>
      <c r="CC96" s="74">
        <f t="shared" si="62"/>
        <v>2207225</v>
      </c>
      <c r="CD96" s="74">
        <f t="shared" si="62"/>
        <v>2207225</v>
      </c>
      <c r="CE96" s="74">
        <f t="shared" si="62"/>
        <v>2207225</v>
      </c>
      <c r="CF96" s="74"/>
      <c r="CG96" s="74">
        <f t="shared" si="63"/>
        <v>2207225</v>
      </c>
      <c r="CH96" s="74">
        <f t="shared" si="64"/>
        <v>2207225</v>
      </c>
      <c r="CI96" s="74">
        <f t="shared" si="64"/>
        <v>2207225</v>
      </c>
      <c r="CJ96" s="74">
        <f t="shared" si="64"/>
        <v>2207225</v>
      </c>
      <c r="CK96" s="74">
        <f t="shared" si="64"/>
        <v>2207225</v>
      </c>
      <c r="CL96" s="74">
        <f t="shared" si="64"/>
        <v>2207225</v>
      </c>
      <c r="CM96" s="74">
        <f t="shared" si="64"/>
        <v>2207225</v>
      </c>
      <c r="CN96" s="74">
        <f t="shared" si="64"/>
        <v>2207225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>
        <v>0</v>
      </c>
      <c r="H97" s="6">
        <v>71</v>
      </c>
      <c r="I97" s="2" t="s">
        <v>258</v>
      </c>
      <c r="J97" s="60"/>
      <c r="K97" s="61">
        <v>840</v>
      </c>
      <c r="L97" s="62"/>
      <c r="M97" s="63">
        <v>237</v>
      </c>
      <c r="N97" s="64">
        <f t="shared" si="65"/>
        <v>71.099999999999994</v>
      </c>
      <c r="O97" s="64">
        <f t="shared" si="66"/>
        <v>504</v>
      </c>
      <c r="P97" s="64">
        <f t="shared" si="67"/>
        <v>0</v>
      </c>
      <c r="Q97" s="64">
        <f t="shared" si="68"/>
        <v>0</v>
      </c>
      <c r="R97" s="65">
        <f t="shared" si="69"/>
        <v>0.28000000000000003</v>
      </c>
      <c r="S97" s="65">
        <f t="shared" si="51"/>
        <v>0</v>
      </c>
      <c r="T97" s="64">
        <f t="shared" si="52"/>
        <v>0</v>
      </c>
      <c r="U97" s="64">
        <f t="shared" si="70"/>
        <v>0</v>
      </c>
      <c r="V97" s="63">
        <v>6</v>
      </c>
      <c r="W97" s="64">
        <f t="shared" si="71"/>
        <v>1.5</v>
      </c>
      <c r="X97" s="27">
        <f t="shared" si="72"/>
        <v>71.099999999999994</v>
      </c>
      <c r="Y97" s="11">
        <f t="shared" si="73"/>
        <v>912.6</v>
      </c>
      <c r="Z97" s="61">
        <v>1358019780.6700001</v>
      </c>
      <c r="AA97" s="63">
        <v>7132</v>
      </c>
      <c r="AB97" s="27">
        <f t="shared" si="53"/>
        <v>190412.2</v>
      </c>
      <c r="AC97" s="10">
        <f t="shared" si="54"/>
        <v>0.742313</v>
      </c>
      <c r="AD97" s="63">
        <v>107050</v>
      </c>
      <c r="AE97" s="10">
        <f t="shared" si="55"/>
        <v>0.77609099999999998</v>
      </c>
      <c r="AF97" s="10">
        <f t="shared" si="83"/>
        <v>0.247554</v>
      </c>
      <c r="AG97" s="66">
        <f t="shared" si="56"/>
        <v>0.247554</v>
      </c>
      <c r="AH97" s="67">
        <f t="shared" si="57"/>
        <v>0</v>
      </c>
      <c r="AI97" s="68">
        <f t="shared" si="74"/>
        <v>0.247554</v>
      </c>
      <c r="AJ97" s="63">
        <v>0</v>
      </c>
      <c r="AK97">
        <v>0</v>
      </c>
      <c r="AL97" s="26">
        <f t="shared" si="75"/>
        <v>0</v>
      </c>
      <c r="AM97" s="63">
        <v>0</v>
      </c>
      <c r="AN97">
        <v>0</v>
      </c>
      <c r="AO97" s="26">
        <f t="shared" si="76"/>
        <v>0</v>
      </c>
      <c r="AP97" s="26">
        <f t="shared" si="58"/>
        <v>2603702</v>
      </c>
      <c r="AQ97" s="26">
        <f t="shared" si="77"/>
        <v>2603702</v>
      </c>
      <c r="AR97" s="69">
        <v>5410404</v>
      </c>
      <c r="AS97" s="69">
        <f t="shared" si="84"/>
        <v>2603702</v>
      </c>
      <c r="AT97" s="63">
        <v>4578589</v>
      </c>
      <c r="AU97" s="26">
        <f t="shared" si="85"/>
        <v>1974887</v>
      </c>
      <c r="AV97" s="70" t="str">
        <f t="shared" si="87"/>
        <v>No</v>
      </c>
      <c r="AW97" s="69">
        <f t="shared" si="78"/>
        <v>0</v>
      </c>
      <c r="AX97" s="71">
        <f t="shared" si="79"/>
        <v>4578589</v>
      </c>
      <c r="AY97" s="72">
        <f t="shared" si="86"/>
        <v>4578589</v>
      </c>
      <c r="AZ97" s="73">
        <f t="shared" si="80"/>
        <v>0</v>
      </c>
      <c r="BA97" s="73"/>
      <c r="BB97" s="73">
        <f t="shared" si="81"/>
        <v>12521.089285714286</v>
      </c>
      <c r="BC97" s="26"/>
      <c r="BE97" s="74">
        <f t="shared" si="82"/>
        <v>-1974887</v>
      </c>
      <c r="BF97" s="74">
        <f t="shared" si="59"/>
        <v>-1974887</v>
      </c>
      <c r="BG97" s="74">
        <f t="shared" si="59"/>
        <v>-1692675.6476999996</v>
      </c>
      <c r="BH97" s="74">
        <f t="shared" si="59"/>
        <v>-1410506.6172284097</v>
      </c>
      <c r="BI97" s="74">
        <f t="shared" si="59"/>
        <v>-1128405.2937827278</v>
      </c>
      <c r="BJ97" s="74">
        <f t="shared" si="59"/>
        <v>-846303.97033704584</v>
      </c>
      <c r="BK97" s="74">
        <f t="shared" si="59"/>
        <v>-564230.85702370852</v>
      </c>
      <c r="BL97" s="74">
        <f t="shared" si="59"/>
        <v>-282115.42851185426</v>
      </c>
      <c r="BM97" s="74"/>
      <c r="BO97" s="74">
        <f t="shared" si="60"/>
        <v>0</v>
      </c>
      <c r="BP97" s="74">
        <f t="shared" si="60"/>
        <v>-282211.35229999997</v>
      </c>
      <c r="BQ97" s="74">
        <f t="shared" si="60"/>
        <v>-282169.03047158994</v>
      </c>
      <c r="BR97" s="74">
        <f t="shared" si="60"/>
        <v>-282101.32344568195</v>
      </c>
      <c r="BS97" s="74">
        <f t="shared" si="60"/>
        <v>-282101.32344568195</v>
      </c>
      <c r="BT97" s="74">
        <f t="shared" si="60"/>
        <v>-282073.11331333738</v>
      </c>
      <c r="BU97" s="74">
        <f t="shared" si="60"/>
        <v>-282115.42851185426</v>
      </c>
      <c r="BV97" s="74">
        <f t="shared" si="45"/>
        <v>-282115.42851185426</v>
      </c>
      <c r="BX97" s="74">
        <f t="shared" si="61"/>
        <v>4578589</v>
      </c>
      <c r="BY97" s="74">
        <f t="shared" si="62"/>
        <v>4296377.6476999996</v>
      </c>
      <c r="BZ97" s="74">
        <f t="shared" si="62"/>
        <v>4014208.6172284097</v>
      </c>
      <c r="CA97" s="74">
        <f t="shared" si="62"/>
        <v>3732107.2937827278</v>
      </c>
      <c r="CB97" s="74">
        <f t="shared" si="62"/>
        <v>3450005.9703370458</v>
      </c>
      <c r="CC97" s="74">
        <f t="shared" si="62"/>
        <v>3167932.8570237085</v>
      </c>
      <c r="CD97" s="74">
        <f t="shared" si="62"/>
        <v>2885817.4285118543</v>
      </c>
      <c r="CE97" s="74">
        <f t="shared" si="62"/>
        <v>2603702</v>
      </c>
      <c r="CF97" s="74"/>
      <c r="CG97" s="74">
        <f t="shared" si="63"/>
        <v>4578589</v>
      </c>
      <c r="CH97" s="74">
        <f t="shared" si="64"/>
        <v>4296377.6476999996</v>
      </c>
      <c r="CI97" s="74">
        <f t="shared" si="64"/>
        <v>4014208.6172284097</v>
      </c>
      <c r="CJ97" s="74">
        <f t="shared" si="64"/>
        <v>3732107.2937827278</v>
      </c>
      <c r="CK97" s="74">
        <f t="shared" si="64"/>
        <v>3450005.9703370458</v>
      </c>
      <c r="CL97" s="74">
        <f t="shared" si="64"/>
        <v>3167932.8570237085</v>
      </c>
      <c r="CM97" s="74">
        <f t="shared" si="64"/>
        <v>2885817.4285118543</v>
      </c>
      <c r="CN97" s="74">
        <f t="shared" si="64"/>
        <v>2603702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>
        <v>42</v>
      </c>
      <c r="H98" s="6">
        <v>72</v>
      </c>
      <c r="I98" s="2" t="s">
        <v>259</v>
      </c>
      <c r="J98" s="60"/>
      <c r="K98" s="61">
        <v>2296.38</v>
      </c>
      <c r="L98" s="62"/>
      <c r="M98" s="63">
        <v>656</v>
      </c>
      <c r="N98" s="64">
        <f t="shared" si="65"/>
        <v>196.8</v>
      </c>
      <c r="O98" s="64">
        <f t="shared" si="66"/>
        <v>1377.83</v>
      </c>
      <c r="P98" s="64">
        <f t="shared" si="67"/>
        <v>0</v>
      </c>
      <c r="Q98" s="64">
        <f t="shared" si="68"/>
        <v>0</v>
      </c>
      <c r="R98" s="65">
        <f t="shared" si="69"/>
        <v>0.28999999999999998</v>
      </c>
      <c r="S98" s="65">
        <f t="shared" si="51"/>
        <v>0</v>
      </c>
      <c r="T98" s="64">
        <f t="shared" si="52"/>
        <v>0</v>
      </c>
      <c r="U98" s="64">
        <f t="shared" si="70"/>
        <v>0</v>
      </c>
      <c r="V98" s="63">
        <v>43</v>
      </c>
      <c r="W98" s="64">
        <f t="shared" si="71"/>
        <v>10.75</v>
      </c>
      <c r="X98" s="27">
        <f t="shared" si="72"/>
        <v>196.8</v>
      </c>
      <c r="Y98" s="11">
        <f t="shared" si="73"/>
        <v>2503.9300000000003</v>
      </c>
      <c r="Z98" s="61">
        <v>2160446574.3299999</v>
      </c>
      <c r="AA98" s="63">
        <v>15456</v>
      </c>
      <c r="AB98" s="27">
        <f t="shared" si="53"/>
        <v>139780.45000000001</v>
      </c>
      <c r="AC98" s="10">
        <f t="shared" si="54"/>
        <v>0.54492700000000005</v>
      </c>
      <c r="AD98" s="63">
        <v>94509</v>
      </c>
      <c r="AE98" s="10">
        <f t="shared" si="55"/>
        <v>0.68517099999999997</v>
      </c>
      <c r="AF98" s="10">
        <f t="shared" si="83"/>
        <v>0.41299999999999998</v>
      </c>
      <c r="AG98" s="66">
        <f t="shared" si="56"/>
        <v>0.41299999999999998</v>
      </c>
      <c r="AH98" s="67">
        <f t="shared" si="57"/>
        <v>0</v>
      </c>
      <c r="AI98" s="68">
        <f t="shared" si="74"/>
        <v>0.41299999999999998</v>
      </c>
      <c r="AJ98" s="63">
        <v>0</v>
      </c>
      <c r="AK98">
        <v>0</v>
      </c>
      <c r="AL98" s="26">
        <f t="shared" si="75"/>
        <v>0</v>
      </c>
      <c r="AM98" s="63">
        <v>0</v>
      </c>
      <c r="AN98">
        <v>0</v>
      </c>
      <c r="AO98" s="26">
        <f t="shared" si="76"/>
        <v>0</v>
      </c>
      <c r="AP98" s="26">
        <f t="shared" si="58"/>
        <v>11918269</v>
      </c>
      <c r="AQ98" s="26">
        <f t="shared" si="77"/>
        <v>11918269</v>
      </c>
      <c r="AR98" s="69">
        <v>11977384</v>
      </c>
      <c r="AS98" s="69">
        <f t="shared" si="84"/>
        <v>11918269</v>
      </c>
      <c r="AT98" s="63">
        <v>12032619</v>
      </c>
      <c r="AU98" s="26">
        <f t="shared" si="85"/>
        <v>114350</v>
      </c>
      <c r="AV98" s="70" t="str">
        <f t="shared" si="87"/>
        <v>No</v>
      </c>
      <c r="AW98" s="69">
        <f t="shared" si="78"/>
        <v>0</v>
      </c>
      <c r="AX98" s="71">
        <f t="shared" si="79"/>
        <v>12032619</v>
      </c>
      <c r="AY98" s="72">
        <f t="shared" si="86"/>
        <v>12032619</v>
      </c>
      <c r="AZ98" s="73">
        <f t="shared" si="80"/>
        <v>0</v>
      </c>
      <c r="BA98" s="73"/>
      <c r="BB98" s="73">
        <f t="shared" si="81"/>
        <v>12566.645437601792</v>
      </c>
      <c r="BC98" s="26"/>
      <c r="BE98" s="74">
        <f t="shared" si="82"/>
        <v>-114350</v>
      </c>
      <c r="BF98" s="74">
        <f t="shared" si="59"/>
        <v>-114350</v>
      </c>
      <c r="BG98" s="74">
        <f t="shared" si="59"/>
        <v>-98009.384999999776</v>
      </c>
      <c r="BH98" s="74">
        <f t="shared" si="59"/>
        <v>-81671.220520500094</v>
      </c>
      <c r="BI98" s="74">
        <f t="shared" si="59"/>
        <v>-65336.976416399702</v>
      </c>
      <c r="BJ98" s="74">
        <f t="shared" si="59"/>
        <v>-49002.732312299311</v>
      </c>
      <c r="BK98" s="74">
        <f t="shared" si="59"/>
        <v>-32670.121632609516</v>
      </c>
      <c r="BL98" s="74">
        <f t="shared" si="59"/>
        <v>-16335.060816304758</v>
      </c>
      <c r="BM98" s="74"/>
      <c r="BO98" s="74">
        <f t="shared" si="60"/>
        <v>0</v>
      </c>
      <c r="BP98" s="74">
        <f t="shared" si="60"/>
        <v>-16340.615</v>
      </c>
      <c r="BQ98" s="74">
        <f t="shared" si="60"/>
        <v>-16338.164479499961</v>
      </c>
      <c r="BR98" s="74">
        <f t="shared" si="60"/>
        <v>-16334.24410410002</v>
      </c>
      <c r="BS98" s="74">
        <f t="shared" si="60"/>
        <v>-16334.244104099926</v>
      </c>
      <c r="BT98" s="74">
        <f t="shared" si="60"/>
        <v>-16332.61067968936</v>
      </c>
      <c r="BU98" s="74">
        <f t="shared" si="60"/>
        <v>-16335.060816304758</v>
      </c>
      <c r="BV98" s="74">
        <f t="shared" si="45"/>
        <v>-16335.060816304758</v>
      </c>
      <c r="BX98" s="74">
        <f t="shared" si="61"/>
        <v>12032619</v>
      </c>
      <c r="BY98" s="74">
        <f t="shared" si="62"/>
        <v>12016278.385</v>
      </c>
      <c r="BZ98" s="74">
        <f t="shared" si="62"/>
        <v>11999940.2205205</v>
      </c>
      <c r="CA98" s="74">
        <f t="shared" si="62"/>
        <v>11983605.9764164</v>
      </c>
      <c r="CB98" s="74">
        <f t="shared" si="62"/>
        <v>11967271.732312299</v>
      </c>
      <c r="CC98" s="74">
        <f t="shared" si="62"/>
        <v>11950939.12163261</v>
      </c>
      <c r="CD98" s="74">
        <f t="shared" si="62"/>
        <v>11934604.060816305</v>
      </c>
      <c r="CE98" s="74">
        <f t="shared" si="62"/>
        <v>11918269</v>
      </c>
      <c r="CF98" s="74"/>
      <c r="CG98" s="74">
        <f t="shared" si="63"/>
        <v>12032619</v>
      </c>
      <c r="CH98" s="74">
        <f t="shared" si="64"/>
        <v>12016278.385</v>
      </c>
      <c r="CI98" s="74">
        <f t="shared" si="64"/>
        <v>11999940.2205205</v>
      </c>
      <c r="CJ98" s="74">
        <f t="shared" si="64"/>
        <v>11983605.9764164</v>
      </c>
      <c r="CK98" s="74">
        <f t="shared" si="64"/>
        <v>11967271.732312299</v>
      </c>
      <c r="CL98" s="74">
        <f t="shared" si="64"/>
        <v>11950939.12163261</v>
      </c>
      <c r="CM98" s="74">
        <f t="shared" si="64"/>
        <v>11934604.060816305</v>
      </c>
      <c r="CN98" s="74">
        <f t="shared" si="64"/>
        <v>11918269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>
        <v>0</v>
      </c>
      <c r="H99" s="6">
        <v>73</v>
      </c>
      <c r="I99" s="2" t="s">
        <v>260</v>
      </c>
      <c r="J99" s="60"/>
      <c r="K99" s="61">
        <v>549.16</v>
      </c>
      <c r="L99" s="62"/>
      <c r="M99" s="63">
        <v>198</v>
      </c>
      <c r="N99" s="64">
        <f t="shared" si="65"/>
        <v>59.4</v>
      </c>
      <c r="O99" s="64">
        <f t="shared" si="66"/>
        <v>329.5</v>
      </c>
      <c r="P99" s="64">
        <f t="shared" si="67"/>
        <v>0</v>
      </c>
      <c r="Q99" s="64">
        <f t="shared" si="68"/>
        <v>0</v>
      </c>
      <c r="R99" s="65">
        <f t="shared" si="69"/>
        <v>0.36</v>
      </c>
      <c r="S99" s="65">
        <f t="shared" si="51"/>
        <v>0</v>
      </c>
      <c r="T99" s="64">
        <f t="shared" si="52"/>
        <v>0</v>
      </c>
      <c r="U99" s="64">
        <f t="shared" si="70"/>
        <v>0</v>
      </c>
      <c r="V99" s="63">
        <v>12</v>
      </c>
      <c r="W99" s="64">
        <f t="shared" si="71"/>
        <v>3</v>
      </c>
      <c r="X99" s="27">
        <f t="shared" si="72"/>
        <v>59.4</v>
      </c>
      <c r="Y99" s="11">
        <f t="shared" si="73"/>
        <v>611.55999999999995</v>
      </c>
      <c r="Z99" s="61">
        <v>752696831.66999996</v>
      </c>
      <c r="AA99" s="63">
        <v>4242</v>
      </c>
      <c r="AB99" s="27">
        <f t="shared" si="53"/>
        <v>177439.14</v>
      </c>
      <c r="AC99" s="10">
        <f t="shared" si="54"/>
        <v>0.69173799999999996</v>
      </c>
      <c r="AD99" s="63">
        <v>86932</v>
      </c>
      <c r="AE99" s="10">
        <f t="shared" si="55"/>
        <v>0.63023899999999999</v>
      </c>
      <c r="AF99" s="10">
        <f t="shared" si="83"/>
        <v>0.326712</v>
      </c>
      <c r="AG99" s="66">
        <f t="shared" si="56"/>
        <v>0.326712</v>
      </c>
      <c r="AH99" s="67">
        <f t="shared" si="57"/>
        <v>0</v>
      </c>
      <c r="AI99" s="68">
        <f t="shared" si="74"/>
        <v>0.326712</v>
      </c>
      <c r="AJ99" s="63">
        <v>0</v>
      </c>
      <c r="AK99">
        <v>0</v>
      </c>
      <c r="AL99" s="26">
        <f t="shared" si="75"/>
        <v>0</v>
      </c>
      <c r="AM99" s="63">
        <v>104</v>
      </c>
      <c r="AN99">
        <v>4</v>
      </c>
      <c r="AO99" s="26">
        <f t="shared" si="76"/>
        <v>41600</v>
      </c>
      <c r="AP99" s="26">
        <f t="shared" si="58"/>
        <v>2302741</v>
      </c>
      <c r="AQ99" s="26">
        <f t="shared" si="77"/>
        <v>2344341</v>
      </c>
      <c r="AR99" s="69">
        <v>3518715</v>
      </c>
      <c r="AS99" s="69">
        <f t="shared" si="84"/>
        <v>2344341</v>
      </c>
      <c r="AT99" s="63">
        <v>2899516</v>
      </c>
      <c r="AU99" s="26">
        <f t="shared" si="85"/>
        <v>555175</v>
      </c>
      <c r="AV99" s="70" t="str">
        <f t="shared" si="87"/>
        <v>No</v>
      </c>
      <c r="AW99" s="69">
        <f t="shared" si="78"/>
        <v>0</v>
      </c>
      <c r="AX99" s="71">
        <f t="shared" si="79"/>
        <v>2899516</v>
      </c>
      <c r="AY99" s="72">
        <f t="shared" si="86"/>
        <v>2899516</v>
      </c>
      <c r="AZ99" s="73">
        <f t="shared" si="80"/>
        <v>0</v>
      </c>
      <c r="BA99" s="73"/>
      <c r="BB99" s="73">
        <f t="shared" si="81"/>
        <v>12834.563697283122</v>
      </c>
      <c r="BC99" s="26"/>
      <c r="BE99" s="74">
        <f t="shared" si="82"/>
        <v>-555175</v>
      </c>
      <c r="BF99" s="74">
        <f t="shared" si="59"/>
        <v>-555175</v>
      </c>
      <c r="BG99" s="74">
        <f t="shared" si="59"/>
        <v>-475840.49250000017</v>
      </c>
      <c r="BH99" s="74">
        <f t="shared" si="59"/>
        <v>-396517.88240025006</v>
      </c>
      <c r="BI99" s="74">
        <f t="shared" si="59"/>
        <v>-317214.30592019996</v>
      </c>
      <c r="BJ99" s="74">
        <f t="shared" si="59"/>
        <v>-237910.72944014985</v>
      </c>
      <c r="BK99" s="74">
        <f t="shared" si="59"/>
        <v>-158615.08331774781</v>
      </c>
      <c r="BL99" s="74">
        <f t="shared" si="59"/>
        <v>-79307.54165887367</v>
      </c>
      <c r="BM99" s="74"/>
      <c r="BO99" s="74">
        <f t="shared" si="60"/>
        <v>0</v>
      </c>
      <c r="BP99" s="74">
        <f t="shared" si="60"/>
        <v>-79334.507499999992</v>
      </c>
      <c r="BQ99" s="74">
        <f t="shared" si="60"/>
        <v>-79322.610099750018</v>
      </c>
      <c r="BR99" s="74">
        <f t="shared" si="60"/>
        <v>-79303.576480050018</v>
      </c>
      <c r="BS99" s="74">
        <f t="shared" si="60"/>
        <v>-79303.576480049989</v>
      </c>
      <c r="BT99" s="74">
        <f t="shared" si="60"/>
        <v>-79295.646122401944</v>
      </c>
      <c r="BU99" s="74">
        <f t="shared" si="60"/>
        <v>-79307.541658873903</v>
      </c>
      <c r="BV99" s="74">
        <f t="shared" si="45"/>
        <v>-79307.54165887367</v>
      </c>
      <c r="BX99" s="74">
        <f t="shared" si="61"/>
        <v>2899516</v>
      </c>
      <c r="BY99" s="74">
        <f t="shared" si="62"/>
        <v>2820181.4925000002</v>
      </c>
      <c r="BZ99" s="74">
        <f t="shared" si="62"/>
        <v>2740858.8824002501</v>
      </c>
      <c r="CA99" s="74">
        <f t="shared" si="62"/>
        <v>2661555.3059202</v>
      </c>
      <c r="CB99" s="74">
        <f t="shared" si="62"/>
        <v>2582251.7294401499</v>
      </c>
      <c r="CC99" s="74">
        <f t="shared" si="62"/>
        <v>2502956.0833177478</v>
      </c>
      <c r="CD99" s="74">
        <f t="shared" si="62"/>
        <v>2423648.5416588737</v>
      </c>
      <c r="CE99" s="74">
        <f t="shared" si="62"/>
        <v>2344341</v>
      </c>
      <c r="CF99" s="74"/>
      <c r="CG99" s="74">
        <f t="shared" si="63"/>
        <v>2899516</v>
      </c>
      <c r="CH99" s="74">
        <f t="shared" si="64"/>
        <v>2820181.4925000002</v>
      </c>
      <c r="CI99" s="74">
        <f t="shared" si="64"/>
        <v>2740858.8824002501</v>
      </c>
      <c r="CJ99" s="74">
        <f t="shared" si="64"/>
        <v>2661555.3059202</v>
      </c>
      <c r="CK99" s="74">
        <f t="shared" si="64"/>
        <v>2582251.7294401499</v>
      </c>
      <c r="CL99" s="74">
        <f t="shared" si="64"/>
        <v>2502956.0833177478</v>
      </c>
      <c r="CM99" s="74">
        <f t="shared" si="64"/>
        <v>2423648.5416588737</v>
      </c>
      <c r="CN99" s="74">
        <f t="shared" si="64"/>
        <v>2344341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>
        <v>0</v>
      </c>
      <c r="H100" s="6">
        <v>74</v>
      </c>
      <c r="I100" s="2" t="s">
        <v>261</v>
      </c>
      <c r="J100" s="60"/>
      <c r="K100" s="61">
        <v>776.22</v>
      </c>
      <c r="L100" s="62"/>
      <c r="M100" s="63">
        <v>201</v>
      </c>
      <c r="N100" s="64">
        <f t="shared" si="65"/>
        <v>60.3</v>
      </c>
      <c r="O100" s="64">
        <f t="shared" si="66"/>
        <v>465.73</v>
      </c>
      <c r="P100" s="64">
        <f t="shared" si="67"/>
        <v>0</v>
      </c>
      <c r="Q100" s="64">
        <f t="shared" si="68"/>
        <v>0</v>
      </c>
      <c r="R100" s="65">
        <f t="shared" si="69"/>
        <v>0.26</v>
      </c>
      <c r="S100" s="65">
        <f t="shared" si="51"/>
        <v>0</v>
      </c>
      <c r="T100" s="64">
        <f t="shared" si="52"/>
        <v>0</v>
      </c>
      <c r="U100" s="64">
        <f t="shared" si="70"/>
        <v>0</v>
      </c>
      <c r="V100" s="63">
        <v>7</v>
      </c>
      <c r="W100" s="64">
        <f t="shared" si="71"/>
        <v>1.75</v>
      </c>
      <c r="X100" s="27">
        <f t="shared" si="72"/>
        <v>60.3</v>
      </c>
      <c r="Y100" s="11">
        <f t="shared" si="73"/>
        <v>838.27</v>
      </c>
      <c r="Z100" s="61">
        <v>2114937074</v>
      </c>
      <c r="AA100" s="63">
        <v>8279</v>
      </c>
      <c r="AB100" s="27">
        <f t="shared" si="53"/>
        <v>255458.04</v>
      </c>
      <c r="AC100" s="10">
        <f t="shared" si="54"/>
        <v>0.99589099999999997</v>
      </c>
      <c r="AD100" s="63">
        <v>112910</v>
      </c>
      <c r="AE100" s="10">
        <f t="shared" si="55"/>
        <v>0.81857500000000005</v>
      </c>
      <c r="AF100" s="10">
        <f t="shared" si="83"/>
        <v>5.7304000000000001E-2</v>
      </c>
      <c r="AG100" s="66">
        <f t="shared" si="56"/>
        <v>5.7304000000000001E-2</v>
      </c>
      <c r="AH100" s="67">
        <f t="shared" si="57"/>
        <v>0</v>
      </c>
      <c r="AI100" s="68">
        <f t="shared" si="74"/>
        <v>5.7304000000000001E-2</v>
      </c>
      <c r="AJ100" s="63">
        <v>772</v>
      </c>
      <c r="AK100">
        <v>13</v>
      </c>
      <c r="AL100" s="26">
        <f t="shared" si="75"/>
        <v>1003600</v>
      </c>
      <c r="AM100" s="63">
        <v>0</v>
      </c>
      <c r="AN100">
        <v>0</v>
      </c>
      <c r="AO100" s="26">
        <f t="shared" si="76"/>
        <v>0</v>
      </c>
      <c r="AP100" s="26">
        <f t="shared" si="58"/>
        <v>553617</v>
      </c>
      <c r="AQ100" s="26">
        <f t="shared" si="77"/>
        <v>1557217</v>
      </c>
      <c r="AR100" s="69">
        <v>1446598</v>
      </c>
      <c r="AS100" s="69">
        <f t="shared" si="84"/>
        <v>1557217</v>
      </c>
      <c r="AT100" s="63">
        <v>1309880</v>
      </c>
      <c r="AU100" s="26">
        <f t="shared" si="85"/>
        <v>247337</v>
      </c>
      <c r="AV100" s="70" t="str">
        <f t="shared" si="87"/>
        <v>Yes</v>
      </c>
      <c r="AW100" s="69">
        <f t="shared" si="78"/>
        <v>247337</v>
      </c>
      <c r="AX100" s="71">
        <f t="shared" si="79"/>
        <v>1557217</v>
      </c>
      <c r="AY100" s="72">
        <f t="shared" si="86"/>
        <v>1557217</v>
      </c>
      <c r="AZ100" s="73">
        <f t="shared" si="80"/>
        <v>247337</v>
      </c>
      <c r="BA100" s="73"/>
      <c r="BB100" s="73">
        <f t="shared" si="81"/>
        <v>12446.293254489707</v>
      </c>
      <c r="BC100" s="26"/>
      <c r="BE100" s="74">
        <f t="shared" si="82"/>
        <v>0</v>
      </c>
      <c r="BF100" s="74">
        <f t="shared" si="59"/>
        <v>0</v>
      </c>
      <c r="BG100" s="74">
        <f t="shared" si="59"/>
        <v>0</v>
      </c>
      <c r="BH100" s="74">
        <f t="shared" si="59"/>
        <v>0</v>
      </c>
      <c r="BI100" s="74">
        <f t="shared" si="59"/>
        <v>0</v>
      </c>
      <c r="BJ100" s="74">
        <f t="shared" si="59"/>
        <v>0</v>
      </c>
      <c r="BK100" s="74">
        <f t="shared" si="59"/>
        <v>0</v>
      </c>
      <c r="BL100" s="74">
        <f t="shared" si="59"/>
        <v>0</v>
      </c>
      <c r="BM100" s="74"/>
      <c r="BO100" s="74">
        <f t="shared" si="60"/>
        <v>0</v>
      </c>
      <c r="BP100" s="74">
        <f t="shared" si="60"/>
        <v>0</v>
      </c>
      <c r="BQ100" s="74">
        <f t="shared" si="60"/>
        <v>0</v>
      </c>
      <c r="BR100" s="74">
        <f t="shared" si="60"/>
        <v>0</v>
      </c>
      <c r="BS100" s="74">
        <f t="shared" si="60"/>
        <v>0</v>
      </c>
      <c r="BT100" s="74">
        <f t="shared" si="60"/>
        <v>0</v>
      </c>
      <c r="BU100" s="74">
        <f t="shared" si="60"/>
        <v>0</v>
      </c>
      <c r="BV100" s="74">
        <f t="shared" si="45"/>
        <v>0</v>
      </c>
      <c r="BX100" s="74">
        <f t="shared" si="61"/>
        <v>1557217</v>
      </c>
      <c r="BY100" s="74">
        <f t="shared" si="62"/>
        <v>1557217</v>
      </c>
      <c r="BZ100" s="74">
        <f t="shared" si="62"/>
        <v>1557217</v>
      </c>
      <c r="CA100" s="74">
        <f t="shared" si="62"/>
        <v>1557217</v>
      </c>
      <c r="CB100" s="74">
        <f t="shared" si="62"/>
        <v>1557217</v>
      </c>
      <c r="CC100" s="74">
        <f t="shared" si="62"/>
        <v>1557217</v>
      </c>
      <c r="CD100" s="74">
        <f t="shared" si="62"/>
        <v>1557217</v>
      </c>
      <c r="CE100" s="74">
        <f t="shared" si="62"/>
        <v>1557217</v>
      </c>
      <c r="CF100" s="74"/>
      <c r="CG100" s="74">
        <f t="shared" si="63"/>
        <v>1557217</v>
      </c>
      <c r="CH100" s="74">
        <f t="shared" si="64"/>
        <v>1557217</v>
      </c>
      <c r="CI100" s="74">
        <f t="shared" si="64"/>
        <v>1557217</v>
      </c>
      <c r="CJ100" s="74">
        <f t="shared" si="64"/>
        <v>1557217</v>
      </c>
      <c r="CK100" s="74">
        <f t="shared" si="64"/>
        <v>1557217</v>
      </c>
      <c r="CL100" s="74">
        <f t="shared" si="64"/>
        <v>1557217</v>
      </c>
      <c r="CM100" s="74">
        <f t="shared" si="64"/>
        <v>1557217</v>
      </c>
      <c r="CN100" s="74">
        <f t="shared" si="64"/>
        <v>1557217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>
        <v>0</v>
      </c>
      <c r="H101" s="6">
        <v>75</v>
      </c>
      <c r="I101" s="2" t="s">
        <v>262</v>
      </c>
      <c r="J101" s="60"/>
      <c r="K101" s="61">
        <v>228.45</v>
      </c>
      <c r="L101" s="62"/>
      <c r="M101" s="63">
        <v>34</v>
      </c>
      <c r="N101" s="64">
        <f t="shared" si="65"/>
        <v>10.199999999999999</v>
      </c>
      <c r="O101" s="64">
        <f t="shared" si="66"/>
        <v>137.07</v>
      </c>
      <c r="P101" s="64">
        <f t="shared" si="67"/>
        <v>0</v>
      </c>
      <c r="Q101" s="64">
        <f t="shared" si="68"/>
        <v>0</v>
      </c>
      <c r="R101" s="65">
        <f t="shared" si="69"/>
        <v>0.15</v>
      </c>
      <c r="S101" s="65">
        <f t="shared" si="51"/>
        <v>0</v>
      </c>
      <c r="T101" s="64">
        <f t="shared" si="52"/>
        <v>0</v>
      </c>
      <c r="U101" s="64">
        <f t="shared" si="70"/>
        <v>0</v>
      </c>
      <c r="V101" s="63">
        <v>3</v>
      </c>
      <c r="W101" s="64">
        <f t="shared" si="71"/>
        <v>0.75</v>
      </c>
      <c r="X101" s="27">
        <f t="shared" si="72"/>
        <v>10.199999999999999</v>
      </c>
      <c r="Y101" s="11">
        <f t="shared" si="73"/>
        <v>239.39999999999998</v>
      </c>
      <c r="Z101" s="61">
        <v>1037594229</v>
      </c>
      <c r="AA101" s="63">
        <v>2401</v>
      </c>
      <c r="AB101" s="27">
        <f t="shared" si="53"/>
        <v>432150.87</v>
      </c>
      <c r="AC101" s="10">
        <f t="shared" si="54"/>
        <v>1.6847190000000001</v>
      </c>
      <c r="AD101" s="63">
        <v>119352</v>
      </c>
      <c r="AE101" s="10">
        <f t="shared" si="55"/>
        <v>0.86527799999999999</v>
      </c>
      <c r="AF101" s="10">
        <f t="shared" si="83"/>
        <v>-0.43888700000000003</v>
      </c>
      <c r="AG101" s="66">
        <f t="shared" si="56"/>
        <v>0.01</v>
      </c>
      <c r="AH101" s="67">
        <f t="shared" si="57"/>
        <v>0</v>
      </c>
      <c r="AI101" s="68">
        <f t="shared" si="74"/>
        <v>0.01</v>
      </c>
      <c r="AJ101" s="63">
        <v>226</v>
      </c>
      <c r="AK101">
        <v>13</v>
      </c>
      <c r="AL101" s="26">
        <f t="shared" si="75"/>
        <v>293800</v>
      </c>
      <c r="AM101" s="63">
        <v>0</v>
      </c>
      <c r="AN101">
        <v>0</v>
      </c>
      <c r="AO101" s="26">
        <f t="shared" si="76"/>
        <v>0</v>
      </c>
      <c r="AP101" s="26">
        <f t="shared" si="58"/>
        <v>27591</v>
      </c>
      <c r="AQ101" s="26">
        <f t="shared" si="77"/>
        <v>321391</v>
      </c>
      <c r="AR101" s="69">
        <v>63069</v>
      </c>
      <c r="AS101" s="69">
        <f t="shared" si="84"/>
        <v>321391</v>
      </c>
      <c r="AT101" s="63">
        <v>254340</v>
      </c>
      <c r="AU101" s="26">
        <f t="shared" si="85"/>
        <v>67051</v>
      </c>
      <c r="AV101" s="70" t="str">
        <f t="shared" si="87"/>
        <v>Yes</v>
      </c>
      <c r="AW101" s="69">
        <f t="shared" si="78"/>
        <v>67051</v>
      </c>
      <c r="AX101" s="71">
        <f t="shared" si="79"/>
        <v>321391</v>
      </c>
      <c r="AY101" s="72">
        <f t="shared" si="86"/>
        <v>321391</v>
      </c>
      <c r="AZ101" s="73">
        <f t="shared" si="80"/>
        <v>67051</v>
      </c>
      <c r="BA101" s="73"/>
      <c r="BB101" s="73">
        <f t="shared" si="81"/>
        <v>12077.413000656597</v>
      </c>
      <c r="BC101" s="26"/>
      <c r="BE101" s="74">
        <f t="shared" si="82"/>
        <v>0</v>
      </c>
      <c r="BF101" s="74">
        <f t="shared" si="59"/>
        <v>0</v>
      </c>
      <c r="BG101" s="74">
        <f t="shared" si="59"/>
        <v>0</v>
      </c>
      <c r="BH101" s="74">
        <f t="shared" si="59"/>
        <v>0</v>
      </c>
      <c r="BI101" s="74">
        <f t="shared" si="59"/>
        <v>0</v>
      </c>
      <c r="BJ101" s="74">
        <f t="shared" si="59"/>
        <v>0</v>
      </c>
      <c r="BK101" s="74">
        <f t="shared" si="59"/>
        <v>0</v>
      </c>
      <c r="BL101" s="74">
        <f t="shared" si="59"/>
        <v>0</v>
      </c>
      <c r="BM101" s="74"/>
      <c r="BO101" s="74">
        <f t="shared" si="60"/>
        <v>0</v>
      </c>
      <c r="BP101" s="74">
        <f t="shared" si="60"/>
        <v>0</v>
      </c>
      <c r="BQ101" s="74">
        <f t="shared" si="60"/>
        <v>0</v>
      </c>
      <c r="BR101" s="74">
        <f t="shared" si="60"/>
        <v>0</v>
      </c>
      <c r="BS101" s="74">
        <f t="shared" si="60"/>
        <v>0</v>
      </c>
      <c r="BT101" s="74">
        <f t="shared" si="60"/>
        <v>0</v>
      </c>
      <c r="BU101" s="74">
        <f t="shared" si="60"/>
        <v>0</v>
      </c>
      <c r="BV101" s="74">
        <f t="shared" si="45"/>
        <v>0</v>
      </c>
      <c r="BX101" s="74">
        <f t="shared" si="61"/>
        <v>321391</v>
      </c>
      <c r="BY101" s="74">
        <f t="shared" si="62"/>
        <v>321391</v>
      </c>
      <c r="BZ101" s="74">
        <f t="shared" si="62"/>
        <v>321391</v>
      </c>
      <c r="CA101" s="74">
        <f t="shared" si="62"/>
        <v>321391</v>
      </c>
      <c r="CB101" s="74">
        <f t="shared" si="62"/>
        <v>321391</v>
      </c>
      <c r="CC101" s="74">
        <f t="shared" si="62"/>
        <v>321391</v>
      </c>
      <c r="CD101" s="74">
        <f t="shared" si="62"/>
        <v>321391</v>
      </c>
      <c r="CE101" s="74">
        <f t="shared" si="62"/>
        <v>321391</v>
      </c>
      <c r="CF101" s="74"/>
      <c r="CG101" s="74">
        <f t="shared" si="63"/>
        <v>321391</v>
      </c>
      <c r="CH101" s="74">
        <f t="shared" si="64"/>
        <v>321391</v>
      </c>
      <c r="CI101" s="74">
        <f t="shared" si="64"/>
        <v>321391</v>
      </c>
      <c r="CJ101" s="74">
        <f t="shared" si="64"/>
        <v>321391</v>
      </c>
      <c r="CK101" s="74">
        <f t="shared" si="64"/>
        <v>321391</v>
      </c>
      <c r="CL101" s="74">
        <f t="shared" si="64"/>
        <v>321391</v>
      </c>
      <c r="CM101" s="74">
        <f t="shared" si="64"/>
        <v>321391</v>
      </c>
      <c r="CN101" s="74">
        <f t="shared" si="64"/>
        <v>321391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>
        <v>0</v>
      </c>
      <c r="H102" s="6">
        <v>76</v>
      </c>
      <c r="I102" s="2" t="s">
        <v>263</v>
      </c>
      <c r="J102" s="60"/>
      <c r="K102" s="61">
        <v>2464.3000000000002</v>
      </c>
      <c r="L102" s="62"/>
      <c r="M102" s="63">
        <v>118</v>
      </c>
      <c r="N102" s="64">
        <f t="shared" si="65"/>
        <v>35.4</v>
      </c>
      <c r="O102" s="64">
        <f t="shared" si="66"/>
        <v>1478.58</v>
      </c>
      <c r="P102" s="64">
        <f t="shared" si="67"/>
        <v>0</v>
      </c>
      <c r="Q102" s="64">
        <f t="shared" si="68"/>
        <v>0</v>
      </c>
      <c r="R102" s="65">
        <f t="shared" si="69"/>
        <v>0.05</v>
      </c>
      <c r="S102" s="65">
        <f t="shared" si="51"/>
        <v>0</v>
      </c>
      <c r="T102" s="64">
        <f t="shared" si="52"/>
        <v>0</v>
      </c>
      <c r="U102" s="64">
        <f t="shared" si="70"/>
        <v>0</v>
      </c>
      <c r="V102" s="63">
        <v>29</v>
      </c>
      <c r="W102" s="64">
        <f t="shared" si="71"/>
        <v>7.25</v>
      </c>
      <c r="X102" s="27">
        <f t="shared" si="72"/>
        <v>35.4</v>
      </c>
      <c r="Y102" s="11">
        <f t="shared" si="73"/>
        <v>2506.9500000000003</v>
      </c>
      <c r="Z102" s="61">
        <v>5777539267.3299999</v>
      </c>
      <c r="AA102" s="63">
        <v>17565</v>
      </c>
      <c r="AB102" s="27">
        <f t="shared" si="53"/>
        <v>328923.39</v>
      </c>
      <c r="AC102" s="10">
        <f t="shared" si="54"/>
        <v>1.282292</v>
      </c>
      <c r="AD102" s="63">
        <v>156171</v>
      </c>
      <c r="AE102" s="10">
        <f t="shared" si="55"/>
        <v>1.1322080000000001</v>
      </c>
      <c r="AF102" s="10">
        <f t="shared" si="83"/>
        <v>-0.23726700000000001</v>
      </c>
      <c r="AG102" s="66">
        <f t="shared" si="56"/>
        <v>0.01</v>
      </c>
      <c r="AH102" s="67">
        <f t="shared" si="57"/>
        <v>0</v>
      </c>
      <c r="AI102" s="68">
        <f t="shared" si="74"/>
        <v>0.01</v>
      </c>
      <c r="AJ102" s="63">
        <v>0</v>
      </c>
      <c r="AK102">
        <v>0</v>
      </c>
      <c r="AL102" s="26">
        <f t="shared" si="75"/>
        <v>0</v>
      </c>
      <c r="AM102" s="63">
        <v>0</v>
      </c>
      <c r="AN102">
        <v>0</v>
      </c>
      <c r="AO102" s="26">
        <f t="shared" si="76"/>
        <v>0</v>
      </c>
      <c r="AP102" s="26">
        <f t="shared" si="58"/>
        <v>288926</v>
      </c>
      <c r="AQ102" s="26">
        <f t="shared" si="77"/>
        <v>288926</v>
      </c>
      <c r="AR102" s="69">
        <v>446496</v>
      </c>
      <c r="AS102" s="69">
        <f t="shared" si="84"/>
        <v>288926</v>
      </c>
      <c r="AT102" s="63">
        <v>395466</v>
      </c>
      <c r="AU102" s="26">
        <f t="shared" si="85"/>
        <v>106540</v>
      </c>
      <c r="AV102" s="70" t="str">
        <f t="shared" si="87"/>
        <v>No</v>
      </c>
      <c r="AW102" s="69">
        <f t="shared" si="78"/>
        <v>0</v>
      </c>
      <c r="AX102" s="71">
        <f t="shared" si="79"/>
        <v>395466</v>
      </c>
      <c r="AY102" s="72">
        <f t="shared" si="86"/>
        <v>395466</v>
      </c>
      <c r="AZ102" s="73">
        <f t="shared" si="80"/>
        <v>0</v>
      </c>
      <c r="BA102" s="73"/>
      <c r="BB102" s="73">
        <f t="shared" si="81"/>
        <v>11724.464858174735</v>
      </c>
      <c r="BC102" s="26"/>
      <c r="BE102" s="74">
        <f t="shared" si="82"/>
        <v>-106540</v>
      </c>
      <c r="BF102" s="74">
        <f t="shared" si="59"/>
        <v>-106540</v>
      </c>
      <c r="BG102" s="74">
        <f t="shared" si="59"/>
        <v>-91315.434000000008</v>
      </c>
      <c r="BH102" s="74">
        <f t="shared" si="59"/>
        <v>-76093.151152200007</v>
      </c>
      <c r="BI102" s="74">
        <f t="shared" si="59"/>
        <v>-60874.520921760006</v>
      </c>
      <c r="BJ102" s="74">
        <f t="shared" si="59"/>
        <v>-45655.890691320004</v>
      </c>
      <c r="BK102" s="74">
        <f t="shared" si="59"/>
        <v>-30438.782323903055</v>
      </c>
      <c r="BL102" s="74">
        <f t="shared" si="59"/>
        <v>-15219.391161951527</v>
      </c>
      <c r="BM102" s="74"/>
      <c r="BO102" s="74">
        <f t="shared" si="60"/>
        <v>0</v>
      </c>
      <c r="BP102" s="74">
        <f t="shared" si="60"/>
        <v>-15224.566000000001</v>
      </c>
      <c r="BQ102" s="74">
        <f t="shared" si="60"/>
        <v>-15222.282847800001</v>
      </c>
      <c r="BR102" s="74">
        <f t="shared" si="60"/>
        <v>-15218.630230440001</v>
      </c>
      <c r="BS102" s="74">
        <f t="shared" si="60"/>
        <v>-15218.630230440001</v>
      </c>
      <c r="BT102" s="74">
        <f t="shared" si="60"/>
        <v>-15217.108367416957</v>
      </c>
      <c r="BU102" s="74">
        <f t="shared" si="60"/>
        <v>-15219.391161951527</v>
      </c>
      <c r="BV102" s="74">
        <f t="shared" si="45"/>
        <v>-15219.391161951527</v>
      </c>
      <c r="BX102" s="74">
        <f t="shared" si="61"/>
        <v>395466</v>
      </c>
      <c r="BY102" s="74">
        <f t="shared" si="62"/>
        <v>380241.43400000001</v>
      </c>
      <c r="BZ102" s="74">
        <f t="shared" si="62"/>
        <v>365019.15115220001</v>
      </c>
      <c r="CA102" s="74">
        <f t="shared" si="62"/>
        <v>349800.52092176001</v>
      </c>
      <c r="CB102" s="74">
        <f t="shared" si="62"/>
        <v>334581.89069132</v>
      </c>
      <c r="CC102" s="74">
        <f t="shared" si="62"/>
        <v>319364.78232390305</v>
      </c>
      <c r="CD102" s="74">
        <f t="shared" si="62"/>
        <v>304145.39116195153</v>
      </c>
      <c r="CE102" s="74">
        <f t="shared" si="62"/>
        <v>288926</v>
      </c>
      <c r="CF102" s="74"/>
      <c r="CG102" s="74">
        <f t="shared" si="63"/>
        <v>395466</v>
      </c>
      <c r="CH102" s="74">
        <f t="shared" si="64"/>
        <v>380241.43400000001</v>
      </c>
      <c r="CI102" s="74">
        <f t="shared" si="64"/>
        <v>365019.15115220001</v>
      </c>
      <c r="CJ102" s="74">
        <f t="shared" si="64"/>
        <v>349800.52092176001</v>
      </c>
      <c r="CK102" s="74">
        <f t="shared" si="64"/>
        <v>334581.89069132</v>
      </c>
      <c r="CL102" s="74">
        <f t="shared" si="64"/>
        <v>319364.78232390305</v>
      </c>
      <c r="CM102" s="74">
        <f t="shared" si="64"/>
        <v>304145.39116195153</v>
      </c>
      <c r="CN102" s="74">
        <f t="shared" si="64"/>
        <v>288926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>
        <v>19</v>
      </c>
      <c r="H103" s="6">
        <v>77</v>
      </c>
      <c r="I103" s="2" t="s">
        <v>264</v>
      </c>
      <c r="J103" s="60"/>
      <c r="K103" s="61">
        <v>7451.34</v>
      </c>
      <c r="L103" s="76"/>
      <c r="M103" s="63">
        <v>4498</v>
      </c>
      <c r="N103" s="64">
        <f t="shared" si="65"/>
        <v>1349.4</v>
      </c>
      <c r="O103" s="64">
        <f t="shared" si="66"/>
        <v>4470.8</v>
      </c>
      <c r="P103" s="64">
        <f t="shared" si="67"/>
        <v>27.199999999999818</v>
      </c>
      <c r="Q103" s="64">
        <f t="shared" si="68"/>
        <v>4.08</v>
      </c>
      <c r="R103" s="65">
        <f t="shared" si="69"/>
        <v>0.6</v>
      </c>
      <c r="S103" s="65">
        <f t="shared" si="51"/>
        <v>0</v>
      </c>
      <c r="T103" s="64">
        <f t="shared" si="52"/>
        <v>0</v>
      </c>
      <c r="U103" s="64">
        <f t="shared" si="70"/>
        <v>0</v>
      </c>
      <c r="V103" s="63">
        <v>665</v>
      </c>
      <c r="W103" s="64">
        <f t="shared" si="71"/>
        <v>166.25</v>
      </c>
      <c r="X103" s="27">
        <f t="shared" si="72"/>
        <v>1349.4</v>
      </c>
      <c r="Y103" s="11">
        <f t="shared" si="73"/>
        <v>8971.07</v>
      </c>
      <c r="Z103" s="61">
        <v>7516649506.3299999</v>
      </c>
      <c r="AA103" s="63">
        <v>59461</v>
      </c>
      <c r="AB103" s="27">
        <f t="shared" si="53"/>
        <v>126413.1</v>
      </c>
      <c r="AC103" s="10">
        <f t="shared" si="54"/>
        <v>0.492815</v>
      </c>
      <c r="AD103" s="63">
        <v>85048</v>
      </c>
      <c r="AE103" s="10">
        <f t="shared" si="55"/>
        <v>0.61658100000000005</v>
      </c>
      <c r="AF103" s="10">
        <f t="shared" si="83"/>
        <v>0.470055</v>
      </c>
      <c r="AG103" s="66">
        <f t="shared" si="56"/>
        <v>0.470055</v>
      </c>
      <c r="AH103" s="67">
        <f t="shared" si="57"/>
        <v>0.03</v>
      </c>
      <c r="AI103" s="68">
        <f t="shared" si="74"/>
        <v>0.50005500000000003</v>
      </c>
      <c r="AJ103" s="63">
        <v>0</v>
      </c>
      <c r="AK103">
        <v>0</v>
      </c>
      <c r="AL103" s="26">
        <f t="shared" si="75"/>
        <v>0</v>
      </c>
      <c r="AM103" s="63">
        <v>0</v>
      </c>
      <c r="AN103">
        <v>0</v>
      </c>
      <c r="AO103" s="26">
        <f t="shared" si="76"/>
        <v>0</v>
      </c>
      <c r="AP103" s="26">
        <f t="shared" si="58"/>
        <v>51701477</v>
      </c>
      <c r="AQ103" s="26">
        <f t="shared" si="77"/>
        <v>51701477</v>
      </c>
      <c r="AR103" s="69">
        <v>34440424</v>
      </c>
      <c r="AS103" s="69">
        <f t="shared" si="84"/>
        <v>51701477</v>
      </c>
      <c r="AT103" s="63">
        <v>46222158</v>
      </c>
      <c r="AU103" s="26">
        <f t="shared" si="85"/>
        <v>5479319</v>
      </c>
      <c r="AV103" s="70" t="str">
        <f t="shared" si="87"/>
        <v>Yes</v>
      </c>
      <c r="AW103" s="69">
        <f t="shared" si="78"/>
        <v>5479319</v>
      </c>
      <c r="AX103" s="71">
        <f t="shared" si="79"/>
        <v>51701477</v>
      </c>
      <c r="AY103" s="72">
        <f t="shared" si="86"/>
        <v>51701477</v>
      </c>
      <c r="AZ103" s="73">
        <f t="shared" si="80"/>
        <v>5479319</v>
      </c>
      <c r="BA103" s="73"/>
      <c r="BB103" s="73">
        <f t="shared" si="81"/>
        <v>13875.56892451559</v>
      </c>
      <c r="BC103" s="26"/>
      <c r="BE103" s="74">
        <f t="shared" si="82"/>
        <v>0</v>
      </c>
      <c r="BF103" s="74">
        <f t="shared" si="59"/>
        <v>0</v>
      </c>
      <c r="BG103" s="74">
        <f t="shared" si="59"/>
        <v>0</v>
      </c>
      <c r="BH103" s="74">
        <f t="shared" si="59"/>
        <v>0</v>
      </c>
      <c r="BI103" s="74">
        <f t="shared" si="59"/>
        <v>0</v>
      </c>
      <c r="BJ103" s="74">
        <f t="shared" si="59"/>
        <v>0</v>
      </c>
      <c r="BK103" s="74">
        <f t="shared" si="59"/>
        <v>0</v>
      </c>
      <c r="BL103" s="74">
        <f t="shared" si="59"/>
        <v>0</v>
      </c>
      <c r="BM103" s="74"/>
      <c r="BO103" s="74">
        <f t="shared" si="60"/>
        <v>0</v>
      </c>
      <c r="BP103" s="74">
        <f t="shared" si="60"/>
        <v>0</v>
      </c>
      <c r="BQ103" s="74">
        <f t="shared" si="60"/>
        <v>0</v>
      </c>
      <c r="BR103" s="74">
        <f t="shared" si="60"/>
        <v>0</v>
      </c>
      <c r="BS103" s="74">
        <f t="shared" si="60"/>
        <v>0</v>
      </c>
      <c r="BT103" s="74">
        <f t="shared" si="60"/>
        <v>0</v>
      </c>
      <c r="BU103" s="74">
        <f t="shared" si="60"/>
        <v>0</v>
      </c>
      <c r="BV103" s="74">
        <f t="shared" si="45"/>
        <v>0</v>
      </c>
      <c r="BX103" s="74">
        <f t="shared" si="61"/>
        <v>51701477</v>
      </c>
      <c r="BY103" s="74">
        <f t="shared" si="62"/>
        <v>51701477</v>
      </c>
      <c r="BZ103" s="74">
        <f t="shared" si="62"/>
        <v>51701477</v>
      </c>
      <c r="CA103" s="74">
        <f t="shared" si="62"/>
        <v>51701477</v>
      </c>
      <c r="CB103" s="74">
        <f t="shared" si="62"/>
        <v>51701477</v>
      </c>
      <c r="CC103" s="74">
        <f t="shared" si="62"/>
        <v>51701477</v>
      </c>
      <c r="CD103" s="74">
        <f t="shared" si="62"/>
        <v>51701477</v>
      </c>
      <c r="CE103" s="74">
        <f t="shared" si="62"/>
        <v>51701477</v>
      </c>
      <c r="CF103" s="74"/>
      <c r="CG103" s="74">
        <f t="shared" si="63"/>
        <v>51701477</v>
      </c>
      <c r="CH103" s="74">
        <f t="shared" si="64"/>
        <v>51701477</v>
      </c>
      <c r="CI103" s="74">
        <f t="shared" si="64"/>
        <v>51701477</v>
      </c>
      <c r="CJ103" s="74">
        <f t="shared" si="64"/>
        <v>51701477</v>
      </c>
      <c r="CK103" s="74">
        <f t="shared" si="64"/>
        <v>51701477</v>
      </c>
      <c r="CL103" s="74">
        <f t="shared" si="64"/>
        <v>51701477</v>
      </c>
      <c r="CM103" s="74">
        <f t="shared" si="64"/>
        <v>51701477</v>
      </c>
      <c r="CN103" s="74">
        <f t="shared" si="64"/>
        <v>51701477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>
        <v>28</v>
      </c>
      <c r="H104" s="6">
        <v>78</v>
      </c>
      <c r="I104" s="2" t="s">
        <v>265</v>
      </c>
      <c r="J104" s="60"/>
      <c r="K104" s="61">
        <v>1505.93</v>
      </c>
      <c r="L104" s="77"/>
      <c r="M104" s="63">
        <v>464</v>
      </c>
      <c r="N104" s="64">
        <f t="shared" si="65"/>
        <v>139.19999999999999</v>
      </c>
      <c r="O104" s="64">
        <f t="shared" si="66"/>
        <v>903.56</v>
      </c>
      <c r="P104" s="64">
        <f t="shared" si="67"/>
        <v>0</v>
      </c>
      <c r="Q104" s="64">
        <f t="shared" si="68"/>
        <v>0</v>
      </c>
      <c r="R104" s="65">
        <f t="shared" si="69"/>
        <v>0.31</v>
      </c>
      <c r="S104" s="65">
        <f t="shared" si="51"/>
        <v>0</v>
      </c>
      <c r="T104" s="64">
        <f t="shared" si="52"/>
        <v>0</v>
      </c>
      <c r="U104" s="64">
        <f t="shared" si="70"/>
        <v>0</v>
      </c>
      <c r="V104" s="63">
        <v>91</v>
      </c>
      <c r="W104" s="64">
        <f t="shared" si="71"/>
        <v>22.75</v>
      </c>
      <c r="X104" s="27">
        <f t="shared" si="72"/>
        <v>139.19999999999999</v>
      </c>
      <c r="Y104" s="11">
        <f t="shared" si="73"/>
        <v>1667.88</v>
      </c>
      <c r="Z104" s="61">
        <v>2211107623</v>
      </c>
      <c r="AA104" s="63">
        <v>31949</v>
      </c>
      <c r="AB104" s="27">
        <f t="shared" si="53"/>
        <v>69207.41</v>
      </c>
      <c r="AC104" s="10">
        <f t="shared" si="54"/>
        <v>0.26980199999999999</v>
      </c>
      <c r="AD104" s="63">
        <v>64194</v>
      </c>
      <c r="AE104" s="10">
        <f t="shared" si="55"/>
        <v>0.465393</v>
      </c>
      <c r="AF104" s="10">
        <f t="shared" si="83"/>
        <v>0.67152100000000003</v>
      </c>
      <c r="AG104" s="66">
        <f t="shared" si="56"/>
        <v>0.67152100000000003</v>
      </c>
      <c r="AH104" s="67">
        <f t="shared" si="57"/>
        <v>0</v>
      </c>
      <c r="AI104" s="68">
        <f t="shared" si="74"/>
        <v>0.67152100000000003</v>
      </c>
      <c r="AJ104" s="63">
        <v>510</v>
      </c>
      <c r="AK104">
        <v>4</v>
      </c>
      <c r="AL104" s="26">
        <f t="shared" si="75"/>
        <v>204000</v>
      </c>
      <c r="AM104" s="63">
        <v>0</v>
      </c>
      <c r="AN104">
        <v>0</v>
      </c>
      <c r="AO104" s="26">
        <f t="shared" si="76"/>
        <v>0</v>
      </c>
      <c r="AP104" s="26">
        <f t="shared" si="58"/>
        <v>12908190</v>
      </c>
      <c r="AQ104" s="26">
        <f t="shared" si="77"/>
        <v>13112190</v>
      </c>
      <c r="AR104" s="69">
        <v>9947410</v>
      </c>
      <c r="AS104" s="69">
        <f t="shared" si="84"/>
        <v>13112190</v>
      </c>
      <c r="AT104" s="63">
        <v>11860593</v>
      </c>
      <c r="AU104" s="26">
        <f t="shared" si="85"/>
        <v>1251597</v>
      </c>
      <c r="AV104" s="70" t="str">
        <f t="shared" si="87"/>
        <v>Yes</v>
      </c>
      <c r="AW104" s="69">
        <f t="shared" si="78"/>
        <v>1251597</v>
      </c>
      <c r="AX104" s="71">
        <f t="shared" si="79"/>
        <v>13112190</v>
      </c>
      <c r="AY104" s="72">
        <f t="shared" si="86"/>
        <v>13112190</v>
      </c>
      <c r="AZ104" s="73">
        <f t="shared" si="80"/>
        <v>1251597</v>
      </c>
      <c r="BA104" s="73"/>
      <c r="BB104" s="73">
        <f t="shared" si="81"/>
        <v>12764.416008712224</v>
      </c>
      <c r="BC104" s="26"/>
      <c r="BE104" s="74">
        <f t="shared" si="82"/>
        <v>0</v>
      </c>
      <c r="BF104" s="74">
        <f t="shared" si="59"/>
        <v>0</v>
      </c>
      <c r="BG104" s="74">
        <f t="shared" si="59"/>
        <v>0</v>
      </c>
      <c r="BH104" s="74">
        <f t="shared" si="59"/>
        <v>0</v>
      </c>
      <c r="BI104" s="74">
        <f t="shared" si="59"/>
        <v>0</v>
      </c>
      <c r="BJ104" s="74">
        <f t="shared" si="59"/>
        <v>0</v>
      </c>
      <c r="BK104" s="74">
        <f t="shared" si="59"/>
        <v>0</v>
      </c>
      <c r="BL104" s="74">
        <f t="shared" si="59"/>
        <v>0</v>
      </c>
      <c r="BM104" s="74"/>
      <c r="BO104" s="74">
        <f t="shared" si="60"/>
        <v>0</v>
      </c>
      <c r="BP104" s="74">
        <f t="shared" si="60"/>
        <v>0</v>
      </c>
      <c r="BQ104" s="74">
        <f t="shared" si="60"/>
        <v>0</v>
      </c>
      <c r="BR104" s="74">
        <f t="shared" si="60"/>
        <v>0</v>
      </c>
      <c r="BS104" s="74">
        <f t="shared" si="60"/>
        <v>0</v>
      </c>
      <c r="BT104" s="74">
        <f t="shared" si="60"/>
        <v>0</v>
      </c>
      <c r="BU104" s="74">
        <f t="shared" si="60"/>
        <v>0</v>
      </c>
      <c r="BV104" s="74">
        <f t="shared" si="45"/>
        <v>0</v>
      </c>
      <c r="BX104" s="74">
        <f t="shared" si="61"/>
        <v>13112190</v>
      </c>
      <c r="BY104" s="74">
        <f t="shared" si="62"/>
        <v>13112190</v>
      </c>
      <c r="BZ104" s="74">
        <f t="shared" si="62"/>
        <v>13112190</v>
      </c>
      <c r="CA104" s="74">
        <f t="shared" si="62"/>
        <v>13112190</v>
      </c>
      <c r="CB104" s="74">
        <f t="shared" si="62"/>
        <v>13112190</v>
      </c>
      <c r="CC104" s="74">
        <f t="shared" si="62"/>
        <v>13112190</v>
      </c>
      <c r="CD104" s="74">
        <f t="shared" si="62"/>
        <v>13112190</v>
      </c>
      <c r="CE104" s="74">
        <f t="shared" si="62"/>
        <v>13112190</v>
      </c>
      <c r="CF104" s="74"/>
      <c r="CG104" s="74">
        <f t="shared" si="63"/>
        <v>13112190</v>
      </c>
      <c r="CH104" s="74">
        <f t="shared" si="64"/>
        <v>13112190</v>
      </c>
      <c r="CI104" s="74">
        <f t="shared" si="64"/>
        <v>13112190</v>
      </c>
      <c r="CJ104" s="74">
        <f t="shared" si="64"/>
        <v>13112190</v>
      </c>
      <c r="CK104" s="74">
        <f t="shared" si="64"/>
        <v>13112190</v>
      </c>
      <c r="CL104" s="74">
        <f t="shared" si="64"/>
        <v>13112190</v>
      </c>
      <c r="CM104" s="74">
        <f t="shared" si="64"/>
        <v>13112190</v>
      </c>
      <c r="CN104" s="74">
        <f t="shared" si="64"/>
        <v>13112190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>
        <v>0</v>
      </c>
      <c r="H105" s="6">
        <v>79</v>
      </c>
      <c r="I105" s="2" t="s">
        <v>266</v>
      </c>
      <c r="J105" s="60"/>
      <c r="K105" s="61">
        <v>849.66</v>
      </c>
      <c r="L105" s="62"/>
      <c r="M105" s="63">
        <v>152</v>
      </c>
      <c r="N105" s="64">
        <f t="shared" si="65"/>
        <v>45.6</v>
      </c>
      <c r="O105" s="64">
        <f t="shared" si="66"/>
        <v>509.8</v>
      </c>
      <c r="P105" s="64">
        <f t="shared" si="67"/>
        <v>0</v>
      </c>
      <c r="Q105" s="64">
        <f t="shared" si="68"/>
        <v>0</v>
      </c>
      <c r="R105" s="65">
        <f t="shared" si="69"/>
        <v>0.18</v>
      </c>
      <c r="S105" s="65">
        <f t="shared" si="51"/>
        <v>0</v>
      </c>
      <c r="T105" s="64">
        <f t="shared" si="52"/>
        <v>0</v>
      </c>
      <c r="U105" s="64">
        <f t="shared" si="70"/>
        <v>0</v>
      </c>
      <c r="V105" s="63">
        <v>8</v>
      </c>
      <c r="W105" s="64">
        <f t="shared" si="71"/>
        <v>2</v>
      </c>
      <c r="X105" s="27">
        <f t="shared" si="72"/>
        <v>45.6</v>
      </c>
      <c r="Y105" s="11">
        <f t="shared" si="73"/>
        <v>897.26</v>
      </c>
      <c r="Z105" s="61">
        <v>1063478548</v>
      </c>
      <c r="AA105" s="63">
        <v>6109</v>
      </c>
      <c r="AB105" s="27">
        <f t="shared" si="53"/>
        <v>174083.9</v>
      </c>
      <c r="AC105" s="10">
        <f t="shared" si="54"/>
        <v>0.67865699999999995</v>
      </c>
      <c r="AD105" s="63">
        <v>134643</v>
      </c>
      <c r="AE105" s="10">
        <f t="shared" si="55"/>
        <v>0.97613399999999995</v>
      </c>
      <c r="AF105" s="10">
        <f t="shared" si="83"/>
        <v>0.2321</v>
      </c>
      <c r="AG105" s="66">
        <f t="shared" si="56"/>
        <v>0.2321</v>
      </c>
      <c r="AH105" s="67">
        <f t="shared" si="57"/>
        <v>0</v>
      </c>
      <c r="AI105" s="68">
        <f t="shared" si="74"/>
        <v>0.2321</v>
      </c>
      <c r="AJ105" s="63">
        <v>388</v>
      </c>
      <c r="AK105">
        <v>6</v>
      </c>
      <c r="AL105" s="26">
        <f t="shared" si="75"/>
        <v>232800</v>
      </c>
      <c r="AM105" s="63">
        <v>0</v>
      </c>
      <c r="AN105">
        <v>0</v>
      </c>
      <c r="AO105" s="26">
        <f t="shared" si="76"/>
        <v>0</v>
      </c>
      <c r="AP105" s="26">
        <f t="shared" si="58"/>
        <v>2400128</v>
      </c>
      <c r="AQ105" s="26">
        <f t="shared" si="77"/>
        <v>2632928</v>
      </c>
      <c r="AR105" s="69">
        <v>3154015</v>
      </c>
      <c r="AS105" s="69">
        <f t="shared" si="84"/>
        <v>2632928</v>
      </c>
      <c r="AT105" s="63">
        <v>2952086</v>
      </c>
      <c r="AU105" s="26">
        <f t="shared" si="85"/>
        <v>319158</v>
      </c>
      <c r="AV105" s="70" t="str">
        <f t="shared" si="87"/>
        <v>No</v>
      </c>
      <c r="AW105" s="69">
        <f t="shared" si="78"/>
        <v>0</v>
      </c>
      <c r="AX105" s="71">
        <f t="shared" si="79"/>
        <v>2952086</v>
      </c>
      <c r="AY105" s="72">
        <f t="shared" si="86"/>
        <v>2952086</v>
      </c>
      <c r="AZ105" s="73">
        <f t="shared" si="80"/>
        <v>0</v>
      </c>
      <c r="BA105" s="73"/>
      <c r="BB105" s="73">
        <f t="shared" si="81"/>
        <v>12170.658263305322</v>
      </c>
      <c r="BC105" s="26"/>
      <c r="BE105" s="74">
        <f t="shared" si="82"/>
        <v>-319158</v>
      </c>
      <c r="BF105" s="74">
        <f t="shared" si="59"/>
        <v>-319158</v>
      </c>
      <c r="BG105" s="74">
        <f t="shared" si="59"/>
        <v>-273550.32180000003</v>
      </c>
      <c r="BH105" s="74">
        <f t="shared" si="59"/>
        <v>-227949.48315594019</v>
      </c>
      <c r="BI105" s="74">
        <f t="shared" si="59"/>
        <v>-182359.58652475197</v>
      </c>
      <c r="BJ105" s="74">
        <f t="shared" si="59"/>
        <v>-136769.68989356421</v>
      </c>
      <c r="BK105" s="74">
        <f t="shared" si="59"/>
        <v>-91184.352252039127</v>
      </c>
      <c r="BL105" s="74">
        <f t="shared" si="59"/>
        <v>-45592.176126019564</v>
      </c>
      <c r="BM105" s="74"/>
      <c r="BO105" s="74">
        <f t="shared" si="60"/>
        <v>0</v>
      </c>
      <c r="BP105" s="74">
        <f t="shared" si="60"/>
        <v>-45607.678200000002</v>
      </c>
      <c r="BQ105" s="74">
        <f t="shared" si="60"/>
        <v>-45600.838644060001</v>
      </c>
      <c r="BR105" s="74">
        <f t="shared" si="60"/>
        <v>-45589.896631188043</v>
      </c>
      <c r="BS105" s="74">
        <f t="shared" si="60"/>
        <v>-45589.896631187992</v>
      </c>
      <c r="BT105" s="74">
        <f t="shared" si="60"/>
        <v>-45585.337641524951</v>
      </c>
      <c r="BU105" s="74">
        <f t="shared" si="60"/>
        <v>-45592.176126019564</v>
      </c>
      <c r="BV105" s="74">
        <f t="shared" si="45"/>
        <v>-45592.176126019564</v>
      </c>
      <c r="BX105" s="74">
        <f t="shared" si="61"/>
        <v>2952086</v>
      </c>
      <c r="BY105" s="74">
        <f t="shared" si="62"/>
        <v>2906478.3218</v>
      </c>
      <c r="BZ105" s="74">
        <f t="shared" si="62"/>
        <v>2860877.4831559402</v>
      </c>
      <c r="CA105" s="74">
        <f t="shared" si="62"/>
        <v>2815287.586524752</v>
      </c>
      <c r="CB105" s="74">
        <f t="shared" si="62"/>
        <v>2769697.6898935642</v>
      </c>
      <c r="CC105" s="74">
        <f t="shared" si="62"/>
        <v>2724112.3522520391</v>
      </c>
      <c r="CD105" s="74">
        <f t="shared" si="62"/>
        <v>2678520.1761260196</v>
      </c>
      <c r="CE105" s="74">
        <f t="shared" si="62"/>
        <v>2632928</v>
      </c>
      <c r="CF105" s="74"/>
      <c r="CG105" s="74">
        <f t="shared" si="63"/>
        <v>2952086</v>
      </c>
      <c r="CH105" s="74">
        <f t="shared" si="64"/>
        <v>2906478.3218</v>
      </c>
      <c r="CI105" s="74">
        <f t="shared" si="64"/>
        <v>2860877.4831559402</v>
      </c>
      <c r="CJ105" s="74">
        <f t="shared" si="64"/>
        <v>2815287.586524752</v>
      </c>
      <c r="CK105" s="74">
        <f t="shared" si="64"/>
        <v>2769697.6898935642</v>
      </c>
      <c r="CL105" s="74">
        <f t="shared" si="64"/>
        <v>2724112.3522520391</v>
      </c>
      <c r="CM105" s="74">
        <f t="shared" si="64"/>
        <v>2678520.1761260196</v>
      </c>
      <c r="CN105" s="74">
        <f t="shared" si="64"/>
        <v>2632928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>
        <v>11</v>
      </c>
      <c r="H106" s="6">
        <v>80</v>
      </c>
      <c r="I106" s="2" t="s">
        <v>267</v>
      </c>
      <c r="J106" s="60"/>
      <c r="K106" s="61">
        <v>8923.98</v>
      </c>
      <c r="L106" s="76"/>
      <c r="M106" s="63">
        <v>6905</v>
      </c>
      <c r="N106" s="64">
        <f t="shared" si="65"/>
        <v>2071.5</v>
      </c>
      <c r="O106" s="64">
        <f t="shared" si="66"/>
        <v>5354.39</v>
      </c>
      <c r="P106" s="64">
        <f t="shared" si="67"/>
        <v>1550.6099999999997</v>
      </c>
      <c r="Q106" s="64">
        <f t="shared" si="68"/>
        <v>232.59</v>
      </c>
      <c r="R106" s="65">
        <f t="shared" si="69"/>
        <v>0.77</v>
      </c>
      <c r="S106" s="65">
        <f t="shared" si="51"/>
        <v>0.17000000000000004</v>
      </c>
      <c r="T106" s="64">
        <f t="shared" si="52"/>
        <v>1517.08</v>
      </c>
      <c r="U106" s="64">
        <f t="shared" si="70"/>
        <v>227.56</v>
      </c>
      <c r="V106" s="63">
        <v>1760</v>
      </c>
      <c r="W106" s="64">
        <f t="shared" si="71"/>
        <v>440</v>
      </c>
      <c r="X106" s="27">
        <f t="shared" si="72"/>
        <v>2071.5</v>
      </c>
      <c r="Y106" s="11">
        <f t="shared" si="73"/>
        <v>11668.07</v>
      </c>
      <c r="Z106" s="61">
        <v>6160086857.3299999</v>
      </c>
      <c r="AA106" s="63">
        <v>60242</v>
      </c>
      <c r="AB106" s="27">
        <f t="shared" si="53"/>
        <v>102255.67999999999</v>
      </c>
      <c r="AC106" s="10">
        <f t="shared" si="54"/>
        <v>0.39863900000000002</v>
      </c>
      <c r="AD106" s="63">
        <v>63671</v>
      </c>
      <c r="AE106" s="10">
        <f t="shared" si="55"/>
        <v>0.46160200000000001</v>
      </c>
      <c r="AF106" s="10">
        <f t="shared" si="83"/>
        <v>0.58247199999999999</v>
      </c>
      <c r="AG106" s="66">
        <f t="shared" si="56"/>
        <v>0.58247199999999999</v>
      </c>
      <c r="AH106" s="67">
        <f t="shared" si="57"/>
        <v>0.04</v>
      </c>
      <c r="AI106" s="68">
        <f t="shared" si="74"/>
        <v>0.62247200000000003</v>
      </c>
      <c r="AJ106" s="63">
        <v>0</v>
      </c>
      <c r="AK106">
        <v>0</v>
      </c>
      <c r="AL106" s="26">
        <f t="shared" si="75"/>
        <v>0</v>
      </c>
      <c r="AM106" s="63">
        <v>0</v>
      </c>
      <c r="AN106">
        <v>0</v>
      </c>
      <c r="AO106" s="26">
        <f t="shared" si="76"/>
        <v>0</v>
      </c>
      <c r="AP106" s="26">
        <f t="shared" si="58"/>
        <v>83706615</v>
      </c>
      <c r="AQ106" s="26">
        <f t="shared" si="77"/>
        <v>83706615</v>
      </c>
      <c r="AR106" s="69">
        <v>60258395</v>
      </c>
      <c r="AS106" s="69">
        <f t="shared" si="84"/>
        <v>83706615</v>
      </c>
      <c r="AT106" s="63">
        <v>79454514</v>
      </c>
      <c r="AU106" s="26">
        <f t="shared" si="85"/>
        <v>4252101</v>
      </c>
      <c r="AV106" s="70" t="str">
        <f t="shared" si="87"/>
        <v>Yes</v>
      </c>
      <c r="AW106" s="69">
        <f t="shared" si="78"/>
        <v>4252101</v>
      </c>
      <c r="AX106" s="71">
        <f t="shared" si="79"/>
        <v>83706615</v>
      </c>
      <c r="AY106" s="72">
        <f t="shared" si="86"/>
        <v>83706615</v>
      </c>
      <c r="AZ106" s="73">
        <f t="shared" si="80"/>
        <v>4252101</v>
      </c>
      <c r="BA106" s="73"/>
      <c r="BB106" s="73">
        <f t="shared" si="81"/>
        <v>15068.893783939453</v>
      </c>
      <c r="BC106" s="26"/>
      <c r="BE106" s="74">
        <f t="shared" si="82"/>
        <v>0</v>
      </c>
      <c r="BF106" s="74">
        <f t="shared" si="59"/>
        <v>0</v>
      </c>
      <c r="BG106" s="74">
        <f t="shared" si="59"/>
        <v>0</v>
      </c>
      <c r="BH106" s="74">
        <f t="shared" si="59"/>
        <v>0</v>
      </c>
      <c r="BI106" s="74">
        <f t="shared" si="59"/>
        <v>0</v>
      </c>
      <c r="BJ106" s="74">
        <f t="shared" si="59"/>
        <v>0</v>
      </c>
      <c r="BK106" s="74">
        <f t="shared" si="59"/>
        <v>0</v>
      </c>
      <c r="BL106" s="74">
        <f t="shared" si="59"/>
        <v>0</v>
      </c>
      <c r="BM106" s="74"/>
      <c r="BO106" s="74">
        <f t="shared" si="60"/>
        <v>0</v>
      </c>
      <c r="BP106" s="74">
        <f t="shared" si="60"/>
        <v>0</v>
      </c>
      <c r="BQ106" s="74">
        <f t="shared" si="60"/>
        <v>0</v>
      </c>
      <c r="BR106" s="74">
        <f t="shared" si="60"/>
        <v>0</v>
      </c>
      <c r="BS106" s="74">
        <f t="shared" si="60"/>
        <v>0</v>
      </c>
      <c r="BT106" s="74">
        <f t="shared" si="60"/>
        <v>0</v>
      </c>
      <c r="BU106" s="74">
        <f t="shared" si="60"/>
        <v>0</v>
      </c>
      <c r="BV106" s="74">
        <f t="shared" si="45"/>
        <v>0</v>
      </c>
      <c r="BX106" s="74">
        <f t="shared" si="61"/>
        <v>83706615</v>
      </c>
      <c r="BY106" s="74">
        <f t="shared" si="62"/>
        <v>83706615</v>
      </c>
      <c r="BZ106" s="74">
        <f t="shared" si="62"/>
        <v>83706615</v>
      </c>
      <c r="CA106" s="74">
        <f t="shared" si="62"/>
        <v>83706615</v>
      </c>
      <c r="CB106" s="74">
        <f t="shared" si="62"/>
        <v>83706615</v>
      </c>
      <c r="CC106" s="74">
        <f t="shared" si="62"/>
        <v>83706615</v>
      </c>
      <c r="CD106" s="74">
        <f t="shared" si="62"/>
        <v>83706615</v>
      </c>
      <c r="CE106" s="74">
        <f t="shared" si="62"/>
        <v>83706615</v>
      </c>
      <c r="CF106" s="74"/>
      <c r="CG106" s="74">
        <f t="shared" si="63"/>
        <v>83706615</v>
      </c>
      <c r="CH106" s="74">
        <f t="shared" si="64"/>
        <v>83706615</v>
      </c>
      <c r="CI106" s="74">
        <f t="shared" si="64"/>
        <v>83706615</v>
      </c>
      <c r="CJ106" s="74">
        <f t="shared" si="64"/>
        <v>83706615</v>
      </c>
      <c r="CK106" s="74">
        <f t="shared" si="64"/>
        <v>83706615</v>
      </c>
      <c r="CL106" s="74">
        <f t="shared" si="64"/>
        <v>83706615</v>
      </c>
      <c r="CM106" s="74">
        <f t="shared" si="64"/>
        <v>83706615</v>
      </c>
      <c r="CN106" s="74">
        <f t="shared" si="64"/>
        <v>83706615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>
        <v>0</v>
      </c>
      <c r="H107" s="6">
        <v>81</v>
      </c>
      <c r="I107" s="2" t="s">
        <v>268</v>
      </c>
      <c r="J107" s="60"/>
      <c r="K107" s="61">
        <v>1182.45</v>
      </c>
      <c r="L107" s="62"/>
      <c r="M107" s="63">
        <v>194</v>
      </c>
      <c r="N107" s="64">
        <f t="shared" si="65"/>
        <v>58.2</v>
      </c>
      <c r="O107" s="64">
        <f t="shared" si="66"/>
        <v>709.47</v>
      </c>
      <c r="P107" s="64">
        <f t="shared" si="67"/>
        <v>0</v>
      </c>
      <c r="Q107" s="64">
        <f t="shared" si="68"/>
        <v>0</v>
      </c>
      <c r="R107" s="65">
        <f t="shared" si="69"/>
        <v>0.16</v>
      </c>
      <c r="S107" s="65">
        <f t="shared" si="51"/>
        <v>0</v>
      </c>
      <c r="T107" s="64">
        <f t="shared" si="52"/>
        <v>0</v>
      </c>
      <c r="U107" s="64">
        <f t="shared" si="70"/>
        <v>0</v>
      </c>
      <c r="V107" s="63">
        <v>30</v>
      </c>
      <c r="W107" s="64">
        <f t="shared" si="71"/>
        <v>7.5</v>
      </c>
      <c r="X107" s="27">
        <f t="shared" si="72"/>
        <v>58.2</v>
      </c>
      <c r="Y107" s="11">
        <f t="shared" si="73"/>
        <v>1248.1500000000001</v>
      </c>
      <c r="Z107" s="61">
        <v>1779825887.6700001</v>
      </c>
      <c r="AA107" s="63">
        <v>7807</v>
      </c>
      <c r="AB107" s="27">
        <f t="shared" si="53"/>
        <v>227978.21</v>
      </c>
      <c r="AC107" s="10">
        <f t="shared" si="54"/>
        <v>0.88876200000000005</v>
      </c>
      <c r="AD107" s="63">
        <v>135114</v>
      </c>
      <c r="AE107" s="10">
        <f t="shared" si="55"/>
        <v>0.979549</v>
      </c>
      <c r="AF107" s="10">
        <f t="shared" si="83"/>
        <v>8.4001999999999993E-2</v>
      </c>
      <c r="AG107" s="66">
        <f t="shared" si="56"/>
        <v>8.4001999999999993E-2</v>
      </c>
      <c r="AH107" s="67">
        <f t="shared" si="57"/>
        <v>0</v>
      </c>
      <c r="AI107" s="68">
        <f t="shared" si="74"/>
        <v>8.4001999999999993E-2</v>
      </c>
      <c r="AJ107" s="63">
        <v>1182</v>
      </c>
      <c r="AK107">
        <v>13</v>
      </c>
      <c r="AL107" s="26">
        <f t="shared" si="75"/>
        <v>1536600</v>
      </c>
      <c r="AM107" s="63">
        <v>0</v>
      </c>
      <c r="AN107">
        <v>0</v>
      </c>
      <c r="AO107" s="26">
        <f t="shared" si="76"/>
        <v>0</v>
      </c>
      <c r="AP107" s="26">
        <f t="shared" si="58"/>
        <v>1208363</v>
      </c>
      <c r="AQ107" s="26">
        <f t="shared" si="77"/>
        <v>2744963</v>
      </c>
      <c r="AR107" s="69">
        <v>855086</v>
      </c>
      <c r="AS107" s="69">
        <f t="shared" si="84"/>
        <v>2744963</v>
      </c>
      <c r="AT107" s="63">
        <v>2182673</v>
      </c>
      <c r="AU107" s="26">
        <f t="shared" si="85"/>
        <v>562290</v>
      </c>
      <c r="AV107" s="70" t="str">
        <f t="shared" si="87"/>
        <v>Yes</v>
      </c>
      <c r="AW107" s="69">
        <f t="shared" si="78"/>
        <v>562290</v>
      </c>
      <c r="AX107" s="71">
        <f t="shared" si="79"/>
        <v>2744963</v>
      </c>
      <c r="AY107" s="72">
        <f t="shared" si="86"/>
        <v>2744963</v>
      </c>
      <c r="AZ107" s="73">
        <f t="shared" si="80"/>
        <v>562290</v>
      </c>
      <c r="BA107" s="73"/>
      <c r="BB107" s="73">
        <f t="shared" si="81"/>
        <v>12165.359000380568</v>
      </c>
      <c r="BC107" s="26"/>
      <c r="BE107" s="74">
        <f t="shared" si="82"/>
        <v>0</v>
      </c>
      <c r="BF107" s="74">
        <f t="shared" si="59"/>
        <v>0</v>
      </c>
      <c r="BG107" s="74">
        <f t="shared" si="59"/>
        <v>0</v>
      </c>
      <c r="BH107" s="74">
        <f t="shared" si="59"/>
        <v>0</v>
      </c>
      <c r="BI107" s="74">
        <f t="shared" si="59"/>
        <v>0</v>
      </c>
      <c r="BJ107" s="74">
        <f t="shared" si="59"/>
        <v>0</v>
      </c>
      <c r="BK107" s="74">
        <f t="shared" si="59"/>
        <v>0</v>
      </c>
      <c r="BL107" s="74">
        <f t="shared" si="59"/>
        <v>0</v>
      </c>
      <c r="BM107" s="74"/>
      <c r="BO107" s="74">
        <f t="shared" si="60"/>
        <v>0</v>
      </c>
      <c r="BP107" s="74">
        <f t="shared" si="60"/>
        <v>0</v>
      </c>
      <c r="BQ107" s="74">
        <f t="shared" si="60"/>
        <v>0</v>
      </c>
      <c r="BR107" s="74">
        <f t="shared" si="60"/>
        <v>0</v>
      </c>
      <c r="BS107" s="74">
        <f t="shared" si="60"/>
        <v>0</v>
      </c>
      <c r="BT107" s="74">
        <f t="shared" si="60"/>
        <v>0</v>
      </c>
      <c r="BU107" s="74">
        <f t="shared" si="60"/>
        <v>0</v>
      </c>
      <c r="BV107" s="74">
        <f t="shared" si="45"/>
        <v>0</v>
      </c>
      <c r="BX107" s="74">
        <f t="shared" si="61"/>
        <v>2744963</v>
      </c>
      <c r="BY107" s="74">
        <f t="shared" si="62"/>
        <v>2744963</v>
      </c>
      <c r="BZ107" s="74">
        <f t="shared" si="62"/>
        <v>2744963</v>
      </c>
      <c r="CA107" s="74">
        <f t="shared" si="62"/>
        <v>2744963</v>
      </c>
      <c r="CB107" s="74">
        <f t="shared" si="62"/>
        <v>2744963</v>
      </c>
      <c r="CC107" s="74">
        <f t="shared" si="62"/>
        <v>2744963</v>
      </c>
      <c r="CD107" s="74">
        <f t="shared" si="62"/>
        <v>2744963</v>
      </c>
      <c r="CE107" s="74">
        <f t="shared" si="62"/>
        <v>2744963</v>
      </c>
      <c r="CF107" s="74"/>
      <c r="CG107" s="74">
        <f t="shared" si="63"/>
        <v>2744963</v>
      </c>
      <c r="CH107" s="74">
        <f t="shared" ref="CH107:CN122" si="88">IF(OR($C107=1,$B107=1),MAX(BY107,CG107,$AR107),BY107)</f>
        <v>2744963</v>
      </c>
      <c r="CI107" s="74">
        <f t="shared" si="88"/>
        <v>2744963</v>
      </c>
      <c r="CJ107" s="74">
        <f t="shared" si="88"/>
        <v>2744963</v>
      </c>
      <c r="CK107" s="74">
        <f t="shared" si="88"/>
        <v>2744963</v>
      </c>
      <c r="CL107" s="74">
        <f t="shared" si="88"/>
        <v>2744963</v>
      </c>
      <c r="CM107" s="74">
        <f t="shared" si="88"/>
        <v>2744963</v>
      </c>
      <c r="CN107" s="74">
        <f t="shared" si="88"/>
        <v>2744963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>
        <v>0</v>
      </c>
      <c r="H108" s="6">
        <v>82</v>
      </c>
      <c r="I108" s="2" t="s">
        <v>269</v>
      </c>
      <c r="J108" s="60"/>
      <c r="K108" s="61">
        <v>461.06</v>
      </c>
      <c r="L108" s="62"/>
      <c r="M108" s="63">
        <v>92</v>
      </c>
      <c r="N108" s="64">
        <f t="shared" si="65"/>
        <v>27.6</v>
      </c>
      <c r="O108" s="64">
        <f t="shared" si="66"/>
        <v>276.64</v>
      </c>
      <c r="P108" s="64">
        <f t="shared" si="67"/>
        <v>0</v>
      </c>
      <c r="Q108" s="64">
        <f t="shared" si="68"/>
        <v>0</v>
      </c>
      <c r="R108" s="65">
        <f t="shared" si="69"/>
        <v>0.2</v>
      </c>
      <c r="S108" s="65">
        <f t="shared" si="51"/>
        <v>0</v>
      </c>
      <c r="T108" s="64">
        <f t="shared" si="52"/>
        <v>0</v>
      </c>
      <c r="U108" s="64">
        <f t="shared" si="70"/>
        <v>0</v>
      </c>
      <c r="V108" s="63">
        <v>6</v>
      </c>
      <c r="W108" s="64">
        <f t="shared" si="71"/>
        <v>1.5</v>
      </c>
      <c r="X108" s="27">
        <f t="shared" si="72"/>
        <v>27.6</v>
      </c>
      <c r="Y108" s="11">
        <f t="shared" si="73"/>
        <v>490.16</v>
      </c>
      <c r="Z108" s="61">
        <v>808479812.33000004</v>
      </c>
      <c r="AA108" s="63">
        <v>4248</v>
      </c>
      <c r="AB108" s="27">
        <f t="shared" si="53"/>
        <v>190320.11</v>
      </c>
      <c r="AC108" s="10">
        <f t="shared" si="54"/>
        <v>0.741954</v>
      </c>
      <c r="AD108" s="63">
        <v>102083</v>
      </c>
      <c r="AE108" s="10">
        <f t="shared" si="55"/>
        <v>0.74008099999999999</v>
      </c>
      <c r="AF108" s="10">
        <f t="shared" si="83"/>
        <v>0.258608</v>
      </c>
      <c r="AG108" s="66">
        <f t="shared" si="56"/>
        <v>0.258608</v>
      </c>
      <c r="AH108" s="67">
        <f t="shared" si="57"/>
        <v>0</v>
      </c>
      <c r="AI108" s="68">
        <f t="shared" si="74"/>
        <v>0.258608</v>
      </c>
      <c r="AJ108" s="63">
        <v>461</v>
      </c>
      <c r="AK108">
        <v>13</v>
      </c>
      <c r="AL108" s="26">
        <f t="shared" si="75"/>
        <v>599300</v>
      </c>
      <c r="AM108" s="63">
        <v>0</v>
      </c>
      <c r="AN108">
        <v>0</v>
      </c>
      <c r="AO108" s="26">
        <f t="shared" si="76"/>
        <v>0</v>
      </c>
      <c r="AP108" s="26">
        <f t="shared" si="58"/>
        <v>1460901</v>
      </c>
      <c r="AQ108" s="26">
        <f t="shared" si="77"/>
        <v>2060201</v>
      </c>
      <c r="AR108" s="69">
        <v>2099315</v>
      </c>
      <c r="AS108" s="69">
        <f t="shared" si="84"/>
        <v>2060201</v>
      </c>
      <c r="AT108" s="63">
        <v>2100359</v>
      </c>
      <c r="AU108" s="26">
        <f t="shared" si="85"/>
        <v>40158</v>
      </c>
      <c r="AV108" s="70" t="str">
        <f t="shared" si="87"/>
        <v>No</v>
      </c>
      <c r="AW108" s="69">
        <f t="shared" si="78"/>
        <v>0</v>
      </c>
      <c r="AX108" s="71">
        <f t="shared" si="79"/>
        <v>2100359</v>
      </c>
      <c r="AY108" s="72">
        <f t="shared" si="86"/>
        <v>2100359</v>
      </c>
      <c r="AZ108" s="73">
        <f t="shared" si="80"/>
        <v>0</v>
      </c>
      <c r="BA108" s="73"/>
      <c r="BB108" s="73">
        <f t="shared" si="81"/>
        <v>12252.405326855507</v>
      </c>
      <c r="BC108" s="26"/>
      <c r="BE108" s="74">
        <f t="shared" si="82"/>
        <v>-40158</v>
      </c>
      <c r="BF108" s="74">
        <f t="shared" si="59"/>
        <v>-40158</v>
      </c>
      <c r="BG108" s="74">
        <f t="shared" si="59"/>
        <v>-34419.421799999895</v>
      </c>
      <c r="BH108" s="74">
        <f t="shared" si="59"/>
        <v>-28681.70418593986</v>
      </c>
      <c r="BI108" s="74">
        <f t="shared" si="59"/>
        <v>-22945.363348751795</v>
      </c>
      <c r="BJ108" s="74">
        <f t="shared" si="59"/>
        <v>-17209.022511563729</v>
      </c>
      <c r="BK108" s="74">
        <f t="shared" si="59"/>
        <v>-11473.255308459513</v>
      </c>
      <c r="BL108" s="74">
        <f t="shared" si="59"/>
        <v>-5736.6276542297564</v>
      </c>
      <c r="BM108" s="74"/>
      <c r="BO108" s="74">
        <f t="shared" si="60"/>
        <v>0</v>
      </c>
      <c r="BP108" s="74">
        <f t="shared" si="60"/>
        <v>-5738.5781999999999</v>
      </c>
      <c r="BQ108" s="74">
        <f t="shared" si="60"/>
        <v>-5737.7176140599822</v>
      </c>
      <c r="BR108" s="74">
        <f t="shared" si="60"/>
        <v>-5736.3408371879723</v>
      </c>
      <c r="BS108" s="74">
        <f t="shared" si="60"/>
        <v>-5736.3408371879486</v>
      </c>
      <c r="BT108" s="74">
        <f t="shared" si="60"/>
        <v>-5735.7672031041911</v>
      </c>
      <c r="BU108" s="74">
        <f t="shared" si="60"/>
        <v>-5736.6276542297564</v>
      </c>
      <c r="BV108" s="74">
        <f t="shared" si="45"/>
        <v>-5736.6276542297564</v>
      </c>
      <c r="BX108" s="74">
        <f t="shared" si="61"/>
        <v>2100359</v>
      </c>
      <c r="BY108" s="74">
        <f t="shared" si="62"/>
        <v>2094620.4217999999</v>
      </c>
      <c r="BZ108" s="74">
        <f t="shared" si="62"/>
        <v>2088882.7041859399</v>
      </c>
      <c r="CA108" s="74">
        <f t="shared" si="62"/>
        <v>2083146.3633487518</v>
      </c>
      <c r="CB108" s="74">
        <f t="shared" si="62"/>
        <v>2077410.0225115637</v>
      </c>
      <c r="CC108" s="74">
        <f t="shared" si="62"/>
        <v>2071674.2553084595</v>
      </c>
      <c r="CD108" s="74">
        <f t="shared" si="62"/>
        <v>2065937.6276542298</v>
      </c>
      <c r="CE108" s="74">
        <f t="shared" si="62"/>
        <v>2060201</v>
      </c>
      <c r="CF108" s="74"/>
      <c r="CG108" s="74">
        <f t="shared" si="63"/>
        <v>2100359</v>
      </c>
      <c r="CH108" s="74">
        <f t="shared" si="88"/>
        <v>2094620.4217999999</v>
      </c>
      <c r="CI108" s="74">
        <f t="shared" si="88"/>
        <v>2088882.7041859399</v>
      </c>
      <c r="CJ108" s="74">
        <f t="shared" si="88"/>
        <v>2083146.3633487518</v>
      </c>
      <c r="CK108" s="74">
        <f t="shared" si="88"/>
        <v>2077410.0225115637</v>
      </c>
      <c r="CL108" s="74">
        <f t="shared" si="88"/>
        <v>2071674.2553084595</v>
      </c>
      <c r="CM108" s="74">
        <f t="shared" si="88"/>
        <v>2065937.6276542298</v>
      </c>
      <c r="CN108" s="74">
        <f t="shared" si="88"/>
        <v>2060201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>
        <v>21</v>
      </c>
      <c r="H109" s="6">
        <v>83</v>
      </c>
      <c r="I109" s="2" t="s">
        <v>270</v>
      </c>
      <c r="J109" s="60"/>
      <c r="K109" s="61">
        <v>4506.93</v>
      </c>
      <c r="L109" s="76"/>
      <c r="M109" s="63">
        <v>2322</v>
      </c>
      <c r="N109" s="64">
        <f t="shared" si="65"/>
        <v>696.6</v>
      </c>
      <c r="O109" s="64">
        <f t="shared" si="66"/>
        <v>2704.16</v>
      </c>
      <c r="P109" s="64">
        <f t="shared" si="67"/>
        <v>0</v>
      </c>
      <c r="Q109" s="64">
        <f t="shared" si="68"/>
        <v>0</v>
      </c>
      <c r="R109" s="65">
        <f t="shared" si="69"/>
        <v>0.52</v>
      </c>
      <c r="S109" s="65">
        <f t="shared" si="51"/>
        <v>0</v>
      </c>
      <c r="T109" s="64">
        <f t="shared" si="52"/>
        <v>0</v>
      </c>
      <c r="U109" s="64">
        <f t="shared" si="70"/>
        <v>0</v>
      </c>
      <c r="V109" s="63">
        <v>299</v>
      </c>
      <c r="W109" s="64">
        <f t="shared" si="71"/>
        <v>74.75</v>
      </c>
      <c r="X109" s="27">
        <f t="shared" si="72"/>
        <v>696.6</v>
      </c>
      <c r="Y109" s="11">
        <f t="shared" si="73"/>
        <v>5278.2800000000007</v>
      </c>
      <c r="Z109" s="61">
        <v>6665957132.3299999</v>
      </c>
      <c r="AA109" s="63">
        <v>48729</v>
      </c>
      <c r="AB109" s="27">
        <f t="shared" si="53"/>
        <v>136796.51</v>
      </c>
      <c r="AC109" s="10">
        <f t="shared" si="54"/>
        <v>0.53329400000000005</v>
      </c>
      <c r="AD109" s="63">
        <v>75120</v>
      </c>
      <c r="AE109" s="10">
        <f t="shared" si="55"/>
        <v>0.54460500000000001</v>
      </c>
      <c r="AF109" s="10">
        <f t="shared" si="83"/>
        <v>0.46331299999999997</v>
      </c>
      <c r="AG109" s="66">
        <f t="shared" si="56"/>
        <v>0.46331299999999997</v>
      </c>
      <c r="AH109" s="67">
        <f t="shared" si="57"/>
        <v>0</v>
      </c>
      <c r="AI109" s="68">
        <f t="shared" si="74"/>
        <v>0.46331299999999997</v>
      </c>
      <c r="AJ109" s="63">
        <v>0</v>
      </c>
      <c r="AK109">
        <v>0</v>
      </c>
      <c r="AL109" s="26">
        <f t="shared" si="75"/>
        <v>0</v>
      </c>
      <c r="AM109" s="63">
        <v>0</v>
      </c>
      <c r="AN109">
        <v>0</v>
      </c>
      <c r="AO109" s="26">
        <f t="shared" si="76"/>
        <v>0</v>
      </c>
      <c r="AP109" s="26">
        <f t="shared" si="58"/>
        <v>28184338</v>
      </c>
      <c r="AQ109" s="26">
        <f t="shared" si="77"/>
        <v>28184338</v>
      </c>
      <c r="AR109" s="69">
        <v>19515825</v>
      </c>
      <c r="AS109" s="69">
        <f t="shared" si="84"/>
        <v>28184338</v>
      </c>
      <c r="AT109" s="63">
        <v>25404320</v>
      </c>
      <c r="AU109" s="26">
        <f t="shared" si="85"/>
        <v>2780018</v>
      </c>
      <c r="AV109" s="70" t="str">
        <f t="shared" si="87"/>
        <v>Yes</v>
      </c>
      <c r="AW109" s="69">
        <f t="shared" si="78"/>
        <v>2780018</v>
      </c>
      <c r="AX109" s="71">
        <f t="shared" si="79"/>
        <v>28184338</v>
      </c>
      <c r="AY109" s="72">
        <f t="shared" si="86"/>
        <v>28184338</v>
      </c>
      <c r="AZ109" s="73">
        <f t="shared" si="80"/>
        <v>2780018</v>
      </c>
      <c r="BA109" s="73"/>
      <c r="BB109" s="73">
        <f t="shared" si="81"/>
        <v>13497.475443372763</v>
      </c>
      <c r="BC109" s="26"/>
      <c r="BE109" s="74">
        <f t="shared" si="82"/>
        <v>0</v>
      </c>
      <c r="BF109" s="74">
        <f t="shared" si="59"/>
        <v>0</v>
      </c>
      <c r="BG109" s="74">
        <f t="shared" si="59"/>
        <v>0</v>
      </c>
      <c r="BH109" s="74">
        <f t="shared" si="59"/>
        <v>0</v>
      </c>
      <c r="BI109" s="74">
        <f t="shared" si="59"/>
        <v>0</v>
      </c>
      <c r="BJ109" s="74">
        <f t="shared" si="59"/>
        <v>0</v>
      </c>
      <c r="BK109" s="74">
        <f t="shared" si="59"/>
        <v>0</v>
      </c>
      <c r="BL109" s="74">
        <f t="shared" si="59"/>
        <v>0</v>
      </c>
      <c r="BM109" s="74"/>
      <c r="BO109" s="74">
        <f t="shared" si="60"/>
        <v>0</v>
      </c>
      <c r="BP109" s="74">
        <f t="shared" si="60"/>
        <v>0</v>
      </c>
      <c r="BQ109" s="74">
        <f t="shared" si="60"/>
        <v>0</v>
      </c>
      <c r="BR109" s="74">
        <f t="shared" si="60"/>
        <v>0</v>
      </c>
      <c r="BS109" s="74">
        <f t="shared" si="60"/>
        <v>0</v>
      </c>
      <c r="BT109" s="74">
        <f t="shared" si="60"/>
        <v>0</v>
      </c>
      <c r="BU109" s="74">
        <f t="shared" si="60"/>
        <v>0</v>
      </c>
      <c r="BV109" s="74">
        <f t="shared" si="45"/>
        <v>0</v>
      </c>
      <c r="BX109" s="74">
        <f t="shared" si="61"/>
        <v>28184338</v>
      </c>
      <c r="BY109" s="74">
        <f t="shared" si="62"/>
        <v>28184338</v>
      </c>
      <c r="BZ109" s="74">
        <f t="shared" si="62"/>
        <v>28184338</v>
      </c>
      <c r="CA109" s="74">
        <f t="shared" si="62"/>
        <v>28184338</v>
      </c>
      <c r="CB109" s="74">
        <f t="shared" si="62"/>
        <v>28184338</v>
      </c>
      <c r="CC109" s="74">
        <f t="shared" si="62"/>
        <v>28184338</v>
      </c>
      <c r="CD109" s="74">
        <f t="shared" si="62"/>
        <v>28184338</v>
      </c>
      <c r="CE109" s="74">
        <f t="shared" si="62"/>
        <v>28184338</v>
      </c>
      <c r="CF109" s="74"/>
      <c r="CG109" s="74">
        <f t="shared" si="63"/>
        <v>28184338</v>
      </c>
      <c r="CH109" s="74">
        <f t="shared" si="88"/>
        <v>28184338</v>
      </c>
      <c r="CI109" s="74">
        <f t="shared" si="88"/>
        <v>28184338</v>
      </c>
      <c r="CJ109" s="74">
        <f t="shared" si="88"/>
        <v>28184338</v>
      </c>
      <c r="CK109" s="74">
        <f t="shared" si="88"/>
        <v>28184338</v>
      </c>
      <c r="CL109" s="74">
        <f t="shared" si="88"/>
        <v>28184338</v>
      </c>
      <c r="CM109" s="74">
        <f t="shared" si="88"/>
        <v>28184338</v>
      </c>
      <c r="CN109" s="74">
        <f t="shared" si="88"/>
        <v>28184338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>
        <v>0</v>
      </c>
      <c r="H110" s="6">
        <v>84</v>
      </c>
      <c r="I110" s="2" t="s">
        <v>271</v>
      </c>
      <c r="J110" s="60"/>
      <c r="K110" s="61">
        <v>5213.75</v>
      </c>
      <c r="L110" s="62"/>
      <c r="M110" s="63">
        <v>1589</v>
      </c>
      <c r="N110" s="64">
        <f t="shared" si="65"/>
        <v>476.7</v>
      </c>
      <c r="O110" s="64">
        <f t="shared" si="66"/>
        <v>3128.25</v>
      </c>
      <c r="P110" s="64">
        <f t="shared" si="67"/>
        <v>0</v>
      </c>
      <c r="Q110" s="64">
        <f t="shared" si="68"/>
        <v>0</v>
      </c>
      <c r="R110" s="65">
        <f t="shared" si="69"/>
        <v>0.3</v>
      </c>
      <c r="S110" s="65">
        <f t="shared" si="51"/>
        <v>0</v>
      </c>
      <c r="T110" s="64">
        <f t="shared" si="52"/>
        <v>0</v>
      </c>
      <c r="U110" s="64">
        <f t="shared" si="70"/>
        <v>0</v>
      </c>
      <c r="V110" s="63">
        <v>152</v>
      </c>
      <c r="W110" s="64">
        <f t="shared" si="71"/>
        <v>38</v>
      </c>
      <c r="X110" s="27">
        <f t="shared" si="72"/>
        <v>476.7</v>
      </c>
      <c r="Y110" s="11">
        <f t="shared" si="73"/>
        <v>5728.45</v>
      </c>
      <c r="Z110" s="61">
        <v>12295511927.33</v>
      </c>
      <c r="AA110" s="63">
        <v>52679</v>
      </c>
      <c r="AB110" s="27">
        <f t="shared" si="53"/>
        <v>233404.43</v>
      </c>
      <c r="AC110" s="10">
        <f t="shared" si="54"/>
        <v>0.90991599999999995</v>
      </c>
      <c r="AD110" s="63">
        <v>104441</v>
      </c>
      <c r="AE110" s="10">
        <f t="shared" si="55"/>
        <v>0.75717599999999996</v>
      </c>
      <c r="AF110" s="10">
        <f t="shared" si="83"/>
        <v>0.135906</v>
      </c>
      <c r="AG110" s="66">
        <f t="shared" si="56"/>
        <v>0.135906</v>
      </c>
      <c r="AH110" s="67">
        <f t="shared" si="57"/>
        <v>0</v>
      </c>
      <c r="AI110" s="68">
        <f t="shared" si="74"/>
        <v>0.135906</v>
      </c>
      <c r="AJ110" s="63">
        <v>0</v>
      </c>
      <c r="AK110">
        <v>0</v>
      </c>
      <c r="AL110" s="26">
        <f t="shared" si="75"/>
        <v>0</v>
      </c>
      <c r="AM110" s="63">
        <v>0</v>
      </c>
      <c r="AN110">
        <v>0</v>
      </c>
      <c r="AO110" s="26">
        <f t="shared" si="76"/>
        <v>0</v>
      </c>
      <c r="AP110" s="26">
        <f t="shared" si="58"/>
        <v>8972567</v>
      </c>
      <c r="AQ110" s="26">
        <f t="shared" si="77"/>
        <v>8972567</v>
      </c>
      <c r="AR110" s="69">
        <v>10849101</v>
      </c>
      <c r="AS110" s="69">
        <f t="shared" si="84"/>
        <v>8972567</v>
      </c>
      <c r="AT110" s="63">
        <v>9673235</v>
      </c>
      <c r="AU110" s="26">
        <f t="shared" si="85"/>
        <v>700668</v>
      </c>
      <c r="AV110" s="70" t="str">
        <f t="shared" si="87"/>
        <v>No</v>
      </c>
      <c r="AW110" s="69">
        <f t="shared" si="78"/>
        <v>0</v>
      </c>
      <c r="AX110" s="71">
        <f t="shared" si="79"/>
        <v>9673235</v>
      </c>
      <c r="AY110" s="72">
        <f t="shared" si="86"/>
        <v>9673235</v>
      </c>
      <c r="AZ110" s="73">
        <f t="shared" si="80"/>
        <v>0</v>
      </c>
      <c r="BA110" s="73"/>
      <c r="BB110" s="73">
        <f t="shared" si="81"/>
        <v>12662.74490529849</v>
      </c>
      <c r="BC110" s="26"/>
      <c r="BE110" s="74">
        <f t="shared" si="82"/>
        <v>-700668</v>
      </c>
      <c r="BF110" s="74">
        <f t="shared" si="59"/>
        <v>-700668</v>
      </c>
      <c r="BG110" s="74">
        <f t="shared" si="59"/>
        <v>-600542.54279999994</v>
      </c>
      <c r="BH110" s="74">
        <f t="shared" si="59"/>
        <v>-500432.10091524012</v>
      </c>
      <c r="BI110" s="74">
        <f t="shared" si="59"/>
        <v>-400345.68073219247</v>
      </c>
      <c r="BJ110" s="74">
        <f t="shared" si="59"/>
        <v>-300259.26054914482</v>
      </c>
      <c r="BK110" s="74">
        <f t="shared" si="59"/>
        <v>-200182.84900811501</v>
      </c>
      <c r="BL110" s="74">
        <f t="shared" si="59"/>
        <v>-100091.42450405657</v>
      </c>
      <c r="BM110" s="74"/>
      <c r="BO110" s="74">
        <f t="shared" si="60"/>
        <v>0</v>
      </c>
      <c r="BP110" s="74">
        <f t="shared" si="60"/>
        <v>-100125.4572</v>
      </c>
      <c r="BQ110" s="74">
        <f t="shared" si="60"/>
        <v>-100110.44188475999</v>
      </c>
      <c r="BR110" s="74">
        <f t="shared" si="60"/>
        <v>-100086.42018304803</v>
      </c>
      <c r="BS110" s="74">
        <f t="shared" si="60"/>
        <v>-100086.42018304812</v>
      </c>
      <c r="BT110" s="74">
        <f t="shared" si="60"/>
        <v>-100076.41154102997</v>
      </c>
      <c r="BU110" s="74">
        <f t="shared" si="60"/>
        <v>-100091.4245040575</v>
      </c>
      <c r="BV110" s="74">
        <f t="shared" si="45"/>
        <v>-100091.42450405657</v>
      </c>
      <c r="BX110" s="74">
        <f t="shared" si="61"/>
        <v>9673235</v>
      </c>
      <c r="BY110" s="74">
        <f t="shared" si="62"/>
        <v>9573109.5427999999</v>
      </c>
      <c r="BZ110" s="74">
        <f t="shared" si="62"/>
        <v>9472999.1009152401</v>
      </c>
      <c r="CA110" s="74">
        <f t="shared" si="62"/>
        <v>9372912.6807321925</v>
      </c>
      <c r="CB110" s="74">
        <f t="shared" si="62"/>
        <v>9272826.2605491448</v>
      </c>
      <c r="CC110" s="74">
        <f t="shared" si="62"/>
        <v>9172749.849008115</v>
      </c>
      <c r="CD110" s="74">
        <f t="shared" si="62"/>
        <v>9072658.4245040566</v>
      </c>
      <c r="CE110" s="74">
        <f t="shared" si="62"/>
        <v>8972567</v>
      </c>
      <c r="CF110" s="74"/>
      <c r="CG110" s="74">
        <f t="shared" si="63"/>
        <v>9673235</v>
      </c>
      <c r="CH110" s="74">
        <f t="shared" si="88"/>
        <v>9573109.5427999999</v>
      </c>
      <c r="CI110" s="74">
        <f t="shared" si="88"/>
        <v>9472999.1009152401</v>
      </c>
      <c r="CJ110" s="74">
        <f t="shared" si="88"/>
        <v>9372912.6807321925</v>
      </c>
      <c r="CK110" s="74">
        <f t="shared" si="88"/>
        <v>9272826.2605491448</v>
      </c>
      <c r="CL110" s="74">
        <f t="shared" si="88"/>
        <v>9172749.849008115</v>
      </c>
      <c r="CM110" s="74">
        <f t="shared" si="88"/>
        <v>9072658.4245040566</v>
      </c>
      <c r="CN110" s="74">
        <f t="shared" si="88"/>
        <v>8972567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>
        <v>0</v>
      </c>
      <c r="H111" s="6">
        <v>85</v>
      </c>
      <c r="I111" s="2" t="s">
        <v>272</v>
      </c>
      <c r="J111" s="60"/>
      <c r="K111" s="61">
        <v>3473.73</v>
      </c>
      <c r="L111" s="62"/>
      <c r="M111" s="63">
        <v>458</v>
      </c>
      <c r="N111" s="64">
        <f t="shared" si="65"/>
        <v>137.4</v>
      </c>
      <c r="O111" s="64">
        <f t="shared" si="66"/>
        <v>2084.2399999999998</v>
      </c>
      <c r="P111" s="64">
        <f t="shared" si="67"/>
        <v>0</v>
      </c>
      <c r="Q111" s="64">
        <f t="shared" si="68"/>
        <v>0</v>
      </c>
      <c r="R111" s="65">
        <f t="shared" si="69"/>
        <v>0.13</v>
      </c>
      <c r="S111" s="65">
        <f t="shared" si="51"/>
        <v>0</v>
      </c>
      <c r="T111" s="64">
        <f t="shared" si="52"/>
        <v>0</v>
      </c>
      <c r="U111" s="64">
        <f t="shared" si="70"/>
        <v>0</v>
      </c>
      <c r="V111" s="63">
        <v>80</v>
      </c>
      <c r="W111" s="64">
        <f t="shared" si="71"/>
        <v>20</v>
      </c>
      <c r="X111" s="27">
        <f t="shared" si="72"/>
        <v>137.4</v>
      </c>
      <c r="Y111" s="11">
        <f t="shared" si="73"/>
        <v>3631.13</v>
      </c>
      <c r="Z111" s="61">
        <v>4182740420</v>
      </c>
      <c r="AA111" s="63">
        <v>18796</v>
      </c>
      <c r="AB111" s="27">
        <f t="shared" si="53"/>
        <v>222533.54</v>
      </c>
      <c r="AC111" s="10">
        <f t="shared" si="54"/>
        <v>0.86753599999999997</v>
      </c>
      <c r="AD111" s="63">
        <v>145714</v>
      </c>
      <c r="AE111" s="10">
        <f t="shared" si="55"/>
        <v>1.056397</v>
      </c>
      <c r="AF111" s="10">
        <f t="shared" si="83"/>
        <v>7.5805999999999998E-2</v>
      </c>
      <c r="AG111" s="66">
        <f t="shared" si="56"/>
        <v>7.5805999999999998E-2</v>
      </c>
      <c r="AH111" s="67">
        <f t="shared" si="57"/>
        <v>0</v>
      </c>
      <c r="AI111" s="68">
        <f t="shared" si="74"/>
        <v>7.5805999999999998E-2</v>
      </c>
      <c r="AJ111" s="63">
        <v>0</v>
      </c>
      <c r="AK111">
        <v>0</v>
      </c>
      <c r="AL111" s="26">
        <f t="shared" si="75"/>
        <v>0</v>
      </c>
      <c r="AM111" s="63">
        <v>0</v>
      </c>
      <c r="AN111">
        <v>0</v>
      </c>
      <c r="AO111" s="26">
        <f t="shared" si="76"/>
        <v>0</v>
      </c>
      <c r="AP111" s="26">
        <f t="shared" si="58"/>
        <v>3172388</v>
      </c>
      <c r="AQ111" s="26">
        <f t="shared" si="77"/>
        <v>3172388</v>
      </c>
      <c r="AR111" s="69">
        <v>6394518</v>
      </c>
      <c r="AS111" s="69">
        <f t="shared" si="84"/>
        <v>3172388</v>
      </c>
      <c r="AT111" s="63">
        <v>5272935</v>
      </c>
      <c r="AU111" s="26">
        <f t="shared" si="85"/>
        <v>2100547</v>
      </c>
      <c r="AV111" s="70" t="str">
        <f t="shared" si="87"/>
        <v>No</v>
      </c>
      <c r="AW111" s="69">
        <f t="shared" si="78"/>
        <v>0</v>
      </c>
      <c r="AX111" s="71">
        <f t="shared" si="79"/>
        <v>5272935</v>
      </c>
      <c r="AY111" s="72">
        <f t="shared" si="86"/>
        <v>5272935</v>
      </c>
      <c r="AZ111" s="73">
        <f t="shared" si="80"/>
        <v>0</v>
      </c>
      <c r="BA111" s="73"/>
      <c r="BB111" s="73">
        <f t="shared" si="81"/>
        <v>12047.215313222387</v>
      </c>
      <c r="BC111" s="26"/>
      <c r="BE111" s="74">
        <f t="shared" si="82"/>
        <v>-2100547</v>
      </c>
      <c r="BF111" s="74">
        <f t="shared" si="59"/>
        <v>-2100547</v>
      </c>
      <c r="BG111" s="74">
        <f t="shared" si="59"/>
        <v>-1800378.8337000003</v>
      </c>
      <c r="BH111" s="74">
        <f t="shared" si="59"/>
        <v>-1500255.68212221</v>
      </c>
      <c r="BI111" s="74">
        <f t="shared" si="59"/>
        <v>-1200204.5456977682</v>
      </c>
      <c r="BJ111" s="74">
        <f t="shared" si="59"/>
        <v>-900153.4092733264</v>
      </c>
      <c r="BK111" s="74">
        <f t="shared" si="59"/>
        <v>-600132.27796252677</v>
      </c>
      <c r="BL111" s="74">
        <f t="shared" si="59"/>
        <v>-300066.13898126315</v>
      </c>
      <c r="BM111" s="74"/>
      <c r="BO111" s="74">
        <f t="shared" si="60"/>
        <v>0</v>
      </c>
      <c r="BP111" s="74">
        <f t="shared" si="60"/>
        <v>-300168.16629999998</v>
      </c>
      <c r="BQ111" s="74">
        <f t="shared" si="60"/>
        <v>-300123.15157779003</v>
      </c>
      <c r="BR111" s="74">
        <f t="shared" si="60"/>
        <v>-300051.136424442</v>
      </c>
      <c r="BS111" s="74">
        <f t="shared" si="60"/>
        <v>-300051.13642444205</v>
      </c>
      <c r="BT111" s="74">
        <f t="shared" si="60"/>
        <v>-300021.13131079968</v>
      </c>
      <c r="BU111" s="74">
        <f t="shared" si="60"/>
        <v>-300066.13898126339</v>
      </c>
      <c r="BV111" s="74">
        <f t="shared" si="45"/>
        <v>-300066.13898126315</v>
      </c>
      <c r="BX111" s="74">
        <f t="shared" si="61"/>
        <v>5272935</v>
      </c>
      <c r="BY111" s="74">
        <f t="shared" si="62"/>
        <v>4972766.8337000003</v>
      </c>
      <c r="BZ111" s="74">
        <f t="shared" si="62"/>
        <v>4672643.68212221</v>
      </c>
      <c r="CA111" s="74">
        <f t="shared" si="62"/>
        <v>4372592.5456977682</v>
      </c>
      <c r="CB111" s="74">
        <f t="shared" si="62"/>
        <v>4072541.4092733264</v>
      </c>
      <c r="CC111" s="74">
        <f t="shared" si="62"/>
        <v>3772520.2779625268</v>
      </c>
      <c r="CD111" s="74">
        <f t="shared" si="62"/>
        <v>3472454.1389812632</v>
      </c>
      <c r="CE111" s="74">
        <f t="shared" si="62"/>
        <v>3172388</v>
      </c>
      <c r="CF111" s="74"/>
      <c r="CG111" s="74">
        <f t="shared" si="63"/>
        <v>5272935</v>
      </c>
      <c r="CH111" s="74">
        <f t="shared" si="88"/>
        <v>4972766.8337000003</v>
      </c>
      <c r="CI111" s="74">
        <f t="shared" si="88"/>
        <v>4672643.68212221</v>
      </c>
      <c r="CJ111" s="74">
        <f t="shared" si="88"/>
        <v>4372592.5456977682</v>
      </c>
      <c r="CK111" s="74">
        <f t="shared" si="88"/>
        <v>4072541.4092733264</v>
      </c>
      <c r="CL111" s="74">
        <f t="shared" si="88"/>
        <v>3772520.2779625268</v>
      </c>
      <c r="CM111" s="74">
        <f t="shared" si="88"/>
        <v>3472454.1389812632</v>
      </c>
      <c r="CN111" s="74">
        <f t="shared" si="88"/>
        <v>3172388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>
        <v>0</v>
      </c>
      <c r="H112" s="6">
        <v>86</v>
      </c>
      <c r="I112" s="2" t="s">
        <v>273</v>
      </c>
      <c r="J112" s="60"/>
      <c r="K112" s="61">
        <v>2173.06</v>
      </c>
      <c r="L112" s="76"/>
      <c r="M112" s="63">
        <v>972</v>
      </c>
      <c r="N112" s="64">
        <f t="shared" si="65"/>
        <v>291.60000000000002</v>
      </c>
      <c r="O112" s="64">
        <f t="shared" si="66"/>
        <v>1303.8399999999999</v>
      </c>
      <c r="P112" s="64">
        <f t="shared" si="67"/>
        <v>0</v>
      </c>
      <c r="Q112" s="64">
        <f t="shared" si="68"/>
        <v>0</v>
      </c>
      <c r="R112" s="65">
        <f t="shared" si="69"/>
        <v>0.45</v>
      </c>
      <c r="S112" s="65">
        <f t="shared" si="51"/>
        <v>0</v>
      </c>
      <c r="T112" s="64">
        <f t="shared" si="52"/>
        <v>0</v>
      </c>
      <c r="U112" s="64">
        <f t="shared" si="70"/>
        <v>0</v>
      </c>
      <c r="V112" s="63">
        <v>103</v>
      </c>
      <c r="W112" s="64">
        <f t="shared" si="71"/>
        <v>25.75</v>
      </c>
      <c r="X112" s="27">
        <f t="shared" si="72"/>
        <v>291.60000000000002</v>
      </c>
      <c r="Y112" s="11">
        <f t="shared" si="73"/>
        <v>2490.41</v>
      </c>
      <c r="Z112" s="61">
        <v>2492936848.6700001</v>
      </c>
      <c r="AA112" s="63">
        <v>17891</v>
      </c>
      <c r="AB112" s="27">
        <f t="shared" si="53"/>
        <v>139340.26999999999</v>
      </c>
      <c r="AC112" s="10">
        <f t="shared" si="54"/>
        <v>0.543211</v>
      </c>
      <c r="AD112" s="63">
        <v>84710</v>
      </c>
      <c r="AE112" s="10">
        <f t="shared" si="55"/>
        <v>0.61412999999999995</v>
      </c>
      <c r="AF112" s="10">
        <f t="shared" si="83"/>
        <v>0.43551299999999998</v>
      </c>
      <c r="AG112" s="66">
        <f t="shared" si="56"/>
        <v>0.43551299999999998</v>
      </c>
      <c r="AH112" s="67">
        <f t="shared" si="57"/>
        <v>0</v>
      </c>
      <c r="AI112" s="68">
        <f t="shared" si="74"/>
        <v>0.43551299999999998</v>
      </c>
      <c r="AJ112" s="63">
        <v>0</v>
      </c>
      <c r="AK112">
        <v>0</v>
      </c>
      <c r="AL112" s="26">
        <f t="shared" si="75"/>
        <v>0</v>
      </c>
      <c r="AM112" s="63">
        <v>0</v>
      </c>
      <c r="AN112">
        <v>0</v>
      </c>
      <c r="AO112" s="26">
        <f t="shared" si="76"/>
        <v>0</v>
      </c>
      <c r="AP112" s="26">
        <f t="shared" si="58"/>
        <v>12500083</v>
      </c>
      <c r="AQ112" s="26">
        <f t="shared" si="77"/>
        <v>12500083</v>
      </c>
      <c r="AR112" s="69">
        <v>12589621</v>
      </c>
      <c r="AS112" s="69">
        <f t="shared" si="84"/>
        <v>12500083</v>
      </c>
      <c r="AT112" s="63">
        <v>12802864</v>
      </c>
      <c r="AU112" s="26">
        <f t="shared" si="85"/>
        <v>302781</v>
      </c>
      <c r="AV112" s="70" t="str">
        <f t="shared" si="87"/>
        <v>No</v>
      </c>
      <c r="AW112" s="69">
        <f t="shared" si="78"/>
        <v>0</v>
      </c>
      <c r="AX112" s="71">
        <f t="shared" si="79"/>
        <v>12802864</v>
      </c>
      <c r="AY112" s="72">
        <f t="shared" si="86"/>
        <v>12802864</v>
      </c>
      <c r="AZ112" s="73">
        <f t="shared" si="80"/>
        <v>0</v>
      </c>
      <c r="BA112" s="73"/>
      <c r="BB112" s="73">
        <f t="shared" si="81"/>
        <v>13208.091470092864</v>
      </c>
      <c r="BC112" s="26"/>
      <c r="BE112" s="74">
        <f t="shared" si="82"/>
        <v>-302781</v>
      </c>
      <c r="BF112" s="74">
        <f t="shared" si="59"/>
        <v>-302781</v>
      </c>
      <c r="BG112" s="74">
        <f t="shared" si="59"/>
        <v>-259513.5951000005</v>
      </c>
      <c r="BH112" s="74">
        <f t="shared" si="59"/>
        <v>-216252.67879682966</v>
      </c>
      <c r="BI112" s="74">
        <f t="shared" si="59"/>
        <v>-173002.14303746447</v>
      </c>
      <c r="BJ112" s="74">
        <f t="shared" si="59"/>
        <v>-129751.60727809742</v>
      </c>
      <c r="BK112" s="74">
        <f t="shared" si="59"/>
        <v>-86505.396572306752</v>
      </c>
      <c r="BL112" s="74">
        <f t="shared" si="59"/>
        <v>-43252.698286153376</v>
      </c>
      <c r="BM112" s="74"/>
      <c r="BO112" s="74">
        <f t="shared" si="60"/>
        <v>0</v>
      </c>
      <c r="BP112" s="74">
        <f t="shared" si="60"/>
        <v>-43267.404900000001</v>
      </c>
      <c r="BQ112" s="74">
        <f t="shared" si="60"/>
        <v>-43260.916303170081</v>
      </c>
      <c r="BR112" s="74">
        <f t="shared" si="60"/>
        <v>-43250.535759365936</v>
      </c>
      <c r="BS112" s="74">
        <f t="shared" si="60"/>
        <v>-43250.535759366117</v>
      </c>
      <c r="BT112" s="74">
        <f t="shared" si="60"/>
        <v>-43246.210705789868</v>
      </c>
      <c r="BU112" s="74">
        <f t="shared" si="60"/>
        <v>-43252.698286153376</v>
      </c>
      <c r="BV112" s="74">
        <f t="shared" si="45"/>
        <v>-43252.698286153376</v>
      </c>
      <c r="BX112" s="74">
        <f t="shared" si="61"/>
        <v>12802864</v>
      </c>
      <c r="BY112" s="74">
        <f t="shared" si="62"/>
        <v>12759596.595100001</v>
      </c>
      <c r="BZ112" s="74">
        <f t="shared" si="62"/>
        <v>12716335.67879683</v>
      </c>
      <c r="CA112" s="74">
        <f t="shared" si="62"/>
        <v>12673085.143037464</v>
      </c>
      <c r="CB112" s="74">
        <f t="shared" si="62"/>
        <v>12629834.607278097</v>
      </c>
      <c r="CC112" s="74">
        <f t="shared" si="62"/>
        <v>12586588.396572307</v>
      </c>
      <c r="CD112" s="74">
        <f t="shared" si="62"/>
        <v>12543335.698286153</v>
      </c>
      <c r="CE112" s="74">
        <f t="shared" si="62"/>
        <v>12500083</v>
      </c>
      <c r="CF112" s="74"/>
      <c r="CG112" s="74">
        <f t="shared" si="63"/>
        <v>12802864</v>
      </c>
      <c r="CH112" s="74">
        <f t="shared" si="88"/>
        <v>12759596.595100001</v>
      </c>
      <c r="CI112" s="74">
        <f t="shared" si="88"/>
        <v>12716335.67879683</v>
      </c>
      <c r="CJ112" s="74">
        <f t="shared" si="88"/>
        <v>12673085.143037464</v>
      </c>
      <c r="CK112" s="74">
        <f t="shared" si="88"/>
        <v>12629834.607278097</v>
      </c>
      <c r="CL112" s="74">
        <f t="shared" si="88"/>
        <v>12586588.396572307</v>
      </c>
      <c r="CM112" s="74">
        <f t="shared" si="88"/>
        <v>12543335.698286153</v>
      </c>
      <c r="CN112" s="74">
        <f t="shared" si="88"/>
        <v>12500083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>
        <v>0</v>
      </c>
      <c r="H113" s="6">
        <v>87</v>
      </c>
      <c r="I113" s="2" t="s">
        <v>274</v>
      </c>
      <c r="J113" s="60"/>
      <c r="K113" s="61">
        <v>219.2</v>
      </c>
      <c r="L113" s="62"/>
      <c r="M113" s="63">
        <v>65</v>
      </c>
      <c r="N113" s="64">
        <f t="shared" si="65"/>
        <v>19.5</v>
      </c>
      <c r="O113" s="64">
        <f t="shared" si="66"/>
        <v>131.52000000000001</v>
      </c>
      <c r="P113" s="64">
        <f t="shared" si="67"/>
        <v>0</v>
      </c>
      <c r="Q113" s="64">
        <f t="shared" si="68"/>
        <v>0</v>
      </c>
      <c r="R113" s="65">
        <f t="shared" si="69"/>
        <v>0.3</v>
      </c>
      <c r="S113" s="65">
        <f t="shared" si="51"/>
        <v>0</v>
      </c>
      <c r="T113" s="64">
        <f t="shared" si="52"/>
        <v>0</v>
      </c>
      <c r="U113" s="64">
        <f t="shared" si="70"/>
        <v>0</v>
      </c>
      <c r="V113" s="63">
        <v>9</v>
      </c>
      <c r="W113" s="64">
        <f t="shared" si="71"/>
        <v>2.25</v>
      </c>
      <c r="X113" s="27">
        <f t="shared" si="72"/>
        <v>19.5</v>
      </c>
      <c r="Y113" s="11">
        <f t="shared" si="73"/>
        <v>240.95</v>
      </c>
      <c r="Z113" s="61">
        <v>677036558.66999996</v>
      </c>
      <c r="AA113" s="63">
        <v>2267</v>
      </c>
      <c r="AB113" s="27">
        <f t="shared" si="53"/>
        <v>298648.68</v>
      </c>
      <c r="AC113" s="10">
        <f t="shared" si="54"/>
        <v>1.1642669999999999</v>
      </c>
      <c r="AD113" s="63">
        <v>101638</v>
      </c>
      <c r="AE113" s="10">
        <f t="shared" si="55"/>
        <v>0.73685500000000004</v>
      </c>
      <c r="AF113" s="10">
        <f t="shared" si="83"/>
        <v>-3.6042999999999999E-2</v>
      </c>
      <c r="AG113" s="66">
        <f t="shared" si="56"/>
        <v>0.01</v>
      </c>
      <c r="AH113" s="67">
        <f t="shared" si="57"/>
        <v>0</v>
      </c>
      <c r="AI113" s="68">
        <f t="shared" si="74"/>
        <v>0.01</v>
      </c>
      <c r="AJ113" s="63">
        <v>218</v>
      </c>
      <c r="AK113">
        <v>13</v>
      </c>
      <c r="AL113" s="26">
        <f t="shared" si="75"/>
        <v>283400</v>
      </c>
      <c r="AM113" s="63">
        <v>0</v>
      </c>
      <c r="AN113">
        <v>0</v>
      </c>
      <c r="AO113" s="26">
        <f t="shared" si="76"/>
        <v>0</v>
      </c>
      <c r="AP113" s="26">
        <f t="shared" si="58"/>
        <v>27769</v>
      </c>
      <c r="AQ113" s="26">
        <f t="shared" si="77"/>
        <v>311169</v>
      </c>
      <c r="AR113" s="69">
        <v>102178</v>
      </c>
      <c r="AS113" s="69">
        <f t="shared" si="84"/>
        <v>311169</v>
      </c>
      <c r="AT113" s="63">
        <v>250614</v>
      </c>
      <c r="AU113" s="26">
        <f t="shared" si="85"/>
        <v>60555</v>
      </c>
      <c r="AV113" s="70" t="str">
        <f t="shared" si="87"/>
        <v>Yes</v>
      </c>
      <c r="AW113" s="69">
        <f t="shared" si="78"/>
        <v>60555</v>
      </c>
      <c r="AX113" s="71">
        <f t="shared" si="79"/>
        <v>311169</v>
      </c>
      <c r="AY113" s="72">
        <f t="shared" si="86"/>
        <v>311169</v>
      </c>
      <c r="AZ113" s="73">
        <f t="shared" si="80"/>
        <v>60555</v>
      </c>
      <c r="BA113" s="73"/>
      <c r="BB113" s="73">
        <f t="shared" si="81"/>
        <v>12668.561815693431</v>
      </c>
      <c r="BC113" s="26"/>
      <c r="BE113" s="74">
        <f t="shared" si="82"/>
        <v>0</v>
      </c>
      <c r="BF113" s="74">
        <f t="shared" si="59"/>
        <v>0</v>
      </c>
      <c r="BG113" s="74">
        <f t="shared" si="59"/>
        <v>0</v>
      </c>
      <c r="BH113" s="74">
        <f t="shared" si="59"/>
        <v>0</v>
      </c>
      <c r="BI113" s="74">
        <f t="shared" si="59"/>
        <v>0</v>
      </c>
      <c r="BJ113" s="74">
        <f t="shared" si="59"/>
        <v>0</v>
      </c>
      <c r="BK113" s="74">
        <f t="shared" si="59"/>
        <v>0</v>
      </c>
      <c r="BL113" s="74">
        <f t="shared" si="59"/>
        <v>0</v>
      </c>
      <c r="BM113" s="74"/>
      <c r="BO113" s="74">
        <f t="shared" si="60"/>
        <v>0</v>
      </c>
      <c r="BP113" s="74">
        <f t="shared" si="60"/>
        <v>0</v>
      </c>
      <c r="BQ113" s="74">
        <f t="shared" si="60"/>
        <v>0</v>
      </c>
      <c r="BR113" s="74">
        <f t="shared" si="60"/>
        <v>0</v>
      </c>
      <c r="BS113" s="74">
        <f t="shared" si="60"/>
        <v>0</v>
      </c>
      <c r="BT113" s="74">
        <f t="shared" si="60"/>
        <v>0</v>
      </c>
      <c r="BU113" s="74">
        <f t="shared" si="60"/>
        <v>0</v>
      </c>
      <c r="BV113" s="74">
        <f t="shared" si="45"/>
        <v>0</v>
      </c>
      <c r="BX113" s="74">
        <f t="shared" si="61"/>
        <v>311169</v>
      </c>
      <c r="BY113" s="74">
        <f t="shared" si="62"/>
        <v>311169</v>
      </c>
      <c r="BZ113" s="74">
        <f t="shared" si="62"/>
        <v>311169</v>
      </c>
      <c r="CA113" s="74">
        <f t="shared" si="62"/>
        <v>311169</v>
      </c>
      <c r="CB113" s="74">
        <f t="shared" si="62"/>
        <v>311169</v>
      </c>
      <c r="CC113" s="74">
        <f t="shared" si="62"/>
        <v>311169</v>
      </c>
      <c r="CD113" s="74">
        <f t="shared" si="62"/>
        <v>311169</v>
      </c>
      <c r="CE113" s="74">
        <f t="shared" si="62"/>
        <v>311169</v>
      </c>
      <c r="CF113" s="74"/>
      <c r="CG113" s="74">
        <f t="shared" si="63"/>
        <v>311169</v>
      </c>
      <c r="CH113" s="74">
        <f t="shared" si="88"/>
        <v>311169</v>
      </c>
      <c r="CI113" s="74">
        <f t="shared" si="88"/>
        <v>311169</v>
      </c>
      <c r="CJ113" s="74">
        <f t="shared" si="88"/>
        <v>311169</v>
      </c>
      <c r="CK113" s="74">
        <f t="shared" si="88"/>
        <v>311169</v>
      </c>
      <c r="CL113" s="74">
        <f t="shared" si="88"/>
        <v>311169</v>
      </c>
      <c r="CM113" s="74">
        <f t="shared" si="88"/>
        <v>311169</v>
      </c>
      <c r="CN113" s="74">
        <f t="shared" si="88"/>
        <v>311169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>
        <v>16</v>
      </c>
      <c r="H114" s="6">
        <v>88</v>
      </c>
      <c r="I114" s="2" t="s">
        <v>275</v>
      </c>
      <c r="J114" s="60"/>
      <c r="K114" s="61">
        <v>4521.99</v>
      </c>
      <c r="L114" s="76"/>
      <c r="M114" s="63">
        <v>2584</v>
      </c>
      <c r="N114" s="64">
        <f t="shared" si="65"/>
        <v>775.2</v>
      </c>
      <c r="O114" s="64">
        <f t="shared" si="66"/>
        <v>2713.19</v>
      </c>
      <c r="P114" s="64">
        <f t="shared" si="67"/>
        <v>0</v>
      </c>
      <c r="Q114" s="64">
        <f t="shared" si="68"/>
        <v>0</v>
      </c>
      <c r="R114" s="65">
        <f t="shared" si="69"/>
        <v>0.56999999999999995</v>
      </c>
      <c r="S114" s="65">
        <f t="shared" si="51"/>
        <v>0</v>
      </c>
      <c r="T114" s="64">
        <f t="shared" si="52"/>
        <v>0</v>
      </c>
      <c r="U114" s="64">
        <f t="shared" si="70"/>
        <v>0</v>
      </c>
      <c r="V114" s="63">
        <v>579</v>
      </c>
      <c r="W114" s="64">
        <f t="shared" si="71"/>
        <v>144.75</v>
      </c>
      <c r="X114" s="27">
        <f t="shared" si="72"/>
        <v>775.2</v>
      </c>
      <c r="Y114" s="11">
        <f t="shared" si="73"/>
        <v>5441.94</v>
      </c>
      <c r="Z114" s="61">
        <v>3392398724.6700001</v>
      </c>
      <c r="AA114" s="63">
        <v>31705</v>
      </c>
      <c r="AB114" s="27">
        <f t="shared" si="53"/>
        <v>106998.86</v>
      </c>
      <c r="AC114" s="10">
        <f t="shared" si="54"/>
        <v>0.41713</v>
      </c>
      <c r="AD114" s="63">
        <v>91145</v>
      </c>
      <c r="AE114" s="10">
        <f t="shared" si="55"/>
        <v>0.66078300000000001</v>
      </c>
      <c r="AF114" s="10">
        <f t="shared" si="83"/>
        <v>0.50977399999999995</v>
      </c>
      <c r="AG114" s="66">
        <f t="shared" si="56"/>
        <v>0.50977399999999995</v>
      </c>
      <c r="AH114" s="67">
        <f t="shared" si="57"/>
        <v>0.03</v>
      </c>
      <c r="AI114" s="68">
        <f t="shared" si="74"/>
        <v>0.53977399999999998</v>
      </c>
      <c r="AJ114" s="63">
        <v>0</v>
      </c>
      <c r="AK114">
        <v>0</v>
      </c>
      <c r="AL114" s="26">
        <f t="shared" si="75"/>
        <v>0</v>
      </c>
      <c r="AM114" s="63">
        <v>0</v>
      </c>
      <c r="AN114">
        <v>0</v>
      </c>
      <c r="AO114" s="26">
        <f t="shared" si="76"/>
        <v>0</v>
      </c>
      <c r="AP114" s="26">
        <f t="shared" si="58"/>
        <v>33853739</v>
      </c>
      <c r="AQ114" s="26">
        <f t="shared" si="77"/>
        <v>33853739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85"/>
        <v>242847</v>
      </c>
      <c r="AV114" s="70" t="str">
        <f t="shared" si="87"/>
        <v>No</v>
      </c>
      <c r="AW114" s="69">
        <f t="shared" si="78"/>
        <v>0</v>
      </c>
      <c r="AX114" s="71">
        <f t="shared" si="79"/>
        <v>34096586</v>
      </c>
      <c r="AY114" s="72">
        <f t="shared" si="86"/>
        <v>34096586</v>
      </c>
      <c r="AZ114" s="73">
        <f t="shared" si="80"/>
        <v>0</v>
      </c>
      <c r="BA114" s="73"/>
      <c r="BB114" s="73">
        <f t="shared" si="81"/>
        <v>13869.636708617223</v>
      </c>
      <c r="BC114" s="26"/>
      <c r="BE114" s="74">
        <f t="shared" si="82"/>
        <v>-242847</v>
      </c>
      <c r="BF114" s="74">
        <f t="shared" si="59"/>
        <v>-242847</v>
      </c>
      <c r="BG114" s="74">
        <f t="shared" si="59"/>
        <v>-242847</v>
      </c>
      <c r="BH114" s="74">
        <f t="shared" si="59"/>
        <v>-242847</v>
      </c>
      <c r="BI114" s="74">
        <f t="shared" si="59"/>
        <v>-242847</v>
      </c>
      <c r="BJ114" s="74">
        <f t="shared" si="59"/>
        <v>-242847</v>
      </c>
      <c r="BK114" s="74">
        <f t="shared" si="59"/>
        <v>-242847</v>
      </c>
      <c r="BL114" s="74">
        <f t="shared" si="59"/>
        <v>-242847</v>
      </c>
      <c r="BM114" s="74"/>
      <c r="BO114" s="74">
        <f t="shared" si="60"/>
        <v>0</v>
      </c>
      <c r="BP114" s="74">
        <f t="shared" si="60"/>
        <v>-34702.836300000003</v>
      </c>
      <c r="BQ114" s="74">
        <f t="shared" si="60"/>
        <v>-40482.594899999996</v>
      </c>
      <c r="BR114" s="74">
        <f t="shared" si="60"/>
        <v>-48569.4</v>
      </c>
      <c r="BS114" s="74">
        <f t="shared" si="60"/>
        <v>-60711.75</v>
      </c>
      <c r="BT114" s="74">
        <f t="shared" si="60"/>
        <v>-80940.905100000004</v>
      </c>
      <c r="BU114" s="74">
        <f t="shared" si="60"/>
        <v>-121423.5</v>
      </c>
      <c r="BV114" s="74">
        <f t="shared" si="45"/>
        <v>-242847</v>
      </c>
      <c r="BX114" s="74">
        <f t="shared" si="61"/>
        <v>34096586</v>
      </c>
      <c r="BY114" s="74">
        <f t="shared" si="62"/>
        <v>34061883.163699999</v>
      </c>
      <c r="BZ114" s="74">
        <f t="shared" si="62"/>
        <v>34056103.405100003</v>
      </c>
      <c r="CA114" s="74">
        <f t="shared" si="62"/>
        <v>34048016.600000001</v>
      </c>
      <c r="CB114" s="74">
        <f t="shared" si="62"/>
        <v>34035874.25</v>
      </c>
      <c r="CC114" s="74">
        <f t="shared" si="62"/>
        <v>34015645.094899997</v>
      </c>
      <c r="CD114" s="74">
        <f t="shared" si="62"/>
        <v>33975162.5</v>
      </c>
      <c r="CE114" s="74">
        <f t="shared" si="62"/>
        <v>33853739</v>
      </c>
      <c r="CF114" s="74"/>
      <c r="CG114" s="74">
        <f t="shared" si="63"/>
        <v>34096586</v>
      </c>
      <c r="CH114" s="74">
        <f t="shared" si="88"/>
        <v>34096586</v>
      </c>
      <c r="CI114" s="74">
        <f t="shared" si="88"/>
        <v>34096586</v>
      </c>
      <c r="CJ114" s="74">
        <f t="shared" si="88"/>
        <v>34096586</v>
      </c>
      <c r="CK114" s="74">
        <f t="shared" si="88"/>
        <v>34096586</v>
      </c>
      <c r="CL114" s="74">
        <f t="shared" si="88"/>
        <v>34096586</v>
      </c>
      <c r="CM114" s="74">
        <f t="shared" si="88"/>
        <v>34096586</v>
      </c>
      <c r="CN114" s="74">
        <f t="shared" si="88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>
        <v>3</v>
      </c>
      <c r="H115" s="6">
        <v>89</v>
      </c>
      <c r="I115" s="2" t="s">
        <v>276</v>
      </c>
      <c r="J115" s="60"/>
      <c r="K115" s="61">
        <v>11285.15</v>
      </c>
      <c r="L115" s="76"/>
      <c r="M115" s="63">
        <v>8436</v>
      </c>
      <c r="N115" s="64">
        <f t="shared" si="65"/>
        <v>2530.8000000000002</v>
      </c>
      <c r="O115" s="64">
        <f t="shared" si="66"/>
        <v>6771.09</v>
      </c>
      <c r="P115" s="64">
        <f t="shared" si="67"/>
        <v>1664.9099999999999</v>
      </c>
      <c r="Q115" s="64">
        <f t="shared" si="68"/>
        <v>249.74</v>
      </c>
      <c r="R115" s="65">
        <f t="shared" si="69"/>
        <v>0.75</v>
      </c>
      <c r="S115" s="65">
        <f t="shared" si="51"/>
        <v>0.15000000000000002</v>
      </c>
      <c r="T115" s="64">
        <f t="shared" si="52"/>
        <v>1692.77</v>
      </c>
      <c r="U115" s="64">
        <f t="shared" si="70"/>
        <v>253.92</v>
      </c>
      <c r="V115" s="63">
        <v>2183</v>
      </c>
      <c r="W115" s="64">
        <f t="shared" si="71"/>
        <v>545.75</v>
      </c>
      <c r="X115" s="27">
        <f t="shared" si="72"/>
        <v>2530.8000000000002</v>
      </c>
      <c r="Y115" s="11">
        <f t="shared" si="73"/>
        <v>14611.44</v>
      </c>
      <c r="Z115" s="61">
        <v>5555599808</v>
      </c>
      <c r="AA115" s="63">
        <v>74396</v>
      </c>
      <c r="AB115" s="27">
        <f t="shared" si="53"/>
        <v>74676.06</v>
      </c>
      <c r="AC115" s="10">
        <f t="shared" si="54"/>
        <v>0.29112100000000002</v>
      </c>
      <c r="AD115" s="63">
        <v>53766</v>
      </c>
      <c r="AE115" s="10">
        <f t="shared" si="55"/>
        <v>0.389793</v>
      </c>
      <c r="AF115" s="10">
        <f t="shared" si="83"/>
        <v>0.67927700000000002</v>
      </c>
      <c r="AG115" s="66">
        <f t="shared" si="56"/>
        <v>0.67927700000000002</v>
      </c>
      <c r="AH115" s="67">
        <f t="shared" si="57"/>
        <v>0.06</v>
      </c>
      <c r="AI115" s="68">
        <f t="shared" si="74"/>
        <v>0.73927699999999996</v>
      </c>
      <c r="AJ115" s="63">
        <v>0</v>
      </c>
      <c r="AK115">
        <v>0</v>
      </c>
      <c r="AL115" s="26">
        <f t="shared" si="75"/>
        <v>0</v>
      </c>
      <c r="AM115" s="63">
        <v>0</v>
      </c>
      <c r="AN115">
        <v>0</v>
      </c>
      <c r="AO115" s="26">
        <f t="shared" si="76"/>
        <v>0</v>
      </c>
      <c r="AP115" s="26">
        <f t="shared" si="58"/>
        <v>124491915</v>
      </c>
      <c r="AQ115" s="26">
        <f t="shared" si="77"/>
        <v>124491915</v>
      </c>
      <c r="AR115" s="69">
        <v>86195269</v>
      </c>
      <c r="AS115" s="69">
        <f t="shared" si="84"/>
        <v>124491915</v>
      </c>
      <c r="AT115" s="63">
        <v>115859537</v>
      </c>
      <c r="AU115" s="26">
        <f t="shared" si="85"/>
        <v>8632378</v>
      </c>
      <c r="AV115" s="70" t="str">
        <f t="shared" si="87"/>
        <v>Yes</v>
      </c>
      <c r="AW115" s="69">
        <f t="shared" si="78"/>
        <v>8632378</v>
      </c>
      <c r="AX115" s="71">
        <f t="shared" si="79"/>
        <v>124491915</v>
      </c>
      <c r="AY115" s="72">
        <f t="shared" si="86"/>
        <v>124491915</v>
      </c>
      <c r="AZ115" s="73">
        <f t="shared" si="80"/>
        <v>8632378</v>
      </c>
      <c r="BA115" s="73"/>
      <c r="BB115" s="73">
        <f t="shared" si="81"/>
        <v>14921.985618268256</v>
      </c>
      <c r="BC115" s="26"/>
      <c r="BE115" s="74">
        <f t="shared" si="82"/>
        <v>0</v>
      </c>
      <c r="BF115" s="74">
        <f t="shared" si="59"/>
        <v>0</v>
      </c>
      <c r="BG115" s="74">
        <f t="shared" si="59"/>
        <v>0</v>
      </c>
      <c r="BH115" s="74">
        <f t="shared" si="59"/>
        <v>0</v>
      </c>
      <c r="BI115" s="74">
        <f t="shared" si="59"/>
        <v>0</v>
      </c>
      <c r="BJ115" s="74">
        <f t="shared" si="59"/>
        <v>0</v>
      </c>
      <c r="BK115" s="74">
        <f t="shared" si="59"/>
        <v>0</v>
      </c>
      <c r="BL115" s="74">
        <f t="shared" si="59"/>
        <v>0</v>
      </c>
      <c r="BM115" s="74"/>
      <c r="BO115" s="74">
        <f t="shared" si="60"/>
        <v>0</v>
      </c>
      <c r="BP115" s="74">
        <f t="shared" si="60"/>
        <v>0</v>
      </c>
      <c r="BQ115" s="74">
        <f t="shared" si="60"/>
        <v>0</v>
      </c>
      <c r="BR115" s="74">
        <f t="shared" si="60"/>
        <v>0</v>
      </c>
      <c r="BS115" s="74">
        <f t="shared" si="60"/>
        <v>0</v>
      </c>
      <c r="BT115" s="74">
        <f t="shared" si="60"/>
        <v>0</v>
      </c>
      <c r="BU115" s="74">
        <f t="shared" si="60"/>
        <v>0</v>
      </c>
      <c r="BV115" s="74">
        <f t="shared" si="45"/>
        <v>0</v>
      </c>
      <c r="BX115" s="74">
        <f t="shared" si="61"/>
        <v>124491915</v>
      </c>
      <c r="BY115" s="74">
        <f t="shared" si="62"/>
        <v>124491915</v>
      </c>
      <c r="BZ115" s="74">
        <f t="shared" si="62"/>
        <v>124491915</v>
      </c>
      <c r="CA115" s="74">
        <f t="shared" si="62"/>
        <v>124491915</v>
      </c>
      <c r="CB115" s="74">
        <f t="shared" si="62"/>
        <v>124491915</v>
      </c>
      <c r="CC115" s="74">
        <f t="shared" si="62"/>
        <v>124491915</v>
      </c>
      <c r="CD115" s="74">
        <f t="shared" si="62"/>
        <v>124491915</v>
      </c>
      <c r="CE115" s="74">
        <f t="shared" si="62"/>
        <v>124491915</v>
      </c>
      <c r="CF115" s="74"/>
      <c r="CG115" s="74">
        <f t="shared" si="63"/>
        <v>124491915</v>
      </c>
      <c r="CH115" s="74">
        <f t="shared" si="88"/>
        <v>124491915</v>
      </c>
      <c r="CI115" s="74">
        <f t="shared" si="88"/>
        <v>124491915</v>
      </c>
      <c r="CJ115" s="74">
        <f t="shared" si="88"/>
        <v>124491915</v>
      </c>
      <c r="CK115" s="74">
        <f t="shared" si="88"/>
        <v>124491915</v>
      </c>
      <c r="CL115" s="74">
        <f t="shared" si="88"/>
        <v>124491915</v>
      </c>
      <c r="CM115" s="74">
        <f t="shared" si="88"/>
        <v>124491915</v>
      </c>
      <c r="CN115" s="74">
        <f t="shared" si="88"/>
        <v>124491915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>
        <v>0</v>
      </c>
      <c r="H116" s="6">
        <v>90</v>
      </c>
      <c r="I116" s="2" t="s">
        <v>277</v>
      </c>
      <c r="J116" s="60"/>
      <c r="K116" s="61">
        <v>4100.7299999999996</v>
      </c>
      <c r="L116" s="62"/>
      <c r="M116" s="63">
        <v>7</v>
      </c>
      <c r="N116" s="64">
        <f t="shared" si="65"/>
        <v>2.1</v>
      </c>
      <c r="O116" s="64">
        <f t="shared" si="66"/>
        <v>2460.44</v>
      </c>
      <c r="P116" s="64">
        <f t="shared" si="67"/>
        <v>0</v>
      </c>
      <c r="Q116" s="64">
        <f t="shared" si="68"/>
        <v>0</v>
      </c>
      <c r="R116" s="65">
        <f t="shared" si="69"/>
        <v>0</v>
      </c>
      <c r="S116" s="65">
        <f t="shared" si="51"/>
        <v>0</v>
      </c>
      <c r="T116" s="64">
        <f t="shared" si="52"/>
        <v>0</v>
      </c>
      <c r="U116" s="64">
        <f t="shared" si="70"/>
        <v>0</v>
      </c>
      <c r="V116" s="63">
        <v>19</v>
      </c>
      <c r="W116" s="64">
        <f t="shared" si="71"/>
        <v>4.75</v>
      </c>
      <c r="X116" s="27">
        <f t="shared" si="72"/>
        <v>2.1</v>
      </c>
      <c r="Y116" s="11">
        <f t="shared" si="73"/>
        <v>4107.58</v>
      </c>
      <c r="Z116" s="61">
        <v>13738416545.67</v>
      </c>
      <c r="AA116" s="63">
        <v>20775</v>
      </c>
      <c r="AB116" s="27">
        <f t="shared" si="53"/>
        <v>661295.62</v>
      </c>
      <c r="AC116" s="10">
        <f t="shared" si="54"/>
        <v>2.5780280000000002</v>
      </c>
      <c r="AD116" s="63">
        <v>250000</v>
      </c>
      <c r="AE116" s="10">
        <f t="shared" si="55"/>
        <v>1.812449</v>
      </c>
      <c r="AF116" s="10">
        <f t="shared" si="83"/>
        <v>-1.3483540000000001</v>
      </c>
      <c r="AG116" s="66">
        <f t="shared" si="56"/>
        <v>0.01</v>
      </c>
      <c r="AH116" s="67">
        <f t="shared" si="57"/>
        <v>0</v>
      </c>
      <c r="AI116" s="68">
        <f t="shared" si="74"/>
        <v>0.01</v>
      </c>
      <c r="AJ116" s="63">
        <v>0</v>
      </c>
      <c r="AK116">
        <v>0</v>
      </c>
      <c r="AL116" s="26">
        <f t="shared" si="75"/>
        <v>0</v>
      </c>
      <c r="AM116" s="63">
        <v>0</v>
      </c>
      <c r="AN116">
        <v>0</v>
      </c>
      <c r="AO116" s="26">
        <f t="shared" si="76"/>
        <v>0</v>
      </c>
      <c r="AP116" s="26">
        <f t="shared" si="58"/>
        <v>473399</v>
      </c>
      <c r="AQ116" s="26">
        <f t="shared" si="77"/>
        <v>473399</v>
      </c>
      <c r="AR116" s="69">
        <v>339590</v>
      </c>
      <c r="AS116" s="69">
        <f t="shared" si="84"/>
        <v>473399</v>
      </c>
      <c r="AT116" s="63">
        <v>454820</v>
      </c>
      <c r="AU116" s="26">
        <f t="shared" si="85"/>
        <v>18579</v>
      </c>
      <c r="AV116" s="70" t="str">
        <f t="shared" si="87"/>
        <v>Yes</v>
      </c>
      <c r="AW116" s="69">
        <f t="shared" si="78"/>
        <v>18579</v>
      </c>
      <c r="AX116" s="71">
        <f t="shared" si="79"/>
        <v>473399</v>
      </c>
      <c r="AY116" s="72">
        <f t="shared" si="86"/>
        <v>473399</v>
      </c>
      <c r="AZ116" s="73">
        <f t="shared" si="80"/>
        <v>18579</v>
      </c>
      <c r="BA116" s="73"/>
      <c r="BB116" s="73">
        <f t="shared" si="81"/>
        <v>11544.251755175299</v>
      </c>
      <c r="BC116" s="26"/>
      <c r="BE116" s="74">
        <f t="shared" si="82"/>
        <v>0</v>
      </c>
      <c r="BF116" s="74">
        <f t="shared" si="59"/>
        <v>0</v>
      </c>
      <c r="BG116" s="74">
        <f t="shared" si="59"/>
        <v>0</v>
      </c>
      <c r="BH116" s="74">
        <f t="shared" si="59"/>
        <v>0</v>
      </c>
      <c r="BI116" s="74">
        <f t="shared" si="59"/>
        <v>0</v>
      </c>
      <c r="BJ116" s="74">
        <f t="shared" si="59"/>
        <v>0</v>
      </c>
      <c r="BK116" s="74">
        <f t="shared" si="59"/>
        <v>0</v>
      </c>
      <c r="BL116" s="74">
        <f t="shared" si="59"/>
        <v>0</v>
      </c>
      <c r="BM116" s="74"/>
      <c r="BO116" s="74">
        <f t="shared" si="60"/>
        <v>0</v>
      </c>
      <c r="BP116" s="74">
        <f t="shared" si="60"/>
        <v>0</v>
      </c>
      <c r="BQ116" s="74">
        <f t="shared" si="60"/>
        <v>0</v>
      </c>
      <c r="BR116" s="74">
        <f t="shared" si="60"/>
        <v>0</v>
      </c>
      <c r="BS116" s="74">
        <f t="shared" si="60"/>
        <v>0</v>
      </c>
      <c r="BT116" s="74">
        <f t="shared" si="60"/>
        <v>0</v>
      </c>
      <c r="BU116" s="74">
        <f t="shared" si="60"/>
        <v>0</v>
      </c>
      <c r="BV116" s="74">
        <f t="shared" si="45"/>
        <v>0</v>
      </c>
      <c r="BX116" s="74">
        <f t="shared" si="61"/>
        <v>473399</v>
      </c>
      <c r="BY116" s="74">
        <f t="shared" si="62"/>
        <v>473399</v>
      </c>
      <c r="BZ116" s="74">
        <f t="shared" si="62"/>
        <v>473399</v>
      </c>
      <c r="CA116" s="74">
        <f t="shared" si="62"/>
        <v>473399</v>
      </c>
      <c r="CB116" s="74">
        <f t="shared" si="62"/>
        <v>473399</v>
      </c>
      <c r="CC116" s="74">
        <f t="shared" si="62"/>
        <v>473399</v>
      </c>
      <c r="CD116" s="74">
        <f t="shared" si="62"/>
        <v>473399</v>
      </c>
      <c r="CE116" s="74">
        <f t="shared" si="62"/>
        <v>473399</v>
      </c>
      <c r="CF116" s="74"/>
      <c r="CG116" s="74">
        <f t="shared" si="63"/>
        <v>473399</v>
      </c>
      <c r="CH116" s="74">
        <f t="shared" si="88"/>
        <v>473399</v>
      </c>
      <c r="CI116" s="74">
        <f t="shared" si="88"/>
        <v>473399</v>
      </c>
      <c r="CJ116" s="74">
        <f t="shared" si="88"/>
        <v>473399</v>
      </c>
      <c r="CK116" s="74">
        <f t="shared" si="88"/>
        <v>473399</v>
      </c>
      <c r="CL116" s="74">
        <f t="shared" si="88"/>
        <v>473399</v>
      </c>
      <c r="CM116" s="74">
        <f t="shared" si="88"/>
        <v>473399</v>
      </c>
      <c r="CN116" s="74">
        <f t="shared" si="88"/>
        <v>473399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>
        <v>0</v>
      </c>
      <c r="H117" s="6">
        <v>91</v>
      </c>
      <c r="I117" s="2" t="s">
        <v>278</v>
      </c>
      <c r="J117" s="60"/>
      <c r="K117" s="61">
        <v>2069.44</v>
      </c>
      <c r="L117" s="62"/>
      <c r="M117" s="63">
        <v>400</v>
      </c>
      <c r="N117" s="64">
        <f t="shared" si="65"/>
        <v>120</v>
      </c>
      <c r="O117" s="64">
        <f t="shared" si="66"/>
        <v>1241.6600000000001</v>
      </c>
      <c r="P117" s="64">
        <f t="shared" si="67"/>
        <v>0</v>
      </c>
      <c r="Q117" s="64">
        <f t="shared" si="68"/>
        <v>0</v>
      </c>
      <c r="R117" s="65">
        <f t="shared" si="69"/>
        <v>0.19</v>
      </c>
      <c r="S117" s="65">
        <f t="shared" si="51"/>
        <v>0</v>
      </c>
      <c r="T117" s="64">
        <f t="shared" si="52"/>
        <v>0</v>
      </c>
      <c r="U117" s="64">
        <f t="shared" si="70"/>
        <v>0</v>
      </c>
      <c r="V117" s="63">
        <v>91</v>
      </c>
      <c r="W117" s="64">
        <f t="shared" si="71"/>
        <v>22.75</v>
      </c>
      <c r="X117" s="27">
        <f t="shared" si="72"/>
        <v>120</v>
      </c>
      <c r="Y117" s="11">
        <f t="shared" si="73"/>
        <v>2212.19</v>
      </c>
      <c r="Z117" s="61">
        <v>3410273579.6700001</v>
      </c>
      <c r="AA117" s="63">
        <v>13536</v>
      </c>
      <c r="AB117" s="27">
        <f t="shared" si="53"/>
        <v>251941.02</v>
      </c>
      <c r="AC117" s="10">
        <f t="shared" si="54"/>
        <v>0.98218000000000005</v>
      </c>
      <c r="AD117" s="63">
        <v>140844</v>
      </c>
      <c r="AE117" s="10">
        <f t="shared" si="55"/>
        <v>1.0210900000000001</v>
      </c>
      <c r="AF117" s="10">
        <f t="shared" si="83"/>
        <v>6.1469999999999997E-3</v>
      </c>
      <c r="AG117" s="66">
        <f t="shared" si="56"/>
        <v>0.01</v>
      </c>
      <c r="AH117" s="67">
        <f t="shared" si="57"/>
        <v>0</v>
      </c>
      <c r="AI117" s="68">
        <f t="shared" si="74"/>
        <v>0.01</v>
      </c>
      <c r="AJ117" s="63">
        <v>0</v>
      </c>
      <c r="AK117">
        <v>0</v>
      </c>
      <c r="AL117" s="26">
        <f t="shared" si="75"/>
        <v>0</v>
      </c>
      <c r="AM117" s="63">
        <v>0</v>
      </c>
      <c r="AN117">
        <v>0</v>
      </c>
      <c r="AO117" s="26">
        <f t="shared" si="76"/>
        <v>0</v>
      </c>
      <c r="AP117" s="26">
        <f t="shared" si="58"/>
        <v>254955</v>
      </c>
      <c r="AQ117" s="26">
        <f t="shared" si="77"/>
        <v>254955</v>
      </c>
      <c r="AR117" s="69">
        <v>4338569</v>
      </c>
      <c r="AS117" s="69">
        <f t="shared" si="84"/>
        <v>254955</v>
      </c>
      <c r="AT117" s="63">
        <v>3481120</v>
      </c>
      <c r="AU117" s="26">
        <f t="shared" si="85"/>
        <v>3226165</v>
      </c>
      <c r="AV117" s="70" t="str">
        <f t="shared" si="87"/>
        <v>No</v>
      </c>
      <c r="AW117" s="69">
        <f t="shared" si="78"/>
        <v>0</v>
      </c>
      <c r="AX117" s="71">
        <f t="shared" si="79"/>
        <v>3481120</v>
      </c>
      <c r="AY117" s="72">
        <f t="shared" si="86"/>
        <v>3481120</v>
      </c>
      <c r="AZ117" s="73">
        <f t="shared" si="80"/>
        <v>0</v>
      </c>
      <c r="BA117" s="73"/>
      <c r="BB117" s="73">
        <f t="shared" si="81"/>
        <v>12319.994660391216</v>
      </c>
      <c r="BC117" s="26"/>
      <c r="BE117" s="74">
        <f t="shared" si="82"/>
        <v>-3226165</v>
      </c>
      <c r="BF117" s="74">
        <f t="shared" si="59"/>
        <v>-3226165</v>
      </c>
      <c r="BG117" s="74">
        <f t="shared" si="59"/>
        <v>-2765146.0214999998</v>
      </c>
      <c r="BH117" s="74">
        <f t="shared" si="59"/>
        <v>-2304196.17971595</v>
      </c>
      <c r="BI117" s="74">
        <f t="shared" si="59"/>
        <v>-1843356.9437727602</v>
      </c>
      <c r="BJ117" s="74">
        <f t="shared" si="59"/>
        <v>-1382517.7078295702</v>
      </c>
      <c r="BK117" s="74">
        <f t="shared" si="59"/>
        <v>-921724.55580997444</v>
      </c>
      <c r="BL117" s="74">
        <f t="shared" si="59"/>
        <v>-460862.27790498722</v>
      </c>
      <c r="BM117" s="74"/>
      <c r="BO117" s="74">
        <f t="shared" si="60"/>
        <v>0</v>
      </c>
      <c r="BP117" s="74">
        <f t="shared" si="60"/>
        <v>-461018.97850000003</v>
      </c>
      <c r="BQ117" s="74">
        <f t="shared" si="60"/>
        <v>-460949.84178404993</v>
      </c>
      <c r="BR117" s="74">
        <f t="shared" si="60"/>
        <v>-460839.23594319005</v>
      </c>
      <c r="BS117" s="74">
        <f t="shared" si="60"/>
        <v>-460839.23594319005</v>
      </c>
      <c r="BT117" s="74">
        <f t="shared" si="60"/>
        <v>-460793.15201959573</v>
      </c>
      <c r="BU117" s="74">
        <f t="shared" si="60"/>
        <v>-460862.27790498722</v>
      </c>
      <c r="BV117" s="74">
        <f t="shared" si="45"/>
        <v>-460862.27790498722</v>
      </c>
      <c r="BX117" s="74">
        <f t="shared" si="61"/>
        <v>3481120</v>
      </c>
      <c r="BY117" s="74">
        <f t="shared" si="62"/>
        <v>3020101.0214999998</v>
      </c>
      <c r="BZ117" s="74">
        <f t="shared" si="62"/>
        <v>2559151.17971595</v>
      </c>
      <c r="CA117" s="74">
        <f t="shared" si="62"/>
        <v>2098311.9437727602</v>
      </c>
      <c r="CB117" s="74">
        <f t="shared" si="62"/>
        <v>1637472.7078295702</v>
      </c>
      <c r="CC117" s="74">
        <f t="shared" si="62"/>
        <v>1176679.5558099744</v>
      </c>
      <c r="CD117" s="74">
        <f t="shared" si="62"/>
        <v>715817.27790498722</v>
      </c>
      <c r="CE117" s="74">
        <f t="shared" si="62"/>
        <v>254955</v>
      </c>
      <c r="CF117" s="74"/>
      <c r="CG117" s="74">
        <f t="shared" si="63"/>
        <v>3481120</v>
      </c>
      <c r="CH117" s="74">
        <f t="shared" si="88"/>
        <v>3020101.0214999998</v>
      </c>
      <c r="CI117" s="74">
        <f t="shared" si="88"/>
        <v>2559151.17971595</v>
      </c>
      <c r="CJ117" s="74">
        <f t="shared" si="88"/>
        <v>2098311.9437727602</v>
      </c>
      <c r="CK117" s="74">
        <f t="shared" si="88"/>
        <v>1637472.7078295702</v>
      </c>
      <c r="CL117" s="74">
        <f t="shared" si="88"/>
        <v>1176679.5558099744</v>
      </c>
      <c r="CM117" s="74">
        <f t="shared" si="88"/>
        <v>715817.27790498722</v>
      </c>
      <c r="CN117" s="74">
        <f t="shared" si="88"/>
        <v>254955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>
        <v>0</v>
      </c>
      <c r="H118" s="6">
        <v>92</v>
      </c>
      <c r="I118" s="2" t="s">
        <v>279</v>
      </c>
      <c r="J118" s="60"/>
      <c r="K118" s="61">
        <v>831.18</v>
      </c>
      <c r="L118" s="62"/>
      <c r="M118" s="63">
        <v>163</v>
      </c>
      <c r="N118" s="64">
        <f t="shared" si="65"/>
        <v>48.9</v>
      </c>
      <c r="O118" s="64">
        <f t="shared" si="66"/>
        <v>498.71</v>
      </c>
      <c r="P118" s="64">
        <f t="shared" si="67"/>
        <v>0</v>
      </c>
      <c r="Q118" s="64">
        <f t="shared" si="68"/>
        <v>0</v>
      </c>
      <c r="R118" s="65">
        <f t="shared" si="69"/>
        <v>0.2</v>
      </c>
      <c r="S118" s="65">
        <f t="shared" si="51"/>
        <v>0</v>
      </c>
      <c r="T118" s="64">
        <f t="shared" si="52"/>
        <v>0</v>
      </c>
      <c r="U118" s="64">
        <f t="shared" si="70"/>
        <v>0</v>
      </c>
      <c r="V118" s="63">
        <v>8</v>
      </c>
      <c r="W118" s="64">
        <f t="shared" si="71"/>
        <v>2</v>
      </c>
      <c r="X118" s="27">
        <f t="shared" si="72"/>
        <v>48.9</v>
      </c>
      <c r="Y118" s="11">
        <f t="shared" si="73"/>
        <v>882.07999999999993</v>
      </c>
      <c r="Z118" s="61">
        <v>1238829106.6700001</v>
      </c>
      <c r="AA118" s="63">
        <v>6698</v>
      </c>
      <c r="AB118" s="27">
        <f t="shared" si="53"/>
        <v>184955.08</v>
      </c>
      <c r="AC118" s="10">
        <f t="shared" si="54"/>
        <v>0.72103799999999996</v>
      </c>
      <c r="AD118" s="63">
        <v>102522</v>
      </c>
      <c r="AE118" s="10">
        <f t="shared" si="55"/>
        <v>0.74326400000000004</v>
      </c>
      <c r="AF118" s="10">
        <f t="shared" si="83"/>
        <v>0.27229399999999998</v>
      </c>
      <c r="AG118" s="66">
        <f t="shared" si="56"/>
        <v>0.27229399999999998</v>
      </c>
      <c r="AH118" s="67">
        <f t="shared" si="57"/>
        <v>0</v>
      </c>
      <c r="AI118" s="68">
        <f t="shared" si="74"/>
        <v>0.27229399999999998</v>
      </c>
      <c r="AJ118" s="63">
        <v>406</v>
      </c>
      <c r="AK118">
        <v>6</v>
      </c>
      <c r="AL118" s="26">
        <f t="shared" si="75"/>
        <v>243600</v>
      </c>
      <c r="AM118" s="63">
        <v>0</v>
      </c>
      <c r="AN118">
        <v>0</v>
      </c>
      <c r="AO118" s="26">
        <f t="shared" si="76"/>
        <v>0</v>
      </c>
      <c r="AP118" s="26">
        <f t="shared" si="58"/>
        <v>2768133</v>
      </c>
      <c r="AQ118" s="26">
        <f t="shared" si="77"/>
        <v>3011733</v>
      </c>
      <c r="AR118" s="69">
        <v>3113169</v>
      </c>
      <c r="AS118" s="69">
        <f t="shared" si="84"/>
        <v>3011733</v>
      </c>
      <c r="AT118" s="63">
        <v>2918203</v>
      </c>
      <c r="AU118" s="26">
        <f t="shared" si="85"/>
        <v>93530</v>
      </c>
      <c r="AV118" s="70" t="str">
        <f t="shared" si="87"/>
        <v>Yes</v>
      </c>
      <c r="AW118" s="69">
        <f t="shared" si="78"/>
        <v>93530</v>
      </c>
      <c r="AX118" s="71">
        <f t="shared" si="79"/>
        <v>3011733</v>
      </c>
      <c r="AY118" s="72">
        <f t="shared" si="86"/>
        <v>3011733</v>
      </c>
      <c r="AZ118" s="73">
        <f t="shared" si="80"/>
        <v>93530</v>
      </c>
      <c r="BA118" s="73"/>
      <c r="BB118" s="73">
        <f t="shared" si="81"/>
        <v>12230.770711518564</v>
      </c>
      <c r="BC118" s="26"/>
      <c r="BE118" s="74">
        <f t="shared" si="82"/>
        <v>0</v>
      </c>
      <c r="BF118" s="74">
        <f t="shared" si="59"/>
        <v>0</v>
      </c>
      <c r="BG118" s="74">
        <f t="shared" si="59"/>
        <v>0</v>
      </c>
      <c r="BH118" s="74">
        <f t="shared" si="59"/>
        <v>0</v>
      </c>
      <c r="BI118" s="74">
        <f t="shared" si="59"/>
        <v>0</v>
      </c>
      <c r="BJ118" s="74">
        <f t="shared" si="59"/>
        <v>0</v>
      </c>
      <c r="BK118" s="74">
        <f t="shared" si="59"/>
        <v>0</v>
      </c>
      <c r="BL118" s="74">
        <f t="shared" si="59"/>
        <v>0</v>
      </c>
      <c r="BM118" s="74"/>
      <c r="BO118" s="74">
        <f t="shared" si="60"/>
        <v>0</v>
      </c>
      <c r="BP118" s="74">
        <f t="shared" si="60"/>
        <v>0</v>
      </c>
      <c r="BQ118" s="74">
        <f t="shared" si="60"/>
        <v>0</v>
      </c>
      <c r="BR118" s="74">
        <f t="shared" si="60"/>
        <v>0</v>
      </c>
      <c r="BS118" s="74">
        <f t="shared" si="60"/>
        <v>0</v>
      </c>
      <c r="BT118" s="74">
        <f t="shared" si="60"/>
        <v>0</v>
      </c>
      <c r="BU118" s="74">
        <f t="shared" si="60"/>
        <v>0</v>
      </c>
      <c r="BV118" s="74">
        <f t="shared" si="45"/>
        <v>0</v>
      </c>
      <c r="BX118" s="74">
        <f t="shared" si="61"/>
        <v>3011733</v>
      </c>
      <c r="BY118" s="74">
        <f t="shared" si="62"/>
        <v>3011733</v>
      </c>
      <c r="BZ118" s="74">
        <f t="shared" si="62"/>
        <v>3011733</v>
      </c>
      <c r="CA118" s="74">
        <f t="shared" si="62"/>
        <v>3011733</v>
      </c>
      <c r="CB118" s="74">
        <f t="shared" si="62"/>
        <v>3011733</v>
      </c>
      <c r="CC118" s="74">
        <f t="shared" si="62"/>
        <v>3011733</v>
      </c>
      <c r="CD118" s="74">
        <f t="shared" si="62"/>
        <v>3011733</v>
      </c>
      <c r="CE118" s="74">
        <f t="shared" si="62"/>
        <v>3011733</v>
      </c>
      <c r="CF118" s="74"/>
      <c r="CG118" s="74">
        <f t="shared" si="63"/>
        <v>3011733</v>
      </c>
      <c r="CH118" s="74">
        <f t="shared" si="88"/>
        <v>3011733</v>
      </c>
      <c r="CI118" s="74">
        <f t="shared" si="88"/>
        <v>3011733</v>
      </c>
      <c r="CJ118" s="74">
        <f t="shared" si="88"/>
        <v>3011733</v>
      </c>
      <c r="CK118" s="74">
        <f t="shared" si="88"/>
        <v>3011733</v>
      </c>
      <c r="CL118" s="74">
        <f t="shared" si="88"/>
        <v>3011733</v>
      </c>
      <c r="CM118" s="74">
        <f t="shared" si="88"/>
        <v>3011733</v>
      </c>
      <c r="CN118" s="74">
        <f t="shared" si="88"/>
        <v>3011733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>
        <v>5</v>
      </c>
      <c r="H119" s="6">
        <v>93</v>
      </c>
      <c r="I119" s="2" t="s">
        <v>280</v>
      </c>
      <c r="J119" s="60"/>
      <c r="K119" s="61">
        <v>16938</v>
      </c>
      <c r="L119" s="76"/>
      <c r="M119" s="63">
        <v>13171</v>
      </c>
      <c r="N119" s="64">
        <f t="shared" si="65"/>
        <v>3951.3</v>
      </c>
      <c r="O119" s="64">
        <f t="shared" si="66"/>
        <v>10162.799999999999</v>
      </c>
      <c r="P119" s="64">
        <f t="shared" si="67"/>
        <v>3008.2000000000007</v>
      </c>
      <c r="Q119" s="64">
        <f t="shared" si="68"/>
        <v>451.23</v>
      </c>
      <c r="R119" s="65">
        <f t="shared" si="69"/>
        <v>0.78</v>
      </c>
      <c r="S119" s="65">
        <f t="shared" si="51"/>
        <v>0.18000000000000005</v>
      </c>
      <c r="T119" s="64">
        <f t="shared" si="52"/>
        <v>3048.84</v>
      </c>
      <c r="U119" s="64">
        <f t="shared" si="70"/>
        <v>457.33</v>
      </c>
      <c r="V119" s="63">
        <v>4376</v>
      </c>
      <c r="W119" s="64">
        <f t="shared" si="71"/>
        <v>1094</v>
      </c>
      <c r="X119" s="27">
        <f t="shared" si="72"/>
        <v>3951.3</v>
      </c>
      <c r="Y119" s="11">
        <f t="shared" si="73"/>
        <v>22434.53</v>
      </c>
      <c r="Z119" s="61">
        <v>14314904628.67</v>
      </c>
      <c r="AA119" s="63">
        <v>138915</v>
      </c>
      <c r="AB119" s="27">
        <f t="shared" si="53"/>
        <v>103047.94</v>
      </c>
      <c r="AC119" s="10">
        <f t="shared" si="54"/>
        <v>0.401727</v>
      </c>
      <c r="AD119" s="63">
        <v>54305</v>
      </c>
      <c r="AE119" s="10">
        <f t="shared" si="55"/>
        <v>0.39369999999999999</v>
      </c>
      <c r="AF119" s="10">
        <f t="shared" si="83"/>
        <v>0.60068100000000002</v>
      </c>
      <c r="AG119" s="66">
        <f t="shared" si="56"/>
        <v>0.60068100000000002</v>
      </c>
      <c r="AH119" s="67">
        <f t="shared" si="57"/>
        <v>0.06</v>
      </c>
      <c r="AI119" s="68">
        <f t="shared" si="74"/>
        <v>0.66068100000000007</v>
      </c>
      <c r="AJ119" s="63">
        <v>0</v>
      </c>
      <c r="AK119">
        <v>0</v>
      </c>
      <c r="AL119" s="26">
        <f t="shared" si="75"/>
        <v>0</v>
      </c>
      <c r="AM119" s="63">
        <v>0</v>
      </c>
      <c r="AN119">
        <v>0</v>
      </c>
      <c r="AO119" s="26">
        <f t="shared" si="76"/>
        <v>0</v>
      </c>
      <c r="AP119" s="26">
        <f t="shared" si="58"/>
        <v>170824330</v>
      </c>
      <c r="AQ119" s="26">
        <f t="shared" si="77"/>
        <v>170824330</v>
      </c>
      <c r="AR119" s="69">
        <v>154301977</v>
      </c>
      <c r="AS119" s="69">
        <f t="shared" si="84"/>
        <v>170824330</v>
      </c>
      <c r="AT119" s="63">
        <v>169238796</v>
      </c>
      <c r="AU119" s="26">
        <f t="shared" si="85"/>
        <v>1585534</v>
      </c>
      <c r="AV119" s="70" t="str">
        <f t="shared" si="87"/>
        <v>Yes</v>
      </c>
      <c r="AW119" s="69">
        <f t="shared" si="78"/>
        <v>1585534</v>
      </c>
      <c r="AX119" s="71">
        <f t="shared" si="79"/>
        <v>170824330</v>
      </c>
      <c r="AY119" s="72">
        <f t="shared" si="86"/>
        <v>170824330</v>
      </c>
      <c r="AZ119" s="73">
        <f t="shared" si="80"/>
        <v>1585534</v>
      </c>
      <c r="BA119" s="73"/>
      <c r="BB119" s="73">
        <f t="shared" si="81"/>
        <v>15264.963882985005</v>
      </c>
      <c r="BC119" s="26"/>
      <c r="BE119" s="74">
        <f t="shared" si="82"/>
        <v>0</v>
      </c>
      <c r="BF119" s="74">
        <f t="shared" si="59"/>
        <v>0</v>
      </c>
      <c r="BG119" s="74">
        <f t="shared" si="59"/>
        <v>0</v>
      </c>
      <c r="BH119" s="74">
        <f t="shared" si="59"/>
        <v>0</v>
      </c>
      <c r="BI119" s="74">
        <f t="shared" si="59"/>
        <v>0</v>
      </c>
      <c r="BJ119" s="74">
        <f t="shared" si="59"/>
        <v>0</v>
      </c>
      <c r="BK119" s="74">
        <f t="shared" si="59"/>
        <v>0</v>
      </c>
      <c r="BL119" s="74">
        <f t="shared" si="59"/>
        <v>0</v>
      </c>
      <c r="BM119" s="74"/>
      <c r="BO119" s="74">
        <f t="shared" si="60"/>
        <v>0</v>
      </c>
      <c r="BP119" s="74">
        <f t="shared" si="60"/>
        <v>0</v>
      </c>
      <c r="BQ119" s="74">
        <f t="shared" si="60"/>
        <v>0</v>
      </c>
      <c r="BR119" s="74">
        <f t="shared" si="60"/>
        <v>0</v>
      </c>
      <c r="BS119" s="74">
        <f t="shared" si="60"/>
        <v>0</v>
      </c>
      <c r="BT119" s="74">
        <f t="shared" si="60"/>
        <v>0</v>
      </c>
      <c r="BU119" s="74">
        <f t="shared" si="60"/>
        <v>0</v>
      </c>
      <c r="BV119" s="74">
        <f t="shared" si="45"/>
        <v>0</v>
      </c>
      <c r="BX119" s="74">
        <f t="shared" si="61"/>
        <v>170824330</v>
      </c>
      <c r="BY119" s="74">
        <f t="shared" si="62"/>
        <v>170824330</v>
      </c>
      <c r="BZ119" s="74">
        <f t="shared" si="62"/>
        <v>170824330</v>
      </c>
      <c r="CA119" s="74">
        <f t="shared" si="62"/>
        <v>170824330</v>
      </c>
      <c r="CB119" s="74">
        <f t="shared" si="62"/>
        <v>170824330</v>
      </c>
      <c r="CC119" s="74">
        <f t="shared" si="62"/>
        <v>170824330</v>
      </c>
      <c r="CD119" s="74">
        <f t="shared" si="62"/>
        <v>170824330</v>
      </c>
      <c r="CE119" s="74">
        <f t="shared" si="62"/>
        <v>170824330</v>
      </c>
      <c r="CF119" s="74"/>
      <c r="CG119" s="74">
        <f t="shared" si="63"/>
        <v>170824330</v>
      </c>
      <c r="CH119" s="74">
        <f t="shared" si="88"/>
        <v>170824330</v>
      </c>
      <c r="CI119" s="74">
        <f t="shared" si="88"/>
        <v>170824330</v>
      </c>
      <c r="CJ119" s="74">
        <f t="shared" si="88"/>
        <v>170824330</v>
      </c>
      <c r="CK119" s="74">
        <f t="shared" si="88"/>
        <v>170824330</v>
      </c>
      <c r="CL119" s="74">
        <f t="shared" si="88"/>
        <v>170824330</v>
      </c>
      <c r="CM119" s="74">
        <f t="shared" si="88"/>
        <v>170824330</v>
      </c>
      <c r="CN119" s="74">
        <f t="shared" si="88"/>
        <v>170824330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>
        <v>36</v>
      </c>
      <c r="H120" s="6">
        <v>94</v>
      </c>
      <c r="I120" s="2" t="s">
        <v>281</v>
      </c>
      <c r="J120" s="60"/>
      <c r="K120" s="61">
        <v>3869</v>
      </c>
      <c r="L120" s="62"/>
      <c r="M120" s="63">
        <v>1372</v>
      </c>
      <c r="N120" s="64">
        <f t="shared" si="65"/>
        <v>411.6</v>
      </c>
      <c r="O120" s="64">
        <f t="shared" si="66"/>
        <v>2321.4</v>
      </c>
      <c r="P120" s="64">
        <f t="shared" si="67"/>
        <v>0</v>
      </c>
      <c r="Q120" s="64">
        <f t="shared" si="68"/>
        <v>0</v>
      </c>
      <c r="R120" s="65">
        <f t="shared" si="69"/>
        <v>0.35</v>
      </c>
      <c r="S120" s="65">
        <f t="shared" si="51"/>
        <v>0</v>
      </c>
      <c r="T120" s="64">
        <f t="shared" si="52"/>
        <v>0</v>
      </c>
      <c r="U120" s="64">
        <f t="shared" si="70"/>
        <v>0</v>
      </c>
      <c r="V120" s="63">
        <v>348</v>
      </c>
      <c r="W120" s="64">
        <f t="shared" si="71"/>
        <v>87</v>
      </c>
      <c r="X120" s="27">
        <f t="shared" si="72"/>
        <v>411.6</v>
      </c>
      <c r="Y120" s="11">
        <f t="shared" si="73"/>
        <v>4367.6000000000004</v>
      </c>
      <c r="Z120" s="61">
        <v>4966252557.6700001</v>
      </c>
      <c r="AA120" s="63">
        <v>30356</v>
      </c>
      <c r="AB120" s="27">
        <f t="shared" si="53"/>
        <v>163600.35999999999</v>
      </c>
      <c r="AC120" s="10">
        <f t="shared" si="54"/>
        <v>0.63778800000000002</v>
      </c>
      <c r="AD120" s="63">
        <v>100239</v>
      </c>
      <c r="AE120" s="10">
        <f t="shared" si="55"/>
        <v>0.72671200000000002</v>
      </c>
      <c r="AF120" s="10">
        <f t="shared" si="83"/>
        <v>0.33553500000000003</v>
      </c>
      <c r="AG120" s="66">
        <f t="shared" si="56"/>
        <v>0.33553500000000003</v>
      </c>
      <c r="AH120" s="67">
        <f t="shared" si="57"/>
        <v>0</v>
      </c>
      <c r="AI120" s="68">
        <f t="shared" si="74"/>
        <v>0.33553500000000003</v>
      </c>
      <c r="AJ120" s="63">
        <v>0</v>
      </c>
      <c r="AK120">
        <v>0</v>
      </c>
      <c r="AL120" s="26">
        <f t="shared" si="75"/>
        <v>0</v>
      </c>
      <c r="AM120" s="63">
        <v>0</v>
      </c>
      <c r="AN120">
        <v>0</v>
      </c>
      <c r="AO120" s="26">
        <f t="shared" si="76"/>
        <v>0</v>
      </c>
      <c r="AP120" s="26">
        <f t="shared" si="58"/>
        <v>16889688</v>
      </c>
      <c r="AQ120" s="26">
        <f t="shared" si="77"/>
        <v>16889688</v>
      </c>
      <c r="AR120" s="69">
        <v>12983806</v>
      </c>
      <c r="AS120" s="69">
        <f t="shared" si="84"/>
        <v>16889688</v>
      </c>
      <c r="AT120" s="63">
        <v>16720241</v>
      </c>
      <c r="AU120" s="26">
        <f t="shared" si="85"/>
        <v>169447</v>
      </c>
      <c r="AV120" s="70" t="str">
        <f t="shared" si="87"/>
        <v>Yes</v>
      </c>
      <c r="AW120" s="69">
        <f t="shared" si="78"/>
        <v>169447</v>
      </c>
      <c r="AX120" s="71">
        <f t="shared" si="79"/>
        <v>16889688</v>
      </c>
      <c r="AY120" s="72">
        <f t="shared" si="86"/>
        <v>16889688</v>
      </c>
      <c r="AZ120" s="73">
        <f t="shared" si="80"/>
        <v>169447</v>
      </c>
      <c r="BA120" s="73"/>
      <c r="BB120" s="73">
        <f t="shared" si="81"/>
        <v>13010.232618247612</v>
      </c>
      <c r="BC120" s="26"/>
      <c r="BE120" s="74">
        <f t="shared" si="82"/>
        <v>0</v>
      </c>
      <c r="BF120" s="74">
        <f t="shared" si="59"/>
        <v>0</v>
      </c>
      <c r="BG120" s="74">
        <f t="shared" si="59"/>
        <v>0</v>
      </c>
      <c r="BH120" s="74">
        <f t="shared" si="59"/>
        <v>0</v>
      </c>
      <c r="BI120" s="74">
        <f t="shared" si="59"/>
        <v>0</v>
      </c>
      <c r="BJ120" s="74">
        <f t="shared" si="59"/>
        <v>0</v>
      </c>
      <c r="BK120" s="74">
        <f t="shared" si="59"/>
        <v>0</v>
      </c>
      <c r="BL120" s="74">
        <f t="shared" si="59"/>
        <v>0</v>
      </c>
      <c r="BM120" s="74"/>
      <c r="BO120" s="74">
        <f t="shared" si="60"/>
        <v>0</v>
      </c>
      <c r="BP120" s="74">
        <f t="shared" si="60"/>
        <v>0</v>
      </c>
      <c r="BQ120" s="74">
        <f t="shared" si="60"/>
        <v>0</v>
      </c>
      <c r="BR120" s="74">
        <f t="shared" si="60"/>
        <v>0</v>
      </c>
      <c r="BS120" s="74">
        <f t="shared" si="60"/>
        <v>0</v>
      </c>
      <c r="BT120" s="74">
        <f t="shared" si="60"/>
        <v>0</v>
      </c>
      <c r="BU120" s="74">
        <f t="shared" si="60"/>
        <v>0</v>
      </c>
      <c r="BV120" s="74">
        <f t="shared" si="45"/>
        <v>0</v>
      </c>
      <c r="BX120" s="74">
        <f t="shared" si="61"/>
        <v>16889688</v>
      </c>
      <c r="BY120" s="74">
        <f t="shared" si="62"/>
        <v>16889688</v>
      </c>
      <c r="BZ120" s="74">
        <f t="shared" si="62"/>
        <v>16889688</v>
      </c>
      <c r="CA120" s="74">
        <f t="shared" si="62"/>
        <v>16889688</v>
      </c>
      <c r="CB120" s="74">
        <f t="shared" si="62"/>
        <v>16889688</v>
      </c>
      <c r="CC120" s="74">
        <f t="shared" si="62"/>
        <v>16889688</v>
      </c>
      <c r="CD120" s="74">
        <f t="shared" si="62"/>
        <v>16889688</v>
      </c>
      <c r="CE120" s="74">
        <f t="shared" si="62"/>
        <v>16889688</v>
      </c>
      <c r="CF120" s="74"/>
      <c r="CG120" s="74">
        <f t="shared" si="63"/>
        <v>16889688</v>
      </c>
      <c r="CH120" s="74">
        <f t="shared" si="88"/>
        <v>16889688</v>
      </c>
      <c r="CI120" s="74">
        <f t="shared" si="88"/>
        <v>16889688</v>
      </c>
      <c r="CJ120" s="74">
        <f t="shared" si="88"/>
        <v>16889688</v>
      </c>
      <c r="CK120" s="74">
        <f t="shared" si="88"/>
        <v>16889688</v>
      </c>
      <c r="CL120" s="74">
        <f t="shared" si="88"/>
        <v>16889688</v>
      </c>
      <c r="CM120" s="74">
        <f t="shared" si="88"/>
        <v>16889688</v>
      </c>
      <c r="CN120" s="74">
        <f t="shared" si="88"/>
        <v>16889688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>
        <v>12</v>
      </c>
      <c r="H121" s="6">
        <v>95</v>
      </c>
      <c r="I121" s="2" t="s">
        <v>282</v>
      </c>
      <c r="J121" s="60"/>
      <c r="K121" s="61">
        <v>3095.76</v>
      </c>
      <c r="L121" s="76"/>
      <c r="M121" s="63">
        <v>2657</v>
      </c>
      <c r="N121" s="64">
        <f t="shared" si="65"/>
        <v>797.1</v>
      </c>
      <c r="O121" s="64">
        <f t="shared" si="66"/>
        <v>1857.46</v>
      </c>
      <c r="P121" s="64">
        <f t="shared" si="67"/>
        <v>799.54</v>
      </c>
      <c r="Q121" s="64">
        <f t="shared" si="68"/>
        <v>119.93</v>
      </c>
      <c r="R121" s="65">
        <f t="shared" si="69"/>
        <v>0.86</v>
      </c>
      <c r="S121" s="65">
        <f t="shared" si="51"/>
        <v>0.26</v>
      </c>
      <c r="T121" s="64">
        <f t="shared" si="52"/>
        <v>804.9</v>
      </c>
      <c r="U121" s="64">
        <f t="shared" si="70"/>
        <v>120.74</v>
      </c>
      <c r="V121" s="63">
        <v>995</v>
      </c>
      <c r="W121" s="64">
        <f t="shared" si="71"/>
        <v>248.75</v>
      </c>
      <c r="X121" s="27">
        <f t="shared" si="72"/>
        <v>797.1</v>
      </c>
      <c r="Y121" s="11">
        <f t="shared" si="73"/>
        <v>4261.54</v>
      </c>
      <c r="Z121" s="61">
        <v>3174456633.3299999</v>
      </c>
      <c r="AA121" s="63">
        <v>27980</v>
      </c>
      <c r="AB121" s="27">
        <f t="shared" si="53"/>
        <v>113454.49</v>
      </c>
      <c r="AC121" s="10">
        <f t="shared" si="54"/>
        <v>0.442297</v>
      </c>
      <c r="AD121" s="63">
        <v>56237</v>
      </c>
      <c r="AE121" s="10">
        <f t="shared" si="55"/>
        <v>0.40770699999999999</v>
      </c>
      <c r="AF121" s="10">
        <f t="shared" si="83"/>
        <v>0.56808000000000003</v>
      </c>
      <c r="AG121" s="66">
        <f t="shared" si="56"/>
        <v>0.56808000000000003</v>
      </c>
      <c r="AH121" s="67">
        <f t="shared" si="57"/>
        <v>0.04</v>
      </c>
      <c r="AI121" s="68">
        <f t="shared" si="74"/>
        <v>0.60808000000000006</v>
      </c>
      <c r="AJ121" s="63">
        <v>0</v>
      </c>
      <c r="AK121">
        <v>0</v>
      </c>
      <c r="AL121" s="26">
        <f t="shared" si="75"/>
        <v>0</v>
      </c>
      <c r="AM121" s="63">
        <v>0</v>
      </c>
      <c r="AN121">
        <v>0</v>
      </c>
      <c r="AO121" s="26">
        <f t="shared" si="76"/>
        <v>0</v>
      </c>
      <c r="AP121" s="26">
        <f t="shared" si="58"/>
        <v>29865392</v>
      </c>
      <c r="AQ121" s="26">
        <f t="shared" si="77"/>
        <v>29865392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85"/>
        <v>1285265</v>
      </c>
      <c r="AV121" s="70" t="str">
        <f t="shared" si="87"/>
        <v>No</v>
      </c>
      <c r="AW121" s="69">
        <f t="shared" si="78"/>
        <v>0</v>
      </c>
      <c r="AX121" s="71">
        <f t="shared" si="79"/>
        <v>31150657</v>
      </c>
      <c r="AY121" s="72">
        <f t="shared" si="86"/>
        <v>31150657</v>
      </c>
      <c r="AZ121" s="73">
        <f t="shared" si="80"/>
        <v>0</v>
      </c>
      <c r="BA121" s="73"/>
      <c r="BB121" s="73">
        <f t="shared" si="81"/>
        <v>15865.00520066155</v>
      </c>
      <c r="BC121" s="26"/>
      <c r="BE121" s="74">
        <f t="shared" si="82"/>
        <v>-1285265</v>
      </c>
      <c r="BF121" s="74">
        <f t="shared" si="59"/>
        <v>-1285265</v>
      </c>
      <c r="BG121" s="74">
        <f t="shared" si="59"/>
        <v>-1285265</v>
      </c>
      <c r="BH121" s="74">
        <f t="shared" si="59"/>
        <v>-1285265</v>
      </c>
      <c r="BI121" s="74">
        <f t="shared" si="59"/>
        <v>-1285265</v>
      </c>
      <c r="BJ121" s="74">
        <f t="shared" si="59"/>
        <v>-1285265</v>
      </c>
      <c r="BK121" s="74">
        <f t="shared" si="59"/>
        <v>-1285265</v>
      </c>
      <c r="BL121" s="74">
        <f t="shared" si="59"/>
        <v>-1285265</v>
      </c>
      <c r="BM121" s="74"/>
      <c r="BO121" s="74">
        <f t="shared" si="60"/>
        <v>0</v>
      </c>
      <c r="BP121" s="74">
        <f t="shared" si="60"/>
        <v>-183664.36850000001</v>
      </c>
      <c r="BQ121" s="74">
        <f t="shared" si="60"/>
        <v>-214253.67549999998</v>
      </c>
      <c r="BR121" s="74">
        <f t="shared" si="60"/>
        <v>-257053</v>
      </c>
      <c r="BS121" s="74">
        <f t="shared" si="60"/>
        <v>-321316.25</v>
      </c>
      <c r="BT121" s="74">
        <f t="shared" si="60"/>
        <v>-428378.82449999999</v>
      </c>
      <c r="BU121" s="74">
        <f t="shared" si="60"/>
        <v>-642632.5</v>
      </c>
      <c r="BV121" s="74">
        <f t="shared" si="45"/>
        <v>-1285265</v>
      </c>
      <c r="BX121" s="74">
        <f t="shared" si="61"/>
        <v>31150657</v>
      </c>
      <c r="BY121" s="74">
        <f t="shared" si="62"/>
        <v>30966992.631499998</v>
      </c>
      <c r="BZ121" s="74">
        <f t="shared" si="62"/>
        <v>30936403.324499998</v>
      </c>
      <c r="CA121" s="74">
        <f t="shared" si="62"/>
        <v>30893604</v>
      </c>
      <c r="CB121" s="74">
        <f t="shared" si="62"/>
        <v>30829340.75</v>
      </c>
      <c r="CC121" s="74">
        <f t="shared" si="62"/>
        <v>30722278.175500002</v>
      </c>
      <c r="CD121" s="74">
        <f t="shared" si="62"/>
        <v>30508024.5</v>
      </c>
      <c r="CE121" s="74">
        <f t="shared" si="62"/>
        <v>29865392</v>
      </c>
      <c r="CF121" s="74"/>
      <c r="CG121" s="74">
        <f t="shared" si="63"/>
        <v>31150657</v>
      </c>
      <c r="CH121" s="74">
        <f t="shared" si="88"/>
        <v>31150657</v>
      </c>
      <c r="CI121" s="74">
        <f t="shared" si="88"/>
        <v>31150657</v>
      </c>
      <c r="CJ121" s="74">
        <f t="shared" si="88"/>
        <v>31150657</v>
      </c>
      <c r="CK121" s="74">
        <f t="shared" si="88"/>
        <v>31150657</v>
      </c>
      <c r="CL121" s="74">
        <f t="shared" si="88"/>
        <v>31150657</v>
      </c>
      <c r="CM121" s="74">
        <f t="shared" si="88"/>
        <v>31150657</v>
      </c>
      <c r="CN121" s="74">
        <f t="shared" si="88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>
        <v>0</v>
      </c>
      <c r="H122" s="6">
        <v>96</v>
      </c>
      <c r="I122" s="2" t="s">
        <v>283</v>
      </c>
      <c r="J122" s="60"/>
      <c r="K122" s="61">
        <v>3526.99</v>
      </c>
      <c r="L122" s="62"/>
      <c r="M122" s="63">
        <v>1128</v>
      </c>
      <c r="N122" s="64">
        <f t="shared" si="65"/>
        <v>338.4</v>
      </c>
      <c r="O122" s="64">
        <f t="shared" si="66"/>
        <v>2116.19</v>
      </c>
      <c r="P122" s="64">
        <f t="shared" si="67"/>
        <v>0</v>
      </c>
      <c r="Q122" s="64">
        <f t="shared" si="68"/>
        <v>0</v>
      </c>
      <c r="R122" s="65">
        <f t="shared" si="69"/>
        <v>0.32</v>
      </c>
      <c r="S122" s="65">
        <f t="shared" si="51"/>
        <v>0</v>
      </c>
      <c r="T122" s="64">
        <f t="shared" si="52"/>
        <v>0</v>
      </c>
      <c r="U122" s="64">
        <f t="shared" si="70"/>
        <v>0</v>
      </c>
      <c r="V122" s="63">
        <v>325</v>
      </c>
      <c r="W122" s="64">
        <f t="shared" si="71"/>
        <v>81.25</v>
      </c>
      <c r="X122" s="27">
        <f t="shared" si="72"/>
        <v>338.4</v>
      </c>
      <c r="Y122" s="11">
        <f t="shared" si="73"/>
        <v>3946.64</v>
      </c>
      <c r="Z122" s="61">
        <v>5493022556.3299999</v>
      </c>
      <c r="AA122" s="63">
        <v>28275</v>
      </c>
      <c r="AB122" s="27">
        <f t="shared" si="53"/>
        <v>194271.35</v>
      </c>
      <c r="AC122" s="10">
        <f t="shared" si="54"/>
        <v>0.75735699999999995</v>
      </c>
      <c r="AD122" s="63">
        <v>98313</v>
      </c>
      <c r="AE122" s="10">
        <f t="shared" si="55"/>
        <v>0.71274899999999997</v>
      </c>
      <c r="AF122" s="10">
        <f t="shared" si="83"/>
        <v>0.256025</v>
      </c>
      <c r="AG122" s="66">
        <f t="shared" si="56"/>
        <v>0.256025</v>
      </c>
      <c r="AH122" s="67">
        <f t="shared" si="57"/>
        <v>0</v>
      </c>
      <c r="AI122" s="68">
        <f t="shared" si="74"/>
        <v>0.256025</v>
      </c>
      <c r="AJ122" s="63">
        <v>0</v>
      </c>
      <c r="AK122">
        <v>0</v>
      </c>
      <c r="AL122" s="26">
        <f t="shared" si="75"/>
        <v>0</v>
      </c>
      <c r="AM122" s="63">
        <v>0</v>
      </c>
      <c r="AN122">
        <v>0</v>
      </c>
      <c r="AO122" s="26">
        <f t="shared" si="76"/>
        <v>0</v>
      </c>
      <c r="AP122" s="26">
        <f t="shared" si="58"/>
        <v>11645304</v>
      </c>
      <c r="AQ122" s="26">
        <f t="shared" si="77"/>
        <v>11645304</v>
      </c>
      <c r="AR122" s="69">
        <v>11832806</v>
      </c>
      <c r="AS122" s="69">
        <f t="shared" si="84"/>
        <v>11645304</v>
      </c>
      <c r="AT122" s="63">
        <v>11554609</v>
      </c>
      <c r="AU122" s="26">
        <f t="shared" si="85"/>
        <v>90695</v>
      </c>
      <c r="AV122" s="70" t="str">
        <f t="shared" si="87"/>
        <v>Yes</v>
      </c>
      <c r="AW122" s="69">
        <f t="shared" si="78"/>
        <v>90695</v>
      </c>
      <c r="AX122" s="71">
        <f t="shared" si="79"/>
        <v>11645304</v>
      </c>
      <c r="AY122" s="72">
        <f t="shared" si="86"/>
        <v>11645304</v>
      </c>
      <c r="AZ122" s="73">
        <f t="shared" si="80"/>
        <v>90695</v>
      </c>
      <c r="BA122" s="73"/>
      <c r="BB122" s="73">
        <f t="shared" si="81"/>
        <v>12896.273026008013</v>
      </c>
      <c r="BC122" s="26"/>
      <c r="BE122" s="74">
        <f t="shared" si="82"/>
        <v>0</v>
      </c>
      <c r="BF122" s="74">
        <f t="shared" si="59"/>
        <v>0</v>
      </c>
      <c r="BG122" s="74">
        <f t="shared" si="59"/>
        <v>0</v>
      </c>
      <c r="BH122" s="74">
        <f t="shared" si="59"/>
        <v>0</v>
      </c>
      <c r="BI122" s="74">
        <f t="shared" si="59"/>
        <v>0</v>
      </c>
      <c r="BJ122" s="74">
        <f t="shared" si="59"/>
        <v>0</v>
      </c>
      <c r="BK122" s="74">
        <f t="shared" si="59"/>
        <v>0</v>
      </c>
      <c r="BL122" s="74">
        <f t="shared" si="59"/>
        <v>0</v>
      </c>
      <c r="BM122" s="74"/>
      <c r="BO122" s="74">
        <f t="shared" si="60"/>
        <v>0</v>
      </c>
      <c r="BP122" s="74">
        <f t="shared" si="60"/>
        <v>0</v>
      </c>
      <c r="BQ122" s="74">
        <f t="shared" si="60"/>
        <v>0</v>
      </c>
      <c r="BR122" s="74">
        <f t="shared" si="60"/>
        <v>0</v>
      </c>
      <c r="BS122" s="74">
        <f t="shared" si="60"/>
        <v>0</v>
      </c>
      <c r="BT122" s="74">
        <f t="shared" si="60"/>
        <v>0</v>
      </c>
      <c r="BU122" s="74">
        <f t="shared" si="60"/>
        <v>0</v>
      </c>
      <c r="BV122" s="74">
        <f t="shared" si="60"/>
        <v>0</v>
      </c>
      <c r="BX122" s="74">
        <f t="shared" si="61"/>
        <v>11645304</v>
      </c>
      <c r="BY122" s="74">
        <f t="shared" si="62"/>
        <v>11645304</v>
      </c>
      <c r="BZ122" s="74">
        <f t="shared" si="62"/>
        <v>11645304</v>
      </c>
      <c r="CA122" s="74">
        <f t="shared" si="62"/>
        <v>11645304</v>
      </c>
      <c r="CB122" s="74">
        <f t="shared" si="62"/>
        <v>11645304</v>
      </c>
      <c r="CC122" s="74">
        <f t="shared" si="62"/>
        <v>11645304</v>
      </c>
      <c r="CD122" s="74">
        <f t="shared" si="62"/>
        <v>11645304</v>
      </c>
      <c r="CE122" s="74">
        <f t="shared" si="62"/>
        <v>11645304</v>
      </c>
      <c r="CF122" s="74"/>
      <c r="CG122" s="74">
        <f t="shared" si="63"/>
        <v>11645304</v>
      </c>
      <c r="CH122" s="74">
        <f t="shared" si="88"/>
        <v>11645304</v>
      </c>
      <c r="CI122" s="74">
        <f t="shared" si="88"/>
        <v>11645304</v>
      </c>
      <c r="CJ122" s="74">
        <f t="shared" si="88"/>
        <v>11645304</v>
      </c>
      <c r="CK122" s="74">
        <f t="shared" si="88"/>
        <v>11645304</v>
      </c>
      <c r="CL122" s="74">
        <f t="shared" si="88"/>
        <v>11645304</v>
      </c>
      <c r="CM122" s="74">
        <f t="shared" si="88"/>
        <v>11645304</v>
      </c>
      <c r="CN122" s="74">
        <f t="shared" si="88"/>
        <v>11645304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>
        <v>0</v>
      </c>
      <c r="H123" s="6">
        <v>97</v>
      </c>
      <c r="I123" s="2" t="s">
        <v>284</v>
      </c>
      <c r="J123" s="60"/>
      <c r="K123" s="61">
        <v>3957.3</v>
      </c>
      <c r="L123" s="62"/>
      <c r="M123" s="63">
        <v>601</v>
      </c>
      <c r="N123" s="64">
        <f t="shared" si="65"/>
        <v>180.3</v>
      </c>
      <c r="O123" s="64">
        <f t="shared" si="66"/>
        <v>2374.38</v>
      </c>
      <c r="P123" s="64">
        <f t="shared" si="67"/>
        <v>0</v>
      </c>
      <c r="Q123" s="64">
        <f t="shared" si="68"/>
        <v>0</v>
      </c>
      <c r="R123" s="65">
        <f t="shared" si="69"/>
        <v>0.15</v>
      </c>
      <c r="S123" s="65">
        <f t="shared" si="51"/>
        <v>0</v>
      </c>
      <c r="T123" s="64">
        <f t="shared" si="52"/>
        <v>0</v>
      </c>
      <c r="U123" s="64">
        <f t="shared" si="70"/>
        <v>0</v>
      </c>
      <c r="V123" s="63">
        <v>71</v>
      </c>
      <c r="W123" s="64">
        <f t="shared" si="71"/>
        <v>17.75</v>
      </c>
      <c r="X123" s="27">
        <f t="shared" si="72"/>
        <v>180.3</v>
      </c>
      <c r="Y123" s="11">
        <f t="shared" si="73"/>
        <v>4155.3500000000004</v>
      </c>
      <c r="Z123" s="61">
        <v>6286773373.3299999</v>
      </c>
      <c r="AA123" s="63">
        <v>27577</v>
      </c>
      <c r="AB123" s="27">
        <f t="shared" si="53"/>
        <v>227971.62</v>
      </c>
      <c r="AC123" s="10">
        <f t="shared" si="54"/>
        <v>0.88873599999999997</v>
      </c>
      <c r="AD123" s="63">
        <v>142039</v>
      </c>
      <c r="AE123" s="10">
        <f t="shared" si="55"/>
        <v>1.0297540000000001</v>
      </c>
      <c r="AF123" s="10">
        <f t="shared" si="83"/>
        <v>6.8959000000000006E-2</v>
      </c>
      <c r="AG123" s="66">
        <f t="shared" si="56"/>
        <v>6.8959000000000006E-2</v>
      </c>
      <c r="AH123" s="67">
        <f t="shared" si="57"/>
        <v>0</v>
      </c>
      <c r="AI123" s="68">
        <f t="shared" si="74"/>
        <v>6.8959000000000006E-2</v>
      </c>
      <c r="AJ123" s="63">
        <v>0</v>
      </c>
      <c r="AK123">
        <v>0</v>
      </c>
      <c r="AL123" s="26">
        <f t="shared" si="75"/>
        <v>0</v>
      </c>
      <c r="AM123" s="63">
        <v>0</v>
      </c>
      <c r="AN123">
        <v>0</v>
      </c>
      <c r="AO123" s="26">
        <f t="shared" si="76"/>
        <v>0</v>
      </c>
      <c r="AP123" s="26">
        <f t="shared" si="58"/>
        <v>3302475</v>
      </c>
      <c r="AQ123" s="26">
        <f t="shared" si="77"/>
        <v>3302475</v>
      </c>
      <c r="AR123" s="69">
        <v>4893944</v>
      </c>
      <c r="AS123" s="69">
        <f t="shared" si="84"/>
        <v>3302475</v>
      </c>
      <c r="AT123" s="63">
        <v>4495691</v>
      </c>
      <c r="AU123" s="26">
        <f t="shared" si="85"/>
        <v>1193216</v>
      </c>
      <c r="AV123" s="70" t="str">
        <f t="shared" si="87"/>
        <v>No</v>
      </c>
      <c r="AW123" s="69">
        <f t="shared" si="78"/>
        <v>0</v>
      </c>
      <c r="AX123" s="71">
        <f t="shared" si="79"/>
        <v>4495691</v>
      </c>
      <c r="AY123" s="72">
        <f t="shared" si="86"/>
        <v>4495691</v>
      </c>
      <c r="AZ123" s="73">
        <f t="shared" si="80"/>
        <v>0</v>
      </c>
      <c r="BA123" s="73"/>
      <c r="BB123" s="73">
        <f t="shared" si="81"/>
        <v>12101.788782755921</v>
      </c>
      <c r="BC123" s="26"/>
      <c r="BE123" s="74">
        <f t="shared" si="82"/>
        <v>-1193216</v>
      </c>
      <c r="BF123" s="74">
        <f t="shared" ref="BF123:BL154" si="89">$AQ123-CG123</f>
        <v>-1193216</v>
      </c>
      <c r="BG123" s="74">
        <f t="shared" si="89"/>
        <v>-1022705.4336000001</v>
      </c>
      <c r="BH123" s="74">
        <f t="shared" si="89"/>
        <v>-852220.43781888019</v>
      </c>
      <c r="BI123" s="74">
        <f t="shared" si="89"/>
        <v>-681776.35025510425</v>
      </c>
      <c r="BJ123" s="74">
        <f t="shared" si="89"/>
        <v>-511332.2626913283</v>
      </c>
      <c r="BK123" s="74">
        <f t="shared" si="89"/>
        <v>-340905.21953630866</v>
      </c>
      <c r="BL123" s="74">
        <f t="shared" si="89"/>
        <v>-170452.6097681541</v>
      </c>
      <c r="BM123" s="74"/>
      <c r="BO123" s="74">
        <f t="shared" ref="BO123:BV154" si="90">BE123*BO$16</f>
        <v>0</v>
      </c>
      <c r="BP123" s="74">
        <f t="shared" si="90"/>
        <v>-170510.56640000001</v>
      </c>
      <c r="BQ123" s="74">
        <f t="shared" si="90"/>
        <v>-170484.99578112</v>
      </c>
      <c r="BR123" s="74">
        <f t="shared" si="90"/>
        <v>-170444.08756377606</v>
      </c>
      <c r="BS123" s="74">
        <f t="shared" si="90"/>
        <v>-170444.08756377606</v>
      </c>
      <c r="BT123" s="74">
        <f t="shared" si="90"/>
        <v>-170427.04315501972</v>
      </c>
      <c r="BU123" s="74">
        <f t="shared" si="90"/>
        <v>-170452.60976815433</v>
      </c>
      <c r="BV123" s="74">
        <f t="shared" si="90"/>
        <v>-170452.6097681541</v>
      </c>
      <c r="BX123" s="74">
        <f t="shared" si="61"/>
        <v>4495691</v>
      </c>
      <c r="BY123" s="74">
        <f t="shared" ref="BY123:CE154" si="91">CG123+BP123</f>
        <v>4325180.4336000001</v>
      </c>
      <c r="BZ123" s="74">
        <f t="shared" si="91"/>
        <v>4154695.4378188802</v>
      </c>
      <c r="CA123" s="74">
        <f t="shared" si="91"/>
        <v>3984251.3502551042</v>
      </c>
      <c r="CB123" s="74">
        <f t="shared" si="91"/>
        <v>3813807.2626913283</v>
      </c>
      <c r="CC123" s="74">
        <f t="shared" si="91"/>
        <v>3643380.2195363087</v>
      </c>
      <c r="CD123" s="74">
        <f t="shared" si="91"/>
        <v>3472927.6097681541</v>
      </c>
      <c r="CE123" s="74">
        <f t="shared" si="91"/>
        <v>3302475</v>
      </c>
      <c r="CF123" s="74"/>
      <c r="CG123" s="74">
        <f t="shared" si="63"/>
        <v>4495691</v>
      </c>
      <c r="CH123" s="74">
        <f t="shared" ref="CH123:CN138" si="92">IF(OR($C123=1,$B123=1),MAX(BY123,CG123,$AR123),BY123)</f>
        <v>4325180.4336000001</v>
      </c>
      <c r="CI123" s="74">
        <f t="shared" si="92"/>
        <v>4154695.4378188802</v>
      </c>
      <c r="CJ123" s="74">
        <f t="shared" si="92"/>
        <v>3984251.3502551042</v>
      </c>
      <c r="CK123" s="74">
        <f t="shared" si="92"/>
        <v>3813807.2626913283</v>
      </c>
      <c r="CL123" s="74">
        <f t="shared" si="92"/>
        <v>3643380.2195363087</v>
      </c>
      <c r="CM123" s="74">
        <f t="shared" si="92"/>
        <v>3472927.6097681541</v>
      </c>
      <c r="CN123" s="74">
        <f t="shared" si="92"/>
        <v>3302475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>
        <v>0</v>
      </c>
      <c r="H124" s="6">
        <v>98</v>
      </c>
      <c r="I124" s="2" t="s">
        <v>285</v>
      </c>
      <c r="J124" s="60"/>
      <c r="K124" s="61">
        <v>124.42</v>
      </c>
      <c r="L124" s="62"/>
      <c r="M124" s="63">
        <v>41</v>
      </c>
      <c r="N124" s="64">
        <f t="shared" si="65"/>
        <v>12.3</v>
      </c>
      <c r="O124" s="64">
        <f t="shared" si="66"/>
        <v>74.650000000000006</v>
      </c>
      <c r="P124" s="64">
        <f t="shared" si="67"/>
        <v>0</v>
      </c>
      <c r="Q124" s="64">
        <f t="shared" si="68"/>
        <v>0</v>
      </c>
      <c r="R124" s="65">
        <f t="shared" si="69"/>
        <v>0.33</v>
      </c>
      <c r="S124" s="65">
        <f t="shared" si="51"/>
        <v>0</v>
      </c>
      <c r="T124" s="64">
        <f t="shared" si="52"/>
        <v>0</v>
      </c>
      <c r="U124" s="64">
        <f t="shared" si="70"/>
        <v>0</v>
      </c>
      <c r="V124" s="63">
        <v>2</v>
      </c>
      <c r="W124" s="64">
        <f t="shared" si="71"/>
        <v>0.5</v>
      </c>
      <c r="X124" s="27">
        <f t="shared" si="72"/>
        <v>12.3</v>
      </c>
      <c r="Y124" s="11">
        <f t="shared" si="73"/>
        <v>137.22</v>
      </c>
      <c r="Z124" s="61">
        <v>524407684.32999998</v>
      </c>
      <c r="AA124" s="63">
        <v>1594</v>
      </c>
      <c r="AB124" s="27">
        <f t="shared" si="53"/>
        <v>328988.51</v>
      </c>
      <c r="AC124" s="10">
        <f t="shared" si="54"/>
        <v>1.282545</v>
      </c>
      <c r="AD124" s="63">
        <v>92500</v>
      </c>
      <c r="AE124" s="10">
        <f t="shared" si="55"/>
        <v>0.67060600000000004</v>
      </c>
      <c r="AF124" s="10">
        <f t="shared" si="83"/>
        <v>-9.8962999999999995E-2</v>
      </c>
      <c r="AG124" s="66">
        <f t="shared" si="56"/>
        <v>0.01</v>
      </c>
      <c r="AH124" s="67">
        <f t="shared" si="57"/>
        <v>0</v>
      </c>
      <c r="AI124" s="68">
        <f t="shared" si="74"/>
        <v>0.01</v>
      </c>
      <c r="AJ124" s="63">
        <v>66</v>
      </c>
      <c r="AK124">
        <v>6</v>
      </c>
      <c r="AL124" s="26">
        <f t="shared" si="75"/>
        <v>39600</v>
      </c>
      <c r="AM124" s="63">
        <v>0</v>
      </c>
      <c r="AN124">
        <v>0</v>
      </c>
      <c r="AO124" s="26">
        <f t="shared" si="76"/>
        <v>0</v>
      </c>
      <c r="AP124" s="26">
        <f t="shared" si="58"/>
        <v>15815</v>
      </c>
      <c r="AQ124" s="26">
        <f t="shared" si="77"/>
        <v>55415</v>
      </c>
      <c r="AR124" s="69">
        <v>25815</v>
      </c>
      <c r="AS124" s="69">
        <f t="shared" si="84"/>
        <v>55415</v>
      </c>
      <c r="AT124" s="63">
        <v>53125</v>
      </c>
      <c r="AU124" s="26">
        <f t="shared" si="85"/>
        <v>2290</v>
      </c>
      <c r="AV124" s="70" t="str">
        <f t="shared" si="87"/>
        <v>Yes</v>
      </c>
      <c r="AW124" s="69">
        <f t="shared" si="78"/>
        <v>2290</v>
      </c>
      <c r="AX124" s="71">
        <f t="shared" si="79"/>
        <v>55415</v>
      </c>
      <c r="AY124" s="72">
        <f t="shared" si="86"/>
        <v>55415</v>
      </c>
      <c r="AZ124" s="73">
        <f t="shared" si="80"/>
        <v>2290</v>
      </c>
      <c r="BA124" s="73"/>
      <c r="BB124" s="73">
        <f t="shared" si="81"/>
        <v>12710.661469217168</v>
      </c>
      <c r="BC124" s="26"/>
      <c r="BE124" s="74">
        <f t="shared" si="82"/>
        <v>0</v>
      </c>
      <c r="BF124" s="74">
        <f t="shared" si="89"/>
        <v>0</v>
      </c>
      <c r="BG124" s="74">
        <f t="shared" si="89"/>
        <v>0</v>
      </c>
      <c r="BH124" s="74">
        <f t="shared" si="89"/>
        <v>0</v>
      </c>
      <c r="BI124" s="74">
        <f t="shared" si="89"/>
        <v>0</v>
      </c>
      <c r="BJ124" s="74">
        <f t="shared" si="89"/>
        <v>0</v>
      </c>
      <c r="BK124" s="74">
        <f t="shared" si="89"/>
        <v>0</v>
      </c>
      <c r="BL124" s="74">
        <f t="shared" si="89"/>
        <v>0</v>
      </c>
      <c r="BM124" s="74"/>
      <c r="BO124" s="74">
        <f t="shared" si="90"/>
        <v>0</v>
      </c>
      <c r="BP124" s="74">
        <f t="shared" si="90"/>
        <v>0</v>
      </c>
      <c r="BQ124" s="74">
        <f t="shared" si="90"/>
        <v>0</v>
      </c>
      <c r="BR124" s="74">
        <f t="shared" si="90"/>
        <v>0</v>
      </c>
      <c r="BS124" s="74">
        <f t="shared" si="90"/>
        <v>0</v>
      </c>
      <c r="BT124" s="74">
        <f t="shared" si="90"/>
        <v>0</v>
      </c>
      <c r="BU124" s="74">
        <f t="shared" si="90"/>
        <v>0</v>
      </c>
      <c r="BV124" s="74">
        <f t="shared" si="90"/>
        <v>0</v>
      </c>
      <c r="BX124" s="74">
        <f t="shared" si="61"/>
        <v>55415</v>
      </c>
      <c r="BY124" s="74">
        <f t="shared" si="91"/>
        <v>55415</v>
      </c>
      <c r="BZ124" s="74">
        <f t="shared" si="91"/>
        <v>55415</v>
      </c>
      <c r="CA124" s="74">
        <f t="shared" si="91"/>
        <v>55415</v>
      </c>
      <c r="CB124" s="74">
        <f t="shared" si="91"/>
        <v>55415</v>
      </c>
      <c r="CC124" s="74">
        <f t="shared" si="91"/>
        <v>55415</v>
      </c>
      <c r="CD124" s="74">
        <f t="shared" si="91"/>
        <v>55415</v>
      </c>
      <c r="CE124" s="74">
        <f t="shared" si="91"/>
        <v>55415</v>
      </c>
      <c r="CF124" s="74"/>
      <c r="CG124" s="74">
        <f t="shared" si="63"/>
        <v>55415</v>
      </c>
      <c r="CH124" s="74">
        <f t="shared" si="92"/>
        <v>55415</v>
      </c>
      <c r="CI124" s="74">
        <f t="shared" si="92"/>
        <v>55415</v>
      </c>
      <c r="CJ124" s="74">
        <f t="shared" si="92"/>
        <v>55415</v>
      </c>
      <c r="CK124" s="74">
        <f t="shared" si="92"/>
        <v>55415</v>
      </c>
      <c r="CL124" s="74">
        <f t="shared" si="92"/>
        <v>55415</v>
      </c>
      <c r="CM124" s="74">
        <f t="shared" si="92"/>
        <v>55415</v>
      </c>
      <c r="CN124" s="74">
        <f t="shared" si="92"/>
        <v>55415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>
        <v>0</v>
      </c>
      <c r="H125" s="6">
        <v>99</v>
      </c>
      <c r="I125" s="2" t="s">
        <v>286</v>
      </c>
      <c r="J125" s="60"/>
      <c r="K125" s="61">
        <v>1582.16</v>
      </c>
      <c r="L125" s="62"/>
      <c r="M125" s="63">
        <v>396</v>
      </c>
      <c r="N125" s="64">
        <f t="shared" si="65"/>
        <v>118.8</v>
      </c>
      <c r="O125" s="64">
        <f t="shared" si="66"/>
        <v>949.3</v>
      </c>
      <c r="P125" s="64">
        <f t="shared" si="67"/>
        <v>0</v>
      </c>
      <c r="Q125" s="64">
        <f t="shared" si="68"/>
        <v>0</v>
      </c>
      <c r="R125" s="65">
        <f t="shared" si="69"/>
        <v>0.25</v>
      </c>
      <c r="S125" s="65">
        <f t="shared" si="51"/>
        <v>0</v>
      </c>
      <c r="T125" s="64">
        <f t="shared" si="52"/>
        <v>0</v>
      </c>
      <c r="U125" s="64">
        <f t="shared" si="70"/>
        <v>0</v>
      </c>
      <c r="V125" s="63">
        <v>22</v>
      </c>
      <c r="W125" s="64">
        <f t="shared" si="71"/>
        <v>5.5</v>
      </c>
      <c r="X125" s="27">
        <f t="shared" si="72"/>
        <v>118.8</v>
      </c>
      <c r="Y125" s="11">
        <f t="shared" si="73"/>
        <v>1706.46</v>
      </c>
      <c r="Z125" s="61">
        <v>2295315303</v>
      </c>
      <c r="AA125" s="63">
        <v>13464</v>
      </c>
      <c r="AB125" s="27">
        <f t="shared" si="53"/>
        <v>170477.96</v>
      </c>
      <c r="AC125" s="10">
        <f t="shared" si="54"/>
        <v>0.66459999999999997</v>
      </c>
      <c r="AD125" s="63">
        <v>114167</v>
      </c>
      <c r="AE125" s="10">
        <f t="shared" si="55"/>
        <v>0.82768799999999998</v>
      </c>
      <c r="AF125" s="10">
        <f t="shared" si="83"/>
        <v>0.28647400000000001</v>
      </c>
      <c r="AG125" s="66">
        <f t="shared" si="56"/>
        <v>0.28647400000000001</v>
      </c>
      <c r="AH125" s="67">
        <f t="shared" si="57"/>
        <v>0</v>
      </c>
      <c r="AI125" s="68">
        <f t="shared" si="74"/>
        <v>0.28647400000000001</v>
      </c>
      <c r="AJ125" s="63">
        <v>0</v>
      </c>
      <c r="AK125">
        <v>0</v>
      </c>
      <c r="AL125" s="26">
        <f t="shared" si="75"/>
        <v>0</v>
      </c>
      <c r="AM125" s="63">
        <v>0</v>
      </c>
      <c r="AN125">
        <v>0</v>
      </c>
      <c r="AO125" s="26">
        <f t="shared" si="76"/>
        <v>0</v>
      </c>
      <c r="AP125" s="26">
        <f t="shared" si="58"/>
        <v>5634070</v>
      </c>
      <c r="AQ125" s="26">
        <f t="shared" si="77"/>
        <v>5634070</v>
      </c>
      <c r="AR125" s="69">
        <v>8076776</v>
      </c>
      <c r="AS125" s="69">
        <f t="shared" si="84"/>
        <v>5634070</v>
      </c>
      <c r="AT125" s="63">
        <v>7331325</v>
      </c>
      <c r="AU125" s="26">
        <f t="shared" si="85"/>
        <v>1697255</v>
      </c>
      <c r="AV125" s="70" t="str">
        <f t="shared" si="87"/>
        <v>No</v>
      </c>
      <c r="AW125" s="69">
        <f t="shared" si="78"/>
        <v>0</v>
      </c>
      <c r="AX125" s="71">
        <f t="shared" si="79"/>
        <v>7331325</v>
      </c>
      <c r="AY125" s="72">
        <f t="shared" si="86"/>
        <v>7331325</v>
      </c>
      <c r="AZ125" s="73">
        <f t="shared" si="80"/>
        <v>0</v>
      </c>
      <c r="BA125" s="73"/>
      <c r="BB125" s="73">
        <f t="shared" si="81"/>
        <v>12430.444139657176</v>
      </c>
      <c r="BC125" s="26"/>
      <c r="BE125" s="74">
        <f t="shared" si="82"/>
        <v>-1697255</v>
      </c>
      <c r="BF125" s="74">
        <f t="shared" si="89"/>
        <v>-1697255</v>
      </c>
      <c r="BG125" s="74">
        <f t="shared" si="89"/>
        <v>-1454717.2604999999</v>
      </c>
      <c r="BH125" s="74">
        <f t="shared" si="89"/>
        <v>-1212215.8931746501</v>
      </c>
      <c r="BI125" s="74">
        <f t="shared" si="89"/>
        <v>-969772.71453971975</v>
      </c>
      <c r="BJ125" s="74">
        <f t="shared" si="89"/>
        <v>-727329.53590478934</v>
      </c>
      <c r="BK125" s="74">
        <f t="shared" si="89"/>
        <v>-484910.60158772301</v>
      </c>
      <c r="BL125" s="74">
        <f t="shared" si="89"/>
        <v>-242455.30079386197</v>
      </c>
      <c r="BM125" s="74"/>
      <c r="BO125" s="74">
        <f t="shared" si="90"/>
        <v>0</v>
      </c>
      <c r="BP125" s="74">
        <f t="shared" si="90"/>
        <v>-242537.7395</v>
      </c>
      <c r="BQ125" s="74">
        <f t="shared" si="90"/>
        <v>-242501.36732534994</v>
      </c>
      <c r="BR125" s="74">
        <f t="shared" si="90"/>
        <v>-242443.17863493005</v>
      </c>
      <c r="BS125" s="74">
        <f t="shared" si="90"/>
        <v>-242443.17863492994</v>
      </c>
      <c r="BT125" s="74">
        <f t="shared" si="90"/>
        <v>-242418.93431706628</v>
      </c>
      <c r="BU125" s="74">
        <f t="shared" si="90"/>
        <v>-242455.3007938615</v>
      </c>
      <c r="BV125" s="74">
        <f t="shared" si="90"/>
        <v>-242455.30079386197</v>
      </c>
      <c r="BX125" s="74">
        <f t="shared" si="61"/>
        <v>7331325</v>
      </c>
      <c r="BY125" s="74">
        <f t="shared" si="91"/>
        <v>7088787.2604999999</v>
      </c>
      <c r="BZ125" s="74">
        <f t="shared" si="91"/>
        <v>6846285.8931746501</v>
      </c>
      <c r="CA125" s="74">
        <f t="shared" si="91"/>
        <v>6603842.7145397197</v>
      </c>
      <c r="CB125" s="74">
        <f t="shared" si="91"/>
        <v>6361399.5359047893</v>
      </c>
      <c r="CC125" s="74">
        <f t="shared" si="91"/>
        <v>6118980.601587723</v>
      </c>
      <c r="CD125" s="74">
        <f t="shared" si="91"/>
        <v>5876525.300793862</v>
      </c>
      <c r="CE125" s="74">
        <f t="shared" si="91"/>
        <v>5634070</v>
      </c>
      <c r="CF125" s="74"/>
      <c r="CG125" s="74">
        <f t="shared" si="63"/>
        <v>7331325</v>
      </c>
      <c r="CH125" s="74">
        <f t="shared" si="92"/>
        <v>7088787.2604999999</v>
      </c>
      <c r="CI125" s="74">
        <f t="shared" si="92"/>
        <v>6846285.8931746501</v>
      </c>
      <c r="CJ125" s="74">
        <f t="shared" si="92"/>
        <v>6603842.7145397197</v>
      </c>
      <c r="CK125" s="74">
        <f t="shared" si="92"/>
        <v>6361399.5359047893</v>
      </c>
      <c r="CL125" s="74">
        <f t="shared" si="92"/>
        <v>6118980.601587723</v>
      </c>
      <c r="CM125" s="74">
        <f t="shared" si="92"/>
        <v>5876525.300793862</v>
      </c>
      <c r="CN125" s="74">
        <f t="shared" si="92"/>
        <v>5634070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>
        <v>0</v>
      </c>
      <c r="H126" s="6">
        <v>100</v>
      </c>
      <c r="I126" s="2" t="s">
        <v>287</v>
      </c>
      <c r="J126" s="60"/>
      <c r="K126" s="61">
        <v>347.8</v>
      </c>
      <c r="L126" s="62"/>
      <c r="M126" s="63">
        <v>142</v>
      </c>
      <c r="N126" s="64">
        <f t="shared" si="65"/>
        <v>42.6</v>
      </c>
      <c r="O126" s="64">
        <f t="shared" si="66"/>
        <v>208.68</v>
      </c>
      <c r="P126" s="64">
        <f t="shared" si="67"/>
        <v>0</v>
      </c>
      <c r="Q126" s="64">
        <f t="shared" si="68"/>
        <v>0</v>
      </c>
      <c r="R126" s="65">
        <f t="shared" si="69"/>
        <v>0.41</v>
      </c>
      <c r="S126" s="65">
        <f t="shared" si="51"/>
        <v>0</v>
      </c>
      <c r="T126" s="64">
        <f t="shared" si="52"/>
        <v>0</v>
      </c>
      <c r="U126" s="64">
        <f t="shared" si="70"/>
        <v>0</v>
      </c>
      <c r="V126" s="63">
        <v>22</v>
      </c>
      <c r="W126" s="64">
        <f t="shared" si="71"/>
        <v>5.5</v>
      </c>
      <c r="X126" s="27">
        <f t="shared" si="72"/>
        <v>42.6</v>
      </c>
      <c r="Y126" s="11">
        <f t="shared" si="73"/>
        <v>395.90000000000003</v>
      </c>
      <c r="Z126" s="61">
        <v>568449934</v>
      </c>
      <c r="AA126" s="63">
        <v>3209</v>
      </c>
      <c r="AB126" s="27">
        <f t="shared" si="53"/>
        <v>177142.39</v>
      </c>
      <c r="AC126" s="10">
        <f t="shared" si="54"/>
        <v>0.690581</v>
      </c>
      <c r="AD126" s="63">
        <v>60962</v>
      </c>
      <c r="AE126" s="10">
        <f t="shared" si="55"/>
        <v>0.44196200000000002</v>
      </c>
      <c r="AF126" s="10">
        <f t="shared" si="83"/>
        <v>0.38400499999999999</v>
      </c>
      <c r="AG126" s="66">
        <f t="shared" si="56"/>
        <v>0.38400499999999999</v>
      </c>
      <c r="AH126" s="67">
        <f t="shared" si="57"/>
        <v>0</v>
      </c>
      <c r="AI126" s="68">
        <f t="shared" si="74"/>
        <v>0.38400499999999999</v>
      </c>
      <c r="AJ126" s="63">
        <v>113</v>
      </c>
      <c r="AK126">
        <v>4</v>
      </c>
      <c r="AL126" s="26">
        <f t="shared" si="75"/>
        <v>45200</v>
      </c>
      <c r="AM126" s="63">
        <v>0</v>
      </c>
      <c r="AN126">
        <v>0</v>
      </c>
      <c r="AO126" s="26">
        <f t="shared" si="76"/>
        <v>0</v>
      </c>
      <c r="AP126" s="26">
        <f t="shared" si="58"/>
        <v>1752118</v>
      </c>
      <c r="AQ126" s="26">
        <f t="shared" si="77"/>
        <v>1797318</v>
      </c>
      <c r="AR126" s="69">
        <v>2044243</v>
      </c>
      <c r="AS126" s="69">
        <f t="shared" si="84"/>
        <v>1797318</v>
      </c>
      <c r="AT126" s="63">
        <v>1781954</v>
      </c>
      <c r="AU126" s="26">
        <f t="shared" si="85"/>
        <v>15364</v>
      </c>
      <c r="AV126" s="70" t="str">
        <f t="shared" si="87"/>
        <v>Yes</v>
      </c>
      <c r="AW126" s="69">
        <f t="shared" si="78"/>
        <v>15364</v>
      </c>
      <c r="AX126" s="71">
        <f t="shared" si="79"/>
        <v>1797318</v>
      </c>
      <c r="AY126" s="72">
        <f t="shared" si="86"/>
        <v>1797318</v>
      </c>
      <c r="AZ126" s="73">
        <f t="shared" si="80"/>
        <v>15364</v>
      </c>
      <c r="BA126" s="73"/>
      <c r="BB126" s="73">
        <f t="shared" si="81"/>
        <v>13118.882978723404</v>
      </c>
      <c r="BC126" s="26"/>
      <c r="BE126" s="74">
        <f t="shared" si="82"/>
        <v>0</v>
      </c>
      <c r="BF126" s="74">
        <f t="shared" si="89"/>
        <v>0</v>
      </c>
      <c r="BG126" s="74">
        <f t="shared" si="89"/>
        <v>0</v>
      </c>
      <c r="BH126" s="74">
        <f t="shared" si="89"/>
        <v>0</v>
      </c>
      <c r="BI126" s="74">
        <f t="shared" si="89"/>
        <v>0</v>
      </c>
      <c r="BJ126" s="74">
        <f t="shared" si="89"/>
        <v>0</v>
      </c>
      <c r="BK126" s="74">
        <f t="shared" si="89"/>
        <v>0</v>
      </c>
      <c r="BL126" s="74">
        <f t="shared" si="89"/>
        <v>0</v>
      </c>
      <c r="BM126" s="74"/>
      <c r="BO126" s="74">
        <f t="shared" si="90"/>
        <v>0</v>
      </c>
      <c r="BP126" s="74">
        <f t="shared" si="90"/>
        <v>0</v>
      </c>
      <c r="BQ126" s="74">
        <f t="shared" si="90"/>
        <v>0</v>
      </c>
      <c r="BR126" s="74">
        <f t="shared" si="90"/>
        <v>0</v>
      </c>
      <c r="BS126" s="74">
        <f t="shared" si="90"/>
        <v>0</v>
      </c>
      <c r="BT126" s="74">
        <f t="shared" si="90"/>
        <v>0</v>
      </c>
      <c r="BU126" s="74">
        <f t="shared" si="90"/>
        <v>0</v>
      </c>
      <c r="BV126" s="74">
        <f t="shared" si="90"/>
        <v>0</v>
      </c>
      <c r="BX126" s="74">
        <f t="shared" si="61"/>
        <v>1797318</v>
      </c>
      <c r="BY126" s="74">
        <f t="shared" si="91"/>
        <v>1797318</v>
      </c>
      <c r="BZ126" s="74">
        <f t="shared" si="91"/>
        <v>1797318</v>
      </c>
      <c r="CA126" s="74">
        <f t="shared" si="91"/>
        <v>1797318</v>
      </c>
      <c r="CB126" s="74">
        <f t="shared" si="91"/>
        <v>1797318</v>
      </c>
      <c r="CC126" s="74">
        <f t="shared" si="91"/>
        <v>1797318</v>
      </c>
      <c r="CD126" s="74">
        <f t="shared" si="91"/>
        <v>1797318</v>
      </c>
      <c r="CE126" s="74">
        <f t="shared" si="91"/>
        <v>1797318</v>
      </c>
      <c r="CF126" s="74"/>
      <c r="CG126" s="74">
        <f t="shared" si="63"/>
        <v>1797318</v>
      </c>
      <c r="CH126" s="74">
        <f t="shared" si="92"/>
        <v>1797318</v>
      </c>
      <c r="CI126" s="74">
        <f t="shared" si="92"/>
        <v>1797318</v>
      </c>
      <c r="CJ126" s="74">
        <f t="shared" si="92"/>
        <v>1797318</v>
      </c>
      <c r="CK126" s="74">
        <f t="shared" si="92"/>
        <v>1797318</v>
      </c>
      <c r="CL126" s="74">
        <f t="shared" si="92"/>
        <v>1797318</v>
      </c>
      <c r="CM126" s="74">
        <f t="shared" si="92"/>
        <v>1797318</v>
      </c>
      <c r="CN126" s="74">
        <f t="shared" si="92"/>
        <v>1797318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>
        <v>0</v>
      </c>
      <c r="H127" s="6">
        <v>101</v>
      </c>
      <c r="I127" s="2" t="s">
        <v>288</v>
      </c>
      <c r="J127" s="60"/>
      <c r="K127" s="61">
        <v>3242.55</v>
      </c>
      <c r="L127" s="62"/>
      <c r="M127" s="63">
        <v>753</v>
      </c>
      <c r="N127" s="64">
        <f t="shared" si="65"/>
        <v>225.9</v>
      </c>
      <c r="O127" s="64">
        <f t="shared" si="66"/>
        <v>1945.53</v>
      </c>
      <c r="P127" s="64">
        <f t="shared" si="67"/>
        <v>0</v>
      </c>
      <c r="Q127" s="64">
        <f t="shared" si="68"/>
        <v>0</v>
      </c>
      <c r="R127" s="65">
        <f t="shared" si="69"/>
        <v>0.23</v>
      </c>
      <c r="S127" s="65">
        <f t="shared" si="51"/>
        <v>0</v>
      </c>
      <c r="T127" s="64">
        <f t="shared" si="52"/>
        <v>0</v>
      </c>
      <c r="U127" s="64">
        <f t="shared" si="70"/>
        <v>0</v>
      </c>
      <c r="V127" s="63">
        <v>196</v>
      </c>
      <c r="W127" s="64">
        <f t="shared" si="71"/>
        <v>49</v>
      </c>
      <c r="X127" s="27">
        <f t="shared" si="72"/>
        <v>225.9</v>
      </c>
      <c r="Y127" s="11">
        <f t="shared" si="73"/>
        <v>3517.4500000000003</v>
      </c>
      <c r="Z127" s="61">
        <v>5635439103.6700001</v>
      </c>
      <c r="AA127" s="63">
        <v>24114</v>
      </c>
      <c r="AB127" s="27">
        <f t="shared" si="53"/>
        <v>233699.89</v>
      </c>
      <c r="AC127" s="10">
        <f t="shared" si="54"/>
        <v>0.91106699999999996</v>
      </c>
      <c r="AD127" s="63">
        <v>121250</v>
      </c>
      <c r="AE127" s="10">
        <f t="shared" si="55"/>
        <v>0.87903799999999999</v>
      </c>
      <c r="AF127" s="10">
        <f t="shared" si="83"/>
        <v>9.8542000000000005E-2</v>
      </c>
      <c r="AG127" s="66">
        <f t="shared" si="56"/>
        <v>9.8542000000000005E-2</v>
      </c>
      <c r="AH127" s="67">
        <f t="shared" si="57"/>
        <v>0</v>
      </c>
      <c r="AI127" s="68">
        <f t="shared" si="74"/>
        <v>9.8542000000000005E-2</v>
      </c>
      <c r="AJ127" s="63">
        <v>0</v>
      </c>
      <c r="AK127">
        <v>0</v>
      </c>
      <c r="AL127" s="26">
        <f t="shared" si="75"/>
        <v>0</v>
      </c>
      <c r="AM127" s="63">
        <v>0</v>
      </c>
      <c r="AN127">
        <v>0</v>
      </c>
      <c r="AO127" s="26">
        <f t="shared" si="76"/>
        <v>0</v>
      </c>
      <c r="AP127" s="26">
        <f t="shared" si="58"/>
        <v>3994756</v>
      </c>
      <c r="AQ127" s="26">
        <f t="shared" si="77"/>
        <v>3994756</v>
      </c>
      <c r="AR127" s="69">
        <v>3842088</v>
      </c>
      <c r="AS127" s="69">
        <f t="shared" si="84"/>
        <v>3994756</v>
      </c>
      <c r="AT127" s="63">
        <v>4399467</v>
      </c>
      <c r="AU127" s="26">
        <f t="shared" si="85"/>
        <v>404711</v>
      </c>
      <c r="AV127" s="70" t="str">
        <f t="shared" si="87"/>
        <v>No</v>
      </c>
      <c r="AW127" s="69">
        <f t="shared" si="78"/>
        <v>0</v>
      </c>
      <c r="AX127" s="71">
        <f t="shared" si="79"/>
        <v>4399467</v>
      </c>
      <c r="AY127" s="72">
        <f t="shared" si="86"/>
        <v>4399467</v>
      </c>
      <c r="AZ127" s="73">
        <f t="shared" si="80"/>
        <v>0</v>
      </c>
      <c r="BA127" s="73"/>
      <c r="BB127" s="73">
        <f t="shared" si="81"/>
        <v>12502.077454472559</v>
      </c>
      <c r="BC127" s="26"/>
      <c r="BE127" s="74">
        <f t="shared" si="82"/>
        <v>-404711</v>
      </c>
      <c r="BF127" s="74">
        <f t="shared" si="89"/>
        <v>-404711</v>
      </c>
      <c r="BG127" s="74">
        <f t="shared" si="89"/>
        <v>-346877.79810000025</v>
      </c>
      <c r="BH127" s="74">
        <f t="shared" si="89"/>
        <v>-289053.2691567298</v>
      </c>
      <c r="BI127" s="74">
        <f t="shared" si="89"/>
        <v>-231242.61532538384</v>
      </c>
      <c r="BJ127" s="74">
        <f t="shared" si="89"/>
        <v>-173431.96149403788</v>
      </c>
      <c r="BK127" s="74">
        <f t="shared" si="89"/>
        <v>-115627.08872807492</v>
      </c>
      <c r="BL127" s="74">
        <f t="shared" si="89"/>
        <v>-57813.544364037458</v>
      </c>
      <c r="BM127" s="74"/>
      <c r="BO127" s="74">
        <f t="shared" si="90"/>
        <v>0</v>
      </c>
      <c r="BP127" s="74">
        <f t="shared" si="90"/>
        <v>-57833.2019</v>
      </c>
      <c r="BQ127" s="74">
        <f t="shared" si="90"/>
        <v>-57824.528943270037</v>
      </c>
      <c r="BR127" s="74">
        <f t="shared" si="90"/>
        <v>-57810.65383134596</v>
      </c>
      <c r="BS127" s="74">
        <f t="shared" si="90"/>
        <v>-57810.65383134596</v>
      </c>
      <c r="BT127" s="74">
        <f t="shared" si="90"/>
        <v>-57804.87276596282</v>
      </c>
      <c r="BU127" s="74">
        <f t="shared" si="90"/>
        <v>-57813.544364037458</v>
      </c>
      <c r="BV127" s="74">
        <f t="shared" si="90"/>
        <v>-57813.544364037458</v>
      </c>
      <c r="BX127" s="74">
        <f t="shared" si="61"/>
        <v>4399467</v>
      </c>
      <c r="BY127" s="74">
        <f t="shared" si="91"/>
        <v>4341633.7981000002</v>
      </c>
      <c r="BZ127" s="74">
        <f t="shared" si="91"/>
        <v>4283809.2691567298</v>
      </c>
      <c r="CA127" s="74">
        <f t="shared" si="91"/>
        <v>4225998.6153253838</v>
      </c>
      <c r="CB127" s="74">
        <f t="shared" si="91"/>
        <v>4168187.9614940379</v>
      </c>
      <c r="CC127" s="74">
        <f t="shared" si="91"/>
        <v>4110383.0887280749</v>
      </c>
      <c r="CD127" s="74">
        <f t="shared" si="91"/>
        <v>4052569.5443640375</v>
      </c>
      <c r="CE127" s="74">
        <f t="shared" si="91"/>
        <v>3994756</v>
      </c>
      <c r="CF127" s="74"/>
      <c r="CG127" s="74">
        <f t="shared" si="63"/>
        <v>4399467</v>
      </c>
      <c r="CH127" s="74">
        <f t="shared" si="92"/>
        <v>4341633.7981000002</v>
      </c>
      <c r="CI127" s="74">
        <f t="shared" si="92"/>
        <v>4283809.2691567298</v>
      </c>
      <c r="CJ127" s="74">
        <f t="shared" si="92"/>
        <v>4225998.6153253838</v>
      </c>
      <c r="CK127" s="74">
        <f t="shared" si="92"/>
        <v>4168187.9614940379</v>
      </c>
      <c r="CL127" s="74">
        <f t="shared" si="92"/>
        <v>4110383.0887280749</v>
      </c>
      <c r="CM127" s="74">
        <f t="shared" si="92"/>
        <v>4052569.5443640375</v>
      </c>
      <c r="CN127" s="74">
        <f t="shared" si="92"/>
        <v>3994756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>
        <v>0</v>
      </c>
      <c r="H128" s="6">
        <v>102</v>
      </c>
      <c r="I128" s="2" t="s">
        <v>289</v>
      </c>
      <c r="J128" s="60"/>
      <c r="K128" s="61">
        <v>707.27</v>
      </c>
      <c r="L128" s="62"/>
      <c r="M128" s="63">
        <v>125</v>
      </c>
      <c r="N128" s="64">
        <f t="shared" si="65"/>
        <v>37.5</v>
      </c>
      <c r="O128" s="64">
        <f t="shared" si="66"/>
        <v>424.36</v>
      </c>
      <c r="P128" s="64">
        <f t="shared" si="67"/>
        <v>0</v>
      </c>
      <c r="Q128" s="64">
        <f t="shared" si="68"/>
        <v>0</v>
      </c>
      <c r="R128" s="65">
        <f t="shared" si="69"/>
        <v>0.18</v>
      </c>
      <c r="S128" s="65">
        <f t="shared" si="51"/>
        <v>0</v>
      </c>
      <c r="T128" s="64">
        <f t="shared" si="52"/>
        <v>0</v>
      </c>
      <c r="U128" s="64">
        <f t="shared" si="70"/>
        <v>0</v>
      </c>
      <c r="V128" s="63">
        <v>3</v>
      </c>
      <c r="W128" s="64">
        <f t="shared" si="71"/>
        <v>0.75</v>
      </c>
      <c r="X128" s="27">
        <f t="shared" si="72"/>
        <v>37.5</v>
      </c>
      <c r="Y128" s="11">
        <f t="shared" si="73"/>
        <v>745.52</v>
      </c>
      <c r="Z128" s="61">
        <v>1077907581.3299999</v>
      </c>
      <c r="AA128" s="63">
        <v>5174</v>
      </c>
      <c r="AB128" s="27">
        <f t="shared" si="53"/>
        <v>208331.58</v>
      </c>
      <c r="AC128" s="10">
        <f t="shared" si="54"/>
        <v>0.81216999999999995</v>
      </c>
      <c r="AD128" s="63">
        <v>91932</v>
      </c>
      <c r="AE128" s="10">
        <f t="shared" si="55"/>
        <v>0.66648799999999997</v>
      </c>
      <c r="AF128" s="10">
        <f t="shared" si="83"/>
        <v>0.23153499999999999</v>
      </c>
      <c r="AG128" s="66">
        <f t="shared" si="56"/>
        <v>0.23153499999999999</v>
      </c>
      <c r="AH128" s="67">
        <f t="shared" si="57"/>
        <v>0</v>
      </c>
      <c r="AI128" s="68">
        <f t="shared" si="74"/>
        <v>0.23153499999999999</v>
      </c>
      <c r="AJ128" s="63">
        <v>0</v>
      </c>
      <c r="AK128">
        <v>0</v>
      </c>
      <c r="AL128" s="26">
        <f t="shared" si="75"/>
        <v>0</v>
      </c>
      <c r="AM128" s="63">
        <v>0</v>
      </c>
      <c r="AN128">
        <v>0</v>
      </c>
      <c r="AO128" s="26">
        <f t="shared" si="76"/>
        <v>0</v>
      </c>
      <c r="AP128" s="26">
        <f t="shared" si="58"/>
        <v>1989376</v>
      </c>
      <c r="AQ128" s="26">
        <f t="shared" si="77"/>
        <v>1989376</v>
      </c>
      <c r="AR128" s="69">
        <v>2834470</v>
      </c>
      <c r="AS128" s="69">
        <f t="shared" si="84"/>
        <v>1989376</v>
      </c>
      <c r="AT128" s="63">
        <v>2660307</v>
      </c>
      <c r="AU128" s="26">
        <f t="shared" si="85"/>
        <v>670931</v>
      </c>
      <c r="AV128" s="70" t="str">
        <f t="shared" si="87"/>
        <v>No</v>
      </c>
      <c r="AW128" s="69">
        <f t="shared" si="78"/>
        <v>0</v>
      </c>
      <c r="AX128" s="71">
        <f t="shared" si="79"/>
        <v>2660307</v>
      </c>
      <c r="AY128" s="72">
        <f t="shared" si="86"/>
        <v>2660307</v>
      </c>
      <c r="AZ128" s="73">
        <f t="shared" si="80"/>
        <v>0</v>
      </c>
      <c r="BA128" s="73"/>
      <c r="BB128" s="73">
        <f t="shared" si="81"/>
        <v>12148.285661769904</v>
      </c>
      <c r="BC128" s="26"/>
      <c r="BE128" s="74">
        <f t="shared" si="82"/>
        <v>-670931</v>
      </c>
      <c r="BF128" s="74">
        <f t="shared" si="89"/>
        <v>-670931</v>
      </c>
      <c r="BG128" s="74">
        <f t="shared" si="89"/>
        <v>-575054.96009999979</v>
      </c>
      <c r="BH128" s="74">
        <f t="shared" si="89"/>
        <v>-479193.29825132992</v>
      </c>
      <c r="BI128" s="74">
        <f t="shared" si="89"/>
        <v>-383354.63860106375</v>
      </c>
      <c r="BJ128" s="74">
        <f t="shared" si="89"/>
        <v>-287515.97895079758</v>
      </c>
      <c r="BK128" s="74">
        <f t="shared" si="89"/>
        <v>-191686.90316649666</v>
      </c>
      <c r="BL128" s="74">
        <f t="shared" si="89"/>
        <v>-95843.45158324833</v>
      </c>
      <c r="BM128" s="74"/>
      <c r="BO128" s="74">
        <f t="shared" si="90"/>
        <v>0</v>
      </c>
      <c r="BP128" s="74">
        <f t="shared" si="90"/>
        <v>-95876.039900000003</v>
      </c>
      <c r="BQ128" s="74">
        <f t="shared" si="90"/>
        <v>-95861.661848669959</v>
      </c>
      <c r="BR128" s="74">
        <f t="shared" si="90"/>
        <v>-95838.659650265996</v>
      </c>
      <c r="BS128" s="74">
        <f t="shared" si="90"/>
        <v>-95838.659650265938</v>
      </c>
      <c r="BT128" s="74">
        <f t="shared" si="90"/>
        <v>-95829.075784300832</v>
      </c>
      <c r="BU128" s="74">
        <f t="shared" si="90"/>
        <v>-95843.45158324833</v>
      </c>
      <c r="BV128" s="74">
        <f t="shared" si="90"/>
        <v>-95843.45158324833</v>
      </c>
      <c r="BX128" s="74">
        <f t="shared" si="61"/>
        <v>2660307</v>
      </c>
      <c r="BY128" s="74">
        <f t="shared" si="91"/>
        <v>2564430.9600999998</v>
      </c>
      <c r="BZ128" s="74">
        <f t="shared" si="91"/>
        <v>2468569.2982513299</v>
      </c>
      <c r="CA128" s="74">
        <f t="shared" si="91"/>
        <v>2372730.6386010638</v>
      </c>
      <c r="CB128" s="74">
        <f t="shared" si="91"/>
        <v>2276891.9789507976</v>
      </c>
      <c r="CC128" s="74">
        <f t="shared" si="91"/>
        <v>2181062.9031664967</v>
      </c>
      <c r="CD128" s="74">
        <f t="shared" si="91"/>
        <v>2085219.4515832483</v>
      </c>
      <c r="CE128" s="74">
        <f t="shared" si="91"/>
        <v>1989376</v>
      </c>
      <c r="CF128" s="74"/>
      <c r="CG128" s="74">
        <f t="shared" si="63"/>
        <v>2660307</v>
      </c>
      <c r="CH128" s="74">
        <f t="shared" si="92"/>
        <v>2564430.9600999998</v>
      </c>
      <c r="CI128" s="74">
        <f t="shared" si="92"/>
        <v>2468569.2982513299</v>
      </c>
      <c r="CJ128" s="74">
        <f t="shared" si="92"/>
        <v>2372730.6386010638</v>
      </c>
      <c r="CK128" s="74">
        <f t="shared" si="92"/>
        <v>2276891.9789507976</v>
      </c>
      <c r="CL128" s="74">
        <f t="shared" si="92"/>
        <v>2181062.9031664967</v>
      </c>
      <c r="CM128" s="74">
        <f t="shared" si="92"/>
        <v>2085219.4515832483</v>
      </c>
      <c r="CN128" s="74">
        <f t="shared" si="92"/>
        <v>1989376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>
        <v>0</v>
      </c>
      <c r="H129" s="6">
        <v>103</v>
      </c>
      <c r="I129" s="2" t="s">
        <v>290</v>
      </c>
      <c r="J129" s="60"/>
      <c r="K129" s="61">
        <v>11808.17</v>
      </c>
      <c r="L129" s="62"/>
      <c r="M129" s="63">
        <v>5961</v>
      </c>
      <c r="N129" s="64">
        <f t="shared" si="65"/>
        <v>1788.3</v>
      </c>
      <c r="O129" s="64">
        <f t="shared" si="66"/>
        <v>7084.9</v>
      </c>
      <c r="P129" s="64">
        <f t="shared" si="67"/>
        <v>0</v>
      </c>
      <c r="Q129" s="64">
        <f t="shared" si="68"/>
        <v>0</v>
      </c>
      <c r="R129" s="65">
        <f t="shared" si="69"/>
        <v>0.5</v>
      </c>
      <c r="S129" s="65">
        <f t="shared" si="51"/>
        <v>0</v>
      </c>
      <c r="T129" s="64">
        <f t="shared" si="52"/>
        <v>0</v>
      </c>
      <c r="U129" s="64">
        <f t="shared" si="70"/>
        <v>0</v>
      </c>
      <c r="V129" s="63">
        <v>2698</v>
      </c>
      <c r="W129" s="64">
        <f t="shared" si="71"/>
        <v>674.5</v>
      </c>
      <c r="X129" s="27">
        <f t="shared" si="72"/>
        <v>1788.3</v>
      </c>
      <c r="Y129" s="11">
        <f t="shared" si="73"/>
        <v>14270.97</v>
      </c>
      <c r="Z129" s="61">
        <v>25618279327.330002</v>
      </c>
      <c r="AA129" s="63">
        <v>91401</v>
      </c>
      <c r="AB129" s="27">
        <f t="shared" si="53"/>
        <v>280284.45</v>
      </c>
      <c r="AC129" s="10">
        <f t="shared" si="54"/>
        <v>1.0926750000000001</v>
      </c>
      <c r="AD129" s="63">
        <v>97879</v>
      </c>
      <c r="AE129" s="10">
        <f t="shared" si="55"/>
        <v>0.70960299999999998</v>
      </c>
      <c r="AF129" s="10">
        <f t="shared" si="83"/>
        <v>2.2246999999999999E-2</v>
      </c>
      <c r="AG129" s="66">
        <f t="shared" si="56"/>
        <v>0.1</v>
      </c>
      <c r="AH129" s="67">
        <f t="shared" si="57"/>
        <v>0</v>
      </c>
      <c r="AI129" s="68">
        <f t="shared" si="74"/>
        <v>0.1</v>
      </c>
      <c r="AJ129" s="63">
        <v>0</v>
      </c>
      <c r="AK129">
        <v>0</v>
      </c>
      <c r="AL129" s="26">
        <f t="shared" si="75"/>
        <v>0</v>
      </c>
      <c r="AM129" s="63">
        <v>0</v>
      </c>
      <c r="AN129">
        <v>0</v>
      </c>
      <c r="AO129" s="26">
        <f t="shared" si="76"/>
        <v>0</v>
      </c>
      <c r="AP129" s="26">
        <f t="shared" si="58"/>
        <v>16447293</v>
      </c>
      <c r="AQ129" s="26">
        <f t="shared" si="77"/>
        <v>16447293</v>
      </c>
      <c r="AR129" s="69">
        <v>11243340</v>
      </c>
      <c r="AS129" s="69">
        <f t="shared" si="84"/>
        <v>16447293</v>
      </c>
      <c r="AT129" s="63">
        <v>15498345</v>
      </c>
      <c r="AU129" s="26">
        <f t="shared" si="85"/>
        <v>948948</v>
      </c>
      <c r="AV129" s="70" t="str">
        <f t="shared" si="87"/>
        <v>Yes</v>
      </c>
      <c r="AW129" s="69">
        <f t="shared" si="78"/>
        <v>948948</v>
      </c>
      <c r="AX129" s="71">
        <f t="shared" si="79"/>
        <v>16447293</v>
      </c>
      <c r="AY129" s="72">
        <f t="shared" si="86"/>
        <v>16447293</v>
      </c>
      <c r="AZ129" s="73">
        <f t="shared" si="80"/>
        <v>948948</v>
      </c>
      <c r="BA129" s="73"/>
      <c r="BB129" s="73">
        <f t="shared" si="81"/>
        <v>13928.739952930895</v>
      </c>
      <c r="BC129" s="26"/>
      <c r="BE129" s="74">
        <f t="shared" si="82"/>
        <v>0</v>
      </c>
      <c r="BF129" s="74">
        <f t="shared" si="89"/>
        <v>0</v>
      </c>
      <c r="BG129" s="74">
        <f t="shared" si="89"/>
        <v>0</v>
      </c>
      <c r="BH129" s="74">
        <f t="shared" si="89"/>
        <v>0</v>
      </c>
      <c r="BI129" s="74">
        <f t="shared" si="89"/>
        <v>0</v>
      </c>
      <c r="BJ129" s="74">
        <f t="shared" si="89"/>
        <v>0</v>
      </c>
      <c r="BK129" s="74">
        <f t="shared" si="89"/>
        <v>0</v>
      </c>
      <c r="BL129" s="74">
        <f t="shared" si="89"/>
        <v>0</v>
      </c>
      <c r="BM129" s="74"/>
      <c r="BO129" s="74">
        <f t="shared" si="90"/>
        <v>0</v>
      </c>
      <c r="BP129" s="74">
        <f t="shared" si="90"/>
        <v>0</v>
      </c>
      <c r="BQ129" s="74">
        <f t="shared" si="90"/>
        <v>0</v>
      </c>
      <c r="BR129" s="74">
        <f t="shared" si="90"/>
        <v>0</v>
      </c>
      <c r="BS129" s="74">
        <f t="shared" si="90"/>
        <v>0</v>
      </c>
      <c r="BT129" s="74">
        <f t="shared" si="90"/>
        <v>0</v>
      </c>
      <c r="BU129" s="74">
        <f t="shared" si="90"/>
        <v>0</v>
      </c>
      <c r="BV129" s="74">
        <f t="shared" si="90"/>
        <v>0</v>
      </c>
      <c r="BX129" s="74">
        <f t="shared" si="61"/>
        <v>16447293</v>
      </c>
      <c r="BY129" s="74">
        <f t="shared" si="91"/>
        <v>16447293</v>
      </c>
      <c r="BZ129" s="74">
        <f t="shared" si="91"/>
        <v>16447293</v>
      </c>
      <c r="CA129" s="74">
        <f t="shared" si="91"/>
        <v>16447293</v>
      </c>
      <c r="CB129" s="74">
        <f t="shared" si="91"/>
        <v>16447293</v>
      </c>
      <c r="CC129" s="74">
        <f t="shared" si="91"/>
        <v>16447293</v>
      </c>
      <c r="CD129" s="74">
        <f t="shared" si="91"/>
        <v>16447293</v>
      </c>
      <c r="CE129" s="74">
        <f t="shared" si="91"/>
        <v>16447293</v>
      </c>
      <c r="CF129" s="74"/>
      <c r="CG129" s="74">
        <f t="shared" si="63"/>
        <v>16447293</v>
      </c>
      <c r="CH129" s="74">
        <f t="shared" si="92"/>
        <v>16447293</v>
      </c>
      <c r="CI129" s="74">
        <f t="shared" si="92"/>
        <v>16447293</v>
      </c>
      <c r="CJ129" s="74">
        <f t="shared" si="92"/>
        <v>16447293</v>
      </c>
      <c r="CK129" s="74">
        <f t="shared" si="92"/>
        <v>16447293</v>
      </c>
      <c r="CL129" s="74">
        <f t="shared" si="92"/>
        <v>16447293</v>
      </c>
      <c r="CM129" s="74">
        <f t="shared" si="92"/>
        <v>16447293</v>
      </c>
      <c r="CN129" s="74">
        <f t="shared" si="92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>
        <v>7</v>
      </c>
      <c r="H130" s="6">
        <v>104</v>
      </c>
      <c r="I130" s="2" t="s">
        <v>291</v>
      </c>
      <c r="J130" s="60"/>
      <c r="K130" s="61">
        <v>4924</v>
      </c>
      <c r="L130" s="76"/>
      <c r="M130" s="63">
        <v>3722</v>
      </c>
      <c r="N130" s="64">
        <f t="shared" si="65"/>
        <v>1116.5999999999999</v>
      </c>
      <c r="O130" s="64">
        <f t="shared" si="66"/>
        <v>2954.4</v>
      </c>
      <c r="P130" s="64">
        <f t="shared" si="67"/>
        <v>767.59999999999991</v>
      </c>
      <c r="Q130" s="64">
        <f t="shared" si="68"/>
        <v>115.14</v>
      </c>
      <c r="R130" s="65">
        <f t="shared" si="69"/>
        <v>0.76</v>
      </c>
      <c r="S130" s="65">
        <f t="shared" si="51"/>
        <v>0.16000000000000003</v>
      </c>
      <c r="T130" s="64">
        <f t="shared" si="52"/>
        <v>787.84</v>
      </c>
      <c r="U130" s="64">
        <f t="shared" si="70"/>
        <v>118.18</v>
      </c>
      <c r="V130" s="63">
        <v>1123</v>
      </c>
      <c r="W130" s="64">
        <f t="shared" si="71"/>
        <v>280.75</v>
      </c>
      <c r="X130" s="27">
        <f t="shared" si="72"/>
        <v>1116.5999999999999</v>
      </c>
      <c r="Y130" s="11">
        <f t="shared" si="73"/>
        <v>6436.4900000000007</v>
      </c>
      <c r="Z130" s="61">
        <v>3785281971.6700001</v>
      </c>
      <c r="AA130" s="63">
        <v>40009</v>
      </c>
      <c r="AB130" s="27">
        <f t="shared" si="53"/>
        <v>94610.76</v>
      </c>
      <c r="AC130" s="10">
        <f t="shared" si="54"/>
        <v>0.36883500000000002</v>
      </c>
      <c r="AD130" s="63">
        <v>62713</v>
      </c>
      <c r="AE130" s="10">
        <f t="shared" si="55"/>
        <v>0.45465699999999998</v>
      </c>
      <c r="AF130" s="10">
        <f t="shared" si="83"/>
        <v>0.60541800000000001</v>
      </c>
      <c r="AG130" s="66">
        <f t="shared" si="56"/>
        <v>0.60541800000000001</v>
      </c>
      <c r="AH130" s="67">
        <f t="shared" si="57"/>
        <v>0.05</v>
      </c>
      <c r="AI130" s="68">
        <f t="shared" si="74"/>
        <v>0.65541800000000006</v>
      </c>
      <c r="AJ130" s="63">
        <v>0</v>
      </c>
      <c r="AK130">
        <v>0</v>
      </c>
      <c r="AL130" s="26">
        <f t="shared" si="75"/>
        <v>0</v>
      </c>
      <c r="AM130" s="63">
        <v>1530</v>
      </c>
      <c r="AN130">
        <v>4</v>
      </c>
      <c r="AO130" s="26">
        <f t="shared" si="76"/>
        <v>612000</v>
      </c>
      <c r="AP130" s="26">
        <f t="shared" si="58"/>
        <v>48619266</v>
      </c>
      <c r="AQ130" s="26">
        <f t="shared" si="77"/>
        <v>49231266</v>
      </c>
      <c r="AR130" s="69">
        <v>36209664</v>
      </c>
      <c r="AS130" s="69">
        <f t="shared" si="84"/>
        <v>49231266</v>
      </c>
      <c r="AT130" s="63">
        <v>46690778</v>
      </c>
      <c r="AU130" s="26">
        <f t="shared" si="85"/>
        <v>2540488</v>
      </c>
      <c r="AV130" s="70" t="str">
        <f t="shared" si="87"/>
        <v>Yes</v>
      </c>
      <c r="AW130" s="69">
        <f t="shared" si="78"/>
        <v>2540488</v>
      </c>
      <c r="AX130" s="71">
        <f t="shared" si="79"/>
        <v>49231266</v>
      </c>
      <c r="AY130" s="72">
        <f t="shared" si="86"/>
        <v>49231266</v>
      </c>
      <c r="AZ130" s="73">
        <f t="shared" si="80"/>
        <v>2540488</v>
      </c>
      <c r="BA130" s="73"/>
      <c r="BB130" s="73">
        <f t="shared" si="81"/>
        <v>15065.098954102359</v>
      </c>
      <c r="BC130" s="26"/>
      <c r="BE130" s="74">
        <f t="shared" si="82"/>
        <v>0</v>
      </c>
      <c r="BF130" s="74">
        <f t="shared" si="89"/>
        <v>0</v>
      </c>
      <c r="BG130" s="74">
        <f t="shared" si="89"/>
        <v>0</v>
      </c>
      <c r="BH130" s="74">
        <f t="shared" si="89"/>
        <v>0</v>
      </c>
      <c r="BI130" s="74">
        <f t="shared" si="89"/>
        <v>0</v>
      </c>
      <c r="BJ130" s="74">
        <f t="shared" si="89"/>
        <v>0</v>
      </c>
      <c r="BK130" s="74">
        <f t="shared" si="89"/>
        <v>0</v>
      </c>
      <c r="BL130" s="74">
        <f t="shared" si="89"/>
        <v>0</v>
      </c>
      <c r="BM130" s="74"/>
      <c r="BO130" s="74">
        <f t="shared" si="90"/>
        <v>0</v>
      </c>
      <c r="BP130" s="74">
        <f t="shared" si="90"/>
        <v>0</v>
      </c>
      <c r="BQ130" s="74">
        <f t="shared" si="90"/>
        <v>0</v>
      </c>
      <c r="BR130" s="74">
        <f t="shared" si="90"/>
        <v>0</v>
      </c>
      <c r="BS130" s="74">
        <f t="shared" si="90"/>
        <v>0</v>
      </c>
      <c r="BT130" s="74">
        <f t="shared" si="90"/>
        <v>0</v>
      </c>
      <c r="BU130" s="74">
        <f t="shared" si="90"/>
        <v>0</v>
      </c>
      <c r="BV130" s="74">
        <f t="shared" si="90"/>
        <v>0</v>
      </c>
      <c r="BX130" s="74">
        <f t="shared" si="61"/>
        <v>49231266</v>
      </c>
      <c r="BY130" s="74">
        <f t="shared" si="91"/>
        <v>49231266</v>
      </c>
      <c r="BZ130" s="74">
        <f t="shared" si="91"/>
        <v>49231266</v>
      </c>
      <c r="CA130" s="74">
        <f t="shared" si="91"/>
        <v>49231266</v>
      </c>
      <c r="CB130" s="74">
        <f t="shared" si="91"/>
        <v>49231266</v>
      </c>
      <c r="CC130" s="74">
        <f t="shared" si="91"/>
        <v>49231266</v>
      </c>
      <c r="CD130" s="74">
        <f t="shared" si="91"/>
        <v>49231266</v>
      </c>
      <c r="CE130" s="74">
        <f t="shared" si="91"/>
        <v>49231266</v>
      </c>
      <c r="CF130" s="74"/>
      <c r="CG130" s="74">
        <f t="shared" si="63"/>
        <v>49231266</v>
      </c>
      <c r="CH130" s="74">
        <f t="shared" si="92"/>
        <v>49231266</v>
      </c>
      <c r="CI130" s="74">
        <f t="shared" si="92"/>
        <v>49231266</v>
      </c>
      <c r="CJ130" s="74">
        <f t="shared" si="92"/>
        <v>49231266</v>
      </c>
      <c r="CK130" s="74">
        <f t="shared" si="92"/>
        <v>49231266</v>
      </c>
      <c r="CL130" s="74">
        <f t="shared" si="92"/>
        <v>49231266</v>
      </c>
      <c r="CM130" s="74">
        <f t="shared" si="92"/>
        <v>49231266</v>
      </c>
      <c r="CN130" s="74">
        <f t="shared" si="92"/>
        <v>49231266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>
        <v>0</v>
      </c>
      <c r="H131" s="6">
        <v>105</v>
      </c>
      <c r="I131" s="2" t="s">
        <v>292</v>
      </c>
      <c r="J131" s="60"/>
      <c r="K131" s="61">
        <v>1059.8599999999999</v>
      </c>
      <c r="L131" s="62"/>
      <c r="M131" s="63">
        <v>160</v>
      </c>
      <c r="N131" s="64">
        <f t="shared" si="65"/>
        <v>48</v>
      </c>
      <c r="O131" s="64">
        <f t="shared" si="66"/>
        <v>635.91999999999996</v>
      </c>
      <c r="P131" s="64">
        <f t="shared" si="67"/>
        <v>0</v>
      </c>
      <c r="Q131" s="64">
        <f t="shared" si="68"/>
        <v>0</v>
      </c>
      <c r="R131" s="65">
        <f t="shared" si="69"/>
        <v>0.15</v>
      </c>
      <c r="S131" s="65">
        <f t="shared" si="51"/>
        <v>0</v>
      </c>
      <c r="T131" s="64">
        <f t="shared" si="52"/>
        <v>0</v>
      </c>
      <c r="U131" s="64">
        <f t="shared" si="70"/>
        <v>0</v>
      </c>
      <c r="V131" s="63">
        <v>31</v>
      </c>
      <c r="W131" s="64">
        <f t="shared" si="71"/>
        <v>7.75</v>
      </c>
      <c r="X131" s="27">
        <f t="shared" si="72"/>
        <v>48</v>
      </c>
      <c r="Y131" s="11">
        <f t="shared" si="73"/>
        <v>1115.6099999999999</v>
      </c>
      <c r="Z131" s="61">
        <v>3167452159</v>
      </c>
      <c r="AA131" s="63">
        <v>7684</v>
      </c>
      <c r="AB131" s="27">
        <f t="shared" si="53"/>
        <v>412213.97</v>
      </c>
      <c r="AC131" s="10">
        <f t="shared" si="54"/>
        <v>1.6069960000000001</v>
      </c>
      <c r="AD131" s="63">
        <v>122116</v>
      </c>
      <c r="AE131" s="10">
        <f t="shared" si="55"/>
        <v>0.88531599999999999</v>
      </c>
      <c r="AF131" s="10">
        <f t="shared" si="83"/>
        <v>-0.39049200000000001</v>
      </c>
      <c r="AG131" s="66">
        <f t="shared" si="56"/>
        <v>0.01</v>
      </c>
      <c r="AH131" s="67">
        <f t="shared" si="57"/>
        <v>0</v>
      </c>
      <c r="AI131" s="68">
        <f t="shared" si="74"/>
        <v>0.01</v>
      </c>
      <c r="AJ131" s="63">
        <v>1051</v>
      </c>
      <c r="AK131">
        <v>13</v>
      </c>
      <c r="AL131" s="26">
        <f t="shared" si="75"/>
        <v>1366300</v>
      </c>
      <c r="AM131" s="63">
        <v>0</v>
      </c>
      <c r="AN131">
        <v>0</v>
      </c>
      <c r="AO131" s="26">
        <f t="shared" si="76"/>
        <v>0</v>
      </c>
      <c r="AP131" s="26">
        <f t="shared" si="58"/>
        <v>128574</v>
      </c>
      <c r="AQ131" s="26">
        <f t="shared" si="77"/>
        <v>1494874</v>
      </c>
      <c r="AR131" s="69">
        <v>247462</v>
      </c>
      <c r="AS131" s="69">
        <f t="shared" si="84"/>
        <v>1494874</v>
      </c>
      <c r="AT131" s="63">
        <v>1171194</v>
      </c>
      <c r="AU131" s="26">
        <f t="shared" si="85"/>
        <v>323680</v>
      </c>
      <c r="AV131" s="70" t="str">
        <f t="shared" si="87"/>
        <v>Yes</v>
      </c>
      <c r="AW131" s="69">
        <f t="shared" si="78"/>
        <v>323680</v>
      </c>
      <c r="AX131" s="71">
        <f t="shared" si="79"/>
        <v>1494874</v>
      </c>
      <c r="AY131" s="72">
        <f t="shared" si="86"/>
        <v>1494874</v>
      </c>
      <c r="AZ131" s="73">
        <f t="shared" si="80"/>
        <v>323680</v>
      </c>
      <c r="BA131" s="73"/>
      <c r="BB131" s="73">
        <f t="shared" si="81"/>
        <v>12131.229832241994</v>
      </c>
      <c r="BC131" s="26"/>
      <c r="BE131" s="74">
        <f t="shared" si="82"/>
        <v>0</v>
      </c>
      <c r="BF131" s="74">
        <f t="shared" si="89"/>
        <v>0</v>
      </c>
      <c r="BG131" s="74">
        <f t="shared" si="89"/>
        <v>0</v>
      </c>
      <c r="BH131" s="74">
        <f t="shared" si="89"/>
        <v>0</v>
      </c>
      <c r="BI131" s="74">
        <f t="shared" si="89"/>
        <v>0</v>
      </c>
      <c r="BJ131" s="74">
        <f t="shared" si="89"/>
        <v>0</v>
      </c>
      <c r="BK131" s="74">
        <f t="shared" si="89"/>
        <v>0</v>
      </c>
      <c r="BL131" s="74">
        <f t="shared" si="89"/>
        <v>0</v>
      </c>
      <c r="BM131" s="74"/>
      <c r="BO131" s="74">
        <f t="shared" si="90"/>
        <v>0</v>
      </c>
      <c r="BP131" s="74">
        <f t="shared" si="90"/>
        <v>0</v>
      </c>
      <c r="BQ131" s="74">
        <f t="shared" si="90"/>
        <v>0</v>
      </c>
      <c r="BR131" s="74">
        <f t="shared" si="90"/>
        <v>0</v>
      </c>
      <c r="BS131" s="74">
        <f t="shared" si="90"/>
        <v>0</v>
      </c>
      <c r="BT131" s="74">
        <f t="shared" si="90"/>
        <v>0</v>
      </c>
      <c r="BU131" s="74">
        <f t="shared" si="90"/>
        <v>0</v>
      </c>
      <c r="BV131" s="74">
        <f t="shared" si="90"/>
        <v>0</v>
      </c>
      <c r="BX131" s="74">
        <f t="shared" si="61"/>
        <v>1494874</v>
      </c>
      <c r="BY131" s="74">
        <f t="shared" si="91"/>
        <v>1494874</v>
      </c>
      <c r="BZ131" s="74">
        <f t="shared" si="91"/>
        <v>1494874</v>
      </c>
      <c r="CA131" s="74">
        <f t="shared" si="91"/>
        <v>1494874</v>
      </c>
      <c r="CB131" s="74">
        <f t="shared" si="91"/>
        <v>1494874</v>
      </c>
      <c r="CC131" s="74">
        <f t="shared" si="91"/>
        <v>1494874</v>
      </c>
      <c r="CD131" s="74">
        <f t="shared" si="91"/>
        <v>1494874</v>
      </c>
      <c r="CE131" s="74">
        <f t="shared" si="91"/>
        <v>1494874</v>
      </c>
      <c r="CF131" s="74"/>
      <c r="CG131" s="74">
        <f t="shared" si="63"/>
        <v>1494874</v>
      </c>
      <c r="CH131" s="74">
        <f t="shared" si="92"/>
        <v>1494874</v>
      </c>
      <c r="CI131" s="74">
        <f t="shared" si="92"/>
        <v>1494874</v>
      </c>
      <c r="CJ131" s="74">
        <f t="shared" si="92"/>
        <v>1494874</v>
      </c>
      <c r="CK131" s="74">
        <f t="shared" si="92"/>
        <v>1494874</v>
      </c>
      <c r="CL131" s="74">
        <f t="shared" si="92"/>
        <v>1494874</v>
      </c>
      <c r="CM131" s="74">
        <f t="shared" si="92"/>
        <v>1494874</v>
      </c>
      <c r="CN131" s="74">
        <f t="shared" si="92"/>
        <v>1494874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>
        <v>0</v>
      </c>
      <c r="H132" s="6">
        <v>106</v>
      </c>
      <c r="I132" s="2" t="s">
        <v>293</v>
      </c>
      <c r="J132" s="60"/>
      <c r="K132" s="61">
        <v>1051</v>
      </c>
      <c r="L132" s="62"/>
      <c r="M132" s="63">
        <v>249</v>
      </c>
      <c r="N132" s="64">
        <f t="shared" si="65"/>
        <v>74.7</v>
      </c>
      <c r="O132" s="64">
        <f t="shared" si="66"/>
        <v>630.6</v>
      </c>
      <c r="P132" s="64">
        <f t="shared" si="67"/>
        <v>0</v>
      </c>
      <c r="Q132" s="64">
        <f t="shared" si="68"/>
        <v>0</v>
      </c>
      <c r="R132" s="65">
        <f t="shared" si="69"/>
        <v>0.24</v>
      </c>
      <c r="S132" s="65">
        <f t="shared" si="51"/>
        <v>0</v>
      </c>
      <c r="T132" s="64">
        <f t="shared" si="52"/>
        <v>0</v>
      </c>
      <c r="U132" s="64">
        <f t="shared" si="70"/>
        <v>0</v>
      </c>
      <c r="V132" s="63">
        <v>87</v>
      </c>
      <c r="W132" s="64">
        <f t="shared" si="71"/>
        <v>21.75</v>
      </c>
      <c r="X132" s="27">
        <f t="shared" si="72"/>
        <v>74.7</v>
      </c>
      <c r="Y132" s="11">
        <f t="shared" si="73"/>
        <v>1147.45</v>
      </c>
      <c r="Z132" s="61">
        <v>4507916650</v>
      </c>
      <c r="AA132" s="63">
        <v>10535</v>
      </c>
      <c r="AB132" s="27">
        <f t="shared" si="53"/>
        <v>427899.07</v>
      </c>
      <c r="AC132" s="10">
        <f t="shared" si="54"/>
        <v>1.6681429999999999</v>
      </c>
      <c r="AD132" s="63">
        <v>99825</v>
      </c>
      <c r="AE132" s="10">
        <f t="shared" si="55"/>
        <v>0.72371099999999999</v>
      </c>
      <c r="AF132" s="10">
        <f t="shared" si="83"/>
        <v>-0.38481300000000002</v>
      </c>
      <c r="AG132" s="66">
        <f t="shared" si="56"/>
        <v>0.01</v>
      </c>
      <c r="AH132" s="67">
        <f t="shared" si="57"/>
        <v>0</v>
      </c>
      <c r="AI132" s="68">
        <f t="shared" si="74"/>
        <v>0.01</v>
      </c>
      <c r="AJ132" s="63">
        <v>0</v>
      </c>
      <c r="AK132">
        <v>0</v>
      </c>
      <c r="AL132" s="26">
        <f t="shared" si="75"/>
        <v>0</v>
      </c>
      <c r="AM132" s="63">
        <v>0</v>
      </c>
      <c r="AN132">
        <v>0</v>
      </c>
      <c r="AO132" s="26">
        <f t="shared" si="76"/>
        <v>0</v>
      </c>
      <c r="AP132" s="26">
        <f t="shared" si="58"/>
        <v>132244</v>
      </c>
      <c r="AQ132" s="26">
        <f t="shared" si="77"/>
        <v>132244</v>
      </c>
      <c r="AR132" s="69">
        <v>122907</v>
      </c>
      <c r="AS132" s="69">
        <f t="shared" si="84"/>
        <v>132244</v>
      </c>
      <c r="AT132" s="63">
        <v>131315</v>
      </c>
      <c r="AU132" s="26">
        <f t="shared" si="85"/>
        <v>929</v>
      </c>
      <c r="AV132" s="70" t="str">
        <f t="shared" si="87"/>
        <v>Yes</v>
      </c>
      <c r="AW132" s="69">
        <f t="shared" si="78"/>
        <v>929</v>
      </c>
      <c r="AX132" s="71">
        <f t="shared" si="79"/>
        <v>132244</v>
      </c>
      <c r="AY132" s="72">
        <f t="shared" si="86"/>
        <v>132244</v>
      </c>
      <c r="AZ132" s="73">
        <f t="shared" si="80"/>
        <v>929</v>
      </c>
      <c r="BA132" s="73"/>
      <c r="BB132" s="73">
        <f t="shared" si="81"/>
        <v>12582.646289248334</v>
      </c>
      <c r="BC132" s="26"/>
      <c r="BE132" s="74">
        <f t="shared" si="82"/>
        <v>0</v>
      </c>
      <c r="BF132" s="74">
        <f t="shared" si="89"/>
        <v>0</v>
      </c>
      <c r="BG132" s="74">
        <f t="shared" si="89"/>
        <v>0</v>
      </c>
      <c r="BH132" s="74">
        <f t="shared" si="89"/>
        <v>0</v>
      </c>
      <c r="BI132" s="74">
        <f t="shared" si="89"/>
        <v>0</v>
      </c>
      <c r="BJ132" s="74">
        <f t="shared" si="89"/>
        <v>0</v>
      </c>
      <c r="BK132" s="74">
        <f t="shared" si="89"/>
        <v>0</v>
      </c>
      <c r="BL132" s="74">
        <f t="shared" si="89"/>
        <v>0</v>
      </c>
      <c r="BM132" s="74"/>
      <c r="BO132" s="74">
        <f t="shared" si="90"/>
        <v>0</v>
      </c>
      <c r="BP132" s="74">
        <f t="shared" si="90"/>
        <v>0</v>
      </c>
      <c r="BQ132" s="74">
        <f t="shared" si="90"/>
        <v>0</v>
      </c>
      <c r="BR132" s="74">
        <f t="shared" si="90"/>
        <v>0</v>
      </c>
      <c r="BS132" s="74">
        <f t="shared" si="90"/>
        <v>0</v>
      </c>
      <c r="BT132" s="74">
        <f t="shared" si="90"/>
        <v>0</v>
      </c>
      <c r="BU132" s="74">
        <f t="shared" si="90"/>
        <v>0</v>
      </c>
      <c r="BV132" s="74">
        <f t="shared" si="90"/>
        <v>0</v>
      </c>
      <c r="BX132" s="74">
        <f t="shared" si="61"/>
        <v>132244</v>
      </c>
      <c r="BY132" s="74">
        <f t="shared" si="91"/>
        <v>132244</v>
      </c>
      <c r="BZ132" s="74">
        <f t="shared" si="91"/>
        <v>132244</v>
      </c>
      <c r="CA132" s="74">
        <f t="shared" si="91"/>
        <v>132244</v>
      </c>
      <c r="CB132" s="74">
        <f t="shared" si="91"/>
        <v>132244</v>
      </c>
      <c r="CC132" s="74">
        <f t="shared" si="91"/>
        <v>132244</v>
      </c>
      <c r="CD132" s="74">
        <f t="shared" si="91"/>
        <v>132244</v>
      </c>
      <c r="CE132" s="74">
        <f t="shared" si="91"/>
        <v>132244</v>
      </c>
      <c r="CF132" s="74"/>
      <c r="CG132" s="74">
        <f t="shared" si="63"/>
        <v>132244</v>
      </c>
      <c r="CH132" s="74">
        <f t="shared" si="92"/>
        <v>132244</v>
      </c>
      <c r="CI132" s="74">
        <f t="shared" si="92"/>
        <v>132244</v>
      </c>
      <c r="CJ132" s="74">
        <f t="shared" si="92"/>
        <v>132244</v>
      </c>
      <c r="CK132" s="74">
        <f t="shared" si="92"/>
        <v>132244</v>
      </c>
      <c r="CL132" s="74">
        <f t="shared" si="92"/>
        <v>132244</v>
      </c>
      <c r="CM132" s="74">
        <f t="shared" si="92"/>
        <v>132244</v>
      </c>
      <c r="CN132" s="74">
        <f t="shared" si="92"/>
        <v>132244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>
        <v>0</v>
      </c>
      <c r="H133" s="6">
        <v>107</v>
      </c>
      <c r="I133" s="2" t="s">
        <v>294</v>
      </c>
      <c r="J133" s="60"/>
      <c r="K133" s="61">
        <v>2250.4899999999998</v>
      </c>
      <c r="L133" s="62"/>
      <c r="M133" s="63">
        <v>355</v>
      </c>
      <c r="N133" s="64">
        <f t="shared" si="65"/>
        <v>106.5</v>
      </c>
      <c r="O133" s="64">
        <f t="shared" si="66"/>
        <v>1350.29</v>
      </c>
      <c r="P133" s="64">
        <f t="shared" si="67"/>
        <v>0</v>
      </c>
      <c r="Q133" s="64">
        <f t="shared" si="68"/>
        <v>0</v>
      </c>
      <c r="R133" s="65">
        <f t="shared" si="69"/>
        <v>0.16</v>
      </c>
      <c r="S133" s="65">
        <f t="shared" si="51"/>
        <v>0</v>
      </c>
      <c r="T133" s="64">
        <f t="shared" si="52"/>
        <v>0</v>
      </c>
      <c r="U133" s="64">
        <f t="shared" si="70"/>
        <v>0</v>
      </c>
      <c r="V133" s="63">
        <v>100</v>
      </c>
      <c r="W133" s="64">
        <f t="shared" si="71"/>
        <v>25</v>
      </c>
      <c r="X133" s="27">
        <f t="shared" si="72"/>
        <v>106.5</v>
      </c>
      <c r="Y133" s="11">
        <f t="shared" si="73"/>
        <v>2381.9899999999998</v>
      </c>
      <c r="Z133" s="61">
        <v>4047810107.6700001</v>
      </c>
      <c r="AA133" s="63">
        <v>14258</v>
      </c>
      <c r="AB133" s="27">
        <f t="shared" si="53"/>
        <v>283897.46999999997</v>
      </c>
      <c r="AC133" s="10">
        <f t="shared" si="54"/>
        <v>1.10676</v>
      </c>
      <c r="AD133" s="63">
        <v>138514</v>
      </c>
      <c r="AE133" s="10">
        <f t="shared" si="55"/>
        <v>1.0041979999999999</v>
      </c>
      <c r="AF133" s="10">
        <f t="shared" si="83"/>
        <v>-7.5991000000000003E-2</v>
      </c>
      <c r="AG133" s="66">
        <f t="shared" si="56"/>
        <v>0.01</v>
      </c>
      <c r="AH133" s="67">
        <f t="shared" si="57"/>
        <v>0</v>
      </c>
      <c r="AI133" s="68">
        <f t="shared" si="74"/>
        <v>0.01</v>
      </c>
      <c r="AJ133" s="63">
        <v>1029</v>
      </c>
      <c r="AK133">
        <v>6</v>
      </c>
      <c r="AL133" s="26">
        <f t="shared" si="75"/>
        <v>617400</v>
      </c>
      <c r="AM133" s="63">
        <v>0</v>
      </c>
      <c r="AN133">
        <v>0</v>
      </c>
      <c r="AO133" s="26">
        <f t="shared" si="76"/>
        <v>0</v>
      </c>
      <c r="AP133" s="26">
        <f t="shared" si="58"/>
        <v>274524</v>
      </c>
      <c r="AQ133" s="26">
        <f t="shared" si="77"/>
        <v>891924</v>
      </c>
      <c r="AR133" s="69">
        <v>1509226</v>
      </c>
      <c r="AS133" s="69">
        <f t="shared" si="84"/>
        <v>891924</v>
      </c>
      <c r="AT133" s="63">
        <v>1015498</v>
      </c>
      <c r="AU133" s="26">
        <f t="shared" si="85"/>
        <v>123574</v>
      </c>
      <c r="AV133" s="70" t="str">
        <f t="shared" si="87"/>
        <v>No</v>
      </c>
      <c r="AW133" s="69">
        <f t="shared" si="78"/>
        <v>0</v>
      </c>
      <c r="AX133" s="71">
        <f t="shared" si="79"/>
        <v>1015498</v>
      </c>
      <c r="AY133" s="72">
        <f t="shared" si="86"/>
        <v>1015498</v>
      </c>
      <c r="AZ133" s="73">
        <f t="shared" si="80"/>
        <v>0</v>
      </c>
      <c r="BA133" s="73"/>
      <c r="BB133" s="73">
        <f t="shared" si="81"/>
        <v>12198.425565099156</v>
      </c>
      <c r="BC133" s="26"/>
      <c r="BE133" s="74">
        <f t="shared" si="82"/>
        <v>-123574</v>
      </c>
      <c r="BF133" s="74">
        <f t="shared" si="89"/>
        <v>-123574</v>
      </c>
      <c r="BG133" s="74">
        <f t="shared" si="89"/>
        <v>-105915.27540000004</v>
      </c>
      <c r="BH133" s="74">
        <f t="shared" si="89"/>
        <v>-88259.198990820092</v>
      </c>
      <c r="BI133" s="74">
        <f t="shared" si="89"/>
        <v>-70607.35919265612</v>
      </c>
      <c r="BJ133" s="74">
        <f t="shared" si="89"/>
        <v>-52955.519394492032</v>
      </c>
      <c r="BK133" s="74">
        <f t="shared" si="89"/>
        <v>-35305.444780307822</v>
      </c>
      <c r="BL133" s="74">
        <f t="shared" si="89"/>
        <v>-17652.722390153911</v>
      </c>
      <c r="BM133" s="74"/>
      <c r="BO133" s="74">
        <f t="shared" si="90"/>
        <v>0</v>
      </c>
      <c r="BP133" s="74">
        <f t="shared" si="90"/>
        <v>-17658.724600000001</v>
      </c>
      <c r="BQ133" s="74">
        <f t="shared" si="90"/>
        <v>-17656.076409180005</v>
      </c>
      <c r="BR133" s="74">
        <f t="shared" si="90"/>
        <v>-17651.839798164019</v>
      </c>
      <c r="BS133" s="74">
        <f t="shared" si="90"/>
        <v>-17651.83979816403</v>
      </c>
      <c r="BT133" s="74">
        <f t="shared" si="90"/>
        <v>-17650.074614184192</v>
      </c>
      <c r="BU133" s="74">
        <f t="shared" si="90"/>
        <v>-17652.722390153911</v>
      </c>
      <c r="BV133" s="74">
        <f t="shared" si="90"/>
        <v>-17652.722390153911</v>
      </c>
      <c r="BX133" s="74">
        <f t="shared" si="61"/>
        <v>1015498</v>
      </c>
      <c r="BY133" s="74">
        <f t="shared" si="91"/>
        <v>997839.27540000004</v>
      </c>
      <c r="BZ133" s="74">
        <f t="shared" si="91"/>
        <v>980183.19899082009</v>
      </c>
      <c r="CA133" s="74">
        <f t="shared" si="91"/>
        <v>962531.35919265612</v>
      </c>
      <c r="CB133" s="74">
        <f t="shared" si="91"/>
        <v>944879.51939449203</v>
      </c>
      <c r="CC133" s="74">
        <f t="shared" si="91"/>
        <v>927229.44478030782</v>
      </c>
      <c r="CD133" s="74">
        <f t="shared" si="91"/>
        <v>909576.72239015391</v>
      </c>
      <c r="CE133" s="74">
        <f t="shared" si="91"/>
        <v>891924</v>
      </c>
      <c r="CF133" s="74"/>
      <c r="CG133" s="74">
        <f t="shared" si="63"/>
        <v>1015498</v>
      </c>
      <c r="CH133" s="74">
        <f t="shared" si="92"/>
        <v>997839.27540000004</v>
      </c>
      <c r="CI133" s="74">
        <f t="shared" si="92"/>
        <v>980183.19899082009</v>
      </c>
      <c r="CJ133" s="74">
        <f t="shared" si="92"/>
        <v>962531.35919265612</v>
      </c>
      <c r="CK133" s="74">
        <f t="shared" si="92"/>
        <v>944879.51939449203</v>
      </c>
      <c r="CL133" s="74">
        <f t="shared" si="92"/>
        <v>927229.44478030782</v>
      </c>
      <c r="CM133" s="74">
        <f t="shared" si="92"/>
        <v>909576.72239015391</v>
      </c>
      <c r="CN133" s="74">
        <f t="shared" si="92"/>
        <v>891924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>
        <v>0</v>
      </c>
      <c r="H134" s="6">
        <v>108</v>
      </c>
      <c r="I134" s="2" t="s">
        <v>295</v>
      </c>
      <c r="J134" s="60"/>
      <c r="K134" s="61">
        <v>1688</v>
      </c>
      <c r="L134" s="62"/>
      <c r="M134" s="63">
        <v>308</v>
      </c>
      <c r="N134" s="64">
        <f t="shared" si="65"/>
        <v>92.4</v>
      </c>
      <c r="O134" s="64">
        <f t="shared" si="66"/>
        <v>1012.8</v>
      </c>
      <c r="P134" s="64">
        <f t="shared" si="67"/>
        <v>0</v>
      </c>
      <c r="Q134" s="64">
        <f t="shared" si="68"/>
        <v>0</v>
      </c>
      <c r="R134" s="65">
        <f t="shared" si="69"/>
        <v>0.18</v>
      </c>
      <c r="S134" s="65">
        <f t="shared" si="51"/>
        <v>0</v>
      </c>
      <c r="T134" s="64">
        <f t="shared" si="52"/>
        <v>0</v>
      </c>
      <c r="U134" s="64">
        <f t="shared" si="70"/>
        <v>0</v>
      </c>
      <c r="V134" s="63">
        <v>29</v>
      </c>
      <c r="W134" s="64">
        <f t="shared" si="71"/>
        <v>7.25</v>
      </c>
      <c r="X134" s="27">
        <f t="shared" si="72"/>
        <v>92.4</v>
      </c>
      <c r="Y134" s="11">
        <f t="shared" si="73"/>
        <v>1787.65</v>
      </c>
      <c r="Z134" s="61">
        <v>2971461688.6700001</v>
      </c>
      <c r="AA134" s="63">
        <v>12941</v>
      </c>
      <c r="AB134" s="27">
        <f t="shared" si="53"/>
        <v>229616.08</v>
      </c>
      <c r="AC134" s="10">
        <f t="shared" si="54"/>
        <v>0.89514700000000003</v>
      </c>
      <c r="AD134" s="63">
        <v>123000</v>
      </c>
      <c r="AE134" s="10">
        <f t="shared" si="55"/>
        <v>0.89172499999999999</v>
      </c>
      <c r="AF134" s="10">
        <f t="shared" si="83"/>
        <v>0.10588</v>
      </c>
      <c r="AG134" s="66">
        <f t="shared" si="56"/>
        <v>0.10588</v>
      </c>
      <c r="AH134" s="67">
        <f t="shared" si="57"/>
        <v>0</v>
      </c>
      <c r="AI134" s="68">
        <f t="shared" si="74"/>
        <v>0.10588</v>
      </c>
      <c r="AJ134" s="63">
        <v>0</v>
      </c>
      <c r="AK134">
        <v>0</v>
      </c>
      <c r="AL134" s="26">
        <f t="shared" si="75"/>
        <v>0</v>
      </c>
      <c r="AM134" s="63">
        <v>0</v>
      </c>
      <c r="AN134">
        <v>0</v>
      </c>
      <c r="AO134" s="26">
        <f t="shared" si="76"/>
        <v>0</v>
      </c>
      <c r="AP134" s="26">
        <f t="shared" si="58"/>
        <v>2181410</v>
      </c>
      <c r="AQ134" s="26">
        <f t="shared" si="77"/>
        <v>2181410</v>
      </c>
      <c r="AR134" s="69">
        <v>4528763</v>
      </c>
      <c r="AS134" s="69">
        <f t="shared" si="84"/>
        <v>2181410</v>
      </c>
      <c r="AT134" s="63">
        <v>3677011</v>
      </c>
      <c r="AU134" s="26">
        <f t="shared" si="85"/>
        <v>1495601</v>
      </c>
      <c r="AV134" s="70" t="str">
        <f t="shared" si="87"/>
        <v>No</v>
      </c>
      <c r="AW134" s="69">
        <f t="shared" si="78"/>
        <v>0</v>
      </c>
      <c r="AX134" s="71">
        <f t="shared" si="79"/>
        <v>3677011</v>
      </c>
      <c r="AY134" s="72">
        <f t="shared" si="86"/>
        <v>3677011</v>
      </c>
      <c r="AZ134" s="73">
        <f t="shared" si="80"/>
        <v>0</v>
      </c>
      <c r="BA134" s="73"/>
      <c r="BB134" s="73">
        <f t="shared" si="81"/>
        <v>12205.371001184834</v>
      </c>
      <c r="BC134" s="26"/>
      <c r="BE134" s="74">
        <f t="shared" si="82"/>
        <v>-1495601</v>
      </c>
      <c r="BF134" s="74">
        <f t="shared" si="89"/>
        <v>-1495601</v>
      </c>
      <c r="BG134" s="74">
        <f t="shared" si="89"/>
        <v>-1281879.6170999999</v>
      </c>
      <c r="BH134" s="74">
        <f t="shared" si="89"/>
        <v>-1068190.2849294301</v>
      </c>
      <c r="BI134" s="74">
        <f t="shared" si="89"/>
        <v>-854552.22794354428</v>
      </c>
      <c r="BJ134" s="74">
        <f t="shared" si="89"/>
        <v>-640914.17095765844</v>
      </c>
      <c r="BK134" s="74">
        <f t="shared" si="89"/>
        <v>-427297.47777747083</v>
      </c>
      <c r="BL134" s="74">
        <f t="shared" si="89"/>
        <v>-213648.73888873542</v>
      </c>
      <c r="BM134" s="74"/>
      <c r="BO134" s="74">
        <f t="shared" si="90"/>
        <v>0</v>
      </c>
      <c r="BP134" s="74">
        <f t="shared" si="90"/>
        <v>-213721.3829</v>
      </c>
      <c r="BQ134" s="74">
        <f t="shared" si="90"/>
        <v>-213689.33217056998</v>
      </c>
      <c r="BR134" s="74">
        <f t="shared" si="90"/>
        <v>-213638.05698588604</v>
      </c>
      <c r="BS134" s="74">
        <f t="shared" si="90"/>
        <v>-213638.05698588607</v>
      </c>
      <c r="BT134" s="74">
        <f t="shared" si="90"/>
        <v>-213616.69318018755</v>
      </c>
      <c r="BU134" s="74">
        <f t="shared" si="90"/>
        <v>-213648.73888873542</v>
      </c>
      <c r="BV134" s="74">
        <f t="shared" si="90"/>
        <v>-213648.73888873542</v>
      </c>
      <c r="BX134" s="74">
        <f t="shared" si="61"/>
        <v>3677011</v>
      </c>
      <c r="BY134" s="74">
        <f t="shared" si="91"/>
        <v>3463289.6170999999</v>
      </c>
      <c r="BZ134" s="74">
        <f t="shared" si="91"/>
        <v>3249600.2849294301</v>
      </c>
      <c r="CA134" s="74">
        <f t="shared" si="91"/>
        <v>3035962.2279435443</v>
      </c>
      <c r="CB134" s="74">
        <f t="shared" si="91"/>
        <v>2822324.1709576584</v>
      </c>
      <c r="CC134" s="74">
        <f t="shared" si="91"/>
        <v>2608707.4777774708</v>
      </c>
      <c r="CD134" s="74">
        <f t="shared" si="91"/>
        <v>2395058.7388887354</v>
      </c>
      <c r="CE134" s="74">
        <f t="shared" si="91"/>
        <v>2181410</v>
      </c>
      <c r="CF134" s="74"/>
      <c r="CG134" s="74">
        <f t="shared" si="63"/>
        <v>3677011</v>
      </c>
      <c r="CH134" s="74">
        <f t="shared" si="92"/>
        <v>3463289.6170999999</v>
      </c>
      <c r="CI134" s="74">
        <f t="shared" si="92"/>
        <v>3249600.2849294301</v>
      </c>
      <c r="CJ134" s="74">
        <f t="shared" si="92"/>
        <v>3035962.2279435443</v>
      </c>
      <c r="CK134" s="74">
        <f t="shared" si="92"/>
        <v>2822324.1709576584</v>
      </c>
      <c r="CL134" s="74">
        <f t="shared" si="92"/>
        <v>2608707.4777774708</v>
      </c>
      <c r="CM134" s="74">
        <f t="shared" si="92"/>
        <v>2395058.7388887354</v>
      </c>
      <c r="CN134" s="74">
        <f t="shared" si="92"/>
        <v>2181410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>
        <v>32</v>
      </c>
      <c r="H135" s="6">
        <v>109</v>
      </c>
      <c r="I135" s="2" t="s">
        <v>296</v>
      </c>
      <c r="J135" s="60"/>
      <c r="K135" s="61">
        <v>1843.3</v>
      </c>
      <c r="L135" s="76"/>
      <c r="M135" s="63">
        <v>1017</v>
      </c>
      <c r="N135" s="64">
        <f t="shared" si="65"/>
        <v>305.10000000000002</v>
      </c>
      <c r="O135" s="64">
        <f t="shared" si="66"/>
        <v>1105.98</v>
      </c>
      <c r="P135" s="64">
        <f t="shared" si="67"/>
        <v>0</v>
      </c>
      <c r="Q135" s="64">
        <f t="shared" si="68"/>
        <v>0</v>
      </c>
      <c r="R135" s="65">
        <f t="shared" si="69"/>
        <v>0.55000000000000004</v>
      </c>
      <c r="S135" s="65">
        <f t="shared" si="51"/>
        <v>0</v>
      </c>
      <c r="T135" s="64">
        <f t="shared" si="52"/>
        <v>0</v>
      </c>
      <c r="U135" s="64">
        <f t="shared" si="70"/>
        <v>0</v>
      </c>
      <c r="V135" s="63">
        <v>20</v>
      </c>
      <c r="W135" s="64">
        <f t="shared" si="71"/>
        <v>5</v>
      </c>
      <c r="X135" s="27">
        <f t="shared" si="72"/>
        <v>305.10000000000002</v>
      </c>
      <c r="Y135" s="11">
        <f t="shared" si="73"/>
        <v>2153.4</v>
      </c>
      <c r="Z135" s="61">
        <v>2046429503.6700001</v>
      </c>
      <c r="AA135" s="63">
        <v>15143</v>
      </c>
      <c r="AB135" s="27">
        <f t="shared" si="53"/>
        <v>135140.29999999999</v>
      </c>
      <c r="AC135" s="10">
        <f t="shared" si="54"/>
        <v>0.52683800000000003</v>
      </c>
      <c r="AD135" s="63">
        <v>68651</v>
      </c>
      <c r="AE135" s="10">
        <f t="shared" si="55"/>
        <v>0.49770599999999998</v>
      </c>
      <c r="AF135" s="10">
        <f t="shared" si="83"/>
        <v>0.481902</v>
      </c>
      <c r="AG135" s="66">
        <f t="shared" si="56"/>
        <v>0.481902</v>
      </c>
      <c r="AH135" s="67">
        <f t="shared" si="57"/>
        <v>0</v>
      </c>
      <c r="AI135" s="68">
        <f t="shared" si="74"/>
        <v>0.481902</v>
      </c>
      <c r="AJ135" s="63">
        <v>0</v>
      </c>
      <c r="AK135">
        <v>0</v>
      </c>
      <c r="AL135" s="26">
        <f t="shared" si="75"/>
        <v>0</v>
      </c>
      <c r="AM135" s="63">
        <v>0</v>
      </c>
      <c r="AN135">
        <v>0</v>
      </c>
      <c r="AO135" s="26">
        <f t="shared" si="76"/>
        <v>0</v>
      </c>
      <c r="AP135" s="26">
        <f t="shared" si="58"/>
        <v>11959813</v>
      </c>
      <c r="AQ135" s="26">
        <f t="shared" si="77"/>
        <v>11959813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85"/>
        <v>3404631</v>
      </c>
      <c r="AV135" s="70" t="str">
        <f t="shared" si="87"/>
        <v>No</v>
      </c>
      <c r="AW135" s="69">
        <f t="shared" si="78"/>
        <v>0</v>
      </c>
      <c r="AX135" s="71">
        <f t="shared" si="79"/>
        <v>15364444</v>
      </c>
      <c r="AY135" s="72">
        <f t="shared" si="86"/>
        <v>15364444</v>
      </c>
      <c r="AZ135" s="73">
        <f t="shared" si="80"/>
        <v>0</v>
      </c>
      <c r="BA135" s="73"/>
      <c r="BB135" s="73">
        <f t="shared" si="81"/>
        <v>13463.861010144848</v>
      </c>
      <c r="BC135" s="26"/>
      <c r="BE135" s="74">
        <f t="shared" si="82"/>
        <v>-3404631</v>
      </c>
      <c r="BF135" s="74">
        <f t="shared" si="89"/>
        <v>-3404631</v>
      </c>
      <c r="BG135" s="74">
        <f t="shared" si="89"/>
        <v>-3404631</v>
      </c>
      <c r="BH135" s="74">
        <f t="shared" si="89"/>
        <v>-3404631</v>
      </c>
      <c r="BI135" s="74">
        <f t="shared" si="89"/>
        <v>-3404631</v>
      </c>
      <c r="BJ135" s="74">
        <f t="shared" si="89"/>
        <v>-3404631</v>
      </c>
      <c r="BK135" s="74">
        <f t="shared" si="89"/>
        <v>-3404631</v>
      </c>
      <c r="BL135" s="74">
        <f t="shared" si="89"/>
        <v>-3404631</v>
      </c>
      <c r="BM135" s="74"/>
      <c r="BO135" s="74">
        <f t="shared" si="90"/>
        <v>0</v>
      </c>
      <c r="BP135" s="74">
        <f t="shared" si="90"/>
        <v>-486521.76990000001</v>
      </c>
      <c r="BQ135" s="74">
        <f t="shared" si="90"/>
        <v>-567551.98769999994</v>
      </c>
      <c r="BR135" s="74">
        <f t="shared" si="90"/>
        <v>-680926.20000000007</v>
      </c>
      <c r="BS135" s="74">
        <f t="shared" si="90"/>
        <v>-851157.75</v>
      </c>
      <c r="BT135" s="74">
        <f t="shared" si="90"/>
        <v>-1134763.5123000001</v>
      </c>
      <c r="BU135" s="74">
        <f t="shared" si="90"/>
        <v>-1702315.5</v>
      </c>
      <c r="BV135" s="74">
        <f t="shared" si="90"/>
        <v>-3404631</v>
      </c>
      <c r="BX135" s="74">
        <f t="shared" si="61"/>
        <v>15364444</v>
      </c>
      <c r="BY135" s="74">
        <f t="shared" si="91"/>
        <v>14877922.2301</v>
      </c>
      <c r="BZ135" s="74">
        <f t="shared" si="91"/>
        <v>14796892.0123</v>
      </c>
      <c r="CA135" s="74">
        <f t="shared" si="91"/>
        <v>14683517.800000001</v>
      </c>
      <c r="CB135" s="74">
        <f t="shared" si="91"/>
        <v>14513286.25</v>
      </c>
      <c r="CC135" s="74">
        <f t="shared" si="91"/>
        <v>14229680.4877</v>
      </c>
      <c r="CD135" s="74">
        <f t="shared" si="91"/>
        <v>13662128.5</v>
      </c>
      <c r="CE135" s="74">
        <f t="shared" si="91"/>
        <v>11959813</v>
      </c>
      <c r="CF135" s="74"/>
      <c r="CG135" s="74">
        <f t="shared" si="63"/>
        <v>15364444</v>
      </c>
      <c r="CH135" s="74">
        <f t="shared" si="92"/>
        <v>15364444</v>
      </c>
      <c r="CI135" s="74">
        <f t="shared" si="92"/>
        <v>15364444</v>
      </c>
      <c r="CJ135" s="74">
        <f t="shared" si="92"/>
        <v>15364444</v>
      </c>
      <c r="CK135" s="74">
        <f t="shared" si="92"/>
        <v>15364444</v>
      </c>
      <c r="CL135" s="74">
        <f t="shared" si="92"/>
        <v>15364444</v>
      </c>
      <c r="CM135" s="74">
        <f t="shared" si="92"/>
        <v>15364444</v>
      </c>
      <c r="CN135" s="74">
        <f t="shared" si="92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>
        <v>38</v>
      </c>
      <c r="H136" s="6">
        <v>110</v>
      </c>
      <c r="I136" s="2" t="s">
        <v>297</v>
      </c>
      <c r="J136" s="60"/>
      <c r="K136" s="61">
        <v>2233.9</v>
      </c>
      <c r="L136" s="76"/>
      <c r="M136" s="63">
        <v>916</v>
      </c>
      <c r="N136" s="64">
        <f t="shared" si="65"/>
        <v>274.8</v>
      </c>
      <c r="O136" s="64">
        <f t="shared" si="66"/>
        <v>1340.34</v>
      </c>
      <c r="P136" s="64">
        <f t="shared" si="67"/>
        <v>0</v>
      </c>
      <c r="Q136" s="64">
        <f t="shared" si="68"/>
        <v>0</v>
      </c>
      <c r="R136" s="65">
        <f t="shared" si="69"/>
        <v>0.41</v>
      </c>
      <c r="S136" s="65">
        <f t="shared" si="51"/>
        <v>0</v>
      </c>
      <c r="T136" s="64">
        <f t="shared" si="52"/>
        <v>0</v>
      </c>
      <c r="U136" s="64">
        <f t="shared" si="70"/>
        <v>0</v>
      </c>
      <c r="V136" s="63">
        <v>161</v>
      </c>
      <c r="W136" s="64">
        <f t="shared" si="71"/>
        <v>40.25</v>
      </c>
      <c r="X136" s="27">
        <f t="shared" si="72"/>
        <v>274.8</v>
      </c>
      <c r="Y136" s="11">
        <f t="shared" si="73"/>
        <v>2548.9500000000003</v>
      </c>
      <c r="Z136" s="61">
        <v>2528139217.3299999</v>
      </c>
      <c r="AA136" s="63">
        <v>17479</v>
      </c>
      <c r="AB136" s="27">
        <f t="shared" si="53"/>
        <v>144638.66</v>
      </c>
      <c r="AC136" s="10">
        <f t="shared" si="54"/>
        <v>0.56386700000000001</v>
      </c>
      <c r="AD136" s="63">
        <v>78900</v>
      </c>
      <c r="AE136" s="10">
        <f t="shared" si="55"/>
        <v>0.57200899999999999</v>
      </c>
      <c r="AF136" s="10">
        <f t="shared" si="83"/>
        <v>0.43369000000000002</v>
      </c>
      <c r="AG136" s="66">
        <f t="shared" si="56"/>
        <v>0.43369000000000002</v>
      </c>
      <c r="AH136" s="67">
        <f t="shared" si="57"/>
        <v>0</v>
      </c>
      <c r="AI136" s="68">
        <f t="shared" si="74"/>
        <v>0.43369000000000002</v>
      </c>
      <c r="AJ136" s="63">
        <v>0</v>
      </c>
      <c r="AK136">
        <v>0</v>
      </c>
      <c r="AL136" s="26">
        <f t="shared" si="75"/>
        <v>0</v>
      </c>
      <c r="AM136" s="63">
        <v>0</v>
      </c>
      <c r="AN136">
        <v>0</v>
      </c>
      <c r="AO136" s="26">
        <f t="shared" si="76"/>
        <v>0</v>
      </c>
      <c r="AP136" s="26">
        <f t="shared" si="58"/>
        <v>12740359</v>
      </c>
      <c r="AQ136" s="26">
        <f t="shared" si="77"/>
        <v>12740359</v>
      </c>
      <c r="AR136" s="69">
        <v>10272197</v>
      </c>
      <c r="AS136" s="69">
        <f t="shared" si="84"/>
        <v>12740359</v>
      </c>
      <c r="AT136" s="63">
        <v>12181371</v>
      </c>
      <c r="AU136" s="26">
        <f t="shared" si="85"/>
        <v>558988</v>
      </c>
      <c r="AV136" s="70" t="str">
        <f t="shared" si="87"/>
        <v>Yes</v>
      </c>
      <c r="AW136" s="69">
        <f t="shared" si="78"/>
        <v>558988</v>
      </c>
      <c r="AX136" s="71">
        <f t="shared" si="79"/>
        <v>12740359</v>
      </c>
      <c r="AY136" s="72">
        <f t="shared" si="86"/>
        <v>12740359</v>
      </c>
      <c r="AZ136" s="73">
        <f t="shared" si="80"/>
        <v>558988</v>
      </c>
      <c r="BA136" s="73"/>
      <c r="BB136" s="73">
        <f t="shared" si="81"/>
        <v>13150.386655624694</v>
      </c>
      <c r="BC136" s="26"/>
      <c r="BE136" s="74">
        <f t="shared" si="82"/>
        <v>0</v>
      </c>
      <c r="BF136" s="74">
        <f t="shared" si="89"/>
        <v>0</v>
      </c>
      <c r="BG136" s="74">
        <f t="shared" si="89"/>
        <v>0</v>
      </c>
      <c r="BH136" s="74">
        <f t="shared" si="89"/>
        <v>0</v>
      </c>
      <c r="BI136" s="74">
        <f t="shared" si="89"/>
        <v>0</v>
      </c>
      <c r="BJ136" s="74">
        <f t="shared" si="89"/>
        <v>0</v>
      </c>
      <c r="BK136" s="74">
        <f t="shared" si="89"/>
        <v>0</v>
      </c>
      <c r="BL136" s="74">
        <f t="shared" si="89"/>
        <v>0</v>
      </c>
      <c r="BM136" s="74"/>
      <c r="BO136" s="74">
        <f t="shared" si="90"/>
        <v>0</v>
      </c>
      <c r="BP136" s="74">
        <f t="shared" si="90"/>
        <v>0</v>
      </c>
      <c r="BQ136" s="74">
        <f t="shared" si="90"/>
        <v>0</v>
      </c>
      <c r="BR136" s="74">
        <f t="shared" si="90"/>
        <v>0</v>
      </c>
      <c r="BS136" s="74">
        <f t="shared" si="90"/>
        <v>0</v>
      </c>
      <c r="BT136" s="74">
        <f t="shared" si="90"/>
        <v>0</v>
      </c>
      <c r="BU136" s="74">
        <f t="shared" si="90"/>
        <v>0</v>
      </c>
      <c r="BV136" s="74">
        <f t="shared" si="90"/>
        <v>0</v>
      </c>
      <c r="BX136" s="74">
        <f t="shared" si="61"/>
        <v>12740359</v>
      </c>
      <c r="BY136" s="74">
        <f t="shared" si="91"/>
        <v>12740359</v>
      </c>
      <c r="BZ136" s="74">
        <f t="shared" si="91"/>
        <v>12740359</v>
      </c>
      <c r="CA136" s="74">
        <f t="shared" si="91"/>
        <v>12740359</v>
      </c>
      <c r="CB136" s="74">
        <f t="shared" si="91"/>
        <v>12740359</v>
      </c>
      <c r="CC136" s="74">
        <f t="shared" si="91"/>
        <v>12740359</v>
      </c>
      <c r="CD136" s="74">
        <f t="shared" si="91"/>
        <v>12740359</v>
      </c>
      <c r="CE136" s="74">
        <f t="shared" si="91"/>
        <v>12740359</v>
      </c>
      <c r="CF136" s="74"/>
      <c r="CG136" s="74">
        <f t="shared" si="63"/>
        <v>12740359</v>
      </c>
      <c r="CH136" s="74">
        <f t="shared" si="92"/>
        <v>12740359</v>
      </c>
      <c r="CI136" s="74">
        <f t="shared" si="92"/>
        <v>12740359</v>
      </c>
      <c r="CJ136" s="74">
        <f t="shared" si="92"/>
        <v>12740359</v>
      </c>
      <c r="CK136" s="74">
        <f t="shared" si="92"/>
        <v>12740359</v>
      </c>
      <c r="CL136" s="74">
        <f t="shared" si="92"/>
        <v>12740359</v>
      </c>
      <c r="CM136" s="74">
        <f t="shared" si="92"/>
        <v>12740359</v>
      </c>
      <c r="CN136" s="74">
        <f t="shared" si="92"/>
        <v>12740359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>
        <v>18</v>
      </c>
      <c r="H137" s="6">
        <v>111</v>
      </c>
      <c r="I137" s="2" t="s">
        <v>298</v>
      </c>
      <c r="J137" s="60"/>
      <c r="K137" s="61">
        <v>1355.7</v>
      </c>
      <c r="L137" s="76"/>
      <c r="M137" s="63">
        <v>683</v>
      </c>
      <c r="N137" s="64">
        <f t="shared" si="65"/>
        <v>204.9</v>
      </c>
      <c r="O137" s="64">
        <f t="shared" si="66"/>
        <v>813.42</v>
      </c>
      <c r="P137" s="64">
        <f t="shared" si="67"/>
        <v>0</v>
      </c>
      <c r="Q137" s="64">
        <f t="shared" si="68"/>
        <v>0</v>
      </c>
      <c r="R137" s="65">
        <f t="shared" si="69"/>
        <v>0.5</v>
      </c>
      <c r="S137" s="65">
        <f t="shared" si="51"/>
        <v>0</v>
      </c>
      <c r="T137" s="64">
        <f t="shared" si="52"/>
        <v>0</v>
      </c>
      <c r="U137" s="64">
        <f t="shared" si="70"/>
        <v>0</v>
      </c>
      <c r="V137" s="63">
        <v>52</v>
      </c>
      <c r="W137" s="64">
        <f t="shared" si="71"/>
        <v>13</v>
      </c>
      <c r="X137" s="27">
        <f t="shared" si="72"/>
        <v>204.9</v>
      </c>
      <c r="Y137" s="11">
        <f t="shared" si="73"/>
        <v>1573.6000000000001</v>
      </c>
      <c r="Z137" s="61">
        <v>1397791305</v>
      </c>
      <c r="AA137" s="63">
        <v>11711</v>
      </c>
      <c r="AB137" s="27">
        <f t="shared" si="53"/>
        <v>119357.13</v>
      </c>
      <c r="AC137" s="10">
        <f t="shared" si="54"/>
        <v>0.465308</v>
      </c>
      <c r="AD137" s="63">
        <v>94600</v>
      </c>
      <c r="AE137" s="10">
        <f t="shared" si="55"/>
        <v>0.68583099999999997</v>
      </c>
      <c r="AF137" s="10">
        <f t="shared" si="83"/>
        <v>0.46853499999999998</v>
      </c>
      <c r="AG137" s="66">
        <f t="shared" si="56"/>
        <v>0.46853499999999998</v>
      </c>
      <c r="AH137" s="67">
        <f t="shared" si="57"/>
        <v>0.03</v>
      </c>
      <c r="AI137" s="68">
        <f t="shared" si="74"/>
        <v>0.49853499999999995</v>
      </c>
      <c r="AJ137" s="63">
        <v>0</v>
      </c>
      <c r="AK137">
        <v>0</v>
      </c>
      <c r="AL137" s="26">
        <f t="shared" si="75"/>
        <v>0</v>
      </c>
      <c r="AM137" s="63">
        <v>0</v>
      </c>
      <c r="AN137">
        <v>0</v>
      </c>
      <c r="AO137" s="26">
        <f t="shared" si="76"/>
        <v>0</v>
      </c>
      <c r="AP137" s="26">
        <f t="shared" si="58"/>
        <v>9041301</v>
      </c>
      <c r="AQ137" s="26">
        <f t="shared" si="77"/>
        <v>9041301</v>
      </c>
      <c r="AR137" s="69">
        <v>9761632</v>
      </c>
      <c r="AS137" s="69">
        <f t="shared" si="84"/>
        <v>9041301</v>
      </c>
      <c r="AT137" s="63">
        <v>9802121</v>
      </c>
      <c r="AU137" s="26">
        <f t="shared" si="85"/>
        <v>760820</v>
      </c>
      <c r="AV137" s="70" t="str">
        <f t="shared" si="87"/>
        <v>No</v>
      </c>
      <c r="AW137" s="69">
        <f t="shared" si="78"/>
        <v>0</v>
      </c>
      <c r="AX137" s="71">
        <f t="shared" si="79"/>
        <v>9802121</v>
      </c>
      <c r="AY137" s="72">
        <f t="shared" si="86"/>
        <v>9802121</v>
      </c>
      <c r="AZ137" s="73">
        <f t="shared" si="80"/>
        <v>0</v>
      </c>
      <c r="BA137" s="73"/>
      <c r="BB137" s="73">
        <f t="shared" si="81"/>
        <v>13377.399129600944</v>
      </c>
      <c r="BC137" s="26"/>
      <c r="BE137" s="74">
        <f t="shared" si="82"/>
        <v>-760820</v>
      </c>
      <c r="BF137" s="74">
        <f t="shared" si="89"/>
        <v>-760820</v>
      </c>
      <c r="BG137" s="74">
        <f t="shared" si="89"/>
        <v>-652098.82200000063</v>
      </c>
      <c r="BH137" s="74">
        <f t="shared" si="89"/>
        <v>-543393.9483726006</v>
      </c>
      <c r="BI137" s="74">
        <f t="shared" si="89"/>
        <v>-434715.15869808011</v>
      </c>
      <c r="BJ137" s="74">
        <f t="shared" si="89"/>
        <v>-326036.36902355962</v>
      </c>
      <c r="BK137" s="74">
        <f t="shared" si="89"/>
        <v>-217368.44722800702</v>
      </c>
      <c r="BL137" s="74">
        <f t="shared" si="89"/>
        <v>-108684.22361400351</v>
      </c>
      <c r="BM137" s="74"/>
      <c r="BO137" s="74">
        <f t="shared" si="90"/>
        <v>0</v>
      </c>
      <c r="BP137" s="74">
        <f t="shared" si="90"/>
        <v>-108721.178</v>
      </c>
      <c r="BQ137" s="74">
        <f t="shared" si="90"/>
        <v>-108704.8736274001</v>
      </c>
      <c r="BR137" s="74">
        <f t="shared" si="90"/>
        <v>-108678.78967452013</v>
      </c>
      <c r="BS137" s="74">
        <f t="shared" si="90"/>
        <v>-108678.78967452003</v>
      </c>
      <c r="BT137" s="74">
        <f t="shared" si="90"/>
        <v>-108667.92179555242</v>
      </c>
      <c r="BU137" s="74">
        <f t="shared" si="90"/>
        <v>-108684.22361400351</v>
      </c>
      <c r="BV137" s="74">
        <f t="shared" si="90"/>
        <v>-108684.22361400351</v>
      </c>
      <c r="BX137" s="74">
        <f t="shared" si="61"/>
        <v>9802121</v>
      </c>
      <c r="BY137" s="74">
        <f t="shared" si="91"/>
        <v>9693399.8220000006</v>
      </c>
      <c r="BZ137" s="74">
        <f t="shared" si="91"/>
        <v>9584694.9483726006</v>
      </c>
      <c r="CA137" s="74">
        <f t="shared" si="91"/>
        <v>9476016.1586980801</v>
      </c>
      <c r="CB137" s="74">
        <f t="shared" si="91"/>
        <v>9367337.3690235596</v>
      </c>
      <c r="CC137" s="74">
        <f t="shared" si="91"/>
        <v>9258669.447228007</v>
      </c>
      <c r="CD137" s="74">
        <f t="shared" si="91"/>
        <v>9149985.2236140035</v>
      </c>
      <c r="CE137" s="74">
        <f t="shared" si="91"/>
        <v>9041301</v>
      </c>
      <c r="CF137" s="74"/>
      <c r="CG137" s="74">
        <f t="shared" si="63"/>
        <v>9802121</v>
      </c>
      <c r="CH137" s="74">
        <f t="shared" si="92"/>
        <v>9693399.8220000006</v>
      </c>
      <c r="CI137" s="74">
        <f t="shared" si="92"/>
        <v>9584694.9483726006</v>
      </c>
      <c r="CJ137" s="74">
        <f t="shared" si="92"/>
        <v>9476016.1586980801</v>
      </c>
      <c r="CK137" s="74">
        <f t="shared" si="92"/>
        <v>9367337.3690235596</v>
      </c>
      <c r="CL137" s="74">
        <f t="shared" si="92"/>
        <v>9258669.447228007</v>
      </c>
      <c r="CM137" s="74">
        <f t="shared" si="92"/>
        <v>9149985.2236140035</v>
      </c>
      <c r="CN137" s="74">
        <f t="shared" si="92"/>
        <v>9041301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>
        <v>0</v>
      </c>
      <c r="H138" s="6">
        <v>112</v>
      </c>
      <c r="I138" s="2" t="s">
        <v>299</v>
      </c>
      <c r="J138" s="60"/>
      <c r="K138" s="61">
        <v>512.33000000000004</v>
      </c>
      <c r="L138" s="62"/>
      <c r="M138" s="63">
        <v>86</v>
      </c>
      <c r="N138" s="64">
        <f t="shared" si="65"/>
        <v>25.8</v>
      </c>
      <c r="O138" s="64">
        <f t="shared" si="66"/>
        <v>307.39999999999998</v>
      </c>
      <c r="P138" s="64">
        <f t="shared" si="67"/>
        <v>0</v>
      </c>
      <c r="Q138" s="64">
        <f t="shared" si="68"/>
        <v>0</v>
      </c>
      <c r="R138" s="65">
        <f t="shared" si="69"/>
        <v>0.17</v>
      </c>
      <c r="S138" s="65">
        <f t="shared" si="51"/>
        <v>0</v>
      </c>
      <c r="T138" s="64">
        <f t="shared" si="52"/>
        <v>0</v>
      </c>
      <c r="U138" s="64">
        <f t="shared" si="70"/>
        <v>0</v>
      </c>
      <c r="V138" s="63">
        <v>6</v>
      </c>
      <c r="W138" s="64">
        <f t="shared" si="71"/>
        <v>1.5</v>
      </c>
      <c r="X138" s="27">
        <f t="shared" si="72"/>
        <v>25.8</v>
      </c>
      <c r="Y138" s="11">
        <f t="shared" si="73"/>
        <v>539.63</v>
      </c>
      <c r="Z138" s="61">
        <v>736886824.66999996</v>
      </c>
      <c r="AA138" s="63">
        <v>4307</v>
      </c>
      <c r="AB138" s="27">
        <f t="shared" si="53"/>
        <v>171090.51</v>
      </c>
      <c r="AC138" s="10">
        <f t="shared" si="54"/>
        <v>0.66698800000000003</v>
      </c>
      <c r="AD138" s="63">
        <v>98750</v>
      </c>
      <c r="AE138" s="10">
        <f t="shared" si="55"/>
        <v>0.71591700000000003</v>
      </c>
      <c r="AF138" s="10">
        <f t="shared" si="83"/>
        <v>0.31833299999999998</v>
      </c>
      <c r="AG138" s="66">
        <f t="shared" si="56"/>
        <v>0.31833299999999998</v>
      </c>
      <c r="AH138" s="67">
        <f t="shared" si="57"/>
        <v>0</v>
      </c>
      <c r="AI138" s="68">
        <f t="shared" si="74"/>
        <v>0.31833299999999998</v>
      </c>
      <c r="AJ138" s="63">
        <v>0</v>
      </c>
      <c r="AK138">
        <v>0</v>
      </c>
      <c r="AL138" s="26">
        <f t="shared" si="75"/>
        <v>0</v>
      </c>
      <c r="AM138" s="63">
        <v>158</v>
      </c>
      <c r="AN138">
        <v>4</v>
      </c>
      <c r="AO138" s="26">
        <f t="shared" si="76"/>
        <v>63200</v>
      </c>
      <c r="AP138" s="26">
        <f t="shared" si="58"/>
        <v>1979788</v>
      </c>
      <c r="AQ138" s="26">
        <f t="shared" si="77"/>
        <v>2042988</v>
      </c>
      <c r="AR138" s="69">
        <v>3073015</v>
      </c>
      <c r="AS138" s="69">
        <f t="shared" si="84"/>
        <v>2042988</v>
      </c>
      <c r="AT138" s="63">
        <v>2670987</v>
      </c>
      <c r="AU138" s="26">
        <f t="shared" si="85"/>
        <v>627999</v>
      </c>
      <c r="AV138" s="70" t="str">
        <f t="shared" si="87"/>
        <v>No</v>
      </c>
      <c r="AW138" s="69">
        <f t="shared" si="78"/>
        <v>0</v>
      </c>
      <c r="AX138" s="71">
        <f t="shared" si="79"/>
        <v>2670987</v>
      </c>
      <c r="AY138" s="72">
        <f t="shared" si="86"/>
        <v>2670987</v>
      </c>
      <c r="AZ138" s="73">
        <f t="shared" si="80"/>
        <v>0</v>
      </c>
      <c r="BA138" s="73"/>
      <c r="BB138" s="73">
        <f t="shared" si="81"/>
        <v>12139.12078152753</v>
      </c>
      <c r="BC138" s="26"/>
      <c r="BE138" s="74">
        <f t="shared" si="82"/>
        <v>-627999</v>
      </c>
      <c r="BF138" s="74">
        <f t="shared" si="89"/>
        <v>-627999</v>
      </c>
      <c r="BG138" s="74">
        <f t="shared" si="89"/>
        <v>-538257.94290000014</v>
      </c>
      <c r="BH138" s="74">
        <f t="shared" si="89"/>
        <v>-448530.34381857002</v>
      </c>
      <c r="BI138" s="74">
        <f t="shared" si="89"/>
        <v>-358824.2750548562</v>
      </c>
      <c r="BJ138" s="74">
        <f t="shared" si="89"/>
        <v>-269118.20629114192</v>
      </c>
      <c r="BK138" s="74">
        <f t="shared" si="89"/>
        <v>-179421.10813430417</v>
      </c>
      <c r="BL138" s="74">
        <f t="shared" si="89"/>
        <v>-89710.554067152087</v>
      </c>
      <c r="BM138" s="74"/>
      <c r="BO138" s="74">
        <f t="shared" si="90"/>
        <v>0</v>
      </c>
      <c r="BP138" s="74">
        <f t="shared" si="90"/>
        <v>-89741.057100000005</v>
      </c>
      <c r="BQ138" s="74">
        <f t="shared" si="90"/>
        <v>-89727.599081430017</v>
      </c>
      <c r="BR138" s="74">
        <f t="shared" si="90"/>
        <v>-89706.068763714007</v>
      </c>
      <c r="BS138" s="74">
        <f t="shared" si="90"/>
        <v>-89706.068763714051</v>
      </c>
      <c r="BT138" s="74">
        <f t="shared" si="90"/>
        <v>-89697.098156837601</v>
      </c>
      <c r="BU138" s="74">
        <f t="shared" si="90"/>
        <v>-89710.554067152087</v>
      </c>
      <c r="BV138" s="74">
        <f t="shared" si="90"/>
        <v>-89710.554067152087</v>
      </c>
      <c r="BX138" s="74">
        <f t="shared" si="61"/>
        <v>2670987</v>
      </c>
      <c r="BY138" s="74">
        <f t="shared" si="91"/>
        <v>2581245.9429000001</v>
      </c>
      <c r="BZ138" s="74">
        <f t="shared" si="91"/>
        <v>2491518.34381857</v>
      </c>
      <c r="CA138" s="74">
        <f t="shared" si="91"/>
        <v>2401812.2750548562</v>
      </c>
      <c r="CB138" s="74">
        <f t="shared" si="91"/>
        <v>2312106.2062911419</v>
      </c>
      <c r="CC138" s="74">
        <f t="shared" si="91"/>
        <v>2222409.1081343042</v>
      </c>
      <c r="CD138" s="74">
        <f t="shared" si="91"/>
        <v>2132698.5540671521</v>
      </c>
      <c r="CE138" s="74">
        <f t="shared" si="91"/>
        <v>2042988</v>
      </c>
      <c r="CF138" s="74"/>
      <c r="CG138" s="74">
        <f t="shared" si="63"/>
        <v>2670987</v>
      </c>
      <c r="CH138" s="74">
        <f t="shared" si="92"/>
        <v>2581245.9429000001</v>
      </c>
      <c r="CI138" s="74">
        <f t="shared" si="92"/>
        <v>2491518.34381857</v>
      </c>
      <c r="CJ138" s="74">
        <f t="shared" si="92"/>
        <v>2401812.2750548562</v>
      </c>
      <c r="CK138" s="74">
        <f t="shared" si="92"/>
        <v>2312106.2062911419</v>
      </c>
      <c r="CL138" s="74">
        <f t="shared" si="92"/>
        <v>2222409.1081343042</v>
      </c>
      <c r="CM138" s="74">
        <f t="shared" si="92"/>
        <v>2132698.5540671521</v>
      </c>
      <c r="CN138" s="74">
        <f t="shared" si="92"/>
        <v>2042988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>
        <v>0</v>
      </c>
      <c r="H139" s="6">
        <v>113</v>
      </c>
      <c r="I139" s="2" t="s">
        <v>300</v>
      </c>
      <c r="J139" s="60"/>
      <c r="K139" s="61">
        <v>1248.73</v>
      </c>
      <c r="L139" s="62"/>
      <c r="M139" s="63">
        <v>320</v>
      </c>
      <c r="N139" s="64">
        <f t="shared" si="65"/>
        <v>96</v>
      </c>
      <c r="O139" s="64">
        <f t="shared" si="66"/>
        <v>749.24</v>
      </c>
      <c r="P139" s="64">
        <f t="shared" si="67"/>
        <v>0</v>
      </c>
      <c r="Q139" s="64">
        <f t="shared" si="68"/>
        <v>0</v>
      </c>
      <c r="R139" s="65">
        <f t="shared" si="69"/>
        <v>0.26</v>
      </c>
      <c r="S139" s="65">
        <f t="shared" si="51"/>
        <v>0</v>
      </c>
      <c r="T139" s="64">
        <f t="shared" si="52"/>
        <v>0</v>
      </c>
      <c r="U139" s="64">
        <f t="shared" si="70"/>
        <v>0</v>
      </c>
      <c r="V139" s="63">
        <v>39</v>
      </c>
      <c r="W139" s="64">
        <f t="shared" si="71"/>
        <v>9.75</v>
      </c>
      <c r="X139" s="27">
        <f t="shared" si="72"/>
        <v>96</v>
      </c>
      <c r="Y139" s="11">
        <f t="shared" si="73"/>
        <v>1354.48</v>
      </c>
      <c r="Z139" s="61">
        <v>1480511474.6700001</v>
      </c>
      <c r="AA139" s="63">
        <v>9429</v>
      </c>
      <c r="AB139" s="27">
        <f t="shared" si="53"/>
        <v>157016.81</v>
      </c>
      <c r="AC139" s="10">
        <f t="shared" si="54"/>
        <v>0.61212200000000005</v>
      </c>
      <c r="AD139" s="63">
        <v>116098</v>
      </c>
      <c r="AE139" s="10">
        <f t="shared" si="55"/>
        <v>0.84168699999999996</v>
      </c>
      <c r="AF139" s="10">
        <f t="shared" si="83"/>
        <v>0.31900899999999999</v>
      </c>
      <c r="AG139" s="66">
        <f t="shared" si="56"/>
        <v>0.31900899999999999</v>
      </c>
      <c r="AH139" s="67">
        <f t="shared" si="57"/>
        <v>0</v>
      </c>
      <c r="AI139" s="68">
        <f t="shared" si="74"/>
        <v>0.31900899999999999</v>
      </c>
      <c r="AJ139" s="63">
        <v>0</v>
      </c>
      <c r="AK139">
        <v>0</v>
      </c>
      <c r="AL139" s="26">
        <f t="shared" si="75"/>
        <v>0</v>
      </c>
      <c r="AM139" s="63">
        <v>0</v>
      </c>
      <c r="AN139">
        <v>0</v>
      </c>
      <c r="AO139" s="26">
        <f t="shared" si="76"/>
        <v>0</v>
      </c>
      <c r="AP139" s="26">
        <f t="shared" si="58"/>
        <v>4979852</v>
      </c>
      <c r="AQ139" s="26">
        <f t="shared" si="77"/>
        <v>4979852</v>
      </c>
      <c r="AR139" s="69">
        <v>4363751</v>
      </c>
      <c r="AS139" s="69">
        <f t="shared" si="84"/>
        <v>4979852</v>
      </c>
      <c r="AT139" s="63">
        <v>4775020</v>
      </c>
      <c r="AU139" s="26">
        <f t="shared" si="85"/>
        <v>204832</v>
      </c>
      <c r="AV139" s="70" t="str">
        <f t="shared" si="87"/>
        <v>Yes</v>
      </c>
      <c r="AW139" s="69">
        <f t="shared" si="78"/>
        <v>204832</v>
      </c>
      <c r="AX139" s="71">
        <f t="shared" si="79"/>
        <v>4979852</v>
      </c>
      <c r="AY139" s="72">
        <f t="shared" si="86"/>
        <v>4979852</v>
      </c>
      <c r="AZ139" s="73">
        <f t="shared" si="80"/>
        <v>204832</v>
      </c>
      <c r="BA139" s="73"/>
      <c r="BB139" s="73">
        <f t="shared" si="81"/>
        <v>12501.006622728692</v>
      </c>
      <c r="BC139" s="26"/>
      <c r="BE139" s="74">
        <f t="shared" si="82"/>
        <v>0</v>
      </c>
      <c r="BF139" s="74">
        <f t="shared" si="89"/>
        <v>0</v>
      </c>
      <c r="BG139" s="74">
        <f t="shared" si="89"/>
        <v>0</v>
      </c>
      <c r="BH139" s="74">
        <f t="shared" si="89"/>
        <v>0</v>
      </c>
      <c r="BI139" s="74">
        <f t="shared" si="89"/>
        <v>0</v>
      </c>
      <c r="BJ139" s="74">
        <f t="shared" si="89"/>
        <v>0</v>
      </c>
      <c r="BK139" s="74">
        <f t="shared" si="89"/>
        <v>0</v>
      </c>
      <c r="BL139" s="74">
        <f t="shared" si="89"/>
        <v>0</v>
      </c>
      <c r="BM139" s="74"/>
      <c r="BO139" s="74">
        <f t="shared" si="90"/>
        <v>0</v>
      </c>
      <c r="BP139" s="74">
        <f t="shared" si="90"/>
        <v>0</v>
      </c>
      <c r="BQ139" s="74">
        <f t="shared" si="90"/>
        <v>0</v>
      </c>
      <c r="BR139" s="74">
        <f t="shared" si="90"/>
        <v>0</v>
      </c>
      <c r="BS139" s="74">
        <f t="shared" si="90"/>
        <v>0</v>
      </c>
      <c r="BT139" s="74">
        <f t="shared" si="90"/>
        <v>0</v>
      </c>
      <c r="BU139" s="74">
        <f t="shared" si="90"/>
        <v>0</v>
      </c>
      <c r="BV139" s="74">
        <f t="shared" si="90"/>
        <v>0</v>
      </c>
      <c r="BX139" s="74">
        <f t="shared" si="61"/>
        <v>4979852</v>
      </c>
      <c r="BY139" s="74">
        <f t="shared" si="91"/>
        <v>4979852</v>
      </c>
      <c r="BZ139" s="74">
        <f t="shared" si="91"/>
        <v>4979852</v>
      </c>
      <c r="CA139" s="74">
        <f t="shared" si="91"/>
        <v>4979852</v>
      </c>
      <c r="CB139" s="74">
        <f t="shared" si="91"/>
        <v>4979852</v>
      </c>
      <c r="CC139" s="74">
        <f t="shared" si="91"/>
        <v>4979852</v>
      </c>
      <c r="CD139" s="74">
        <f t="shared" si="91"/>
        <v>4979852</v>
      </c>
      <c r="CE139" s="74">
        <f t="shared" si="91"/>
        <v>4979852</v>
      </c>
      <c r="CF139" s="74"/>
      <c r="CG139" s="74">
        <f t="shared" si="63"/>
        <v>4979852</v>
      </c>
      <c r="CH139" s="74">
        <f t="shared" ref="CH139:CN154" si="93">IF(OR($C139=1,$B139=1),MAX(BY139,CG139,$AR139),BY139)</f>
        <v>4979852</v>
      </c>
      <c r="CI139" s="74">
        <f t="shared" si="93"/>
        <v>4979852</v>
      </c>
      <c r="CJ139" s="74">
        <f t="shared" si="93"/>
        <v>4979852</v>
      </c>
      <c r="CK139" s="74">
        <f t="shared" si="93"/>
        <v>4979852</v>
      </c>
      <c r="CL139" s="74">
        <f t="shared" si="93"/>
        <v>4979852</v>
      </c>
      <c r="CM139" s="74">
        <f t="shared" si="93"/>
        <v>4979852</v>
      </c>
      <c r="CN139" s="74">
        <f t="shared" si="93"/>
        <v>4979852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>
        <v>0</v>
      </c>
      <c r="H140" s="6">
        <v>114</v>
      </c>
      <c r="I140" s="2" t="s">
        <v>301</v>
      </c>
      <c r="J140" s="60"/>
      <c r="K140" s="61">
        <v>620.52</v>
      </c>
      <c r="L140" s="76"/>
      <c r="M140" s="63">
        <v>183</v>
      </c>
      <c r="N140" s="64">
        <f t="shared" si="65"/>
        <v>54.9</v>
      </c>
      <c r="O140" s="64">
        <f t="shared" si="66"/>
        <v>372.31</v>
      </c>
      <c r="P140" s="64">
        <f t="shared" si="67"/>
        <v>0</v>
      </c>
      <c r="Q140" s="64">
        <f t="shared" si="68"/>
        <v>0</v>
      </c>
      <c r="R140" s="65">
        <f t="shared" si="69"/>
        <v>0.28999999999999998</v>
      </c>
      <c r="S140" s="65">
        <f t="shared" si="51"/>
        <v>0</v>
      </c>
      <c r="T140" s="64">
        <f t="shared" si="52"/>
        <v>0</v>
      </c>
      <c r="U140" s="64">
        <f t="shared" si="70"/>
        <v>0</v>
      </c>
      <c r="V140" s="63">
        <v>12</v>
      </c>
      <c r="W140" s="64">
        <f t="shared" si="71"/>
        <v>3</v>
      </c>
      <c r="X140" s="27">
        <f t="shared" si="72"/>
        <v>54.9</v>
      </c>
      <c r="Y140" s="11">
        <f t="shared" si="73"/>
        <v>678.42</v>
      </c>
      <c r="Z140" s="61">
        <v>854551998.33000004</v>
      </c>
      <c r="AA140" s="63">
        <v>4840</v>
      </c>
      <c r="AB140" s="27">
        <f t="shared" si="53"/>
        <v>176560.33</v>
      </c>
      <c r="AC140" s="10">
        <f t="shared" si="54"/>
        <v>0.68831200000000003</v>
      </c>
      <c r="AD140" s="63">
        <v>103816</v>
      </c>
      <c r="AE140" s="10">
        <f t="shared" si="55"/>
        <v>0.75264500000000001</v>
      </c>
      <c r="AF140" s="10">
        <f t="shared" si="83"/>
        <v>0.29238799999999998</v>
      </c>
      <c r="AG140" s="66">
        <f t="shared" si="56"/>
        <v>0.29238799999999998</v>
      </c>
      <c r="AH140" s="67">
        <f t="shared" si="57"/>
        <v>0</v>
      </c>
      <c r="AI140" s="68">
        <f t="shared" si="74"/>
        <v>0.29238799999999998</v>
      </c>
      <c r="AJ140" s="63">
        <v>0</v>
      </c>
      <c r="AK140">
        <v>0</v>
      </c>
      <c r="AL140" s="26">
        <f t="shared" si="75"/>
        <v>0</v>
      </c>
      <c r="AM140" s="63">
        <v>102</v>
      </c>
      <c r="AN140">
        <v>4</v>
      </c>
      <c r="AO140" s="26">
        <f t="shared" si="76"/>
        <v>40800</v>
      </c>
      <c r="AP140" s="26">
        <f t="shared" si="58"/>
        <v>2286121</v>
      </c>
      <c r="AQ140" s="26">
        <f t="shared" si="77"/>
        <v>2326921</v>
      </c>
      <c r="AR140" s="69">
        <v>3012017</v>
      </c>
      <c r="AS140" s="69">
        <f t="shared" si="84"/>
        <v>2326921</v>
      </c>
      <c r="AT140" s="63">
        <v>2952496</v>
      </c>
      <c r="AU140" s="26">
        <f t="shared" si="85"/>
        <v>625575</v>
      </c>
      <c r="AV140" s="70" t="str">
        <f t="shared" si="87"/>
        <v>No</v>
      </c>
      <c r="AW140" s="69">
        <f t="shared" si="78"/>
        <v>0</v>
      </c>
      <c r="AX140" s="71">
        <f t="shared" si="79"/>
        <v>2952496</v>
      </c>
      <c r="AY140" s="72">
        <f t="shared" si="86"/>
        <v>2952496</v>
      </c>
      <c r="AZ140" s="73">
        <f t="shared" si="80"/>
        <v>0</v>
      </c>
      <c r="BA140" s="73"/>
      <c r="BB140" s="73">
        <f t="shared" si="81"/>
        <v>12600.384355057047</v>
      </c>
      <c r="BC140" s="26"/>
      <c r="BE140" s="74">
        <f t="shared" si="82"/>
        <v>-625575</v>
      </c>
      <c r="BF140" s="74">
        <f t="shared" si="89"/>
        <v>-625575</v>
      </c>
      <c r="BG140" s="74">
        <f t="shared" si="89"/>
        <v>-536180.33250000002</v>
      </c>
      <c r="BH140" s="74">
        <f t="shared" si="89"/>
        <v>-446799.07107225014</v>
      </c>
      <c r="BI140" s="74">
        <f t="shared" si="89"/>
        <v>-357439.2568578003</v>
      </c>
      <c r="BJ140" s="74">
        <f t="shared" si="89"/>
        <v>-268079.44264334999</v>
      </c>
      <c r="BK140" s="74">
        <f t="shared" si="89"/>
        <v>-178728.56441032141</v>
      </c>
      <c r="BL140" s="74">
        <f t="shared" si="89"/>
        <v>-89364.282205160707</v>
      </c>
      <c r="BM140" s="74"/>
      <c r="BO140" s="74">
        <f t="shared" si="90"/>
        <v>0</v>
      </c>
      <c r="BP140" s="74">
        <f t="shared" si="90"/>
        <v>-89394.667499999996</v>
      </c>
      <c r="BQ140" s="74">
        <f t="shared" si="90"/>
        <v>-89381.261427749996</v>
      </c>
      <c r="BR140" s="74">
        <f t="shared" si="90"/>
        <v>-89359.814214450031</v>
      </c>
      <c r="BS140" s="74">
        <f t="shared" si="90"/>
        <v>-89359.814214450074</v>
      </c>
      <c r="BT140" s="74">
        <f t="shared" si="90"/>
        <v>-89350.878233028547</v>
      </c>
      <c r="BU140" s="74">
        <f t="shared" si="90"/>
        <v>-89364.282205160707</v>
      </c>
      <c r="BV140" s="74">
        <f t="shared" si="90"/>
        <v>-89364.282205160707</v>
      </c>
      <c r="BX140" s="74">
        <f t="shared" si="61"/>
        <v>2952496</v>
      </c>
      <c r="BY140" s="74">
        <f t="shared" si="91"/>
        <v>2863101.3325</v>
      </c>
      <c r="BZ140" s="74">
        <f t="shared" si="91"/>
        <v>2773720.0710722501</v>
      </c>
      <c r="CA140" s="74">
        <f t="shared" si="91"/>
        <v>2684360.2568578003</v>
      </c>
      <c r="CB140" s="74">
        <f t="shared" si="91"/>
        <v>2595000.44264335</v>
      </c>
      <c r="CC140" s="74">
        <f t="shared" si="91"/>
        <v>2505649.5644103214</v>
      </c>
      <c r="CD140" s="74">
        <f t="shared" si="91"/>
        <v>2416285.2822051607</v>
      </c>
      <c r="CE140" s="74">
        <f t="shared" si="91"/>
        <v>2326921</v>
      </c>
      <c r="CF140" s="74"/>
      <c r="CG140" s="74">
        <f t="shared" si="63"/>
        <v>2952496</v>
      </c>
      <c r="CH140" s="74">
        <f t="shared" si="93"/>
        <v>2863101.3325</v>
      </c>
      <c r="CI140" s="74">
        <f t="shared" si="93"/>
        <v>2773720.0710722501</v>
      </c>
      <c r="CJ140" s="74">
        <f t="shared" si="93"/>
        <v>2684360.2568578003</v>
      </c>
      <c r="CK140" s="74">
        <f t="shared" si="93"/>
        <v>2595000.44264335</v>
      </c>
      <c r="CL140" s="74">
        <f t="shared" si="93"/>
        <v>2505649.5644103214</v>
      </c>
      <c r="CM140" s="74">
        <f t="shared" si="93"/>
        <v>2416285.2822051607</v>
      </c>
      <c r="CN140" s="74">
        <f t="shared" si="93"/>
        <v>2326921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>
        <v>0</v>
      </c>
      <c r="H141" s="6">
        <v>115</v>
      </c>
      <c r="I141" s="2" t="s">
        <v>302</v>
      </c>
      <c r="J141" s="60"/>
      <c r="K141" s="61">
        <v>1273.29</v>
      </c>
      <c r="L141" s="62"/>
      <c r="M141" s="63">
        <v>293</v>
      </c>
      <c r="N141" s="64">
        <f t="shared" si="65"/>
        <v>87.9</v>
      </c>
      <c r="O141" s="64">
        <f t="shared" si="66"/>
        <v>763.97</v>
      </c>
      <c r="P141" s="64">
        <f t="shared" si="67"/>
        <v>0</v>
      </c>
      <c r="Q141" s="64">
        <f t="shared" si="68"/>
        <v>0</v>
      </c>
      <c r="R141" s="65">
        <f t="shared" si="69"/>
        <v>0.23</v>
      </c>
      <c r="S141" s="65">
        <f t="shared" si="51"/>
        <v>0</v>
      </c>
      <c r="T141" s="64">
        <f t="shared" si="52"/>
        <v>0</v>
      </c>
      <c r="U141" s="64">
        <f t="shared" si="70"/>
        <v>0</v>
      </c>
      <c r="V141" s="63">
        <v>27</v>
      </c>
      <c r="W141" s="64">
        <f t="shared" si="71"/>
        <v>6.75</v>
      </c>
      <c r="X141" s="27">
        <f t="shared" si="72"/>
        <v>87.9</v>
      </c>
      <c r="Y141" s="11">
        <f t="shared" si="73"/>
        <v>1367.94</v>
      </c>
      <c r="Z141" s="61">
        <v>1612592759</v>
      </c>
      <c r="AA141" s="63">
        <v>9435</v>
      </c>
      <c r="AB141" s="27">
        <f t="shared" si="53"/>
        <v>170916.03</v>
      </c>
      <c r="AC141" s="10">
        <f t="shared" si="54"/>
        <v>0.66630800000000001</v>
      </c>
      <c r="AD141" s="63">
        <v>124382</v>
      </c>
      <c r="AE141" s="10">
        <f t="shared" si="55"/>
        <v>0.90174399999999999</v>
      </c>
      <c r="AF141" s="10">
        <f t="shared" si="83"/>
        <v>0.26306099999999999</v>
      </c>
      <c r="AG141" s="66">
        <f t="shared" si="56"/>
        <v>0.26306099999999999</v>
      </c>
      <c r="AH141" s="67">
        <f t="shared" si="57"/>
        <v>0</v>
      </c>
      <c r="AI141" s="68">
        <f t="shared" si="74"/>
        <v>0.26306099999999999</v>
      </c>
      <c r="AJ141" s="63">
        <v>1275</v>
      </c>
      <c r="AK141">
        <v>13</v>
      </c>
      <c r="AL141" s="26">
        <f t="shared" si="75"/>
        <v>1657500</v>
      </c>
      <c r="AM141" s="63">
        <v>0</v>
      </c>
      <c r="AN141">
        <v>0</v>
      </c>
      <c r="AO141" s="26">
        <f t="shared" si="76"/>
        <v>0</v>
      </c>
      <c r="AP141" s="26">
        <f t="shared" si="58"/>
        <v>4147290</v>
      </c>
      <c r="AQ141" s="26">
        <f t="shared" si="77"/>
        <v>5804790</v>
      </c>
      <c r="AR141" s="69">
        <v>5297609</v>
      </c>
      <c r="AS141" s="69">
        <f t="shared" si="84"/>
        <v>5804790</v>
      </c>
      <c r="AT141" s="63">
        <v>5836389</v>
      </c>
      <c r="AU141" s="26">
        <f t="shared" si="85"/>
        <v>31599</v>
      </c>
      <c r="AV141" s="70" t="str">
        <f t="shared" si="87"/>
        <v>No</v>
      </c>
      <c r="AW141" s="69">
        <f t="shared" si="78"/>
        <v>0</v>
      </c>
      <c r="AX141" s="71">
        <f t="shared" si="79"/>
        <v>5836389</v>
      </c>
      <c r="AY141" s="72">
        <f t="shared" si="86"/>
        <v>5836389</v>
      </c>
      <c r="AZ141" s="73">
        <f t="shared" si="80"/>
        <v>0</v>
      </c>
      <c r="BA141" s="73"/>
      <c r="BB141" s="73">
        <f t="shared" si="81"/>
        <v>12381.710765026035</v>
      </c>
      <c r="BC141" s="26"/>
      <c r="BE141" s="74">
        <f t="shared" si="82"/>
        <v>-31599</v>
      </c>
      <c r="BF141" s="74">
        <f t="shared" si="89"/>
        <v>-31599</v>
      </c>
      <c r="BG141" s="74">
        <f t="shared" si="89"/>
        <v>-27083.50289999973</v>
      </c>
      <c r="BH141" s="74">
        <f t="shared" si="89"/>
        <v>-22568.682966569439</v>
      </c>
      <c r="BI141" s="74">
        <f t="shared" si="89"/>
        <v>-18054.946373255923</v>
      </c>
      <c r="BJ141" s="74">
        <f t="shared" si="89"/>
        <v>-13541.209779942408</v>
      </c>
      <c r="BK141" s="74">
        <f t="shared" si="89"/>
        <v>-9027.9245602879673</v>
      </c>
      <c r="BL141" s="74">
        <f t="shared" si="89"/>
        <v>-4513.9622801439837</v>
      </c>
      <c r="BM141" s="74"/>
      <c r="BO141" s="74">
        <f t="shared" si="90"/>
        <v>0</v>
      </c>
      <c r="BP141" s="74">
        <f t="shared" si="90"/>
        <v>-4515.4970999999996</v>
      </c>
      <c r="BQ141" s="74">
        <f t="shared" si="90"/>
        <v>-4514.8199334299543</v>
      </c>
      <c r="BR141" s="74">
        <f t="shared" si="90"/>
        <v>-4513.7365933138881</v>
      </c>
      <c r="BS141" s="74">
        <f t="shared" si="90"/>
        <v>-4513.7365933139808</v>
      </c>
      <c r="BT141" s="74">
        <f t="shared" si="90"/>
        <v>-4513.2852196548047</v>
      </c>
      <c r="BU141" s="74">
        <f t="shared" si="90"/>
        <v>-4513.9622801439837</v>
      </c>
      <c r="BV141" s="74">
        <f t="shared" si="90"/>
        <v>-4513.9622801439837</v>
      </c>
      <c r="BX141" s="74">
        <f t="shared" si="61"/>
        <v>5836389</v>
      </c>
      <c r="BY141" s="74">
        <f t="shared" si="91"/>
        <v>5831873.5028999997</v>
      </c>
      <c r="BZ141" s="74">
        <f t="shared" si="91"/>
        <v>5827358.6829665694</v>
      </c>
      <c r="CA141" s="74">
        <f t="shared" si="91"/>
        <v>5822844.9463732559</v>
      </c>
      <c r="CB141" s="74">
        <f t="shared" si="91"/>
        <v>5818331.2097799424</v>
      </c>
      <c r="CC141" s="74">
        <f t="shared" si="91"/>
        <v>5813817.924560288</v>
      </c>
      <c r="CD141" s="74">
        <f t="shared" si="91"/>
        <v>5809303.962280144</v>
      </c>
      <c r="CE141" s="74">
        <f t="shared" si="91"/>
        <v>5804790</v>
      </c>
      <c r="CF141" s="74"/>
      <c r="CG141" s="74">
        <f t="shared" si="63"/>
        <v>5836389</v>
      </c>
      <c r="CH141" s="74">
        <f t="shared" si="93"/>
        <v>5831873.5028999997</v>
      </c>
      <c r="CI141" s="74">
        <f t="shared" si="93"/>
        <v>5827358.6829665694</v>
      </c>
      <c r="CJ141" s="74">
        <f t="shared" si="93"/>
        <v>5822844.9463732559</v>
      </c>
      <c r="CK141" s="74">
        <f t="shared" si="93"/>
        <v>5818331.2097799424</v>
      </c>
      <c r="CL141" s="74">
        <f t="shared" si="93"/>
        <v>5813817.924560288</v>
      </c>
      <c r="CM141" s="74">
        <f t="shared" si="93"/>
        <v>5809303.962280144</v>
      </c>
      <c r="CN141" s="74">
        <f t="shared" si="93"/>
        <v>5804790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>
        <v>25</v>
      </c>
      <c r="H142" s="6">
        <v>116</v>
      </c>
      <c r="I142" s="2" t="s">
        <v>303</v>
      </c>
      <c r="J142" s="60"/>
      <c r="K142" s="61">
        <v>1117.8499999999999</v>
      </c>
      <c r="L142" s="76"/>
      <c r="M142" s="63">
        <v>652</v>
      </c>
      <c r="N142" s="64">
        <f t="shared" si="65"/>
        <v>195.6</v>
      </c>
      <c r="O142" s="64">
        <f t="shared" si="66"/>
        <v>670.71</v>
      </c>
      <c r="P142" s="64">
        <f t="shared" si="67"/>
        <v>0</v>
      </c>
      <c r="Q142" s="64">
        <f t="shared" si="68"/>
        <v>0</v>
      </c>
      <c r="R142" s="65">
        <f t="shared" si="69"/>
        <v>0.57999999999999996</v>
      </c>
      <c r="S142" s="65">
        <f t="shared" si="51"/>
        <v>0</v>
      </c>
      <c r="T142" s="64">
        <f t="shared" si="52"/>
        <v>0</v>
      </c>
      <c r="U142" s="64">
        <f t="shared" si="70"/>
        <v>0</v>
      </c>
      <c r="V142" s="63">
        <v>61</v>
      </c>
      <c r="W142" s="64">
        <f t="shared" si="71"/>
        <v>15.25</v>
      </c>
      <c r="X142" s="27">
        <f t="shared" si="72"/>
        <v>195.6</v>
      </c>
      <c r="Y142" s="11">
        <f t="shared" si="73"/>
        <v>1328.6999999999998</v>
      </c>
      <c r="Z142" s="61">
        <v>1438452200</v>
      </c>
      <c r="AA142" s="63">
        <v>9302</v>
      </c>
      <c r="AB142" s="27">
        <f t="shared" si="53"/>
        <v>154639.01999999999</v>
      </c>
      <c r="AC142" s="10">
        <f t="shared" si="54"/>
        <v>0.60285299999999997</v>
      </c>
      <c r="AD142" s="63">
        <v>63721</v>
      </c>
      <c r="AE142" s="10">
        <f t="shared" si="55"/>
        <v>0.46196399999999999</v>
      </c>
      <c r="AF142" s="10">
        <f t="shared" si="83"/>
        <v>0.43941400000000003</v>
      </c>
      <c r="AG142" s="66">
        <f t="shared" si="56"/>
        <v>0.43941400000000003</v>
      </c>
      <c r="AH142" s="67">
        <f t="shared" si="57"/>
        <v>0</v>
      </c>
      <c r="AI142" s="68">
        <f t="shared" si="74"/>
        <v>0.43941400000000003</v>
      </c>
      <c r="AJ142" s="63">
        <v>0</v>
      </c>
      <c r="AK142">
        <v>0</v>
      </c>
      <c r="AL142" s="26">
        <f t="shared" si="75"/>
        <v>0</v>
      </c>
      <c r="AM142" s="63">
        <v>1</v>
      </c>
      <c r="AN142">
        <v>4</v>
      </c>
      <c r="AO142" s="26">
        <f t="shared" si="76"/>
        <v>400</v>
      </c>
      <c r="AP142" s="26">
        <f t="shared" si="58"/>
        <v>6728864</v>
      </c>
      <c r="AQ142" s="26">
        <f t="shared" si="77"/>
        <v>6729264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85"/>
        <v>1611018</v>
      </c>
      <c r="AV142" s="70" t="str">
        <f t="shared" si="87"/>
        <v>No</v>
      </c>
      <c r="AW142" s="69">
        <f t="shared" si="78"/>
        <v>0</v>
      </c>
      <c r="AX142" s="71">
        <f t="shared" si="79"/>
        <v>8340282</v>
      </c>
      <c r="AY142" s="72">
        <f t="shared" si="86"/>
        <v>8340282</v>
      </c>
      <c r="AZ142" s="73">
        <f t="shared" si="80"/>
        <v>0</v>
      </c>
      <c r="BA142" s="73"/>
      <c r="BB142" s="73">
        <f t="shared" si="81"/>
        <v>13698.857181196045</v>
      </c>
      <c r="BC142" s="26"/>
      <c r="BE142" s="74">
        <f t="shared" si="82"/>
        <v>-1611018</v>
      </c>
      <c r="BF142" s="74">
        <f t="shared" si="89"/>
        <v>-1611018</v>
      </c>
      <c r="BG142" s="74">
        <f t="shared" si="89"/>
        <v>-1611018</v>
      </c>
      <c r="BH142" s="74">
        <f t="shared" si="89"/>
        <v>-1611018</v>
      </c>
      <c r="BI142" s="74">
        <f t="shared" si="89"/>
        <v>-1611018</v>
      </c>
      <c r="BJ142" s="74">
        <f t="shared" si="89"/>
        <v>-1611018</v>
      </c>
      <c r="BK142" s="74">
        <f t="shared" si="89"/>
        <v>-1611018</v>
      </c>
      <c r="BL142" s="74">
        <f t="shared" si="89"/>
        <v>-1611018</v>
      </c>
      <c r="BM142" s="74"/>
      <c r="BO142" s="74">
        <f t="shared" si="90"/>
        <v>0</v>
      </c>
      <c r="BP142" s="74">
        <f t="shared" si="90"/>
        <v>-230214.47219999999</v>
      </c>
      <c r="BQ142" s="74">
        <f t="shared" si="90"/>
        <v>-268556.70059999998</v>
      </c>
      <c r="BR142" s="74">
        <f t="shared" si="90"/>
        <v>-322203.60000000003</v>
      </c>
      <c r="BS142" s="74">
        <f t="shared" si="90"/>
        <v>-402754.5</v>
      </c>
      <c r="BT142" s="74">
        <f t="shared" si="90"/>
        <v>-536952.29940000002</v>
      </c>
      <c r="BU142" s="74">
        <f t="shared" si="90"/>
        <v>-805509</v>
      </c>
      <c r="BV142" s="74">
        <f t="shared" si="90"/>
        <v>-1611018</v>
      </c>
      <c r="BX142" s="74">
        <f t="shared" si="61"/>
        <v>8340282</v>
      </c>
      <c r="BY142" s="74">
        <f t="shared" si="91"/>
        <v>8110067.5278000003</v>
      </c>
      <c r="BZ142" s="74">
        <f t="shared" si="91"/>
        <v>8071725.2993999999</v>
      </c>
      <c r="CA142" s="74">
        <f t="shared" si="91"/>
        <v>8018078.4000000004</v>
      </c>
      <c r="CB142" s="74">
        <f t="shared" si="91"/>
        <v>7937527.5</v>
      </c>
      <c r="CC142" s="74">
        <f t="shared" si="91"/>
        <v>7803329.7006000001</v>
      </c>
      <c r="CD142" s="74">
        <f t="shared" si="91"/>
        <v>7534773</v>
      </c>
      <c r="CE142" s="74">
        <f t="shared" si="91"/>
        <v>6729264</v>
      </c>
      <c r="CF142" s="74"/>
      <c r="CG142" s="74">
        <f t="shared" si="63"/>
        <v>8340282</v>
      </c>
      <c r="CH142" s="74">
        <f t="shared" si="93"/>
        <v>8340282</v>
      </c>
      <c r="CI142" s="74">
        <f t="shared" si="93"/>
        <v>8340282</v>
      </c>
      <c r="CJ142" s="74">
        <f t="shared" si="93"/>
        <v>8340282</v>
      </c>
      <c r="CK142" s="74">
        <f t="shared" si="93"/>
        <v>8340282</v>
      </c>
      <c r="CL142" s="74">
        <f t="shared" si="93"/>
        <v>8340282</v>
      </c>
      <c r="CM142" s="74">
        <f t="shared" si="93"/>
        <v>8340282</v>
      </c>
      <c r="CN142" s="74">
        <f t="shared" si="93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>
        <v>0</v>
      </c>
      <c r="H143" s="6">
        <v>117</v>
      </c>
      <c r="I143" s="2" t="s">
        <v>304</v>
      </c>
      <c r="J143" s="60"/>
      <c r="K143" s="61">
        <v>1175.67</v>
      </c>
      <c r="L143" s="62"/>
      <c r="M143" s="63">
        <v>120</v>
      </c>
      <c r="N143" s="64">
        <f t="shared" si="65"/>
        <v>36</v>
      </c>
      <c r="O143" s="64">
        <f t="shared" si="66"/>
        <v>705.4</v>
      </c>
      <c r="P143" s="64">
        <f t="shared" si="67"/>
        <v>0</v>
      </c>
      <c r="Q143" s="64">
        <f t="shared" si="68"/>
        <v>0</v>
      </c>
      <c r="R143" s="65">
        <f t="shared" si="69"/>
        <v>0.1</v>
      </c>
      <c r="S143" s="65">
        <f t="shared" si="51"/>
        <v>0</v>
      </c>
      <c r="T143" s="64">
        <f t="shared" si="52"/>
        <v>0</v>
      </c>
      <c r="U143" s="64">
        <f t="shared" si="70"/>
        <v>0</v>
      </c>
      <c r="V143" s="63">
        <v>15</v>
      </c>
      <c r="W143" s="64">
        <f t="shared" si="71"/>
        <v>3.75</v>
      </c>
      <c r="X143" s="27">
        <f t="shared" si="72"/>
        <v>36</v>
      </c>
      <c r="Y143" s="11">
        <f t="shared" si="73"/>
        <v>1215.42</v>
      </c>
      <c r="Z143" s="61">
        <v>2799129321.6700001</v>
      </c>
      <c r="AA143" s="63">
        <v>8746</v>
      </c>
      <c r="AB143" s="27">
        <f t="shared" si="53"/>
        <v>320046.8</v>
      </c>
      <c r="AC143" s="10">
        <f t="shared" si="54"/>
        <v>1.247687</v>
      </c>
      <c r="AD143" s="63">
        <v>165391</v>
      </c>
      <c r="AE143" s="10">
        <f t="shared" si="55"/>
        <v>1.1990510000000001</v>
      </c>
      <c r="AF143" s="10">
        <f t="shared" si="83"/>
        <v>-0.233096</v>
      </c>
      <c r="AG143" s="66">
        <f t="shared" si="56"/>
        <v>0.01</v>
      </c>
      <c r="AH143" s="67">
        <f t="shared" si="57"/>
        <v>0</v>
      </c>
      <c r="AI143" s="68">
        <f t="shared" si="74"/>
        <v>0.01</v>
      </c>
      <c r="AJ143" s="63">
        <v>351</v>
      </c>
      <c r="AK143">
        <v>4</v>
      </c>
      <c r="AL143" s="26">
        <f t="shared" si="75"/>
        <v>140400</v>
      </c>
      <c r="AM143" s="63">
        <v>0</v>
      </c>
      <c r="AN143">
        <v>0</v>
      </c>
      <c r="AO143" s="26">
        <f t="shared" si="76"/>
        <v>0</v>
      </c>
      <c r="AP143" s="26">
        <f t="shared" si="58"/>
        <v>140077</v>
      </c>
      <c r="AQ143" s="26">
        <f t="shared" si="77"/>
        <v>280477</v>
      </c>
      <c r="AR143" s="69">
        <v>180135</v>
      </c>
      <c r="AS143" s="69">
        <f t="shared" si="84"/>
        <v>280477</v>
      </c>
      <c r="AT143" s="63">
        <v>262365</v>
      </c>
      <c r="AU143" s="26">
        <f t="shared" si="85"/>
        <v>18112</v>
      </c>
      <c r="AV143" s="70" t="str">
        <f t="shared" si="87"/>
        <v>Yes</v>
      </c>
      <c r="AW143" s="69">
        <f t="shared" si="78"/>
        <v>18112</v>
      </c>
      <c r="AX143" s="71">
        <f t="shared" si="79"/>
        <v>280477</v>
      </c>
      <c r="AY143" s="72">
        <f t="shared" si="86"/>
        <v>280477</v>
      </c>
      <c r="AZ143" s="73">
        <f t="shared" si="80"/>
        <v>18112</v>
      </c>
      <c r="BA143" s="73"/>
      <c r="BB143" s="73">
        <f t="shared" si="81"/>
        <v>11914.666105284645</v>
      </c>
      <c r="BC143" s="26"/>
      <c r="BE143" s="74">
        <f t="shared" si="82"/>
        <v>0</v>
      </c>
      <c r="BF143" s="74">
        <f t="shared" si="89"/>
        <v>0</v>
      </c>
      <c r="BG143" s="74">
        <f t="shared" si="89"/>
        <v>0</v>
      </c>
      <c r="BH143" s="74">
        <f t="shared" si="89"/>
        <v>0</v>
      </c>
      <c r="BI143" s="74">
        <f t="shared" si="89"/>
        <v>0</v>
      </c>
      <c r="BJ143" s="74">
        <f t="shared" si="89"/>
        <v>0</v>
      </c>
      <c r="BK143" s="74">
        <f t="shared" si="89"/>
        <v>0</v>
      </c>
      <c r="BL143" s="74">
        <f t="shared" si="89"/>
        <v>0</v>
      </c>
      <c r="BM143" s="74"/>
      <c r="BO143" s="74">
        <f t="shared" si="90"/>
        <v>0</v>
      </c>
      <c r="BP143" s="74">
        <f t="shared" si="90"/>
        <v>0</v>
      </c>
      <c r="BQ143" s="74">
        <f t="shared" si="90"/>
        <v>0</v>
      </c>
      <c r="BR143" s="74">
        <f t="shared" si="90"/>
        <v>0</v>
      </c>
      <c r="BS143" s="74">
        <f t="shared" si="90"/>
        <v>0</v>
      </c>
      <c r="BT143" s="74">
        <f t="shared" si="90"/>
        <v>0</v>
      </c>
      <c r="BU143" s="74">
        <f t="shared" si="90"/>
        <v>0</v>
      </c>
      <c r="BV143" s="74">
        <f t="shared" si="90"/>
        <v>0</v>
      </c>
      <c r="BX143" s="74">
        <f t="shared" si="61"/>
        <v>280477</v>
      </c>
      <c r="BY143" s="74">
        <f t="shared" si="91"/>
        <v>280477</v>
      </c>
      <c r="BZ143" s="74">
        <f t="shared" si="91"/>
        <v>280477</v>
      </c>
      <c r="CA143" s="74">
        <f t="shared" si="91"/>
        <v>280477</v>
      </c>
      <c r="CB143" s="74">
        <f t="shared" si="91"/>
        <v>280477</v>
      </c>
      <c r="CC143" s="74">
        <f t="shared" si="91"/>
        <v>280477</v>
      </c>
      <c r="CD143" s="74">
        <f t="shared" si="91"/>
        <v>280477</v>
      </c>
      <c r="CE143" s="74">
        <f t="shared" si="91"/>
        <v>280477</v>
      </c>
      <c r="CF143" s="74"/>
      <c r="CG143" s="74">
        <f t="shared" si="63"/>
        <v>280477</v>
      </c>
      <c r="CH143" s="74">
        <f t="shared" si="93"/>
        <v>280477</v>
      </c>
      <c r="CI143" s="74">
        <f t="shared" si="93"/>
        <v>280477</v>
      </c>
      <c r="CJ143" s="74">
        <f t="shared" si="93"/>
        <v>280477</v>
      </c>
      <c r="CK143" s="74">
        <f t="shared" si="93"/>
        <v>280477</v>
      </c>
      <c r="CL143" s="74">
        <f t="shared" si="93"/>
        <v>280477</v>
      </c>
      <c r="CM143" s="74">
        <f t="shared" si="93"/>
        <v>280477</v>
      </c>
      <c r="CN143" s="74">
        <f t="shared" si="93"/>
        <v>280477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>
        <v>0</v>
      </c>
      <c r="H144" s="6">
        <v>118</v>
      </c>
      <c r="I144" s="2" t="s">
        <v>305</v>
      </c>
      <c r="J144" s="60"/>
      <c r="K144" s="61">
        <v>4470.53</v>
      </c>
      <c r="L144" s="62"/>
      <c r="M144" s="63">
        <v>360</v>
      </c>
      <c r="N144" s="64">
        <f t="shared" si="65"/>
        <v>108</v>
      </c>
      <c r="O144" s="64">
        <f t="shared" si="66"/>
        <v>2682.32</v>
      </c>
      <c r="P144" s="64">
        <f t="shared" si="67"/>
        <v>0</v>
      </c>
      <c r="Q144" s="64">
        <f t="shared" si="68"/>
        <v>0</v>
      </c>
      <c r="R144" s="65">
        <f t="shared" si="69"/>
        <v>0.08</v>
      </c>
      <c r="S144" s="65">
        <f t="shared" si="51"/>
        <v>0</v>
      </c>
      <c r="T144" s="64">
        <f t="shared" si="52"/>
        <v>0</v>
      </c>
      <c r="U144" s="64">
        <f t="shared" si="70"/>
        <v>0</v>
      </c>
      <c r="V144" s="63">
        <v>96</v>
      </c>
      <c r="W144" s="64">
        <f t="shared" si="71"/>
        <v>24</v>
      </c>
      <c r="X144" s="27">
        <f t="shared" si="72"/>
        <v>108</v>
      </c>
      <c r="Y144" s="11">
        <f t="shared" si="73"/>
        <v>4602.53</v>
      </c>
      <c r="Z144" s="61">
        <v>8269860300.3299999</v>
      </c>
      <c r="AA144" s="63">
        <v>25007</v>
      </c>
      <c r="AB144" s="27">
        <f t="shared" si="53"/>
        <v>330701.82</v>
      </c>
      <c r="AC144" s="10">
        <f t="shared" si="54"/>
        <v>1.2892250000000001</v>
      </c>
      <c r="AD144" s="63">
        <v>169363</v>
      </c>
      <c r="AE144" s="10">
        <f t="shared" si="55"/>
        <v>1.2278469999999999</v>
      </c>
      <c r="AF144" s="10">
        <f t="shared" si="83"/>
        <v>-0.270812</v>
      </c>
      <c r="AG144" s="66">
        <f t="shared" si="56"/>
        <v>0.01</v>
      </c>
      <c r="AH144" s="67">
        <f t="shared" si="57"/>
        <v>0</v>
      </c>
      <c r="AI144" s="68">
        <f t="shared" si="74"/>
        <v>0.01</v>
      </c>
      <c r="AJ144" s="63">
        <v>0</v>
      </c>
      <c r="AK144">
        <v>0</v>
      </c>
      <c r="AL144" s="26">
        <f t="shared" si="75"/>
        <v>0</v>
      </c>
      <c r="AM144" s="63">
        <v>0</v>
      </c>
      <c r="AN144">
        <v>0</v>
      </c>
      <c r="AO144" s="26">
        <f t="shared" si="76"/>
        <v>0</v>
      </c>
      <c r="AP144" s="26">
        <f t="shared" si="58"/>
        <v>530442</v>
      </c>
      <c r="AQ144" s="26">
        <f t="shared" si="77"/>
        <v>530442</v>
      </c>
      <c r="AR144" s="69">
        <v>571648</v>
      </c>
      <c r="AS144" s="69">
        <f t="shared" si="84"/>
        <v>530442</v>
      </c>
      <c r="AT144" s="63">
        <v>568700</v>
      </c>
      <c r="AU144" s="26">
        <f t="shared" si="85"/>
        <v>38258</v>
      </c>
      <c r="AV144" s="70" t="str">
        <f t="shared" si="87"/>
        <v>No</v>
      </c>
      <c r="AW144" s="69">
        <f t="shared" si="78"/>
        <v>0</v>
      </c>
      <c r="AX144" s="71">
        <f t="shared" si="79"/>
        <v>568700</v>
      </c>
      <c r="AY144" s="72">
        <f t="shared" si="86"/>
        <v>568700</v>
      </c>
      <c r="AZ144" s="73">
        <f t="shared" si="80"/>
        <v>0</v>
      </c>
      <c r="BA144" s="73"/>
      <c r="BB144" s="73">
        <f t="shared" si="81"/>
        <v>11865.295222266712</v>
      </c>
      <c r="BC144" s="26"/>
      <c r="BE144" s="74">
        <f t="shared" si="82"/>
        <v>-38258</v>
      </c>
      <c r="BF144" s="74">
        <f t="shared" si="89"/>
        <v>-38258</v>
      </c>
      <c r="BG144" s="74">
        <f t="shared" si="89"/>
        <v>-32790.93180000002</v>
      </c>
      <c r="BH144" s="74">
        <f t="shared" si="89"/>
        <v>-27324.683468939969</v>
      </c>
      <c r="BI144" s="74">
        <f t="shared" si="89"/>
        <v>-21859.746775151929</v>
      </c>
      <c r="BJ144" s="74">
        <f t="shared" si="89"/>
        <v>-16394.810081363888</v>
      </c>
      <c r="BK144" s="74">
        <f t="shared" si="89"/>
        <v>-10930.419881245354</v>
      </c>
      <c r="BL144" s="74">
        <f t="shared" si="89"/>
        <v>-5465.2099406226771</v>
      </c>
      <c r="BM144" s="74"/>
      <c r="BO144" s="74">
        <f t="shared" si="90"/>
        <v>0</v>
      </c>
      <c r="BP144" s="74">
        <f t="shared" si="90"/>
        <v>-5467.0681999999997</v>
      </c>
      <c r="BQ144" s="74">
        <f t="shared" si="90"/>
        <v>-5466.2483310600028</v>
      </c>
      <c r="BR144" s="74">
        <f t="shared" si="90"/>
        <v>-5464.936693787994</v>
      </c>
      <c r="BS144" s="74">
        <f t="shared" si="90"/>
        <v>-5464.9366937879822</v>
      </c>
      <c r="BT144" s="74">
        <f t="shared" si="90"/>
        <v>-5464.3902001185834</v>
      </c>
      <c r="BU144" s="74">
        <f t="shared" si="90"/>
        <v>-5465.2099406226771</v>
      </c>
      <c r="BV144" s="74">
        <f t="shared" si="90"/>
        <v>-5465.2099406226771</v>
      </c>
      <c r="BX144" s="74">
        <f t="shared" si="61"/>
        <v>568700</v>
      </c>
      <c r="BY144" s="74">
        <f t="shared" si="91"/>
        <v>563232.93180000002</v>
      </c>
      <c r="BZ144" s="74">
        <f t="shared" si="91"/>
        <v>557766.68346893997</v>
      </c>
      <c r="CA144" s="74">
        <f t="shared" si="91"/>
        <v>552301.74677515193</v>
      </c>
      <c r="CB144" s="74">
        <f t="shared" si="91"/>
        <v>546836.81008136389</v>
      </c>
      <c r="CC144" s="74">
        <f t="shared" si="91"/>
        <v>541372.41988124535</v>
      </c>
      <c r="CD144" s="74">
        <f t="shared" si="91"/>
        <v>535907.20994062268</v>
      </c>
      <c r="CE144" s="74">
        <f t="shared" si="91"/>
        <v>530442</v>
      </c>
      <c r="CF144" s="74"/>
      <c r="CG144" s="74">
        <f t="shared" si="63"/>
        <v>568700</v>
      </c>
      <c r="CH144" s="74">
        <f t="shared" si="93"/>
        <v>563232.93180000002</v>
      </c>
      <c r="CI144" s="74">
        <f t="shared" si="93"/>
        <v>557766.68346893997</v>
      </c>
      <c r="CJ144" s="74">
        <f t="shared" si="93"/>
        <v>552301.74677515193</v>
      </c>
      <c r="CK144" s="74">
        <f t="shared" si="93"/>
        <v>546836.81008136389</v>
      </c>
      <c r="CL144" s="74">
        <f t="shared" si="93"/>
        <v>541372.41988124535</v>
      </c>
      <c r="CM144" s="74">
        <f t="shared" si="93"/>
        <v>535907.20994062268</v>
      </c>
      <c r="CN144" s="74">
        <f t="shared" si="93"/>
        <v>530442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>
        <v>0</v>
      </c>
      <c r="H145" s="6">
        <v>119</v>
      </c>
      <c r="I145" s="2" t="s">
        <v>306</v>
      </c>
      <c r="J145" s="60"/>
      <c r="K145" s="61">
        <v>2687.96</v>
      </c>
      <c r="L145" s="62"/>
      <c r="M145" s="63">
        <v>622</v>
      </c>
      <c r="N145" s="64">
        <f t="shared" si="65"/>
        <v>186.6</v>
      </c>
      <c r="O145" s="64">
        <f t="shared" si="66"/>
        <v>1612.78</v>
      </c>
      <c r="P145" s="64">
        <f t="shared" si="67"/>
        <v>0</v>
      </c>
      <c r="Q145" s="64">
        <f t="shared" si="68"/>
        <v>0</v>
      </c>
      <c r="R145" s="65">
        <f t="shared" si="69"/>
        <v>0.23</v>
      </c>
      <c r="S145" s="65">
        <f t="shared" si="51"/>
        <v>0</v>
      </c>
      <c r="T145" s="64">
        <f t="shared" si="52"/>
        <v>0</v>
      </c>
      <c r="U145" s="64">
        <f t="shared" si="70"/>
        <v>0</v>
      </c>
      <c r="V145" s="63">
        <v>310</v>
      </c>
      <c r="W145" s="64">
        <f t="shared" si="71"/>
        <v>77.5</v>
      </c>
      <c r="X145" s="27">
        <f t="shared" si="72"/>
        <v>186.6</v>
      </c>
      <c r="Y145" s="11">
        <f t="shared" si="73"/>
        <v>2952.06</v>
      </c>
      <c r="Z145" s="61">
        <v>4079596089.3299999</v>
      </c>
      <c r="AA145" s="63">
        <v>20712</v>
      </c>
      <c r="AB145" s="27">
        <f t="shared" si="53"/>
        <v>196967.75</v>
      </c>
      <c r="AC145" s="10">
        <f t="shared" si="54"/>
        <v>0.76786900000000002</v>
      </c>
      <c r="AD145" s="63">
        <v>96773</v>
      </c>
      <c r="AE145" s="10">
        <f t="shared" si="55"/>
        <v>0.70158500000000001</v>
      </c>
      <c r="AF145" s="10">
        <f t="shared" si="83"/>
        <v>0.25201600000000002</v>
      </c>
      <c r="AG145" s="66">
        <f t="shared" si="56"/>
        <v>0.25201600000000002</v>
      </c>
      <c r="AH145" s="67">
        <f t="shared" si="57"/>
        <v>0</v>
      </c>
      <c r="AI145" s="68">
        <f t="shared" si="74"/>
        <v>0.25201600000000002</v>
      </c>
      <c r="AJ145" s="63">
        <v>0</v>
      </c>
      <c r="AK145">
        <v>0</v>
      </c>
      <c r="AL145" s="26">
        <f t="shared" si="75"/>
        <v>0</v>
      </c>
      <c r="AM145" s="63">
        <v>0</v>
      </c>
      <c r="AN145">
        <v>0</v>
      </c>
      <c r="AO145" s="26">
        <f t="shared" si="76"/>
        <v>0</v>
      </c>
      <c r="AP145" s="26">
        <f t="shared" si="58"/>
        <v>8574212</v>
      </c>
      <c r="AQ145" s="26">
        <f t="shared" si="77"/>
        <v>8574212</v>
      </c>
      <c r="AR145" s="69">
        <v>4250230</v>
      </c>
      <c r="AS145" s="69">
        <f t="shared" si="84"/>
        <v>8574212</v>
      </c>
      <c r="AT145" s="63">
        <v>7541437</v>
      </c>
      <c r="AU145" s="26">
        <f t="shared" si="85"/>
        <v>1032775</v>
      </c>
      <c r="AV145" s="70" t="str">
        <f t="shared" si="87"/>
        <v>Yes</v>
      </c>
      <c r="AW145" s="69">
        <f t="shared" si="78"/>
        <v>1032775</v>
      </c>
      <c r="AX145" s="71">
        <f t="shared" si="79"/>
        <v>8574212</v>
      </c>
      <c r="AY145" s="72">
        <f t="shared" si="86"/>
        <v>8574212</v>
      </c>
      <c r="AZ145" s="73">
        <f t="shared" si="80"/>
        <v>1032775</v>
      </c>
      <c r="BA145" s="73"/>
      <c r="BB145" s="73">
        <f t="shared" si="81"/>
        <v>12657.365250970997</v>
      </c>
      <c r="BC145" s="26"/>
      <c r="BE145" s="74">
        <f t="shared" si="82"/>
        <v>0</v>
      </c>
      <c r="BF145" s="74">
        <f t="shared" si="89"/>
        <v>0</v>
      </c>
      <c r="BG145" s="74">
        <f t="shared" si="89"/>
        <v>0</v>
      </c>
      <c r="BH145" s="74">
        <f t="shared" si="89"/>
        <v>0</v>
      </c>
      <c r="BI145" s="74">
        <f t="shared" si="89"/>
        <v>0</v>
      </c>
      <c r="BJ145" s="74">
        <f t="shared" si="89"/>
        <v>0</v>
      </c>
      <c r="BK145" s="74">
        <f t="shared" si="89"/>
        <v>0</v>
      </c>
      <c r="BL145" s="74">
        <f t="shared" si="89"/>
        <v>0</v>
      </c>
      <c r="BM145" s="74"/>
      <c r="BO145" s="74">
        <f t="shared" si="90"/>
        <v>0</v>
      </c>
      <c r="BP145" s="74">
        <f t="shared" si="90"/>
        <v>0</v>
      </c>
      <c r="BQ145" s="74">
        <f t="shared" si="90"/>
        <v>0</v>
      </c>
      <c r="BR145" s="74">
        <f t="shared" si="90"/>
        <v>0</v>
      </c>
      <c r="BS145" s="74">
        <f t="shared" si="90"/>
        <v>0</v>
      </c>
      <c r="BT145" s="74">
        <f t="shared" si="90"/>
        <v>0</v>
      </c>
      <c r="BU145" s="74">
        <f t="shared" si="90"/>
        <v>0</v>
      </c>
      <c r="BV145" s="74">
        <f t="shared" si="90"/>
        <v>0</v>
      </c>
      <c r="BX145" s="74">
        <f t="shared" si="61"/>
        <v>8574212</v>
      </c>
      <c r="BY145" s="74">
        <f t="shared" si="91"/>
        <v>8574212</v>
      </c>
      <c r="BZ145" s="74">
        <f t="shared" si="91"/>
        <v>8574212</v>
      </c>
      <c r="CA145" s="74">
        <f t="shared" si="91"/>
        <v>8574212</v>
      </c>
      <c r="CB145" s="74">
        <f t="shared" si="91"/>
        <v>8574212</v>
      </c>
      <c r="CC145" s="74">
        <f t="shared" si="91"/>
        <v>8574212</v>
      </c>
      <c r="CD145" s="74">
        <f t="shared" si="91"/>
        <v>8574212</v>
      </c>
      <c r="CE145" s="74">
        <f t="shared" si="91"/>
        <v>8574212</v>
      </c>
      <c r="CF145" s="74"/>
      <c r="CG145" s="74">
        <f t="shared" si="63"/>
        <v>8574212</v>
      </c>
      <c r="CH145" s="74">
        <f t="shared" si="93"/>
        <v>8574212</v>
      </c>
      <c r="CI145" s="74">
        <f t="shared" si="93"/>
        <v>8574212</v>
      </c>
      <c r="CJ145" s="74">
        <f t="shared" si="93"/>
        <v>8574212</v>
      </c>
      <c r="CK145" s="74">
        <f t="shared" si="93"/>
        <v>8574212</v>
      </c>
      <c r="CL145" s="74">
        <f t="shared" si="93"/>
        <v>8574212</v>
      </c>
      <c r="CM145" s="74">
        <f t="shared" si="93"/>
        <v>8574212</v>
      </c>
      <c r="CN145" s="74">
        <f t="shared" si="93"/>
        <v>8574212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>
        <v>0</v>
      </c>
      <c r="H146" s="6">
        <v>120</v>
      </c>
      <c r="I146" s="2" t="s">
        <v>307</v>
      </c>
      <c r="J146" s="60"/>
      <c r="K146" s="61">
        <v>156.30000000000001</v>
      </c>
      <c r="L146" s="62"/>
      <c r="M146" s="63">
        <v>34</v>
      </c>
      <c r="N146" s="64">
        <f t="shared" si="65"/>
        <v>10.199999999999999</v>
      </c>
      <c r="O146" s="64">
        <f t="shared" si="66"/>
        <v>93.78</v>
      </c>
      <c r="P146" s="64">
        <f t="shared" si="67"/>
        <v>0</v>
      </c>
      <c r="Q146" s="64">
        <f t="shared" si="68"/>
        <v>0</v>
      </c>
      <c r="R146" s="65">
        <f t="shared" si="69"/>
        <v>0.22</v>
      </c>
      <c r="S146" s="65">
        <f t="shared" si="51"/>
        <v>0</v>
      </c>
      <c r="T146" s="64">
        <f t="shared" si="52"/>
        <v>0</v>
      </c>
      <c r="U146" s="64">
        <f t="shared" si="70"/>
        <v>0</v>
      </c>
      <c r="V146" s="63">
        <v>2</v>
      </c>
      <c r="W146" s="64">
        <f t="shared" si="71"/>
        <v>0.5</v>
      </c>
      <c r="X146" s="27">
        <f t="shared" si="72"/>
        <v>10.199999999999999</v>
      </c>
      <c r="Y146" s="11">
        <f t="shared" si="73"/>
        <v>167</v>
      </c>
      <c r="Z146" s="61">
        <v>1226587081</v>
      </c>
      <c r="AA146" s="63">
        <v>2279</v>
      </c>
      <c r="AB146" s="27">
        <f t="shared" si="53"/>
        <v>538212.85</v>
      </c>
      <c r="AC146" s="10">
        <f t="shared" si="54"/>
        <v>2.0981960000000002</v>
      </c>
      <c r="AD146" s="63">
        <v>132500</v>
      </c>
      <c r="AE146" s="10">
        <f t="shared" si="55"/>
        <v>0.96059799999999995</v>
      </c>
      <c r="AF146" s="10">
        <f t="shared" si="83"/>
        <v>-0.75691699999999995</v>
      </c>
      <c r="AG146" s="66">
        <f t="shared" si="56"/>
        <v>0.01</v>
      </c>
      <c r="AH146" s="67">
        <f t="shared" si="57"/>
        <v>0</v>
      </c>
      <c r="AI146" s="68">
        <f t="shared" si="74"/>
        <v>0.01</v>
      </c>
      <c r="AJ146" s="63">
        <v>154</v>
      </c>
      <c r="AK146">
        <v>13</v>
      </c>
      <c r="AL146" s="26">
        <f t="shared" si="75"/>
        <v>200200</v>
      </c>
      <c r="AM146" s="63">
        <v>0</v>
      </c>
      <c r="AN146">
        <v>0</v>
      </c>
      <c r="AO146" s="26">
        <f t="shared" si="76"/>
        <v>0</v>
      </c>
      <c r="AP146" s="26">
        <f t="shared" si="58"/>
        <v>19247</v>
      </c>
      <c r="AQ146" s="26">
        <f t="shared" si="77"/>
        <v>219447</v>
      </c>
      <c r="AR146" s="69">
        <v>33612</v>
      </c>
      <c r="AS146" s="69">
        <f t="shared" si="84"/>
        <v>219447</v>
      </c>
      <c r="AT146" s="63">
        <v>186577</v>
      </c>
      <c r="AU146" s="26">
        <f t="shared" si="85"/>
        <v>32870</v>
      </c>
      <c r="AV146" s="70" t="str">
        <f t="shared" si="87"/>
        <v>Yes</v>
      </c>
      <c r="AW146" s="69">
        <f t="shared" si="78"/>
        <v>32870</v>
      </c>
      <c r="AX146" s="71">
        <f t="shared" si="79"/>
        <v>219447</v>
      </c>
      <c r="AY146" s="72">
        <f t="shared" si="86"/>
        <v>219447</v>
      </c>
      <c r="AZ146" s="73">
        <f t="shared" si="80"/>
        <v>32870</v>
      </c>
      <c r="BA146" s="73"/>
      <c r="BB146" s="73">
        <f t="shared" si="81"/>
        <v>12313.979526551502</v>
      </c>
      <c r="BC146" s="26"/>
      <c r="BE146" s="74">
        <f t="shared" si="82"/>
        <v>0</v>
      </c>
      <c r="BF146" s="74">
        <f t="shared" si="89"/>
        <v>0</v>
      </c>
      <c r="BG146" s="74">
        <f t="shared" si="89"/>
        <v>0</v>
      </c>
      <c r="BH146" s="74">
        <f t="shared" si="89"/>
        <v>0</v>
      </c>
      <c r="BI146" s="74">
        <f t="shared" si="89"/>
        <v>0</v>
      </c>
      <c r="BJ146" s="74">
        <f t="shared" si="89"/>
        <v>0</v>
      </c>
      <c r="BK146" s="74">
        <f t="shared" si="89"/>
        <v>0</v>
      </c>
      <c r="BL146" s="74">
        <f t="shared" si="89"/>
        <v>0</v>
      </c>
      <c r="BM146" s="74"/>
      <c r="BO146" s="74">
        <f t="shared" si="90"/>
        <v>0</v>
      </c>
      <c r="BP146" s="74">
        <f t="shared" si="90"/>
        <v>0</v>
      </c>
      <c r="BQ146" s="74">
        <f t="shared" si="90"/>
        <v>0</v>
      </c>
      <c r="BR146" s="74">
        <f t="shared" si="90"/>
        <v>0</v>
      </c>
      <c r="BS146" s="74">
        <f t="shared" si="90"/>
        <v>0</v>
      </c>
      <c r="BT146" s="74">
        <f t="shared" si="90"/>
        <v>0</v>
      </c>
      <c r="BU146" s="74">
        <f t="shared" si="90"/>
        <v>0</v>
      </c>
      <c r="BV146" s="74">
        <f t="shared" si="90"/>
        <v>0</v>
      </c>
      <c r="BX146" s="74">
        <f t="shared" si="61"/>
        <v>219447</v>
      </c>
      <c r="BY146" s="74">
        <f t="shared" si="91"/>
        <v>219447</v>
      </c>
      <c r="BZ146" s="74">
        <f t="shared" si="91"/>
        <v>219447</v>
      </c>
      <c r="CA146" s="74">
        <f t="shared" si="91"/>
        <v>219447</v>
      </c>
      <c r="CB146" s="74">
        <f t="shared" si="91"/>
        <v>219447</v>
      </c>
      <c r="CC146" s="74">
        <f t="shared" si="91"/>
        <v>219447</v>
      </c>
      <c r="CD146" s="74">
        <f t="shared" si="91"/>
        <v>219447</v>
      </c>
      <c r="CE146" s="74">
        <f t="shared" si="91"/>
        <v>219447</v>
      </c>
      <c r="CF146" s="74"/>
      <c r="CG146" s="74">
        <f t="shared" si="63"/>
        <v>219447</v>
      </c>
      <c r="CH146" s="74">
        <f t="shared" si="93"/>
        <v>219447</v>
      </c>
      <c r="CI146" s="74">
        <f t="shared" si="93"/>
        <v>219447</v>
      </c>
      <c r="CJ146" s="74">
        <f t="shared" si="93"/>
        <v>219447</v>
      </c>
      <c r="CK146" s="74">
        <f t="shared" si="93"/>
        <v>219447</v>
      </c>
      <c r="CL146" s="74">
        <f t="shared" si="93"/>
        <v>219447</v>
      </c>
      <c r="CM146" s="74">
        <f t="shared" si="93"/>
        <v>219447</v>
      </c>
      <c r="CN146" s="74">
        <f t="shared" si="93"/>
        <v>219447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>
        <v>0</v>
      </c>
      <c r="H147" s="6">
        <v>121</v>
      </c>
      <c r="I147" s="2" t="s">
        <v>308</v>
      </c>
      <c r="J147" s="60"/>
      <c r="K147" s="61">
        <v>551.52</v>
      </c>
      <c r="L147" s="62"/>
      <c r="M147" s="63">
        <v>129</v>
      </c>
      <c r="N147" s="64">
        <f t="shared" si="65"/>
        <v>38.700000000000003</v>
      </c>
      <c r="O147" s="64">
        <f t="shared" si="66"/>
        <v>330.91</v>
      </c>
      <c r="P147" s="64">
        <f t="shared" si="67"/>
        <v>0</v>
      </c>
      <c r="Q147" s="64">
        <f t="shared" si="68"/>
        <v>0</v>
      </c>
      <c r="R147" s="65">
        <f t="shared" si="69"/>
        <v>0.23</v>
      </c>
      <c r="S147" s="65">
        <f t="shared" si="51"/>
        <v>0</v>
      </c>
      <c r="T147" s="64">
        <f t="shared" si="52"/>
        <v>0</v>
      </c>
      <c r="U147" s="64">
        <f t="shared" si="70"/>
        <v>0</v>
      </c>
      <c r="V147" s="63">
        <v>3</v>
      </c>
      <c r="W147" s="64">
        <f t="shared" si="71"/>
        <v>0.75</v>
      </c>
      <c r="X147" s="27">
        <f t="shared" si="72"/>
        <v>38.700000000000003</v>
      </c>
      <c r="Y147" s="11">
        <f t="shared" si="73"/>
        <v>590.97</v>
      </c>
      <c r="Z147" s="61">
        <v>712939988</v>
      </c>
      <c r="AA147" s="63">
        <v>4326</v>
      </c>
      <c r="AB147" s="27">
        <f t="shared" si="53"/>
        <v>164803.51</v>
      </c>
      <c r="AC147" s="10">
        <f t="shared" si="54"/>
        <v>0.64247799999999999</v>
      </c>
      <c r="AD147" s="63">
        <v>114434</v>
      </c>
      <c r="AE147" s="10">
        <f t="shared" si="55"/>
        <v>0.829623</v>
      </c>
      <c r="AF147" s="10">
        <f t="shared" si="83"/>
        <v>0.30137900000000001</v>
      </c>
      <c r="AG147" s="66">
        <f t="shared" si="56"/>
        <v>0.30137900000000001</v>
      </c>
      <c r="AH147" s="67">
        <f t="shared" si="57"/>
        <v>0</v>
      </c>
      <c r="AI147" s="68">
        <f t="shared" si="74"/>
        <v>0.30137900000000001</v>
      </c>
      <c r="AJ147" s="63">
        <v>0</v>
      </c>
      <c r="AK147">
        <v>0</v>
      </c>
      <c r="AL147" s="26">
        <f t="shared" si="75"/>
        <v>0</v>
      </c>
      <c r="AM147" s="63">
        <v>0</v>
      </c>
      <c r="AN147">
        <v>0</v>
      </c>
      <c r="AO147" s="26">
        <f t="shared" si="76"/>
        <v>0</v>
      </c>
      <c r="AP147" s="26">
        <f t="shared" si="58"/>
        <v>2052671</v>
      </c>
      <c r="AQ147" s="26">
        <f t="shared" si="77"/>
        <v>2052671</v>
      </c>
      <c r="AR147" s="69">
        <v>3049314</v>
      </c>
      <c r="AS147" s="69">
        <f t="shared" si="84"/>
        <v>2052671</v>
      </c>
      <c r="AT147" s="63">
        <v>2525078</v>
      </c>
      <c r="AU147" s="26">
        <f t="shared" si="85"/>
        <v>472407</v>
      </c>
      <c r="AV147" s="70" t="str">
        <f t="shared" si="87"/>
        <v>No</v>
      </c>
      <c r="AW147" s="69">
        <f t="shared" si="78"/>
        <v>0</v>
      </c>
      <c r="AX147" s="71">
        <f t="shared" si="79"/>
        <v>2525078</v>
      </c>
      <c r="AY147" s="72">
        <f t="shared" si="86"/>
        <v>2525078</v>
      </c>
      <c r="AZ147" s="73">
        <f t="shared" si="80"/>
        <v>0</v>
      </c>
      <c r="BA147" s="73"/>
      <c r="BB147" s="73">
        <f t="shared" si="81"/>
        <v>12349.378535683203</v>
      </c>
      <c r="BC147" s="26"/>
      <c r="BE147" s="74">
        <f t="shared" si="82"/>
        <v>-472407</v>
      </c>
      <c r="BF147" s="74">
        <f t="shared" si="89"/>
        <v>-472407</v>
      </c>
      <c r="BG147" s="74">
        <f t="shared" si="89"/>
        <v>-404900.03970000008</v>
      </c>
      <c r="BH147" s="74">
        <f t="shared" si="89"/>
        <v>-337403.20308201015</v>
      </c>
      <c r="BI147" s="74">
        <f t="shared" si="89"/>
        <v>-269922.56246560812</v>
      </c>
      <c r="BJ147" s="74">
        <f t="shared" si="89"/>
        <v>-202441.92184920609</v>
      </c>
      <c r="BK147" s="74">
        <f t="shared" si="89"/>
        <v>-134968.02929686569</v>
      </c>
      <c r="BL147" s="74">
        <f t="shared" si="89"/>
        <v>-67484.014648432843</v>
      </c>
      <c r="BM147" s="74"/>
      <c r="BO147" s="74">
        <f t="shared" si="90"/>
        <v>0</v>
      </c>
      <c r="BP147" s="74">
        <f t="shared" si="90"/>
        <v>-67506.960300000006</v>
      </c>
      <c r="BQ147" s="74">
        <f t="shared" si="90"/>
        <v>-67496.836617990004</v>
      </c>
      <c r="BR147" s="74">
        <f t="shared" si="90"/>
        <v>-67480.64061640203</v>
      </c>
      <c r="BS147" s="74">
        <f t="shared" si="90"/>
        <v>-67480.64061640203</v>
      </c>
      <c r="BT147" s="74">
        <f t="shared" si="90"/>
        <v>-67473.892552340389</v>
      </c>
      <c r="BU147" s="74">
        <f t="shared" si="90"/>
        <v>-67484.014648432843</v>
      </c>
      <c r="BV147" s="74">
        <f t="shared" si="90"/>
        <v>-67484.014648432843</v>
      </c>
      <c r="BX147" s="74">
        <f t="shared" si="61"/>
        <v>2525078</v>
      </c>
      <c r="BY147" s="74">
        <f t="shared" si="91"/>
        <v>2457571.0397000001</v>
      </c>
      <c r="BZ147" s="74">
        <f t="shared" si="91"/>
        <v>2390074.2030820101</v>
      </c>
      <c r="CA147" s="74">
        <f t="shared" si="91"/>
        <v>2322593.5624656081</v>
      </c>
      <c r="CB147" s="74">
        <f t="shared" si="91"/>
        <v>2255112.9218492061</v>
      </c>
      <c r="CC147" s="74">
        <f t="shared" si="91"/>
        <v>2187639.0292968657</v>
      </c>
      <c r="CD147" s="74">
        <f t="shared" si="91"/>
        <v>2120155.0146484328</v>
      </c>
      <c r="CE147" s="74">
        <f t="shared" si="91"/>
        <v>2052671</v>
      </c>
      <c r="CF147" s="74"/>
      <c r="CG147" s="74">
        <f t="shared" si="63"/>
        <v>2525078</v>
      </c>
      <c r="CH147" s="74">
        <f t="shared" si="93"/>
        <v>2457571.0397000001</v>
      </c>
      <c r="CI147" s="74">
        <f t="shared" si="93"/>
        <v>2390074.2030820101</v>
      </c>
      <c r="CJ147" s="74">
        <f t="shared" si="93"/>
        <v>2322593.5624656081</v>
      </c>
      <c r="CK147" s="74">
        <f t="shared" si="93"/>
        <v>2255112.9218492061</v>
      </c>
      <c r="CL147" s="74">
        <f t="shared" si="93"/>
        <v>2187639.0292968657</v>
      </c>
      <c r="CM147" s="74">
        <f t="shared" si="93"/>
        <v>2120155.0146484328</v>
      </c>
      <c r="CN147" s="74">
        <f t="shared" si="93"/>
        <v>2052671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>
        <v>0</v>
      </c>
      <c r="H148" s="6">
        <v>122</v>
      </c>
      <c r="I148" s="2" t="s">
        <v>309</v>
      </c>
      <c r="J148" s="60"/>
      <c r="K148" s="61">
        <v>344.93</v>
      </c>
      <c r="L148" s="62"/>
      <c r="M148" s="63">
        <v>78</v>
      </c>
      <c r="N148" s="64">
        <f t="shared" si="65"/>
        <v>23.4</v>
      </c>
      <c r="O148" s="64">
        <f t="shared" si="66"/>
        <v>206.96</v>
      </c>
      <c r="P148" s="64">
        <f t="shared" si="67"/>
        <v>0</v>
      </c>
      <c r="Q148" s="64">
        <f t="shared" si="68"/>
        <v>0</v>
      </c>
      <c r="R148" s="65">
        <f t="shared" si="69"/>
        <v>0.23</v>
      </c>
      <c r="S148" s="65">
        <f t="shared" si="51"/>
        <v>0</v>
      </c>
      <c r="T148" s="64">
        <f t="shared" si="52"/>
        <v>0</v>
      </c>
      <c r="U148" s="64">
        <f t="shared" si="70"/>
        <v>0</v>
      </c>
      <c r="V148" s="63">
        <v>10</v>
      </c>
      <c r="W148" s="64">
        <f t="shared" si="71"/>
        <v>2.5</v>
      </c>
      <c r="X148" s="27">
        <f t="shared" si="72"/>
        <v>23.4</v>
      </c>
      <c r="Y148" s="11">
        <f t="shared" si="73"/>
        <v>370.83</v>
      </c>
      <c r="Z148" s="61">
        <v>2449161556.3299999</v>
      </c>
      <c r="AA148" s="63">
        <v>4239</v>
      </c>
      <c r="AB148" s="27">
        <f t="shared" si="53"/>
        <v>577768.71</v>
      </c>
      <c r="AC148" s="10">
        <f t="shared" si="54"/>
        <v>2.2524030000000002</v>
      </c>
      <c r="AD148" s="63">
        <v>99083</v>
      </c>
      <c r="AE148" s="10">
        <f t="shared" si="55"/>
        <v>0.71833199999999997</v>
      </c>
      <c r="AF148" s="10">
        <f t="shared" si="83"/>
        <v>-0.79218200000000005</v>
      </c>
      <c r="AG148" s="66">
        <f t="shared" si="56"/>
        <v>0.01</v>
      </c>
      <c r="AH148" s="67">
        <f t="shared" si="57"/>
        <v>0</v>
      </c>
      <c r="AI148" s="68">
        <f t="shared" si="74"/>
        <v>0.01</v>
      </c>
      <c r="AJ148" s="63">
        <v>74</v>
      </c>
      <c r="AK148">
        <v>4</v>
      </c>
      <c r="AL148" s="26">
        <f t="shared" si="75"/>
        <v>29600</v>
      </c>
      <c r="AM148" s="63">
        <v>0</v>
      </c>
      <c r="AN148">
        <v>0</v>
      </c>
      <c r="AO148" s="26">
        <f t="shared" si="76"/>
        <v>0</v>
      </c>
      <c r="AP148" s="26">
        <f t="shared" si="58"/>
        <v>42738</v>
      </c>
      <c r="AQ148" s="26">
        <f t="shared" si="77"/>
        <v>72338</v>
      </c>
      <c r="AR148" s="69">
        <v>10871</v>
      </c>
      <c r="AS148" s="69">
        <f t="shared" si="84"/>
        <v>72338</v>
      </c>
      <c r="AT148" s="63">
        <v>56120</v>
      </c>
      <c r="AU148" s="26">
        <f t="shared" si="85"/>
        <v>16218</v>
      </c>
      <c r="AV148" s="70" t="str">
        <f t="shared" si="87"/>
        <v>Yes</v>
      </c>
      <c r="AW148" s="69">
        <f t="shared" si="78"/>
        <v>16218</v>
      </c>
      <c r="AX148" s="71">
        <f t="shared" si="79"/>
        <v>72338</v>
      </c>
      <c r="AY148" s="72">
        <f t="shared" si="86"/>
        <v>72338</v>
      </c>
      <c r="AZ148" s="73">
        <f t="shared" si="80"/>
        <v>16218</v>
      </c>
      <c r="BA148" s="73"/>
      <c r="BB148" s="73">
        <f t="shared" si="81"/>
        <v>12390.38573043806</v>
      </c>
      <c r="BC148" s="26"/>
      <c r="BE148" s="74">
        <f t="shared" si="82"/>
        <v>0</v>
      </c>
      <c r="BF148" s="74">
        <f t="shared" si="89"/>
        <v>0</v>
      </c>
      <c r="BG148" s="74">
        <f t="shared" si="89"/>
        <v>0</v>
      </c>
      <c r="BH148" s="74">
        <f t="shared" si="89"/>
        <v>0</v>
      </c>
      <c r="BI148" s="74">
        <f t="shared" si="89"/>
        <v>0</v>
      </c>
      <c r="BJ148" s="74">
        <f t="shared" si="89"/>
        <v>0</v>
      </c>
      <c r="BK148" s="74">
        <f t="shared" si="89"/>
        <v>0</v>
      </c>
      <c r="BL148" s="74">
        <f t="shared" si="89"/>
        <v>0</v>
      </c>
      <c r="BM148" s="74"/>
      <c r="BO148" s="74">
        <f t="shared" si="90"/>
        <v>0</v>
      </c>
      <c r="BP148" s="74">
        <f t="shared" si="90"/>
        <v>0</v>
      </c>
      <c r="BQ148" s="74">
        <f t="shared" si="90"/>
        <v>0</v>
      </c>
      <c r="BR148" s="74">
        <f t="shared" si="90"/>
        <v>0</v>
      </c>
      <c r="BS148" s="74">
        <f t="shared" si="90"/>
        <v>0</v>
      </c>
      <c r="BT148" s="74">
        <f t="shared" si="90"/>
        <v>0</v>
      </c>
      <c r="BU148" s="74">
        <f t="shared" si="90"/>
        <v>0</v>
      </c>
      <c r="BV148" s="74">
        <f t="shared" si="90"/>
        <v>0</v>
      </c>
      <c r="BX148" s="74">
        <f t="shared" si="61"/>
        <v>72338</v>
      </c>
      <c r="BY148" s="74">
        <f t="shared" si="91"/>
        <v>72338</v>
      </c>
      <c r="BZ148" s="74">
        <f t="shared" si="91"/>
        <v>72338</v>
      </c>
      <c r="CA148" s="74">
        <f t="shared" si="91"/>
        <v>72338</v>
      </c>
      <c r="CB148" s="74">
        <f t="shared" si="91"/>
        <v>72338</v>
      </c>
      <c r="CC148" s="74">
        <f t="shared" si="91"/>
        <v>72338</v>
      </c>
      <c r="CD148" s="74">
        <f t="shared" si="91"/>
        <v>72338</v>
      </c>
      <c r="CE148" s="74">
        <f t="shared" si="91"/>
        <v>72338</v>
      </c>
      <c r="CF148" s="74"/>
      <c r="CG148" s="74">
        <f t="shared" si="63"/>
        <v>72338</v>
      </c>
      <c r="CH148" s="74">
        <f t="shared" si="93"/>
        <v>72338</v>
      </c>
      <c r="CI148" s="74">
        <f t="shared" si="93"/>
        <v>72338</v>
      </c>
      <c r="CJ148" s="74">
        <f t="shared" si="93"/>
        <v>72338</v>
      </c>
      <c r="CK148" s="74">
        <f t="shared" si="93"/>
        <v>72338</v>
      </c>
      <c r="CL148" s="74">
        <f t="shared" si="93"/>
        <v>72338</v>
      </c>
      <c r="CM148" s="74">
        <f t="shared" si="93"/>
        <v>72338</v>
      </c>
      <c r="CN148" s="74">
        <f t="shared" si="93"/>
        <v>72338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>
        <v>0</v>
      </c>
      <c r="H149" s="6">
        <v>123</v>
      </c>
      <c r="I149" s="2" t="s">
        <v>310</v>
      </c>
      <c r="J149" s="60"/>
      <c r="K149" s="61">
        <v>134.47999999999999</v>
      </c>
      <c r="L149" s="76"/>
      <c r="M149" s="63">
        <v>59</v>
      </c>
      <c r="N149" s="64">
        <f t="shared" si="65"/>
        <v>17.7</v>
      </c>
      <c r="O149" s="64">
        <f t="shared" si="66"/>
        <v>80.69</v>
      </c>
      <c r="P149" s="64">
        <f t="shared" si="67"/>
        <v>0</v>
      </c>
      <c r="Q149" s="64">
        <f t="shared" si="68"/>
        <v>0</v>
      </c>
      <c r="R149" s="65">
        <f t="shared" si="69"/>
        <v>0.44</v>
      </c>
      <c r="S149" s="65">
        <f t="shared" si="51"/>
        <v>0</v>
      </c>
      <c r="T149" s="64">
        <f t="shared" si="52"/>
        <v>0</v>
      </c>
      <c r="U149" s="64">
        <f t="shared" si="70"/>
        <v>0</v>
      </c>
      <c r="V149" s="63">
        <v>2</v>
      </c>
      <c r="W149" s="64">
        <f t="shared" si="71"/>
        <v>0.5</v>
      </c>
      <c r="X149" s="27">
        <f t="shared" si="72"/>
        <v>17.7</v>
      </c>
      <c r="Y149" s="11">
        <f t="shared" si="73"/>
        <v>152.67999999999998</v>
      </c>
      <c r="Z149" s="61">
        <v>228631203</v>
      </c>
      <c r="AA149" s="63">
        <v>1577</v>
      </c>
      <c r="AB149" s="27">
        <f t="shared" si="53"/>
        <v>144978.57</v>
      </c>
      <c r="AC149" s="10">
        <f t="shared" si="54"/>
        <v>0.56519200000000003</v>
      </c>
      <c r="AD149" s="63">
        <v>90317</v>
      </c>
      <c r="AE149" s="10">
        <f t="shared" si="55"/>
        <v>0.65478000000000003</v>
      </c>
      <c r="AF149" s="10">
        <f t="shared" si="83"/>
        <v>0.40793200000000002</v>
      </c>
      <c r="AG149" s="66">
        <f t="shared" si="56"/>
        <v>0.40793200000000002</v>
      </c>
      <c r="AH149" s="67">
        <f t="shared" si="57"/>
        <v>0</v>
      </c>
      <c r="AI149" s="68">
        <f t="shared" si="74"/>
        <v>0.40793200000000002</v>
      </c>
      <c r="AJ149" s="63">
        <v>47</v>
      </c>
      <c r="AK149">
        <v>6</v>
      </c>
      <c r="AL149" s="26">
        <f t="shared" si="75"/>
        <v>28200</v>
      </c>
      <c r="AM149" s="63">
        <v>0</v>
      </c>
      <c r="AN149">
        <v>0</v>
      </c>
      <c r="AO149" s="26">
        <f t="shared" si="76"/>
        <v>0</v>
      </c>
      <c r="AP149" s="26">
        <f t="shared" si="58"/>
        <v>717812</v>
      </c>
      <c r="AQ149" s="26">
        <f t="shared" si="77"/>
        <v>746012</v>
      </c>
      <c r="AR149" s="69">
        <v>1423001</v>
      </c>
      <c r="AS149" s="69">
        <f t="shared" si="84"/>
        <v>746012</v>
      </c>
      <c r="AT149" s="63">
        <v>1274671</v>
      </c>
      <c r="AU149" s="26">
        <f t="shared" si="85"/>
        <v>528659</v>
      </c>
      <c r="AV149" s="70" t="str">
        <f t="shared" si="87"/>
        <v>No</v>
      </c>
      <c r="AW149" s="69">
        <f t="shared" si="78"/>
        <v>0</v>
      </c>
      <c r="AX149" s="71">
        <f t="shared" si="79"/>
        <v>1274671</v>
      </c>
      <c r="AY149" s="72">
        <f t="shared" si="86"/>
        <v>1274671</v>
      </c>
      <c r="AZ149" s="73">
        <f t="shared" si="80"/>
        <v>0</v>
      </c>
      <c r="BA149" s="73"/>
      <c r="BB149" s="73">
        <f t="shared" si="81"/>
        <v>13084.748661511005</v>
      </c>
      <c r="BC149" s="26"/>
      <c r="BE149" s="74">
        <f t="shared" si="82"/>
        <v>-528659</v>
      </c>
      <c r="BF149" s="74">
        <f t="shared" si="89"/>
        <v>-528659</v>
      </c>
      <c r="BG149" s="74">
        <f t="shared" si="89"/>
        <v>-453113.62889999989</v>
      </c>
      <c r="BH149" s="74">
        <f t="shared" si="89"/>
        <v>-377579.58696236997</v>
      </c>
      <c r="BI149" s="74">
        <f t="shared" si="89"/>
        <v>-302063.66956989595</v>
      </c>
      <c r="BJ149" s="74">
        <f t="shared" si="89"/>
        <v>-226547.75217742193</v>
      </c>
      <c r="BK149" s="74">
        <f t="shared" si="89"/>
        <v>-151039.38637668721</v>
      </c>
      <c r="BL149" s="74">
        <f t="shared" si="89"/>
        <v>-75519.693188343663</v>
      </c>
      <c r="BM149" s="74"/>
      <c r="BO149" s="74">
        <f t="shared" si="90"/>
        <v>0</v>
      </c>
      <c r="BP149" s="74">
        <f t="shared" si="90"/>
        <v>-75545.371100000004</v>
      </c>
      <c r="BQ149" s="74">
        <f t="shared" si="90"/>
        <v>-75534.041937629983</v>
      </c>
      <c r="BR149" s="74">
        <f t="shared" si="90"/>
        <v>-75515.917392474003</v>
      </c>
      <c r="BS149" s="74">
        <f t="shared" si="90"/>
        <v>-75515.917392473988</v>
      </c>
      <c r="BT149" s="74">
        <f t="shared" si="90"/>
        <v>-75508.365800734726</v>
      </c>
      <c r="BU149" s="74">
        <f t="shared" si="90"/>
        <v>-75519.693188343605</v>
      </c>
      <c r="BV149" s="74">
        <f t="shared" si="90"/>
        <v>-75519.693188343663</v>
      </c>
      <c r="BX149" s="74">
        <f t="shared" si="61"/>
        <v>1274671</v>
      </c>
      <c r="BY149" s="74">
        <f t="shared" si="91"/>
        <v>1199125.6288999999</v>
      </c>
      <c r="BZ149" s="74">
        <f t="shared" si="91"/>
        <v>1123591.58696237</v>
      </c>
      <c r="CA149" s="74">
        <f t="shared" si="91"/>
        <v>1048075.669569896</v>
      </c>
      <c r="CB149" s="74">
        <f t="shared" si="91"/>
        <v>972559.75217742193</v>
      </c>
      <c r="CC149" s="74">
        <f t="shared" si="91"/>
        <v>897051.38637668721</v>
      </c>
      <c r="CD149" s="74">
        <f t="shared" si="91"/>
        <v>821531.69318834366</v>
      </c>
      <c r="CE149" s="74">
        <f t="shared" si="91"/>
        <v>746012</v>
      </c>
      <c r="CF149" s="74"/>
      <c r="CG149" s="74">
        <f t="shared" si="63"/>
        <v>1274671</v>
      </c>
      <c r="CH149" s="74">
        <f t="shared" si="93"/>
        <v>1199125.6288999999</v>
      </c>
      <c r="CI149" s="74">
        <f t="shared" si="93"/>
        <v>1123591.58696237</v>
      </c>
      <c r="CJ149" s="74">
        <f t="shared" si="93"/>
        <v>1048075.669569896</v>
      </c>
      <c r="CK149" s="74">
        <f t="shared" si="93"/>
        <v>972559.75217742193</v>
      </c>
      <c r="CL149" s="74">
        <f t="shared" si="93"/>
        <v>897051.38637668721</v>
      </c>
      <c r="CM149" s="74">
        <f t="shared" si="93"/>
        <v>821531.69318834366</v>
      </c>
      <c r="CN149" s="74">
        <f t="shared" si="93"/>
        <v>746012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>
        <v>23</v>
      </c>
      <c r="H150" s="6">
        <v>124</v>
      </c>
      <c r="I150" s="2" t="s">
        <v>311</v>
      </c>
      <c r="J150" s="60"/>
      <c r="K150" s="61">
        <v>2176.48</v>
      </c>
      <c r="L150" s="76"/>
      <c r="M150" s="63">
        <v>1103</v>
      </c>
      <c r="N150" s="64">
        <f t="shared" si="65"/>
        <v>330.9</v>
      </c>
      <c r="O150" s="64">
        <f t="shared" si="66"/>
        <v>1305.8900000000001</v>
      </c>
      <c r="P150" s="64">
        <f t="shared" si="67"/>
        <v>0</v>
      </c>
      <c r="Q150" s="64">
        <f t="shared" si="68"/>
        <v>0</v>
      </c>
      <c r="R150" s="65">
        <f t="shared" si="69"/>
        <v>0.51</v>
      </c>
      <c r="S150" s="65">
        <f t="shared" si="51"/>
        <v>0</v>
      </c>
      <c r="T150" s="64">
        <f t="shared" si="52"/>
        <v>0</v>
      </c>
      <c r="U150" s="64">
        <f t="shared" si="70"/>
        <v>0</v>
      </c>
      <c r="V150" s="63">
        <v>152</v>
      </c>
      <c r="W150" s="64">
        <f t="shared" si="71"/>
        <v>38</v>
      </c>
      <c r="X150" s="27">
        <f t="shared" si="72"/>
        <v>330.9</v>
      </c>
      <c r="Y150" s="11">
        <f t="shared" si="73"/>
        <v>2545.38</v>
      </c>
      <c r="Z150" s="61">
        <v>2362458771.6700001</v>
      </c>
      <c r="AA150" s="63">
        <v>16809</v>
      </c>
      <c r="AB150" s="27">
        <f t="shared" si="53"/>
        <v>140547.25</v>
      </c>
      <c r="AC150" s="10">
        <f t="shared" si="54"/>
        <v>0.54791699999999999</v>
      </c>
      <c r="AD150" s="63">
        <v>96747</v>
      </c>
      <c r="AE150" s="10">
        <f t="shared" si="55"/>
        <v>0.70139600000000002</v>
      </c>
      <c r="AF150" s="10">
        <f t="shared" si="83"/>
        <v>0.40603899999999998</v>
      </c>
      <c r="AG150" s="66">
        <f t="shared" si="56"/>
        <v>0.40603899999999998</v>
      </c>
      <c r="AH150" s="67">
        <f t="shared" si="57"/>
        <v>0</v>
      </c>
      <c r="AI150" s="68">
        <f t="shared" si="74"/>
        <v>0.40603899999999998</v>
      </c>
      <c r="AJ150" s="63">
        <v>0</v>
      </c>
      <c r="AK150">
        <v>0</v>
      </c>
      <c r="AL150" s="26">
        <f t="shared" si="75"/>
        <v>0</v>
      </c>
      <c r="AM150" s="63">
        <v>0</v>
      </c>
      <c r="AN150">
        <v>0</v>
      </c>
      <c r="AO150" s="26">
        <f t="shared" si="76"/>
        <v>0</v>
      </c>
      <c r="AP150" s="26">
        <f t="shared" si="58"/>
        <v>11911359</v>
      </c>
      <c r="AQ150" s="26">
        <f t="shared" si="77"/>
        <v>11911359</v>
      </c>
      <c r="AR150" s="69">
        <v>10040987</v>
      </c>
      <c r="AS150" s="69">
        <f t="shared" si="84"/>
        <v>11911359</v>
      </c>
      <c r="AT150" s="63">
        <v>11771547</v>
      </c>
      <c r="AU150" s="26">
        <f t="shared" si="85"/>
        <v>139812</v>
      </c>
      <c r="AV150" s="70" t="str">
        <f t="shared" si="87"/>
        <v>Yes</v>
      </c>
      <c r="AW150" s="69">
        <f t="shared" si="78"/>
        <v>139812</v>
      </c>
      <c r="AX150" s="71">
        <f t="shared" si="79"/>
        <v>11911359</v>
      </c>
      <c r="AY150" s="72">
        <f t="shared" si="86"/>
        <v>11911359</v>
      </c>
      <c r="AZ150" s="73">
        <f t="shared" si="80"/>
        <v>139812</v>
      </c>
      <c r="BA150" s="73"/>
      <c r="BB150" s="73">
        <f t="shared" si="81"/>
        <v>13478.416755495111</v>
      </c>
      <c r="BC150" s="26"/>
      <c r="BE150" s="74">
        <f t="shared" si="82"/>
        <v>0</v>
      </c>
      <c r="BF150" s="74">
        <f t="shared" si="89"/>
        <v>0</v>
      </c>
      <c r="BG150" s="74">
        <f t="shared" si="89"/>
        <v>0</v>
      </c>
      <c r="BH150" s="74">
        <f t="shared" si="89"/>
        <v>0</v>
      </c>
      <c r="BI150" s="74">
        <f t="shared" si="89"/>
        <v>0</v>
      </c>
      <c r="BJ150" s="74">
        <f t="shared" si="89"/>
        <v>0</v>
      </c>
      <c r="BK150" s="74">
        <f t="shared" si="89"/>
        <v>0</v>
      </c>
      <c r="BL150" s="74">
        <f t="shared" si="89"/>
        <v>0</v>
      </c>
      <c r="BM150" s="74"/>
      <c r="BO150" s="74">
        <f t="shared" si="90"/>
        <v>0</v>
      </c>
      <c r="BP150" s="74">
        <f t="shared" si="90"/>
        <v>0</v>
      </c>
      <c r="BQ150" s="74">
        <f t="shared" si="90"/>
        <v>0</v>
      </c>
      <c r="BR150" s="74">
        <f t="shared" si="90"/>
        <v>0</v>
      </c>
      <c r="BS150" s="74">
        <f t="shared" si="90"/>
        <v>0</v>
      </c>
      <c r="BT150" s="74">
        <f t="shared" si="90"/>
        <v>0</v>
      </c>
      <c r="BU150" s="74">
        <f t="shared" si="90"/>
        <v>0</v>
      </c>
      <c r="BV150" s="74">
        <f t="shared" si="90"/>
        <v>0</v>
      </c>
      <c r="BX150" s="74">
        <f t="shared" si="61"/>
        <v>11911359</v>
      </c>
      <c r="BY150" s="74">
        <f t="shared" si="91"/>
        <v>11911359</v>
      </c>
      <c r="BZ150" s="74">
        <f t="shared" si="91"/>
        <v>11911359</v>
      </c>
      <c r="CA150" s="74">
        <f t="shared" si="91"/>
        <v>11911359</v>
      </c>
      <c r="CB150" s="74">
        <f t="shared" si="91"/>
        <v>11911359</v>
      </c>
      <c r="CC150" s="74">
        <f t="shared" si="91"/>
        <v>11911359</v>
      </c>
      <c r="CD150" s="74">
        <f t="shared" si="91"/>
        <v>11911359</v>
      </c>
      <c r="CE150" s="74">
        <f t="shared" si="91"/>
        <v>11911359</v>
      </c>
      <c r="CF150" s="74"/>
      <c r="CG150" s="74">
        <f t="shared" si="63"/>
        <v>11911359</v>
      </c>
      <c r="CH150" s="74">
        <f t="shared" si="93"/>
        <v>11911359</v>
      </c>
      <c r="CI150" s="74">
        <f t="shared" si="93"/>
        <v>11911359</v>
      </c>
      <c r="CJ150" s="74">
        <f t="shared" si="93"/>
        <v>11911359</v>
      </c>
      <c r="CK150" s="74">
        <f t="shared" si="93"/>
        <v>11911359</v>
      </c>
      <c r="CL150" s="74">
        <f t="shared" si="93"/>
        <v>11911359</v>
      </c>
      <c r="CM150" s="74">
        <f t="shared" si="93"/>
        <v>11911359</v>
      </c>
      <c r="CN150" s="74">
        <f t="shared" si="93"/>
        <v>11911359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>
        <v>0</v>
      </c>
      <c r="H151" s="6">
        <v>125</v>
      </c>
      <c r="I151" s="2" t="s">
        <v>312</v>
      </c>
      <c r="J151" s="60"/>
      <c r="K151" s="61">
        <v>127.39</v>
      </c>
      <c r="L151" s="62"/>
      <c r="M151" s="63">
        <v>46</v>
      </c>
      <c r="N151" s="64">
        <f t="shared" si="65"/>
        <v>13.8</v>
      </c>
      <c r="O151" s="64">
        <f t="shared" si="66"/>
        <v>76.430000000000007</v>
      </c>
      <c r="P151" s="64">
        <f t="shared" si="67"/>
        <v>0</v>
      </c>
      <c r="Q151" s="64">
        <f t="shared" si="68"/>
        <v>0</v>
      </c>
      <c r="R151" s="65">
        <f t="shared" si="69"/>
        <v>0.36</v>
      </c>
      <c r="S151" s="65">
        <f t="shared" si="51"/>
        <v>0</v>
      </c>
      <c r="T151" s="64">
        <f t="shared" si="52"/>
        <v>0</v>
      </c>
      <c r="U151" s="64">
        <f t="shared" si="70"/>
        <v>0</v>
      </c>
      <c r="V151" s="63">
        <v>4</v>
      </c>
      <c r="W151" s="64">
        <f t="shared" si="71"/>
        <v>1</v>
      </c>
      <c r="X151" s="27">
        <f t="shared" si="72"/>
        <v>13.8</v>
      </c>
      <c r="Y151" s="11">
        <f t="shared" si="73"/>
        <v>142.19</v>
      </c>
      <c r="Z151" s="61">
        <v>1476550171.6700001</v>
      </c>
      <c r="AA151" s="63">
        <v>2724</v>
      </c>
      <c r="AB151" s="27">
        <f t="shared" si="53"/>
        <v>542052.18999999994</v>
      </c>
      <c r="AC151" s="10">
        <f t="shared" si="54"/>
        <v>2.1131639999999998</v>
      </c>
      <c r="AD151" s="63">
        <v>102963</v>
      </c>
      <c r="AE151" s="10">
        <f t="shared" si="55"/>
        <v>0.74646100000000004</v>
      </c>
      <c r="AF151" s="10">
        <f t="shared" si="83"/>
        <v>-0.70315300000000003</v>
      </c>
      <c r="AG151" s="66">
        <f t="shared" si="56"/>
        <v>0.01</v>
      </c>
      <c r="AH151" s="67">
        <f t="shared" si="57"/>
        <v>0</v>
      </c>
      <c r="AI151" s="68">
        <f t="shared" si="74"/>
        <v>0.01</v>
      </c>
      <c r="AJ151" s="63">
        <v>34</v>
      </c>
      <c r="AK151">
        <v>4</v>
      </c>
      <c r="AL151" s="26">
        <f t="shared" si="75"/>
        <v>13600</v>
      </c>
      <c r="AM151" s="63">
        <v>0</v>
      </c>
      <c r="AN151">
        <v>0</v>
      </c>
      <c r="AO151" s="26">
        <f t="shared" si="76"/>
        <v>0</v>
      </c>
      <c r="AP151" s="26">
        <f t="shared" si="58"/>
        <v>16387</v>
      </c>
      <c r="AQ151" s="26">
        <f t="shared" si="77"/>
        <v>29987</v>
      </c>
      <c r="AR151" s="69">
        <v>9960</v>
      </c>
      <c r="AS151" s="69">
        <f t="shared" si="84"/>
        <v>29987</v>
      </c>
      <c r="AT151" s="63">
        <v>24350</v>
      </c>
      <c r="AU151" s="26">
        <f t="shared" si="85"/>
        <v>5637</v>
      </c>
      <c r="AV151" s="70" t="str">
        <f t="shared" si="87"/>
        <v>Yes</v>
      </c>
      <c r="AW151" s="69">
        <f t="shared" si="78"/>
        <v>5637</v>
      </c>
      <c r="AX151" s="71">
        <f t="shared" si="79"/>
        <v>29987</v>
      </c>
      <c r="AY151" s="72">
        <f t="shared" si="86"/>
        <v>29987</v>
      </c>
      <c r="AZ151" s="73">
        <f t="shared" si="80"/>
        <v>5637</v>
      </c>
      <c r="BA151" s="73"/>
      <c r="BB151" s="73">
        <f t="shared" si="81"/>
        <v>12863.959101970328</v>
      </c>
      <c r="BC151" s="26"/>
      <c r="BE151" s="74">
        <f t="shared" si="82"/>
        <v>0</v>
      </c>
      <c r="BF151" s="74">
        <f t="shared" si="89"/>
        <v>0</v>
      </c>
      <c r="BG151" s="74">
        <f t="shared" si="89"/>
        <v>0</v>
      </c>
      <c r="BH151" s="74">
        <f t="shared" si="89"/>
        <v>0</v>
      </c>
      <c r="BI151" s="74">
        <f t="shared" si="89"/>
        <v>0</v>
      </c>
      <c r="BJ151" s="74">
        <f t="shared" si="89"/>
        <v>0</v>
      </c>
      <c r="BK151" s="74">
        <f t="shared" si="89"/>
        <v>0</v>
      </c>
      <c r="BL151" s="74">
        <f t="shared" si="89"/>
        <v>0</v>
      </c>
      <c r="BM151" s="74"/>
      <c r="BO151" s="74">
        <f t="shared" si="90"/>
        <v>0</v>
      </c>
      <c r="BP151" s="74">
        <f t="shared" si="90"/>
        <v>0</v>
      </c>
      <c r="BQ151" s="74">
        <f t="shared" si="90"/>
        <v>0</v>
      </c>
      <c r="BR151" s="74">
        <f t="shared" si="90"/>
        <v>0</v>
      </c>
      <c r="BS151" s="74">
        <f t="shared" si="90"/>
        <v>0</v>
      </c>
      <c r="BT151" s="74">
        <f t="shared" si="90"/>
        <v>0</v>
      </c>
      <c r="BU151" s="74">
        <f t="shared" si="90"/>
        <v>0</v>
      </c>
      <c r="BV151" s="74">
        <f t="shared" si="90"/>
        <v>0</v>
      </c>
      <c r="BX151" s="74">
        <f t="shared" si="61"/>
        <v>29987</v>
      </c>
      <c r="BY151" s="74">
        <f t="shared" si="91"/>
        <v>29987</v>
      </c>
      <c r="BZ151" s="74">
        <f t="shared" si="91"/>
        <v>29987</v>
      </c>
      <c r="CA151" s="74">
        <f t="shared" si="91"/>
        <v>29987</v>
      </c>
      <c r="CB151" s="74">
        <f t="shared" si="91"/>
        <v>29987</v>
      </c>
      <c r="CC151" s="74">
        <f t="shared" si="91"/>
        <v>29987</v>
      </c>
      <c r="CD151" s="74">
        <f t="shared" si="91"/>
        <v>29987</v>
      </c>
      <c r="CE151" s="74">
        <f t="shared" si="91"/>
        <v>29987</v>
      </c>
      <c r="CF151" s="74"/>
      <c r="CG151" s="74">
        <f t="shared" si="63"/>
        <v>29987</v>
      </c>
      <c r="CH151" s="74">
        <f t="shared" si="93"/>
        <v>29987</v>
      </c>
      <c r="CI151" s="74">
        <f t="shared" si="93"/>
        <v>29987</v>
      </c>
      <c r="CJ151" s="74">
        <f t="shared" si="93"/>
        <v>29987</v>
      </c>
      <c r="CK151" s="74">
        <f t="shared" si="93"/>
        <v>29987</v>
      </c>
      <c r="CL151" s="74">
        <f t="shared" si="93"/>
        <v>29987</v>
      </c>
      <c r="CM151" s="74">
        <f t="shared" si="93"/>
        <v>29987</v>
      </c>
      <c r="CN151" s="74">
        <f t="shared" si="93"/>
        <v>29987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>
        <v>0</v>
      </c>
      <c r="H152" s="6">
        <v>126</v>
      </c>
      <c r="I152" s="2" t="s">
        <v>313</v>
      </c>
      <c r="J152" s="60"/>
      <c r="K152" s="61">
        <v>4614.22</v>
      </c>
      <c r="L152" s="62"/>
      <c r="M152" s="63">
        <v>1686</v>
      </c>
      <c r="N152" s="64">
        <f t="shared" si="65"/>
        <v>505.8</v>
      </c>
      <c r="O152" s="64">
        <f t="shared" si="66"/>
        <v>2768.53</v>
      </c>
      <c r="P152" s="64">
        <f t="shared" si="67"/>
        <v>0</v>
      </c>
      <c r="Q152" s="64">
        <f t="shared" si="68"/>
        <v>0</v>
      </c>
      <c r="R152" s="65">
        <f t="shared" si="69"/>
        <v>0.37</v>
      </c>
      <c r="S152" s="65">
        <f t="shared" si="51"/>
        <v>0</v>
      </c>
      <c r="T152" s="64">
        <f t="shared" si="52"/>
        <v>0</v>
      </c>
      <c r="U152" s="64">
        <f t="shared" si="70"/>
        <v>0</v>
      </c>
      <c r="V152" s="63">
        <v>344</v>
      </c>
      <c r="W152" s="64">
        <f t="shared" si="71"/>
        <v>86</v>
      </c>
      <c r="X152" s="27">
        <f t="shared" si="72"/>
        <v>505.8</v>
      </c>
      <c r="Y152" s="11">
        <f t="shared" si="73"/>
        <v>5206.0200000000004</v>
      </c>
      <c r="Z152" s="61">
        <v>9275509986.6700001</v>
      </c>
      <c r="AA152" s="63">
        <v>41897</v>
      </c>
      <c r="AB152" s="27">
        <f t="shared" si="53"/>
        <v>221388.4</v>
      </c>
      <c r="AC152" s="10">
        <f t="shared" si="54"/>
        <v>0.86307199999999995</v>
      </c>
      <c r="AD152" s="63">
        <v>112366</v>
      </c>
      <c r="AE152" s="10">
        <f t="shared" si="55"/>
        <v>0.81463099999999999</v>
      </c>
      <c r="AF152" s="10">
        <f t="shared" si="83"/>
        <v>0.15146000000000001</v>
      </c>
      <c r="AG152" s="66">
        <f t="shared" si="56"/>
        <v>0.15146000000000001</v>
      </c>
      <c r="AH152" s="67">
        <f t="shared" si="57"/>
        <v>0</v>
      </c>
      <c r="AI152" s="68">
        <f t="shared" si="74"/>
        <v>0.15146000000000001</v>
      </c>
      <c r="AJ152" s="63">
        <v>0</v>
      </c>
      <c r="AK152">
        <v>0</v>
      </c>
      <c r="AL152" s="26">
        <f t="shared" si="75"/>
        <v>0</v>
      </c>
      <c r="AM152" s="63">
        <v>0</v>
      </c>
      <c r="AN152">
        <v>0</v>
      </c>
      <c r="AO152" s="26">
        <f t="shared" si="76"/>
        <v>0</v>
      </c>
      <c r="AP152" s="26">
        <f t="shared" si="58"/>
        <v>9087506</v>
      </c>
      <c r="AQ152" s="26">
        <f t="shared" si="77"/>
        <v>9087506</v>
      </c>
      <c r="AR152" s="69">
        <v>5893771</v>
      </c>
      <c r="AS152" s="69">
        <f t="shared" si="84"/>
        <v>9087506</v>
      </c>
      <c r="AT152" s="63">
        <v>8515020</v>
      </c>
      <c r="AU152" s="26">
        <f t="shared" si="85"/>
        <v>572486</v>
      </c>
      <c r="AV152" s="70" t="str">
        <f t="shared" si="87"/>
        <v>Yes</v>
      </c>
      <c r="AW152" s="69">
        <f t="shared" si="78"/>
        <v>572486</v>
      </c>
      <c r="AX152" s="71">
        <f t="shared" si="79"/>
        <v>9087506</v>
      </c>
      <c r="AY152" s="72">
        <f t="shared" si="86"/>
        <v>9087506</v>
      </c>
      <c r="AZ152" s="73">
        <f t="shared" si="80"/>
        <v>572486</v>
      </c>
      <c r="BA152" s="73"/>
      <c r="BB152" s="73">
        <f t="shared" si="81"/>
        <v>13003.146902401706</v>
      </c>
      <c r="BC152" s="26"/>
      <c r="BE152" s="74">
        <f t="shared" si="82"/>
        <v>0</v>
      </c>
      <c r="BF152" s="74">
        <f t="shared" si="89"/>
        <v>0</v>
      </c>
      <c r="BG152" s="74">
        <f t="shared" si="89"/>
        <v>0</v>
      </c>
      <c r="BH152" s="74">
        <f t="shared" si="89"/>
        <v>0</v>
      </c>
      <c r="BI152" s="74">
        <f t="shared" si="89"/>
        <v>0</v>
      </c>
      <c r="BJ152" s="74">
        <f t="shared" si="89"/>
        <v>0</v>
      </c>
      <c r="BK152" s="74">
        <f t="shared" si="89"/>
        <v>0</v>
      </c>
      <c r="BL152" s="74">
        <f t="shared" si="89"/>
        <v>0</v>
      </c>
      <c r="BM152" s="74"/>
      <c r="BO152" s="74">
        <f t="shared" si="90"/>
        <v>0</v>
      </c>
      <c r="BP152" s="74">
        <f t="shared" si="90"/>
        <v>0</v>
      </c>
      <c r="BQ152" s="74">
        <f t="shared" si="90"/>
        <v>0</v>
      </c>
      <c r="BR152" s="74">
        <f t="shared" si="90"/>
        <v>0</v>
      </c>
      <c r="BS152" s="74">
        <f t="shared" si="90"/>
        <v>0</v>
      </c>
      <c r="BT152" s="74">
        <f t="shared" si="90"/>
        <v>0</v>
      </c>
      <c r="BU152" s="74">
        <f t="shared" si="90"/>
        <v>0</v>
      </c>
      <c r="BV152" s="74">
        <f t="shared" si="90"/>
        <v>0</v>
      </c>
      <c r="BX152" s="74">
        <f t="shared" si="61"/>
        <v>9087506</v>
      </c>
      <c r="BY152" s="74">
        <f t="shared" si="91"/>
        <v>9087506</v>
      </c>
      <c r="BZ152" s="74">
        <f t="shared" si="91"/>
        <v>9087506</v>
      </c>
      <c r="CA152" s="74">
        <f t="shared" si="91"/>
        <v>9087506</v>
      </c>
      <c r="CB152" s="74">
        <f t="shared" si="91"/>
        <v>9087506</v>
      </c>
      <c r="CC152" s="74">
        <f t="shared" si="91"/>
        <v>9087506</v>
      </c>
      <c r="CD152" s="74">
        <f t="shared" si="91"/>
        <v>9087506</v>
      </c>
      <c r="CE152" s="74">
        <f t="shared" si="91"/>
        <v>9087506</v>
      </c>
      <c r="CF152" s="74"/>
      <c r="CG152" s="74">
        <f t="shared" si="63"/>
        <v>9087506</v>
      </c>
      <c r="CH152" s="74">
        <f t="shared" si="93"/>
        <v>9087506</v>
      </c>
      <c r="CI152" s="74">
        <f t="shared" si="93"/>
        <v>9087506</v>
      </c>
      <c r="CJ152" s="74">
        <f t="shared" si="93"/>
        <v>9087506</v>
      </c>
      <c r="CK152" s="74">
        <f t="shared" si="93"/>
        <v>9087506</v>
      </c>
      <c r="CL152" s="74">
        <f t="shared" si="93"/>
        <v>9087506</v>
      </c>
      <c r="CM152" s="74">
        <f t="shared" si="93"/>
        <v>9087506</v>
      </c>
      <c r="CN152" s="74">
        <f t="shared" si="93"/>
        <v>9087506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>
        <v>0</v>
      </c>
      <c r="H153" s="6">
        <v>127</v>
      </c>
      <c r="I153" s="2" t="s">
        <v>314</v>
      </c>
      <c r="J153" s="60"/>
      <c r="K153" s="61">
        <v>333.33</v>
      </c>
      <c r="L153" s="62"/>
      <c r="M153" s="63">
        <v>30</v>
      </c>
      <c r="N153" s="64">
        <f t="shared" si="65"/>
        <v>9</v>
      </c>
      <c r="O153" s="64">
        <f t="shared" si="66"/>
        <v>200</v>
      </c>
      <c r="P153" s="64">
        <f t="shared" si="67"/>
        <v>0</v>
      </c>
      <c r="Q153" s="64">
        <f t="shared" si="68"/>
        <v>0</v>
      </c>
      <c r="R153" s="65">
        <f t="shared" si="69"/>
        <v>0.09</v>
      </c>
      <c r="S153" s="65">
        <f t="shared" si="51"/>
        <v>0</v>
      </c>
      <c r="T153" s="64">
        <f t="shared" si="52"/>
        <v>0</v>
      </c>
      <c r="U153" s="64">
        <f t="shared" si="70"/>
        <v>0</v>
      </c>
      <c r="V153" s="63">
        <v>0</v>
      </c>
      <c r="W153" s="64">
        <f t="shared" si="71"/>
        <v>0</v>
      </c>
      <c r="X153" s="27">
        <f t="shared" si="72"/>
        <v>9</v>
      </c>
      <c r="Y153" s="11">
        <f t="shared" si="73"/>
        <v>342.33</v>
      </c>
      <c r="Z153" s="61">
        <v>1306420996</v>
      </c>
      <c r="AA153" s="63">
        <v>3537</v>
      </c>
      <c r="AB153" s="27">
        <f t="shared" si="53"/>
        <v>369358.49</v>
      </c>
      <c r="AC153" s="10">
        <f t="shared" si="54"/>
        <v>1.439926</v>
      </c>
      <c r="AD153" s="63">
        <v>113490</v>
      </c>
      <c r="AE153" s="10">
        <f t="shared" si="55"/>
        <v>0.82277900000000004</v>
      </c>
      <c r="AF153" s="10">
        <f t="shared" si="83"/>
        <v>-0.25478200000000001</v>
      </c>
      <c r="AG153" s="66">
        <f t="shared" si="56"/>
        <v>0.01</v>
      </c>
      <c r="AH153" s="67">
        <f t="shared" si="57"/>
        <v>0</v>
      </c>
      <c r="AI153" s="68">
        <f t="shared" si="74"/>
        <v>0.01</v>
      </c>
      <c r="AJ153" s="63">
        <v>0</v>
      </c>
      <c r="AK153">
        <v>0</v>
      </c>
      <c r="AL153" s="26">
        <f t="shared" si="75"/>
        <v>0</v>
      </c>
      <c r="AM153" s="63">
        <v>0</v>
      </c>
      <c r="AN153">
        <v>0</v>
      </c>
      <c r="AO153" s="26">
        <f t="shared" si="76"/>
        <v>0</v>
      </c>
      <c r="AP153" s="26">
        <f t="shared" si="58"/>
        <v>39454</v>
      </c>
      <c r="AQ153" s="26">
        <f t="shared" si="77"/>
        <v>39454</v>
      </c>
      <c r="AR153" s="69">
        <v>46611</v>
      </c>
      <c r="AS153" s="69">
        <f t="shared" si="84"/>
        <v>39454</v>
      </c>
      <c r="AT153" s="63">
        <v>46995</v>
      </c>
      <c r="AU153" s="26">
        <f t="shared" si="85"/>
        <v>7541</v>
      </c>
      <c r="AV153" s="70" t="str">
        <f t="shared" si="87"/>
        <v>No</v>
      </c>
      <c r="AW153" s="69">
        <f t="shared" si="78"/>
        <v>0</v>
      </c>
      <c r="AX153" s="71">
        <f t="shared" si="79"/>
        <v>46995</v>
      </c>
      <c r="AY153" s="72">
        <f t="shared" si="86"/>
        <v>46995</v>
      </c>
      <c r="AZ153" s="73">
        <f t="shared" si="80"/>
        <v>0</v>
      </c>
      <c r="BA153" s="73"/>
      <c r="BB153" s="73">
        <f t="shared" si="81"/>
        <v>11836.178111781119</v>
      </c>
      <c r="BC153" s="26"/>
      <c r="BE153" s="74">
        <f t="shared" si="82"/>
        <v>-7541</v>
      </c>
      <c r="BF153" s="74">
        <f t="shared" si="89"/>
        <v>-7541</v>
      </c>
      <c r="BG153" s="74">
        <f t="shared" si="89"/>
        <v>-6463.3911000000007</v>
      </c>
      <c r="BH153" s="74">
        <f t="shared" si="89"/>
        <v>-5385.943803629998</v>
      </c>
      <c r="BI153" s="74">
        <f t="shared" si="89"/>
        <v>-4308.7550429039984</v>
      </c>
      <c r="BJ153" s="74">
        <f t="shared" si="89"/>
        <v>-3231.5662821779988</v>
      </c>
      <c r="BK153" s="74">
        <f t="shared" si="89"/>
        <v>-2154.4852403280747</v>
      </c>
      <c r="BL153" s="74">
        <f t="shared" si="89"/>
        <v>-1077.2426201640337</v>
      </c>
      <c r="BM153" s="74"/>
      <c r="BO153" s="74">
        <f t="shared" si="90"/>
        <v>0</v>
      </c>
      <c r="BP153" s="74">
        <f t="shared" si="90"/>
        <v>-1077.6088999999999</v>
      </c>
      <c r="BQ153" s="74">
        <f t="shared" si="90"/>
        <v>-1077.44729637</v>
      </c>
      <c r="BR153" s="74">
        <f t="shared" si="90"/>
        <v>-1077.1887607259996</v>
      </c>
      <c r="BS153" s="74">
        <f t="shared" si="90"/>
        <v>-1077.1887607259996</v>
      </c>
      <c r="BT153" s="74">
        <f t="shared" si="90"/>
        <v>-1077.081041849927</v>
      </c>
      <c r="BU153" s="74">
        <f t="shared" si="90"/>
        <v>-1077.2426201640374</v>
      </c>
      <c r="BV153" s="74">
        <f t="shared" si="90"/>
        <v>-1077.2426201640337</v>
      </c>
      <c r="BX153" s="74">
        <f t="shared" si="61"/>
        <v>46995</v>
      </c>
      <c r="BY153" s="74">
        <f t="shared" si="91"/>
        <v>45917.391100000001</v>
      </c>
      <c r="BZ153" s="74">
        <f t="shared" si="91"/>
        <v>44839.943803629998</v>
      </c>
      <c r="CA153" s="74">
        <f t="shared" si="91"/>
        <v>43762.755042903998</v>
      </c>
      <c r="CB153" s="74">
        <f t="shared" si="91"/>
        <v>42685.566282177999</v>
      </c>
      <c r="CC153" s="74">
        <f t="shared" si="91"/>
        <v>41608.485240328075</v>
      </c>
      <c r="CD153" s="74">
        <f t="shared" si="91"/>
        <v>40531.242620164034</v>
      </c>
      <c r="CE153" s="74">
        <f t="shared" si="91"/>
        <v>39454</v>
      </c>
      <c r="CF153" s="74"/>
      <c r="CG153" s="74">
        <f t="shared" si="63"/>
        <v>46995</v>
      </c>
      <c r="CH153" s="74">
        <f t="shared" si="93"/>
        <v>45917.391100000001</v>
      </c>
      <c r="CI153" s="74">
        <f t="shared" si="93"/>
        <v>44839.943803629998</v>
      </c>
      <c r="CJ153" s="74">
        <f t="shared" si="93"/>
        <v>43762.755042903998</v>
      </c>
      <c r="CK153" s="74">
        <f t="shared" si="93"/>
        <v>42685.566282177999</v>
      </c>
      <c r="CL153" s="74">
        <f t="shared" si="93"/>
        <v>41608.485240328075</v>
      </c>
      <c r="CM153" s="74">
        <f t="shared" si="93"/>
        <v>40531.242620164034</v>
      </c>
      <c r="CN153" s="74">
        <f t="shared" si="93"/>
        <v>39454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>
        <v>0</v>
      </c>
      <c r="H154" s="6">
        <v>128</v>
      </c>
      <c r="I154" s="2" t="s">
        <v>315</v>
      </c>
      <c r="J154" s="60"/>
      <c r="K154" s="61">
        <v>4118.37</v>
      </c>
      <c r="L154" s="62"/>
      <c r="M154" s="63">
        <v>574</v>
      </c>
      <c r="N154" s="64">
        <f t="shared" si="65"/>
        <v>172.2</v>
      </c>
      <c r="O154" s="64">
        <f t="shared" si="66"/>
        <v>2471.02</v>
      </c>
      <c r="P154" s="64">
        <f t="shared" si="67"/>
        <v>0</v>
      </c>
      <c r="Q154" s="64">
        <f t="shared" si="68"/>
        <v>0</v>
      </c>
      <c r="R154" s="65">
        <f t="shared" si="69"/>
        <v>0.14000000000000001</v>
      </c>
      <c r="S154" s="65">
        <f t="shared" si="51"/>
        <v>0</v>
      </c>
      <c r="T154" s="64">
        <f t="shared" si="52"/>
        <v>0</v>
      </c>
      <c r="U154" s="64">
        <f t="shared" si="70"/>
        <v>0</v>
      </c>
      <c r="V154" s="63">
        <v>87</v>
      </c>
      <c r="W154" s="64">
        <f t="shared" si="71"/>
        <v>21.75</v>
      </c>
      <c r="X154" s="27">
        <f t="shared" si="72"/>
        <v>172.2</v>
      </c>
      <c r="Y154" s="11">
        <f t="shared" si="73"/>
        <v>4312.32</v>
      </c>
      <c r="Z154" s="61">
        <v>4756959007.3299999</v>
      </c>
      <c r="AA154" s="63">
        <v>24935</v>
      </c>
      <c r="AB154" s="27">
        <f t="shared" si="53"/>
        <v>190774.37</v>
      </c>
      <c r="AC154" s="10">
        <f t="shared" si="54"/>
        <v>0.74372400000000005</v>
      </c>
      <c r="AD154" s="63">
        <v>143874</v>
      </c>
      <c r="AE154" s="10">
        <f t="shared" si="55"/>
        <v>1.0430569999999999</v>
      </c>
      <c r="AF154" s="10">
        <f t="shared" si="83"/>
        <v>0.16647600000000001</v>
      </c>
      <c r="AG154" s="66">
        <f t="shared" si="56"/>
        <v>0.16647600000000001</v>
      </c>
      <c r="AH154" s="67">
        <f t="shared" si="57"/>
        <v>0</v>
      </c>
      <c r="AI154" s="68">
        <f t="shared" si="74"/>
        <v>0.16647600000000001</v>
      </c>
      <c r="AJ154" s="63">
        <v>0</v>
      </c>
      <c r="AK154">
        <v>0</v>
      </c>
      <c r="AL154" s="26">
        <f t="shared" si="75"/>
        <v>0</v>
      </c>
      <c r="AM154" s="63">
        <v>0</v>
      </c>
      <c r="AN154">
        <v>0</v>
      </c>
      <c r="AO154" s="26">
        <f t="shared" si="76"/>
        <v>0</v>
      </c>
      <c r="AP154" s="26">
        <f t="shared" si="58"/>
        <v>8273772</v>
      </c>
      <c r="AQ154" s="26">
        <f t="shared" si="77"/>
        <v>8273772</v>
      </c>
      <c r="AR154" s="69">
        <v>6087799</v>
      </c>
      <c r="AS154" s="69">
        <f t="shared" si="84"/>
        <v>8273772</v>
      </c>
      <c r="AT154" s="63">
        <v>7482940</v>
      </c>
      <c r="AU154" s="26">
        <f t="shared" si="85"/>
        <v>790832</v>
      </c>
      <c r="AV154" s="70" t="str">
        <f t="shared" si="87"/>
        <v>Yes</v>
      </c>
      <c r="AW154" s="69">
        <f t="shared" si="78"/>
        <v>790832</v>
      </c>
      <c r="AX154" s="71">
        <f t="shared" si="79"/>
        <v>8273772</v>
      </c>
      <c r="AY154" s="72">
        <f t="shared" si="86"/>
        <v>8273772</v>
      </c>
      <c r="AZ154" s="73">
        <f t="shared" si="80"/>
        <v>790832</v>
      </c>
      <c r="BA154" s="73"/>
      <c r="BB154" s="73">
        <f t="shared" si="81"/>
        <v>12067.7569038236</v>
      </c>
      <c r="BC154" s="26"/>
      <c r="BE154" s="74">
        <f t="shared" si="82"/>
        <v>0</v>
      </c>
      <c r="BF154" s="74">
        <f t="shared" si="89"/>
        <v>0</v>
      </c>
      <c r="BG154" s="74">
        <f t="shared" si="89"/>
        <v>0</v>
      </c>
      <c r="BH154" s="74">
        <f t="shared" si="89"/>
        <v>0</v>
      </c>
      <c r="BI154" s="74">
        <f t="shared" si="89"/>
        <v>0</v>
      </c>
      <c r="BJ154" s="74">
        <f t="shared" si="89"/>
        <v>0</v>
      </c>
      <c r="BK154" s="74">
        <f t="shared" si="89"/>
        <v>0</v>
      </c>
      <c r="BL154" s="74">
        <f t="shared" si="89"/>
        <v>0</v>
      </c>
      <c r="BM154" s="74"/>
      <c r="BO154" s="74">
        <f t="shared" si="90"/>
        <v>0</v>
      </c>
      <c r="BP154" s="74">
        <f t="shared" si="90"/>
        <v>0</v>
      </c>
      <c r="BQ154" s="74">
        <f t="shared" si="90"/>
        <v>0</v>
      </c>
      <c r="BR154" s="74">
        <f t="shared" si="90"/>
        <v>0</v>
      </c>
      <c r="BS154" s="74">
        <f t="shared" si="90"/>
        <v>0</v>
      </c>
      <c r="BT154" s="74">
        <f t="shared" si="90"/>
        <v>0</v>
      </c>
      <c r="BU154" s="74">
        <f t="shared" si="90"/>
        <v>0</v>
      </c>
      <c r="BV154" s="74">
        <f t="shared" ref="BV154:BV195" si="94">BL154*BV$16</f>
        <v>0</v>
      </c>
      <c r="BX154" s="74">
        <f t="shared" si="61"/>
        <v>8273772</v>
      </c>
      <c r="BY154" s="74">
        <f t="shared" si="91"/>
        <v>8273772</v>
      </c>
      <c r="BZ154" s="74">
        <f t="shared" si="91"/>
        <v>8273772</v>
      </c>
      <c r="CA154" s="74">
        <f t="shared" si="91"/>
        <v>8273772</v>
      </c>
      <c r="CB154" s="74">
        <f t="shared" si="91"/>
        <v>8273772</v>
      </c>
      <c r="CC154" s="74">
        <f t="shared" si="91"/>
        <v>8273772</v>
      </c>
      <c r="CD154" s="74">
        <f t="shared" si="91"/>
        <v>8273772</v>
      </c>
      <c r="CE154" s="74">
        <f t="shared" si="91"/>
        <v>8273772</v>
      </c>
      <c r="CF154" s="74"/>
      <c r="CG154" s="74">
        <f t="shared" si="63"/>
        <v>8273772</v>
      </c>
      <c r="CH154" s="74">
        <f t="shared" si="93"/>
        <v>8273772</v>
      </c>
      <c r="CI154" s="74">
        <f t="shared" si="93"/>
        <v>8273772</v>
      </c>
      <c r="CJ154" s="74">
        <f t="shared" si="93"/>
        <v>8273772</v>
      </c>
      <c r="CK154" s="74">
        <f t="shared" si="93"/>
        <v>8273772</v>
      </c>
      <c r="CL154" s="74">
        <f t="shared" si="93"/>
        <v>8273772</v>
      </c>
      <c r="CM154" s="74">
        <f t="shared" si="93"/>
        <v>8273772</v>
      </c>
      <c r="CN154" s="74">
        <f t="shared" si="93"/>
        <v>8273772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>
        <v>0</v>
      </c>
      <c r="H155" s="6">
        <v>129</v>
      </c>
      <c r="I155" s="2" t="s">
        <v>316</v>
      </c>
      <c r="J155" s="60"/>
      <c r="K155" s="61">
        <v>1324.3</v>
      </c>
      <c r="L155" s="62"/>
      <c r="M155" s="63">
        <v>69</v>
      </c>
      <c r="N155" s="64">
        <f t="shared" si="65"/>
        <v>20.7</v>
      </c>
      <c r="O155" s="64">
        <f t="shared" si="66"/>
        <v>794.58</v>
      </c>
      <c r="P155" s="64">
        <f t="shared" si="67"/>
        <v>0</v>
      </c>
      <c r="Q155" s="64">
        <f t="shared" si="68"/>
        <v>0</v>
      </c>
      <c r="R155" s="65">
        <f t="shared" si="69"/>
        <v>0.05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si="70"/>
        <v>0</v>
      </c>
      <c r="V155" s="63">
        <v>18</v>
      </c>
      <c r="W155" s="64">
        <f t="shared" si="71"/>
        <v>4.5</v>
      </c>
      <c r="X155" s="27">
        <f t="shared" si="72"/>
        <v>20.7</v>
      </c>
      <c r="Y155" s="11">
        <f t="shared" si="73"/>
        <v>1349.5</v>
      </c>
      <c r="Z155" s="61">
        <v>1603968910.3299999</v>
      </c>
      <c r="AA155" s="63">
        <v>9843</v>
      </c>
      <c r="AB155" s="27">
        <f t="shared" ref="AB155:AB195" si="97">ROUND(Z155/AA155,2)</f>
        <v>162955.29</v>
      </c>
      <c r="AC155" s="10">
        <f t="shared" ref="AC155:AC195" si="98">(ROUND(AB155/$AC$21,6))</f>
        <v>0.63527299999999998</v>
      </c>
      <c r="AD155" s="63">
        <v>105450</v>
      </c>
      <c r="AE155" s="10">
        <f t="shared" ref="AE155:AE195" si="99">(ROUND(AD155/$AE$21,6))</f>
        <v>0.76449100000000003</v>
      </c>
      <c r="AF155" s="10">
        <f t="shared" si="83"/>
        <v>0.32596199999999997</v>
      </c>
      <c r="AG155" s="66">
        <f t="shared" ref="AG155:AG195" si="100">IF(OR(B155=1,C155=1),MAX($L$7,AF155),MAX($L$6,AF155))</f>
        <v>0.32596199999999997</v>
      </c>
      <c r="AH155" s="67">
        <f t="shared" ref="AH155:AH195" si="101">IF(G155&gt;=1,IF(G155&lt;=5,0.06,IF(G155&lt;=10,0.05,IF(G155&lt;=15,0.04,IF(G155&lt;=19,0.03,0)))),0)</f>
        <v>0</v>
      </c>
      <c r="AI155" s="68">
        <f t="shared" si="74"/>
        <v>0.32596199999999997</v>
      </c>
      <c r="AJ155" s="63">
        <v>0</v>
      </c>
      <c r="AK155">
        <v>0</v>
      </c>
      <c r="AL155" s="26">
        <f t="shared" si="75"/>
        <v>0</v>
      </c>
      <c r="AM155" s="63">
        <v>0</v>
      </c>
      <c r="AN155">
        <v>0</v>
      </c>
      <c r="AO155" s="26">
        <f t="shared" si="76"/>
        <v>0</v>
      </c>
      <c r="AP155" s="26">
        <f t="shared" ref="AP155:AP195" si="102">ROUND(Y155*AI155*$AP$21,0)</f>
        <v>5069683</v>
      </c>
      <c r="AQ155" s="26">
        <f t="shared" si="77"/>
        <v>5069683</v>
      </c>
      <c r="AR155" s="69">
        <v>5929453</v>
      </c>
      <c r="AS155" s="69">
        <f t="shared" si="84"/>
        <v>5069683</v>
      </c>
      <c r="AT155" s="63">
        <v>5692630</v>
      </c>
      <c r="AU155" s="26">
        <f t="shared" si="85"/>
        <v>622947</v>
      </c>
      <c r="AV155" s="70" t="str">
        <f t="shared" si="87"/>
        <v>No</v>
      </c>
      <c r="AW155" s="69">
        <f t="shared" si="78"/>
        <v>0</v>
      </c>
      <c r="AX155" s="71">
        <f t="shared" si="79"/>
        <v>5692630</v>
      </c>
      <c r="AY155" s="72">
        <f t="shared" si="86"/>
        <v>5692630</v>
      </c>
      <c r="AZ155" s="73">
        <f t="shared" si="80"/>
        <v>0</v>
      </c>
      <c r="BA155" s="73"/>
      <c r="BB155" s="73">
        <f t="shared" si="81"/>
        <v>11744.308313826174</v>
      </c>
      <c r="BC155" s="26"/>
      <c r="BE155" s="74">
        <f t="shared" si="82"/>
        <v>-622947</v>
      </c>
      <c r="BF155" s="74">
        <f t="shared" ref="BF155:BL186" si="103">$AQ155-CG155</f>
        <v>-622947</v>
      </c>
      <c r="BG155" s="74">
        <f t="shared" si="103"/>
        <v>-533927.87370000035</v>
      </c>
      <c r="BH155" s="74">
        <f t="shared" si="103"/>
        <v>-444922.09715421032</v>
      </c>
      <c r="BI155" s="74">
        <f t="shared" si="103"/>
        <v>-355937.67772336863</v>
      </c>
      <c r="BJ155" s="74">
        <f t="shared" si="103"/>
        <v>-266953.25829252601</v>
      </c>
      <c r="BK155" s="74">
        <f t="shared" si="103"/>
        <v>-177977.73730362672</v>
      </c>
      <c r="BL155" s="74">
        <f t="shared" si="103"/>
        <v>-88988.868651812896</v>
      </c>
      <c r="BM155" s="74"/>
      <c r="BO155" s="74">
        <f t="shared" ref="BO155:BU186" si="104">BE155*BO$16</f>
        <v>0</v>
      </c>
      <c r="BP155" s="74">
        <f t="shared" si="104"/>
        <v>-89019.126300000004</v>
      </c>
      <c r="BQ155" s="74">
        <f t="shared" si="104"/>
        <v>-89005.776545790053</v>
      </c>
      <c r="BR155" s="74">
        <f t="shared" si="104"/>
        <v>-88984.41943084207</v>
      </c>
      <c r="BS155" s="74">
        <f t="shared" si="104"/>
        <v>-88984.419430842157</v>
      </c>
      <c r="BT155" s="74">
        <f t="shared" si="104"/>
        <v>-88975.520988898919</v>
      </c>
      <c r="BU155" s="74">
        <f t="shared" si="104"/>
        <v>-88988.868651813362</v>
      </c>
      <c r="BV155" s="74">
        <f t="shared" si="94"/>
        <v>-88988.868651812896</v>
      </c>
      <c r="BX155" s="74">
        <f t="shared" ref="BX155:BX195" si="105">AY155+BO155</f>
        <v>5692630</v>
      </c>
      <c r="BY155" s="74">
        <f t="shared" ref="BY155:CE186" si="106">CG155+BP155</f>
        <v>5603610.8737000003</v>
      </c>
      <c r="BZ155" s="74">
        <f t="shared" si="106"/>
        <v>5514605.0971542103</v>
      </c>
      <c r="CA155" s="74">
        <f t="shared" si="106"/>
        <v>5425620.6777233686</v>
      </c>
      <c r="CB155" s="74">
        <f t="shared" si="106"/>
        <v>5336636.258292526</v>
      </c>
      <c r="CC155" s="74">
        <f t="shared" si="106"/>
        <v>5247660.7373036267</v>
      </c>
      <c r="CD155" s="74">
        <f t="shared" si="106"/>
        <v>5158671.8686518129</v>
      </c>
      <c r="CE155" s="74">
        <f t="shared" si="106"/>
        <v>5069683</v>
      </c>
      <c r="CF155" s="74"/>
      <c r="CG155" s="74">
        <f t="shared" ref="CG155:CG195" si="107">IF(OR($C155=1,$B155=1),MAX(BX155,AY155,$AR155),BX155)</f>
        <v>5692630</v>
      </c>
      <c r="CH155" s="74">
        <f t="shared" ref="CH155:CN170" si="108">IF(OR($C155=1,$B155=1),MAX(BY155,CG155,$AR155),BY155)</f>
        <v>5603610.8737000003</v>
      </c>
      <c r="CI155" s="74">
        <f t="shared" si="108"/>
        <v>5514605.0971542103</v>
      </c>
      <c r="CJ155" s="74">
        <f t="shared" si="108"/>
        <v>5425620.6777233686</v>
      </c>
      <c r="CK155" s="74">
        <f t="shared" si="108"/>
        <v>5336636.258292526</v>
      </c>
      <c r="CL155" s="74">
        <f t="shared" si="108"/>
        <v>5247660.7373036267</v>
      </c>
      <c r="CM155" s="74">
        <f t="shared" si="108"/>
        <v>5158671.8686518129</v>
      </c>
      <c r="CN155" s="74">
        <f t="shared" si="108"/>
        <v>5069683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>
        <v>0</v>
      </c>
      <c r="H156" s="6">
        <v>130</v>
      </c>
      <c r="I156" s="2" t="s">
        <v>317</v>
      </c>
      <c r="J156" s="60"/>
      <c r="K156" s="61">
        <v>2250.4699999999998</v>
      </c>
      <c r="L156" s="62"/>
      <c r="M156" s="63">
        <v>282</v>
      </c>
      <c r="N156" s="64">
        <f t="shared" ref="N156:N195" si="109">ROUND(M156*0.3,2)</f>
        <v>84.6</v>
      </c>
      <c r="O156" s="64">
        <f t="shared" ref="O156:O195" si="110">ROUND(K156*0.6,2)</f>
        <v>1350.28</v>
      </c>
      <c r="P156" s="64">
        <f t="shared" ref="P156:P195" si="111">MAX(M156-O156,0)</f>
        <v>0</v>
      </c>
      <c r="Q156" s="64">
        <f t="shared" ref="Q156:Q195" si="112">ROUND(P156*0.15,2)</f>
        <v>0</v>
      </c>
      <c r="R156" s="65">
        <f t="shared" ref="R156:R195" si="113">ROUND(M156/K156,2)</f>
        <v>0.13</v>
      </c>
      <c r="S156" s="65">
        <f t="shared" si="95"/>
        <v>0</v>
      </c>
      <c r="T156" s="64">
        <f t="shared" si="96"/>
        <v>0</v>
      </c>
      <c r="U156" s="64">
        <f t="shared" ref="U156:U195" si="114">ROUND(T156*0.15,2)</f>
        <v>0</v>
      </c>
      <c r="V156" s="63">
        <v>37</v>
      </c>
      <c r="W156" s="64">
        <f t="shared" ref="W156:W195" si="115">ROUND(V156*0.25,2)</f>
        <v>9.25</v>
      </c>
      <c r="X156" s="27">
        <f t="shared" ref="X156:X195" si="116">ROUND(M156*$X$2,2)</f>
        <v>84.6</v>
      </c>
      <c r="Y156" s="11">
        <f t="shared" ref="Y156:Y195" si="117">+K156+N156+Q156+W156</f>
        <v>2344.3199999999997</v>
      </c>
      <c r="Z156" s="61">
        <v>4196205361.3299999</v>
      </c>
      <c r="AA156" s="63">
        <v>19979</v>
      </c>
      <c r="AB156" s="27">
        <f t="shared" si="97"/>
        <v>210030.8</v>
      </c>
      <c r="AC156" s="10">
        <f t="shared" si="98"/>
        <v>0.81879500000000005</v>
      </c>
      <c r="AD156" s="63">
        <v>107266</v>
      </c>
      <c r="AE156" s="10">
        <f t="shared" si="99"/>
        <v>0.77765700000000004</v>
      </c>
      <c r="AF156" s="10">
        <f t="shared" si="83"/>
        <v>0.193546</v>
      </c>
      <c r="AG156" s="66">
        <f t="shared" si="100"/>
        <v>0.193546</v>
      </c>
      <c r="AH156" s="67">
        <f t="shared" si="101"/>
        <v>0</v>
      </c>
      <c r="AI156" s="68">
        <f t="shared" ref="AI156:AI195" si="118">+AH156+AG156</f>
        <v>0.193546</v>
      </c>
      <c r="AJ156" s="63">
        <v>2253</v>
      </c>
      <c r="AK156">
        <v>13</v>
      </c>
      <c r="AL156" s="26">
        <f t="shared" ref="AL156:AL195" si="119">ROUND(AJ156*AK156*100,0)</f>
        <v>2928900</v>
      </c>
      <c r="AM156" s="63">
        <v>0</v>
      </c>
      <c r="AN156">
        <v>0</v>
      </c>
      <c r="AO156" s="26">
        <f t="shared" ref="AO156:AO195" si="120">ROUND(AM156*AN156*100,0)</f>
        <v>0</v>
      </c>
      <c r="AP156" s="26">
        <f t="shared" si="102"/>
        <v>5229282</v>
      </c>
      <c r="AQ156" s="26">
        <f t="shared" ref="AQ156:AQ195" si="121">SUM(AL156+AO156+AP156)</f>
        <v>8158182</v>
      </c>
      <c r="AR156" s="69">
        <v>3458266</v>
      </c>
      <c r="AS156" s="69">
        <f t="shared" si="84"/>
        <v>8158182</v>
      </c>
      <c r="AT156" s="63">
        <v>6743076</v>
      </c>
      <c r="AU156" s="26">
        <f t="shared" si="85"/>
        <v>1415106</v>
      </c>
      <c r="AV156" s="70" t="str">
        <f t="shared" si="87"/>
        <v>Yes</v>
      </c>
      <c r="AW156" s="69">
        <f t="shared" ref="AW156:AW195" si="122">IF(AV156="Yes",+AU156*$L$9,+AU156*$L$10)</f>
        <v>1415106</v>
      </c>
      <c r="AX156" s="71">
        <f t="shared" ref="AX156:AX195" si="123">IF(AV156="Yes",AT156+AW156,AT156- AW156)</f>
        <v>8158182</v>
      </c>
      <c r="AY156" s="72">
        <f t="shared" si="86"/>
        <v>8158182</v>
      </c>
      <c r="AZ156" s="73">
        <f t="shared" ref="AZ156:AZ195" si="124">AY156-AT156</f>
        <v>1415106</v>
      </c>
      <c r="BA156" s="73"/>
      <c r="BB156" s="73">
        <f t="shared" ref="BB156:BB195" si="125">$L$8*Y156/K156</f>
        <v>12005.620159344491</v>
      </c>
      <c r="BC156" s="26"/>
      <c r="BE156" s="74">
        <f t="shared" ref="BE156:BE195" si="126">$AQ156-AY156</f>
        <v>0</v>
      </c>
      <c r="BF156" s="74">
        <f t="shared" si="103"/>
        <v>0</v>
      </c>
      <c r="BG156" s="74">
        <f t="shared" si="103"/>
        <v>0</v>
      </c>
      <c r="BH156" s="74">
        <f t="shared" si="103"/>
        <v>0</v>
      </c>
      <c r="BI156" s="74">
        <f t="shared" si="103"/>
        <v>0</v>
      </c>
      <c r="BJ156" s="74">
        <f t="shared" si="103"/>
        <v>0</v>
      </c>
      <c r="BK156" s="74">
        <f t="shared" si="103"/>
        <v>0</v>
      </c>
      <c r="BL156" s="74">
        <f t="shared" si="103"/>
        <v>0</v>
      </c>
      <c r="BM156" s="74"/>
      <c r="BO156" s="74">
        <f t="shared" si="104"/>
        <v>0</v>
      </c>
      <c r="BP156" s="74">
        <f t="shared" si="104"/>
        <v>0</v>
      </c>
      <c r="BQ156" s="74">
        <f t="shared" si="104"/>
        <v>0</v>
      </c>
      <c r="BR156" s="74">
        <f t="shared" si="104"/>
        <v>0</v>
      </c>
      <c r="BS156" s="74">
        <f t="shared" si="104"/>
        <v>0</v>
      </c>
      <c r="BT156" s="74">
        <f t="shared" si="104"/>
        <v>0</v>
      </c>
      <c r="BU156" s="74">
        <f t="shared" si="104"/>
        <v>0</v>
      </c>
      <c r="BV156" s="74">
        <f t="shared" si="94"/>
        <v>0</v>
      </c>
      <c r="BX156" s="74">
        <f t="shared" si="105"/>
        <v>8158182</v>
      </c>
      <c r="BY156" s="74">
        <f t="shared" si="106"/>
        <v>8158182</v>
      </c>
      <c r="BZ156" s="74">
        <f t="shared" si="106"/>
        <v>8158182</v>
      </c>
      <c r="CA156" s="74">
        <f t="shared" si="106"/>
        <v>8158182</v>
      </c>
      <c r="CB156" s="74">
        <f t="shared" si="106"/>
        <v>8158182</v>
      </c>
      <c r="CC156" s="74">
        <f t="shared" si="106"/>
        <v>8158182</v>
      </c>
      <c r="CD156" s="74">
        <f t="shared" si="106"/>
        <v>8158182</v>
      </c>
      <c r="CE156" s="74">
        <f t="shared" si="106"/>
        <v>8158182</v>
      </c>
      <c r="CF156" s="74"/>
      <c r="CG156" s="74">
        <f t="shared" si="107"/>
        <v>8158182</v>
      </c>
      <c r="CH156" s="74">
        <f t="shared" si="108"/>
        <v>8158182</v>
      </c>
      <c r="CI156" s="74">
        <f t="shared" si="108"/>
        <v>8158182</v>
      </c>
      <c r="CJ156" s="74">
        <f t="shared" si="108"/>
        <v>8158182</v>
      </c>
      <c r="CK156" s="74">
        <f t="shared" si="108"/>
        <v>8158182</v>
      </c>
      <c r="CL156" s="74">
        <f t="shared" si="108"/>
        <v>8158182</v>
      </c>
      <c r="CM156" s="74">
        <f t="shared" si="108"/>
        <v>8158182</v>
      </c>
      <c r="CN156" s="74">
        <f t="shared" si="108"/>
        <v>8158182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>
        <v>0</v>
      </c>
      <c r="H157" s="6">
        <v>131</v>
      </c>
      <c r="I157" s="2" t="s">
        <v>318</v>
      </c>
      <c r="J157" s="60"/>
      <c r="K157" s="61">
        <v>6028.88</v>
      </c>
      <c r="L157" s="62"/>
      <c r="M157" s="63">
        <v>1569</v>
      </c>
      <c r="N157" s="64">
        <f t="shared" si="109"/>
        <v>470.7</v>
      </c>
      <c r="O157" s="64">
        <f t="shared" si="110"/>
        <v>3617.33</v>
      </c>
      <c r="P157" s="64">
        <f t="shared" si="111"/>
        <v>0</v>
      </c>
      <c r="Q157" s="64">
        <f t="shared" si="112"/>
        <v>0</v>
      </c>
      <c r="R157" s="65">
        <f t="shared" si="113"/>
        <v>0.26</v>
      </c>
      <c r="S157" s="65">
        <f t="shared" si="95"/>
        <v>0</v>
      </c>
      <c r="T157" s="64">
        <f t="shared" si="96"/>
        <v>0</v>
      </c>
      <c r="U157" s="64">
        <f t="shared" si="114"/>
        <v>0</v>
      </c>
      <c r="V157" s="63">
        <v>231</v>
      </c>
      <c r="W157" s="64">
        <f t="shared" si="115"/>
        <v>57.75</v>
      </c>
      <c r="X157" s="27">
        <f t="shared" si="116"/>
        <v>470.7</v>
      </c>
      <c r="Y157" s="11">
        <f t="shared" si="117"/>
        <v>6557.33</v>
      </c>
      <c r="Z157" s="61">
        <v>7849495493.6700001</v>
      </c>
      <c r="AA157" s="63">
        <v>43753</v>
      </c>
      <c r="AB157" s="27">
        <f t="shared" si="97"/>
        <v>179404.74</v>
      </c>
      <c r="AC157" s="10">
        <f t="shared" si="98"/>
        <v>0.69940100000000005</v>
      </c>
      <c r="AD157" s="63">
        <v>118790</v>
      </c>
      <c r="AE157" s="10">
        <f t="shared" si="99"/>
        <v>0.86120300000000005</v>
      </c>
      <c r="AF157" s="10">
        <f t="shared" ref="AF157:AF195" si="127">ROUND(1-((AC157*$L$4)+(AE157*$L$5)),6)</f>
        <v>0.252058</v>
      </c>
      <c r="AG157" s="66">
        <f t="shared" si="100"/>
        <v>0.252058</v>
      </c>
      <c r="AH157" s="67">
        <f t="shared" si="101"/>
        <v>0</v>
      </c>
      <c r="AI157" s="68">
        <f t="shared" si="118"/>
        <v>0.252058</v>
      </c>
      <c r="AJ157" s="63">
        <v>0</v>
      </c>
      <c r="AK157">
        <v>0</v>
      </c>
      <c r="AL157" s="26">
        <f t="shared" si="119"/>
        <v>0</v>
      </c>
      <c r="AM157" s="63">
        <v>0</v>
      </c>
      <c r="AN157">
        <v>0</v>
      </c>
      <c r="AO157" s="26">
        <f t="shared" si="120"/>
        <v>0</v>
      </c>
      <c r="AP157" s="26">
        <f t="shared" si="102"/>
        <v>19048837</v>
      </c>
      <c r="AQ157" s="26">
        <f t="shared" si="121"/>
        <v>19048837</v>
      </c>
      <c r="AR157" s="69">
        <v>20268059</v>
      </c>
      <c r="AS157" s="69">
        <f t="shared" ref="AS157:AS195" si="128">IF(C157=1, MAX(AR157, AQ157, AT157), AQ157)</f>
        <v>19048837</v>
      </c>
      <c r="AT157" s="63">
        <v>20848374</v>
      </c>
      <c r="AU157" s="26">
        <f t="shared" ref="AU157:AU195" si="129">ABS(AQ157-AT157)</f>
        <v>1799537</v>
      </c>
      <c r="AV157" s="70" t="str">
        <f t="shared" si="87"/>
        <v>No</v>
      </c>
      <c r="AW157" s="69">
        <f t="shared" si="122"/>
        <v>0</v>
      </c>
      <c r="AX157" s="71">
        <f t="shared" si="123"/>
        <v>20848374</v>
      </c>
      <c r="AY157" s="72">
        <f t="shared" ref="AY157:AY195" si="130">IF(C157=1,MAX(AX157,AR157,AT157),AX157)</f>
        <v>20848374</v>
      </c>
      <c r="AZ157" s="73">
        <f t="shared" si="124"/>
        <v>0</v>
      </c>
      <c r="BA157" s="73"/>
      <c r="BB157" s="73">
        <f t="shared" si="125"/>
        <v>12535.201936346386</v>
      </c>
      <c r="BC157" s="26"/>
      <c r="BE157" s="74">
        <f t="shared" si="126"/>
        <v>-1799537</v>
      </c>
      <c r="BF157" s="74">
        <f t="shared" si="103"/>
        <v>-1799537</v>
      </c>
      <c r="BG157" s="74">
        <f t="shared" si="103"/>
        <v>-1542383.1627000012</v>
      </c>
      <c r="BH157" s="74">
        <f t="shared" si="103"/>
        <v>-1285267.8894779123</v>
      </c>
      <c r="BI157" s="74">
        <f t="shared" si="103"/>
        <v>-1028214.3115823306</v>
      </c>
      <c r="BJ157" s="74">
        <f t="shared" si="103"/>
        <v>-771160.73368674889</v>
      </c>
      <c r="BK157" s="74">
        <f t="shared" si="103"/>
        <v>-514132.86114895716</v>
      </c>
      <c r="BL157" s="74">
        <f t="shared" si="103"/>
        <v>-257066.43057447672</v>
      </c>
      <c r="BM157" s="74"/>
      <c r="BO157" s="74">
        <f t="shared" si="104"/>
        <v>0</v>
      </c>
      <c r="BP157" s="74">
        <f t="shared" si="104"/>
        <v>-257153.83729999998</v>
      </c>
      <c r="BQ157" s="74">
        <f t="shared" si="104"/>
        <v>-257115.27322209018</v>
      </c>
      <c r="BR157" s="74">
        <f t="shared" si="104"/>
        <v>-257053.57789558248</v>
      </c>
      <c r="BS157" s="74">
        <f t="shared" si="104"/>
        <v>-257053.57789558265</v>
      </c>
      <c r="BT157" s="74">
        <f t="shared" si="104"/>
        <v>-257027.87253779339</v>
      </c>
      <c r="BU157" s="74">
        <f t="shared" si="104"/>
        <v>-257066.43057447858</v>
      </c>
      <c r="BV157" s="74">
        <f t="shared" si="94"/>
        <v>-257066.43057447672</v>
      </c>
      <c r="BX157" s="74">
        <f t="shared" si="105"/>
        <v>20848374</v>
      </c>
      <c r="BY157" s="74">
        <f t="shared" si="106"/>
        <v>20591220.162700001</v>
      </c>
      <c r="BZ157" s="74">
        <f t="shared" si="106"/>
        <v>20334104.889477912</v>
      </c>
      <c r="CA157" s="74">
        <f t="shared" si="106"/>
        <v>20077051.311582331</v>
      </c>
      <c r="CB157" s="74">
        <f t="shared" si="106"/>
        <v>19819997.733686749</v>
      </c>
      <c r="CC157" s="74">
        <f t="shared" si="106"/>
        <v>19562969.861148957</v>
      </c>
      <c r="CD157" s="74">
        <f t="shared" si="106"/>
        <v>19305903.430574477</v>
      </c>
      <c r="CE157" s="74">
        <f t="shared" si="106"/>
        <v>19048837</v>
      </c>
      <c r="CF157" s="74"/>
      <c r="CG157" s="74">
        <f t="shared" si="107"/>
        <v>20848374</v>
      </c>
      <c r="CH157" s="74">
        <f t="shared" si="108"/>
        <v>20591220.162700001</v>
      </c>
      <c r="CI157" s="74">
        <f t="shared" si="108"/>
        <v>20334104.889477912</v>
      </c>
      <c r="CJ157" s="74">
        <f t="shared" si="108"/>
        <v>20077051.311582331</v>
      </c>
      <c r="CK157" s="74">
        <f t="shared" si="108"/>
        <v>19819997.733686749</v>
      </c>
      <c r="CL157" s="74">
        <f t="shared" si="108"/>
        <v>19562969.861148957</v>
      </c>
      <c r="CM157" s="74">
        <f t="shared" si="108"/>
        <v>19305903.430574477</v>
      </c>
      <c r="CN157" s="74">
        <f t="shared" si="108"/>
        <v>19048837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>
        <v>0</v>
      </c>
      <c r="H158" s="6">
        <v>132</v>
      </c>
      <c r="I158" s="2" t="s">
        <v>319</v>
      </c>
      <c r="J158" s="60"/>
      <c r="K158" s="61">
        <v>5167.7299999999996</v>
      </c>
      <c r="L158" s="62"/>
      <c r="M158" s="63">
        <v>870</v>
      </c>
      <c r="N158" s="64">
        <f t="shared" si="109"/>
        <v>261</v>
      </c>
      <c r="O158" s="64">
        <f t="shared" si="110"/>
        <v>3100.64</v>
      </c>
      <c r="P158" s="64">
        <f t="shared" si="111"/>
        <v>0</v>
      </c>
      <c r="Q158" s="64">
        <f t="shared" si="112"/>
        <v>0</v>
      </c>
      <c r="R158" s="65">
        <f t="shared" si="113"/>
        <v>0.17</v>
      </c>
      <c r="S158" s="65">
        <f t="shared" si="95"/>
        <v>0</v>
      </c>
      <c r="T158" s="64">
        <f t="shared" si="96"/>
        <v>0</v>
      </c>
      <c r="U158" s="64">
        <f t="shared" si="114"/>
        <v>0</v>
      </c>
      <c r="V158" s="63">
        <v>477</v>
      </c>
      <c r="W158" s="64">
        <f t="shared" si="115"/>
        <v>119.25</v>
      </c>
      <c r="X158" s="27">
        <f t="shared" si="116"/>
        <v>261</v>
      </c>
      <c r="Y158" s="11">
        <f t="shared" si="117"/>
        <v>5547.98</v>
      </c>
      <c r="Z158" s="61">
        <v>5354885857.3299999</v>
      </c>
      <c r="AA158" s="63">
        <v>26783</v>
      </c>
      <c r="AB158" s="27">
        <f t="shared" si="97"/>
        <v>199936</v>
      </c>
      <c r="AC158" s="10">
        <f t="shared" si="98"/>
        <v>0.77944100000000005</v>
      </c>
      <c r="AD158" s="63">
        <v>134080</v>
      </c>
      <c r="AE158" s="10">
        <f t="shared" si="99"/>
        <v>0.97205299999999994</v>
      </c>
      <c r="AF158" s="10">
        <f t="shared" si="127"/>
        <v>0.162775</v>
      </c>
      <c r="AG158" s="66">
        <f t="shared" si="100"/>
        <v>0.162775</v>
      </c>
      <c r="AH158" s="67">
        <f t="shared" si="101"/>
        <v>0</v>
      </c>
      <c r="AI158" s="68">
        <f t="shared" si="118"/>
        <v>0.162775</v>
      </c>
      <c r="AJ158" s="63">
        <v>0</v>
      </c>
      <c r="AK158">
        <v>0</v>
      </c>
      <c r="AL158" s="26">
        <f t="shared" si="119"/>
        <v>0</v>
      </c>
      <c r="AM158" s="63">
        <v>1</v>
      </c>
      <c r="AN158">
        <v>4</v>
      </c>
      <c r="AO158" s="26">
        <f t="shared" si="120"/>
        <v>400</v>
      </c>
      <c r="AP158" s="26">
        <f t="shared" si="102"/>
        <v>10407910</v>
      </c>
      <c r="AQ158" s="26">
        <f t="shared" si="121"/>
        <v>10408310</v>
      </c>
      <c r="AR158" s="69">
        <v>12826469</v>
      </c>
      <c r="AS158" s="69">
        <f t="shared" si="128"/>
        <v>10408310</v>
      </c>
      <c r="AT158" s="63">
        <v>11408078</v>
      </c>
      <c r="AU158" s="26">
        <f t="shared" si="129"/>
        <v>999768</v>
      </c>
      <c r="AV158" s="70" t="str">
        <f t="shared" ref="AV158:AV195" si="131">IF(AQ158&gt;AT158,"Yes","No")</f>
        <v>No</v>
      </c>
      <c r="AW158" s="69">
        <f t="shared" si="122"/>
        <v>0</v>
      </c>
      <c r="AX158" s="71">
        <f t="shared" si="123"/>
        <v>11408078</v>
      </c>
      <c r="AY158" s="72">
        <f t="shared" si="130"/>
        <v>11408078</v>
      </c>
      <c r="AZ158" s="73">
        <f t="shared" si="124"/>
        <v>0</v>
      </c>
      <c r="BA158" s="73"/>
      <c r="BB158" s="73">
        <f t="shared" si="125"/>
        <v>12373.028292886818</v>
      </c>
      <c r="BC158" s="26"/>
      <c r="BE158" s="74">
        <f t="shared" si="126"/>
        <v>-999768</v>
      </c>
      <c r="BF158" s="74">
        <f t="shared" si="103"/>
        <v>-999768</v>
      </c>
      <c r="BG158" s="74">
        <f t="shared" si="103"/>
        <v>-856901.15279999934</v>
      </c>
      <c r="BH158" s="74">
        <f t="shared" si="103"/>
        <v>-714055.73062823899</v>
      </c>
      <c r="BI158" s="74">
        <f t="shared" si="103"/>
        <v>-571244.58450259082</v>
      </c>
      <c r="BJ158" s="74">
        <f t="shared" si="103"/>
        <v>-428433.43837694265</v>
      </c>
      <c r="BK158" s="74">
        <f t="shared" si="103"/>
        <v>-285636.57336590812</v>
      </c>
      <c r="BL158" s="74">
        <f t="shared" si="103"/>
        <v>-142818.28668295406</v>
      </c>
      <c r="BM158" s="74"/>
      <c r="BO158" s="74">
        <f t="shared" si="104"/>
        <v>0</v>
      </c>
      <c r="BP158" s="74">
        <f t="shared" si="104"/>
        <v>-142866.84719999999</v>
      </c>
      <c r="BQ158" s="74">
        <f t="shared" si="104"/>
        <v>-142845.42217175988</v>
      </c>
      <c r="BR158" s="74">
        <f t="shared" si="104"/>
        <v>-142811.14612564779</v>
      </c>
      <c r="BS158" s="74">
        <f t="shared" si="104"/>
        <v>-142811.14612564771</v>
      </c>
      <c r="BT158" s="74">
        <f t="shared" si="104"/>
        <v>-142796.86501103497</v>
      </c>
      <c r="BU158" s="74">
        <f t="shared" si="104"/>
        <v>-142818.28668295406</v>
      </c>
      <c r="BV158" s="74">
        <f t="shared" si="94"/>
        <v>-142818.28668295406</v>
      </c>
      <c r="BX158" s="74">
        <f t="shared" si="105"/>
        <v>11408078</v>
      </c>
      <c r="BY158" s="74">
        <f t="shared" si="106"/>
        <v>11265211.152799999</v>
      </c>
      <c r="BZ158" s="74">
        <f t="shared" si="106"/>
        <v>11122365.730628239</v>
      </c>
      <c r="CA158" s="74">
        <f t="shared" si="106"/>
        <v>10979554.584502591</v>
      </c>
      <c r="CB158" s="74">
        <f t="shared" si="106"/>
        <v>10836743.438376943</v>
      </c>
      <c r="CC158" s="74">
        <f t="shared" si="106"/>
        <v>10693946.573365908</v>
      </c>
      <c r="CD158" s="74">
        <f t="shared" si="106"/>
        <v>10551128.286682954</v>
      </c>
      <c r="CE158" s="74">
        <f t="shared" si="106"/>
        <v>10408310</v>
      </c>
      <c r="CF158" s="74"/>
      <c r="CG158" s="74">
        <f t="shared" si="107"/>
        <v>11408078</v>
      </c>
      <c r="CH158" s="74">
        <f t="shared" si="108"/>
        <v>11265211.152799999</v>
      </c>
      <c r="CI158" s="74">
        <f t="shared" si="108"/>
        <v>11122365.730628239</v>
      </c>
      <c r="CJ158" s="74">
        <f t="shared" si="108"/>
        <v>10979554.584502591</v>
      </c>
      <c r="CK158" s="74">
        <f t="shared" si="108"/>
        <v>10836743.438376943</v>
      </c>
      <c r="CL158" s="74">
        <f t="shared" si="108"/>
        <v>10693946.573365908</v>
      </c>
      <c r="CM158" s="74">
        <f t="shared" si="108"/>
        <v>10551128.286682954</v>
      </c>
      <c r="CN158" s="74">
        <f t="shared" si="108"/>
        <v>10408310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>
        <v>41</v>
      </c>
      <c r="H159" s="6">
        <v>133</v>
      </c>
      <c r="I159" s="2" t="s">
        <v>320</v>
      </c>
      <c r="J159" s="60"/>
      <c r="K159" s="61">
        <v>362</v>
      </c>
      <c r="L159" s="76"/>
      <c r="M159" s="63">
        <v>201</v>
      </c>
      <c r="N159" s="64">
        <f t="shared" si="109"/>
        <v>60.3</v>
      </c>
      <c r="O159" s="64">
        <f t="shared" si="110"/>
        <v>217.2</v>
      </c>
      <c r="P159" s="64">
        <f t="shared" si="111"/>
        <v>0</v>
      </c>
      <c r="Q159" s="64">
        <f t="shared" si="112"/>
        <v>0</v>
      </c>
      <c r="R159" s="65">
        <f t="shared" si="113"/>
        <v>0.56000000000000005</v>
      </c>
      <c r="S159" s="65">
        <f t="shared" si="95"/>
        <v>0</v>
      </c>
      <c r="T159" s="64">
        <f t="shared" si="96"/>
        <v>0</v>
      </c>
      <c r="U159" s="64">
        <f t="shared" si="114"/>
        <v>0</v>
      </c>
      <c r="V159" s="63">
        <v>7</v>
      </c>
      <c r="W159" s="64">
        <f t="shared" si="115"/>
        <v>1.75</v>
      </c>
      <c r="X159" s="27">
        <f t="shared" si="116"/>
        <v>60.3</v>
      </c>
      <c r="Y159" s="11">
        <f t="shared" si="117"/>
        <v>424.05</v>
      </c>
      <c r="Z159" s="61">
        <v>350195760.67000002</v>
      </c>
      <c r="AA159" s="63">
        <v>2958</v>
      </c>
      <c r="AB159" s="27">
        <f t="shared" si="97"/>
        <v>118389.37</v>
      </c>
      <c r="AC159" s="10">
        <f t="shared" si="98"/>
        <v>0.46153499999999997</v>
      </c>
      <c r="AD159" s="63">
        <v>94464</v>
      </c>
      <c r="AE159" s="10">
        <f t="shared" si="99"/>
        <v>0.68484500000000004</v>
      </c>
      <c r="AF159" s="10">
        <f t="shared" si="127"/>
        <v>0.471472</v>
      </c>
      <c r="AG159" s="66">
        <f t="shared" si="100"/>
        <v>0.471472</v>
      </c>
      <c r="AH159" s="67">
        <f t="shared" si="101"/>
        <v>0</v>
      </c>
      <c r="AI159" s="68">
        <f t="shared" si="118"/>
        <v>0.471472</v>
      </c>
      <c r="AJ159" s="63">
        <v>0</v>
      </c>
      <c r="AK159">
        <v>0</v>
      </c>
      <c r="AL159" s="26">
        <f t="shared" si="119"/>
        <v>0</v>
      </c>
      <c r="AM159" s="63">
        <v>61</v>
      </c>
      <c r="AN159">
        <v>4</v>
      </c>
      <c r="AO159" s="26">
        <f t="shared" si="120"/>
        <v>24400</v>
      </c>
      <c r="AP159" s="26">
        <f t="shared" si="102"/>
        <v>2304167</v>
      </c>
      <c r="AQ159" s="26">
        <f t="shared" si="121"/>
        <v>2328567</v>
      </c>
      <c r="AR159" s="69">
        <v>2612273</v>
      </c>
      <c r="AS159" s="69">
        <f t="shared" si="128"/>
        <v>2328567</v>
      </c>
      <c r="AT159" s="63">
        <v>2706745</v>
      </c>
      <c r="AU159" s="26">
        <f t="shared" si="129"/>
        <v>378178</v>
      </c>
      <c r="AV159" s="70" t="str">
        <f t="shared" si="131"/>
        <v>No</v>
      </c>
      <c r="AW159" s="69">
        <f t="shared" si="122"/>
        <v>0</v>
      </c>
      <c r="AX159" s="71">
        <f t="shared" si="123"/>
        <v>2706745</v>
      </c>
      <c r="AY159" s="72">
        <f t="shared" si="130"/>
        <v>2706745</v>
      </c>
      <c r="AZ159" s="73">
        <f t="shared" si="124"/>
        <v>0</v>
      </c>
      <c r="BA159" s="73"/>
      <c r="BB159" s="73">
        <f t="shared" si="125"/>
        <v>13500.486878453039</v>
      </c>
      <c r="BC159" s="26"/>
      <c r="BE159" s="74">
        <f t="shared" si="126"/>
        <v>-378178</v>
      </c>
      <c r="BF159" s="74">
        <f t="shared" si="103"/>
        <v>-378178</v>
      </c>
      <c r="BG159" s="74">
        <f t="shared" si="103"/>
        <v>-324136.36379999993</v>
      </c>
      <c r="BH159" s="74">
        <f t="shared" si="103"/>
        <v>-270102.83195453975</v>
      </c>
      <c r="BI159" s="74">
        <f t="shared" si="103"/>
        <v>-216082.2655636319</v>
      </c>
      <c r="BJ159" s="74">
        <f t="shared" si="103"/>
        <v>-162061.69917272404</v>
      </c>
      <c r="BK159" s="74">
        <f t="shared" si="103"/>
        <v>-108046.53483845526</v>
      </c>
      <c r="BL159" s="74">
        <f t="shared" si="103"/>
        <v>-54023.267419227399</v>
      </c>
      <c r="BM159" s="74"/>
      <c r="BO159" s="74">
        <f t="shared" si="104"/>
        <v>0</v>
      </c>
      <c r="BP159" s="74">
        <f t="shared" si="104"/>
        <v>-54041.636200000001</v>
      </c>
      <c r="BQ159" s="74">
        <f t="shared" si="104"/>
        <v>-54033.531845459984</v>
      </c>
      <c r="BR159" s="74">
        <f t="shared" si="104"/>
        <v>-54020.566390907952</v>
      </c>
      <c r="BS159" s="74">
        <f t="shared" si="104"/>
        <v>-54020.566390907974</v>
      </c>
      <c r="BT159" s="74">
        <f t="shared" si="104"/>
        <v>-54015.16433426892</v>
      </c>
      <c r="BU159" s="74">
        <f t="shared" si="104"/>
        <v>-54023.267419227632</v>
      </c>
      <c r="BV159" s="74">
        <f t="shared" si="94"/>
        <v>-54023.267419227399</v>
      </c>
      <c r="BX159" s="74">
        <f t="shared" si="105"/>
        <v>2706745</v>
      </c>
      <c r="BY159" s="74">
        <f t="shared" si="106"/>
        <v>2652703.3637999999</v>
      </c>
      <c r="BZ159" s="74">
        <f t="shared" si="106"/>
        <v>2598669.8319545398</v>
      </c>
      <c r="CA159" s="74">
        <f t="shared" si="106"/>
        <v>2544649.2655636319</v>
      </c>
      <c r="CB159" s="74">
        <f t="shared" si="106"/>
        <v>2490628.699172724</v>
      </c>
      <c r="CC159" s="74">
        <f t="shared" si="106"/>
        <v>2436613.5348384553</v>
      </c>
      <c r="CD159" s="74">
        <f t="shared" si="106"/>
        <v>2382590.2674192274</v>
      </c>
      <c r="CE159" s="74">
        <f t="shared" si="106"/>
        <v>2328567</v>
      </c>
      <c r="CF159" s="74"/>
      <c r="CG159" s="74">
        <f t="shared" si="107"/>
        <v>2706745</v>
      </c>
      <c r="CH159" s="74">
        <f t="shared" si="108"/>
        <v>2652703.3637999999</v>
      </c>
      <c r="CI159" s="74">
        <f t="shared" si="108"/>
        <v>2598669.8319545398</v>
      </c>
      <c r="CJ159" s="74">
        <f t="shared" si="108"/>
        <v>2544649.2655636319</v>
      </c>
      <c r="CK159" s="74">
        <f t="shared" si="108"/>
        <v>2490628.699172724</v>
      </c>
      <c r="CL159" s="74">
        <f t="shared" si="108"/>
        <v>2436613.5348384553</v>
      </c>
      <c r="CM159" s="74">
        <f t="shared" si="108"/>
        <v>2382590.2674192274</v>
      </c>
      <c r="CN159" s="74">
        <f t="shared" si="108"/>
        <v>2328567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>
        <v>29</v>
      </c>
      <c r="H160" s="6">
        <v>134</v>
      </c>
      <c r="I160" s="2" t="s">
        <v>321</v>
      </c>
      <c r="J160" s="60"/>
      <c r="K160" s="61">
        <v>1292.8599999999999</v>
      </c>
      <c r="L160" s="76"/>
      <c r="M160" s="63">
        <v>523</v>
      </c>
      <c r="N160" s="64">
        <f t="shared" si="109"/>
        <v>156.9</v>
      </c>
      <c r="O160" s="64">
        <f t="shared" si="110"/>
        <v>775.72</v>
      </c>
      <c r="P160" s="64">
        <f t="shared" si="111"/>
        <v>0</v>
      </c>
      <c r="Q160" s="64">
        <f t="shared" si="112"/>
        <v>0</v>
      </c>
      <c r="R160" s="65">
        <f t="shared" si="113"/>
        <v>0.4</v>
      </c>
      <c r="S160" s="65">
        <f t="shared" si="95"/>
        <v>0</v>
      </c>
      <c r="T160" s="64">
        <f t="shared" si="96"/>
        <v>0</v>
      </c>
      <c r="U160" s="64">
        <f t="shared" si="114"/>
        <v>0</v>
      </c>
      <c r="V160" s="63">
        <v>13</v>
      </c>
      <c r="W160" s="64">
        <f t="shared" si="115"/>
        <v>3.25</v>
      </c>
      <c r="X160" s="27">
        <f t="shared" si="116"/>
        <v>156.9</v>
      </c>
      <c r="Y160" s="11">
        <f t="shared" si="117"/>
        <v>1453.01</v>
      </c>
      <c r="Z160" s="61">
        <v>1476330858</v>
      </c>
      <c r="AA160" s="63">
        <v>11449</v>
      </c>
      <c r="AB160" s="27">
        <f t="shared" si="97"/>
        <v>128948.45</v>
      </c>
      <c r="AC160" s="10">
        <f t="shared" si="98"/>
        <v>0.50269900000000001</v>
      </c>
      <c r="AD160" s="63">
        <v>92292</v>
      </c>
      <c r="AE160" s="10">
        <f t="shared" si="99"/>
        <v>0.66909799999999997</v>
      </c>
      <c r="AF160" s="10">
        <f t="shared" si="127"/>
        <v>0.44738099999999997</v>
      </c>
      <c r="AG160" s="66">
        <f t="shared" si="100"/>
        <v>0.44738099999999997</v>
      </c>
      <c r="AH160" s="67">
        <f t="shared" si="101"/>
        <v>0</v>
      </c>
      <c r="AI160" s="68">
        <f t="shared" si="118"/>
        <v>0.44738099999999997</v>
      </c>
      <c r="AJ160" s="63">
        <v>0</v>
      </c>
      <c r="AK160">
        <v>0</v>
      </c>
      <c r="AL160" s="26">
        <f t="shared" si="119"/>
        <v>0</v>
      </c>
      <c r="AM160" s="63">
        <v>0</v>
      </c>
      <c r="AN160">
        <v>0</v>
      </c>
      <c r="AO160" s="26">
        <f t="shared" si="120"/>
        <v>0</v>
      </c>
      <c r="AP160" s="26">
        <f t="shared" si="102"/>
        <v>7491815</v>
      </c>
      <c r="AQ160" s="26">
        <f t="shared" si="121"/>
        <v>7491815</v>
      </c>
      <c r="AR160" s="69">
        <v>9790490</v>
      </c>
      <c r="AS160" s="69">
        <f t="shared" si="128"/>
        <v>7491815</v>
      </c>
      <c r="AT160" s="63">
        <v>9551487</v>
      </c>
      <c r="AU160" s="26">
        <f t="shared" si="129"/>
        <v>2059672</v>
      </c>
      <c r="AV160" s="70" t="str">
        <f t="shared" si="131"/>
        <v>No</v>
      </c>
      <c r="AW160" s="69">
        <f t="shared" si="122"/>
        <v>0</v>
      </c>
      <c r="AX160" s="71">
        <f t="shared" si="123"/>
        <v>9551487</v>
      </c>
      <c r="AY160" s="72">
        <f t="shared" si="130"/>
        <v>9551487</v>
      </c>
      <c r="AZ160" s="73">
        <f t="shared" si="124"/>
        <v>0</v>
      </c>
      <c r="BA160" s="73"/>
      <c r="BB160" s="73">
        <f t="shared" si="125"/>
        <v>12952.632342248968</v>
      </c>
      <c r="BC160" s="26"/>
      <c r="BE160" s="74">
        <f t="shared" si="126"/>
        <v>-2059672</v>
      </c>
      <c r="BF160" s="74">
        <f t="shared" si="103"/>
        <v>-2059672</v>
      </c>
      <c r="BG160" s="74">
        <f t="shared" si="103"/>
        <v>-1765344.8712000009</v>
      </c>
      <c r="BH160" s="74">
        <f t="shared" si="103"/>
        <v>-1471061.8811709601</v>
      </c>
      <c r="BI160" s="74">
        <f t="shared" si="103"/>
        <v>-1176849.5049367677</v>
      </c>
      <c r="BJ160" s="74">
        <f t="shared" si="103"/>
        <v>-882637.12870257534</v>
      </c>
      <c r="BK160" s="74">
        <f t="shared" si="103"/>
        <v>-588454.17370600719</v>
      </c>
      <c r="BL160" s="74">
        <f t="shared" si="103"/>
        <v>-294227.08685300313</v>
      </c>
      <c r="BM160" s="74"/>
      <c r="BO160" s="74">
        <f t="shared" si="104"/>
        <v>0</v>
      </c>
      <c r="BP160" s="74">
        <f t="shared" si="104"/>
        <v>-294327.12880000001</v>
      </c>
      <c r="BQ160" s="74">
        <f t="shared" si="104"/>
        <v>-294282.99002904014</v>
      </c>
      <c r="BR160" s="74">
        <f t="shared" si="104"/>
        <v>-294212.37623419205</v>
      </c>
      <c r="BS160" s="74">
        <f t="shared" si="104"/>
        <v>-294212.37623419194</v>
      </c>
      <c r="BT160" s="74">
        <f t="shared" si="104"/>
        <v>-294182.95499656833</v>
      </c>
      <c r="BU160" s="74">
        <f t="shared" si="104"/>
        <v>-294227.0868530036</v>
      </c>
      <c r="BV160" s="74">
        <f t="shared" si="94"/>
        <v>-294227.08685300313</v>
      </c>
      <c r="BX160" s="74">
        <f t="shared" si="105"/>
        <v>9551487</v>
      </c>
      <c r="BY160" s="74">
        <f t="shared" si="106"/>
        <v>9257159.8712000009</v>
      </c>
      <c r="BZ160" s="74">
        <f t="shared" si="106"/>
        <v>8962876.8811709601</v>
      </c>
      <c r="CA160" s="74">
        <f t="shared" si="106"/>
        <v>8668664.5049367677</v>
      </c>
      <c r="CB160" s="74">
        <f t="shared" si="106"/>
        <v>8374452.1287025753</v>
      </c>
      <c r="CC160" s="74">
        <f t="shared" si="106"/>
        <v>8080269.1737060072</v>
      </c>
      <c r="CD160" s="74">
        <f t="shared" si="106"/>
        <v>7786042.0868530031</v>
      </c>
      <c r="CE160" s="74">
        <f t="shared" si="106"/>
        <v>7491815</v>
      </c>
      <c r="CF160" s="74"/>
      <c r="CG160" s="74">
        <f t="shared" si="107"/>
        <v>9551487</v>
      </c>
      <c r="CH160" s="74">
        <f t="shared" si="108"/>
        <v>9257159.8712000009</v>
      </c>
      <c r="CI160" s="74">
        <f t="shared" si="108"/>
        <v>8962876.8811709601</v>
      </c>
      <c r="CJ160" s="74">
        <f t="shared" si="108"/>
        <v>8668664.5049367677</v>
      </c>
      <c r="CK160" s="74">
        <f t="shared" si="108"/>
        <v>8374452.1287025753</v>
      </c>
      <c r="CL160" s="74">
        <f t="shared" si="108"/>
        <v>8080269.1737060072</v>
      </c>
      <c r="CM160" s="74">
        <f t="shared" si="108"/>
        <v>7786042.0868530031</v>
      </c>
      <c r="CN160" s="74">
        <f t="shared" si="108"/>
        <v>7491815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>
        <v>0</v>
      </c>
      <c r="H161" s="6">
        <v>135</v>
      </c>
      <c r="I161" s="2" t="s">
        <v>322</v>
      </c>
      <c r="J161" s="60"/>
      <c r="K161" s="61">
        <v>15740.78</v>
      </c>
      <c r="L161" s="62"/>
      <c r="M161" s="63">
        <v>8588</v>
      </c>
      <c r="N161" s="64">
        <f t="shared" si="109"/>
        <v>2576.4</v>
      </c>
      <c r="O161" s="64">
        <f t="shared" si="110"/>
        <v>9444.4699999999993</v>
      </c>
      <c r="P161" s="64">
        <f t="shared" si="111"/>
        <v>0</v>
      </c>
      <c r="Q161" s="64">
        <f t="shared" si="112"/>
        <v>0</v>
      </c>
      <c r="R161" s="65">
        <f t="shared" si="113"/>
        <v>0.55000000000000004</v>
      </c>
      <c r="S161" s="65">
        <f t="shared" si="95"/>
        <v>0</v>
      </c>
      <c r="T161" s="64">
        <f t="shared" si="96"/>
        <v>0</v>
      </c>
      <c r="U161" s="64">
        <f t="shared" si="114"/>
        <v>0</v>
      </c>
      <c r="V161" s="63">
        <v>3098</v>
      </c>
      <c r="W161" s="64">
        <f t="shared" si="115"/>
        <v>774.5</v>
      </c>
      <c r="X161" s="27">
        <f t="shared" si="116"/>
        <v>2576.4</v>
      </c>
      <c r="Y161" s="11">
        <f t="shared" si="117"/>
        <v>19091.68</v>
      </c>
      <c r="Z161" s="61">
        <v>40063426892.669998</v>
      </c>
      <c r="AA161" s="63">
        <v>136188</v>
      </c>
      <c r="AB161" s="27">
        <f t="shared" si="97"/>
        <v>294177.36</v>
      </c>
      <c r="AC161" s="10">
        <f t="shared" si="98"/>
        <v>1.146836</v>
      </c>
      <c r="AD161" s="63">
        <v>100718</v>
      </c>
      <c r="AE161" s="10">
        <f t="shared" si="99"/>
        <v>0.73018499999999997</v>
      </c>
      <c r="AF161" s="10">
        <f t="shared" si="127"/>
        <v>-2.1840999999999999E-2</v>
      </c>
      <c r="AG161" s="66">
        <f t="shared" si="100"/>
        <v>0.1</v>
      </c>
      <c r="AH161" s="67">
        <f t="shared" si="101"/>
        <v>0</v>
      </c>
      <c r="AI161" s="68">
        <f t="shared" si="118"/>
        <v>0.1</v>
      </c>
      <c r="AJ161" s="63">
        <v>0</v>
      </c>
      <c r="AK161">
        <v>0</v>
      </c>
      <c r="AL161" s="26">
        <f t="shared" si="119"/>
        <v>0</v>
      </c>
      <c r="AM161" s="63">
        <v>0</v>
      </c>
      <c r="AN161">
        <v>0</v>
      </c>
      <c r="AO161" s="26">
        <f t="shared" si="120"/>
        <v>0</v>
      </c>
      <c r="AP161" s="26">
        <f t="shared" si="102"/>
        <v>22003161</v>
      </c>
      <c r="AQ161" s="26">
        <f t="shared" si="121"/>
        <v>22003161</v>
      </c>
      <c r="AR161" s="69">
        <v>10803759</v>
      </c>
      <c r="AS161" s="69">
        <f t="shared" si="128"/>
        <v>22003161</v>
      </c>
      <c r="AT161" s="63">
        <v>19908251</v>
      </c>
      <c r="AU161" s="26">
        <f t="shared" si="129"/>
        <v>2094910</v>
      </c>
      <c r="AV161" s="70" t="str">
        <f t="shared" si="131"/>
        <v>Yes</v>
      </c>
      <c r="AW161" s="69">
        <f t="shared" si="122"/>
        <v>2094910</v>
      </c>
      <c r="AX161" s="71">
        <f t="shared" si="123"/>
        <v>22003161</v>
      </c>
      <c r="AY161" s="72">
        <f t="shared" si="130"/>
        <v>22003161</v>
      </c>
      <c r="AZ161" s="73">
        <f t="shared" si="124"/>
        <v>2094910</v>
      </c>
      <c r="BA161" s="73"/>
      <c r="BB161" s="73">
        <f t="shared" si="125"/>
        <v>13978.4440161161</v>
      </c>
      <c r="BC161" s="26"/>
      <c r="BE161" s="74">
        <f t="shared" si="126"/>
        <v>0</v>
      </c>
      <c r="BF161" s="74">
        <f t="shared" si="103"/>
        <v>0</v>
      </c>
      <c r="BG161" s="74">
        <f t="shared" si="103"/>
        <v>0</v>
      </c>
      <c r="BH161" s="74">
        <f t="shared" si="103"/>
        <v>0</v>
      </c>
      <c r="BI161" s="74">
        <f t="shared" si="103"/>
        <v>0</v>
      </c>
      <c r="BJ161" s="74">
        <f t="shared" si="103"/>
        <v>0</v>
      </c>
      <c r="BK161" s="74">
        <f t="shared" si="103"/>
        <v>0</v>
      </c>
      <c r="BL161" s="74">
        <f t="shared" si="103"/>
        <v>0</v>
      </c>
      <c r="BM161" s="74"/>
      <c r="BO161" s="74">
        <f t="shared" si="104"/>
        <v>0</v>
      </c>
      <c r="BP161" s="74">
        <f t="shared" si="104"/>
        <v>0</v>
      </c>
      <c r="BQ161" s="74">
        <f t="shared" si="104"/>
        <v>0</v>
      </c>
      <c r="BR161" s="74">
        <f t="shared" si="104"/>
        <v>0</v>
      </c>
      <c r="BS161" s="74">
        <f t="shared" si="104"/>
        <v>0</v>
      </c>
      <c r="BT161" s="74">
        <f t="shared" si="104"/>
        <v>0</v>
      </c>
      <c r="BU161" s="74">
        <f t="shared" si="104"/>
        <v>0</v>
      </c>
      <c r="BV161" s="74">
        <f t="shared" si="94"/>
        <v>0</v>
      </c>
      <c r="BX161" s="74">
        <f t="shared" si="105"/>
        <v>22003161</v>
      </c>
      <c r="BY161" s="74">
        <f t="shared" si="106"/>
        <v>22003161</v>
      </c>
      <c r="BZ161" s="74">
        <f t="shared" si="106"/>
        <v>22003161</v>
      </c>
      <c r="CA161" s="74">
        <f t="shared" si="106"/>
        <v>22003161</v>
      </c>
      <c r="CB161" s="74">
        <f t="shared" si="106"/>
        <v>22003161</v>
      </c>
      <c r="CC161" s="74">
        <f t="shared" si="106"/>
        <v>22003161</v>
      </c>
      <c r="CD161" s="74">
        <f t="shared" si="106"/>
        <v>22003161</v>
      </c>
      <c r="CE161" s="74">
        <f t="shared" si="106"/>
        <v>22003161</v>
      </c>
      <c r="CF161" s="74"/>
      <c r="CG161" s="74">
        <f t="shared" si="107"/>
        <v>22003161</v>
      </c>
      <c r="CH161" s="74">
        <f t="shared" si="108"/>
        <v>22003161</v>
      </c>
      <c r="CI161" s="74">
        <f t="shared" si="108"/>
        <v>22003161</v>
      </c>
      <c r="CJ161" s="74">
        <f t="shared" si="108"/>
        <v>22003161</v>
      </c>
      <c r="CK161" s="74">
        <f t="shared" si="108"/>
        <v>22003161</v>
      </c>
      <c r="CL161" s="74">
        <f t="shared" si="108"/>
        <v>22003161</v>
      </c>
      <c r="CM161" s="74">
        <f t="shared" si="108"/>
        <v>22003161</v>
      </c>
      <c r="CN161" s="74">
        <f t="shared" si="108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>
        <v>35</v>
      </c>
      <c r="H162" s="6">
        <v>136</v>
      </c>
      <c r="I162" s="2" t="s">
        <v>323</v>
      </c>
      <c r="J162" s="60"/>
      <c r="K162" s="61">
        <v>426.12</v>
      </c>
      <c r="L162" s="76"/>
      <c r="M162" s="63">
        <v>173</v>
      </c>
      <c r="N162" s="64">
        <f t="shared" si="109"/>
        <v>51.9</v>
      </c>
      <c r="O162" s="64">
        <f t="shared" si="110"/>
        <v>255.67</v>
      </c>
      <c r="P162" s="64">
        <f t="shared" si="111"/>
        <v>0</v>
      </c>
      <c r="Q162" s="64">
        <f t="shared" si="112"/>
        <v>0</v>
      </c>
      <c r="R162" s="65">
        <f t="shared" si="113"/>
        <v>0.41</v>
      </c>
      <c r="S162" s="65">
        <f t="shared" si="95"/>
        <v>0</v>
      </c>
      <c r="T162" s="64">
        <f t="shared" si="96"/>
        <v>0</v>
      </c>
      <c r="U162" s="64">
        <f t="shared" si="114"/>
        <v>0</v>
      </c>
      <c r="V162" s="63">
        <v>2</v>
      </c>
      <c r="W162" s="64">
        <f t="shared" si="115"/>
        <v>0.5</v>
      </c>
      <c r="X162" s="27">
        <f t="shared" si="116"/>
        <v>51.9</v>
      </c>
      <c r="Y162" s="11">
        <f t="shared" si="117"/>
        <v>478.52</v>
      </c>
      <c r="Z162" s="61">
        <v>503577444.32999998</v>
      </c>
      <c r="AA162" s="63">
        <v>3623</v>
      </c>
      <c r="AB162" s="27">
        <f t="shared" si="97"/>
        <v>138994.6</v>
      </c>
      <c r="AC162" s="10">
        <f t="shared" si="98"/>
        <v>0.54186400000000001</v>
      </c>
      <c r="AD162" s="63">
        <v>82703</v>
      </c>
      <c r="AE162" s="10">
        <f t="shared" si="99"/>
        <v>0.59958</v>
      </c>
      <c r="AF162" s="10">
        <f t="shared" si="127"/>
        <v>0.44082100000000002</v>
      </c>
      <c r="AG162" s="66">
        <f t="shared" si="100"/>
        <v>0.44082100000000002</v>
      </c>
      <c r="AH162" s="67">
        <f t="shared" si="101"/>
        <v>0</v>
      </c>
      <c r="AI162" s="68">
        <f t="shared" si="118"/>
        <v>0.44082100000000002</v>
      </c>
      <c r="AJ162" s="63">
        <v>0</v>
      </c>
      <c r="AK162">
        <v>0</v>
      </c>
      <c r="AL162" s="26">
        <f t="shared" si="119"/>
        <v>0</v>
      </c>
      <c r="AM162" s="63">
        <v>0</v>
      </c>
      <c r="AN162">
        <v>0</v>
      </c>
      <c r="AO162" s="26">
        <f t="shared" si="120"/>
        <v>0</v>
      </c>
      <c r="AP162" s="26">
        <f t="shared" si="102"/>
        <v>2431103</v>
      </c>
      <c r="AQ162" s="26">
        <f t="shared" si="121"/>
        <v>2431103</v>
      </c>
      <c r="AR162" s="69">
        <v>3196216</v>
      </c>
      <c r="AS162" s="69">
        <f t="shared" si="128"/>
        <v>2431103</v>
      </c>
      <c r="AT162" s="63">
        <v>3174585</v>
      </c>
      <c r="AU162" s="26">
        <f t="shared" si="129"/>
        <v>743482</v>
      </c>
      <c r="AV162" s="70" t="str">
        <f t="shared" si="131"/>
        <v>No</v>
      </c>
      <c r="AW162" s="69">
        <f t="shared" si="122"/>
        <v>0</v>
      </c>
      <c r="AX162" s="71">
        <f t="shared" si="123"/>
        <v>3174585</v>
      </c>
      <c r="AY162" s="72">
        <f t="shared" si="130"/>
        <v>3174585</v>
      </c>
      <c r="AZ162" s="73">
        <f t="shared" si="124"/>
        <v>0</v>
      </c>
      <c r="BA162" s="73"/>
      <c r="BB162" s="73">
        <f t="shared" si="125"/>
        <v>12942.229888294378</v>
      </c>
      <c r="BC162" s="26"/>
      <c r="BE162" s="74">
        <f t="shared" si="126"/>
        <v>-743482</v>
      </c>
      <c r="BF162" s="74">
        <f t="shared" si="103"/>
        <v>-743482</v>
      </c>
      <c r="BG162" s="74">
        <f t="shared" si="103"/>
        <v>-637238.42219999991</v>
      </c>
      <c r="BH162" s="74">
        <f t="shared" si="103"/>
        <v>-531010.77721926011</v>
      </c>
      <c r="BI162" s="74">
        <f t="shared" si="103"/>
        <v>-424808.62177540828</v>
      </c>
      <c r="BJ162" s="74">
        <f t="shared" si="103"/>
        <v>-318606.46633155644</v>
      </c>
      <c r="BK162" s="74">
        <f t="shared" si="103"/>
        <v>-212414.93110324861</v>
      </c>
      <c r="BL162" s="74">
        <f t="shared" si="103"/>
        <v>-106207.46555162407</v>
      </c>
      <c r="BM162" s="74"/>
      <c r="BO162" s="74">
        <f t="shared" si="104"/>
        <v>0</v>
      </c>
      <c r="BP162" s="74">
        <f t="shared" si="104"/>
        <v>-106243.5778</v>
      </c>
      <c r="BQ162" s="74">
        <f t="shared" si="104"/>
        <v>-106227.64498073998</v>
      </c>
      <c r="BR162" s="74">
        <f t="shared" si="104"/>
        <v>-106202.15544385203</v>
      </c>
      <c r="BS162" s="74">
        <f t="shared" si="104"/>
        <v>-106202.15544385207</v>
      </c>
      <c r="BT162" s="74">
        <f t="shared" si="104"/>
        <v>-106191.53522830775</v>
      </c>
      <c r="BU162" s="74">
        <f t="shared" si="104"/>
        <v>-106207.46555162431</v>
      </c>
      <c r="BV162" s="74">
        <f t="shared" si="94"/>
        <v>-106207.46555162407</v>
      </c>
      <c r="BX162" s="74">
        <f t="shared" si="105"/>
        <v>3174585</v>
      </c>
      <c r="BY162" s="74">
        <f t="shared" si="106"/>
        <v>3068341.4221999999</v>
      </c>
      <c r="BZ162" s="74">
        <f t="shared" si="106"/>
        <v>2962113.7772192601</v>
      </c>
      <c r="CA162" s="74">
        <f t="shared" si="106"/>
        <v>2855911.6217754083</v>
      </c>
      <c r="CB162" s="74">
        <f t="shared" si="106"/>
        <v>2749709.4663315564</v>
      </c>
      <c r="CC162" s="74">
        <f t="shared" si="106"/>
        <v>2643517.9311032486</v>
      </c>
      <c r="CD162" s="74">
        <f t="shared" si="106"/>
        <v>2537310.4655516241</v>
      </c>
      <c r="CE162" s="74">
        <f t="shared" si="106"/>
        <v>2431103</v>
      </c>
      <c r="CF162" s="74"/>
      <c r="CG162" s="74">
        <f t="shared" si="107"/>
        <v>3174585</v>
      </c>
      <c r="CH162" s="74">
        <f t="shared" si="108"/>
        <v>3068341.4221999999</v>
      </c>
      <c r="CI162" s="74">
        <f t="shared" si="108"/>
        <v>2962113.7772192601</v>
      </c>
      <c r="CJ162" s="74">
        <f t="shared" si="108"/>
        <v>2855911.6217754083</v>
      </c>
      <c r="CK162" s="74">
        <f t="shared" si="108"/>
        <v>2749709.4663315564</v>
      </c>
      <c r="CL162" s="74">
        <f t="shared" si="108"/>
        <v>2643517.9311032486</v>
      </c>
      <c r="CM162" s="74">
        <f t="shared" si="108"/>
        <v>2537310.4655516241</v>
      </c>
      <c r="CN162" s="74">
        <f t="shared" si="108"/>
        <v>2431103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>
        <v>0</v>
      </c>
      <c r="H163" s="6">
        <v>137</v>
      </c>
      <c r="I163" s="2" t="s">
        <v>324</v>
      </c>
      <c r="J163" s="60"/>
      <c r="K163" s="61">
        <v>1745.13</v>
      </c>
      <c r="L163" s="62"/>
      <c r="M163" s="63">
        <v>458</v>
      </c>
      <c r="N163" s="64">
        <f t="shared" si="109"/>
        <v>137.4</v>
      </c>
      <c r="O163" s="64">
        <f t="shared" si="110"/>
        <v>1047.08</v>
      </c>
      <c r="P163" s="64">
        <f t="shared" si="111"/>
        <v>0</v>
      </c>
      <c r="Q163" s="64">
        <f t="shared" si="112"/>
        <v>0</v>
      </c>
      <c r="R163" s="65">
        <f t="shared" si="113"/>
        <v>0.26</v>
      </c>
      <c r="S163" s="65">
        <f t="shared" si="95"/>
        <v>0</v>
      </c>
      <c r="T163" s="64">
        <f t="shared" si="96"/>
        <v>0</v>
      </c>
      <c r="U163" s="64">
        <f t="shared" si="114"/>
        <v>0</v>
      </c>
      <c r="V163" s="63">
        <v>14</v>
      </c>
      <c r="W163" s="64">
        <f t="shared" si="115"/>
        <v>3.5</v>
      </c>
      <c r="X163" s="27">
        <f t="shared" si="116"/>
        <v>137.4</v>
      </c>
      <c r="Y163" s="11">
        <f t="shared" si="117"/>
        <v>1886.0300000000002</v>
      </c>
      <c r="Z163" s="61">
        <v>5607288868</v>
      </c>
      <c r="AA163" s="63">
        <v>18480</v>
      </c>
      <c r="AB163" s="27">
        <f t="shared" si="97"/>
        <v>303424.71999999997</v>
      </c>
      <c r="AC163" s="10">
        <f t="shared" si="98"/>
        <v>1.1828860000000001</v>
      </c>
      <c r="AD163" s="63">
        <v>102174</v>
      </c>
      <c r="AE163" s="10">
        <f t="shared" si="99"/>
        <v>0.74074099999999998</v>
      </c>
      <c r="AF163" s="10">
        <f t="shared" si="127"/>
        <v>-5.0243000000000003E-2</v>
      </c>
      <c r="AG163" s="66">
        <f t="shared" si="100"/>
        <v>0.01</v>
      </c>
      <c r="AH163" s="67">
        <f t="shared" si="101"/>
        <v>0</v>
      </c>
      <c r="AI163" s="68">
        <f t="shared" si="118"/>
        <v>0.01</v>
      </c>
      <c r="AJ163" s="63">
        <v>0</v>
      </c>
      <c r="AK163">
        <v>0</v>
      </c>
      <c r="AL163" s="26">
        <f t="shared" si="119"/>
        <v>0</v>
      </c>
      <c r="AM163" s="63">
        <v>0</v>
      </c>
      <c r="AN163">
        <v>0</v>
      </c>
      <c r="AO163" s="26">
        <f t="shared" si="120"/>
        <v>0</v>
      </c>
      <c r="AP163" s="26">
        <f t="shared" si="102"/>
        <v>217365</v>
      </c>
      <c r="AQ163" s="26">
        <f t="shared" si="121"/>
        <v>217365</v>
      </c>
      <c r="AR163" s="69">
        <v>1649159</v>
      </c>
      <c r="AS163" s="69">
        <f t="shared" si="128"/>
        <v>217365</v>
      </c>
      <c r="AT163" s="63">
        <v>1073011</v>
      </c>
      <c r="AU163" s="26">
        <f t="shared" si="129"/>
        <v>855646</v>
      </c>
      <c r="AV163" s="70" t="str">
        <f t="shared" si="131"/>
        <v>No</v>
      </c>
      <c r="AW163" s="69">
        <f t="shared" si="122"/>
        <v>0</v>
      </c>
      <c r="AX163" s="71">
        <f t="shared" si="123"/>
        <v>1073011</v>
      </c>
      <c r="AY163" s="72">
        <f t="shared" si="130"/>
        <v>1073011</v>
      </c>
      <c r="AZ163" s="73">
        <f t="shared" si="124"/>
        <v>0</v>
      </c>
      <c r="BA163" s="73"/>
      <c r="BB163" s="73">
        <f t="shared" si="125"/>
        <v>12455.516637728995</v>
      </c>
      <c r="BC163" s="26"/>
      <c r="BE163" s="74">
        <f t="shared" si="126"/>
        <v>-855646</v>
      </c>
      <c r="BF163" s="74">
        <f t="shared" si="103"/>
        <v>-855646</v>
      </c>
      <c r="BG163" s="74">
        <f t="shared" si="103"/>
        <v>-733374.18660000002</v>
      </c>
      <c r="BH163" s="74">
        <f t="shared" si="103"/>
        <v>-611120.70969378005</v>
      </c>
      <c r="BI163" s="74">
        <f t="shared" si="103"/>
        <v>-488896.56775502407</v>
      </c>
      <c r="BJ163" s="74">
        <f t="shared" si="103"/>
        <v>-366672.42581626808</v>
      </c>
      <c r="BK163" s="74">
        <f t="shared" si="103"/>
        <v>-244460.50629170594</v>
      </c>
      <c r="BL163" s="74">
        <f t="shared" si="103"/>
        <v>-122230.25314585294</v>
      </c>
      <c r="BM163" s="74"/>
      <c r="BO163" s="74">
        <f t="shared" si="104"/>
        <v>0</v>
      </c>
      <c r="BP163" s="74">
        <f t="shared" si="104"/>
        <v>-122271.8134</v>
      </c>
      <c r="BQ163" s="74">
        <f t="shared" si="104"/>
        <v>-122253.47690621999</v>
      </c>
      <c r="BR163" s="74">
        <f t="shared" si="104"/>
        <v>-122224.14193875602</v>
      </c>
      <c r="BS163" s="74">
        <f t="shared" si="104"/>
        <v>-122224.14193875602</v>
      </c>
      <c r="BT163" s="74">
        <f t="shared" si="104"/>
        <v>-122211.91952456215</v>
      </c>
      <c r="BU163" s="74">
        <f t="shared" si="104"/>
        <v>-122230.25314585297</v>
      </c>
      <c r="BV163" s="74">
        <f t="shared" si="94"/>
        <v>-122230.25314585294</v>
      </c>
      <c r="BX163" s="74">
        <f t="shared" si="105"/>
        <v>1073011</v>
      </c>
      <c r="BY163" s="74">
        <f t="shared" si="106"/>
        <v>950739.18660000002</v>
      </c>
      <c r="BZ163" s="74">
        <f t="shared" si="106"/>
        <v>828485.70969378005</v>
      </c>
      <c r="CA163" s="74">
        <f t="shared" si="106"/>
        <v>706261.56775502407</v>
      </c>
      <c r="CB163" s="74">
        <f t="shared" si="106"/>
        <v>584037.42581626808</v>
      </c>
      <c r="CC163" s="74">
        <f t="shared" si="106"/>
        <v>461825.50629170594</v>
      </c>
      <c r="CD163" s="74">
        <f t="shared" si="106"/>
        <v>339595.25314585294</v>
      </c>
      <c r="CE163" s="74">
        <f t="shared" si="106"/>
        <v>217365</v>
      </c>
      <c r="CF163" s="74"/>
      <c r="CG163" s="74">
        <f t="shared" si="107"/>
        <v>1073011</v>
      </c>
      <c r="CH163" s="74">
        <f t="shared" si="108"/>
        <v>950739.18660000002</v>
      </c>
      <c r="CI163" s="74">
        <f t="shared" si="108"/>
        <v>828485.70969378005</v>
      </c>
      <c r="CJ163" s="74">
        <f t="shared" si="108"/>
        <v>706261.56775502407</v>
      </c>
      <c r="CK163" s="74">
        <f t="shared" si="108"/>
        <v>584037.42581626808</v>
      </c>
      <c r="CL163" s="74">
        <f t="shared" si="108"/>
        <v>461825.50629170594</v>
      </c>
      <c r="CM163" s="74">
        <f t="shared" si="108"/>
        <v>339595.25314585294</v>
      </c>
      <c r="CN163" s="74">
        <f t="shared" si="108"/>
        <v>217365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>
        <v>20</v>
      </c>
      <c r="H164" s="6">
        <v>138</v>
      </c>
      <c r="I164" s="2" t="s">
        <v>325</v>
      </c>
      <c r="J164" s="60"/>
      <c r="K164" s="61">
        <v>6781.1</v>
      </c>
      <c r="L164" s="76"/>
      <c r="M164" s="63">
        <v>3372</v>
      </c>
      <c r="N164" s="64">
        <f t="shared" si="109"/>
        <v>1011.6</v>
      </c>
      <c r="O164" s="64">
        <f t="shared" si="110"/>
        <v>4068.66</v>
      </c>
      <c r="P164" s="64">
        <f t="shared" si="111"/>
        <v>0</v>
      </c>
      <c r="Q164" s="64">
        <f t="shared" si="112"/>
        <v>0</v>
      </c>
      <c r="R164" s="65">
        <f t="shared" si="113"/>
        <v>0.5</v>
      </c>
      <c r="S164" s="65">
        <f t="shared" si="95"/>
        <v>0</v>
      </c>
      <c r="T164" s="64">
        <f t="shared" si="96"/>
        <v>0</v>
      </c>
      <c r="U164" s="64">
        <f t="shared" si="114"/>
        <v>0</v>
      </c>
      <c r="V164" s="63">
        <v>774</v>
      </c>
      <c r="W164" s="64">
        <f t="shared" si="115"/>
        <v>193.5</v>
      </c>
      <c r="X164" s="27">
        <f t="shared" si="116"/>
        <v>1011.6</v>
      </c>
      <c r="Y164" s="11">
        <f t="shared" si="117"/>
        <v>7986.2000000000007</v>
      </c>
      <c r="Z164" s="61">
        <v>9506820920.6700001</v>
      </c>
      <c r="AA164" s="63">
        <v>52477</v>
      </c>
      <c r="AB164" s="27">
        <f t="shared" si="97"/>
        <v>181161.67</v>
      </c>
      <c r="AC164" s="10">
        <f t="shared" si="98"/>
        <v>0.70625000000000004</v>
      </c>
      <c r="AD164" s="63">
        <v>91025</v>
      </c>
      <c r="AE164" s="10">
        <f t="shared" si="99"/>
        <v>0.65991299999999997</v>
      </c>
      <c r="AF164" s="10">
        <f t="shared" si="127"/>
        <v>0.30765100000000001</v>
      </c>
      <c r="AG164" s="66">
        <f t="shared" si="100"/>
        <v>0.30765100000000001</v>
      </c>
      <c r="AH164" s="67">
        <f t="shared" si="101"/>
        <v>0</v>
      </c>
      <c r="AI164" s="68">
        <f t="shared" si="118"/>
        <v>0.30765100000000001</v>
      </c>
      <c r="AJ164" s="63">
        <v>0</v>
      </c>
      <c r="AK164">
        <v>0</v>
      </c>
      <c r="AL164" s="26">
        <f t="shared" si="119"/>
        <v>0</v>
      </c>
      <c r="AM164" s="63">
        <v>0</v>
      </c>
      <c r="AN164">
        <v>0</v>
      </c>
      <c r="AO164" s="26">
        <f t="shared" si="120"/>
        <v>0</v>
      </c>
      <c r="AP164" s="26">
        <f t="shared" si="102"/>
        <v>28316492</v>
      </c>
      <c r="AQ164" s="26">
        <f t="shared" si="121"/>
        <v>28316492</v>
      </c>
      <c r="AR164" s="69">
        <v>21461782</v>
      </c>
      <c r="AS164" s="69">
        <f t="shared" si="128"/>
        <v>30304368</v>
      </c>
      <c r="AT164" s="63">
        <v>30304368</v>
      </c>
      <c r="AU164" s="26">
        <f t="shared" si="129"/>
        <v>1987876</v>
      </c>
      <c r="AV164" s="70" t="str">
        <f t="shared" si="131"/>
        <v>No</v>
      </c>
      <c r="AW164" s="69">
        <f t="shared" si="122"/>
        <v>0</v>
      </c>
      <c r="AX164" s="71">
        <f t="shared" si="123"/>
        <v>30304368</v>
      </c>
      <c r="AY164" s="72">
        <f t="shared" si="130"/>
        <v>30304368</v>
      </c>
      <c r="AZ164" s="73">
        <f t="shared" si="124"/>
        <v>0</v>
      </c>
      <c r="BA164" s="73"/>
      <c r="BB164" s="73">
        <f t="shared" si="125"/>
        <v>13573.15995929864</v>
      </c>
      <c r="BC164" s="26"/>
      <c r="BE164" s="74">
        <f t="shared" si="126"/>
        <v>-1987876</v>
      </c>
      <c r="BF164" s="74">
        <f t="shared" si="103"/>
        <v>-1987876</v>
      </c>
      <c r="BG164" s="74">
        <f t="shared" si="103"/>
        <v>-1987876</v>
      </c>
      <c r="BH164" s="74">
        <f t="shared" si="103"/>
        <v>-1987876</v>
      </c>
      <c r="BI164" s="74">
        <f t="shared" si="103"/>
        <v>-1987876</v>
      </c>
      <c r="BJ164" s="74">
        <f t="shared" si="103"/>
        <v>-1987876</v>
      </c>
      <c r="BK164" s="74">
        <f t="shared" si="103"/>
        <v>-1987876</v>
      </c>
      <c r="BL164" s="74">
        <f t="shared" si="103"/>
        <v>-1987876</v>
      </c>
      <c r="BM164" s="74"/>
      <c r="BO164" s="74">
        <f t="shared" si="104"/>
        <v>0</v>
      </c>
      <c r="BP164" s="74">
        <f t="shared" si="104"/>
        <v>-284067.4804</v>
      </c>
      <c r="BQ164" s="74">
        <f t="shared" si="104"/>
        <v>-331378.92919999996</v>
      </c>
      <c r="BR164" s="74">
        <f t="shared" si="104"/>
        <v>-397575.2</v>
      </c>
      <c r="BS164" s="74">
        <f t="shared" si="104"/>
        <v>-496969</v>
      </c>
      <c r="BT164" s="74">
        <f t="shared" si="104"/>
        <v>-662559.07079999999</v>
      </c>
      <c r="BU164" s="74">
        <f t="shared" si="104"/>
        <v>-993938</v>
      </c>
      <c r="BV164" s="74">
        <f t="shared" si="94"/>
        <v>-1987876</v>
      </c>
      <c r="BX164" s="74">
        <f t="shared" si="105"/>
        <v>30304368</v>
      </c>
      <c r="BY164" s="74">
        <f t="shared" si="106"/>
        <v>30020300.5196</v>
      </c>
      <c r="BZ164" s="74">
        <f t="shared" si="106"/>
        <v>29972989.070799999</v>
      </c>
      <c r="CA164" s="74">
        <f t="shared" si="106"/>
        <v>29906792.800000001</v>
      </c>
      <c r="CB164" s="74">
        <f t="shared" si="106"/>
        <v>29807399</v>
      </c>
      <c r="CC164" s="74">
        <f t="shared" si="106"/>
        <v>29641808.929200001</v>
      </c>
      <c r="CD164" s="74">
        <f t="shared" si="106"/>
        <v>29310430</v>
      </c>
      <c r="CE164" s="74">
        <f t="shared" si="106"/>
        <v>28316492</v>
      </c>
      <c r="CF164" s="74"/>
      <c r="CG164" s="74">
        <f t="shared" si="107"/>
        <v>30304368</v>
      </c>
      <c r="CH164" s="74">
        <f t="shared" si="108"/>
        <v>30304368</v>
      </c>
      <c r="CI164" s="74">
        <f t="shared" si="108"/>
        <v>30304368</v>
      </c>
      <c r="CJ164" s="74">
        <f t="shared" si="108"/>
        <v>30304368</v>
      </c>
      <c r="CK164" s="74">
        <f t="shared" si="108"/>
        <v>30304368</v>
      </c>
      <c r="CL164" s="74">
        <f t="shared" si="108"/>
        <v>30304368</v>
      </c>
      <c r="CM164" s="74">
        <f t="shared" si="108"/>
        <v>30304368</v>
      </c>
      <c r="CN164" s="74">
        <f t="shared" si="108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>
        <v>0</v>
      </c>
      <c r="H165" s="6">
        <v>139</v>
      </c>
      <c r="I165" s="2" t="s">
        <v>326</v>
      </c>
      <c r="J165" s="60"/>
      <c r="K165" s="61">
        <v>1922.64</v>
      </c>
      <c r="L165" s="62"/>
      <c r="M165" s="63">
        <v>267</v>
      </c>
      <c r="N165" s="64">
        <f t="shared" si="109"/>
        <v>80.099999999999994</v>
      </c>
      <c r="O165" s="64">
        <f t="shared" si="110"/>
        <v>1153.58</v>
      </c>
      <c r="P165" s="64">
        <f t="shared" si="111"/>
        <v>0</v>
      </c>
      <c r="Q165" s="64">
        <f t="shared" si="112"/>
        <v>0</v>
      </c>
      <c r="R165" s="65">
        <f t="shared" si="113"/>
        <v>0.14000000000000001</v>
      </c>
      <c r="S165" s="65">
        <f t="shared" si="95"/>
        <v>0</v>
      </c>
      <c r="T165" s="64">
        <f t="shared" si="96"/>
        <v>0</v>
      </c>
      <c r="U165" s="64">
        <f t="shared" si="114"/>
        <v>0</v>
      </c>
      <c r="V165" s="63">
        <v>43</v>
      </c>
      <c r="W165" s="64">
        <f t="shared" si="115"/>
        <v>10.75</v>
      </c>
      <c r="X165" s="27">
        <f t="shared" si="116"/>
        <v>80.099999999999994</v>
      </c>
      <c r="Y165" s="11">
        <f t="shared" si="117"/>
        <v>2013.49</v>
      </c>
      <c r="Z165" s="61">
        <v>2808887029</v>
      </c>
      <c r="AA165" s="63">
        <v>15731</v>
      </c>
      <c r="AB165" s="27">
        <f t="shared" si="97"/>
        <v>178557.44</v>
      </c>
      <c r="AC165" s="10">
        <f t="shared" si="98"/>
        <v>0.69609699999999997</v>
      </c>
      <c r="AD165" s="63">
        <v>121141</v>
      </c>
      <c r="AE165" s="10">
        <f t="shared" si="99"/>
        <v>0.87824800000000003</v>
      </c>
      <c r="AF165" s="10">
        <f t="shared" si="127"/>
        <v>0.24925800000000001</v>
      </c>
      <c r="AG165" s="66">
        <f t="shared" si="100"/>
        <v>0.24925800000000001</v>
      </c>
      <c r="AH165" s="67">
        <f t="shared" si="101"/>
        <v>0</v>
      </c>
      <c r="AI165" s="68">
        <f t="shared" si="118"/>
        <v>0.24925800000000001</v>
      </c>
      <c r="AJ165" s="63">
        <v>0</v>
      </c>
      <c r="AK165">
        <v>0</v>
      </c>
      <c r="AL165" s="26">
        <f t="shared" si="119"/>
        <v>0</v>
      </c>
      <c r="AM165" s="63">
        <v>0</v>
      </c>
      <c r="AN165">
        <v>0</v>
      </c>
      <c r="AO165" s="26">
        <f t="shared" si="120"/>
        <v>0</v>
      </c>
      <c r="AP165" s="26">
        <f t="shared" si="102"/>
        <v>5784150</v>
      </c>
      <c r="AQ165" s="26">
        <f t="shared" si="121"/>
        <v>5784150</v>
      </c>
      <c r="AR165" s="69">
        <v>6221145</v>
      </c>
      <c r="AS165" s="69">
        <f t="shared" si="128"/>
        <v>5784150</v>
      </c>
      <c r="AT165" s="63">
        <v>6163712</v>
      </c>
      <c r="AU165" s="26">
        <f t="shared" si="129"/>
        <v>379562</v>
      </c>
      <c r="AV165" s="70" t="str">
        <f t="shared" si="131"/>
        <v>No</v>
      </c>
      <c r="AW165" s="69">
        <f t="shared" si="122"/>
        <v>0</v>
      </c>
      <c r="AX165" s="71">
        <f t="shared" si="123"/>
        <v>6163712</v>
      </c>
      <c r="AY165" s="72">
        <f t="shared" si="130"/>
        <v>6163712</v>
      </c>
      <c r="AZ165" s="73">
        <f t="shared" si="124"/>
        <v>0</v>
      </c>
      <c r="BA165" s="73"/>
      <c r="BB165" s="73">
        <f t="shared" si="125"/>
        <v>12069.587780343694</v>
      </c>
      <c r="BC165" s="26"/>
      <c r="BE165" s="74">
        <f t="shared" si="126"/>
        <v>-379562</v>
      </c>
      <c r="BF165" s="74">
        <f t="shared" si="103"/>
        <v>-379562</v>
      </c>
      <c r="BG165" s="74">
        <f t="shared" si="103"/>
        <v>-325322.59020000044</v>
      </c>
      <c r="BH165" s="74">
        <f t="shared" si="103"/>
        <v>-271091.31441366021</v>
      </c>
      <c r="BI165" s="74">
        <f t="shared" si="103"/>
        <v>-216873.05153092835</v>
      </c>
      <c r="BJ165" s="74">
        <f t="shared" si="103"/>
        <v>-162654.7886481965</v>
      </c>
      <c r="BK165" s="74">
        <f t="shared" si="103"/>
        <v>-108441.94759175275</v>
      </c>
      <c r="BL165" s="74">
        <f t="shared" si="103"/>
        <v>-54220.973795875907</v>
      </c>
      <c r="BM165" s="74"/>
      <c r="BO165" s="74">
        <f t="shared" si="104"/>
        <v>0</v>
      </c>
      <c r="BP165" s="74">
        <f t="shared" si="104"/>
        <v>-54239.409800000001</v>
      </c>
      <c r="BQ165" s="74">
        <f t="shared" si="104"/>
        <v>-54231.275786340069</v>
      </c>
      <c r="BR165" s="74">
        <f t="shared" si="104"/>
        <v>-54218.262882732044</v>
      </c>
      <c r="BS165" s="74">
        <f t="shared" si="104"/>
        <v>-54218.262882732088</v>
      </c>
      <c r="BT165" s="74">
        <f t="shared" si="104"/>
        <v>-54212.841056443889</v>
      </c>
      <c r="BU165" s="74">
        <f t="shared" si="104"/>
        <v>-54220.973795876373</v>
      </c>
      <c r="BV165" s="74">
        <f t="shared" si="94"/>
        <v>-54220.973795875907</v>
      </c>
      <c r="BX165" s="74">
        <f t="shared" si="105"/>
        <v>6163712</v>
      </c>
      <c r="BY165" s="74">
        <f t="shared" si="106"/>
        <v>6109472.5902000004</v>
      </c>
      <c r="BZ165" s="74">
        <f t="shared" si="106"/>
        <v>6055241.3144136602</v>
      </c>
      <c r="CA165" s="74">
        <f t="shared" si="106"/>
        <v>6001023.0515309284</v>
      </c>
      <c r="CB165" s="74">
        <f t="shared" si="106"/>
        <v>5946804.7886481965</v>
      </c>
      <c r="CC165" s="74">
        <f t="shared" si="106"/>
        <v>5892591.9475917527</v>
      </c>
      <c r="CD165" s="74">
        <f t="shared" si="106"/>
        <v>5838370.9737958759</v>
      </c>
      <c r="CE165" s="74">
        <f t="shared" si="106"/>
        <v>5784150</v>
      </c>
      <c r="CF165" s="74"/>
      <c r="CG165" s="74">
        <f t="shared" si="107"/>
        <v>6163712</v>
      </c>
      <c r="CH165" s="74">
        <f t="shared" si="108"/>
        <v>6109472.5902000004</v>
      </c>
      <c r="CI165" s="74">
        <f t="shared" si="108"/>
        <v>6055241.3144136602</v>
      </c>
      <c r="CJ165" s="74">
        <f t="shared" si="108"/>
        <v>6001023.0515309284</v>
      </c>
      <c r="CK165" s="74">
        <f t="shared" si="108"/>
        <v>5946804.7886481965</v>
      </c>
      <c r="CL165" s="74">
        <f t="shared" si="108"/>
        <v>5892591.9475917527</v>
      </c>
      <c r="CM165" s="74">
        <f t="shared" si="108"/>
        <v>5838370.9737958759</v>
      </c>
      <c r="CN165" s="74">
        <f t="shared" si="108"/>
        <v>5784150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>
        <v>0</v>
      </c>
      <c r="H166" s="6">
        <v>140</v>
      </c>
      <c r="I166" s="2" t="s">
        <v>327</v>
      </c>
      <c r="J166" s="60"/>
      <c r="K166" s="61">
        <v>866.28</v>
      </c>
      <c r="L166" s="77"/>
      <c r="M166" s="63">
        <v>327</v>
      </c>
      <c r="N166" s="64">
        <f t="shared" si="109"/>
        <v>98.1</v>
      </c>
      <c r="O166" s="64">
        <f t="shared" si="110"/>
        <v>519.77</v>
      </c>
      <c r="P166" s="64">
        <f t="shared" si="111"/>
        <v>0</v>
      </c>
      <c r="Q166" s="64">
        <f t="shared" si="112"/>
        <v>0</v>
      </c>
      <c r="R166" s="65">
        <f t="shared" si="113"/>
        <v>0.38</v>
      </c>
      <c r="S166" s="65">
        <f t="shared" si="95"/>
        <v>0</v>
      </c>
      <c r="T166" s="64">
        <f t="shared" si="96"/>
        <v>0</v>
      </c>
      <c r="U166" s="64">
        <f t="shared" si="114"/>
        <v>0</v>
      </c>
      <c r="V166" s="63">
        <v>16</v>
      </c>
      <c r="W166" s="64">
        <f t="shared" si="115"/>
        <v>4</v>
      </c>
      <c r="X166" s="27">
        <f t="shared" si="116"/>
        <v>98.1</v>
      </c>
      <c r="Y166" s="11">
        <f t="shared" si="117"/>
        <v>968.38</v>
      </c>
      <c r="Z166" s="61">
        <v>1074519199.3299999</v>
      </c>
      <c r="AA166" s="63">
        <v>7468</v>
      </c>
      <c r="AB166" s="27">
        <f t="shared" si="97"/>
        <v>143883.13</v>
      </c>
      <c r="AC166" s="10">
        <f t="shared" si="98"/>
        <v>0.560921</v>
      </c>
      <c r="AD166" s="63">
        <v>91967</v>
      </c>
      <c r="AE166" s="10">
        <f t="shared" si="99"/>
        <v>0.66674199999999995</v>
      </c>
      <c r="AF166" s="10">
        <f t="shared" si="127"/>
        <v>0.407333</v>
      </c>
      <c r="AG166" s="66">
        <f t="shared" si="100"/>
        <v>0.407333</v>
      </c>
      <c r="AH166" s="67">
        <f t="shared" si="101"/>
        <v>0</v>
      </c>
      <c r="AI166" s="68">
        <f t="shared" si="118"/>
        <v>0.407333</v>
      </c>
      <c r="AJ166" s="63">
        <v>0</v>
      </c>
      <c r="AK166">
        <v>0</v>
      </c>
      <c r="AL166" s="26">
        <f t="shared" si="119"/>
        <v>0</v>
      </c>
      <c r="AM166" s="63">
        <v>0</v>
      </c>
      <c r="AN166">
        <v>0</v>
      </c>
      <c r="AO166" s="26">
        <f t="shared" si="120"/>
        <v>0</v>
      </c>
      <c r="AP166" s="26">
        <f t="shared" si="102"/>
        <v>4546072</v>
      </c>
      <c r="AQ166" s="26">
        <f t="shared" si="121"/>
        <v>4546072</v>
      </c>
      <c r="AR166" s="69">
        <v>5624815</v>
      </c>
      <c r="AS166" s="69">
        <f t="shared" si="128"/>
        <v>4546072</v>
      </c>
      <c r="AT166" s="63">
        <v>5481226</v>
      </c>
      <c r="AU166" s="26">
        <f t="shared" si="129"/>
        <v>935154</v>
      </c>
      <c r="AV166" s="70" t="str">
        <f t="shared" si="131"/>
        <v>No</v>
      </c>
      <c r="AW166" s="69">
        <f t="shared" si="122"/>
        <v>0</v>
      </c>
      <c r="AX166" s="71">
        <f t="shared" si="123"/>
        <v>5481226</v>
      </c>
      <c r="AY166" s="72">
        <f t="shared" si="130"/>
        <v>5481226</v>
      </c>
      <c r="AZ166" s="73">
        <f t="shared" si="124"/>
        <v>0</v>
      </c>
      <c r="BA166" s="73"/>
      <c r="BB166" s="73">
        <f t="shared" si="125"/>
        <v>12883.339682319805</v>
      </c>
      <c r="BC166" s="26"/>
      <c r="BE166" s="74">
        <f t="shared" si="126"/>
        <v>-935154</v>
      </c>
      <c r="BF166" s="74">
        <f t="shared" si="103"/>
        <v>-935154</v>
      </c>
      <c r="BG166" s="74">
        <f t="shared" si="103"/>
        <v>-801520.49340000004</v>
      </c>
      <c r="BH166" s="74">
        <f t="shared" si="103"/>
        <v>-667907.02715022024</v>
      </c>
      <c r="BI166" s="74">
        <f t="shared" si="103"/>
        <v>-534325.62172017619</v>
      </c>
      <c r="BJ166" s="74">
        <f t="shared" si="103"/>
        <v>-400744.21629013214</v>
      </c>
      <c r="BK166" s="74">
        <f t="shared" si="103"/>
        <v>-267176.1690006312</v>
      </c>
      <c r="BL166" s="74">
        <f t="shared" si="103"/>
        <v>-133588.0845003156</v>
      </c>
      <c r="BM166" s="74"/>
      <c r="BO166" s="74">
        <f t="shared" si="104"/>
        <v>0</v>
      </c>
      <c r="BP166" s="74">
        <f t="shared" si="104"/>
        <v>-133633.50659999999</v>
      </c>
      <c r="BQ166" s="74">
        <f t="shared" si="104"/>
        <v>-133613.46624978</v>
      </c>
      <c r="BR166" s="74">
        <f t="shared" si="104"/>
        <v>-133581.40543004405</v>
      </c>
      <c r="BS166" s="74">
        <f t="shared" si="104"/>
        <v>-133581.40543004405</v>
      </c>
      <c r="BT166" s="74">
        <f t="shared" si="104"/>
        <v>-133568.04728950103</v>
      </c>
      <c r="BU166" s="74">
        <f t="shared" si="104"/>
        <v>-133588.0845003156</v>
      </c>
      <c r="BV166" s="74">
        <f t="shared" si="94"/>
        <v>-133588.0845003156</v>
      </c>
      <c r="BX166" s="74">
        <f t="shared" si="105"/>
        <v>5481226</v>
      </c>
      <c r="BY166" s="74">
        <f t="shared" si="106"/>
        <v>5347592.4934</v>
      </c>
      <c r="BZ166" s="74">
        <f t="shared" si="106"/>
        <v>5213979.0271502202</v>
      </c>
      <c r="CA166" s="74">
        <f t="shared" si="106"/>
        <v>5080397.6217201762</v>
      </c>
      <c r="CB166" s="74">
        <f t="shared" si="106"/>
        <v>4946816.2162901321</v>
      </c>
      <c r="CC166" s="74">
        <f t="shared" si="106"/>
        <v>4813248.1690006312</v>
      </c>
      <c r="CD166" s="74">
        <f t="shared" si="106"/>
        <v>4679660.0845003156</v>
      </c>
      <c r="CE166" s="74">
        <f t="shared" si="106"/>
        <v>4546072</v>
      </c>
      <c r="CF166" s="74"/>
      <c r="CG166" s="74">
        <f t="shared" si="107"/>
        <v>5481226</v>
      </c>
      <c r="CH166" s="74">
        <f t="shared" si="108"/>
        <v>5347592.4934</v>
      </c>
      <c r="CI166" s="74">
        <f t="shared" si="108"/>
        <v>5213979.0271502202</v>
      </c>
      <c r="CJ166" s="74">
        <f t="shared" si="108"/>
        <v>5080397.6217201762</v>
      </c>
      <c r="CK166" s="74">
        <f t="shared" si="108"/>
        <v>4946816.2162901321</v>
      </c>
      <c r="CL166" s="74">
        <f t="shared" si="108"/>
        <v>4813248.1690006312</v>
      </c>
      <c r="CM166" s="74">
        <f t="shared" si="108"/>
        <v>4679660.0845003156</v>
      </c>
      <c r="CN166" s="74">
        <f t="shared" si="108"/>
        <v>4546072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>
        <v>0</v>
      </c>
      <c r="H167" s="6">
        <v>141</v>
      </c>
      <c r="I167" s="2" t="s">
        <v>328</v>
      </c>
      <c r="J167" s="60"/>
      <c r="K167" s="61">
        <v>826.77</v>
      </c>
      <c r="L167" s="62"/>
      <c r="M167" s="63">
        <v>372</v>
      </c>
      <c r="N167" s="64">
        <f t="shared" si="109"/>
        <v>111.6</v>
      </c>
      <c r="O167" s="64">
        <f t="shared" si="110"/>
        <v>496.06</v>
      </c>
      <c r="P167" s="64">
        <f t="shared" si="111"/>
        <v>0</v>
      </c>
      <c r="Q167" s="64">
        <f t="shared" si="112"/>
        <v>0</v>
      </c>
      <c r="R167" s="65">
        <f t="shared" si="113"/>
        <v>0.45</v>
      </c>
      <c r="S167" s="65">
        <f t="shared" si="95"/>
        <v>0</v>
      </c>
      <c r="T167" s="64">
        <f t="shared" si="96"/>
        <v>0</v>
      </c>
      <c r="U167" s="64">
        <f t="shared" si="114"/>
        <v>0</v>
      </c>
      <c r="V167" s="63">
        <v>19</v>
      </c>
      <c r="W167" s="64">
        <f t="shared" si="115"/>
        <v>4.75</v>
      </c>
      <c r="X167" s="27">
        <f t="shared" si="116"/>
        <v>111.6</v>
      </c>
      <c r="Y167" s="11">
        <f t="shared" si="117"/>
        <v>943.12</v>
      </c>
      <c r="Z167" s="61">
        <v>1450065433</v>
      </c>
      <c r="AA167" s="63">
        <v>9315</v>
      </c>
      <c r="AB167" s="27">
        <f t="shared" si="97"/>
        <v>155669.93</v>
      </c>
      <c r="AC167" s="10">
        <f t="shared" si="98"/>
        <v>0.60687199999999997</v>
      </c>
      <c r="AD167" s="63">
        <v>95905</v>
      </c>
      <c r="AE167" s="10">
        <f t="shared" si="99"/>
        <v>0.69529200000000002</v>
      </c>
      <c r="AF167" s="10">
        <f t="shared" si="127"/>
        <v>0.36660199999999998</v>
      </c>
      <c r="AG167" s="66">
        <f t="shared" si="100"/>
        <v>0.36660199999999998</v>
      </c>
      <c r="AH167" s="67">
        <f t="shared" si="101"/>
        <v>0</v>
      </c>
      <c r="AI167" s="68">
        <f t="shared" si="118"/>
        <v>0.36660199999999998</v>
      </c>
      <c r="AJ167" s="63">
        <v>0</v>
      </c>
      <c r="AK167">
        <v>0</v>
      </c>
      <c r="AL167" s="26">
        <f t="shared" si="119"/>
        <v>0</v>
      </c>
      <c r="AM167" s="63">
        <v>0</v>
      </c>
      <c r="AN167">
        <v>0</v>
      </c>
      <c r="AO167" s="26">
        <f t="shared" si="120"/>
        <v>0</v>
      </c>
      <c r="AP167" s="26">
        <f t="shared" si="102"/>
        <v>3984765</v>
      </c>
      <c r="AQ167" s="26">
        <f t="shared" si="121"/>
        <v>3984765</v>
      </c>
      <c r="AR167" s="69">
        <v>7534704</v>
      </c>
      <c r="AS167" s="69">
        <f t="shared" si="128"/>
        <v>7534704</v>
      </c>
      <c r="AT167" s="63">
        <v>7534704</v>
      </c>
      <c r="AU167" s="26">
        <f t="shared" si="129"/>
        <v>3549939</v>
      </c>
      <c r="AV167" s="70" t="str">
        <f t="shared" si="131"/>
        <v>No</v>
      </c>
      <c r="AW167" s="69">
        <f t="shared" si="122"/>
        <v>0</v>
      </c>
      <c r="AX167" s="71">
        <f t="shared" si="123"/>
        <v>7534704</v>
      </c>
      <c r="AY167" s="72">
        <f t="shared" si="130"/>
        <v>7534704</v>
      </c>
      <c r="AZ167" s="73">
        <f t="shared" si="124"/>
        <v>0</v>
      </c>
      <c r="BA167" s="73"/>
      <c r="BB167" s="73">
        <f t="shared" si="125"/>
        <v>13146.89454140813</v>
      </c>
      <c r="BC167" s="26"/>
      <c r="BE167" s="74">
        <f t="shared" si="126"/>
        <v>-3549939</v>
      </c>
      <c r="BF167" s="74">
        <f t="shared" si="103"/>
        <v>-3549939</v>
      </c>
      <c r="BG167" s="74">
        <f t="shared" si="103"/>
        <v>-3549939</v>
      </c>
      <c r="BH167" s="74">
        <f t="shared" si="103"/>
        <v>-3549939</v>
      </c>
      <c r="BI167" s="74">
        <f t="shared" si="103"/>
        <v>-3549939</v>
      </c>
      <c r="BJ167" s="74">
        <f t="shared" si="103"/>
        <v>-3549939</v>
      </c>
      <c r="BK167" s="74">
        <f t="shared" si="103"/>
        <v>-3549939</v>
      </c>
      <c r="BL167" s="74">
        <f t="shared" si="103"/>
        <v>-3549939</v>
      </c>
      <c r="BM167" s="74"/>
      <c r="BO167" s="74">
        <f t="shared" si="104"/>
        <v>0</v>
      </c>
      <c r="BP167" s="74">
        <f t="shared" si="104"/>
        <v>-507286.2831</v>
      </c>
      <c r="BQ167" s="74">
        <f t="shared" si="104"/>
        <v>-591774.83129999996</v>
      </c>
      <c r="BR167" s="74">
        <f t="shared" si="104"/>
        <v>-709987.8</v>
      </c>
      <c r="BS167" s="74">
        <f t="shared" si="104"/>
        <v>-887484.75</v>
      </c>
      <c r="BT167" s="74">
        <f t="shared" si="104"/>
        <v>-1183194.6687</v>
      </c>
      <c r="BU167" s="74">
        <f t="shared" si="104"/>
        <v>-1774969.5</v>
      </c>
      <c r="BV167" s="74">
        <f t="shared" si="94"/>
        <v>-3549939</v>
      </c>
      <c r="BX167" s="74">
        <f t="shared" si="105"/>
        <v>7534704</v>
      </c>
      <c r="BY167" s="74">
        <f t="shared" si="106"/>
        <v>7027417.7169000003</v>
      </c>
      <c r="BZ167" s="74">
        <f t="shared" si="106"/>
        <v>6942929.1687000003</v>
      </c>
      <c r="CA167" s="74">
        <f t="shared" si="106"/>
        <v>6824716.2000000002</v>
      </c>
      <c r="CB167" s="74">
        <f t="shared" si="106"/>
        <v>6647219.25</v>
      </c>
      <c r="CC167" s="74">
        <f t="shared" si="106"/>
        <v>6351509.3312999997</v>
      </c>
      <c r="CD167" s="74">
        <f t="shared" si="106"/>
        <v>5759734.5</v>
      </c>
      <c r="CE167" s="74">
        <f t="shared" si="106"/>
        <v>3984765</v>
      </c>
      <c r="CF167" s="74"/>
      <c r="CG167" s="74">
        <f t="shared" si="107"/>
        <v>7534704</v>
      </c>
      <c r="CH167" s="74">
        <f t="shared" si="108"/>
        <v>7534704</v>
      </c>
      <c r="CI167" s="74">
        <f t="shared" si="108"/>
        <v>7534704</v>
      </c>
      <c r="CJ167" s="74">
        <f t="shared" si="108"/>
        <v>7534704</v>
      </c>
      <c r="CK167" s="74">
        <f t="shared" si="108"/>
        <v>7534704</v>
      </c>
      <c r="CL167" s="74">
        <f t="shared" si="108"/>
        <v>7534704</v>
      </c>
      <c r="CM167" s="74">
        <f t="shared" si="108"/>
        <v>7534704</v>
      </c>
      <c r="CN167" s="74">
        <f t="shared" si="108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>
        <v>0</v>
      </c>
      <c r="H168" s="6">
        <v>142</v>
      </c>
      <c r="I168" s="2" t="s">
        <v>329</v>
      </c>
      <c r="J168" s="60"/>
      <c r="K168" s="61">
        <v>2180.6799999999998</v>
      </c>
      <c r="L168" s="62"/>
      <c r="M168" s="63">
        <v>377</v>
      </c>
      <c r="N168" s="64">
        <f t="shared" si="109"/>
        <v>113.1</v>
      </c>
      <c r="O168" s="64">
        <f t="shared" si="110"/>
        <v>1308.4100000000001</v>
      </c>
      <c r="P168" s="64">
        <f t="shared" si="111"/>
        <v>0</v>
      </c>
      <c r="Q168" s="64">
        <f t="shared" si="112"/>
        <v>0</v>
      </c>
      <c r="R168" s="65">
        <f t="shared" si="113"/>
        <v>0.17</v>
      </c>
      <c r="S168" s="65">
        <f t="shared" si="95"/>
        <v>0</v>
      </c>
      <c r="T168" s="64">
        <f t="shared" si="96"/>
        <v>0</v>
      </c>
      <c r="U168" s="64">
        <f t="shared" si="114"/>
        <v>0</v>
      </c>
      <c r="V168" s="63">
        <v>28</v>
      </c>
      <c r="W168" s="64">
        <f t="shared" si="115"/>
        <v>7</v>
      </c>
      <c r="X168" s="27">
        <f t="shared" si="116"/>
        <v>113.1</v>
      </c>
      <c r="Y168" s="11">
        <f t="shared" si="117"/>
        <v>2300.7799999999997</v>
      </c>
      <c r="Z168" s="61">
        <v>2385570271</v>
      </c>
      <c r="AA168" s="63">
        <v>14577</v>
      </c>
      <c r="AB168" s="27">
        <f t="shared" si="97"/>
        <v>163653.03</v>
      </c>
      <c r="AC168" s="10">
        <f t="shared" si="98"/>
        <v>0.63799300000000003</v>
      </c>
      <c r="AD168" s="63">
        <v>132846</v>
      </c>
      <c r="AE168" s="10">
        <f t="shared" si="99"/>
        <v>0.96310700000000005</v>
      </c>
      <c r="AF168" s="10">
        <f t="shared" si="127"/>
        <v>0.26447300000000001</v>
      </c>
      <c r="AG168" s="66">
        <f t="shared" si="100"/>
        <v>0.26447300000000001</v>
      </c>
      <c r="AH168" s="67">
        <f t="shared" si="101"/>
        <v>0</v>
      </c>
      <c r="AI168" s="68">
        <f t="shared" si="118"/>
        <v>0.26447300000000001</v>
      </c>
      <c r="AJ168" s="63">
        <v>0</v>
      </c>
      <c r="AK168">
        <v>0</v>
      </c>
      <c r="AL168" s="26">
        <f t="shared" si="119"/>
        <v>0</v>
      </c>
      <c r="AM168" s="63">
        <v>0</v>
      </c>
      <c r="AN168">
        <v>0</v>
      </c>
      <c r="AO168" s="26">
        <f t="shared" si="120"/>
        <v>0</v>
      </c>
      <c r="AP168" s="26">
        <f t="shared" si="102"/>
        <v>7012896</v>
      </c>
      <c r="AQ168" s="26">
        <f t="shared" si="121"/>
        <v>7012896</v>
      </c>
      <c r="AR168" s="69">
        <v>10699177</v>
      </c>
      <c r="AS168" s="69">
        <f t="shared" si="128"/>
        <v>7012896</v>
      </c>
      <c r="AT168" s="63">
        <v>9105528</v>
      </c>
      <c r="AU168" s="26">
        <f t="shared" si="129"/>
        <v>2092632</v>
      </c>
      <c r="AV168" s="70" t="str">
        <f t="shared" si="131"/>
        <v>No</v>
      </c>
      <c r="AW168" s="69">
        <f t="shared" si="122"/>
        <v>0</v>
      </c>
      <c r="AX168" s="71">
        <f t="shared" si="123"/>
        <v>9105528</v>
      </c>
      <c r="AY168" s="72">
        <f t="shared" si="130"/>
        <v>9105528</v>
      </c>
      <c r="AZ168" s="73">
        <f t="shared" si="124"/>
        <v>0</v>
      </c>
      <c r="BA168" s="73"/>
      <c r="BB168" s="73">
        <f t="shared" si="125"/>
        <v>12159.734348918686</v>
      </c>
      <c r="BC168" s="26"/>
      <c r="BE168" s="74">
        <f t="shared" si="126"/>
        <v>-2092632</v>
      </c>
      <c r="BF168" s="74">
        <f t="shared" si="103"/>
        <v>-2092632</v>
      </c>
      <c r="BG168" s="74">
        <f t="shared" si="103"/>
        <v>-1793594.8871999998</v>
      </c>
      <c r="BH168" s="74">
        <f t="shared" si="103"/>
        <v>-1494602.6195037607</v>
      </c>
      <c r="BI168" s="74">
        <f t="shared" si="103"/>
        <v>-1195682.0956030088</v>
      </c>
      <c r="BJ168" s="74">
        <f t="shared" si="103"/>
        <v>-896761.5717022568</v>
      </c>
      <c r="BK168" s="74">
        <f t="shared" si="103"/>
        <v>-597870.93985389452</v>
      </c>
      <c r="BL168" s="74">
        <f t="shared" si="103"/>
        <v>-298935.46992694773</v>
      </c>
      <c r="BM168" s="74"/>
      <c r="BO168" s="74">
        <f t="shared" si="104"/>
        <v>0</v>
      </c>
      <c r="BP168" s="74">
        <f t="shared" si="104"/>
        <v>-299037.1128</v>
      </c>
      <c r="BQ168" s="74">
        <f t="shared" si="104"/>
        <v>-298992.26769623993</v>
      </c>
      <c r="BR168" s="74">
        <f t="shared" si="104"/>
        <v>-298920.52390075213</v>
      </c>
      <c r="BS168" s="74">
        <f t="shared" si="104"/>
        <v>-298920.52390075219</v>
      </c>
      <c r="BT168" s="74">
        <f t="shared" si="104"/>
        <v>-298890.63184836216</v>
      </c>
      <c r="BU168" s="74">
        <f t="shared" si="104"/>
        <v>-298935.46992694726</v>
      </c>
      <c r="BV168" s="74">
        <f t="shared" si="94"/>
        <v>-298935.46992694773</v>
      </c>
      <c r="BX168" s="74">
        <f t="shared" si="105"/>
        <v>9105528</v>
      </c>
      <c r="BY168" s="74">
        <f t="shared" si="106"/>
        <v>8806490.8871999998</v>
      </c>
      <c r="BZ168" s="74">
        <f t="shared" si="106"/>
        <v>8507498.6195037607</v>
      </c>
      <c r="CA168" s="74">
        <f t="shared" si="106"/>
        <v>8208578.0956030088</v>
      </c>
      <c r="CB168" s="74">
        <f t="shared" si="106"/>
        <v>7909657.5717022568</v>
      </c>
      <c r="CC168" s="74">
        <f t="shared" si="106"/>
        <v>7610766.9398538945</v>
      </c>
      <c r="CD168" s="74">
        <f t="shared" si="106"/>
        <v>7311831.4699269477</v>
      </c>
      <c r="CE168" s="74">
        <f t="shared" si="106"/>
        <v>7012896</v>
      </c>
      <c r="CF168" s="74"/>
      <c r="CG168" s="74">
        <f t="shared" si="107"/>
        <v>9105528</v>
      </c>
      <c r="CH168" s="74">
        <f t="shared" si="108"/>
        <v>8806490.8871999998</v>
      </c>
      <c r="CI168" s="74">
        <f t="shared" si="108"/>
        <v>8507498.6195037607</v>
      </c>
      <c r="CJ168" s="74">
        <f t="shared" si="108"/>
        <v>8208578.0956030088</v>
      </c>
      <c r="CK168" s="74">
        <f t="shared" si="108"/>
        <v>7909657.5717022568</v>
      </c>
      <c r="CL168" s="74">
        <f t="shared" si="108"/>
        <v>7610766.9398538945</v>
      </c>
      <c r="CM168" s="74">
        <f t="shared" si="108"/>
        <v>7311831.4699269477</v>
      </c>
      <c r="CN168" s="74">
        <f t="shared" si="108"/>
        <v>7012896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>
        <v>15</v>
      </c>
      <c r="H169" s="6">
        <v>143</v>
      </c>
      <c r="I169" s="2" t="s">
        <v>330</v>
      </c>
      <c r="J169" s="60"/>
      <c r="K169" s="61">
        <v>4213.04</v>
      </c>
      <c r="L169" s="76"/>
      <c r="M169" s="63">
        <v>2737</v>
      </c>
      <c r="N169" s="64">
        <f t="shared" si="109"/>
        <v>821.1</v>
      </c>
      <c r="O169" s="64">
        <f t="shared" si="110"/>
        <v>2527.8200000000002</v>
      </c>
      <c r="P169" s="64">
        <f t="shared" si="111"/>
        <v>209.17999999999984</v>
      </c>
      <c r="Q169" s="64">
        <f t="shared" si="112"/>
        <v>31.38</v>
      </c>
      <c r="R169" s="65">
        <f t="shared" si="113"/>
        <v>0.65</v>
      </c>
      <c r="S169" s="65">
        <f t="shared" si="95"/>
        <v>5.0000000000000044E-2</v>
      </c>
      <c r="T169" s="64">
        <f t="shared" si="96"/>
        <v>210.65</v>
      </c>
      <c r="U169" s="64">
        <f t="shared" si="114"/>
        <v>31.6</v>
      </c>
      <c r="V169" s="63">
        <v>656</v>
      </c>
      <c r="W169" s="64">
        <f t="shared" si="115"/>
        <v>164</v>
      </c>
      <c r="X169" s="27">
        <f t="shared" si="116"/>
        <v>821.1</v>
      </c>
      <c r="Y169" s="11">
        <f t="shared" si="117"/>
        <v>5229.5200000000004</v>
      </c>
      <c r="Z169" s="61">
        <v>4161750703</v>
      </c>
      <c r="AA169" s="63">
        <v>35563</v>
      </c>
      <c r="AB169" s="27">
        <f t="shared" si="97"/>
        <v>117024.74</v>
      </c>
      <c r="AC169" s="10">
        <f t="shared" si="98"/>
        <v>0.45621499999999998</v>
      </c>
      <c r="AD169" s="63">
        <v>66616</v>
      </c>
      <c r="AE169" s="10">
        <f t="shared" si="99"/>
        <v>0.48295199999999999</v>
      </c>
      <c r="AF169" s="10">
        <f t="shared" si="127"/>
        <v>0.53576400000000002</v>
      </c>
      <c r="AG169" s="66">
        <f t="shared" si="100"/>
        <v>0.53576400000000002</v>
      </c>
      <c r="AH169" s="67">
        <f t="shared" si="101"/>
        <v>0.04</v>
      </c>
      <c r="AI169" s="68">
        <f t="shared" si="118"/>
        <v>0.57576400000000005</v>
      </c>
      <c r="AJ169" s="63">
        <v>0</v>
      </c>
      <c r="AK169">
        <v>0</v>
      </c>
      <c r="AL169" s="26">
        <f t="shared" si="119"/>
        <v>0</v>
      </c>
      <c r="AM169" s="63">
        <v>0</v>
      </c>
      <c r="AN169">
        <v>0</v>
      </c>
      <c r="AO169" s="26">
        <f t="shared" si="120"/>
        <v>0</v>
      </c>
      <c r="AP169" s="26">
        <f t="shared" si="102"/>
        <v>34701422</v>
      </c>
      <c r="AQ169" s="26">
        <f t="shared" si="121"/>
        <v>34701422</v>
      </c>
      <c r="AR169" s="69">
        <v>24482865</v>
      </c>
      <c r="AS169" s="69">
        <f t="shared" si="128"/>
        <v>34701422</v>
      </c>
      <c r="AT169" s="63">
        <v>33393085</v>
      </c>
      <c r="AU169" s="26">
        <f t="shared" si="129"/>
        <v>1308337</v>
      </c>
      <c r="AV169" s="70" t="str">
        <f t="shared" si="131"/>
        <v>Yes</v>
      </c>
      <c r="AW169" s="69">
        <f t="shared" si="122"/>
        <v>1308337</v>
      </c>
      <c r="AX169" s="71">
        <f t="shared" si="123"/>
        <v>34701422</v>
      </c>
      <c r="AY169" s="72">
        <f t="shared" si="130"/>
        <v>34701422</v>
      </c>
      <c r="AZ169" s="73">
        <f t="shared" si="124"/>
        <v>1308337</v>
      </c>
      <c r="BA169" s="73"/>
      <c r="BB169" s="73">
        <f t="shared" si="125"/>
        <v>14305.636310122858</v>
      </c>
      <c r="BC169" s="26"/>
      <c r="BE169" s="74">
        <f t="shared" si="126"/>
        <v>0</v>
      </c>
      <c r="BF169" s="74">
        <f t="shared" si="103"/>
        <v>0</v>
      </c>
      <c r="BG169" s="74">
        <f t="shared" si="103"/>
        <v>0</v>
      </c>
      <c r="BH169" s="74">
        <f t="shared" si="103"/>
        <v>0</v>
      </c>
      <c r="BI169" s="74">
        <f t="shared" si="103"/>
        <v>0</v>
      </c>
      <c r="BJ169" s="74">
        <f t="shared" si="103"/>
        <v>0</v>
      </c>
      <c r="BK169" s="74">
        <f t="shared" si="103"/>
        <v>0</v>
      </c>
      <c r="BL169" s="74">
        <f t="shared" si="103"/>
        <v>0</v>
      </c>
      <c r="BM169" s="74"/>
      <c r="BO169" s="74">
        <f t="shared" si="104"/>
        <v>0</v>
      </c>
      <c r="BP169" s="74">
        <f t="shared" si="104"/>
        <v>0</v>
      </c>
      <c r="BQ169" s="74">
        <f t="shared" si="104"/>
        <v>0</v>
      </c>
      <c r="BR169" s="74">
        <f t="shared" si="104"/>
        <v>0</v>
      </c>
      <c r="BS169" s="74">
        <f t="shared" si="104"/>
        <v>0</v>
      </c>
      <c r="BT169" s="74">
        <f t="shared" si="104"/>
        <v>0</v>
      </c>
      <c r="BU169" s="74">
        <f t="shared" si="104"/>
        <v>0</v>
      </c>
      <c r="BV169" s="74">
        <f t="shared" si="94"/>
        <v>0</v>
      </c>
      <c r="BX169" s="74">
        <f t="shared" si="105"/>
        <v>34701422</v>
      </c>
      <c r="BY169" s="74">
        <f t="shared" si="106"/>
        <v>34701422</v>
      </c>
      <c r="BZ169" s="74">
        <f t="shared" si="106"/>
        <v>34701422</v>
      </c>
      <c r="CA169" s="74">
        <f t="shared" si="106"/>
        <v>34701422</v>
      </c>
      <c r="CB169" s="74">
        <f t="shared" si="106"/>
        <v>34701422</v>
      </c>
      <c r="CC169" s="74">
        <f t="shared" si="106"/>
        <v>34701422</v>
      </c>
      <c r="CD169" s="74">
        <f t="shared" si="106"/>
        <v>34701422</v>
      </c>
      <c r="CE169" s="74">
        <f t="shared" si="106"/>
        <v>34701422</v>
      </c>
      <c r="CF169" s="74"/>
      <c r="CG169" s="74">
        <f t="shared" si="107"/>
        <v>34701422</v>
      </c>
      <c r="CH169" s="74">
        <f t="shared" si="108"/>
        <v>34701422</v>
      </c>
      <c r="CI169" s="74">
        <f t="shared" si="108"/>
        <v>34701422</v>
      </c>
      <c r="CJ169" s="74">
        <f t="shared" si="108"/>
        <v>34701422</v>
      </c>
      <c r="CK169" s="74">
        <f t="shared" si="108"/>
        <v>34701422</v>
      </c>
      <c r="CL169" s="74">
        <f t="shared" si="108"/>
        <v>34701422</v>
      </c>
      <c r="CM169" s="74">
        <f t="shared" si="108"/>
        <v>34701422</v>
      </c>
      <c r="CN169" s="74">
        <f t="shared" si="108"/>
        <v>34701422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>
        <v>0</v>
      </c>
      <c r="H170" s="6">
        <v>144</v>
      </c>
      <c r="I170" s="2" t="s">
        <v>331</v>
      </c>
      <c r="J170" s="60"/>
      <c r="K170" s="61">
        <v>6780.83</v>
      </c>
      <c r="L170" s="62"/>
      <c r="M170" s="63">
        <v>1333</v>
      </c>
      <c r="N170" s="64">
        <f t="shared" si="109"/>
        <v>399.9</v>
      </c>
      <c r="O170" s="64">
        <f t="shared" si="110"/>
        <v>4068.5</v>
      </c>
      <c r="P170" s="64">
        <f t="shared" si="111"/>
        <v>0</v>
      </c>
      <c r="Q170" s="64">
        <f t="shared" si="112"/>
        <v>0</v>
      </c>
      <c r="R170" s="65">
        <f t="shared" si="113"/>
        <v>0.2</v>
      </c>
      <c r="S170" s="65">
        <f t="shared" si="95"/>
        <v>0</v>
      </c>
      <c r="T170" s="64">
        <f t="shared" si="96"/>
        <v>0</v>
      </c>
      <c r="U170" s="64">
        <f t="shared" si="114"/>
        <v>0</v>
      </c>
      <c r="V170" s="63">
        <v>321</v>
      </c>
      <c r="W170" s="64">
        <f t="shared" si="115"/>
        <v>80.25</v>
      </c>
      <c r="X170" s="27">
        <f t="shared" si="116"/>
        <v>399.9</v>
      </c>
      <c r="Y170" s="11">
        <f t="shared" si="117"/>
        <v>7260.98</v>
      </c>
      <c r="Z170" s="61">
        <v>8511664346.6700001</v>
      </c>
      <c r="AA170" s="63">
        <v>37135</v>
      </c>
      <c r="AB170" s="27">
        <f t="shared" si="97"/>
        <v>229208.68</v>
      </c>
      <c r="AC170" s="10">
        <f t="shared" si="98"/>
        <v>0.89355899999999999</v>
      </c>
      <c r="AD170" s="63">
        <v>153846</v>
      </c>
      <c r="AE170" s="10">
        <f t="shared" si="99"/>
        <v>1.1153519999999999</v>
      </c>
      <c r="AF170" s="10">
        <f t="shared" si="127"/>
        <v>3.9903000000000001E-2</v>
      </c>
      <c r="AG170" s="66">
        <f t="shared" si="100"/>
        <v>3.9903000000000001E-2</v>
      </c>
      <c r="AH170" s="67">
        <f t="shared" si="101"/>
        <v>0</v>
      </c>
      <c r="AI170" s="68">
        <f t="shared" si="118"/>
        <v>3.9903000000000001E-2</v>
      </c>
      <c r="AJ170" s="63">
        <v>0</v>
      </c>
      <c r="AK170">
        <v>0</v>
      </c>
      <c r="AL170" s="26">
        <f t="shared" si="119"/>
        <v>0</v>
      </c>
      <c r="AM170" s="63">
        <v>0</v>
      </c>
      <c r="AN170">
        <v>0</v>
      </c>
      <c r="AO170" s="26">
        <f t="shared" si="120"/>
        <v>0</v>
      </c>
      <c r="AP170" s="26">
        <f t="shared" si="102"/>
        <v>3339195</v>
      </c>
      <c r="AQ170" s="26">
        <f t="shared" si="121"/>
        <v>3339195</v>
      </c>
      <c r="AR170" s="69">
        <v>3418401</v>
      </c>
      <c r="AS170" s="69">
        <f t="shared" si="128"/>
        <v>3339195</v>
      </c>
      <c r="AT170" s="63">
        <v>3417049</v>
      </c>
      <c r="AU170" s="26">
        <f t="shared" si="129"/>
        <v>77854</v>
      </c>
      <c r="AV170" s="70" t="str">
        <f t="shared" si="131"/>
        <v>No</v>
      </c>
      <c r="AW170" s="69">
        <f t="shared" si="122"/>
        <v>0</v>
      </c>
      <c r="AX170" s="71">
        <f t="shared" si="123"/>
        <v>3417049</v>
      </c>
      <c r="AY170" s="72">
        <f t="shared" si="130"/>
        <v>3417049</v>
      </c>
      <c r="AZ170" s="73">
        <f t="shared" si="124"/>
        <v>0</v>
      </c>
      <c r="BA170" s="73"/>
      <c r="BB170" s="73">
        <f t="shared" si="125"/>
        <v>12341.084277293488</v>
      </c>
      <c r="BC170" s="26"/>
      <c r="BE170" s="74">
        <f t="shared" si="126"/>
        <v>-77854</v>
      </c>
      <c r="BF170" s="74">
        <f t="shared" si="103"/>
        <v>-77854</v>
      </c>
      <c r="BG170" s="74">
        <f t="shared" si="103"/>
        <v>-66728.663399999961</v>
      </c>
      <c r="BH170" s="74">
        <f t="shared" si="103"/>
        <v>-55604.995211219881</v>
      </c>
      <c r="BI170" s="74">
        <f t="shared" si="103"/>
        <v>-44483.996168975718</v>
      </c>
      <c r="BJ170" s="74">
        <f t="shared" si="103"/>
        <v>-33362.997126732022</v>
      </c>
      <c r="BK170" s="74">
        <f t="shared" si="103"/>
        <v>-22243.110184392426</v>
      </c>
      <c r="BL170" s="74">
        <f t="shared" si="103"/>
        <v>-11121.55509219598</v>
      </c>
      <c r="BM170" s="74"/>
      <c r="BO170" s="74">
        <f t="shared" si="104"/>
        <v>0</v>
      </c>
      <c r="BP170" s="74">
        <f t="shared" si="104"/>
        <v>-11125.336600000001</v>
      </c>
      <c r="BQ170" s="74">
        <f t="shared" si="104"/>
        <v>-11123.668188779993</v>
      </c>
      <c r="BR170" s="74">
        <f t="shared" si="104"/>
        <v>-11120.999042243977</v>
      </c>
      <c r="BS170" s="74">
        <f t="shared" si="104"/>
        <v>-11120.99904224393</v>
      </c>
      <c r="BT170" s="74">
        <f t="shared" si="104"/>
        <v>-11119.886942339783</v>
      </c>
      <c r="BU170" s="74">
        <f t="shared" si="104"/>
        <v>-11121.555092196213</v>
      </c>
      <c r="BV170" s="74">
        <f t="shared" si="94"/>
        <v>-11121.55509219598</v>
      </c>
      <c r="BX170" s="74">
        <f t="shared" si="105"/>
        <v>3417049</v>
      </c>
      <c r="BY170" s="74">
        <f t="shared" si="106"/>
        <v>3405923.6634</v>
      </c>
      <c r="BZ170" s="74">
        <f t="shared" si="106"/>
        <v>3394799.9952112199</v>
      </c>
      <c r="CA170" s="74">
        <f t="shared" si="106"/>
        <v>3383678.9961689757</v>
      </c>
      <c r="CB170" s="74">
        <f t="shared" si="106"/>
        <v>3372557.997126732</v>
      </c>
      <c r="CC170" s="74">
        <f t="shared" si="106"/>
        <v>3361438.1101843924</v>
      </c>
      <c r="CD170" s="74">
        <f t="shared" si="106"/>
        <v>3350316.555092196</v>
      </c>
      <c r="CE170" s="74">
        <f t="shared" si="106"/>
        <v>3339195</v>
      </c>
      <c r="CF170" s="74"/>
      <c r="CG170" s="74">
        <f t="shared" si="107"/>
        <v>3417049</v>
      </c>
      <c r="CH170" s="74">
        <f t="shared" si="108"/>
        <v>3405923.6634</v>
      </c>
      <c r="CI170" s="74">
        <f t="shared" si="108"/>
        <v>3394799.9952112199</v>
      </c>
      <c r="CJ170" s="74">
        <f t="shared" si="108"/>
        <v>3383678.9961689757</v>
      </c>
      <c r="CK170" s="74">
        <f t="shared" si="108"/>
        <v>3372557.997126732</v>
      </c>
      <c r="CL170" s="74">
        <f t="shared" si="108"/>
        <v>3361438.1101843924</v>
      </c>
      <c r="CM170" s="74">
        <f t="shared" si="108"/>
        <v>3350316.555092196</v>
      </c>
      <c r="CN170" s="74">
        <f t="shared" si="108"/>
        <v>3339195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>
        <v>0</v>
      </c>
      <c r="H171" s="6">
        <v>145</v>
      </c>
      <c r="I171" s="2" t="s">
        <v>332</v>
      </c>
      <c r="J171" s="60"/>
      <c r="K171" s="61">
        <v>71.680000000000007</v>
      </c>
      <c r="L171" s="62"/>
      <c r="M171" s="63">
        <v>17</v>
      </c>
      <c r="N171" s="64">
        <f t="shared" si="109"/>
        <v>5.0999999999999996</v>
      </c>
      <c r="O171" s="64">
        <f t="shared" si="110"/>
        <v>43.01</v>
      </c>
      <c r="P171" s="64">
        <f t="shared" si="111"/>
        <v>0</v>
      </c>
      <c r="Q171" s="64">
        <f t="shared" si="112"/>
        <v>0</v>
      </c>
      <c r="R171" s="65">
        <f t="shared" si="113"/>
        <v>0.24</v>
      </c>
      <c r="S171" s="65">
        <f t="shared" si="95"/>
        <v>0</v>
      </c>
      <c r="T171" s="64">
        <f t="shared" si="96"/>
        <v>0</v>
      </c>
      <c r="U171" s="64">
        <f t="shared" si="114"/>
        <v>0</v>
      </c>
      <c r="V171" s="63">
        <v>0</v>
      </c>
      <c r="W171" s="64">
        <f t="shared" si="115"/>
        <v>0</v>
      </c>
      <c r="X171" s="27">
        <f t="shared" si="116"/>
        <v>5.0999999999999996</v>
      </c>
      <c r="Y171" s="11">
        <f t="shared" si="117"/>
        <v>76.78</v>
      </c>
      <c r="Z171" s="61">
        <v>183724561.66999999</v>
      </c>
      <c r="AA171" s="63">
        <v>793</v>
      </c>
      <c r="AB171" s="27">
        <f t="shared" si="97"/>
        <v>231682.93</v>
      </c>
      <c r="AC171" s="10">
        <f t="shared" si="98"/>
        <v>0.90320400000000001</v>
      </c>
      <c r="AD171" s="63">
        <v>100547</v>
      </c>
      <c r="AE171" s="10">
        <f t="shared" si="99"/>
        <v>0.72894499999999995</v>
      </c>
      <c r="AF171" s="10">
        <f t="shared" si="127"/>
        <v>0.14907400000000001</v>
      </c>
      <c r="AG171" s="66">
        <f t="shared" si="100"/>
        <v>0.14907400000000001</v>
      </c>
      <c r="AH171" s="67">
        <f t="shared" si="101"/>
        <v>0</v>
      </c>
      <c r="AI171" s="68">
        <f t="shared" si="118"/>
        <v>0.14907400000000001</v>
      </c>
      <c r="AJ171" s="63">
        <v>0</v>
      </c>
      <c r="AK171">
        <v>0</v>
      </c>
      <c r="AL171" s="26">
        <f t="shared" si="119"/>
        <v>0</v>
      </c>
      <c r="AM171" s="63">
        <v>23</v>
      </c>
      <c r="AN171">
        <v>4</v>
      </c>
      <c r="AO171" s="26">
        <f t="shared" si="120"/>
        <v>9200</v>
      </c>
      <c r="AP171" s="26">
        <f t="shared" si="102"/>
        <v>131914</v>
      </c>
      <c r="AQ171" s="26">
        <f t="shared" si="121"/>
        <v>141114</v>
      </c>
      <c r="AR171" s="69">
        <v>237166</v>
      </c>
      <c r="AS171" s="69">
        <f t="shared" si="128"/>
        <v>141114</v>
      </c>
      <c r="AT171" s="63">
        <v>211728</v>
      </c>
      <c r="AU171" s="26">
        <f t="shared" si="129"/>
        <v>70614</v>
      </c>
      <c r="AV171" s="70" t="str">
        <f t="shared" si="131"/>
        <v>No</v>
      </c>
      <c r="AW171" s="69">
        <f t="shared" si="122"/>
        <v>0</v>
      </c>
      <c r="AX171" s="71">
        <f t="shared" si="123"/>
        <v>211728</v>
      </c>
      <c r="AY171" s="72">
        <f t="shared" si="130"/>
        <v>211728</v>
      </c>
      <c r="AZ171" s="73">
        <f t="shared" si="124"/>
        <v>0</v>
      </c>
      <c r="BA171" s="73"/>
      <c r="BB171" s="73">
        <f t="shared" si="125"/>
        <v>12344.998604910714</v>
      </c>
      <c r="BC171" s="26"/>
      <c r="BE171" s="74">
        <f t="shared" si="126"/>
        <v>-70614</v>
      </c>
      <c r="BF171" s="74">
        <f t="shared" si="103"/>
        <v>-70614</v>
      </c>
      <c r="BG171" s="74">
        <f t="shared" si="103"/>
        <v>-60523.25940000001</v>
      </c>
      <c r="BH171" s="74">
        <f t="shared" si="103"/>
        <v>-50434.032058020006</v>
      </c>
      <c r="BI171" s="74">
        <f t="shared" si="103"/>
        <v>-40347.225646416016</v>
      </c>
      <c r="BJ171" s="74">
        <f t="shared" si="103"/>
        <v>-30260.419234812027</v>
      </c>
      <c r="BK171" s="74">
        <f t="shared" si="103"/>
        <v>-20174.621503849165</v>
      </c>
      <c r="BL171" s="74">
        <f t="shared" si="103"/>
        <v>-10087.310751924582</v>
      </c>
      <c r="BM171" s="74"/>
      <c r="BO171" s="74">
        <f t="shared" si="104"/>
        <v>0</v>
      </c>
      <c r="BP171" s="74">
        <f t="shared" si="104"/>
        <v>-10090.740599999999</v>
      </c>
      <c r="BQ171" s="74">
        <f t="shared" si="104"/>
        <v>-10089.22734198</v>
      </c>
      <c r="BR171" s="74">
        <f t="shared" si="104"/>
        <v>-10086.806411604002</v>
      </c>
      <c r="BS171" s="74">
        <f t="shared" si="104"/>
        <v>-10086.806411604004</v>
      </c>
      <c r="BT171" s="74">
        <f t="shared" si="104"/>
        <v>-10085.797730962848</v>
      </c>
      <c r="BU171" s="74">
        <f t="shared" si="104"/>
        <v>-10087.310751924582</v>
      </c>
      <c r="BV171" s="74">
        <f t="shared" si="94"/>
        <v>-10087.310751924582</v>
      </c>
      <c r="BX171" s="74">
        <f t="shared" si="105"/>
        <v>211728</v>
      </c>
      <c r="BY171" s="74">
        <f t="shared" si="106"/>
        <v>201637.25940000001</v>
      </c>
      <c r="BZ171" s="74">
        <f t="shared" si="106"/>
        <v>191548.03205802001</v>
      </c>
      <c r="CA171" s="74">
        <f t="shared" si="106"/>
        <v>181461.22564641602</v>
      </c>
      <c r="CB171" s="74">
        <f t="shared" si="106"/>
        <v>171374.41923481203</v>
      </c>
      <c r="CC171" s="74">
        <f t="shared" si="106"/>
        <v>161288.62150384916</v>
      </c>
      <c r="CD171" s="74">
        <f t="shared" si="106"/>
        <v>151201.31075192458</v>
      </c>
      <c r="CE171" s="74">
        <f t="shared" si="106"/>
        <v>141114</v>
      </c>
      <c r="CF171" s="74"/>
      <c r="CG171" s="74">
        <f t="shared" si="107"/>
        <v>211728</v>
      </c>
      <c r="CH171" s="74">
        <f t="shared" ref="CH171:CN186" si="132">IF(OR($C171=1,$B171=1),MAX(BY171,CG171,$AR171),BY171)</f>
        <v>201637.25940000001</v>
      </c>
      <c r="CI171" s="74">
        <f t="shared" si="132"/>
        <v>191548.03205802001</v>
      </c>
      <c r="CJ171" s="74">
        <f t="shared" si="132"/>
        <v>181461.22564641602</v>
      </c>
      <c r="CK171" s="74">
        <f t="shared" si="132"/>
        <v>171374.41923481203</v>
      </c>
      <c r="CL171" s="74">
        <f t="shared" si="132"/>
        <v>161288.62150384916</v>
      </c>
      <c r="CM171" s="74">
        <f t="shared" si="132"/>
        <v>151201.31075192458</v>
      </c>
      <c r="CN171" s="74">
        <f t="shared" si="132"/>
        <v>141114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>
        <v>22</v>
      </c>
      <c r="H172" s="6">
        <v>146</v>
      </c>
      <c r="I172" s="2" t="s">
        <v>333</v>
      </c>
      <c r="J172" s="60"/>
      <c r="K172" s="61">
        <v>3373.62</v>
      </c>
      <c r="L172" s="76"/>
      <c r="M172" s="63">
        <v>1926</v>
      </c>
      <c r="N172" s="64">
        <f t="shared" si="109"/>
        <v>577.79999999999995</v>
      </c>
      <c r="O172" s="64">
        <f t="shared" si="110"/>
        <v>2024.17</v>
      </c>
      <c r="P172" s="64">
        <f t="shared" si="111"/>
        <v>0</v>
      </c>
      <c r="Q172" s="64">
        <f t="shared" si="112"/>
        <v>0</v>
      </c>
      <c r="R172" s="65">
        <f t="shared" si="113"/>
        <v>0.56999999999999995</v>
      </c>
      <c r="S172" s="65">
        <f t="shared" si="95"/>
        <v>0</v>
      </c>
      <c r="T172" s="64">
        <f t="shared" si="96"/>
        <v>0</v>
      </c>
      <c r="U172" s="64">
        <f t="shared" si="114"/>
        <v>0</v>
      </c>
      <c r="V172" s="63">
        <v>138</v>
      </c>
      <c r="W172" s="64">
        <f t="shared" si="115"/>
        <v>34.5</v>
      </c>
      <c r="X172" s="27">
        <f t="shared" si="116"/>
        <v>577.79999999999995</v>
      </c>
      <c r="Y172" s="11">
        <f t="shared" si="117"/>
        <v>3985.92</v>
      </c>
      <c r="Z172" s="61">
        <v>3528753893.3299999</v>
      </c>
      <c r="AA172" s="63">
        <v>30625</v>
      </c>
      <c r="AB172" s="27">
        <f t="shared" si="97"/>
        <v>115224.62</v>
      </c>
      <c r="AC172" s="10">
        <f t="shared" si="98"/>
        <v>0.44919700000000001</v>
      </c>
      <c r="AD172" s="63">
        <v>79875</v>
      </c>
      <c r="AE172" s="10">
        <f t="shared" si="99"/>
        <v>0.57907799999999998</v>
      </c>
      <c r="AF172" s="10">
        <f t="shared" si="127"/>
        <v>0.51183900000000004</v>
      </c>
      <c r="AG172" s="66">
        <f t="shared" si="100"/>
        <v>0.51183900000000004</v>
      </c>
      <c r="AH172" s="67">
        <f t="shared" si="101"/>
        <v>0</v>
      </c>
      <c r="AI172" s="68">
        <f t="shared" si="118"/>
        <v>0.51183900000000004</v>
      </c>
      <c r="AJ172" s="63">
        <v>0</v>
      </c>
      <c r="AK172">
        <v>0</v>
      </c>
      <c r="AL172" s="26">
        <f t="shared" si="119"/>
        <v>0</v>
      </c>
      <c r="AM172" s="63">
        <v>0</v>
      </c>
      <c r="AN172">
        <v>0</v>
      </c>
      <c r="AO172" s="26">
        <f t="shared" si="120"/>
        <v>0</v>
      </c>
      <c r="AP172" s="26">
        <f t="shared" si="102"/>
        <v>23512721</v>
      </c>
      <c r="AQ172" s="26">
        <f t="shared" si="121"/>
        <v>23512721</v>
      </c>
      <c r="AR172" s="69">
        <v>19250233</v>
      </c>
      <c r="AS172" s="69">
        <f t="shared" si="128"/>
        <v>23512721</v>
      </c>
      <c r="AT172" s="63">
        <v>23038115</v>
      </c>
      <c r="AU172" s="26">
        <f t="shared" si="129"/>
        <v>474606</v>
      </c>
      <c r="AV172" s="70" t="str">
        <f t="shared" si="131"/>
        <v>Yes</v>
      </c>
      <c r="AW172" s="69">
        <f t="shared" si="122"/>
        <v>474606</v>
      </c>
      <c r="AX172" s="71">
        <f t="shared" si="123"/>
        <v>23512721</v>
      </c>
      <c r="AY172" s="72">
        <f t="shared" si="130"/>
        <v>23512721</v>
      </c>
      <c r="AZ172" s="73">
        <f t="shared" si="124"/>
        <v>474606</v>
      </c>
      <c r="BA172" s="73"/>
      <c r="BB172" s="73">
        <f t="shared" si="125"/>
        <v>13616.74640297366</v>
      </c>
      <c r="BC172" s="26"/>
      <c r="BE172" s="74">
        <f t="shared" si="126"/>
        <v>0</v>
      </c>
      <c r="BF172" s="74">
        <f t="shared" si="103"/>
        <v>0</v>
      </c>
      <c r="BG172" s="74">
        <f t="shared" si="103"/>
        <v>0</v>
      </c>
      <c r="BH172" s="74">
        <f t="shared" si="103"/>
        <v>0</v>
      </c>
      <c r="BI172" s="74">
        <f t="shared" si="103"/>
        <v>0</v>
      </c>
      <c r="BJ172" s="74">
        <f t="shared" si="103"/>
        <v>0</v>
      </c>
      <c r="BK172" s="74">
        <f t="shared" si="103"/>
        <v>0</v>
      </c>
      <c r="BL172" s="74">
        <f t="shared" si="103"/>
        <v>0</v>
      </c>
      <c r="BM172" s="74"/>
      <c r="BO172" s="74">
        <f t="shared" si="104"/>
        <v>0</v>
      </c>
      <c r="BP172" s="74">
        <f t="shared" si="104"/>
        <v>0</v>
      </c>
      <c r="BQ172" s="74">
        <f t="shared" si="104"/>
        <v>0</v>
      </c>
      <c r="BR172" s="74">
        <f t="shared" si="104"/>
        <v>0</v>
      </c>
      <c r="BS172" s="74">
        <f t="shared" si="104"/>
        <v>0</v>
      </c>
      <c r="BT172" s="74">
        <f t="shared" si="104"/>
        <v>0</v>
      </c>
      <c r="BU172" s="74">
        <f t="shared" si="104"/>
        <v>0</v>
      </c>
      <c r="BV172" s="74">
        <f t="shared" si="94"/>
        <v>0</v>
      </c>
      <c r="BX172" s="74">
        <f t="shared" si="105"/>
        <v>23512721</v>
      </c>
      <c r="BY172" s="74">
        <f t="shared" si="106"/>
        <v>23512721</v>
      </c>
      <c r="BZ172" s="74">
        <f t="shared" si="106"/>
        <v>23512721</v>
      </c>
      <c r="CA172" s="74">
        <f t="shared" si="106"/>
        <v>23512721</v>
      </c>
      <c r="CB172" s="74">
        <f t="shared" si="106"/>
        <v>23512721</v>
      </c>
      <c r="CC172" s="74">
        <f t="shared" si="106"/>
        <v>23512721</v>
      </c>
      <c r="CD172" s="74">
        <f t="shared" si="106"/>
        <v>23512721</v>
      </c>
      <c r="CE172" s="74">
        <f t="shared" si="106"/>
        <v>23512721</v>
      </c>
      <c r="CF172" s="74"/>
      <c r="CG172" s="74">
        <f t="shared" si="107"/>
        <v>23512721</v>
      </c>
      <c r="CH172" s="74">
        <f t="shared" si="132"/>
        <v>23512721</v>
      </c>
      <c r="CI172" s="74">
        <f t="shared" si="132"/>
        <v>23512721</v>
      </c>
      <c r="CJ172" s="74">
        <f t="shared" si="132"/>
        <v>23512721</v>
      </c>
      <c r="CK172" s="74">
        <f t="shared" si="132"/>
        <v>23512721</v>
      </c>
      <c r="CL172" s="74">
        <f t="shared" si="132"/>
        <v>23512721</v>
      </c>
      <c r="CM172" s="74">
        <f t="shared" si="132"/>
        <v>23512721</v>
      </c>
      <c r="CN172" s="74">
        <f t="shared" si="132"/>
        <v>23512721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>
        <v>0</v>
      </c>
      <c r="H173" s="6">
        <v>147</v>
      </c>
      <c r="I173" s="2" t="s">
        <v>334</v>
      </c>
      <c r="J173" s="60"/>
      <c r="K173" s="61">
        <v>280.88</v>
      </c>
      <c r="L173" s="76"/>
      <c r="M173" s="63">
        <v>98</v>
      </c>
      <c r="N173" s="64">
        <f t="shared" si="109"/>
        <v>29.4</v>
      </c>
      <c r="O173" s="64">
        <f t="shared" si="110"/>
        <v>168.53</v>
      </c>
      <c r="P173" s="64">
        <f t="shared" si="111"/>
        <v>0</v>
      </c>
      <c r="Q173" s="64">
        <f t="shared" si="112"/>
        <v>0</v>
      </c>
      <c r="R173" s="65">
        <f t="shared" si="113"/>
        <v>0.35</v>
      </c>
      <c r="S173" s="65">
        <f t="shared" si="95"/>
        <v>0</v>
      </c>
      <c r="T173" s="64">
        <f t="shared" si="96"/>
        <v>0</v>
      </c>
      <c r="U173" s="64">
        <f t="shared" si="114"/>
        <v>0</v>
      </c>
      <c r="V173" s="63">
        <v>9</v>
      </c>
      <c r="W173" s="64">
        <f t="shared" si="115"/>
        <v>2.25</v>
      </c>
      <c r="X173" s="27">
        <f t="shared" si="116"/>
        <v>29.4</v>
      </c>
      <c r="Y173" s="11">
        <f t="shared" si="117"/>
        <v>312.52999999999997</v>
      </c>
      <c r="Z173" s="61">
        <v>432013956</v>
      </c>
      <c r="AA173" s="63">
        <v>2592</v>
      </c>
      <c r="AB173" s="27">
        <f t="shared" si="97"/>
        <v>166672.04999999999</v>
      </c>
      <c r="AC173" s="10">
        <f t="shared" si="98"/>
        <v>0.64976299999999998</v>
      </c>
      <c r="AD173" s="63">
        <v>84250</v>
      </c>
      <c r="AE173" s="10">
        <f t="shared" si="99"/>
        <v>0.61079499999999998</v>
      </c>
      <c r="AF173" s="10">
        <f t="shared" si="127"/>
        <v>0.361927</v>
      </c>
      <c r="AG173" s="66">
        <f t="shared" si="100"/>
        <v>0.361927</v>
      </c>
      <c r="AH173" s="67">
        <f t="shared" si="101"/>
        <v>0</v>
      </c>
      <c r="AI173" s="68">
        <f t="shared" si="118"/>
        <v>0.361927</v>
      </c>
      <c r="AJ173" s="63">
        <v>0</v>
      </c>
      <c r="AK173">
        <v>0</v>
      </c>
      <c r="AL173" s="26">
        <f t="shared" si="119"/>
        <v>0</v>
      </c>
      <c r="AM173" s="63">
        <v>36</v>
      </c>
      <c r="AN173">
        <v>4</v>
      </c>
      <c r="AO173" s="26">
        <f t="shared" si="120"/>
        <v>14400</v>
      </c>
      <c r="AP173" s="26">
        <f t="shared" si="102"/>
        <v>1303628</v>
      </c>
      <c r="AQ173" s="26">
        <f t="shared" si="121"/>
        <v>1318028</v>
      </c>
      <c r="AR173" s="69">
        <v>2502621</v>
      </c>
      <c r="AS173" s="69">
        <f t="shared" si="128"/>
        <v>1318028</v>
      </c>
      <c r="AT173" s="63">
        <v>2117243</v>
      </c>
      <c r="AU173" s="26">
        <f t="shared" si="129"/>
        <v>799215</v>
      </c>
      <c r="AV173" s="70" t="str">
        <f t="shared" si="131"/>
        <v>No</v>
      </c>
      <c r="AW173" s="69">
        <f t="shared" si="122"/>
        <v>0</v>
      </c>
      <c r="AX173" s="71">
        <f t="shared" si="123"/>
        <v>2117243</v>
      </c>
      <c r="AY173" s="72">
        <f t="shared" si="130"/>
        <v>2117243</v>
      </c>
      <c r="AZ173" s="73">
        <f t="shared" si="124"/>
        <v>0</v>
      </c>
      <c r="BA173" s="73"/>
      <c r="BB173" s="73">
        <f t="shared" si="125"/>
        <v>12823.655119624038</v>
      </c>
      <c r="BC173" s="26"/>
      <c r="BE173" s="74">
        <f t="shared" si="126"/>
        <v>-799215</v>
      </c>
      <c r="BF173" s="74">
        <f t="shared" si="103"/>
        <v>-799215</v>
      </c>
      <c r="BG173" s="74">
        <f t="shared" si="103"/>
        <v>-685007.17650000006</v>
      </c>
      <c r="BH173" s="74">
        <f t="shared" si="103"/>
        <v>-570816.48017744999</v>
      </c>
      <c r="BI173" s="74">
        <f t="shared" si="103"/>
        <v>-456653.18414196</v>
      </c>
      <c r="BJ173" s="74">
        <f t="shared" si="103"/>
        <v>-342489.88810647</v>
      </c>
      <c r="BK173" s="74">
        <f t="shared" si="103"/>
        <v>-228338.00840058364</v>
      </c>
      <c r="BL173" s="74">
        <f t="shared" si="103"/>
        <v>-114169.00420029182</v>
      </c>
      <c r="BM173" s="74"/>
      <c r="BO173" s="74">
        <f t="shared" si="104"/>
        <v>0</v>
      </c>
      <c r="BP173" s="74">
        <f t="shared" si="104"/>
        <v>-114207.8235</v>
      </c>
      <c r="BQ173" s="74">
        <f t="shared" si="104"/>
        <v>-114190.69632255001</v>
      </c>
      <c r="BR173" s="74">
        <f t="shared" si="104"/>
        <v>-114163.29603549</v>
      </c>
      <c r="BS173" s="74">
        <f t="shared" si="104"/>
        <v>-114163.29603549</v>
      </c>
      <c r="BT173" s="74">
        <f t="shared" si="104"/>
        <v>-114151.87970588644</v>
      </c>
      <c r="BU173" s="74">
        <f t="shared" si="104"/>
        <v>-114169.00420029182</v>
      </c>
      <c r="BV173" s="74">
        <f t="shared" si="94"/>
        <v>-114169.00420029182</v>
      </c>
      <c r="BX173" s="74">
        <f t="shared" si="105"/>
        <v>2117243</v>
      </c>
      <c r="BY173" s="74">
        <f t="shared" si="106"/>
        <v>2003035.1765000001</v>
      </c>
      <c r="BZ173" s="74">
        <f t="shared" si="106"/>
        <v>1888844.48017745</v>
      </c>
      <c r="CA173" s="74">
        <f t="shared" si="106"/>
        <v>1774681.18414196</v>
      </c>
      <c r="CB173" s="74">
        <f t="shared" si="106"/>
        <v>1660517.88810647</v>
      </c>
      <c r="CC173" s="74">
        <f t="shared" si="106"/>
        <v>1546366.0084005836</v>
      </c>
      <c r="CD173" s="74">
        <f t="shared" si="106"/>
        <v>1432197.0042002918</v>
      </c>
      <c r="CE173" s="74">
        <f t="shared" si="106"/>
        <v>1318028</v>
      </c>
      <c r="CF173" s="74"/>
      <c r="CG173" s="74">
        <f t="shared" si="107"/>
        <v>2117243</v>
      </c>
      <c r="CH173" s="74">
        <f t="shared" si="132"/>
        <v>2003035.1765000001</v>
      </c>
      <c r="CI173" s="74">
        <f t="shared" si="132"/>
        <v>1888844.48017745</v>
      </c>
      <c r="CJ173" s="74">
        <f t="shared" si="132"/>
        <v>1774681.18414196</v>
      </c>
      <c r="CK173" s="74">
        <f t="shared" si="132"/>
        <v>1660517.88810647</v>
      </c>
      <c r="CL173" s="74">
        <f t="shared" si="132"/>
        <v>1546366.0084005836</v>
      </c>
      <c r="CM173" s="74">
        <f t="shared" si="132"/>
        <v>1432197.0042002918</v>
      </c>
      <c r="CN173" s="74">
        <f t="shared" si="132"/>
        <v>1318028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>
        <v>0</v>
      </c>
      <c r="H174" s="6">
        <v>148</v>
      </c>
      <c r="I174" s="2" t="s">
        <v>335</v>
      </c>
      <c r="J174" s="60"/>
      <c r="K174" s="61">
        <v>5247.19</v>
      </c>
      <c r="L174" s="62"/>
      <c r="M174" s="63">
        <v>1854</v>
      </c>
      <c r="N174" s="64">
        <f t="shared" si="109"/>
        <v>556.20000000000005</v>
      </c>
      <c r="O174" s="64">
        <f t="shared" si="110"/>
        <v>3148.31</v>
      </c>
      <c r="P174" s="64">
        <f t="shared" si="111"/>
        <v>0</v>
      </c>
      <c r="Q174" s="64">
        <f t="shared" si="112"/>
        <v>0</v>
      </c>
      <c r="R174" s="65">
        <f t="shared" si="113"/>
        <v>0.35</v>
      </c>
      <c r="S174" s="65">
        <f t="shared" si="95"/>
        <v>0</v>
      </c>
      <c r="T174" s="64">
        <f t="shared" si="96"/>
        <v>0</v>
      </c>
      <c r="U174" s="64">
        <f t="shared" si="114"/>
        <v>0</v>
      </c>
      <c r="V174" s="63">
        <v>410</v>
      </c>
      <c r="W174" s="64">
        <f t="shared" si="115"/>
        <v>102.5</v>
      </c>
      <c r="X174" s="27">
        <f t="shared" si="116"/>
        <v>556.20000000000005</v>
      </c>
      <c r="Y174" s="11">
        <f t="shared" si="117"/>
        <v>5905.8899999999994</v>
      </c>
      <c r="Z174" s="61">
        <v>7704386266.6700001</v>
      </c>
      <c r="AA174" s="63">
        <v>44017</v>
      </c>
      <c r="AB174" s="27">
        <f t="shared" si="97"/>
        <v>175032.06</v>
      </c>
      <c r="AC174" s="10">
        <f t="shared" si="98"/>
        <v>0.68235400000000002</v>
      </c>
      <c r="AD174" s="63">
        <v>98465</v>
      </c>
      <c r="AE174" s="10">
        <f t="shared" si="99"/>
        <v>0.71385100000000001</v>
      </c>
      <c r="AF174" s="10">
        <f t="shared" si="127"/>
        <v>0.308197</v>
      </c>
      <c r="AG174" s="66">
        <f t="shared" si="100"/>
        <v>0.308197</v>
      </c>
      <c r="AH174" s="67">
        <f t="shared" si="101"/>
        <v>0</v>
      </c>
      <c r="AI174" s="68">
        <f t="shared" si="118"/>
        <v>0.308197</v>
      </c>
      <c r="AJ174" s="63">
        <v>0</v>
      </c>
      <c r="AK174">
        <v>0</v>
      </c>
      <c r="AL174" s="26">
        <f t="shared" si="119"/>
        <v>0</v>
      </c>
      <c r="AM174" s="63">
        <v>0</v>
      </c>
      <c r="AN174">
        <v>0</v>
      </c>
      <c r="AO174" s="26">
        <f t="shared" si="120"/>
        <v>0</v>
      </c>
      <c r="AP174" s="26">
        <f t="shared" si="102"/>
        <v>20977547</v>
      </c>
      <c r="AQ174" s="26">
        <f t="shared" si="121"/>
        <v>20977547</v>
      </c>
      <c r="AR174" s="69">
        <v>21301522</v>
      </c>
      <c r="AS174" s="69">
        <f t="shared" si="128"/>
        <v>20977547</v>
      </c>
      <c r="AT174" s="63">
        <v>21286162</v>
      </c>
      <c r="AU174" s="26">
        <f t="shared" si="129"/>
        <v>308615</v>
      </c>
      <c r="AV174" s="70" t="str">
        <f t="shared" si="131"/>
        <v>No</v>
      </c>
      <c r="AW174" s="69">
        <f t="shared" si="122"/>
        <v>0</v>
      </c>
      <c r="AX174" s="71">
        <f t="shared" si="123"/>
        <v>21286162</v>
      </c>
      <c r="AY174" s="72">
        <f t="shared" si="130"/>
        <v>21286162</v>
      </c>
      <c r="AZ174" s="73">
        <f t="shared" si="124"/>
        <v>0</v>
      </c>
      <c r="BA174" s="73"/>
      <c r="BB174" s="73">
        <f t="shared" si="125"/>
        <v>12971.77770387579</v>
      </c>
      <c r="BC174" s="26"/>
      <c r="BE174" s="74">
        <f t="shared" si="126"/>
        <v>-308615</v>
      </c>
      <c r="BF174" s="74">
        <f t="shared" si="103"/>
        <v>-308615</v>
      </c>
      <c r="BG174" s="74">
        <f t="shared" si="103"/>
        <v>-264513.91649999842</v>
      </c>
      <c r="BH174" s="74">
        <f t="shared" si="103"/>
        <v>-220419.44661944732</v>
      </c>
      <c r="BI174" s="74">
        <f t="shared" si="103"/>
        <v>-176335.55729555711</v>
      </c>
      <c r="BJ174" s="74">
        <f t="shared" si="103"/>
        <v>-132251.6679716669</v>
      </c>
      <c r="BK174" s="74">
        <f t="shared" si="103"/>
        <v>-88172.187036711723</v>
      </c>
      <c r="BL174" s="74">
        <f t="shared" si="103"/>
        <v>-44086.093518353999</v>
      </c>
      <c r="BM174" s="74"/>
      <c r="BO174" s="74">
        <f t="shared" si="104"/>
        <v>0</v>
      </c>
      <c r="BP174" s="74">
        <f t="shared" si="104"/>
        <v>-44101.083500000001</v>
      </c>
      <c r="BQ174" s="74">
        <f t="shared" si="104"/>
        <v>-44094.469880549732</v>
      </c>
      <c r="BR174" s="74">
        <f t="shared" si="104"/>
        <v>-44083.889323889467</v>
      </c>
      <c r="BS174" s="74">
        <f t="shared" si="104"/>
        <v>-44083.889323889278</v>
      </c>
      <c r="BT174" s="74">
        <f t="shared" si="104"/>
        <v>-44079.480934956577</v>
      </c>
      <c r="BU174" s="74">
        <f t="shared" si="104"/>
        <v>-44086.093518355861</v>
      </c>
      <c r="BV174" s="74">
        <f t="shared" si="94"/>
        <v>-44086.093518353999</v>
      </c>
      <c r="BX174" s="74">
        <f t="shared" si="105"/>
        <v>21286162</v>
      </c>
      <c r="BY174" s="74">
        <f t="shared" si="106"/>
        <v>21242060.916499998</v>
      </c>
      <c r="BZ174" s="74">
        <f t="shared" si="106"/>
        <v>21197966.446619447</v>
      </c>
      <c r="CA174" s="74">
        <f t="shared" si="106"/>
        <v>21153882.557295557</v>
      </c>
      <c r="CB174" s="74">
        <f t="shared" si="106"/>
        <v>21109798.667971667</v>
      </c>
      <c r="CC174" s="74">
        <f t="shared" si="106"/>
        <v>21065719.187036712</v>
      </c>
      <c r="CD174" s="74">
        <f t="shared" si="106"/>
        <v>21021633.093518354</v>
      </c>
      <c r="CE174" s="74">
        <f t="shared" si="106"/>
        <v>20977547</v>
      </c>
      <c r="CF174" s="74"/>
      <c r="CG174" s="74">
        <f t="shared" si="107"/>
        <v>21286162</v>
      </c>
      <c r="CH174" s="74">
        <f t="shared" si="132"/>
        <v>21242060.916499998</v>
      </c>
      <c r="CI174" s="74">
        <f t="shared" si="132"/>
        <v>21197966.446619447</v>
      </c>
      <c r="CJ174" s="74">
        <f t="shared" si="132"/>
        <v>21153882.557295557</v>
      </c>
      <c r="CK174" s="74">
        <f t="shared" si="132"/>
        <v>21109798.667971667</v>
      </c>
      <c r="CL174" s="74">
        <f t="shared" si="132"/>
        <v>21065719.187036712</v>
      </c>
      <c r="CM174" s="74">
        <f t="shared" si="132"/>
        <v>21021633.093518354</v>
      </c>
      <c r="CN174" s="74">
        <f t="shared" si="132"/>
        <v>20977547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>
        <v>0</v>
      </c>
      <c r="H175" s="6">
        <v>149</v>
      </c>
      <c r="I175" s="2" t="s">
        <v>336</v>
      </c>
      <c r="J175" s="60"/>
      <c r="K175" s="61">
        <v>122.67</v>
      </c>
      <c r="L175" s="62"/>
      <c r="M175" s="63">
        <v>29</v>
      </c>
      <c r="N175" s="64">
        <f t="shared" si="109"/>
        <v>8.6999999999999993</v>
      </c>
      <c r="O175" s="64">
        <f t="shared" si="110"/>
        <v>73.599999999999994</v>
      </c>
      <c r="P175" s="64">
        <f t="shared" si="111"/>
        <v>0</v>
      </c>
      <c r="Q175" s="64">
        <f t="shared" si="112"/>
        <v>0</v>
      </c>
      <c r="R175" s="65">
        <f t="shared" si="113"/>
        <v>0.24</v>
      </c>
      <c r="S175" s="65">
        <f t="shared" si="95"/>
        <v>0</v>
      </c>
      <c r="T175" s="64">
        <f t="shared" si="96"/>
        <v>0</v>
      </c>
      <c r="U175" s="64">
        <f t="shared" si="114"/>
        <v>0</v>
      </c>
      <c r="V175" s="63">
        <v>0</v>
      </c>
      <c r="W175" s="64">
        <f t="shared" si="115"/>
        <v>0</v>
      </c>
      <c r="X175" s="27">
        <f t="shared" si="116"/>
        <v>8.6999999999999993</v>
      </c>
      <c r="Y175" s="11">
        <f t="shared" si="117"/>
        <v>131.37</v>
      </c>
      <c r="Z175" s="61">
        <v>750166320.33000004</v>
      </c>
      <c r="AA175" s="63">
        <v>1352</v>
      </c>
      <c r="AB175" s="27">
        <f t="shared" si="97"/>
        <v>554856.75</v>
      </c>
      <c r="AC175" s="10">
        <f t="shared" si="98"/>
        <v>2.1630820000000002</v>
      </c>
      <c r="AD175" s="63">
        <v>130156</v>
      </c>
      <c r="AE175" s="10">
        <f t="shared" si="99"/>
        <v>0.94360500000000003</v>
      </c>
      <c r="AF175" s="10">
        <f t="shared" si="127"/>
        <v>-0.79723900000000003</v>
      </c>
      <c r="AG175" s="66">
        <f t="shared" si="100"/>
        <v>0.01</v>
      </c>
      <c r="AH175" s="67">
        <f t="shared" si="101"/>
        <v>0</v>
      </c>
      <c r="AI175" s="68">
        <f t="shared" si="118"/>
        <v>0.01</v>
      </c>
      <c r="AJ175" s="63">
        <v>122</v>
      </c>
      <c r="AK175">
        <v>13</v>
      </c>
      <c r="AL175" s="26">
        <f t="shared" si="119"/>
        <v>158600</v>
      </c>
      <c r="AM175" s="63">
        <v>0</v>
      </c>
      <c r="AN175">
        <v>0</v>
      </c>
      <c r="AO175" s="26">
        <f t="shared" si="120"/>
        <v>0</v>
      </c>
      <c r="AP175" s="26">
        <f t="shared" si="102"/>
        <v>15140</v>
      </c>
      <c r="AQ175" s="26">
        <f t="shared" si="121"/>
        <v>173740</v>
      </c>
      <c r="AR175" s="69">
        <v>33205</v>
      </c>
      <c r="AS175" s="69">
        <f t="shared" si="128"/>
        <v>173740</v>
      </c>
      <c r="AT175" s="63">
        <v>137212</v>
      </c>
      <c r="AU175" s="26">
        <f t="shared" si="129"/>
        <v>36528</v>
      </c>
      <c r="AV175" s="70" t="str">
        <f t="shared" si="131"/>
        <v>Yes</v>
      </c>
      <c r="AW175" s="69">
        <f t="shared" si="122"/>
        <v>36528</v>
      </c>
      <c r="AX175" s="71">
        <f t="shared" si="123"/>
        <v>173740</v>
      </c>
      <c r="AY175" s="72">
        <f t="shared" si="130"/>
        <v>173740</v>
      </c>
      <c r="AZ175" s="73">
        <f t="shared" si="124"/>
        <v>36528</v>
      </c>
      <c r="BA175" s="73"/>
      <c r="BB175" s="73">
        <f t="shared" si="125"/>
        <v>12342.375886524822</v>
      </c>
      <c r="BC175" s="26"/>
      <c r="BE175" s="74">
        <f t="shared" si="126"/>
        <v>0</v>
      </c>
      <c r="BF175" s="74">
        <f t="shared" si="103"/>
        <v>0</v>
      </c>
      <c r="BG175" s="74">
        <f t="shared" si="103"/>
        <v>0</v>
      </c>
      <c r="BH175" s="74">
        <f t="shared" si="103"/>
        <v>0</v>
      </c>
      <c r="BI175" s="74">
        <f t="shared" si="103"/>
        <v>0</v>
      </c>
      <c r="BJ175" s="74">
        <f t="shared" si="103"/>
        <v>0</v>
      </c>
      <c r="BK175" s="74">
        <f t="shared" si="103"/>
        <v>0</v>
      </c>
      <c r="BL175" s="74">
        <f t="shared" si="103"/>
        <v>0</v>
      </c>
      <c r="BM175" s="74"/>
      <c r="BO175" s="74">
        <f t="shared" si="104"/>
        <v>0</v>
      </c>
      <c r="BP175" s="74">
        <f t="shared" si="104"/>
        <v>0</v>
      </c>
      <c r="BQ175" s="74">
        <f t="shared" si="104"/>
        <v>0</v>
      </c>
      <c r="BR175" s="74">
        <f t="shared" si="104"/>
        <v>0</v>
      </c>
      <c r="BS175" s="74">
        <f t="shared" si="104"/>
        <v>0</v>
      </c>
      <c r="BT175" s="74">
        <f t="shared" si="104"/>
        <v>0</v>
      </c>
      <c r="BU175" s="74">
        <f t="shared" si="104"/>
        <v>0</v>
      </c>
      <c r="BV175" s="74">
        <f t="shared" si="94"/>
        <v>0</v>
      </c>
      <c r="BX175" s="74">
        <f t="shared" si="105"/>
        <v>173740</v>
      </c>
      <c r="BY175" s="74">
        <f t="shared" si="106"/>
        <v>173740</v>
      </c>
      <c r="BZ175" s="74">
        <f t="shared" si="106"/>
        <v>173740</v>
      </c>
      <c r="CA175" s="74">
        <f t="shared" si="106"/>
        <v>173740</v>
      </c>
      <c r="CB175" s="74">
        <f t="shared" si="106"/>
        <v>173740</v>
      </c>
      <c r="CC175" s="74">
        <f t="shared" si="106"/>
        <v>173740</v>
      </c>
      <c r="CD175" s="74">
        <f t="shared" si="106"/>
        <v>173740</v>
      </c>
      <c r="CE175" s="74">
        <f t="shared" si="106"/>
        <v>173740</v>
      </c>
      <c r="CF175" s="74"/>
      <c r="CG175" s="74">
        <f t="shared" si="107"/>
        <v>173740</v>
      </c>
      <c r="CH175" s="74">
        <f t="shared" si="132"/>
        <v>173740</v>
      </c>
      <c r="CI175" s="74">
        <f t="shared" si="132"/>
        <v>173740</v>
      </c>
      <c r="CJ175" s="74">
        <f t="shared" si="132"/>
        <v>173740</v>
      </c>
      <c r="CK175" s="74">
        <f t="shared" si="132"/>
        <v>173740</v>
      </c>
      <c r="CL175" s="74">
        <f t="shared" si="132"/>
        <v>173740</v>
      </c>
      <c r="CM175" s="74">
        <f t="shared" si="132"/>
        <v>173740</v>
      </c>
      <c r="CN175" s="74">
        <f t="shared" si="132"/>
        <v>173740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>
        <v>0</v>
      </c>
      <c r="H176" s="6">
        <v>150</v>
      </c>
      <c r="I176" s="2" t="s">
        <v>337</v>
      </c>
      <c r="J176" s="60"/>
      <c r="K176" s="61">
        <v>239.58</v>
      </c>
      <c r="L176" s="62"/>
      <c r="M176" s="63">
        <v>68</v>
      </c>
      <c r="N176" s="64">
        <f t="shared" si="109"/>
        <v>20.399999999999999</v>
      </c>
      <c r="O176" s="64">
        <f t="shared" si="110"/>
        <v>143.75</v>
      </c>
      <c r="P176" s="64">
        <f t="shared" si="111"/>
        <v>0</v>
      </c>
      <c r="Q176" s="64">
        <f t="shared" si="112"/>
        <v>0</v>
      </c>
      <c r="R176" s="65">
        <f t="shared" si="113"/>
        <v>0.28000000000000003</v>
      </c>
      <c r="S176" s="65">
        <f t="shared" si="95"/>
        <v>0</v>
      </c>
      <c r="T176" s="64">
        <f t="shared" si="96"/>
        <v>0</v>
      </c>
      <c r="U176" s="64">
        <f t="shared" si="114"/>
        <v>0</v>
      </c>
      <c r="V176" s="63">
        <v>12</v>
      </c>
      <c r="W176" s="64">
        <f t="shared" si="115"/>
        <v>3</v>
      </c>
      <c r="X176" s="27">
        <f t="shared" si="116"/>
        <v>20.399999999999999</v>
      </c>
      <c r="Y176" s="11">
        <f t="shared" si="117"/>
        <v>262.98</v>
      </c>
      <c r="Z176" s="61">
        <v>2612155965</v>
      </c>
      <c r="AA176" s="63">
        <v>3666</v>
      </c>
      <c r="AB176" s="27">
        <f t="shared" si="97"/>
        <v>712535.72</v>
      </c>
      <c r="AC176" s="10">
        <f t="shared" si="98"/>
        <v>2.7777850000000002</v>
      </c>
      <c r="AD176" s="63">
        <v>85709</v>
      </c>
      <c r="AE176" s="10">
        <f t="shared" si="99"/>
        <v>0.62137299999999995</v>
      </c>
      <c r="AF176" s="10">
        <f t="shared" si="127"/>
        <v>-1.1308609999999999</v>
      </c>
      <c r="AG176" s="66">
        <f t="shared" si="100"/>
        <v>0.01</v>
      </c>
      <c r="AH176" s="67">
        <f t="shared" si="101"/>
        <v>0</v>
      </c>
      <c r="AI176" s="68">
        <f t="shared" si="118"/>
        <v>0.01</v>
      </c>
      <c r="AJ176" s="63">
        <v>236</v>
      </c>
      <c r="AK176">
        <v>13</v>
      </c>
      <c r="AL176" s="26">
        <f t="shared" si="119"/>
        <v>306800</v>
      </c>
      <c r="AM176" s="63">
        <v>0</v>
      </c>
      <c r="AN176">
        <v>0</v>
      </c>
      <c r="AO176" s="26">
        <f t="shared" si="120"/>
        <v>0</v>
      </c>
      <c r="AP176" s="26">
        <f t="shared" si="102"/>
        <v>30308</v>
      </c>
      <c r="AQ176" s="26">
        <f t="shared" si="121"/>
        <v>337108</v>
      </c>
      <c r="AR176" s="69">
        <v>50646</v>
      </c>
      <c r="AS176" s="69">
        <f t="shared" si="128"/>
        <v>337108</v>
      </c>
      <c r="AT176" s="63">
        <v>283590</v>
      </c>
      <c r="AU176" s="26">
        <f t="shared" si="129"/>
        <v>53518</v>
      </c>
      <c r="AV176" s="70" t="str">
        <f t="shared" si="131"/>
        <v>Yes</v>
      </c>
      <c r="AW176" s="69">
        <f t="shared" si="122"/>
        <v>53518</v>
      </c>
      <c r="AX176" s="71">
        <f t="shared" si="123"/>
        <v>337108</v>
      </c>
      <c r="AY176" s="72">
        <f t="shared" si="130"/>
        <v>337108</v>
      </c>
      <c r="AZ176" s="73">
        <f t="shared" si="124"/>
        <v>53518</v>
      </c>
      <c r="BA176" s="73"/>
      <c r="BB176" s="73">
        <f t="shared" si="125"/>
        <v>12650.657400450787</v>
      </c>
      <c r="BC176" s="26"/>
      <c r="BE176" s="74">
        <f t="shared" si="126"/>
        <v>0</v>
      </c>
      <c r="BF176" s="74">
        <f t="shared" si="103"/>
        <v>0</v>
      </c>
      <c r="BG176" s="74">
        <f t="shared" si="103"/>
        <v>0</v>
      </c>
      <c r="BH176" s="74">
        <f t="shared" si="103"/>
        <v>0</v>
      </c>
      <c r="BI176" s="74">
        <f t="shared" si="103"/>
        <v>0</v>
      </c>
      <c r="BJ176" s="74">
        <f t="shared" si="103"/>
        <v>0</v>
      </c>
      <c r="BK176" s="74">
        <f t="shared" si="103"/>
        <v>0</v>
      </c>
      <c r="BL176" s="74">
        <f t="shared" si="103"/>
        <v>0</v>
      </c>
      <c r="BM176" s="74"/>
      <c r="BO176" s="74">
        <f t="shared" si="104"/>
        <v>0</v>
      </c>
      <c r="BP176" s="74">
        <f t="shared" si="104"/>
        <v>0</v>
      </c>
      <c r="BQ176" s="74">
        <f t="shared" si="104"/>
        <v>0</v>
      </c>
      <c r="BR176" s="74">
        <f t="shared" si="104"/>
        <v>0</v>
      </c>
      <c r="BS176" s="74">
        <f t="shared" si="104"/>
        <v>0</v>
      </c>
      <c r="BT176" s="74">
        <f t="shared" si="104"/>
        <v>0</v>
      </c>
      <c r="BU176" s="74">
        <f t="shared" si="104"/>
        <v>0</v>
      </c>
      <c r="BV176" s="74">
        <f t="shared" si="94"/>
        <v>0</v>
      </c>
      <c r="BX176" s="74">
        <f t="shared" si="105"/>
        <v>337108</v>
      </c>
      <c r="BY176" s="74">
        <f t="shared" si="106"/>
        <v>337108</v>
      </c>
      <c r="BZ176" s="74">
        <f t="shared" si="106"/>
        <v>337108</v>
      </c>
      <c r="CA176" s="74">
        <f t="shared" si="106"/>
        <v>337108</v>
      </c>
      <c r="CB176" s="74">
        <f t="shared" si="106"/>
        <v>337108</v>
      </c>
      <c r="CC176" s="74">
        <f t="shared" si="106"/>
        <v>337108</v>
      </c>
      <c r="CD176" s="74">
        <f t="shared" si="106"/>
        <v>337108</v>
      </c>
      <c r="CE176" s="74">
        <f t="shared" si="106"/>
        <v>337108</v>
      </c>
      <c r="CF176" s="74"/>
      <c r="CG176" s="74">
        <f t="shared" si="107"/>
        <v>337108</v>
      </c>
      <c r="CH176" s="74">
        <f t="shared" si="132"/>
        <v>337108</v>
      </c>
      <c r="CI176" s="74">
        <f t="shared" si="132"/>
        <v>337108</v>
      </c>
      <c r="CJ176" s="74">
        <f t="shared" si="132"/>
        <v>337108</v>
      </c>
      <c r="CK176" s="74">
        <f t="shared" si="132"/>
        <v>337108</v>
      </c>
      <c r="CL176" s="74">
        <f t="shared" si="132"/>
        <v>337108</v>
      </c>
      <c r="CM176" s="74">
        <f t="shared" si="132"/>
        <v>337108</v>
      </c>
      <c r="CN176" s="74">
        <f t="shared" si="132"/>
        <v>337108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>
        <v>2</v>
      </c>
      <c r="H177" s="6">
        <v>151</v>
      </c>
      <c r="I177" s="2" t="s">
        <v>338</v>
      </c>
      <c r="J177" s="60"/>
      <c r="K177" s="61">
        <v>18575.34</v>
      </c>
      <c r="L177" s="76"/>
      <c r="M177" s="63">
        <v>14781</v>
      </c>
      <c r="N177" s="64">
        <f t="shared" si="109"/>
        <v>4434.3</v>
      </c>
      <c r="O177" s="64">
        <f t="shared" si="110"/>
        <v>11145.2</v>
      </c>
      <c r="P177" s="64">
        <f t="shared" si="111"/>
        <v>3635.7999999999993</v>
      </c>
      <c r="Q177" s="64">
        <f t="shared" si="112"/>
        <v>545.37</v>
      </c>
      <c r="R177" s="65">
        <f t="shared" si="113"/>
        <v>0.8</v>
      </c>
      <c r="S177" s="65">
        <f t="shared" si="95"/>
        <v>0.20000000000000007</v>
      </c>
      <c r="T177" s="64">
        <f t="shared" si="96"/>
        <v>3715.07</v>
      </c>
      <c r="U177" s="64">
        <f t="shared" si="114"/>
        <v>557.26</v>
      </c>
      <c r="V177" s="63">
        <v>3950</v>
      </c>
      <c r="W177" s="64">
        <f t="shared" si="115"/>
        <v>987.5</v>
      </c>
      <c r="X177" s="27">
        <f t="shared" si="116"/>
        <v>4434.3</v>
      </c>
      <c r="Y177" s="11">
        <f t="shared" si="117"/>
        <v>24542.51</v>
      </c>
      <c r="Z177" s="61">
        <v>9991386442.6700001</v>
      </c>
      <c r="AA177" s="63">
        <v>115016</v>
      </c>
      <c r="AB177" s="27">
        <f t="shared" si="97"/>
        <v>86869.54</v>
      </c>
      <c r="AC177" s="10">
        <f t="shared" si="98"/>
        <v>0.33865699999999999</v>
      </c>
      <c r="AD177" s="63">
        <v>51451</v>
      </c>
      <c r="AE177" s="10">
        <f t="shared" si="99"/>
        <v>0.37300899999999998</v>
      </c>
      <c r="AF177" s="10">
        <f t="shared" si="127"/>
        <v>0.65103699999999998</v>
      </c>
      <c r="AG177" s="66">
        <f t="shared" si="100"/>
        <v>0.65103699999999998</v>
      </c>
      <c r="AH177" s="67">
        <f t="shared" si="101"/>
        <v>0.06</v>
      </c>
      <c r="AI177" s="68">
        <f t="shared" si="118"/>
        <v>0.71103699999999992</v>
      </c>
      <c r="AJ177" s="63">
        <v>0</v>
      </c>
      <c r="AK177">
        <v>0</v>
      </c>
      <c r="AL177" s="26">
        <f t="shared" si="119"/>
        <v>0</v>
      </c>
      <c r="AM177" s="63">
        <v>0</v>
      </c>
      <c r="AN177">
        <v>0</v>
      </c>
      <c r="AO177" s="26">
        <f t="shared" si="120"/>
        <v>0</v>
      </c>
      <c r="AP177" s="26">
        <f t="shared" si="102"/>
        <v>201118542</v>
      </c>
      <c r="AQ177" s="26">
        <f t="shared" si="121"/>
        <v>201118542</v>
      </c>
      <c r="AR177" s="69">
        <v>133606066</v>
      </c>
      <c r="AS177" s="69">
        <f t="shared" si="128"/>
        <v>201118542</v>
      </c>
      <c r="AT177" s="63">
        <v>190361064</v>
      </c>
      <c r="AU177" s="26">
        <f t="shared" si="129"/>
        <v>10757478</v>
      </c>
      <c r="AV177" s="70" t="str">
        <f t="shared" si="131"/>
        <v>Yes</v>
      </c>
      <c r="AW177" s="69">
        <f t="shared" si="122"/>
        <v>10757478</v>
      </c>
      <c r="AX177" s="71">
        <f t="shared" si="123"/>
        <v>201118542</v>
      </c>
      <c r="AY177" s="72">
        <f t="shared" si="130"/>
        <v>201118542</v>
      </c>
      <c r="AZ177" s="73">
        <f t="shared" si="124"/>
        <v>10757478</v>
      </c>
      <c r="BA177" s="73"/>
      <c r="BB177" s="73">
        <f t="shared" si="125"/>
        <v>15227.308235004042</v>
      </c>
      <c r="BC177" s="26"/>
      <c r="BE177" s="74">
        <f t="shared" si="126"/>
        <v>0</v>
      </c>
      <c r="BF177" s="74">
        <f t="shared" si="103"/>
        <v>0</v>
      </c>
      <c r="BG177" s="74">
        <f t="shared" si="103"/>
        <v>0</v>
      </c>
      <c r="BH177" s="74">
        <f t="shared" si="103"/>
        <v>0</v>
      </c>
      <c r="BI177" s="74">
        <f t="shared" si="103"/>
        <v>0</v>
      </c>
      <c r="BJ177" s="74">
        <f t="shared" si="103"/>
        <v>0</v>
      </c>
      <c r="BK177" s="74">
        <f t="shared" si="103"/>
        <v>0</v>
      </c>
      <c r="BL177" s="74">
        <f t="shared" si="103"/>
        <v>0</v>
      </c>
      <c r="BM177" s="74"/>
      <c r="BO177" s="74">
        <f t="shared" si="104"/>
        <v>0</v>
      </c>
      <c r="BP177" s="74">
        <f t="shared" si="104"/>
        <v>0</v>
      </c>
      <c r="BQ177" s="74">
        <f t="shared" si="104"/>
        <v>0</v>
      </c>
      <c r="BR177" s="74">
        <f t="shared" si="104"/>
        <v>0</v>
      </c>
      <c r="BS177" s="74">
        <f t="shared" si="104"/>
        <v>0</v>
      </c>
      <c r="BT177" s="74">
        <f t="shared" si="104"/>
        <v>0</v>
      </c>
      <c r="BU177" s="74">
        <f t="shared" si="104"/>
        <v>0</v>
      </c>
      <c r="BV177" s="74">
        <f t="shared" si="94"/>
        <v>0</v>
      </c>
      <c r="BX177" s="74">
        <f t="shared" si="105"/>
        <v>201118542</v>
      </c>
      <c r="BY177" s="74">
        <f t="shared" si="106"/>
        <v>201118542</v>
      </c>
      <c r="BZ177" s="74">
        <f t="shared" si="106"/>
        <v>201118542</v>
      </c>
      <c r="CA177" s="74">
        <f t="shared" si="106"/>
        <v>201118542</v>
      </c>
      <c r="CB177" s="74">
        <f t="shared" si="106"/>
        <v>201118542</v>
      </c>
      <c r="CC177" s="74">
        <f t="shared" si="106"/>
        <v>201118542</v>
      </c>
      <c r="CD177" s="74">
        <f t="shared" si="106"/>
        <v>201118542</v>
      </c>
      <c r="CE177" s="74">
        <f t="shared" si="106"/>
        <v>201118542</v>
      </c>
      <c r="CF177" s="74"/>
      <c r="CG177" s="74">
        <f t="shared" si="107"/>
        <v>201118542</v>
      </c>
      <c r="CH177" s="74">
        <f t="shared" si="132"/>
        <v>201118542</v>
      </c>
      <c r="CI177" s="74">
        <f t="shared" si="132"/>
        <v>201118542</v>
      </c>
      <c r="CJ177" s="74">
        <f t="shared" si="132"/>
        <v>201118542</v>
      </c>
      <c r="CK177" s="74">
        <f t="shared" si="132"/>
        <v>201118542</v>
      </c>
      <c r="CL177" s="74">
        <f t="shared" si="132"/>
        <v>201118542</v>
      </c>
      <c r="CM177" s="74">
        <f t="shared" si="132"/>
        <v>201118542</v>
      </c>
      <c r="CN177" s="74">
        <f t="shared" si="132"/>
        <v>201118542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>
        <v>0</v>
      </c>
      <c r="H178" s="6">
        <v>152</v>
      </c>
      <c r="I178" s="2" t="s">
        <v>339</v>
      </c>
      <c r="J178" s="60"/>
      <c r="K178" s="61">
        <v>2438.33</v>
      </c>
      <c r="L178" s="62"/>
      <c r="M178" s="63">
        <v>820</v>
      </c>
      <c r="N178" s="64">
        <f t="shared" si="109"/>
        <v>246</v>
      </c>
      <c r="O178" s="64">
        <f t="shared" si="110"/>
        <v>1463</v>
      </c>
      <c r="P178" s="64">
        <f t="shared" si="111"/>
        <v>0</v>
      </c>
      <c r="Q178" s="64">
        <f t="shared" si="112"/>
        <v>0</v>
      </c>
      <c r="R178" s="65">
        <f t="shared" si="113"/>
        <v>0.34</v>
      </c>
      <c r="S178" s="65">
        <f t="shared" si="95"/>
        <v>0</v>
      </c>
      <c r="T178" s="64">
        <f t="shared" si="96"/>
        <v>0</v>
      </c>
      <c r="U178" s="64">
        <f t="shared" si="114"/>
        <v>0</v>
      </c>
      <c r="V178" s="63">
        <v>149</v>
      </c>
      <c r="W178" s="64">
        <f t="shared" si="115"/>
        <v>37.25</v>
      </c>
      <c r="X178" s="27">
        <f t="shared" si="116"/>
        <v>246</v>
      </c>
      <c r="Y178" s="11">
        <f t="shared" si="117"/>
        <v>2721.58</v>
      </c>
      <c r="Z178" s="61">
        <v>5987635582.6700001</v>
      </c>
      <c r="AA178" s="63">
        <v>19603</v>
      </c>
      <c r="AB178" s="27">
        <f t="shared" si="97"/>
        <v>305444.86</v>
      </c>
      <c r="AC178" s="10">
        <f t="shared" si="98"/>
        <v>1.1907620000000001</v>
      </c>
      <c r="AD178" s="63">
        <v>102906</v>
      </c>
      <c r="AE178" s="10">
        <f t="shared" si="99"/>
        <v>0.74604800000000004</v>
      </c>
      <c r="AF178" s="10">
        <f t="shared" si="127"/>
        <v>-5.7348000000000003E-2</v>
      </c>
      <c r="AG178" s="66">
        <f t="shared" si="100"/>
        <v>0.01</v>
      </c>
      <c r="AH178" s="67">
        <f t="shared" si="101"/>
        <v>0</v>
      </c>
      <c r="AI178" s="68">
        <f t="shared" si="118"/>
        <v>0.01</v>
      </c>
      <c r="AJ178" s="63">
        <v>0</v>
      </c>
      <c r="AK178">
        <v>0</v>
      </c>
      <c r="AL178" s="26">
        <f t="shared" si="119"/>
        <v>0</v>
      </c>
      <c r="AM178" s="63">
        <v>0</v>
      </c>
      <c r="AN178">
        <v>0</v>
      </c>
      <c r="AO178" s="26">
        <f t="shared" si="120"/>
        <v>0</v>
      </c>
      <c r="AP178" s="26">
        <f t="shared" si="102"/>
        <v>313662</v>
      </c>
      <c r="AQ178" s="26">
        <f t="shared" si="121"/>
        <v>313662</v>
      </c>
      <c r="AR178" s="69">
        <v>321279</v>
      </c>
      <c r="AS178" s="69">
        <f t="shared" si="128"/>
        <v>313662</v>
      </c>
      <c r="AT178" s="63">
        <v>326444</v>
      </c>
      <c r="AU178" s="26">
        <f t="shared" si="129"/>
        <v>12782</v>
      </c>
      <c r="AV178" s="70" t="str">
        <f t="shared" si="131"/>
        <v>No</v>
      </c>
      <c r="AW178" s="69">
        <f t="shared" si="122"/>
        <v>0</v>
      </c>
      <c r="AX178" s="71">
        <f t="shared" si="123"/>
        <v>326444</v>
      </c>
      <c r="AY178" s="72">
        <f t="shared" si="130"/>
        <v>326444</v>
      </c>
      <c r="AZ178" s="73">
        <f t="shared" si="124"/>
        <v>0</v>
      </c>
      <c r="BA178" s="73"/>
      <c r="BB178" s="73">
        <f t="shared" si="125"/>
        <v>12863.808221200576</v>
      </c>
      <c r="BC178" s="26"/>
      <c r="BE178" s="74">
        <f t="shared" si="126"/>
        <v>-12782</v>
      </c>
      <c r="BF178" s="74">
        <f t="shared" si="103"/>
        <v>-12782</v>
      </c>
      <c r="BG178" s="74">
        <f t="shared" si="103"/>
        <v>-10955.4522</v>
      </c>
      <c r="BH178" s="74">
        <f t="shared" si="103"/>
        <v>-9129.1783182600047</v>
      </c>
      <c r="BI178" s="74">
        <f t="shared" si="103"/>
        <v>-7303.3426546080154</v>
      </c>
      <c r="BJ178" s="74">
        <f t="shared" si="103"/>
        <v>-5477.5069909560261</v>
      </c>
      <c r="BK178" s="74">
        <f t="shared" si="103"/>
        <v>-3651.8539108703844</v>
      </c>
      <c r="BL178" s="74">
        <f t="shared" si="103"/>
        <v>-1825.9269554351922</v>
      </c>
      <c r="BM178" s="74"/>
      <c r="BO178" s="74">
        <f t="shared" si="104"/>
        <v>0</v>
      </c>
      <c r="BP178" s="74">
        <f t="shared" si="104"/>
        <v>-1826.5478000000001</v>
      </c>
      <c r="BQ178" s="74">
        <f t="shared" si="104"/>
        <v>-1826.2738817399998</v>
      </c>
      <c r="BR178" s="74">
        <f t="shared" si="104"/>
        <v>-1825.8356636520011</v>
      </c>
      <c r="BS178" s="74">
        <f t="shared" si="104"/>
        <v>-1825.8356636520039</v>
      </c>
      <c r="BT178" s="74">
        <f t="shared" si="104"/>
        <v>-1825.6530800856435</v>
      </c>
      <c r="BU178" s="74">
        <f t="shared" si="104"/>
        <v>-1825.9269554351922</v>
      </c>
      <c r="BV178" s="74">
        <f t="shared" si="94"/>
        <v>-1825.9269554351922</v>
      </c>
      <c r="BX178" s="74">
        <f t="shared" si="105"/>
        <v>326444</v>
      </c>
      <c r="BY178" s="74">
        <f t="shared" si="106"/>
        <v>324617.4522</v>
      </c>
      <c r="BZ178" s="74">
        <f t="shared" si="106"/>
        <v>322791.17831826</v>
      </c>
      <c r="CA178" s="74">
        <f t="shared" si="106"/>
        <v>320965.34265460802</v>
      </c>
      <c r="CB178" s="74">
        <f t="shared" si="106"/>
        <v>319139.50699095603</v>
      </c>
      <c r="CC178" s="74">
        <f t="shared" si="106"/>
        <v>317313.85391087038</v>
      </c>
      <c r="CD178" s="74">
        <f t="shared" si="106"/>
        <v>315487.92695543519</v>
      </c>
      <c r="CE178" s="74">
        <f t="shared" si="106"/>
        <v>313662</v>
      </c>
      <c r="CF178" s="74"/>
      <c r="CG178" s="74">
        <f t="shared" si="107"/>
        <v>326444</v>
      </c>
      <c r="CH178" s="74">
        <f t="shared" si="132"/>
        <v>324617.4522</v>
      </c>
      <c r="CI178" s="74">
        <f t="shared" si="132"/>
        <v>322791.17831826</v>
      </c>
      <c r="CJ178" s="74">
        <f t="shared" si="132"/>
        <v>320965.34265460802</v>
      </c>
      <c r="CK178" s="74">
        <f t="shared" si="132"/>
        <v>319139.50699095603</v>
      </c>
      <c r="CL178" s="74">
        <f t="shared" si="132"/>
        <v>317313.85391087038</v>
      </c>
      <c r="CM178" s="74">
        <f t="shared" si="132"/>
        <v>315487.92695543519</v>
      </c>
      <c r="CN178" s="74">
        <f t="shared" si="132"/>
        <v>313662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>
        <v>0</v>
      </c>
      <c r="H179" s="6">
        <v>153</v>
      </c>
      <c r="I179" s="2" t="s">
        <v>340</v>
      </c>
      <c r="J179" s="60"/>
      <c r="K179" s="61">
        <v>2660.72</v>
      </c>
      <c r="L179" s="62"/>
      <c r="M179" s="63">
        <v>1090</v>
      </c>
      <c r="N179" s="64">
        <f t="shared" si="109"/>
        <v>327</v>
      </c>
      <c r="O179" s="64">
        <f t="shared" si="110"/>
        <v>1596.43</v>
      </c>
      <c r="P179" s="64">
        <f t="shared" si="111"/>
        <v>0</v>
      </c>
      <c r="Q179" s="64">
        <f t="shared" si="112"/>
        <v>0</v>
      </c>
      <c r="R179" s="65">
        <f t="shared" si="113"/>
        <v>0.41</v>
      </c>
      <c r="S179" s="65">
        <f t="shared" si="95"/>
        <v>0</v>
      </c>
      <c r="T179" s="64">
        <f t="shared" si="96"/>
        <v>0</v>
      </c>
      <c r="U179" s="64">
        <f t="shared" si="114"/>
        <v>0</v>
      </c>
      <c r="V179" s="63">
        <v>133</v>
      </c>
      <c r="W179" s="64">
        <f t="shared" si="115"/>
        <v>33.25</v>
      </c>
      <c r="X179" s="27">
        <f t="shared" si="116"/>
        <v>327</v>
      </c>
      <c r="Y179" s="11">
        <f t="shared" si="117"/>
        <v>3020.97</v>
      </c>
      <c r="Z179" s="61">
        <v>3601085467.6700001</v>
      </c>
      <c r="AA179" s="63">
        <v>22183</v>
      </c>
      <c r="AB179" s="27">
        <f t="shared" si="97"/>
        <v>162335.37</v>
      </c>
      <c r="AC179" s="10">
        <f t="shared" si="98"/>
        <v>0.63285599999999997</v>
      </c>
      <c r="AD179" s="63">
        <v>84536</v>
      </c>
      <c r="AE179" s="10">
        <f t="shared" si="99"/>
        <v>0.612869</v>
      </c>
      <c r="AF179" s="10">
        <f t="shared" si="127"/>
        <v>0.37314000000000003</v>
      </c>
      <c r="AG179" s="66">
        <f t="shared" si="100"/>
        <v>0.37314000000000003</v>
      </c>
      <c r="AH179" s="67">
        <f t="shared" si="101"/>
        <v>0</v>
      </c>
      <c r="AI179" s="68">
        <f t="shared" si="118"/>
        <v>0.37314000000000003</v>
      </c>
      <c r="AJ179" s="63">
        <v>0</v>
      </c>
      <c r="AK179">
        <v>0</v>
      </c>
      <c r="AL179" s="26">
        <f t="shared" si="119"/>
        <v>0</v>
      </c>
      <c r="AM179" s="63">
        <v>0</v>
      </c>
      <c r="AN179">
        <v>0</v>
      </c>
      <c r="AO179" s="26">
        <f t="shared" si="120"/>
        <v>0</v>
      </c>
      <c r="AP179" s="26">
        <f t="shared" si="102"/>
        <v>12991496</v>
      </c>
      <c r="AQ179" s="26">
        <f t="shared" si="121"/>
        <v>12991496</v>
      </c>
      <c r="AR179" s="69">
        <v>11753175</v>
      </c>
      <c r="AS179" s="69">
        <f t="shared" si="128"/>
        <v>12991496</v>
      </c>
      <c r="AT179" s="63">
        <v>12747426</v>
      </c>
      <c r="AU179" s="26">
        <f t="shared" si="129"/>
        <v>244070</v>
      </c>
      <c r="AV179" s="70" t="str">
        <f t="shared" si="131"/>
        <v>Yes</v>
      </c>
      <c r="AW179" s="69">
        <f t="shared" si="122"/>
        <v>244070</v>
      </c>
      <c r="AX179" s="71">
        <f t="shared" si="123"/>
        <v>12991496</v>
      </c>
      <c r="AY179" s="72">
        <f t="shared" si="130"/>
        <v>12991496</v>
      </c>
      <c r="AZ179" s="73">
        <f t="shared" si="124"/>
        <v>244070</v>
      </c>
      <c r="BA179" s="73"/>
      <c r="BB179" s="73">
        <f t="shared" si="125"/>
        <v>13085.435239333716</v>
      </c>
      <c r="BC179" s="26"/>
      <c r="BE179" s="74">
        <f t="shared" si="126"/>
        <v>0</v>
      </c>
      <c r="BF179" s="74">
        <f t="shared" si="103"/>
        <v>0</v>
      </c>
      <c r="BG179" s="74">
        <f t="shared" si="103"/>
        <v>0</v>
      </c>
      <c r="BH179" s="74">
        <f t="shared" si="103"/>
        <v>0</v>
      </c>
      <c r="BI179" s="74">
        <f t="shared" si="103"/>
        <v>0</v>
      </c>
      <c r="BJ179" s="74">
        <f t="shared" si="103"/>
        <v>0</v>
      </c>
      <c r="BK179" s="74">
        <f t="shared" si="103"/>
        <v>0</v>
      </c>
      <c r="BL179" s="74">
        <f t="shared" si="103"/>
        <v>0</v>
      </c>
      <c r="BM179" s="74"/>
      <c r="BO179" s="74">
        <f t="shared" si="104"/>
        <v>0</v>
      </c>
      <c r="BP179" s="74">
        <f t="shared" si="104"/>
        <v>0</v>
      </c>
      <c r="BQ179" s="74">
        <f t="shared" si="104"/>
        <v>0</v>
      </c>
      <c r="BR179" s="74">
        <f t="shared" si="104"/>
        <v>0</v>
      </c>
      <c r="BS179" s="74">
        <f t="shared" si="104"/>
        <v>0</v>
      </c>
      <c r="BT179" s="74">
        <f t="shared" si="104"/>
        <v>0</v>
      </c>
      <c r="BU179" s="74">
        <f t="shared" si="104"/>
        <v>0</v>
      </c>
      <c r="BV179" s="74">
        <f t="shared" si="94"/>
        <v>0</v>
      </c>
      <c r="BX179" s="74">
        <f t="shared" si="105"/>
        <v>12991496</v>
      </c>
      <c r="BY179" s="74">
        <f t="shared" si="106"/>
        <v>12991496</v>
      </c>
      <c r="BZ179" s="74">
        <f t="shared" si="106"/>
        <v>12991496</v>
      </c>
      <c r="CA179" s="74">
        <f t="shared" si="106"/>
        <v>12991496</v>
      </c>
      <c r="CB179" s="74">
        <f t="shared" si="106"/>
        <v>12991496</v>
      </c>
      <c r="CC179" s="74">
        <f t="shared" si="106"/>
        <v>12991496</v>
      </c>
      <c r="CD179" s="74">
        <f t="shared" si="106"/>
        <v>12991496</v>
      </c>
      <c r="CE179" s="74">
        <f t="shared" si="106"/>
        <v>12991496</v>
      </c>
      <c r="CF179" s="74"/>
      <c r="CG179" s="74">
        <f t="shared" si="107"/>
        <v>12991496</v>
      </c>
      <c r="CH179" s="74">
        <f t="shared" si="132"/>
        <v>12991496</v>
      </c>
      <c r="CI179" s="74">
        <f t="shared" si="132"/>
        <v>12991496</v>
      </c>
      <c r="CJ179" s="74">
        <f t="shared" si="132"/>
        <v>12991496</v>
      </c>
      <c r="CK179" s="74">
        <f t="shared" si="132"/>
        <v>12991496</v>
      </c>
      <c r="CL179" s="74">
        <f t="shared" si="132"/>
        <v>12991496</v>
      </c>
      <c r="CM179" s="74">
        <f t="shared" si="132"/>
        <v>12991496</v>
      </c>
      <c r="CN179" s="74">
        <f t="shared" si="132"/>
        <v>12991496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>
        <v>0</v>
      </c>
      <c r="H180" s="6">
        <v>154</v>
      </c>
      <c r="I180" s="2" t="s">
        <v>341</v>
      </c>
      <c r="J180" s="60"/>
      <c r="K180" s="61">
        <v>600.66</v>
      </c>
      <c r="L180" s="62"/>
      <c r="M180" s="63">
        <v>243</v>
      </c>
      <c r="N180" s="64">
        <f t="shared" si="109"/>
        <v>72.900000000000006</v>
      </c>
      <c r="O180" s="64">
        <f t="shared" si="110"/>
        <v>360.4</v>
      </c>
      <c r="P180" s="64">
        <f t="shared" si="111"/>
        <v>0</v>
      </c>
      <c r="Q180" s="64">
        <f t="shared" si="112"/>
        <v>0</v>
      </c>
      <c r="R180" s="65">
        <f t="shared" si="113"/>
        <v>0.4</v>
      </c>
      <c r="S180" s="65">
        <f t="shared" si="95"/>
        <v>0</v>
      </c>
      <c r="T180" s="64">
        <f t="shared" si="96"/>
        <v>0</v>
      </c>
      <c r="U180" s="64">
        <f t="shared" si="114"/>
        <v>0</v>
      </c>
      <c r="V180" s="63">
        <v>95</v>
      </c>
      <c r="W180" s="64">
        <f t="shared" si="115"/>
        <v>23.75</v>
      </c>
      <c r="X180" s="27">
        <f t="shared" si="116"/>
        <v>72.900000000000006</v>
      </c>
      <c r="Y180" s="11">
        <f t="shared" si="117"/>
        <v>697.31</v>
      </c>
      <c r="Z180" s="61">
        <v>2282732041.6700001</v>
      </c>
      <c r="AA180" s="63">
        <v>6860</v>
      </c>
      <c r="AB180" s="27">
        <f t="shared" si="97"/>
        <v>332759.77</v>
      </c>
      <c r="AC180" s="10">
        <f t="shared" si="98"/>
        <v>1.297248</v>
      </c>
      <c r="AD180" s="63">
        <v>76779</v>
      </c>
      <c r="AE180" s="10">
        <f t="shared" si="99"/>
        <v>0.55663200000000002</v>
      </c>
      <c r="AF180" s="10">
        <f t="shared" si="127"/>
        <v>-7.5063000000000005E-2</v>
      </c>
      <c r="AG180" s="66">
        <f t="shared" si="100"/>
        <v>0.01</v>
      </c>
      <c r="AH180" s="67">
        <f t="shared" si="101"/>
        <v>0</v>
      </c>
      <c r="AI180" s="68">
        <f t="shared" si="118"/>
        <v>0.01</v>
      </c>
      <c r="AJ180" s="63">
        <v>0</v>
      </c>
      <c r="AK180">
        <v>0</v>
      </c>
      <c r="AL180" s="26">
        <f t="shared" si="119"/>
        <v>0</v>
      </c>
      <c r="AM180" s="63">
        <v>0</v>
      </c>
      <c r="AN180">
        <v>0</v>
      </c>
      <c r="AO180" s="26">
        <f t="shared" si="120"/>
        <v>0</v>
      </c>
      <c r="AP180" s="26">
        <f t="shared" si="102"/>
        <v>80365</v>
      </c>
      <c r="AQ180" s="26">
        <f t="shared" si="121"/>
        <v>80365</v>
      </c>
      <c r="AR180" s="69">
        <v>70393</v>
      </c>
      <c r="AS180" s="69">
        <f t="shared" si="128"/>
        <v>80365</v>
      </c>
      <c r="AT180" s="63">
        <v>78973</v>
      </c>
      <c r="AU180" s="26">
        <f t="shared" si="129"/>
        <v>1392</v>
      </c>
      <c r="AV180" s="70" t="str">
        <f t="shared" si="131"/>
        <v>Yes</v>
      </c>
      <c r="AW180" s="69">
        <f t="shared" si="122"/>
        <v>1392</v>
      </c>
      <c r="AX180" s="71">
        <f t="shared" si="123"/>
        <v>80365</v>
      </c>
      <c r="AY180" s="72">
        <f t="shared" si="130"/>
        <v>80365</v>
      </c>
      <c r="AZ180" s="73">
        <f t="shared" si="124"/>
        <v>1392</v>
      </c>
      <c r="BA180" s="73"/>
      <c r="BB180" s="73">
        <f t="shared" si="125"/>
        <v>13379.44552658742</v>
      </c>
      <c r="BC180" s="26"/>
      <c r="BE180" s="74">
        <f t="shared" si="126"/>
        <v>0</v>
      </c>
      <c r="BF180" s="74">
        <f t="shared" si="103"/>
        <v>0</v>
      </c>
      <c r="BG180" s="74">
        <f t="shared" si="103"/>
        <v>0</v>
      </c>
      <c r="BH180" s="74">
        <f t="shared" si="103"/>
        <v>0</v>
      </c>
      <c r="BI180" s="74">
        <f t="shared" si="103"/>
        <v>0</v>
      </c>
      <c r="BJ180" s="74">
        <f t="shared" si="103"/>
        <v>0</v>
      </c>
      <c r="BK180" s="74">
        <f t="shared" si="103"/>
        <v>0</v>
      </c>
      <c r="BL180" s="74">
        <f t="shared" si="103"/>
        <v>0</v>
      </c>
      <c r="BM180" s="74"/>
      <c r="BO180" s="74">
        <f t="shared" si="104"/>
        <v>0</v>
      </c>
      <c r="BP180" s="74">
        <f t="shared" si="104"/>
        <v>0</v>
      </c>
      <c r="BQ180" s="74">
        <f t="shared" si="104"/>
        <v>0</v>
      </c>
      <c r="BR180" s="74">
        <f t="shared" si="104"/>
        <v>0</v>
      </c>
      <c r="BS180" s="74">
        <f t="shared" si="104"/>
        <v>0</v>
      </c>
      <c r="BT180" s="74">
        <f t="shared" si="104"/>
        <v>0</v>
      </c>
      <c r="BU180" s="74">
        <f t="shared" si="104"/>
        <v>0</v>
      </c>
      <c r="BV180" s="74">
        <f t="shared" si="94"/>
        <v>0</v>
      </c>
      <c r="BX180" s="74">
        <f t="shared" si="105"/>
        <v>80365</v>
      </c>
      <c r="BY180" s="74">
        <f t="shared" si="106"/>
        <v>80365</v>
      </c>
      <c r="BZ180" s="74">
        <f t="shared" si="106"/>
        <v>80365</v>
      </c>
      <c r="CA180" s="74">
        <f t="shared" si="106"/>
        <v>80365</v>
      </c>
      <c r="CB180" s="74">
        <f t="shared" si="106"/>
        <v>80365</v>
      </c>
      <c r="CC180" s="74">
        <f t="shared" si="106"/>
        <v>80365</v>
      </c>
      <c r="CD180" s="74">
        <f t="shared" si="106"/>
        <v>80365</v>
      </c>
      <c r="CE180" s="74">
        <f t="shared" si="106"/>
        <v>80365</v>
      </c>
      <c r="CF180" s="74"/>
      <c r="CG180" s="74">
        <f t="shared" si="107"/>
        <v>80365</v>
      </c>
      <c r="CH180" s="74">
        <f t="shared" si="132"/>
        <v>80365</v>
      </c>
      <c r="CI180" s="74">
        <f t="shared" si="132"/>
        <v>80365</v>
      </c>
      <c r="CJ180" s="74">
        <f t="shared" si="132"/>
        <v>80365</v>
      </c>
      <c r="CK180" s="74">
        <f t="shared" si="132"/>
        <v>80365</v>
      </c>
      <c r="CL180" s="74">
        <f t="shared" si="132"/>
        <v>80365</v>
      </c>
      <c r="CM180" s="74">
        <f t="shared" si="132"/>
        <v>80365</v>
      </c>
      <c r="CN180" s="74">
        <f t="shared" si="132"/>
        <v>80365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>
        <v>0</v>
      </c>
      <c r="H181" s="6">
        <v>155</v>
      </c>
      <c r="I181" s="2" t="s">
        <v>342</v>
      </c>
      <c r="J181" s="60"/>
      <c r="K181" s="61">
        <v>9323.98</v>
      </c>
      <c r="L181" s="62"/>
      <c r="M181" s="63">
        <v>2518</v>
      </c>
      <c r="N181" s="64">
        <f t="shared" si="109"/>
        <v>755.4</v>
      </c>
      <c r="O181" s="64">
        <f t="shared" si="110"/>
        <v>5594.39</v>
      </c>
      <c r="P181" s="64">
        <f t="shared" si="111"/>
        <v>0</v>
      </c>
      <c r="Q181" s="64">
        <f t="shared" si="112"/>
        <v>0</v>
      </c>
      <c r="R181" s="65">
        <f t="shared" si="113"/>
        <v>0.27</v>
      </c>
      <c r="S181" s="65">
        <f t="shared" si="95"/>
        <v>0</v>
      </c>
      <c r="T181" s="64">
        <f t="shared" si="96"/>
        <v>0</v>
      </c>
      <c r="U181" s="64">
        <f t="shared" si="114"/>
        <v>0</v>
      </c>
      <c r="V181" s="63">
        <v>797</v>
      </c>
      <c r="W181" s="64">
        <f t="shared" si="115"/>
        <v>199.25</v>
      </c>
      <c r="X181" s="27">
        <f t="shared" si="116"/>
        <v>755.4</v>
      </c>
      <c r="Y181" s="11">
        <f t="shared" si="117"/>
        <v>10278.629999999999</v>
      </c>
      <c r="Z181" s="61">
        <v>12109296459</v>
      </c>
      <c r="AA181" s="63">
        <v>64271</v>
      </c>
      <c r="AB181" s="27">
        <f t="shared" si="97"/>
        <v>188409.96</v>
      </c>
      <c r="AC181" s="10">
        <f t="shared" si="98"/>
        <v>0.73450700000000002</v>
      </c>
      <c r="AD181" s="63">
        <v>124150</v>
      </c>
      <c r="AE181" s="10">
        <f t="shared" si="99"/>
        <v>0.90006200000000003</v>
      </c>
      <c r="AF181" s="10">
        <f t="shared" si="127"/>
        <v>0.21582699999999999</v>
      </c>
      <c r="AG181" s="66">
        <f t="shared" si="100"/>
        <v>0.21582699999999999</v>
      </c>
      <c r="AH181" s="67">
        <f t="shared" si="101"/>
        <v>0</v>
      </c>
      <c r="AI181" s="68">
        <f t="shared" si="118"/>
        <v>0.21582699999999999</v>
      </c>
      <c r="AJ181" s="63">
        <v>0</v>
      </c>
      <c r="AK181">
        <v>0</v>
      </c>
      <c r="AL181" s="26">
        <f t="shared" si="119"/>
        <v>0</v>
      </c>
      <c r="AM181" s="63">
        <v>0</v>
      </c>
      <c r="AN181">
        <v>0</v>
      </c>
      <c r="AO181" s="26">
        <f t="shared" si="120"/>
        <v>0</v>
      </c>
      <c r="AP181" s="26">
        <f t="shared" si="102"/>
        <v>25567128</v>
      </c>
      <c r="AQ181" s="26">
        <f t="shared" si="121"/>
        <v>25567128</v>
      </c>
      <c r="AR181" s="69">
        <v>20961352</v>
      </c>
      <c r="AS181" s="69">
        <f t="shared" si="128"/>
        <v>25567128</v>
      </c>
      <c r="AT181" s="63">
        <v>25084678</v>
      </c>
      <c r="AU181" s="26">
        <f t="shared" si="129"/>
        <v>482450</v>
      </c>
      <c r="AV181" s="70" t="str">
        <f t="shared" si="131"/>
        <v>Yes</v>
      </c>
      <c r="AW181" s="69">
        <f t="shared" si="122"/>
        <v>482450</v>
      </c>
      <c r="AX181" s="71">
        <f t="shared" si="123"/>
        <v>25567128</v>
      </c>
      <c r="AY181" s="72">
        <f t="shared" si="130"/>
        <v>25567128</v>
      </c>
      <c r="AZ181" s="73">
        <f t="shared" si="124"/>
        <v>482450</v>
      </c>
      <c r="BA181" s="73"/>
      <c r="BB181" s="73">
        <f t="shared" si="125"/>
        <v>12705.004810177626</v>
      </c>
      <c r="BC181" s="26"/>
      <c r="BE181" s="74">
        <f t="shared" si="126"/>
        <v>0</v>
      </c>
      <c r="BF181" s="74">
        <f t="shared" si="103"/>
        <v>0</v>
      </c>
      <c r="BG181" s="74">
        <f t="shared" si="103"/>
        <v>0</v>
      </c>
      <c r="BH181" s="74">
        <f t="shared" si="103"/>
        <v>0</v>
      </c>
      <c r="BI181" s="74">
        <f t="shared" si="103"/>
        <v>0</v>
      </c>
      <c r="BJ181" s="74">
        <f t="shared" si="103"/>
        <v>0</v>
      </c>
      <c r="BK181" s="74">
        <f t="shared" si="103"/>
        <v>0</v>
      </c>
      <c r="BL181" s="74">
        <f t="shared" si="103"/>
        <v>0</v>
      </c>
      <c r="BM181" s="74"/>
      <c r="BO181" s="74">
        <f t="shared" si="104"/>
        <v>0</v>
      </c>
      <c r="BP181" s="74">
        <f t="shared" si="104"/>
        <v>0</v>
      </c>
      <c r="BQ181" s="74">
        <f t="shared" si="104"/>
        <v>0</v>
      </c>
      <c r="BR181" s="74">
        <f t="shared" si="104"/>
        <v>0</v>
      </c>
      <c r="BS181" s="74">
        <f t="shared" si="104"/>
        <v>0</v>
      </c>
      <c r="BT181" s="74">
        <f t="shared" si="104"/>
        <v>0</v>
      </c>
      <c r="BU181" s="74">
        <f t="shared" si="104"/>
        <v>0</v>
      </c>
      <c r="BV181" s="74">
        <f t="shared" si="94"/>
        <v>0</v>
      </c>
      <c r="BX181" s="74">
        <f t="shared" si="105"/>
        <v>25567128</v>
      </c>
      <c r="BY181" s="74">
        <f t="shared" si="106"/>
        <v>25567128</v>
      </c>
      <c r="BZ181" s="74">
        <f t="shared" si="106"/>
        <v>25567128</v>
      </c>
      <c r="CA181" s="74">
        <f t="shared" si="106"/>
        <v>25567128</v>
      </c>
      <c r="CB181" s="74">
        <f t="shared" si="106"/>
        <v>25567128</v>
      </c>
      <c r="CC181" s="74">
        <f t="shared" si="106"/>
        <v>25567128</v>
      </c>
      <c r="CD181" s="74">
        <f t="shared" si="106"/>
        <v>25567128</v>
      </c>
      <c r="CE181" s="74">
        <f t="shared" si="106"/>
        <v>25567128</v>
      </c>
      <c r="CF181" s="74"/>
      <c r="CG181" s="74">
        <f t="shared" si="107"/>
        <v>25567128</v>
      </c>
      <c r="CH181" s="74">
        <f t="shared" si="132"/>
        <v>25567128</v>
      </c>
      <c r="CI181" s="74">
        <f t="shared" si="132"/>
        <v>25567128</v>
      </c>
      <c r="CJ181" s="74">
        <f t="shared" si="132"/>
        <v>25567128</v>
      </c>
      <c r="CK181" s="74">
        <f t="shared" si="132"/>
        <v>25567128</v>
      </c>
      <c r="CL181" s="74">
        <f t="shared" si="132"/>
        <v>25567128</v>
      </c>
      <c r="CM181" s="74">
        <f t="shared" si="132"/>
        <v>25567128</v>
      </c>
      <c r="CN181" s="74">
        <f t="shared" si="132"/>
        <v>25567128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>
        <v>14</v>
      </c>
      <c r="H182" s="6">
        <v>156</v>
      </c>
      <c r="I182" s="2" t="s">
        <v>343</v>
      </c>
      <c r="J182" s="60"/>
      <c r="K182" s="61">
        <v>6874.5</v>
      </c>
      <c r="L182" s="76"/>
      <c r="M182" s="63">
        <v>4030</v>
      </c>
      <c r="N182" s="64">
        <f t="shared" si="109"/>
        <v>1209</v>
      </c>
      <c r="O182" s="64">
        <f t="shared" si="110"/>
        <v>4124.7</v>
      </c>
      <c r="P182" s="64">
        <f t="shared" si="111"/>
        <v>0</v>
      </c>
      <c r="Q182" s="64">
        <f t="shared" si="112"/>
        <v>0</v>
      </c>
      <c r="R182" s="65">
        <f t="shared" si="113"/>
        <v>0.59</v>
      </c>
      <c r="S182" s="65">
        <f t="shared" si="95"/>
        <v>0</v>
      </c>
      <c r="T182" s="64">
        <f t="shared" si="96"/>
        <v>0</v>
      </c>
      <c r="U182" s="64">
        <f t="shared" si="114"/>
        <v>0</v>
      </c>
      <c r="V182" s="63">
        <v>1488</v>
      </c>
      <c r="W182" s="64">
        <f t="shared" si="115"/>
        <v>372</v>
      </c>
      <c r="X182" s="27">
        <f t="shared" si="116"/>
        <v>1209</v>
      </c>
      <c r="Y182" s="11">
        <f t="shared" si="117"/>
        <v>8455.5</v>
      </c>
      <c r="Z182" s="61">
        <v>5565402536</v>
      </c>
      <c r="AA182" s="63">
        <v>55004</v>
      </c>
      <c r="AB182" s="27">
        <f t="shared" si="97"/>
        <v>101181.78</v>
      </c>
      <c r="AC182" s="10">
        <f t="shared" si="98"/>
        <v>0.39445200000000002</v>
      </c>
      <c r="AD182" s="63">
        <v>72827</v>
      </c>
      <c r="AE182" s="10">
        <f t="shared" si="99"/>
        <v>0.52798100000000003</v>
      </c>
      <c r="AF182" s="10">
        <f t="shared" si="127"/>
        <v>0.56548900000000002</v>
      </c>
      <c r="AG182" s="66">
        <f t="shared" si="100"/>
        <v>0.56548900000000002</v>
      </c>
      <c r="AH182" s="67">
        <f t="shared" si="101"/>
        <v>0.04</v>
      </c>
      <c r="AI182" s="68">
        <f t="shared" si="118"/>
        <v>0.60548900000000005</v>
      </c>
      <c r="AJ182" s="63">
        <v>0</v>
      </c>
      <c r="AK182">
        <v>0</v>
      </c>
      <c r="AL182" s="26">
        <f t="shared" si="119"/>
        <v>0</v>
      </c>
      <c r="AM182" s="63">
        <v>0</v>
      </c>
      <c r="AN182">
        <v>0</v>
      </c>
      <c r="AO182" s="26">
        <f t="shared" si="120"/>
        <v>0</v>
      </c>
      <c r="AP182" s="26">
        <f t="shared" si="102"/>
        <v>59004684</v>
      </c>
      <c r="AQ182" s="26">
        <f t="shared" si="121"/>
        <v>59004684</v>
      </c>
      <c r="AR182" s="69">
        <v>45140487</v>
      </c>
      <c r="AS182" s="69">
        <f t="shared" si="128"/>
        <v>59004684</v>
      </c>
      <c r="AT182" s="63">
        <v>56011585</v>
      </c>
      <c r="AU182" s="26">
        <f t="shared" si="129"/>
        <v>2993099</v>
      </c>
      <c r="AV182" s="70" t="str">
        <f t="shared" si="131"/>
        <v>Yes</v>
      </c>
      <c r="AW182" s="69">
        <f t="shared" si="122"/>
        <v>2993099</v>
      </c>
      <c r="AX182" s="71">
        <f t="shared" si="123"/>
        <v>59004684</v>
      </c>
      <c r="AY182" s="72">
        <f t="shared" si="130"/>
        <v>59004684</v>
      </c>
      <c r="AZ182" s="73">
        <f t="shared" si="124"/>
        <v>2993099</v>
      </c>
      <c r="BA182" s="73"/>
      <c r="BB182" s="73">
        <f t="shared" si="125"/>
        <v>14175.52367444905</v>
      </c>
      <c r="BC182" s="26"/>
      <c r="BE182" s="74">
        <f t="shared" si="126"/>
        <v>0</v>
      </c>
      <c r="BF182" s="74">
        <f t="shared" si="103"/>
        <v>0</v>
      </c>
      <c r="BG182" s="74">
        <f t="shared" si="103"/>
        <v>0</v>
      </c>
      <c r="BH182" s="74">
        <f t="shared" si="103"/>
        <v>0</v>
      </c>
      <c r="BI182" s="74">
        <f t="shared" si="103"/>
        <v>0</v>
      </c>
      <c r="BJ182" s="74">
        <f t="shared" si="103"/>
        <v>0</v>
      </c>
      <c r="BK182" s="74">
        <f t="shared" si="103"/>
        <v>0</v>
      </c>
      <c r="BL182" s="74">
        <f t="shared" si="103"/>
        <v>0</v>
      </c>
      <c r="BM182" s="74"/>
      <c r="BO182" s="74">
        <f t="shared" si="104"/>
        <v>0</v>
      </c>
      <c r="BP182" s="74">
        <f t="shared" si="104"/>
        <v>0</v>
      </c>
      <c r="BQ182" s="74">
        <f t="shared" si="104"/>
        <v>0</v>
      </c>
      <c r="BR182" s="74">
        <f t="shared" si="104"/>
        <v>0</v>
      </c>
      <c r="BS182" s="74">
        <f t="shared" si="104"/>
        <v>0</v>
      </c>
      <c r="BT182" s="74">
        <f t="shared" si="104"/>
        <v>0</v>
      </c>
      <c r="BU182" s="74">
        <f t="shared" si="104"/>
        <v>0</v>
      </c>
      <c r="BV182" s="74">
        <f t="shared" si="94"/>
        <v>0</v>
      </c>
      <c r="BX182" s="74">
        <f t="shared" si="105"/>
        <v>59004684</v>
      </c>
      <c r="BY182" s="74">
        <f t="shared" si="106"/>
        <v>59004684</v>
      </c>
      <c r="BZ182" s="74">
        <f t="shared" si="106"/>
        <v>59004684</v>
      </c>
      <c r="CA182" s="74">
        <f t="shared" si="106"/>
        <v>59004684</v>
      </c>
      <c r="CB182" s="74">
        <f t="shared" si="106"/>
        <v>59004684</v>
      </c>
      <c r="CC182" s="74">
        <f t="shared" si="106"/>
        <v>59004684</v>
      </c>
      <c r="CD182" s="74">
        <f t="shared" si="106"/>
        <v>59004684</v>
      </c>
      <c r="CE182" s="74">
        <f t="shared" si="106"/>
        <v>59004684</v>
      </c>
      <c r="CF182" s="74"/>
      <c r="CG182" s="74">
        <f t="shared" si="107"/>
        <v>59004684</v>
      </c>
      <c r="CH182" s="74">
        <f t="shared" si="132"/>
        <v>59004684</v>
      </c>
      <c r="CI182" s="74">
        <f t="shared" si="132"/>
        <v>59004684</v>
      </c>
      <c r="CJ182" s="74">
        <f t="shared" si="132"/>
        <v>59004684</v>
      </c>
      <c r="CK182" s="74">
        <f t="shared" si="132"/>
        <v>59004684</v>
      </c>
      <c r="CL182" s="74">
        <f t="shared" si="132"/>
        <v>59004684</v>
      </c>
      <c r="CM182" s="74">
        <f t="shared" si="132"/>
        <v>59004684</v>
      </c>
      <c r="CN182" s="74">
        <f t="shared" si="132"/>
        <v>59004684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>
        <v>0</v>
      </c>
      <c r="H183" s="6">
        <v>157</v>
      </c>
      <c r="I183" s="2" t="s">
        <v>344</v>
      </c>
      <c r="J183" s="60"/>
      <c r="K183" s="61">
        <v>2052.1999999999998</v>
      </c>
      <c r="L183" s="62"/>
      <c r="M183" s="63">
        <v>37</v>
      </c>
      <c r="N183" s="64">
        <f t="shared" si="109"/>
        <v>11.1</v>
      </c>
      <c r="O183" s="64">
        <f t="shared" si="110"/>
        <v>1231.32</v>
      </c>
      <c r="P183" s="64">
        <f t="shared" si="111"/>
        <v>0</v>
      </c>
      <c r="Q183" s="64">
        <f t="shared" si="112"/>
        <v>0</v>
      </c>
      <c r="R183" s="65">
        <f t="shared" si="113"/>
        <v>0.02</v>
      </c>
      <c r="S183" s="65">
        <f t="shared" si="95"/>
        <v>0</v>
      </c>
      <c r="T183" s="64">
        <f t="shared" si="96"/>
        <v>0</v>
      </c>
      <c r="U183" s="64">
        <f t="shared" si="114"/>
        <v>0</v>
      </c>
      <c r="V183" s="63">
        <v>27</v>
      </c>
      <c r="W183" s="64">
        <f t="shared" si="115"/>
        <v>6.75</v>
      </c>
      <c r="X183" s="27">
        <f t="shared" si="116"/>
        <v>11.1</v>
      </c>
      <c r="Y183" s="11">
        <f t="shared" si="117"/>
        <v>2070.0499999999997</v>
      </c>
      <c r="Z183" s="61">
        <v>4409643368.3299999</v>
      </c>
      <c r="AA183" s="63">
        <v>10354</v>
      </c>
      <c r="AB183" s="27">
        <f t="shared" si="97"/>
        <v>425887.9</v>
      </c>
      <c r="AC183" s="10">
        <f t="shared" si="98"/>
        <v>1.6603030000000001</v>
      </c>
      <c r="AD183" s="63">
        <v>220754</v>
      </c>
      <c r="AE183" s="10">
        <f t="shared" si="99"/>
        <v>1.600422</v>
      </c>
      <c r="AF183" s="10">
        <f t="shared" si="127"/>
        <v>-0.64233899999999999</v>
      </c>
      <c r="AG183" s="66">
        <f t="shared" si="100"/>
        <v>0.01</v>
      </c>
      <c r="AH183" s="67">
        <f t="shared" si="101"/>
        <v>0</v>
      </c>
      <c r="AI183" s="68">
        <f t="shared" si="118"/>
        <v>0.01</v>
      </c>
      <c r="AJ183" s="63">
        <v>0</v>
      </c>
      <c r="AK183">
        <v>0</v>
      </c>
      <c r="AL183" s="26">
        <f t="shared" si="119"/>
        <v>0</v>
      </c>
      <c r="AM183" s="63">
        <v>0</v>
      </c>
      <c r="AN183">
        <v>0</v>
      </c>
      <c r="AO183" s="26">
        <f t="shared" si="120"/>
        <v>0</v>
      </c>
      <c r="AP183" s="26">
        <f t="shared" si="102"/>
        <v>238573</v>
      </c>
      <c r="AQ183" s="26">
        <f t="shared" si="121"/>
        <v>238573</v>
      </c>
      <c r="AR183" s="69">
        <v>263431</v>
      </c>
      <c r="AS183" s="69">
        <f t="shared" si="128"/>
        <v>238573</v>
      </c>
      <c r="AT183" s="63">
        <v>263792</v>
      </c>
      <c r="AU183" s="26">
        <f t="shared" si="129"/>
        <v>25219</v>
      </c>
      <c r="AV183" s="70" t="str">
        <f t="shared" si="131"/>
        <v>No</v>
      </c>
      <c r="AW183" s="69">
        <f t="shared" si="122"/>
        <v>0</v>
      </c>
      <c r="AX183" s="71">
        <f t="shared" si="123"/>
        <v>263792</v>
      </c>
      <c r="AY183" s="72">
        <f t="shared" si="130"/>
        <v>263792</v>
      </c>
      <c r="AZ183" s="73">
        <f t="shared" si="124"/>
        <v>0</v>
      </c>
      <c r="BA183" s="73"/>
      <c r="BB183" s="73">
        <f t="shared" si="125"/>
        <v>11625.244250073092</v>
      </c>
      <c r="BC183" s="26"/>
      <c r="BE183" s="74">
        <f t="shared" si="126"/>
        <v>-25219</v>
      </c>
      <c r="BF183" s="74">
        <f t="shared" si="103"/>
        <v>-25219</v>
      </c>
      <c r="BG183" s="74">
        <f t="shared" si="103"/>
        <v>-21615.204900000012</v>
      </c>
      <c r="BH183" s="74">
        <f t="shared" si="103"/>
        <v>-18011.950243170024</v>
      </c>
      <c r="BI183" s="74">
        <f t="shared" si="103"/>
        <v>-14409.560194536025</v>
      </c>
      <c r="BJ183" s="74">
        <f t="shared" si="103"/>
        <v>-10807.170145902026</v>
      </c>
      <c r="BK183" s="74">
        <f t="shared" si="103"/>
        <v>-7205.1403362728888</v>
      </c>
      <c r="BL183" s="74">
        <f t="shared" si="103"/>
        <v>-3602.5701681364444</v>
      </c>
      <c r="BM183" s="74"/>
      <c r="BO183" s="74">
        <f t="shared" si="104"/>
        <v>0</v>
      </c>
      <c r="BP183" s="74">
        <f t="shared" si="104"/>
        <v>-3603.7950999999998</v>
      </c>
      <c r="BQ183" s="74">
        <f t="shared" si="104"/>
        <v>-3603.2546568300017</v>
      </c>
      <c r="BR183" s="74">
        <f t="shared" si="104"/>
        <v>-3602.3900486340049</v>
      </c>
      <c r="BS183" s="74">
        <f t="shared" si="104"/>
        <v>-3602.3900486340062</v>
      </c>
      <c r="BT183" s="74">
        <f t="shared" si="104"/>
        <v>-3602.0298096291449</v>
      </c>
      <c r="BU183" s="74">
        <f t="shared" si="104"/>
        <v>-3602.5701681364444</v>
      </c>
      <c r="BV183" s="74">
        <f t="shared" si="94"/>
        <v>-3602.5701681364444</v>
      </c>
      <c r="BX183" s="74">
        <f t="shared" si="105"/>
        <v>263792</v>
      </c>
      <c r="BY183" s="74">
        <f t="shared" si="106"/>
        <v>260188.20490000001</v>
      </c>
      <c r="BZ183" s="74">
        <f t="shared" si="106"/>
        <v>256584.95024317002</v>
      </c>
      <c r="CA183" s="74">
        <f t="shared" si="106"/>
        <v>252982.56019453602</v>
      </c>
      <c r="CB183" s="74">
        <f t="shared" si="106"/>
        <v>249380.17014590203</v>
      </c>
      <c r="CC183" s="74">
        <f t="shared" si="106"/>
        <v>245778.14033627289</v>
      </c>
      <c r="CD183" s="74">
        <f t="shared" si="106"/>
        <v>242175.57016813644</v>
      </c>
      <c r="CE183" s="74">
        <f t="shared" si="106"/>
        <v>238573</v>
      </c>
      <c r="CF183" s="74"/>
      <c r="CG183" s="74">
        <f t="shared" si="107"/>
        <v>263792</v>
      </c>
      <c r="CH183" s="74">
        <f t="shared" si="132"/>
        <v>260188.20490000001</v>
      </c>
      <c r="CI183" s="74">
        <f t="shared" si="132"/>
        <v>256584.95024317002</v>
      </c>
      <c r="CJ183" s="74">
        <f t="shared" si="132"/>
        <v>252982.56019453602</v>
      </c>
      <c r="CK183" s="74">
        <f t="shared" si="132"/>
        <v>249380.17014590203</v>
      </c>
      <c r="CL183" s="74">
        <f t="shared" si="132"/>
        <v>245778.14033627289</v>
      </c>
      <c r="CM183" s="74">
        <f t="shared" si="132"/>
        <v>242175.57016813644</v>
      </c>
      <c r="CN183" s="74">
        <f t="shared" si="132"/>
        <v>238573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>
        <v>0</v>
      </c>
      <c r="H184" s="6">
        <v>158</v>
      </c>
      <c r="I184" s="2" t="s">
        <v>345</v>
      </c>
      <c r="J184" s="60"/>
      <c r="K184" s="61">
        <v>5247.86</v>
      </c>
      <c r="L184" s="62"/>
      <c r="M184" s="63">
        <v>124</v>
      </c>
      <c r="N184" s="64">
        <f t="shared" si="109"/>
        <v>37.200000000000003</v>
      </c>
      <c r="O184" s="64">
        <f t="shared" si="110"/>
        <v>3148.72</v>
      </c>
      <c r="P184" s="64">
        <f t="shared" si="111"/>
        <v>0</v>
      </c>
      <c r="Q184" s="64">
        <f t="shared" si="112"/>
        <v>0</v>
      </c>
      <c r="R184" s="65">
        <f t="shared" si="113"/>
        <v>0.02</v>
      </c>
      <c r="S184" s="65">
        <f t="shared" si="95"/>
        <v>0</v>
      </c>
      <c r="T184" s="64">
        <f t="shared" si="96"/>
        <v>0</v>
      </c>
      <c r="U184" s="64">
        <f t="shared" si="114"/>
        <v>0</v>
      </c>
      <c r="V184" s="63">
        <v>45</v>
      </c>
      <c r="W184" s="64">
        <f t="shared" si="115"/>
        <v>11.25</v>
      </c>
      <c r="X184" s="27">
        <f t="shared" si="116"/>
        <v>37.200000000000003</v>
      </c>
      <c r="Y184" s="11">
        <f t="shared" si="117"/>
        <v>5296.3099999999995</v>
      </c>
      <c r="Z184" s="61">
        <v>19690611711</v>
      </c>
      <c r="AA184" s="63">
        <v>27427</v>
      </c>
      <c r="AB184" s="27">
        <f t="shared" si="97"/>
        <v>717928.02</v>
      </c>
      <c r="AC184" s="10">
        <f t="shared" si="98"/>
        <v>2.798807</v>
      </c>
      <c r="AD184" s="63">
        <v>242868</v>
      </c>
      <c r="AE184" s="10">
        <f t="shared" si="99"/>
        <v>1.7607440000000001</v>
      </c>
      <c r="AF184" s="10">
        <f t="shared" si="127"/>
        <v>-1.4873879999999999</v>
      </c>
      <c r="AG184" s="66">
        <f t="shared" si="100"/>
        <v>0.01</v>
      </c>
      <c r="AH184" s="67">
        <f t="shared" si="101"/>
        <v>0</v>
      </c>
      <c r="AI184" s="68">
        <f t="shared" si="118"/>
        <v>0.01</v>
      </c>
      <c r="AJ184" s="63">
        <v>0</v>
      </c>
      <c r="AK184">
        <v>0</v>
      </c>
      <c r="AL184" s="26">
        <f t="shared" si="119"/>
        <v>0</v>
      </c>
      <c r="AM184" s="63">
        <v>0</v>
      </c>
      <c r="AN184">
        <v>0</v>
      </c>
      <c r="AO184" s="26">
        <f t="shared" si="120"/>
        <v>0</v>
      </c>
      <c r="AP184" s="26">
        <f t="shared" si="102"/>
        <v>610400</v>
      </c>
      <c r="AQ184" s="26">
        <f t="shared" si="121"/>
        <v>610400</v>
      </c>
      <c r="AR184" s="69">
        <v>465334</v>
      </c>
      <c r="AS184" s="69">
        <f t="shared" si="128"/>
        <v>610400</v>
      </c>
      <c r="AT184" s="63">
        <v>589729</v>
      </c>
      <c r="AU184" s="26">
        <f t="shared" si="129"/>
        <v>20671</v>
      </c>
      <c r="AV184" s="70" t="str">
        <f t="shared" si="131"/>
        <v>Yes</v>
      </c>
      <c r="AW184" s="69">
        <f t="shared" si="122"/>
        <v>20671</v>
      </c>
      <c r="AX184" s="71">
        <f t="shared" si="123"/>
        <v>610400</v>
      </c>
      <c r="AY184" s="72">
        <f t="shared" si="130"/>
        <v>610400</v>
      </c>
      <c r="AZ184" s="73">
        <f t="shared" si="124"/>
        <v>20671</v>
      </c>
      <c r="BA184" s="73"/>
      <c r="BB184" s="73">
        <f t="shared" si="125"/>
        <v>11631.402657464185</v>
      </c>
      <c r="BC184" s="26"/>
      <c r="BE184" s="74">
        <f t="shared" si="126"/>
        <v>0</v>
      </c>
      <c r="BF184" s="74">
        <f t="shared" si="103"/>
        <v>0</v>
      </c>
      <c r="BG184" s="74">
        <f t="shared" si="103"/>
        <v>0</v>
      </c>
      <c r="BH184" s="74">
        <f t="shared" si="103"/>
        <v>0</v>
      </c>
      <c r="BI184" s="74">
        <f t="shared" si="103"/>
        <v>0</v>
      </c>
      <c r="BJ184" s="74">
        <f t="shared" si="103"/>
        <v>0</v>
      </c>
      <c r="BK184" s="74">
        <f t="shared" si="103"/>
        <v>0</v>
      </c>
      <c r="BL184" s="74">
        <f t="shared" si="103"/>
        <v>0</v>
      </c>
      <c r="BM184" s="74"/>
      <c r="BO184" s="74">
        <f t="shared" si="104"/>
        <v>0</v>
      </c>
      <c r="BP184" s="74">
        <f t="shared" si="104"/>
        <v>0</v>
      </c>
      <c r="BQ184" s="74">
        <f t="shared" si="104"/>
        <v>0</v>
      </c>
      <c r="BR184" s="74">
        <f t="shared" si="104"/>
        <v>0</v>
      </c>
      <c r="BS184" s="74">
        <f t="shared" si="104"/>
        <v>0</v>
      </c>
      <c r="BT184" s="74">
        <f t="shared" si="104"/>
        <v>0</v>
      </c>
      <c r="BU184" s="74">
        <f t="shared" si="104"/>
        <v>0</v>
      </c>
      <c r="BV184" s="74">
        <f t="shared" si="94"/>
        <v>0</v>
      </c>
      <c r="BX184" s="74">
        <f t="shared" si="105"/>
        <v>610400</v>
      </c>
      <c r="BY184" s="74">
        <f t="shared" si="106"/>
        <v>610400</v>
      </c>
      <c r="BZ184" s="74">
        <f t="shared" si="106"/>
        <v>610400</v>
      </c>
      <c r="CA184" s="74">
        <f t="shared" si="106"/>
        <v>610400</v>
      </c>
      <c r="CB184" s="74">
        <f t="shared" si="106"/>
        <v>610400</v>
      </c>
      <c r="CC184" s="74">
        <f t="shared" si="106"/>
        <v>610400</v>
      </c>
      <c r="CD184" s="74">
        <f t="shared" si="106"/>
        <v>610400</v>
      </c>
      <c r="CE184" s="74">
        <f t="shared" si="106"/>
        <v>610400</v>
      </c>
      <c r="CF184" s="74"/>
      <c r="CG184" s="74">
        <f t="shared" si="107"/>
        <v>610400</v>
      </c>
      <c r="CH184" s="74">
        <f t="shared" si="132"/>
        <v>610400</v>
      </c>
      <c r="CI184" s="74">
        <f t="shared" si="132"/>
        <v>610400</v>
      </c>
      <c r="CJ184" s="74">
        <f t="shared" si="132"/>
        <v>610400</v>
      </c>
      <c r="CK184" s="74">
        <f t="shared" si="132"/>
        <v>610400</v>
      </c>
      <c r="CL184" s="74">
        <f t="shared" si="132"/>
        <v>610400</v>
      </c>
      <c r="CM184" s="74">
        <f t="shared" si="132"/>
        <v>610400</v>
      </c>
      <c r="CN184" s="74">
        <f t="shared" si="132"/>
        <v>610400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>
        <v>0</v>
      </c>
      <c r="H185" s="6">
        <v>159</v>
      </c>
      <c r="I185" s="2" t="s">
        <v>346</v>
      </c>
      <c r="J185" s="60"/>
      <c r="K185" s="61">
        <v>3652.95</v>
      </c>
      <c r="L185" s="77"/>
      <c r="M185" s="63">
        <v>932</v>
      </c>
      <c r="N185" s="64">
        <f t="shared" si="109"/>
        <v>279.60000000000002</v>
      </c>
      <c r="O185" s="64">
        <f t="shared" si="110"/>
        <v>2191.77</v>
      </c>
      <c r="P185" s="64">
        <f t="shared" si="111"/>
        <v>0</v>
      </c>
      <c r="Q185" s="64">
        <f t="shared" si="112"/>
        <v>0</v>
      </c>
      <c r="R185" s="65">
        <f t="shared" si="113"/>
        <v>0.26</v>
      </c>
      <c r="S185" s="65">
        <f t="shared" si="95"/>
        <v>0</v>
      </c>
      <c r="T185" s="64">
        <f t="shared" si="96"/>
        <v>0</v>
      </c>
      <c r="U185" s="64">
        <f t="shared" si="114"/>
        <v>0</v>
      </c>
      <c r="V185" s="63">
        <v>338</v>
      </c>
      <c r="W185" s="64">
        <f t="shared" si="115"/>
        <v>84.5</v>
      </c>
      <c r="X185" s="27">
        <f t="shared" si="116"/>
        <v>279.60000000000002</v>
      </c>
      <c r="Y185" s="11">
        <f t="shared" si="117"/>
        <v>4017.0499999999997</v>
      </c>
      <c r="Z185" s="61">
        <v>4429762257</v>
      </c>
      <c r="AA185" s="63">
        <v>27129</v>
      </c>
      <c r="AB185" s="27">
        <f t="shared" si="97"/>
        <v>163285.13</v>
      </c>
      <c r="AC185" s="10">
        <f t="shared" si="98"/>
        <v>0.63655899999999999</v>
      </c>
      <c r="AD185" s="63">
        <v>108656</v>
      </c>
      <c r="AE185" s="10">
        <f t="shared" si="99"/>
        <v>0.78773400000000005</v>
      </c>
      <c r="AF185" s="10">
        <f t="shared" si="127"/>
        <v>0.31808900000000001</v>
      </c>
      <c r="AG185" s="66">
        <f t="shared" si="100"/>
        <v>0.31808900000000001</v>
      </c>
      <c r="AH185" s="67">
        <f t="shared" si="101"/>
        <v>0</v>
      </c>
      <c r="AI185" s="68">
        <f t="shared" si="118"/>
        <v>0.31808900000000001</v>
      </c>
      <c r="AJ185" s="63">
        <v>0</v>
      </c>
      <c r="AK185">
        <v>0</v>
      </c>
      <c r="AL185" s="26">
        <f t="shared" si="119"/>
        <v>0</v>
      </c>
      <c r="AM185" s="63">
        <v>0</v>
      </c>
      <c r="AN185">
        <v>0</v>
      </c>
      <c r="AO185" s="26">
        <f t="shared" si="120"/>
        <v>0</v>
      </c>
      <c r="AP185" s="26">
        <f t="shared" si="102"/>
        <v>14726408</v>
      </c>
      <c r="AQ185" s="26">
        <f t="shared" si="121"/>
        <v>14726408</v>
      </c>
      <c r="AR185" s="69">
        <v>9348852</v>
      </c>
      <c r="AS185" s="69">
        <f t="shared" si="128"/>
        <v>14726408</v>
      </c>
      <c r="AT185" s="63">
        <v>14676017</v>
      </c>
      <c r="AU185" s="26">
        <f t="shared" si="129"/>
        <v>50391</v>
      </c>
      <c r="AV185" s="70" t="str">
        <f t="shared" si="131"/>
        <v>Yes</v>
      </c>
      <c r="AW185" s="69">
        <f t="shared" si="122"/>
        <v>50391</v>
      </c>
      <c r="AX185" s="71">
        <f t="shared" si="123"/>
        <v>14726408</v>
      </c>
      <c r="AY185" s="72">
        <f t="shared" si="130"/>
        <v>14726408</v>
      </c>
      <c r="AZ185" s="73">
        <f t="shared" si="124"/>
        <v>50391</v>
      </c>
      <c r="BA185" s="73"/>
      <c r="BB185" s="73">
        <f t="shared" si="125"/>
        <v>12673.729793728357</v>
      </c>
      <c r="BC185" s="26"/>
      <c r="BE185" s="74">
        <f t="shared" si="126"/>
        <v>0</v>
      </c>
      <c r="BF185" s="74">
        <f t="shared" si="103"/>
        <v>0</v>
      </c>
      <c r="BG185" s="74">
        <f t="shared" si="103"/>
        <v>0</v>
      </c>
      <c r="BH185" s="74">
        <f t="shared" si="103"/>
        <v>0</v>
      </c>
      <c r="BI185" s="74">
        <f t="shared" si="103"/>
        <v>0</v>
      </c>
      <c r="BJ185" s="74">
        <f t="shared" si="103"/>
        <v>0</v>
      </c>
      <c r="BK185" s="74">
        <f t="shared" si="103"/>
        <v>0</v>
      </c>
      <c r="BL185" s="74">
        <f t="shared" si="103"/>
        <v>0</v>
      </c>
      <c r="BM185" s="74"/>
      <c r="BO185" s="74">
        <f t="shared" si="104"/>
        <v>0</v>
      </c>
      <c r="BP185" s="74">
        <f t="shared" si="104"/>
        <v>0</v>
      </c>
      <c r="BQ185" s="74">
        <f t="shared" si="104"/>
        <v>0</v>
      </c>
      <c r="BR185" s="74">
        <f t="shared" si="104"/>
        <v>0</v>
      </c>
      <c r="BS185" s="74">
        <f t="shared" si="104"/>
        <v>0</v>
      </c>
      <c r="BT185" s="74">
        <f t="shared" si="104"/>
        <v>0</v>
      </c>
      <c r="BU185" s="74">
        <f t="shared" si="104"/>
        <v>0</v>
      </c>
      <c r="BV185" s="74">
        <f t="shared" si="94"/>
        <v>0</v>
      </c>
      <c r="BX185" s="74">
        <f t="shared" si="105"/>
        <v>14726408</v>
      </c>
      <c r="BY185" s="74">
        <f t="shared" si="106"/>
        <v>14726408</v>
      </c>
      <c r="BZ185" s="74">
        <f t="shared" si="106"/>
        <v>14726408</v>
      </c>
      <c r="CA185" s="74">
        <f t="shared" si="106"/>
        <v>14726408</v>
      </c>
      <c r="CB185" s="74">
        <f t="shared" si="106"/>
        <v>14726408</v>
      </c>
      <c r="CC185" s="74">
        <f t="shared" si="106"/>
        <v>14726408</v>
      </c>
      <c r="CD185" s="74">
        <f t="shared" si="106"/>
        <v>14726408</v>
      </c>
      <c r="CE185" s="74">
        <f t="shared" si="106"/>
        <v>14726408</v>
      </c>
      <c r="CF185" s="74"/>
      <c r="CG185" s="74">
        <f t="shared" si="107"/>
        <v>14726408</v>
      </c>
      <c r="CH185" s="74">
        <f t="shared" si="132"/>
        <v>14726408</v>
      </c>
      <c r="CI185" s="74">
        <f t="shared" si="132"/>
        <v>14726408</v>
      </c>
      <c r="CJ185" s="74">
        <f t="shared" si="132"/>
        <v>14726408</v>
      </c>
      <c r="CK185" s="74">
        <f t="shared" si="132"/>
        <v>14726408</v>
      </c>
      <c r="CL185" s="74">
        <f t="shared" si="132"/>
        <v>14726408</v>
      </c>
      <c r="CM185" s="74">
        <f t="shared" si="132"/>
        <v>14726408</v>
      </c>
      <c r="CN185" s="74">
        <f t="shared" si="132"/>
        <v>14726408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>
        <v>0</v>
      </c>
      <c r="H186" s="6">
        <v>160</v>
      </c>
      <c r="I186" s="2" t="s">
        <v>347</v>
      </c>
      <c r="J186" s="60"/>
      <c r="K186" s="61">
        <v>569.59</v>
      </c>
      <c r="L186" s="62"/>
      <c r="M186" s="63">
        <v>191</v>
      </c>
      <c r="N186" s="64">
        <f t="shared" si="109"/>
        <v>57.3</v>
      </c>
      <c r="O186" s="64">
        <f t="shared" si="110"/>
        <v>341.75</v>
      </c>
      <c r="P186" s="64">
        <f t="shared" si="111"/>
        <v>0</v>
      </c>
      <c r="Q186" s="64">
        <f t="shared" si="112"/>
        <v>0</v>
      </c>
      <c r="R186" s="65">
        <f t="shared" si="113"/>
        <v>0.34</v>
      </c>
      <c r="S186" s="65">
        <f t="shared" si="95"/>
        <v>0</v>
      </c>
      <c r="T186" s="64">
        <f t="shared" si="96"/>
        <v>0</v>
      </c>
      <c r="U186" s="64">
        <f t="shared" si="114"/>
        <v>0</v>
      </c>
      <c r="V186" s="63">
        <v>7</v>
      </c>
      <c r="W186" s="64">
        <f t="shared" si="115"/>
        <v>1.75</v>
      </c>
      <c r="X186" s="27">
        <f t="shared" si="116"/>
        <v>57.3</v>
      </c>
      <c r="Y186" s="11">
        <f t="shared" si="117"/>
        <v>628.64</v>
      </c>
      <c r="Z186" s="61">
        <v>845524913.66999996</v>
      </c>
      <c r="AA186" s="63">
        <v>5544</v>
      </c>
      <c r="AB186" s="27">
        <f t="shared" si="97"/>
        <v>152511.71</v>
      </c>
      <c r="AC186" s="10">
        <f t="shared" si="98"/>
        <v>0.59455899999999995</v>
      </c>
      <c r="AD186" s="63">
        <v>85893</v>
      </c>
      <c r="AE186" s="10">
        <f t="shared" si="99"/>
        <v>0.62270700000000001</v>
      </c>
      <c r="AF186" s="10">
        <f t="shared" si="127"/>
        <v>0.39699699999999999</v>
      </c>
      <c r="AG186" s="66">
        <f t="shared" si="100"/>
        <v>0.39699699999999999</v>
      </c>
      <c r="AH186" s="67">
        <f t="shared" si="101"/>
        <v>0</v>
      </c>
      <c r="AI186" s="68">
        <f t="shared" si="118"/>
        <v>0.39699699999999999</v>
      </c>
      <c r="AJ186" s="63">
        <v>190</v>
      </c>
      <c r="AK186">
        <v>4</v>
      </c>
      <c r="AL186" s="26">
        <f t="shared" si="119"/>
        <v>76000</v>
      </c>
      <c r="AM186" s="63">
        <v>0</v>
      </c>
      <c r="AN186">
        <v>0</v>
      </c>
      <c r="AO186" s="26">
        <f t="shared" si="120"/>
        <v>0</v>
      </c>
      <c r="AP186" s="26">
        <f t="shared" si="102"/>
        <v>2876273</v>
      </c>
      <c r="AQ186" s="26">
        <f t="shared" si="121"/>
        <v>2952273</v>
      </c>
      <c r="AR186" s="69">
        <v>3637161</v>
      </c>
      <c r="AS186" s="69">
        <f t="shared" si="128"/>
        <v>2952273</v>
      </c>
      <c r="AT186" s="63">
        <v>3456594</v>
      </c>
      <c r="AU186" s="26">
        <f t="shared" si="129"/>
        <v>504321</v>
      </c>
      <c r="AV186" s="70" t="str">
        <f t="shared" si="131"/>
        <v>No</v>
      </c>
      <c r="AW186" s="69">
        <f t="shared" si="122"/>
        <v>0</v>
      </c>
      <c r="AX186" s="71">
        <f t="shared" si="123"/>
        <v>3456594</v>
      </c>
      <c r="AY186" s="72">
        <f t="shared" si="130"/>
        <v>3456594</v>
      </c>
      <c r="AZ186" s="73">
        <f t="shared" si="124"/>
        <v>0</v>
      </c>
      <c r="BA186" s="73"/>
      <c r="BB186" s="73">
        <f t="shared" si="125"/>
        <v>12719.808985410558</v>
      </c>
      <c r="BC186" s="26"/>
      <c r="BE186" s="74">
        <f t="shared" si="126"/>
        <v>-504321</v>
      </c>
      <c r="BF186" s="74">
        <f t="shared" si="103"/>
        <v>-504321</v>
      </c>
      <c r="BG186" s="74">
        <f t="shared" si="103"/>
        <v>-432253.52909999993</v>
      </c>
      <c r="BH186" s="74">
        <f t="shared" si="103"/>
        <v>-360196.86579902982</v>
      </c>
      <c r="BI186" s="74">
        <f t="shared" si="103"/>
        <v>-288157.49263922404</v>
      </c>
      <c r="BJ186" s="74">
        <f t="shared" si="103"/>
        <v>-216118.1194794178</v>
      </c>
      <c r="BK186" s="74">
        <f t="shared" si="103"/>
        <v>-144085.95025692787</v>
      </c>
      <c r="BL186" s="74">
        <f t="shared" si="103"/>
        <v>-72042.975128463935</v>
      </c>
      <c r="BM186" s="74"/>
      <c r="BO186" s="74">
        <f t="shared" si="104"/>
        <v>0</v>
      </c>
      <c r="BP186" s="74">
        <f t="shared" si="104"/>
        <v>-72067.4709</v>
      </c>
      <c r="BQ186" s="74">
        <f t="shared" si="104"/>
        <v>-72056.663300969987</v>
      </c>
      <c r="BR186" s="74">
        <f t="shared" si="104"/>
        <v>-72039.373159805968</v>
      </c>
      <c r="BS186" s="74">
        <f t="shared" si="104"/>
        <v>-72039.373159806011</v>
      </c>
      <c r="BT186" s="74">
        <f t="shared" si="104"/>
        <v>-72032.169222489945</v>
      </c>
      <c r="BU186" s="74">
        <f t="shared" si="104"/>
        <v>-72042.975128463935</v>
      </c>
      <c r="BV186" s="74">
        <f t="shared" si="94"/>
        <v>-72042.975128463935</v>
      </c>
      <c r="BX186" s="74">
        <f t="shared" si="105"/>
        <v>3456594</v>
      </c>
      <c r="BY186" s="74">
        <f t="shared" si="106"/>
        <v>3384526.5290999999</v>
      </c>
      <c r="BZ186" s="74">
        <f t="shared" si="106"/>
        <v>3312469.8657990298</v>
      </c>
      <c r="CA186" s="74">
        <f t="shared" si="106"/>
        <v>3240430.492639224</v>
      </c>
      <c r="CB186" s="74">
        <f t="shared" si="106"/>
        <v>3168391.1194794178</v>
      </c>
      <c r="CC186" s="74">
        <f t="shared" si="106"/>
        <v>3096358.9502569279</v>
      </c>
      <c r="CD186" s="74">
        <f t="shared" si="106"/>
        <v>3024315.9751284639</v>
      </c>
      <c r="CE186" s="74">
        <f t="shared" si="106"/>
        <v>2952273</v>
      </c>
      <c r="CF186" s="74"/>
      <c r="CG186" s="74">
        <f t="shared" si="107"/>
        <v>3456594</v>
      </c>
      <c r="CH186" s="74">
        <f t="shared" si="132"/>
        <v>3384526.5290999999</v>
      </c>
      <c r="CI186" s="74">
        <f t="shared" si="132"/>
        <v>3312469.8657990298</v>
      </c>
      <c r="CJ186" s="74">
        <f t="shared" si="132"/>
        <v>3240430.492639224</v>
      </c>
      <c r="CK186" s="74">
        <f t="shared" si="132"/>
        <v>3168391.1194794178</v>
      </c>
      <c r="CL186" s="74">
        <f t="shared" si="132"/>
        <v>3096358.9502569279</v>
      </c>
      <c r="CM186" s="74">
        <f t="shared" si="132"/>
        <v>3024315.9751284639</v>
      </c>
      <c r="CN186" s="74">
        <f t="shared" si="132"/>
        <v>2952273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>
        <v>0</v>
      </c>
      <c r="H187" s="6">
        <v>161</v>
      </c>
      <c r="I187" s="2" t="s">
        <v>348</v>
      </c>
      <c r="J187" s="60"/>
      <c r="K187" s="61">
        <v>3736.1</v>
      </c>
      <c r="L187" s="62"/>
      <c r="M187" s="63">
        <v>214</v>
      </c>
      <c r="N187" s="64">
        <f t="shared" si="109"/>
        <v>64.2</v>
      </c>
      <c r="O187" s="64">
        <f t="shared" si="110"/>
        <v>2241.66</v>
      </c>
      <c r="P187" s="64">
        <f t="shared" si="111"/>
        <v>0</v>
      </c>
      <c r="Q187" s="64">
        <f t="shared" si="112"/>
        <v>0</v>
      </c>
      <c r="R187" s="65">
        <f t="shared" si="113"/>
        <v>0.06</v>
      </c>
      <c r="S187" s="65">
        <f t="shared" si="95"/>
        <v>0</v>
      </c>
      <c r="T187" s="64">
        <f t="shared" si="96"/>
        <v>0</v>
      </c>
      <c r="U187" s="64">
        <f t="shared" si="114"/>
        <v>0</v>
      </c>
      <c r="V187" s="63">
        <v>79</v>
      </c>
      <c r="W187" s="64">
        <f t="shared" si="115"/>
        <v>19.75</v>
      </c>
      <c r="X187" s="27">
        <f t="shared" si="116"/>
        <v>64.2</v>
      </c>
      <c r="Y187" s="11">
        <f t="shared" si="117"/>
        <v>3820.0499999999997</v>
      </c>
      <c r="Z187" s="61">
        <v>7563317829.6700001</v>
      </c>
      <c r="AA187" s="63">
        <v>18457</v>
      </c>
      <c r="AB187" s="27">
        <f t="shared" si="97"/>
        <v>409780.45</v>
      </c>
      <c r="AC187" s="10">
        <f t="shared" si="98"/>
        <v>1.5975090000000001</v>
      </c>
      <c r="AD187" s="63">
        <v>230545</v>
      </c>
      <c r="AE187" s="10">
        <f t="shared" si="99"/>
        <v>1.6714039999999999</v>
      </c>
      <c r="AF187" s="10">
        <f t="shared" si="127"/>
        <v>-0.61967799999999995</v>
      </c>
      <c r="AG187" s="66">
        <f t="shared" si="100"/>
        <v>0.01</v>
      </c>
      <c r="AH187" s="67">
        <f t="shared" si="101"/>
        <v>0</v>
      </c>
      <c r="AI187" s="68">
        <f t="shared" si="118"/>
        <v>0.01</v>
      </c>
      <c r="AJ187" s="63">
        <v>0</v>
      </c>
      <c r="AK187">
        <v>0</v>
      </c>
      <c r="AL187" s="26">
        <f t="shared" si="119"/>
        <v>0</v>
      </c>
      <c r="AM187" s="63">
        <v>0</v>
      </c>
      <c r="AN187">
        <v>0</v>
      </c>
      <c r="AO187" s="26">
        <f t="shared" si="120"/>
        <v>0</v>
      </c>
      <c r="AP187" s="26">
        <f t="shared" si="102"/>
        <v>440261</v>
      </c>
      <c r="AQ187" s="26">
        <f t="shared" si="121"/>
        <v>440261</v>
      </c>
      <c r="AR187" s="69">
        <v>462941</v>
      </c>
      <c r="AS187" s="69">
        <f t="shared" si="128"/>
        <v>440261</v>
      </c>
      <c r="AT187" s="63">
        <v>461796</v>
      </c>
      <c r="AU187" s="26">
        <f t="shared" si="129"/>
        <v>21535</v>
      </c>
      <c r="AV187" s="70" t="str">
        <f t="shared" si="131"/>
        <v>No</v>
      </c>
      <c r="AW187" s="69">
        <f t="shared" si="122"/>
        <v>0</v>
      </c>
      <c r="AX187" s="71">
        <f t="shared" si="123"/>
        <v>461796</v>
      </c>
      <c r="AY187" s="72">
        <f t="shared" si="130"/>
        <v>461796</v>
      </c>
      <c r="AZ187" s="73">
        <f t="shared" si="124"/>
        <v>0</v>
      </c>
      <c r="BA187" s="73"/>
      <c r="BB187" s="73">
        <f t="shared" si="125"/>
        <v>11783.966234843821</v>
      </c>
      <c r="BC187" s="26"/>
      <c r="BE187" s="74">
        <f t="shared" si="126"/>
        <v>-21535</v>
      </c>
      <c r="BF187" s="74">
        <f t="shared" ref="BF187:BL195" si="133">$AQ187-CG187</f>
        <v>-21535</v>
      </c>
      <c r="BG187" s="74">
        <f t="shared" si="133"/>
        <v>-18457.64850000001</v>
      </c>
      <c r="BH187" s="74">
        <f t="shared" si="133"/>
        <v>-15380.758495050017</v>
      </c>
      <c r="BI187" s="74">
        <f t="shared" si="133"/>
        <v>-12304.606796040025</v>
      </c>
      <c r="BJ187" s="74">
        <f t="shared" si="133"/>
        <v>-9228.4550970300334</v>
      </c>
      <c r="BK187" s="74">
        <f t="shared" si="133"/>
        <v>-6152.6110131899477</v>
      </c>
      <c r="BL187" s="74">
        <f t="shared" si="133"/>
        <v>-3076.3055065949447</v>
      </c>
      <c r="BM187" s="74"/>
      <c r="BO187" s="74">
        <f t="shared" ref="BO187:BU195" si="134">BE187*BO$16</f>
        <v>0</v>
      </c>
      <c r="BP187" s="74">
        <f t="shared" si="134"/>
        <v>-3077.3514999999998</v>
      </c>
      <c r="BQ187" s="74">
        <f t="shared" si="134"/>
        <v>-3076.8900049500016</v>
      </c>
      <c r="BR187" s="74">
        <f t="shared" si="134"/>
        <v>-3076.1516990100035</v>
      </c>
      <c r="BS187" s="74">
        <f t="shared" si="134"/>
        <v>-3076.1516990100063</v>
      </c>
      <c r="BT187" s="74">
        <f t="shared" si="134"/>
        <v>-3075.8440838401098</v>
      </c>
      <c r="BU187" s="74">
        <f t="shared" si="134"/>
        <v>-3076.3055065949738</v>
      </c>
      <c r="BV187" s="74">
        <f t="shared" si="94"/>
        <v>-3076.3055065949447</v>
      </c>
      <c r="BX187" s="74">
        <f t="shared" si="105"/>
        <v>461796</v>
      </c>
      <c r="BY187" s="74">
        <f t="shared" ref="BY187:CE195" si="135">CG187+BP187</f>
        <v>458718.64850000001</v>
      </c>
      <c r="BZ187" s="74">
        <f t="shared" si="135"/>
        <v>455641.75849505002</v>
      </c>
      <c r="CA187" s="74">
        <f t="shared" si="135"/>
        <v>452565.60679604003</v>
      </c>
      <c r="CB187" s="74">
        <f t="shared" si="135"/>
        <v>449489.45509703003</v>
      </c>
      <c r="CC187" s="74">
        <f t="shared" si="135"/>
        <v>446413.61101318995</v>
      </c>
      <c r="CD187" s="74">
        <f t="shared" si="135"/>
        <v>443337.30550659494</v>
      </c>
      <c r="CE187" s="74">
        <f t="shared" si="135"/>
        <v>440261</v>
      </c>
      <c r="CF187" s="74"/>
      <c r="CG187" s="74">
        <f t="shared" si="107"/>
        <v>461796</v>
      </c>
      <c r="CH187" s="74">
        <f t="shared" ref="CH187:CN195" si="136">IF(OR($C187=1,$B187=1),MAX(BY187,CG187,$AR187),BY187)</f>
        <v>458718.64850000001</v>
      </c>
      <c r="CI187" s="74">
        <f t="shared" si="136"/>
        <v>455641.75849505002</v>
      </c>
      <c r="CJ187" s="74">
        <f t="shared" si="136"/>
        <v>452565.60679604003</v>
      </c>
      <c r="CK187" s="74">
        <f t="shared" si="136"/>
        <v>449489.45509703003</v>
      </c>
      <c r="CL187" s="74">
        <f t="shared" si="136"/>
        <v>446413.61101318995</v>
      </c>
      <c r="CM187" s="74">
        <f t="shared" si="136"/>
        <v>443337.30550659494</v>
      </c>
      <c r="CN187" s="74">
        <f t="shared" si="136"/>
        <v>440261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>
        <v>26</v>
      </c>
      <c r="H188" s="6">
        <v>162</v>
      </c>
      <c r="I188" s="2" t="s">
        <v>349</v>
      </c>
      <c r="J188" s="60"/>
      <c r="K188" s="61">
        <v>1101.3399999999999</v>
      </c>
      <c r="L188" s="76"/>
      <c r="M188" s="63">
        <v>641</v>
      </c>
      <c r="N188" s="64">
        <f t="shared" si="109"/>
        <v>192.3</v>
      </c>
      <c r="O188" s="64">
        <f t="shared" si="110"/>
        <v>660.8</v>
      </c>
      <c r="P188" s="64">
        <f t="shared" si="111"/>
        <v>0</v>
      </c>
      <c r="Q188" s="64">
        <f t="shared" si="112"/>
        <v>0</v>
      </c>
      <c r="R188" s="65">
        <f t="shared" si="113"/>
        <v>0.57999999999999996</v>
      </c>
      <c r="S188" s="65">
        <f t="shared" si="95"/>
        <v>0</v>
      </c>
      <c r="T188" s="64">
        <f t="shared" si="96"/>
        <v>0</v>
      </c>
      <c r="U188" s="64">
        <f t="shared" si="114"/>
        <v>0</v>
      </c>
      <c r="V188" s="63">
        <v>49</v>
      </c>
      <c r="W188" s="64">
        <f t="shared" si="115"/>
        <v>12.25</v>
      </c>
      <c r="X188" s="27">
        <f t="shared" si="116"/>
        <v>192.3</v>
      </c>
      <c r="Y188" s="11">
        <f t="shared" si="117"/>
        <v>1305.8899999999999</v>
      </c>
      <c r="Z188" s="61">
        <v>1451600801.6700001</v>
      </c>
      <c r="AA188" s="63">
        <v>10240</v>
      </c>
      <c r="AB188" s="27">
        <f t="shared" si="97"/>
        <v>141757.89000000001</v>
      </c>
      <c r="AC188" s="10">
        <f t="shared" si="98"/>
        <v>0.55263600000000002</v>
      </c>
      <c r="AD188" s="63">
        <v>73000</v>
      </c>
      <c r="AE188" s="10">
        <f t="shared" si="99"/>
        <v>0.52923500000000001</v>
      </c>
      <c r="AF188" s="10">
        <f t="shared" si="127"/>
        <v>0.45438400000000001</v>
      </c>
      <c r="AG188" s="66">
        <f t="shared" si="100"/>
        <v>0.45438400000000001</v>
      </c>
      <c r="AH188" s="67">
        <f t="shared" si="101"/>
        <v>0</v>
      </c>
      <c r="AI188" s="68">
        <f t="shared" si="118"/>
        <v>0.45438400000000001</v>
      </c>
      <c r="AJ188" s="63">
        <v>0</v>
      </c>
      <c r="AK188">
        <v>0</v>
      </c>
      <c r="AL188" s="26">
        <f t="shared" si="119"/>
        <v>0</v>
      </c>
      <c r="AM188" s="63">
        <v>437</v>
      </c>
      <c r="AN188">
        <v>6</v>
      </c>
      <c r="AO188" s="26">
        <f t="shared" si="120"/>
        <v>262200</v>
      </c>
      <c r="AP188" s="26">
        <f t="shared" si="102"/>
        <v>6838653</v>
      </c>
      <c r="AQ188" s="26">
        <f t="shared" si="121"/>
        <v>7100853</v>
      </c>
      <c r="AR188" s="69">
        <v>8024957</v>
      </c>
      <c r="AS188" s="69">
        <f t="shared" si="128"/>
        <v>8024957</v>
      </c>
      <c r="AT188" s="63">
        <v>8024957</v>
      </c>
      <c r="AU188" s="26">
        <f t="shared" si="129"/>
        <v>924104</v>
      </c>
      <c r="AV188" s="70" t="str">
        <f t="shared" si="131"/>
        <v>No</v>
      </c>
      <c r="AW188" s="69">
        <f t="shared" si="122"/>
        <v>0</v>
      </c>
      <c r="AX188" s="71">
        <f t="shared" si="123"/>
        <v>8024957</v>
      </c>
      <c r="AY188" s="72">
        <f t="shared" si="130"/>
        <v>8024957</v>
      </c>
      <c r="AZ188" s="73">
        <f t="shared" si="124"/>
        <v>0</v>
      </c>
      <c r="BA188" s="73"/>
      <c r="BB188" s="73">
        <f t="shared" si="125"/>
        <v>13665.518595529082</v>
      </c>
      <c r="BC188" s="26"/>
      <c r="BE188" s="74">
        <f t="shared" si="126"/>
        <v>-924104</v>
      </c>
      <c r="BF188" s="74">
        <f t="shared" si="133"/>
        <v>-924104</v>
      </c>
      <c r="BG188" s="74">
        <f t="shared" si="133"/>
        <v>-924104</v>
      </c>
      <c r="BH188" s="74">
        <f t="shared" si="133"/>
        <v>-924104</v>
      </c>
      <c r="BI188" s="74">
        <f t="shared" si="133"/>
        <v>-924104</v>
      </c>
      <c r="BJ188" s="74">
        <f t="shared" si="133"/>
        <v>-924104</v>
      </c>
      <c r="BK188" s="74">
        <f t="shared" si="133"/>
        <v>-924104</v>
      </c>
      <c r="BL188" s="74">
        <f t="shared" si="133"/>
        <v>-924104</v>
      </c>
      <c r="BM188" s="74"/>
      <c r="BO188" s="74">
        <f t="shared" si="134"/>
        <v>0</v>
      </c>
      <c r="BP188" s="74">
        <f t="shared" si="134"/>
        <v>-132054.46160000001</v>
      </c>
      <c r="BQ188" s="74">
        <f t="shared" si="134"/>
        <v>-154048.13679999998</v>
      </c>
      <c r="BR188" s="74">
        <f t="shared" si="134"/>
        <v>-184820.80000000002</v>
      </c>
      <c r="BS188" s="74">
        <f t="shared" si="134"/>
        <v>-231026</v>
      </c>
      <c r="BT188" s="74">
        <f t="shared" si="134"/>
        <v>-308003.86319999996</v>
      </c>
      <c r="BU188" s="74">
        <f t="shared" si="134"/>
        <v>-462052</v>
      </c>
      <c r="BV188" s="74">
        <f t="shared" si="94"/>
        <v>-924104</v>
      </c>
      <c r="BX188" s="74">
        <f t="shared" si="105"/>
        <v>8024957</v>
      </c>
      <c r="BY188" s="74">
        <f t="shared" si="135"/>
        <v>7892902.5384</v>
      </c>
      <c r="BZ188" s="74">
        <f t="shared" si="135"/>
        <v>7870908.8631999996</v>
      </c>
      <c r="CA188" s="74">
        <f t="shared" si="135"/>
        <v>7840136.2000000002</v>
      </c>
      <c r="CB188" s="74">
        <f t="shared" si="135"/>
        <v>7793931</v>
      </c>
      <c r="CC188" s="74">
        <f t="shared" si="135"/>
        <v>7716953.1368000004</v>
      </c>
      <c r="CD188" s="74">
        <f t="shared" si="135"/>
        <v>7562905</v>
      </c>
      <c r="CE188" s="74">
        <f t="shared" si="135"/>
        <v>7100853</v>
      </c>
      <c r="CF188" s="74"/>
      <c r="CG188" s="74">
        <f t="shared" si="107"/>
        <v>8024957</v>
      </c>
      <c r="CH188" s="74">
        <f t="shared" si="136"/>
        <v>8024957</v>
      </c>
      <c r="CI188" s="74">
        <f t="shared" si="136"/>
        <v>8024957</v>
      </c>
      <c r="CJ188" s="74">
        <f t="shared" si="136"/>
        <v>8024957</v>
      </c>
      <c r="CK188" s="74">
        <f t="shared" si="136"/>
        <v>8024957</v>
      </c>
      <c r="CL188" s="74">
        <f t="shared" si="136"/>
        <v>8024957</v>
      </c>
      <c r="CM188" s="74">
        <f t="shared" si="136"/>
        <v>8024957</v>
      </c>
      <c r="CN188" s="74">
        <f t="shared" si="136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>
        <v>6</v>
      </c>
      <c r="H189" s="6">
        <v>163</v>
      </c>
      <c r="I189" s="2" t="s">
        <v>350</v>
      </c>
      <c r="J189" s="60"/>
      <c r="K189" s="61">
        <v>3076.37</v>
      </c>
      <c r="L189" s="76"/>
      <c r="M189" s="63">
        <v>2285</v>
      </c>
      <c r="N189" s="64">
        <f t="shared" si="109"/>
        <v>685.5</v>
      </c>
      <c r="O189" s="64">
        <f t="shared" si="110"/>
        <v>1845.82</v>
      </c>
      <c r="P189" s="64">
        <f t="shared" si="111"/>
        <v>439.18000000000006</v>
      </c>
      <c r="Q189" s="64">
        <f t="shared" si="112"/>
        <v>65.88</v>
      </c>
      <c r="R189" s="65">
        <f t="shared" si="113"/>
        <v>0.74</v>
      </c>
      <c r="S189" s="65">
        <f t="shared" si="95"/>
        <v>0.14000000000000001</v>
      </c>
      <c r="T189" s="64">
        <f t="shared" si="96"/>
        <v>430.69</v>
      </c>
      <c r="U189" s="64">
        <f t="shared" si="114"/>
        <v>64.599999999999994</v>
      </c>
      <c r="V189" s="63">
        <v>1015</v>
      </c>
      <c r="W189" s="64">
        <f t="shared" si="115"/>
        <v>253.75</v>
      </c>
      <c r="X189" s="27">
        <f t="shared" si="116"/>
        <v>685.5</v>
      </c>
      <c r="Y189" s="11">
        <f t="shared" si="117"/>
        <v>4081.5</v>
      </c>
      <c r="Z189" s="61">
        <v>1916036209.6700001</v>
      </c>
      <c r="AA189" s="63">
        <v>24399</v>
      </c>
      <c r="AB189" s="27">
        <f t="shared" si="97"/>
        <v>78529.289999999994</v>
      </c>
      <c r="AC189" s="10">
        <f t="shared" si="98"/>
        <v>0.306143</v>
      </c>
      <c r="AD189" s="63">
        <v>54533</v>
      </c>
      <c r="AE189" s="10">
        <f t="shared" si="99"/>
        <v>0.39535300000000001</v>
      </c>
      <c r="AF189" s="10">
        <f t="shared" si="127"/>
        <v>0.66709399999999996</v>
      </c>
      <c r="AG189" s="66">
        <f t="shared" si="100"/>
        <v>0.66709399999999996</v>
      </c>
      <c r="AH189" s="67">
        <f t="shared" si="101"/>
        <v>0.05</v>
      </c>
      <c r="AI189" s="68">
        <f t="shared" si="118"/>
        <v>0.71709400000000001</v>
      </c>
      <c r="AJ189" s="63">
        <v>0</v>
      </c>
      <c r="AK189">
        <v>0</v>
      </c>
      <c r="AL189" s="26">
        <f t="shared" si="119"/>
        <v>0</v>
      </c>
      <c r="AM189" s="63">
        <v>0</v>
      </c>
      <c r="AN189">
        <v>0</v>
      </c>
      <c r="AO189" s="26">
        <f t="shared" si="120"/>
        <v>0</v>
      </c>
      <c r="AP189" s="26">
        <f t="shared" si="102"/>
        <v>33731591</v>
      </c>
      <c r="AQ189" s="26">
        <f t="shared" si="121"/>
        <v>33731591</v>
      </c>
      <c r="AR189" s="69">
        <v>26582071</v>
      </c>
      <c r="AS189" s="69">
        <f t="shared" si="128"/>
        <v>33829263</v>
      </c>
      <c r="AT189" s="63">
        <v>33829263</v>
      </c>
      <c r="AU189" s="26">
        <f t="shared" si="129"/>
        <v>97672</v>
      </c>
      <c r="AV189" s="70" t="str">
        <f t="shared" si="131"/>
        <v>No</v>
      </c>
      <c r="AW189" s="69">
        <f t="shared" si="122"/>
        <v>0</v>
      </c>
      <c r="AX189" s="71">
        <f t="shared" si="123"/>
        <v>33829263</v>
      </c>
      <c r="AY189" s="72">
        <f t="shared" si="130"/>
        <v>33829263</v>
      </c>
      <c r="AZ189" s="73">
        <f t="shared" si="124"/>
        <v>0</v>
      </c>
      <c r="BA189" s="73"/>
      <c r="BB189" s="73">
        <f t="shared" si="125"/>
        <v>15290.516907914198</v>
      </c>
      <c r="BC189" s="26"/>
      <c r="BE189" s="74">
        <f t="shared" si="126"/>
        <v>-97672</v>
      </c>
      <c r="BF189" s="74">
        <f t="shared" si="133"/>
        <v>-97672</v>
      </c>
      <c r="BG189" s="74">
        <f t="shared" si="133"/>
        <v>-97672</v>
      </c>
      <c r="BH189" s="74">
        <f t="shared" si="133"/>
        <v>-97672</v>
      </c>
      <c r="BI189" s="74">
        <f t="shared" si="133"/>
        <v>-97672</v>
      </c>
      <c r="BJ189" s="74">
        <f t="shared" si="133"/>
        <v>-97672</v>
      </c>
      <c r="BK189" s="74">
        <f t="shared" si="133"/>
        <v>-97672</v>
      </c>
      <c r="BL189" s="74">
        <f t="shared" si="133"/>
        <v>-97672</v>
      </c>
      <c r="BM189" s="74"/>
      <c r="BO189" s="74">
        <f t="shared" si="134"/>
        <v>0</v>
      </c>
      <c r="BP189" s="74">
        <f t="shared" si="134"/>
        <v>-13957.328799999999</v>
      </c>
      <c r="BQ189" s="74">
        <f t="shared" si="134"/>
        <v>-16281.922399999999</v>
      </c>
      <c r="BR189" s="74">
        <f t="shared" si="134"/>
        <v>-19534.400000000001</v>
      </c>
      <c r="BS189" s="74">
        <f t="shared" si="134"/>
        <v>-24418</v>
      </c>
      <c r="BT189" s="74">
        <f t="shared" si="134"/>
        <v>-32554.077599999997</v>
      </c>
      <c r="BU189" s="74">
        <f t="shared" si="134"/>
        <v>-48836</v>
      </c>
      <c r="BV189" s="74">
        <f t="shared" si="94"/>
        <v>-97672</v>
      </c>
      <c r="BX189" s="74">
        <f t="shared" si="105"/>
        <v>33829263</v>
      </c>
      <c r="BY189" s="74">
        <f t="shared" si="135"/>
        <v>33815305.6712</v>
      </c>
      <c r="BZ189" s="74">
        <f t="shared" si="135"/>
        <v>33812981.077600002</v>
      </c>
      <c r="CA189" s="74">
        <f t="shared" si="135"/>
        <v>33809728.600000001</v>
      </c>
      <c r="CB189" s="74">
        <f t="shared" si="135"/>
        <v>33804845</v>
      </c>
      <c r="CC189" s="74">
        <f t="shared" si="135"/>
        <v>33796708.922399998</v>
      </c>
      <c r="CD189" s="74">
        <f t="shared" si="135"/>
        <v>33780427</v>
      </c>
      <c r="CE189" s="74">
        <f t="shared" si="135"/>
        <v>33731591</v>
      </c>
      <c r="CF189" s="74"/>
      <c r="CG189" s="74">
        <f t="shared" si="107"/>
        <v>33829263</v>
      </c>
      <c r="CH189" s="74">
        <f t="shared" si="136"/>
        <v>33829263</v>
      </c>
      <c r="CI189" s="74">
        <f t="shared" si="136"/>
        <v>33829263</v>
      </c>
      <c r="CJ189" s="74">
        <f t="shared" si="136"/>
        <v>33829263</v>
      </c>
      <c r="CK189" s="74">
        <f t="shared" si="136"/>
        <v>33829263</v>
      </c>
      <c r="CL189" s="74">
        <f t="shared" si="136"/>
        <v>33829263</v>
      </c>
      <c r="CM189" s="74">
        <f t="shared" si="136"/>
        <v>33829263</v>
      </c>
      <c r="CN189" s="74">
        <f t="shared" si="136"/>
        <v>33829263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>
        <v>40</v>
      </c>
      <c r="H190" s="6">
        <v>164</v>
      </c>
      <c r="I190" s="2" t="s">
        <v>351</v>
      </c>
      <c r="J190" s="60"/>
      <c r="K190" s="61">
        <v>3771.24</v>
      </c>
      <c r="L190" s="76"/>
      <c r="M190" s="63">
        <v>1883</v>
      </c>
      <c r="N190" s="64">
        <f t="shared" si="109"/>
        <v>564.9</v>
      </c>
      <c r="O190" s="64">
        <f t="shared" si="110"/>
        <v>2262.7399999999998</v>
      </c>
      <c r="P190" s="64">
        <f t="shared" si="111"/>
        <v>0</v>
      </c>
      <c r="Q190" s="64">
        <f t="shared" si="112"/>
        <v>0</v>
      </c>
      <c r="R190" s="65">
        <f t="shared" si="113"/>
        <v>0.5</v>
      </c>
      <c r="S190" s="65">
        <f t="shared" si="95"/>
        <v>0</v>
      </c>
      <c r="T190" s="64">
        <f t="shared" si="96"/>
        <v>0</v>
      </c>
      <c r="U190" s="64">
        <f t="shared" si="114"/>
        <v>0</v>
      </c>
      <c r="V190" s="63">
        <v>136</v>
      </c>
      <c r="W190" s="64">
        <f t="shared" si="115"/>
        <v>34</v>
      </c>
      <c r="X190" s="27">
        <f t="shared" si="116"/>
        <v>564.9</v>
      </c>
      <c r="Y190" s="11">
        <f t="shared" si="117"/>
        <v>4370.1399999999994</v>
      </c>
      <c r="Z190" s="61">
        <v>6010428915</v>
      </c>
      <c r="AA190" s="63">
        <v>29453</v>
      </c>
      <c r="AB190" s="27">
        <f t="shared" si="97"/>
        <v>204068.48000000001</v>
      </c>
      <c r="AC190" s="10">
        <f t="shared" si="98"/>
        <v>0.79555100000000001</v>
      </c>
      <c r="AD190" s="63">
        <v>103521</v>
      </c>
      <c r="AE190" s="10">
        <f t="shared" si="99"/>
        <v>0.75050600000000001</v>
      </c>
      <c r="AF190" s="10">
        <f t="shared" si="127"/>
        <v>0.21796299999999999</v>
      </c>
      <c r="AG190" s="66">
        <f t="shared" si="100"/>
        <v>0.21796299999999999</v>
      </c>
      <c r="AH190" s="67">
        <f t="shared" si="101"/>
        <v>0</v>
      </c>
      <c r="AI190" s="68">
        <f t="shared" si="118"/>
        <v>0.21796299999999999</v>
      </c>
      <c r="AJ190" s="63">
        <v>0</v>
      </c>
      <c r="AK190">
        <v>0</v>
      </c>
      <c r="AL190" s="26">
        <f t="shared" si="119"/>
        <v>0</v>
      </c>
      <c r="AM190" s="63">
        <v>0</v>
      </c>
      <c r="AN190">
        <v>0</v>
      </c>
      <c r="AO190" s="26">
        <f t="shared" si="120"/>
        <v>0</v>
      </c>
      <c r="AP190" s="26">
        <f t="shared" si="102"/>
        <v>10977895</v>
      </c>
      <c r="AQ190" s="26">
        <f t="shared" si="121"/>
        <v>10977895</v>
      </c>
      <c r="AR190" s="69">
        <v>12130392</v>
      </c>
      <c r="AS190" s="69">
        <f t="shared" si="128"/>
        <v>12130392</v>
      </c>
      <c r="AT190" s="63">
        <v>12130392</v>
      </c>
      <c r="AU190" s="26">
        <f t="shared" si="129"/>
        <v>1152497</v>
      </c>
      <c r="AV190" s="70" t="str">
        <f t="shared" si="131"/>
        <v>No</v>
      </c>
      <c r="AW190" s="69">
        <f t="shared" si="122"/>
        <v>0</v>
      </c>
      <c r="AX190" s="71">
        <f t="shared" si="123"/>
        <v>12130392</v>
      </c>
      <c r="AY190" s="72">
        <f t="shared" si="130"/>
        <v>12130392</v>
      </c>
      <c r="AZ190" s="73">
        <f t="shared" si="124"/>
        <v>0</v>
      </c>
      <c r="BA190" s="73"/>
      <c r="BB190" s="73">
        <f t="shared" si="125"/>
        <v>13355.252781578472</v>
      </c>
      <c r="BC190" s="26"/>
      <c r="BE190" s="74">
        <f t="shared" si="126"/>
        <v>-1152497</v>
      </c>
      <c r="BF190" s="74">
        <f t="shared" si="133"/>
        <v>-1152497</v>
      </c>
      <c r="BG190" s="74">
        <f t="shared" si="133"/>
        <v>-1152497</v>
      </c>
      <c r="BH190" s="74">
        <f t="shared" si="133"/>
        <v>-1152497</v>
      </c>
      <c r="BI190" s="74">
        <f t="shared" si="133"/>
        <v>-1152497</v>
      </c>
      <c r="BJ190" s="74">
        <f t="shared" si="133"/>
        <v>-1152497</v>
      </c>
      <c r="BK190" s="74">
        <f t="shared" si="133"/>
        <v>-1152497</v>
      </c>
      <c r="BL190" s="74">
        <f t="shared" si="133"/>
        <v>-1152497</v>
      </c>
      <c r="BM190" s="74"/>
      <c r="BO190" s="74">
        <f t="shared" si="134"/>
        <v>0</v>
      </c>
      <c r="BP190" s="74">
        <f t="shared" si="134"/>
        <v>-164691.82130000001</v>
      </c>
      <c r="BQ190" s="74">
        <f t="shared" si="134"/>
        <v>-192121.2499</v>
      </c>
      <c r="BR190" s="74">
        <f t="shared" si="134"/>
        <v>-230499.40000000002</v>
      </c>
      <c r="BS190" s="74">
        <f t="shared" si="134"/>
        <v>-288124.25</v>
      </c>
      <c r="BT190" s="74">
        <f t="shared" si="134"/>
        <v>-384127.2501</v>
      </c>
      <c r="BU190" s="74">
        <f t="shared" si="134"/>
        <v>-576248.5</v>
      </c>
      <c r="BV190" s="74">
        <f t="shared" si="94"/>
        <v>-1152497</v>
      </c>
      <c r="BX190" s="74">
        <f t="shared" si="105"/>
        <v>12130392</v>
      </c>
      <c r="BY190" s="74">
        <f t="shared" si="135"/>
        <v>11965700.1787</v>
      </c>
      <c r="BZ190" s="74">
        <f t="shared" si="135"/>
        <v>11938270.7501</v>
      </c>
      <c r="CA190" s="74">
        <f t="shared" si="135"/>
        <v>11899892.6</v>
      </c>
      <c r="CB190" s="74">
        <f t="shared" si="135"/>
        <v>11842267.75</v>
      </c>
      <c r="CC190" s="74">
        <f t="shared" si="135"/>
        <v>11746264.7499</v>
      </c>
      <c r="CD190" s="74">
        <f t="shared" si="135"/>
        <v>11554143.5</v>
      </c>
      <c r="CE190" s="74">
        <f t="shared" si="135"/>
        <v>10977895</v>
      </c>
      <c r="CF190" s="74"/>
      <c r="CG190" s="74">
        <f t="shared" si="107"/>
        <v>12130392</v>
      </c>
      <c r="CH190" s="74">
        <f t="shared" si="136"/>
        <v>12130392</v>
      </c>
      <c r="CI190" s="74">
        <f t="shared" si="136"/>
        <v>12130392</v>
      </c>
      <c r="CJ190" s="74">
        <f t="shared" si="136"/>
        <v>12130392</v>
      </c>
      <c r="CK190" s="74">
        <f t="shared" si="136"/>
        <v>12130392</v>
      </c>
      <c r="CL190" s="74">
        <f t="shared" si="136"/>
        <v>12130392</v>
      </c>
      <c r="CM190" s="74">
        <f t="shared" si="136"/>
        <v>12130392</v>
      </c>
      <c r="CN190" s="74">
        <f t="shared" si="136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>
        <v>0</v>
      </c>
      <c r="H191" s="6">
        <v>165</v>
      </c>
      <c r="I191" s="2" t="s">
        <v>352</v>
      </c>
      <c r="J191" s="60"/>
      <c r="K191" s="61">
        <v>1507.68</v>
      </c>
      <c r="L191" s="62"/>
      <c r="M191" s="63">
        <v>705</v>
      </c>
      <c r="N191" s="64">
        <f t="shared" si="109"/>
        <v>211.5</v>
      </c>
      <c r="O191" s="64">
        <f t="shared" si="110"/>
        <v>904.61</v>
      </c>
      <c r="P191" s="64">
        <f t="shared" si="111"/>
        <v>0</v>
      </c>
      <c r="Q191" s="64">
        <f t="shared" si="112"/>
        <v>0</v>
      </c>
      <c r="R191" s="65">
        <f t="shared" si="113"/>
        <v>0.47</v>
      </c>
      <c r="S191" s="65">
        <f t="shared" si="95"/>
        <v>0</v>
      </c>
      <c r="T191" s="64">
        <f t="shared" si="96"/>
        <v>0</v>
      </c>
      <c r="U191" s="64">
        <f t="shared" si="114"/>
        <v>0</v>
      </c>
      <c r="V191" s="63">
        <v>107</v>
      </c>
      <c r="W191" s="64">
        <f t="shared" si="115"/>
        <v>26.75</v>
      </c>
      <c r="X191" s="27">
        <f t="shared" si="116"/>
        <v>211.5</v>
      </c>
      <c r="Y191" s="11">
        <f t="shared" si="117"/>
        <v>1745.93</v>
      </c>
      <c r="Z191" s="61">
        <v>2597748499</v>
      </c>
      <c r="AA191" s="63">
        <v>12537</v>
      </c>
      <c r="AB191" s="27">
        <f t="shared" si="97"/>
        <v>207206.55</v>
      </c>
      <c r="AC191" s="10">
        <f t="shared" si="98"/>
        <v>0.80778499999999998</v>
      </c>
      <c r="AD191" s="63">
        <v>85570</v>
      </c>
      <c r="AE191" s="10">
        <f t="shared" si="99"/>
        <v>0.62036500000000006</v>
      </c>
      <c r="AF191" s="10">
        <f t="shared" si="127"/>
        <v>0.248441</v>
      </c>
      <c r="AG191" s="66">
        <f t="shared" si="100"/>
        <v>0.248441</v>
      </c>
      <c r="AH191" s="67">
        <f t="shared" si="101"/>
        <v>0</v>
      </c>
      <c r="AI191" s="68">
        <f t="shared" si="118"/>
        <v>0.248441</v>
      </c>
      <c r="AJ191" s="63">
        <v>0</v>
      </c>
      <c r="AK191">
        <v>0</v>
      </c>
      <c r="AL191" s="26">
        <f t="shared" si="119"/>
        <v>0</v>
      </c>
      <c r="AM191" s="63">
        <v>0</v>
      </c>
      <c r="AN191">
        <v>0</v>
      </c>
      <c r="AO191" s="26">
        <f t="shared" si="120"/>
        <v>0</v>
      </c>
      <c r="AP191" s="26">
        <f t="shared" si="102"/>
        <v>4999091</v>
      </c>
      <c r="AQ191" s="26">
        <f t="shared" si="121"/>
        <v>4999091</v>
      </c>
      <c r="AR191" s="69">
        <v>5167806</v>
      </c>
      <c r="AS191" s="69">
        <f t="shared" si="128"/>
        <v>5225299</v>
      </c>
      <c r="AT191" s="63">
        <v>5225299</v>
      </c>
      <c r="AU191" s="26">
        <f t="shared" si="129"/>
        <v>226208</v>
      </c>
      <c r="AV191" s="70" t="str">
        <f t="shared" si="131"/>
        <v>No</v>
      </c>
      <c r="AW191" s="69">
        <f t="shared" si="122"/>
        <v>0</v>
      </c>
      <c r="AX191" s="71">
        <f t="shared" si="123"/>
        <v>5225299</v>
      </c>
      <c r="AY191" s="72">
        <f t="shared" si="130"/>
        <v>5225299</v>
      </c>
      <c r="AZ191" s="73">
        <f t="shared" si="124"/>
        <v>0</v>
      </c>
      <c r="BA191" s="73"/>
      <c r="BB191" s="73">
        <f t="shared" si="125"/>
        <v>13346.229471771197</v>
      </c>
      <c r="BC191" s="26"/>
      <c r="BE191" s="74">
        <f t="shared" si="126"/>
        <v>-226208</v>
      </c>
      <c r="BF191" s="74">
        <f t="shared" si="133"/>
        <v>-226208</v>
      </c>
      <c r="BG191" s="74">
        <f t="shared" si="133"/>
        <v>-226208</v>
      </c>
      <c r="BH191" s="74">
        <f t="shared" si="133"/>
        <v>-226208</v>
      </c>
      <c r="BI191" s="74">
        <f t="shared" si="133"/>
        <v>-226208</v>
      </c>
      <c r="BJ191" s="74">
        <f t="shared" si="133"/>
        <v>-226208</v>
      </c>
      <c r="BK191" s="74">
        <f t="shared" si="133"/>
        <v>-226208</v>
      </c>
      <c r="BL191" s="74">
        <f t="shared" si="133"/>
        <v>-226208</v>
      </c>
      <c r="BM191" s="74"/>
      <c r="BO191" s="74">
        <f t="shared" si="134"/>
        <v>0</v>
      </c>
      <c r="BP191" s="74">
        <f t="shared" si="134"/>
        <v>-32325.123199999998</v>
      </c>
      <c r="BQ191" s="74">
        <f t="shared" si="134"/>
        <v>-37708.873599999999</v>
      </c>
      <c r="BR191" s="74">
        <f t="shared" si="134"/>
        <v>-45241.600000000006</v>
      </c>
      <c r="BS191" s="74">
        <f t="shared" si="134"/>
        <v>-56552</v>
      </c>
      <c r="BT191" s="74">
        <f t="shared" si="134"/>
        <v>-75395.126399999994</v>
      </c>
      <c r="BU191" s="74">
        <f t="shared" si="134"/>
        <v>-113104</v>
      </c>
      <c r="BV191" s="74">
        <f t="shared" si="94"/>
        <v>-226208</v>
      </c>
      <c r="BX191" s="74">
        <f t="shared" si="105"/>
        <v>5225299</v>
      </c>
      <c r="BY191" s="74">
        <f t="shared" si="135"/>
        <v>5192973.8767999997</v>
      </c>
      <c r="BZ191" s="74">
        <f t="shared" si="135"/>
        <v>5187590.1264000004</v>
      </c>
      <c r="CA191" s="74">
        <f t="shared" si="135"/>
        <v>5180057.4000000004</v>
      </c>
      <c r="CB191" s="74">
        <f t="shared" si="135"/>
        <v>5168747</v>
      </c>
      <c r="CC191" s="74">
        <f t="shared" si="135"/>
        <v>5149903.8735999996</v>
      </c>
      <c r="CD191" s="74">
        <f t="shared" si="135"/>
        <v>5112195</v>
      </c>
      <c r="CE191" s="74">
        <f t="shared" si="135"/>
        <v>4999091</v>
      </c>
      <c r="CF191" s="74"/>
      <c r="CG191" s="74">
        <f t="shared" si="107"/>
        <v>5225299</v>
      </c>
      <c r="CH191" s="74">
        <f t="shared" si="136"/>
        <v>5225299</v>
      </c>
      <c r="CI191" s="74">
        <f t="shared" si="136"/>
        <v>5225299</v>
      </c>
      <c r="CJ191" s="74">
        <f t="shared" si="136"/>
        <v>5225299</v>
      </c>
      <c r="CK191" s="74">
        <f t="shared" si="136"/>
        <v>5225299</v>
      </c>
      <c r="CL191" s="74">
        <f t="shared" si="136"/>
        <v>5225299</v>
      </c>
      <c r="CM191" s="74">
        <f t="shared" si="136"/>
        <v>5225299</v>
      </c>
      <c r="CN191" s="74">
        <f t="shared" si="136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>
        <v>0</v>
      </c>
      <c r="H192" s="6">
        <v>166</v>
      </c>
      <c r="I192" s="2" t="s">
        <v>353</v>
      </c>
      <c r="J192" s="60"/>
      <c r="K192" s="61">
        <v>2243.1799999999998</v>
      </c>
      <c r="L192" s="62"/>
      <c r="M192" s="63">
        <v>777</v>
      </c>
      <c r="N192" s="64">
        <f t="shared" si="109"/>
        <v>233.1</v>
      </c>
      <c r="O192" s="64">
        <f t="shared" si="110"/>
        <v>1345.91</v>
      </c>
      <c r="P192" s="64">
        <f t="shared" si="111"/>
        <v>0</v>
      </c>
      <c r="Q192" s="64">
        <f t="shared" si="112"/>
        <v>0</v>
      </c>
      <c r="R192" s="65">
        <f t="shared" si="113"/>
        <v>0.35</v>
      </c>
      <c r="S192" s="65">
        <f t="shared" si="95"/>
        <v>0</v>
      </c>
      <c r="T192" s="64">
        <f t="shared" si="96"/>
        <v>0</v>
      </c>
      <c r="U192" s="64">
        <f t="shared" si="114"/>
        <v>0</v>
      </c>
      <c r="V192" s="63">
        <v>117</v>
      </c>
      <c r="W192" s="64">
        <f t="shared" si="115"/>
        <v>29.25</v>
      </c>
      <c r="X192" s="27">
        <f t="shared" si="116"/>
        <v>233.1</v>
      </c>
      <c r="Y192" s="11">
        <f t="shared" si="117"/>
        <v>2505.5299999999997</v>
      </c>
      <c r="Z192" s="61">
        <v>2255847010</v>
      </c>
      <c r="AA192" s="63">
        <v>16190</v>
      </c>
      <c r="AB192" s="27">
        <f t="shared" si="97"/>
        <v>139335.82999999999</v>
      </c>
      <c r="AC192" s="10">
        <f t="shared" si="98"/>
        <v>0.54319399999999995</v>
      </c>
      <c r="AD192" s="63">
        <v>113433</v>
      </c>
      <c r="AE192" s="10">
        <f t="shared" si="99"/>
        <v>0.82236600000000004</v>
      </c>
      <c r="AF192" s="10">
        <f t="shared" si="127"/>
        <v>0.373054</v>
      </c>
      <c r="AG192" s="66">
        <f t="shared" si="100"/>
        <v>0.373054</v>
      </c>
      <c r="AH192" s="67">
        <f t="shared" si="101"/>
        <v>0</v>
      </c>
      <c r="AI192" s="68">
        <f t="shared" si="118"/>
        <v>0.373054</v>
      </c>
      <c r="AJ192" s="63">
        <v>0</v>
      </c>
      <c r="AK192">
        <v>0</v>
      </c>
      <c r="AL192" s="26">
        <f t="shared" si="119"/>
        <v>0</v>
      </c>
      <c r="AM192" s="63">
        <v>0</v>
      </c>
      <c r="AN192">
        <v>0</v>
      </c>
      <c r="AO192" s="26">
        <f t="shared" si="120"/>
        <v>0</v>
      </c>
      <c r="AP192" s="26">
        <f t="shared" si="102"/>
        <v>10772394</v>
      </c>
      <c r="AQ192" s="26">
        <f t="shared" si="121"/>
        <v>10772394</v>
      </c>
      <c r="AR192" s="69">
        <v>13423576</v>
      </c>
      <c r="AS192" s="69">
        <f t="shared" si="128"/>
        <v>10772394</v>
      </c>
      <c r="AT192" s="63">
        <v>12387171</v>
      </c>
      <c r="AU192" s="26">
        <f t="shared" si="129"/>
        <v>1614777</v>
      </c>
      <c r="AV192" s="70" t="str">
        <f t="shared" si="131"/>
        <v>No</v>
      </c>
      <c r="AW192" s="69">
        <f t="shared" si="122"/>
        <v>0</v>
      </c>
      <c r="AX192" s="71">
        <f t="shared" si="123"/>
        <v>12387171</v>
      </c>
      <c r="AY192" s="72">
        <f t="shared" si="130"/>
        <v>12387171</v>
      </c>
      <c r="AZ192" s="73">
        <f t="shared" si="124"/>
        <v>0</v>
      </c>
      <c r="BA192" s="73"/>
      <c r="BB192" s="73">
        <f t="shared" si="125"/>
        <v>12872.90063659626</v>
      </c>
      <c r="BC192" s="26"/>
      <c r="BE192" s="74">
        <f t="shared" si="126"/>
        <v>-1614777</v>
      </c>
      <c r="BF192" s="74">
        <f t="shared" si="133"/>
        <v>-1614777</v>
      </c>
      <c r="BG192" s="74">
        <f t="shared" si="133"/>
        <v>-1384025.3666999992</v>
      </c>
      <c r="BH192" s="74">
        <f t="shared" si="133"/>
        <v>-1153308.3380711097</v>
      </c>
      <c r="BI192" s="74">
        <f t="shared" si="133"/>
        <v>-922646.67045688815</v>
      </c>
      <c r="BJ192" s="74">
        <f t="shared" si="133"/>
        <v>-691985.00284266658</v>
      </c>
      <c r="BK192" s="74">
        <f t="shared" si="133"/>
        <v>-461346.40139520541</v>
      </c>
      <c r="BL192" s="74">
        <f t="shared" si="133"/>
        <v>-230673.2006976027</v>
      </c>
      <c r="BM192" s="74"/>
      <c r="BO192" s="74">
        <f t="shared" si="134"/>
        <v>0</v>
      </c>
      <c r="BP192" s="74">
        <f t="shared" si="134"/>
        <v>-230751.63329999999</v>
      </c>
      <c r="BQ192" s="74">
        <f t="shared" si="134"/>
        <v>-230717.02862888985</v>
      </c>
      <c r="BR192" s="74">
        <f t="shared" si="134"/>
        <v>-230661.66761422195</v>
      </c>
      <c r="BS192" s="74">
        <f t="shared" si="134"/>
        <v>-230661.66761422204</v>
      </c>
      <c r="BT192" s="74">
        <f t="shared" si="134"/>
        <v>-230638.60144746077</v>
      </c>
      <c r="BU192" s="74">
        <f t="shared" si="134"/>
        <v>-230673.2006976027</v>
      </c>
      <c r="BV192" s="74">
        <f t="shared" si="94"/>
        <v>-230673.2006976027</v>
      </c>
      <c r="BX192" s="74">
        <f t="shared" si="105"/>
        <v>12387171</v>
      </c>
      <c r="BY192" s="74">
        <f t="shared" si="135"/>
        <v>12156419.366699999</v>
      </c>
      <c r="BZ192" s="74">
        <f t="shared" si="135"/>
        <v>11925702.33807111</v>
      </c>
      <c r="CA192" s="74">
        <f t="shared" si="135"/>
        <v>11695040.670456888</v>
      </c>
      <c r="CB192" s="74">
        <f t="shared" si="135"/>
        <v>11464379.002842667</v>
      </c>
      <c r="CC192" s="74">
        <f t="shared" si="135"/>
        <v>11233740.401395205</v>
      </c>
      <c r="CD192" s="74">
        <f t="shared" si="135"/>
        <v>11003067.200697603</v>
      </c>
      <c r="CE192" s="74">
        <f t="shared" si="135"/>
        <v>10772394</v>
      </c>
      <c r="CF192" s="74"/>
      <c r="CG192" s="74">
        <f t="shared" si="107"/>
        <v>12387171</v>
      </c>
      <c r="CH192" s="74">
        <f t="shared" si="136"/>
        <v>12156419.366699999</v>
      </c>
      <c r="CI192" s="74">
        <f t="shared" si="136"/>
        <v>11925702.33807111</v>
      </c>
      <c r="CJ192" s="74">
        <f t="shared" si="136"/>
        <v>11695040.670456888</v>
      </c>
      <c r="CK192" s="74">
        <f t="shared" si="136"/>
        <v>11464379.002842667</v>
      </c>
      <c r="CL192" s="74">
        <f t="shared" si="136"/>
        <v>11233740.401395205</v>
      </c>
      <c r="CM192" s="74">
        <f t="shared" si="136"/>
        <v>11003067.200697603</v>
      </c>
      <c r="CN192" s="74">
        <f t="shared" si="136"/>
        <v>10772394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>
        <v>0</v>
      </c>
      <c r="H193" s="6">
        <v>167</v>
      </c>
      <c r="I193" s="2" t="s">
        <v>354</v>
      </c>
      <c r="J193" s="60"/>
      <c r="K193" s="61">
        <v>1636.3</v>
      </c>
      <c r="L193" s="62"/>
      <c r="M193" s="63">
        <v>228</v>
      </c>
      <c r="N193" s="64">
        <f t="shared" si="109"/>
        <v>68.400000000000006</v>
      </c>
      <c r="O193" s="64">
        <f t="shared" si="110"/>
        <v>981.78</v>
      </c>
      <c r="P193" s="64">
        <f t="shared" si="111"/>
        <v>0</v>
      </c>
      <c r="Q193" s="64">
        <f t="shared" si="112"/>
        <v>0</v>
      </c>
      <c r="R193" s="65">
        <f t="shared" si="113"/>
        <v>0.14000000000000001</v>
      </c>
      <c r="S193" s="65">
        <f t="shared" si="95"/>
        <v>0</v>
      </c>
      <c r="T193" s="64">
        <f t="shared" si="96"/>
        <v>0</v>
      </c>
      <c r="U193" s="64">
        <f t="shared" si="114"/>
        <v>0</v>
      </c>
      <c r="V193" s="63">
        <v>69</v>
      </c>
      <c r="W193" s="64">
        <f t="shared" si="115"/>
        <v>17.25</v>
      </c>
      <c r="X193" s="27">
        <f t="shared" si="116"/>
        <v>68.400000000000006</v>
      </c>
      <c r="Y193" s="11">
        <f t="shared" si="117"/>
        <v>1721.95</v>
      </c>
      <c r="Z193" s="61">
        <v>2184322147.3299999</v>
      </c>
      <c r="AA193" s="63">
        <v>9051</v>
      </c>
      <c r="AB193" s="27">
        <f t="shared" si="97"/>
        <v>241334.9</v>
      </c>
      <c r="AC193" s="10">
        <f t="shared" si="98"/>
        <v>0.940832</v>
      </c>
      <c r="AD193" s="63">
        <v>190536</v>
      </c>
      <c r="AE193" s="10">
        <f t="shared" si="99"/>
        <v>1.3813470000000001</v>
      </c>
      <c r="AF193" s="10">
        <f t="shared" si="127"/>
        <v>-7.2986999999999996E-2</v>
      </c>
      <c r="AG193" s="66">
        <f t="shared" si="100"/>
        <v>0.01</v>
      </c>
      <c r="AH193" s="67">
        <f t="shared" si="101"/>
        <v>0</v>
      </c>
      <c r="AI193" s="68">
        <f t="shared" si="118"/>
        <v>0.01</v>
      </c>
      <c r="AJ193" s="63">
        <v>758</v>
      </c>
      <c r="AK193">
        <v>6</v>
      </c>
      <c r="AL193" s="26">
        <f t="shared" si="119"/>
        <v>454800</v>
      </c>
      <c r="AM193" s="63">
        <v>0</v>
      </c>
      <c r="AN193">
        <v>0</v>
      </c>
      <c r="AO193" s="26">
        <f t="shared" si="120"/>
        <v>0</v>
      </c>
      <c r="AP193" s="26">
        <f t="shared" si="102"/>
        <v>198455</v>
      </c>
      <c r="AQ193" s="26">
        <f t="shared" si="121"/>
        <v>653255</v>
      </c>
      <c r="AR193" s="69">
        <v>656185</v>
      </c>
      <c r="AS193" s="69">
        <f t="shared" si="128"/>
        <v>653255</v>
      </c>
      <c r="AT193" s="63">
        <v>577842</v>
      </c>
      <c r="AU193" s="26">
        <f t="shared" si="129"/>
        <v>75413</v>
      </c>
      <c r="AV193" s="70" t="str">
        <f t="shared" si="131"/>
        <v>Yes</v>
      </c>
      <c r="AW193" s="69">
        <f t="shared" si="122"/>
        <v>75413</v>
      </c>
      <c r="AX193" s="71">
        <f t="shared" si="123"/>
        <v>653255</v>
      </c>
      <c r="AY193" s="72">
        <f t="shared" si="130"/>
        <v>653255</v>
      </c>
      <c r="AZ193" s="73">
        <f t="shared" si="124"/>
        <v>75413</v>
      </c>
      <c r="BA193" s="73"/>
      <c r="BB193" s="73">
        <f t="shared" si="125"/>
        <v>12128.261168489886</v>
      </c>
      <c r="BC193" s="26"/>
      <c r="BE193" s="74">
        <f t="shared" si="126"/>
        <v>0</v>
      </c>
      <c r="BF193" s="74">
        <f t="shared" si="133"/>
        <v>0</v>
      </c>
      <c r="BG193" s="74">
        <f t="shared" si="133"/>
        <v>0</v>
      </c>
      <c r="BH193" s="74">
        <f t="shared" si="133"/>
        <v>0</v>
      </c>
      <c r="BI193" s="74">
        <f t="shared" si="133"/>
        <v>0</v>
      </c>
      <c r="BJ193" s="74">
        <f t="shared" si="133"/>
        <v>0</v>
      </c>
      <c r="BK193" s="74">
        <f t="shared" si="133"/>
        <v>0</v>
      </c>
      <c r="BL193" s="74">
        <f t="shared" si="133"/>
        <v>0</v>
      </c>
      <c r="BM193" s="74"/>
      <c r="BO193" s="74">
        <f t="shared" si="134"/>
        <v>0</v>
      </c>
      <c r="BP193" s="74">
        <f t="shared" si="134"/>
        <v>0</v>
      </c>
      <c r="BQ193" s="74">
        <f t="shared" si="134"/>
        <v>0</v>
      </c>
      <c r="BR193" s="74">
        <f t="shared" si="134"/>
        <v>0</v>
      </c>
      <c r="BS193" s="74">
        <f t="shared" si="134"/>
        <v>0</v>
      </c>
      <c r="BT193" s="74">
        <f t="shared" si="134"/>
        <v>0</v>
      </c>
      <c r="BU193" s="74">
        <f t="shared" si="134"/>
        <v>0</v>
      </c>
      <c r="BV193" s="74">
        <f t="shared" si="94"/>
        <v>0</v>
      </c>
      <c r="BX193" s="74">
        <f t="shared" si="105"/>
        <v>653255</v>
      </c>
      <c r="BY193" s="74">
        <f t="shared" si="135"/>
        <v>653255</v>
      </c>
      <c r="BZ193" s="74">
        <f t="shared" si="135"/>
        <v>653255</v>
      </c>
      <c r="CA193" s="74">
        <f t="shared" si="135"/>
        <v>653255</v>
      </c>
      <c r="CB193" s="74">
        <f t="shared" si="135"/>
        <v>653255</v>
      </c>
      <c r="CC193" s="74">
        <f t="shared" si="135"/>
        <v>653255</v>
      </c>
      <c r="CD193" s="74">
        <f t="shared" si="135"/>
        <v>653255</v>
      </c>
      <c r="CE193" s="74">
        <f t="shared" si="135"/>
        <v>653255</v>
      </c>
      <c r="CF193" s="74"/>
      <c r="CG193" s="74">
        <f t="shared" si="107"/>
        <v>653255</v>
      </c>
      <c r="CH193" s="74">
        <f t="shared" si="136"/>
        <v>653255</v>
      </c>
      <c r="CI193" s="74">
        <f t="shared" si="136"/>
        <v>653255</v>
      </c>
      <c r="CJ193" s="74">
        <f t="shared" si="136"/>
        <v>653255</v>
      </c>
      <c r="CK193" s="74">
        <f t="shared" si="136"/>
        <v>653255</v>
      </c>
      <c r="CL193" s="74">
        <f t="shared" si="136"/>
        <v>653255</v>
      </c>
      <c r="CM193" s="74">
        <f t="shared" si="136"/>
        <v>653255</v>
      </c>
      <c r="CN193" s="74">
        <f t="shared" si="136"/>
        <v>653255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>
        <v>0</v>
      </c>
      <c r="H194" s="6">
        <v>168</v>
      </c>
      <c r="I194" s="2" t="s">
        <v>355</v>
      </c>
      <c r="J194" s="60"/>
      <c r="K194" s="61">
        <v>940</v>
      </c>
      <c r="L194" s="62"/>
      <c r="M194" s="63">
        <v>189</v>
      </c>
      <c r="N194" s="64">
        <f t="shared" si="109"/>
        <v>56.7</v>
      </c>
      <c r="O194" s="64">
        <f t="shared" si="110"/>
        <v>564</v>
      </c>
      <c r="P194" s="64">
        <f t="shared" si="111"/>
        <v>0</v>
      </c>
      <c r="Q194" s="64">
        <f t="shared" si="112"/>
        <v>0</v>
      </c>
      <c r="R194" s="65">
        <f t="shared" si="113"/>
        <v>0.2</v>
      </c>
      <c r="S194" s="65">
        <f t="shared" si="95"/>
        <v>0</v>
      </c>
      <c r="T194" s="64">
        <f t="shared" si="96"/>
        <v>0</v>
      </c>
      <c r="U194" s="64">
        <f t="shared" si="114"/>
        <v>0</v>
      </c>
      <c r="V194" s="63">
        <v>9</v>
      </c>
      <c r="W194" s="64">
        <f t="shared" si="115"/>
        <v>2.25</v>
      </c>
      <c r="X194" s="27">
        <f t="shared" si="116"/>
        <v>56.7</v>
      </c>
      <c r="Y194" s="11">
        <f t="shared" si="117"/>
        <v>998.95</v>
      </c>
      <c r="Z194" s="61">
        <v>2126290054</v>
      </c>
      <c r="AA194" s="63">
        <v>9802</v>
      </c>
      <c r="AB194" s="27">
        <f t="shared" si="97"/>
        <v>216924.1</v>
      </c>
      <c r="AC194" s="10">
        <f t="shared" si="98"/>
        <v>0.84566799999999998</v>
      </c>
      <c r="AD194" s="63">
        <v>120577</v>
      </c>
      <c r="AE194" s="10">
        <f t="shared" si="99"/>
        <v>0.87415900000000002</v>
      </c>
      <c r="AF194" s="10">
        <f t="shared" si="127"/>
        <v>0.145785</v>
      </c>
      <c r="AG194" s="66">
        <f t="shared" si="100"/>
        <v>0.145785</v>
      </c>
      <c r="AH194" s="67">
        <f t="shared" si="101"/>
        <v>0</v>
      </c>
      <c r="AI194" s="68">
        <f t="shared" si="118"/>
        <v>0.145785</v>
      </c>
      <c r="AJ194" s="63">
        <v>941</v>
      </c>
      <c r="AK194">
        <v>13</v>
      </c>
      <c r="AL194" s="26">
        <f t="shared" si="119"/>
        <v>1223300</v>
      </c>
      <c r="AM194" s="63">
        <v>0</v>
      </c>
      <c r="AN194">
        <v>0</v>
      </c>
      <c r="AO194" s="26">
        <f t="shared" si="120"/>
        <v>0</v>
      </c>
      <c r="AP194" s="26">
        <f t="shared" si="102"/>
        <v>1678408</v>
      </c>
      <c r="AQ194" s="26">
        <f t="shared" si="121"/>
        <v>2901708</v>
      </c>
      <c r="AR194" s="69">
        <v>1276811</v>
      </c>
      <c r="AS194" s="69">
        <f t="shared" si="128"/>
        <v>2901708</v>
      </c>
      <c r="AT194" s="63">
        <v>2936816</v>
      </c>
      <c r="AU194" s="26">
        <f t="shared" si="129"/>
        <v>35108</v>
      </c>
      <c r="AV194" s="70" t="str">
        <f t="shared" si="131"/>
        <v>No</v>
      </c>
      <c r="AW194" s="69">
        <f t="shared" si="122"/>
        <v>0</v>
      </c>
      <c r="AX194" s="71">
        <f t="shared" si="123"/>
        <v>2936816</v>
      </c>
      <c r="AY194" s="72">
        <f t="shared" si="130"/>
        <v>2936816</v>
      </c>
      <c r="AZ194" s="73">
        <f t="shared" si="124"/>
        <v>0</v>
      </c>
      <c r="BA194" s="73"/>
      <c r="BB194" s="73">
        <f t="shared" si="125"/>
        <v>12247.764627659575</v>
      </c>
      <c r="BC194" s="26"/>
      <c r="BE194" s="74">
        <f t="shared" si="126"/>
        <v>-35108</v>
      </c>
      <c r="BF194" s="74">
        <f t="shared" si="133"/>
        <v>-35108</v>
      </c>
      <c r="BG194" s="74">
        <f t="shared" si="133"/>
        <v>-30091.066800000146</v>
      </c>
      <c r="BH194" s="74">
        <f t="shared" si="133"/>
        <v>-25074.885964440182</v>
      </c>
      <c r="BI194" s="74">
        <f t="shared" si="133"/>
        <v>-20059.908771552145</v>
      </c>
      <c r="BJ194" s="74">
        <f t="shared" si="133"/>
        <v>-15044.931578664109</v>
      </c>
      <c r="BK194" s="74">
        <f t="shared" si="133"/>
        <v>-10030.45588349551</v>
      </c>
      <c r="BL194" s="74">
        <f t="shared" si="133"/>
        <v>-5015.2279417477548</v>
      </c>
      <c r="BM194" s="74"/>
      <c r="BO194" s="74">
        <f t="shared" si="134"/>
        <v>0</v>
      </c>
      <c r="BP194" s="74">
        <f t="shared" si="134"/>
        <v>-5016.9332000000004</v>
      </c>
      <c r="BQ194" s="74">
        <f t="shared" si="134"/>
        <v>-5016.1808355600242</v>
      </c>
      <c r="BR194" s="74">
        <f t="shared" si="134"/>
        <v>-5014.9771928880364</v>
      </c>
      <c r="BS194" s="74">
        <f t="shared" si="134"/>
        <v>-5014.9771928880364</v>
      </c>
      <c r="BT194" s="74">
        <f t="shared" si="134"/>
        <v>-5014.4756951687477</v>
      </c>
      <c r="BU194" s="74">
        <f t="shared" si="134"/>
        <v>-5015.2279417477548</v>
      </c>
      <c r="BV194" s="74">
        <f t="shared" si="94"/>
        <v>-5015.2279417477548</v>
      </c>
      <c r="BX194" s="74">
        <f t="shared" si="105"/>
        <v>2936816</v>
      </c>
      <c r="BY194" s="74">
        <f t="shared" si="135"/>
        <v>2931799.0668000001</v>
      </c>
      <c r="BZ194" s="74">
        <f t="shared" si="135"/>
        <v>2926782.8859644402</v>
      </c>
      <c r="CA194" s="74">
        <f t="shared" si="135"/>
        <v>2921767.9087715521</v>
      </c>
      <c r="CB194" s="74">
        <f t="shared" si="135"/>
        <v>2916752.9315786641</v>
      </c>
      <c r="CC194" s="74">
        <f t="shared" si="135"/>
        <v>2911738.4558834955</v>
      </c>
      <c r="CD194" s="74">
        <f t="shared" si="135"/>
        <v>2906723.2279417478</v>
      </c>
      <c r="CE194" s="74">
        <f t="shared" si="135"/>
        <v>2901708</v>
      </c>
      <c r="CF194" s="74"/>
      <c r="CG194" s="74">
        <f t="shared" si="107"/>
        <v>2936816</v>
      </c>
      <c r="CH194" s="74">
        <f t="shared" si="136"/>
        <v>2931799.0668000001</v>
      </c>
      <c r="CI194" s="74">
        <f t="shared" si="136"/>
        <v>2926782.8859644402</v>
      </c>
      <c r="CJ194" s="74">
        <f t="shared" si="136"/>
        <v>2921767.9087715521</v>
      </c>
      <c r="CK194" s="74">
        <f t="shared" si="136"/>
        <v>2916752.9315786641</v>
      </c>
      <c r="CL194" s="74">
        <f t="shared" si="136"/>
        <v>2911738.4558834955</v>
      </c>
      <c r="CM194" s="74">
        <f t="shared" si="136"/>
        <v>2906723.2279417478</v>
      </c>
      <c r="CN194" s="74">
        <f t="shared" si="136"/>
        <v>2901708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>
        <v>0</v>
      </c>
      <c r="H195" s="6">
        <v>169</v>
      </c>
      <c r="I195" s="2" t="s">
        <v>356</v>
      </c>
      <c r="J195" s="60"/>
      <c r="K195" s="61">
        <v>1126.82</v>
      </c>
      <c r="L195" s="62"/>
      <c r="M195" s="63">
        <v>206</v>
      </c>
      <c r="N195" s="64">
        <f t="shared" si="109"/>
        <v>61.8</v>
      </c>
      <c r="O195" s="64">
        <f t="shared" si="110"/>
        <v>676.09</v>
      </c>
      <c r="P195" s="64">
        <f t="shared" si="111"/>
        <v>0</v>
      </c>
      <c r="Q195" s="64">
        <f t="shared" si="112"/>
        <v>0</v>
      </c>
      <c r="R195" s="65">
        <f t="shared" si="113"/>
        <v>0.18</v>
      </c>
      <c r="S195" s="65">
        <f t="shared" si="95"/>
        <v>0</v>
      </c>
      <c r="T195" s="64">
        <f t="shared" si="96"/>
        <v>0</v>
      </c>
      <c r="U195" s="64">
        <f t="shared" si="114"/>
        <v>0</v>
      </c>
      <c r="V195" s="63">
        <v>11</v>
      </c>
      <c r="W195" s="64">
        <f t="shared" si="115"/>
        <v>2.75</v>
      </c>
      <c r="X195" s="27">
        <f t="shared" si="116"/>
        <v>61.8</v>
      </c>
      <c r="Y195" s="11">
        <f t="shared" si="117"/>
        <v>1191.3699999999999</v>
      </c>
      <c r="Z195" s="61">
        <v>1500496986.6700001</v>
      </c>
      <c r="AA195" s="63">
        <v>8312</v>
      </c>
      <c r="AB195" s="27">
        <f t="shared" si="97"/>
        <v>180521.77</v>
      </c>
      <c r="AC195" s="10">
        <f t="shared" si="98"/>
        <v>0.70375500000000002</v>
      </c>
      <c r="AD195" s="63">
        <v>101496</v>
      </c>
      <c r="AE195" s="10">
        <f t="shared" si="99"/>
        <v>0.73582499999999995</v>
      </c>
      <c r="AF195" s="10">
        <f t="shared" si="127"/>
        <v>0.28662399999999999</v>
      </c>
      <c r="AG195" s="66">
        <f t="shared" si="100"/>
        <v>0.28662399999999999</v>
      </c>
      <c r="AH195" s="67">
        <f t="shared" si="101"/>
        <v>0</v>
      </c>
      <c r="AI195" s="68">
        <f t="shared" si="118"/>
        <v>0.28662399999999999</v>
      </c>
      <c r="AJ195" s="63">
        <v>0</v>
      </c>
      <c r="AK195">
        <v>0</v>
      </c>
      <c r="AL195" s="26">
        <f t="shared" si="119"/>
        <v>0</v>
      </c>
      <c r="AM195" s="63">
        <v>356</v>
      </c>
      <c r="AN195">
        <v>4</v>
      </c>
      <c r="AO195" s="26">
        <f t="shared" si="120"/>
        <v>142400</v>
      </c>
      <c r="AP195" s="26">
        <f t="shared" si="102"/>
        <v>3935502</v>
      </c>
      <c r="AQ195" s="26">
        <f t="shared" si="121"/>
        <v>4077902</v>
      </c>
      <c r="AR195" s="69">
        <v>5356542</v>
      </c>
      <c r="AS195" s="69">
        <f t="shared" si="128"/>
        <v>4077902</v>
      </c>
      <c r="AT195" s="63">
        <v>4990532</v>
      </c>
      <c r="AU195" s="26">
        <f t="shared" si="129"/>
        <v>912630</v>
      </c>
      <c r="AV195" s="70" t="str">
        <f t="shared" si="131"/>
        <v>No</v>
      </c>
      <c r="AW195" s="69">
        <f t="shared" si="122"/>
        <v>0</v>
      </c>
      <c r="AX195" s="71">
        <f t="shared" si="123"/>
        <v>4990532</v>
      </c>
      <c r="AY195" s="72">
        <f t="shared" si="130"/>
        <v>4990532</v>
      </c>
      <c r="AZ195" s="73">
        <f t="shared" si="124"/>
        <v>0</v>
      </c>
      <c r="BA195" s="73"/>
      <c r="BB195" s="73">
        <f t="shared" si="125"/>
        <v>12185.210814504533</v>
      </c>
      <c r="BC195" s="26"/>
      <c r="BE195" s="74">
        <f t="shared" si="126"/>
        <v>-912630</v>
      </c>
      <c r="BF195" s="74">
        <f t="shared" si="133"/>
        <v>-912630</v>
      </c>
      <c r="BG195" s="74">
        <f t="shared" si="133"/>
        <v>-782215.17300000042</v>
      </c>
      <c r="BH195" s="74">
        <f t="shared" si="133"/>
        <v>-651819.90366089996</v>
      </c>
      <c r="BI195" s="74">
        <f t="shared" si="133"/>
        <v>-521455.92292871978</v>
      </c>
      <c r="BJ195" s="74">
        <f t="shared" si="133"/>
        <v>-391091.9421965396</v>
      </c>
      <c r="BK195" s="74">
        <f t="shared" si="133"/>
        <v>-260740.99786243308</v>
      </c>
      <c r="BL195" s="74">
        <f t="shared" si="133"/>
        <v>-130370.49893121608</v>
      </c>
      <c r="BM195" s="74"/>
      <c r="BO195" s="74">
        <f t="shared" si="134"/>
        <v>0</v>
      </c>
      <c r="BP195" s="74">
        <f t="shared" si="134"/>
        <v>-130414.827</v>
      </c>
      <c r="BQ195" s="74">
        <f t="shared" si="134"/>
        <v>-130395.26933910006</v>
      </c>
      <c r="BR195" s="74">
        <f t="shared" si="134"/>
        <v>-130363.98073218</v>
      </c>
      <c r="BS195" s="74">
        <f t="shared" si="134"/>
        <v>-130363.98073217995</v>
      </c>
      <c r="BT195" s="74">
        <f t="shared" si="134"/>
        <v>-130350.94433410665</v>
      </c>
      <c r="BU195" s="74">
        <f t="shared" si="134"/>
        <v>-130370.49893121654</v>
      </c>
      <c r="BV195" s="74">
        <f t="shared" si="94"/>
        <v>-130370.49893121608</v>
      </c>
      <c r="BX195" s="74">
        <f t="shared" si="105"/>
        <v>4990532</v>
      </c>
      <c r="BY195" s="74">
        <f t="shared" si="135"/>
        <v>4860117.1730000004</v>
      </c>
      <c r="BZ195" s="74">
        <f t="shared" si="135"/>
        <v>4729721.9036609</v>
      </c>
      <c r="CA195" s="74">
        <f t="shared" si="135"/>
        <v>4599357.9229287198</v>
      </c>
      <c r="CB195" s="74">
        <f t="shared" si="135"/>
        <v>4468993.9421965396</v>
      </c>
      <c r="CC195" s="74">
        <f t="shared" si="135"/>
        <v>4338642.9978624331</v>
      </c>
      <c r="CD195" s="74">
        <f t="shared" si="135"/>
        <v>4208272.4989312161</v>
      </c>
      <c r="CE195" s="74">
        <f t="shared" si="135"/>
        <v>4077902</v>
      </c>
      <c r="CF195" s="74"/>
      <c r="CG195" s="74">
        <f t="shared" si="107"/>
        <v>4990532</v>
      </c>
      <c r="CH195" s="74">
        <f t="shared" si="136"/>
        <v>4860117.1730000004</v>
      </c>
      <c r="CI195" s="74">
        <f t="shared" si="136"/>
        <v>4729721.9036609</v>
      </c>
      <c r="CJ195" s="74">
        <f t="shared" si="136"/>
        <v>4599357.9229287198</v>
      </c>
      <c r="CK195" s="74">
        <f t="shared" si="136"/>
        <v>4468993.9421965396</v>
      </c>
      <c r="CL195" s="74">
        <f t="shared" si="136"/>
        <v>4338642.9978624331</v>
      </c>
      <c r="CM195" s="74">
        <f t="shared" si="136"/>
        <v>4208272.4989312161</v>
      </c>
      <c r="CN195" s="74">
        <f t="shared" si="136"/>
        <v>4077902</v>
      </c>
    </row>
    <row r="196" spans="1:92" x14ac:dyDescent="0.2">
      <c r="AJ196" s="26"/>
      <c r="AN196" s="80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BE197" s="74"/>
      <c r="BF197" s="74"/>
      <c r="BG197" s="74"/>
      <c r="BH197" s="74"/>
      <c r="BI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3342-7DED-4A18-B0A9-8BFCF5BDF8C9}">
  <dimension ref="A1:CN363"/>
  <sheetViews>
    <sheetView topLeftCell="AW3" zoomScale="80" zoomScaleNormal="80" workbookViewId="0">
      <selection activeCell="V25" sqref="V25:V195"/>
    </sheetView>
  </sheetViews>
  <sheetFormatPr baseColWidth="10" defaultColWidth="8.59765625" defaultRowHeight="15" x14ac:dyDescent="0.2"/>
  <cols>
    <col min="1" max="5" width="9" style="2" hidden="1" customWidth="1"/>
    <col min="6" max="6" width="8" style="2" bestFit="1" customWidth="1"/>
    <col min="7" max="8" width="8.59765625" style="2"/>
    <col min="9" max="10" width="19.3984375" style="2" customWidth="1"/>
    <col min="11" max="11" width="18.3984375" style="2" customWidth="1"/>
    <col min="12" max="12" width="16.59765625" style="2" customWidth="1"/>
    <col min="13" max="14" width="15.59765625" style="2" customWidth="1"/>
    <col min="15" max="15" width="18" style="2" customWidth="1"/>
    <col min="16" max="17" width="15.59765625" style="2" customWidth="1"/>
    <col min="18" max="21" width="15.59765625" style="2" hidden="1" customWidth="1"/>
    <col min="22" max="24" width="15.59765625" style="2" customWidth="1"/>
    <col min="25" max="25" width="16.59765625" style="2" customWidth="1"/>
    <col min="26" max="26" width="25.3984375" style="2" customWidth="1"/>
    <col min="27" max="27" width="17" style="2" customWidth="1"/>
    <col min="28" max="28" width="26.3984375" style="2" customWidth="1"/>
    <col min="29" max="29" width="22.3984375" style="2" customWidth="1"/>
    <col min="30" max="30" width="18.3984375" style="2" customWidth="1"/>
    <col min="31" max="31" width="21.3984375" style="2" customWidth="1"/>
    <col min="32" max="32" width="18" style="2" customWidth="1"/>
    <col min="33" max="33" width="33" style="2" customWidth="1"/>
    <col min="34" max="35" width="20.3984375" style="2" customWidth="1"/>
    <col min="36" max="36" width="15.3984375" style="2" customWidth="1"/>
    <col min="37" max="40" width="16.3984375" style="2" customWidth="1"/>
    <col min="41" max="41" width="19.3984375" style="2" customWidth="1"/>
    <col min="42" max="42" width="23" style="2" customWidth="1"/>
    <col min="43" max="45" width="17.59765625" style="2" customWidth="1"/>
    <col min="46" max="46" width="20.3984375" style="2" customWidth="1"/>
    <col min="47" max="47" width="25" style="2" customWidth="1"/>
    <col min="48" max="49" width="17.59765625" style="2" customWidth="1"/>
    <col min="50" max="50" width="17.59765625" style="3" customWidth="1"/>
    <col min="51" max="51" width="21.3984375" style="4" customWidth="1"/>
    <col min="52" max="54" width="16.59765625" style="5" customWidth="1"/>
    <col min="55" max="55" width="11.3984375" style="2" customWidth="1"/>
    <col min="56" max="56" width="8.59765625" style="2"/>
    <col min="57" max="64" width="11.19921875" style="2" bestFit="1" customWidth="1"/>
    <col min="65" max="66" width="8.59765625" style="2"/>
    <col min="67" max="67" width="8.3984375" style="2" bestFit="1" customWidth="1"/>
    <col min="68" max="74" width="9.3984375" style="2" bestFit="1" customWidth="1"/>
    <col min="75" max="75" width="8.59765625" style="2"/>
    <col min="76" max="83" width="13.19921875" style="2" bestFit="1" customWidth="1"/>
    <col min="84" max="84" width="8.59765625" style="2"/>
    <col min="85" max="92" width="13.19921875" style="2" bestFit="1" customWidth="1"/>
    <col min="93" max="16384" width="8.5976562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17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20" t="s">
        <v>22</v>
      </c>
      <c r="BP14" s="21" t="s">
        <v>23</v>
      </c>
      <c r="BQ14" s="21" t="s">
        <v>24</v>
      </c>
      <c r="BR14" s="21" t="s">
        <v>25</v>
      </c>
      <c r="BS14" s="21" t="s">
        <v>26</v>
      </c>
      <c r="BT14" s="21" t="s">
        <v>27</v>
      </c>
      <c r="BU14" s="21" t="s">
        <v>28</v>
      </c>
      <c r="BV14" s="21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E15" s="18"/>
      <c r="BF15" s="18"/>
      <c r="BG15" s="18"/>
      <c r="BH15" s="18"/>
      <c r="BI15" s="18"/>
      <c r="BJ15" s="18"/>
      <c r="BK15" s="18"/>
      <c r="BL15" s="18"/>
      <c r="BM15" s="18"/>
      <c r="BN15" s="18" t="s">
        <v>30</v>
      </c>
      <c r="BO15" s="22">
        <v>1</v>
      </c>
      <c r="BP15" s="22">
        <v>1</v>
      </c>
      <c r="BQ15" s="22">
        <v>1</v>
      </c>
      <c r="BR15" s="22">
        <v>1</v>
      </c>
      <c r="BS15" s="22">
        <v>1</v>
      </c>
      <c r="BT15" s="22">
        <v>1</v>
      </c>
      <c r="BU15" s="22">
        <v>1</v>
      </c>
      <c r="BV15" s="22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24729300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E16" s="18"/>
      <c r="BF16" s="18"/>
      <c r="BG16" s="18"/>
      <c r="BH16" s="18"/>
      <c r="BI16" s="18"/>
      <c r="BJ16" s="18"/>
      <c r="BK16" s="18"/>
      <c r="BL16" s="18"/>
      <c r="BM16" s="18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22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AB17" si="0">SUM(K27:K195)</f>
        <v>467870.44</v>
      </c>
      <c r="L17" s="11">
        <f t="shared" si="0"/>
        <v>0</v>
      </c>
      <c r="M17" s="26">
        <f t="shared" si="0"/>
        <v>202476</v>
      </c>
      <c r="N17" s="33">
        <f t="shared" si="0"/>
        <v>60742.800000000017</v>
      </c>
      <c r="O17" s="33">
        <f t="shared" si="0"/>
        <v>280722.27</v>
      </c>
      <c r="P17" s="33">
        <f t="shared" si="0"/>
        <v>21301.48</v>
      </c>
      <c r="Q17" s="33">
        <f t="shared" si="0"/>
        <v>3195.2200000000003</v>
      </c>
      <c r="R17" s="24"/>
      <c r="S17" s="24"/>
      <c r="T17" s="24"/>
      <c r="U17" s="33">
        <f t="shared" si="0"/>
        <v>3205.73</v>
      </c>
      <c r="V17" s="24">
        <f t="shared" si="0"/>
        <v>53301</v>
      </c>
      <c r="W17" s="24">
        <f>SUM(W27:W195)</f>
        <v>13325.25</v>
      </c>
      <c r="X17" s="11">
        <f t="shared" si="0"/>
        <v>60742.800000000017</v>
      </c>
      <c r="Y17" s="11">
        <f t="shared" si="0"/>
        <v>545133.71000000008</v>
      </c>
      <c r="Z17" s="11">
        <f t="shared" si="0"/>
        <v>720877625728.35034</v>
      </c>
      <c r="AA17" s="26">
        <f t="shared" si="0"/>
        <v>3626205</v>
      </c>
      <c r="AB17" s="11">
        <f t="shared" si="0"/>
        <v>37959868.840000011</v>
      </c>
      <c r="AC17" s="34">
        <f>SUM(AC27:AC195)</f>
        <v>147.98468099999991</v>
      </c>
      <c r="AD17" s="26">
        <f>SUM(AD27:AD195)</f>
        <v>18402438</v>
      </c>
      <c r="AE17" s="26"/>
      <c r="AF17" s="34">
        <f>SUM(AF27:AF195)</f>
        <v>25.386548999999992</v>
      </c>
      <c r="AG17" s="34">
        <f>SUM(AG27:AG195)</f>
        <v>42.097054999999997</v>
      </c>
      <c r="AH17" s="34"/>
      <c r="AI17" s="34"/>
      <c r="AJ17" s="26">
        <f t="shared" ref="AJ17:AU17" si="1">SUM(AJ27:AJ195)</f>
        <v>21891</v>
      </c>
      <c r="AK17" s="26">
        <f t="shared" si="1"/>
        <v>413</v>
      </c>
      <c r="AL17" s="26">
        <f t="shared" si="1"/>
        <v>23328900</v>
      </c>
      <c r="AM17" s="26">
        <f t="shared" si="1"/>
        <v>3282</v>
      </c>
      <c r="AN17" s="26">
        <f t="shared" si="1"/>
        <v>72</v>
      </c>
      <c r="AO17" s="26">
        <f t="shared" si="1"/>
        <v>1400400</v>
      </c>
      <c r="AP17" s="26">
        <f t="shared" si="1"/>
        <v>2269268256</v>
      </c>
      <c r="AQ17" s="26">
        <f t="shared" si="1"/>
        <v>2293997556</v>
      </c>
      <c r="AR17" s="26">
        <f t="shared" si="1"/>
        <v>2017587098</v>
      </c>
      <c r="AS17" s="26">
        <f t="shared" si="1"/>
        <v>2346735797</v>
      </c>
      <c r="AT17" s="26">
        <f>SUM(AT27:AT195)</f>
        <v>2361568857</v>
      </c>
      <c r="AU17" s="26">
        <f t="shared" si="1"/>
        <v>172307515</v>
      </c>
      <c r="AV17" s="26"/>
      <c r="AW17" s="26">
        <f t="shared" ref="AW17" si="2">SUM(AW27:AW195)</f>
        <v>52368107</v>
      </c>
      <c r="AX17" s="30">
        <f>SUM(AX27:AX195)</f>
        <v>2413936964</v>
      </c>
      <c r="AY17" s="31">
        <f>SUM(AY27:AY195)</f>
        <v>2413936964</v>
      </c>
      <c r="AZ17" s="24"/>
      <c r="BA17" s="24"/>
      <c r="BB17" s="24"/>
      <c r="BC17" s="26"/>
      <c r="BX17" s="31">
        <f t="shared" ref="BX17:CE17" si="3">SUM(BX27:BX195)</f>
        <v>2413936964</v>
      </c>
      <c r="BY17" s="31">
        <f t="shared" si="3"/>
        <v>2396797622.5967999</v>
      </c>
      <c r="BZ17" s="31">
        <f t="shared" si="3"/>
        <v>2385940845.817708</v>
      </c>
      <c r="CA17" s="31">
        <f t="shared" si="3"/>
        <v>2374585359.6739268</v>
      </c>
      <c r="CB17" s="31">
        <f t="shared" si="3"/>
        <v>2362349144.9054456</v>
      </c>
      <c r="CC17" s="31">
        <f t="shared" si="3"/>
        <v>2348357706.6419358</v>
      </c>
      <c r="CD17" s="31">
        <f t="shared" si="3"/>
        <v>2329966459.1836171</v>
      </c>
      <c r="CE17" s="31">
        <f t="shared" si="3"/>
        <v>2293997556</v>
      </c>
      <c r="CF17" s="26"/>
      <c r="CG17" s="31">
        <f t="shared" ref="CG17:CN17" si="4">SUM(CG27:CG195)</f>
        <v>2413936964</v>
      </c>
      <c r="CH17" s="31">
        <f t="shared" si="4"/>
        <v>2404333917.2357001</v>
      </c>
      <c r="CI17" s="31">
        <f t="shared" si="4"/>
        <v>2394732310.5924082</v>
      </c>
      <c r="CJ17" s="31">
        <f t="shared" si="4"/>
        <v>2385133007.8739271</v>
      </c>
      <c r="CK17" s="31">
        <f t="shared" si="4"/>
        <v>2375533705.1554456</v>
      </c>
      <c r="CL17" s="31">
        <f t="shared" si="4"/>
        <v>2365935362.3672357</v>
      </c>
      <c r="CM17" s="31">
        <f t="shared" si="4"/>
        <v>2356335579.6836176</v>
      </c>
      <c r="CN17" s="31">
        <f t="shared" si="4"/>
        <v>2346735797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 t="shared" ref="O18:Q18" si="5">N18+1</f>
        <v>4</v>
      </c>
      <c r="P18" s="36">
        <f t="shared" si="5"/>
        <v>5</v>
      </c>
      <c r="Q18" s="36">
        <f t="shared" si="5"/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6">Z18+1</f>
        <v>11</v>
      </c>
      <c r="AB18" s="35">
        <f t="shared" si="6"/>
        <v>12</v>
      </c>
      <c r="AC18" s="35">
        <f t="shared" si="6"/>
        <v>13</v>
      </c>
      <c r="AD18" s="35">
        <f t="shared" si="6"/>
        <v>14</v>
      </c>
      <c r="AE18" s="35">
        <f t="shared" si="6"/>
        <v>15</v>
      </c>
      <c r="AF18" s="35">
        <f t="shared" si="6"/>
        <v>16</v>
      </c>
      <c r="AG18" s="35">
        <f t="shared" si="6"/>
        <v>17</v>
      </c>
      <c r="AH18" s="35">
        <f t="shared" si="6"/>
        <v>18</v>
      </c>
      <c r="AI18" s="35">
        <f t="shared" si="6"/>
        <v>19</v>
      </c>
      <c r="AJ18" s="35">
        <f t="shared" si="6"/>
        <v>20</v>
      </c>
      <c r="AK18" s="35">
        <f t="shared" si="6"/>
        <v>21</v>
      </c>
      <c r="AL18" s="35">
        <f t="shared" si="6"/>
        <v>22</v>
      </c>
      <c r="AM18" s="35">
        <f t="shared" si="6"/>
        <v>23</v>
      </c>
      <c r="AN18" s="35">
        <f t="shared" si="6"/>
        <v>24</v>
      </c>
      <c r="AO18" s="35">
        <f t="shared" si="6"/>
        <v>25</v>
      </c>
      <c r="AP18" s="35">
        <f t="shared" si="6"/>
        <v>26</v>
      </c>
      <c r="AQ18" s="35">
        <f t="shared" si="6"/>
        <v>27</v>
      </c>
      <c r="AR18" s="35">
        <f t="shared" si="6"/>
        <v>28</v>
      </c>
      <c r="AS18" s="35">
        <f t="shared" si="6"/>
        <v>29</v>
      </c>
      <c r="AT18" s="35">
        <f t="shared" si="6"/>
        <v>30</v>
      </c>
      <c r="AU18" s="35">
        <f t="shared" si="6"/>
        <v>31</v>
      </c>
      <c r="AV18" s="35">
        <f t="shared" si="6"/>
        <v>32</v>
      </c>
      <c r="AW18" s="35">
        <f t="shared" si="6"/>
        <v>33</v>
      </c>
      <c r="AX18" s="37">
        <f t="shared" si="6"/>
        <v>34</v>
      </c>
      <c r="AY18" s="38"/>
      <c r="BX18" s="26"/>
      <c r="CA18" s="26"/>
      <c r="CB18" s="26"/>
      <c r="CC18" s="26"/>
      <c r="CD18" s="26"/>
      <c r="CE18" s="26"/>
      <c r="C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 t="s">
        <v>39</v>
      </c>
    </row>
    <row r="20" spans="1:92" ht="48" x14ac:dyDescent="0.2">
      <c r="I20" s="26"/>
      <c r="J20" s="26"/>
      <c r="M20" s="40" t="s">
        <v>40</v>
      </c>
      <c r="N20" s="40"/>
      <c r="O20" s="40"/>
      <c r="P20" s="42" t="s">
        <v>41</v>
      </c>
      <c r="Q20" s="40" t="s">
        <v>42</v>
      </c>
      <c r="R20" s="40"/>
      <c r="S20" s="40"/>
      <c r="T20" s="40"/>
      <c r="U20" s="40"/>
      <c r="V20" s="40"/>
      <c r="W20" s="40"/>
      <c r="AB20" s="43">
        <f>MEDIAN(AB27:AB195)</f>
        <v>190009.01</v>
      </c>
      <c r="AC20" s="44" t="s">
        <v>43</v>
      </c>
      <c r="AD20" s="45">
        <f>MEDIAN(AD27:AD195)</f>
        <v>102174</v>
      </c>
      <c r="AE20" s="44" t="s">
        <v>43</v>
      </c>
      <c r="AF20" s="40" t="s">
        <v>44</v>
      </c>
      <c r="AG20" s="40" t="s">
        <v>45</v>
      </c>
      <c r="AH20" s="40"/>
      <c r="AI20" s="40"/>
      <c r="AL20" s="8"/>
      <c r="AM20" s="8"/>
      <c r="AN20" s="8"/>
      <c r="AO20" s="8"/>
      <c r="AP20" s="46" t="s">
        <v>46</v>
      </c>
      <c r="AQ20" s="6"/>
      <c r="AR20" s="6"/>
      <c r="AS20" s="6"/>
      <c r="AT20" s="6"/>
      <c r="AU20" s="6"/>
      <c r="AV20" s="6"/>
      <c r="AW20" s="6"/>
      <c r="AX20" s="47"/>
      <c r="AY20" s="48"/>
    </row>
    <row r="21" spans="1:92" x14ac:dyDescent="0.2">
      <c r="K21" s="6"/>
      <c r="L21" s="6"/>
      <c r="M21" s="40" t="s">
        <v>47</v>
      </c>
      <c r="N21" s="40" t="s">
        <v>48</v>
      </c>
      <c r="O21" s="40" t="s">
        <v>49</v>
      </c>
      <c r="P21" s="40" t="s">
        <v>42</v>
      </c>
      <c r="Q21" s="40" t="s">
        <v>50</v>
      </c>
      <c r="R21" s="40"/>
      <c r="S21" s="40"/>
      <c r="T21" s="40"/>
      <c r="U21" s="40"/>
      <c r="V21" s="40"/>
      <c r="W21" s="40" t="s">
        <v>51</v>
      </c>
      <c r="Z21" s="6" t="s">
        <v>52</v>
      </c>
      <c r="AB21" s="40"/>
      <c r="AC21" s="49">
        <f>ROUND(AB20*$X$3,2)</f>
        <v>256512.16</v>
      </c>
      <c r="AD21" s="40" t="s">
        <v>53</v>
      </c>
      <c r="AE21" s="49">
        <f>ROUND(AD20*$X$3,2)</f>
        <v>137934.9</v>
      </c>
      <c r="AF21" s="40" t="s">
        <v>54</v>
      </c>
      <c r="AG21" s="40" t="s">
        <v>55</v>
      </c>
      <c r="AH21" s="40" t="s">
        <v>56</v>
      </c>
      <c r="AI21" s="40" t="s">
        <v>57</v>
      </c>
      <c r="AJ21" s="6" t="s">
        <v>58</v>
      </c>
      <c r="AK21" s="6" t="s">
        <v>59</v>
      </c>
      <c r="AL21" s="40" t="s">
        <v>60</v>
      </c>
      <c r="AM21" s="40" t="s">
        <v>58</v>
      </c>
      <c r="AN21" s="40" t="s">
        <v>59</v>
      </c>
      <c r="AO21" s="40" t="s">
        <v>61</v>
      </c>
      <c r="AP21" s="50">
        <f>X8</f>
        <v>11525</v>
      </c>
      <c r="AT21" s="15"/>
      <c r="AU21" s="6" t="s">
        <v>62</v>
      </c>
      <c r="AX21" s="51" t="s">
        <v>63</v>
      </c>
      <c r="AY21" s="52" t="s">
        <v>63</v>
      </c>
      <c r="BE21" s="20" t="s">
        <v>22</v>
      </c>
      <c r="BF21" s="21" t="s">
        <v>23</v>
      </c>
      <c r="BG21" s="21" t="s">
        <v>24</v>
      </c>
      <c r="BH21" s="21" t="s">
        <v>25</v>
      </c>
      <c r="BI21" s="21" t="s">
        <v>26</v>
      </c>
      <c r="BJ21" s="21" t="s">
        <v>27</v>
      </c>
      <c r="BK21" s="21" t="s">
        <v>28</v>
      </c>
      <c r="BL21" s="21" t="s">
        <v>29</v>
      </c>
      <c r="BO21" s="20" t="s">
        <v>22</v>
      </c>
      <c r="BP21" s="21" t="s">
        <v>23</v>
      </c>
      <c r="BQ21" s="21" t="s">
        <v>24</v>
      </c>
      <c r="BR21" s="21" t="s">
        <v>25</v>
      </c>
      <c r="BS21" s="21" t="s">
        <v>26</v>
      </c>
      <c r="BT21" s="21" t="s">
        <v>27</v>
      </c>
      <c r="BU21" s="21" t="s">
        <v>28</v>
      </c>
      <c r="BV21" s="21" t="s">
        <v>29</v>
      </c>
      <c r="BX21" s="20" t="s">
        <v>22</v>
      </c>
      <c r="BY21" s="21" t="s">
        <v>23</v>
      </c>
      <c r="BZ21" s="21" t="s">
        <v>24</v>
      </c>
      <c r="CA21" s="21" t="s">
        <v>25</v>
      </c>
      <c r="CB21" s="21" t="s">
        <v>26</v>
      </c>
      <c r="CC21" s="21" t="s">
        <v>27</v>
      </c>
      <c r="CD21" s="21" t="s">
        <v>28</v>
      </c>
      <c r="CE21" s="21" t="s">
        <v>29</v>
      </c>
      <c r="CG21" s="20" t="s">
        <v>22</v>
      </c>
      <c r="CH21" s="21" t="s">
        <v>23</v>
      </c>
      <c r="CI21" s="21" t="s">
        <v>24</v>
      </c>
      <c r="CJ21" s="21" t="s">
        <v>25</v>
      </c>
      <c r="CK21" s="21" t="s">
        <v>26</v>
      </c>
      <c r="CL21" s="21" t="s">
        <v>27</v>
      </c>
      <c r="CM21" s="21" t="s">
        <v>28</v>
      </c>
      <c r="CN21" s="21" t="s">
        <v>29</v>
      </c>
    </row>
    <row r="22" spans="1:92" x14ac:dyDescent="0.2">
      <c r="K22" s="40" t="s">
        <v>40</v>
      </c>
      <c r="L22" s="40"/>
      <c r="M22" s="40" t="s">
        <v>64</v>
      </c>
      <c r="N22" s="40" t="s">
        <v>65</v>
      </c>
      <c r="O22" s="40" t="s">
        <v>66</v>
      </c>
      <c r="P22" s="40" t="s">
        <v>50</v>
      </c>
      <c r="Q22" s="40" t="s">
        <v>58</v>
      </c>
      <c r="R22" s="40"/>
      <c r="S22" s="40" t="s">
        <v>67</v>
      </c>
      <c r="T22" s="40"/>
      <c r="U22" s="40"/>
      <c r="V22" s="40"/>
      <c r="W22" s="40" t="s">
        <v>68</v>
      </c>
      <c r="X22" s="6" t="s">
        <v>69</v>
      </c>
      <c r="Y22" s="6" t="s">
        <v>70</v>
      </c>
      <c r="Z22" s="6" t="s">
        <v>71</v>
      </c>
      <c r="AB22" s="40" t="s">
        <v>72</v>
      </c>
      <c r="AC22" s="44" t="s">
        <v>73</v>
      </c>
      <c r="AD22" s="40" t="s">
        <v>74</v>
      </c>
      <c r="AE22" s="44" t="s">
        <v>73</v>
      </c>
      <c r="AF22" s="40" t="s">
        <v>75</v>
      </c>
      <c r="AG22" s="40" t="s">
        <v>76</v>
      </c>
      <c r="AH22" s="40" t="s">
        <v>77</v>
      </c>
      <c r="AI22" s="40" t="s">
        <v>77</v>
      </c>
      <c r="AJ22" s="6" t="s">
        <v>78</v>
      </c>
      <c r="AK22" s="6" t="s">
        <v>60</v>
      </c>
      <c r="AL22" s="40" t="s">
        <v>79</v>
      </c>
      <c r="AM22" s="40" t="s">
        <v>78</v>
      </c>
      <c r="AN22" s="40" t="s">
        <v>61</v>
      </c>
      <c r="AO22" s="40" t="s">
        <v>80</v>
      </c>
      <c r="AP22" s="40" t="s">
        <v>81</v>
      </c>
      <c r="AQ22" s="40" t="s">
        <v>82</v>
      </c>
      <c r="AR22" s="6"/>
      <c r="AS22" s="6" t="s">
        <v>82</v>
      </c>
      <c r="AT22" s="15"/>
      <c r="AU22" s="40" t="s">
        <v>54</v>
      </c>
      <c r="AV22" s="6" t="s">
        <v>82</v>
      </c>
      <c r="AX22" s="37" t="s">
        <v>83</v>
      </c>
      <c r="AY22" s="38" t="s">
        <v>84</v>
      </c>
      <c r="BX22" s="38" t="s">
        <v>84</v>
      </c>
      <c r="CG22" s="38" t="s">
        <v>84</v>
      </c>
    </row>
    <row r="23" spans="1:92" x14ac:dyDescent="0.2">
      <c r="B23" s="6"/>
      <c r="C23" s="6"/>
      <c r="D23" s="6" t="s">
        <v>85</v>
      </c>
      <c r="E23" s="6"/>
      <c r="F23" s="6" t="s">
        <v>86</v>
      </c>
      <c r="G23" s="6"/>
      <c r="K23" s="6" t="s">
        <v>50</v>
      </c>
      <c r="L23" s="6"/>
      <c r="M23" s="40" t="s">
        <v>87</v>
      </c>
      <c r="N23" s="40" t="s">
        <v>88</v>
      </c>
      <c r="O23" s="40" t="s">
        <v>50</v>
      </c>
      <c r="P23" s="40" t="s">
        <v>58</v>
      </c>
      <c r="Q23" s="40" t="s">
        <v>68</v>
      </c>
      <c r="R23" s="40"/>
      <c r="S23" s="40" t="s">
        <v>89</v>
      </c>
      <c r="T23" s="40" t="s">
        <v>90</v>
      </c>
      <c r="U23" s="40"/>
      <c r="V23" s="40" t="s">
        <v>51</v>
      </c>
      <c r="W23" s="40" t="s">
        <v>91</v>
      </c>
      <c r="X23" s="6" t="s">
        <v>92</v>
      </c>
      <c r="Y23" s="6" t="s">
        <v>58</v>
      </c>
      <c r="Z23" s="6" t="s">
        <v>93</v>
      </c>
      <c r="AA23" s="6" t="s">
        <v>91</v>
      </c>
      <c r="AB23" s="40" t="s">
        <v>94</v>
      </c>
      <c r="AC23" s="40" t="s">
        <v>95</v>
      </c>
      <c r="AD23" s="40" t="s">
        <v>96</v>
      </c>
      <c r="AE23" s="40" t="s">
        <v>97</v>
      </c>
      <c r="AF23" s="36" t="s">
        <v>98</v>
      </c>
      <c r="AG23" s="40" t="s">
        <v>99</v>
      </c>
      <c r="AH23" s="40" t="s">
        <v>100</v>
      </c>
      <c r="AI23" s="40" t="s">
        <v>101</v>
      </c>
      <c r="AJ23" s="6" t="s">
        <v>60</v>
      </c>
      <c r="AK23" s="6" t="s">
        <v>79</v>
      </c>
      <c r="AL23" s="40" t="s">
        <v>102</v>
      </c>
      <c r="AM23" s="40" t="s">
        <v>61</v>
      </c>
      <c r="AN23" s="40" t="s">
        <v>80</v>
      </c>
      <c r="AO23" s="40" t="s">
        <v>102</v>
      </c>
      <c r="AP23" s="40" t="s">
        <v>103</v>
      </c>
      <c r="AQ23" s="40" t="s">
        <v>104</v>
      </c>
      <c r="AR23" s="40" t="s">
        <v>105</v>
      </c>
      <c r="AS23" s="40" t="s">
        <v>106</v>
      </c>
      <c r="AT23" s="40" t="s">
        <v>107</v>
      </c>
      <c r="AU23" s="35" t="s">
        <v>55</v>
      </c>
      <c r="AV23" s="40" t="s">
        <v>108</v>
      </c>
      <c r="AW23" s="40"/>
      <c r="AX23" s="53" t="s">
        <v>109</v>
      </c>
      <c r="AY23" s="54" t="s">
        <v>110</v>
      </c>
      <c r="BX23" s="54" t="s">
        <v>110</v>
      </c>
      <c r="CG23" s="54" t="s">
        <v>110</v>
      </c>
    </row>
    <row r="24" spans="1:92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0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38" t="s">
        <v>138</v>
      </c>
      <c r="CG24" s="38" t="s">
        <v>139</v>
      </c>
    </row>
    <row r="25" spans="1:92" ht="16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6" t="s">
        <v>143</v>
      </c>
      <c r="H25" s="6" t="s">
        <v>144</v>
      </c>
      <c r="I25" s="2" t="s">
        <v>145</v>
      </c>
      <c r="K25" s="122" t="s">
        <v>359</v>
      </c>
      <c r="L25" s="40"/>
      <c r="M25" s="119" t="s">
        <v>359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122" t="s">
        <v>359</v>
      </c>
      <c r="W25" s="35" t="s">
        <v>151</v>
      </c>
      <c r="X25" s="6" t="s">
        <v>152</v>
      </c>
      <c r="Y25" s="35" t="s">
        <v>153</v>
      </c>
      <c r="Z25" s="40" t="s">
        <v>154</v>
      </c>
      <c r="AA25" s="6">
        <v>2022</v>
      </c>
      <c r="AB25" s="40" t="s">
        <v>155</v>
      </c>
      <c r="AC25" s="40" t="s">
        <v>156</v>
      </c>
      <c r="AD25" s="40">
        <v>2022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146</v>
      </c>
      <c r="AK25" s="40" t="s">
        <v>146</v>
      </c>
      <c r="AL25" s="40" t="s">
        <v>159</v>
      </c>
      <c r="AM25" s="40" t="s">
        <v>146</v>
      </c>
      <c r="AN25" s="40" t="s">
        <v>146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B25" s="5" t="s">
        <v>169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56" t="s">
        <v>168</v>
      </c>
      <c r="CG25" s="56" t="s">
        <v>168</v>
      </c>
    </row>
    <row r="26" spans="1:92" ht="74.75" customHeight="1" x14ac:dyDescent="0.2">
      <c r="C26" s="8"/>
      <c r="D26" s="8"/>
      <c r="E26" s="8"/>
      <c r="F26" s="8"/>
      <c r="G26" s="8"/>
      <c r="K26" s="120"/>
      <c r="M26" s="120"/>
      <c r="P26" s="6" t="s">
        <v>170</v>
      </c>
      <c r="Q26" s="35" t="s">
        <v>171</v>
      </c>
      <c r="T26" s="2" t="s">
        <v>172</v>
      </c>
      <c r="V26" s="120"/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5" t="s">
        <v>178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>
        <v>0</v>
      </c>
      <c r="H27" s="6">
        <v>1</v>
      </c>
      <c r="I27" s="2" t="s">
        <v>180</v>
      </c>
      <c r="J27" s="60"/>
      <c r="K27" s="123">
        <v>328.05</v>
      </c>
      <c r="L27" s="62"/>
      <c r="M27" s="121">
        <v>97</v>
      </c>
      <c r="N27" s="64">
        <f>ROUND(M27*0.3,2)</f>
        <v>29.1</v>
      </c>
      <c r="O27" s="64">
        <f>ROUND(K27*0.6,2)</f>
        <v>196.83</v>
      </c>
      <c r="P27" s="64">
        <f>MAX(M27-O27,0)</f>
        <v>0</v>
      </c>
      <c r="Q27" s="64">
        <f>ROUND(P27*0.15,2)</f>
        <v>0</v>
      </c>
      <c r="R27" s="65">
        <f>ROUND(M27/K27,2)</f>
        <v>0.3</v>
      </c>
      <c r="S27" s="65">
        <f t="shared" ref="S27:S90" si="7">IF(R27&gt;0.6,+R27-0.6,0)</f>
        <v>0</v>
      </c>
      <c r="T27" s="64">
        <f t="shared" ref="T27:T90" si="8">ROUND(S27*K27,2)</f>
        <v>0</v>
      </c>
      <c r="U27" s="64">
        <f>ROUND(T27*0.15,2)</f>
        <v>0</v>
      </c>
      <c r="V27" s="124">
        <v>9</v>
      </c>
      <c r="W27" s="64">
        <f>ROUND(V27*0.25,2)</f>
        <v>2.25</v>
      </c>
      <c r="X27" s="27">
        <f>ROUND(M27*$X$2,2)</f>
        <v>29.1</v>
      </c>
      <c r="Y27" s="11">
        <f>+K27+N27+Q27+W27</f>
        <v>359.40000000000003</v>
      </c>
      <c r="Z27" s="61">
        <v>484661416.67000002</v>
      </c>
      <c r="AA27" s="63">
        <v>3150</v>
      </c>
      <c r="AB27" s="27">
        <f t="shared" ref="AB27:AB90" si="9">ROUND(Z27/AA27,2)</f>
        <v>153860.76999999999</v>
      </c>
      <c r="AC27" s="10">
        <f t="shared" ref="AC27:AC90" si="10">(ROUND(AB27/$AC$21,6))</f>
        <v>0.59981899999999999</v>
      </c>
      <c r="AD27" s="63">
        <v>124167</v>
      </c>
      <c r="AE27" s="10">
        <f t="shared" ref="AE27:AE90" si="11">(ROUND(AD27/$AE$21,6))</f>
        <v>0.90018600000000004</v>
      </c>
      <c r="AF27" s="10">
        <f>ROUND(1-((AC27*$L$4)+(AE27*$L$5)),6)</f>
        <v>0.31007099999999999</v>
      </c>
      <c r="AG27" s="66">
        <f t="shared" ref="AG27:AG90" si="12">IF(OR(B27=1,C27=1),MAX($L$7,AF27),MAX($L$6,AF27))</f>
        <v>0.31007099999999999</v>
      </c>
      <c r="AH27" s="67">
        <f t="shared" ref="AH27:AH90" si="13">IF(G27&gt;=1,IF(G27&lt;=5,0.06,IF(G27&lt;=10,0.05,IF(G27&lt;=15,0.04,IF(G27&lt;=19,0.03,0)))),0)</f>
        <v>0</v>
      </c>
      <c r="AI27" s="68">
        <f>+AH27+AG27</f>
        <v>0.31007099999999999</v>
      </c>
      <c r="AJ27" s="63">
        <v>147</v>
      </c>
      <c r="AK27">
        <v>6</v>
      </c>
      <c r="AL27" s="26">
        <f>ROUND(AJ27*AK27*100,0)</f>
        <v>88200</v>
      </c>
      <c r="AM27" s="63">
        <v>0</v>
      </c>
      <c r="AN27">
        <v>0</v>
      </c>
      <c r="AO27" s="26">
        <f>ROUND(AM27*AN27*100,0)</f>
        <v>0</v>
      </c>
      <c r="AP27" s="26">
        <f t="shared" ref="AP27:AP90" si="14">ROUND(Y27*AI27*$AP$21,0)</f>
        <v>1284340</v>
      </c>
      <c r="AQ27" s="26">
        <f>SUM(AL27+AO27+AP27)</f>
        <v>1372540</v>
      </c>
      <c r="AR27" s="69">
        <v>2331185</v>
      </c>
      <c r="AS27" s="69">
        <f>IF(C27=1, MAX(AR27, AQ27,#REF!), AQ27)</f>
        <v>1372540</v>
      </c>
      <c r="AT27" s="63">
        <v>2004782</v>
      </c>
      <c r="AU27" s="26">
        <f>ABS(AQ27-AT27)</f>
        <v>632242</v>
      </c>
      <c r="AV27" s="70" t="str">
        <f>IF(AQ27&gt;AT27,"Yes","No")</f>
        <v>No</v>
      </c>
      <c r="AW27" s="69">
        <f>IF(AV27="Yes",+AU27*$L$9,+AU27*$L$10)</f>
        <v>0</v>
      </c>
      <c r="AX27" s="71">
        <f>IF(AV27="Yes",AT27+AW27,AT27- AW27)</f>
        <v>2004782</v>
      </c>
      <c r="AY27" s="72">
        <f>IF(C27=1,MAX(AX27,AR27,AT27),AX27)</f>
        <v>2004782</v>
      </c>
      <c r="AZ27" s="73">
        <f>AY27-AT27</f>
        <v>0</v>
      </c>
      <c r="BA27" s="73"/>
      <c r="BB27" s="73">
        <f>$L$8*Y27/K27</f>
        <v>12626.383173296754</v>
      </c>
      <c r="BC27" s="26"/>
      <c r="BE27" s="74">
        <f>$AQ27-AY27</f>
        <v>-632242</v>
      </c>
      <c r="BF27" s="74">
        <f t="shared" ref="BF27:BL58" si="15">$AQ27-CG27</f>
        <v>-632242</v>
      </c>
      <c r="BG27" s="74">
        <f t="shared" si="15"/>
        <v>-541894.61819999991</v>
      </c>
      <c r="BH27" s="74">
        <f t="shared" si="15"/>
        <v>-451560.78534605983</v>
      </c>
      <c r="BI27" s="74">
        <f t="shared" si="15"/>
        <v>-361248.62827684777</v>
      </c>
      <c r="BJ27" s="74">
        <f t="shared" si="15"/>
        <v>-270936.47120763594</v>
      </c>
      <c r="BK27" s="74">
        <f t="shared" si="15"/>
        <v>-180633.34535413096</v>
      </c>
      <c r="BL27" s="74">
        <f t="shared" si="15"/>
        <v>-90316.672677065479</v>
      </c>
      <c r="BM27" s="74"/>
      <c r="BO27" s="74">
        <f t="shared" ref="BO27:BV58" si="16">BE27*BO$16</f>
        <v>0</v>
      </c>
      <c r="BP27" s="74">
        <f t="shared" si="16"/>
        <v>-90347.381800000003</v>
      </c>
      <c r="BQ27" s="74">
        <f t="shared" si="16"/>
        <v>-90333.832853939981</v>
      </c>
      <c r="BR27" s="74">
        <f t="shared" si="16"/>
        <v>-90312.157069211971</v>
      </c>
      <c r="BS27" s="74">
        <f t="shared" si="16"/>
        <v>-90312.157069211942</v>
      </c>
      <c r="BT27" s="74">
        <f t="shared" si="16"/>
        <v>-90303.125853505058</v>
      </c>
      <c r="BU27" s="74">
        <f t="shared" si="16"/>
        <v>-90316.672677065479</v>
      </c>
      <c r="BV27" s="74">
        <f t="shared" si="16"/>
        <v>-90316.672677065479</v>
      </c>
      <c r="BX27" s="74">
        <f t="shared" ref="BX27:BX90" si="17">AY27+BO27</f>
        <v>2004782</v>
      </c>
      <c r="BY27" s="74">
        <f t="shared" ref="BY27:CE58" si="18">CG27+BP27</f>
        <v>1914434.6181999999</v>
      </c>
      <c r="BZ27" s="74">
        <f t="shared" si="18"/>
        <v>1824100.7853460598</v>
      </c>
      <c r="CA27" s="74">
        <f t="shared" si="18"/>
        <v>1733788.6282768478</v>
      </c>
      <c r="CB27" s="74">
        <f t="shared" si="18"/>
        <v>1643476.4712076359</v>
      </c>
      <c r="CC27" s="74">
        <f t="shared" si="18"/>
        <v>1553173.345354131</v>
      </c>
      <c r="CD27" s="74">
        <f t="shared" si="18"/>
        <v>1462856.6726770655</v>
      </c>
      <c r="CE27" s="74">
        <f t="shared" si="18"/>
        <v>1372540</v>
      </c>
      <c r="CF27" s="74"/>
      <c r="CG27" s="74">
        <f t="shared" ref="CG27:CG90" si="19">IF(OR($C27=1,$B27=1),MAX(BX27,AY27,$AR27),BX27)</f>
        <v>2004782</v>
      </c>
      <c r="CH27" s="74">
        <f t="shared" ref="CH27:CN42" si="20">IF(OR($C27=1,$B27=1),MAX(BY27,CG27,$AR27),BY27)</f>
        <v>1914434.6181999999</v>
      </c>
      <c r="CI27" s="74">
        <f t="shared" si="20"/>
        <v>1824100.7853460598</v>
      </c>
      <c r="CJ27" s="74">
        <f t="shared" si="20"/>
        <v>1733788.6282768478</v>
      </c>
      <c r="CK27" s="74">
        <f t="shared" si="20"/>
        <v>1643476.4712076359</v>
      </c>
      <c r="CL27" s="74">
        <f t="shared" si="20"/>
        <v>1553173.345354131</v>
      </c>
      <c r="CM27" s="74">
        <f t="shared" si="20"/>
        <v>1462856.6726770655</v>
      </c>
      <c r="CN27" s="74">
        <f t="shared" si="20"/>
        <v>1372540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>
        <v>10</v>
      </c>
      <c r="H28" s="6">
        <v>2</v>
      </c>
      <c r="I28" s="2" t="s">
        <v>182</v>
      </c>
      <c r="J28" s="60"/>
      <c r="K28" s="123">
        <v>2479.2800000000002</v>
      </c>
      <c r="L28" s="76"/>
      <c r="M28" s="121">
        <v>1581</v>
      </c>
      <c r="N28" s="64">
        <f t="shared" ref="N28:N91" si="21">ROUND(M28*0.3,2)</f>
        <v>474.3</v>
      </c>
      <c r="O28" s="64">
        <f t="shared" ref="O28:O91" si="22">ROUND(K28*0.6,2)</f>
        <v>1487.57</v>
      </c>
      <c r="P28" s="64">
        <f t="shared" ref="P28:P91" si="23">MAX(M28-O28,0)</f>
        <v>93.430000000000064</v>
      </c>
      <c r="Q28" s="64">
        <f t="shared" ref="Q28:Q91" si="24">ROUND(P28*0.15,2)</f>
        <v>14.01</v>
      </c>
      <c r="R28" s="65">
        <f t="shared" ref="R28:R91" si="25">ROUND(M28/K28,2)</f>
        <v>0.64</v>
      </c>
      <c r="S28" s="65">
        <f t="shared" si="7"/>
        <v>4.0000000000000036E-2</v>
      </c>
      <c r="T28" s="64">
        <f t="shared" si="8"/>
        <v>99.17</v>
      </c>
      <c r="U28" s="64">
        <f t="shared" ref="U28:U91" si="26">ROUND(T28*0.15,2)</f>
        <v>14.88</v>
      </c>
      <c r="V28" s="124">
        <v>206</v>
      </c>
      <c r="W28" s="64">
        <f t="shared" ref="W28:W91" si="27">ROUND(V28*0.25,2)</f>
        <v>51.5</v>
      </c>
      <c r="X28" s="27">
        <f t="shared" ref="X28:X91" si="28">ROUND(M28*$X$2,2)</f>
        <v>474.3</v>
      </c>
      <c r="Y28" s="11">
        <f t="shared" ref="Y28:Y91" si="29">+K28+N28+Q28+W28</f>
        <v>3019.0900000000006</v>
      </c>
      <c r="Z28" s="61">
        <v>2023466985.6700001</v>
      </c>
      <c r="AA28" s="63">
        <v>18923</v>
      </c>
      <c r="AB28" s="27">
        <f t="shared" si="9"/>
        <v>106931.62</v>
      </c>
      <c r="AC28" s="10">
        <f t="shared" si="10"/>
        <v>0.41686800000000002</v>
      </c>
      <c r="AD28" s="63">
        <v>67474</v>
      </c>
      <c r="AE28" s="10">
        <f t="shared" si="11"/>
        <v>0.48917300000000002</v>
      </c>
      <c r="AF28" s="10">
        <f>ROUND(1-((AC28*$L$4)+(AE28*$L$5)),6)</f>
        <v>0.56144099999999997</v>
      </c>
      <c r="AG28" s="66">
        <f t="shared" si="12"/>
        <v>0.56144099999999997</v>
      </c>
      <c r="AH28" s="67">
        <f t="shared" si="13"/>
        <v>0.05</v>
      </c>
      <c r="AI28" s="68">
        <f t="shared" ref="AI28:AI91" si="30">+AH28+AG28</f>
        <v>0.61144100000000001</v>
      </c>
      <c r="AJ28" s="63">
        <v>0</v>
      </c>
      <c r="AK28">
        <v>0</v>
      </c>
      <c r="AL28" s="26">
        <f t="shared" ref="AL28:AL91" si="31">ROUND(AJ28*AK28*100,0)</f>
        <v>0</v>
      </c>
      <c r="AM28" s="63">
        <v>0</v>
      </c>
      <c r="AN28">
        <v>0</v>
      </c>
      <c r="AO28" s="26">
        <f t="shared" ref="AO28:AO91" si="32">ROUND(AM28*AN28*100,0)</f>
        <v>0</v>
      </c>
      <c r="AP28" s="26">
        <f t="shared" si="14"/>
        <v>21275097</v>
      </c>
      <c r="AQ28" s="26">
        <f t="shared" ref="AQ28:AQ91" si="33">SUM(AL28+AO28+AP28)</f>
        <v>21275097</v>
      </c>
      <c r="AR28" s="69">
        <v>16473543</v>
      </c>
      <c r="AS28" s="69">
        <f>IF(C28=1, MAX(AR28, AQ28, AT27), AQ28)</f>
        <v>21275097</v>
      </c>
      <c r="AT28" s="63">
        <v>20315782</v>
      </c>
      <c r="AU28" s="26">
        <f>ABS(AQ28-AT28)</f>
        <v>959315</v>
      </c>
      <c r="AV28" s="70" t="str">
        <f>IF(AQ28&gt;AT28,"Yes","No")</f>
        <v>Yes</v>
      </c>
      <c r="AW28" s="69">
        <f t="shared" ref="AW28:AW91" si="34">IF(AV28="Yes",+AU28*$L$9,+AU28*$L$10)</f>
        <v>959315</v>
      </c>
      <c r="AX28" s="71">
        <f t="shared" ref="AX28:AX91" si="35">IF(AV28="Yes",AT28+AW28,AT28- AW28)</f>
        <v>21275097</v>
      </c>
      <c r="AY28" s="72">
        <f>IF(C28=1,MAX(AX28,AR28,AT28),AX28)</f>
        <v>21275097</v>
      </c>
      <c r="AZ28" s="73">
        <f t="shared" ref="AZ28:AZ91" si="36">AY28-AT28</f>
        <v>959315</v>
      </c>
      <c r="BA28" s="73"/>
      <c r="BB28" s="73">
        <f t="shared" ref="BB28:BB91" si="37">$L$8*Y28/K28</f>
        <v>14034.321355393504</v>
      </c>
      <c r="BC28" s="26"/>
      <c r="BE28" s="74">
        <f t="shared" ref="BE28:BE91" si="38">$AQ28-AY28</f>
        <v>0</v>
      </c>
      <c r="BF28" s="74">
        <f t="shared" si="15"/>
        <v>0</v>
      </c>
      <c r="BG28" s="74">
        <f t="shared" si="15"/>
        <v>0</v>
      </c>
      <c r="BH28" s="74">
        <f t="shared" si="15"/>
        <v>0</v>
      </c>
      <c r="BI28" s="74">
        <f t="shared" si="15"/>
        <v>0</v>
      </c>
      <c r="BJ28" s="74">
        <f t="shared" si="15"/>
        <v>0</v>
      </c>
      <c r="BK28" s="74">
        <f t="shared" si="15"/>
        <v>0</v>
      </c>
      <c r="BL28" s="74">
        <f t="shared" si="15"/>
        <v>0</v>
      </c>
      <c r="BM28" s="74"/>
      <c r="BO28" s="74">
        <f t="shared" si="16"/>
        <v>0</v>
      </c>
      <c r="BP28" s="74">
        <f t="shared" si="16"/>
        <v>0</v>
      </c>
      <c r="BQ28" s="74">
        <f t="shared" si="16"/>
        <v>0</v>
      </c>
      <c r="BR28" s="74">
        <f t="shared" si="16"/>
        <v>0</v>
      </c>
      <c r="BS28" s="74">
        <f t="shared" si="16"/>
        <v>0</v>
      </c>
      <c r="BT28" s="74">
        <f t="shared" si="16"/>
        <v>0</v>
      </c>
      <c r="BU28" s="74">
        <f t="shared" si="16"/>
        <v>0</v>
      </c>
      <c r="BV28" s="74">
        <f t="shared" si="16"/>
        <v>0</v>
      </c>
      <c r="BX28" s="74">
        <f t="shared" si="17"/>
        <v>21275097</v>
      </c>
      <c r="BY28" s="74">
        <f t="shared" si="18"/>
        <v>21275097</v>
      </c>
      <c r="BZ28" s="74">
        <f t="shared" si="18"/>
        <v>21275097</v>
      </c>
      <c r="CA28" s="74">
        <f t="shared" si="18"/>
        <v>21275097</v>
      </c>
      <c r="CB28" s="74">
        <f t="shared" si="18"/>
        <v>21275097</v>
      </c>
      <c r="CC28" s="74">
        <f t="shared" si="18"/>
        <v>21275097</v>
      </c>
      <c r="CD28" s="74">
        <f t="shared" si="18"/>
        <v>21275097</v>
      </c>
      <c r="CE28" s="74">
        <f t="shared" si="18"/>
        <v>21275097</v>
      </c>
      <c r="CF28" s="74"/>
      <c r="CG28" s="74">
        <f t="shared" si="19"/>
        <v>21275097</v>
      </c>
      <c r="CH28" s="74">
        <f t="shared" si="20"/>
        <v>21275097</v>
      </c>
      <c r="CI28" s="74">
        <f t="shared" si="20"/>
        <v>21275097</v>
      </c>
      <c r="CJ28" s="74">
        <f t="shared" si="20"/>
        <v>21275097</v>
      </c>
      <c r="CK28" s="74">
        <f t="shared" si="20"/>
        <v>21275097</v>
      </c>
      <c r="CL28" s="74">
        <f t="shared" si="20"/>
        <v>21275097</v>
      </c>
      <c r="CM28" s="74">
        <f t="shared" si="20"/>
        <v>21275097</v>
      </c>
      <c r="CN28" s="74">
        <f t="shared" si="20"/>
        <v>21275097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>
        <v>0</v>
      </c>
      <c r="H29" s="6">
        <v>3</v>
      </c>
      <c r="I29" s="2" t="s">
        <v>184</v>
      </c>
      <c r="J29" s="60"/>
      <c r="K29" s="123">
        <v>498.74</v>
      </c>
      <c r="L29" s="62"/>
      <c r="M29" s="121">
        <v>192</v>
      </c>
      <c r="N29" s="64">
        <f t="shared" si="21"/>
        <v>57.6</v>
      </c>
      <c r="O29" s="64">
        <f t="shared" si="22"/>
        <v>299.24</v>
      </c>
      <c r="P29" s="64">
        <f t="shared" si="23"/>
        <v>0</v>
      </c>
      <c r="Q29" s="64">
        <f t="shared" si="24"/>
        <v>0</v>
      </c>
      <c r="R29" s="65">
        <f t="shared" si="25"/>
        <v>0.38</v>
      </c>
      <c r="S29" s="65">
        <f t="shared" si="7"/>
        <v>0</v>
      </c>
      <c r="T29" s="64">
        <f t="shared" si="8"/>
        <v>0</v>
      </c>
      <c r="U29" s="64">
        <f t="shared" si="26"/>
        <v>0</v>
      </c>
      <c r="V29" s="124">
        <v>5</v>
      </c>
      <c r="W29" s="64">
        <f t="shared" si="27"/>
        <v>1.25</v>
      </c>
      <c r="X29" s="27">
        <f t="shared" si="28"/>
        <v>57.6</v>
      </c>
      <c r="Y29" s="11">
        <f t="shared" si="29"/>
        <v>557.59</v>
      </c>
      <c r="Z29" s="61">
        <v>576586459</v>
      </c>
      <c r="AA29" s="63">
        <v>4222</v>
      </c>
      <c r="AB29" s="27">
        <f t="shared" si="9"/>
        <v>136567.14000000001</v>
      </c>
      <c r="AC29" s="10">
        <f t="shared" si="10"/>
        <v>0.53239999999999998</v>
      </c>
      <c r="AD29" s="63">
        <v>94778</v>
      </c>
      <c r="AE29" s="10">
        <f t="shared" si="11"/>
        <v>0.68712099999999998</v>
      </c>
      <c r="AF29" s="10">
        <f t="shared" ref="AF29:AF92" si="39">ROUND(1-((AC29*$L$4)+(AE29*$L$5)),6)</f>
        <v>0.421184</v>
      </c>
      <c r="AG29" s="66">
        <f t="shared" si="12"/>
        <v>0.421184</v>
      </c>
      <c r="AH29" s="67">
        <f t="shared" si="13"/>
        <v>0</v>
      </c>
      <c r="AI29" s="68">
        <f t="shared" si="30"/>
        <v>0.421184</v>
      </c>
      <c r="AJ29" s="63">
        <v>153</v>
      </c>
      <c r="AK29">
        <v>4</v>
      </c>
      <c r="AL29" s="26">
        <f t="shared" si="31"/>
        <v>61200</v>
      </c>
      <c r="AM29" s="63">
        <v>0</v>
      </c>
      <c r="AN29">
        <v>0</v>
      </c>
      <c r="AO29" s="26">
        <f t="shared" si="32"/>
        <v>0</v>
      </c>
      <c r="AP29" s="26">
        <f t="shared" si="14"/>
        <v>2706623</v>
      </c>
      <c r="AQ29" s="26">
        <f t="shared" si="33"/>
        <v>2767823</v>
      </c>
      <c r="AR29" s="69">
        <v>3859564</v>
      </c>
      <c r="AS29" s="69">
        <f t="shared" ref="AS29:AS92" si="40">IF(C29=1, MAX(AR29, AQ29, AT29), AQ29)</f>
        <v>2767823</v>
      </c>
      <c r="AT29" s="63">
        <v>3459062</v>
      </c>
      <c r="AU29" s="26">
        <f t="shared" ref="AU29:AU92" si="41">ABS(AQ29-AT29)</f>
        <v>691239</v>
      </c>
      <c r="AV29" s="70" t="str">
        <f>IF(AQ29&gt;AT29,"Yes","No")</f>
        <v>No</v>
      </c>
      <c r="AW29" s="69">
        <f t="shared" si="34"/>
        <v>0</v>
      </c>
      <c r="AX29" s="71">
        <f t="shared" si="35"/>
        <v>3459062</v>
      </c>
      <c r="AY29" s="72">
        <f t="shared" ref="AY29:AY92" si="42">IF(C29=1,MAX(AX29,AR29,AT29),AX29)</f>
        <v>3459062</v>
      </c>
      <c r="AZ29" s="73">
        <f t="shared" si="36"/>
        <v>0</v>
      </c>
      <c r="BA29" s="73"/>
      <c r="BB29" s="73">
        <f t="shared" si="37"/>
        <v>12884.919497132774</v>
      </c>
      <c r="BC29" s="26"/>
      <c r="BE29" s="74">
        <f t="shared" si="38"/>
        <v>-691239</v>
      </c>
      <c r="BF29" s="74">
        <f t="shared" si="15"/>
        <v>-691239</v>
      </c>
      <c r="BG29" s="74">
        <f t="shared" si="15"/>
        <v>-592460.94689999986</v>
      </c>
      <c r="BH29" s="74">
        <f t="shared" si="15"/>
        <v>-493697.70705176983</v>
      </c>
      <c r="BI29" s="74">
        <f t="shared" si="15"/>
        <v>-394958.16564141586</v>
      </c>
      <c r="BJ29" s="74">
        <f t="shared" si="15"/>
        <v>-296218.6242310619</v>
      </c>
      <c r="BK29" s="74">
        <f t="shared" si="15"/>
        <v>-197488.95677484898</v>
      </c>
      <c r="BL29" s="74">
        <f t="shared" si="15"/>
        <v>-98744.478387424722</v>
      </c>
      <c r="BM29" s="74"/>
      <c r="BO29" s="74">
        <f t="shared" si="16"/>
        <v>0</v>
      </c>
      <c r="BP29" s="74">
        <f t="shared" si="16"/>
        <v>-98778.053100000005</v>
      </c>
      <c r="BQ29" s="74">
        <f t="shared" si="16"/>
        <v>-98763.239848229976</v>
      </c>
      <c r="BR29" s="74">
        <f t="shared" si="16"/>
        <v>-98739.541410353966</v>
      </c>
      <c r="BS29" s="74">
        <f t="shared" si="16"/>
        <v>-98739.541410353966</v>
      </c>
      <c r="BT29" s="74">
        <f t="shared" si="16"/>
        <v>-98729.667456212919</v>
      </c>
      <c r="BU29" s="74">
        <f t="shared" si="16"/>
        <v>-98744.478387424489</v>
      </c>
      <c r="BV29" s="74">
        <f t="shared" si="16"/>
        <v>-98744.478387424722</v>
      </c>
      <c r="BX29" s="74">
        <f t="shared" si="17"/>
        <v>3459062</v>
      </c>
      <c r="BY29" s="74">
        <f t="shared" si="18"/>
        <v>3360283.9468999999</v>
      </c>
      <c r="BZ29" s="74">
        <f t="shared" si="18"/>
        <v>3261520.7070517698</v>
      </c>
      <c r="CA29" s="74">
        <f t="shared" si="18"/>
        <v>3162781.1656414159</v>
      </c>
      <c r="CB29" s="74">
        <f t="shared" si="18"/>
        <v>3064041.6242310619</v>
      </c>
      <c r="CC29" s="74">
        <f t="shared" si="18"/>
        <v>2965311.956774849</v>
      </c>
      <c r="CD29" s="74">
        <f t="shared" si="18"/>
        <v>2866567.4783874247</v>
      </c>
      <c r="CE29" s="74">
        <f t="shared" si="18"/>
        <v>2767823</v>
      </c>
      <c r="CF29" s="74"/>
      <c r="CG29" s="74">
        <f t="shared" si="19"/>
        <v>3459062</v>
      </c>
      <c r="CH29" s="74">
        <f t="shared" si="20"/>
        <v>3360283.9468999999</v>
      </c>
      <c r="CI29" s="74">
        <f t="shared" si="20"/>
        <v>3261520.7070517698</v>
      </c>
      <c r="CJ29" s="74">
        <f t="shared" si="20"/>
        <v>3162781.1656414159</v>
      </c>
      <c r="CK29" s="74">
        <f t="shared" si="20"/>
        <v>3064041.6242310619</v>
      </c>
      <c r="CL29" s="74">
        <f t="shared" si="20"/>
        <v>2965311.956774849</v>
      </c>
      <c r="CM29" s="74">
        <f t="shared" si="20"/>
        <v>2866567.4783874247</v>
      </c>
      <c r="CN29" s="74">
        <f t="shared" si="20"/>
        <v>2767823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>
        <v>0</v>
      </c>
      <c r="H30" s="6">
        <v>4</v>
      </c>
      <c r="I30" s="2" t="s">
        <v>186</v>
      </c>
      <c r="J30" s="60"/>
      <c r="K30" s="123">
        <v>2963.18</v>
      </c>
      <c r="L30" s="62"/>
      <c r="M30" s="121">
        <v>305</v>
      </c>
      <c r="N30" s="64">
        <f t="shared" si="21"/>
        <v>91.5</v>
      </c>
      <c r="O30" s="64">
        <f t="shared" si="22"/>
        <v>1777.91</v>
      </c>
      <c r="P30" s="64">
        <f t="shared" si="23"/>
        <v>0</v>
      </c>
      <c r="Q30" s="64">
        <f t="shared" si="24"/>
        <v>0</v>
      </c>
      <c r="R30" s="65">
        <f t="shared" si="25"/>
        <v>0.1</v>
      </c>
      <c r="S30" s="65">
        <f t="shared" si="7"/>
        <v>0</v>
      </c>
      <c r="T30" s="64">
        <f t="shared" si="8"/>
        <v>0</v>
      </c>
      <c r="U30" s="64">
        <f t="shared" si="26"/>
        <v>0</v>
      </c>
      <c r="V30" s="124">
        <v>82</v>
      </c>
      <c r="W30" s="64">
        <f t="shared" si="27"/>
        <v>20.5</v>
      </c>
      <c r="X30" s="27">
        <f t="shared" si="28"/>
        <v>91.5</v>
      </c>
      <c r="Y30" s="11">
        <f t="shared" si="29"/>
        <v>3075.18</v>
      </c>
      <c r="Z30" s="61">
        <v>4682064723</v>
      </c>
      <c r="AA30" s="63">
        <v>18871</v>
      </c>
      <c r="AB30" s="27">
        <f t="shared" si="9"/>
        <v>248108.99</v>
      </c>
      <c r="AC30" s="10">
        <f t="shared" si="10"/>
        <v>0.96724100000000002</v>
      </c>
      <c r="AD30" s="63">
        <v>146153</v>
      </c>
      <c r="AE30" s="10">
        <f t="shared" si="11"/>
        <v>1.05958</v>
      </c>
      <c r="AF30" s="10">
        <f t="shared" si="39"/>
        <v>5.0569999999999999E-3</v>
      </c>
      <c r="AG30" s="66">
        <f t="shared" si="12"/>
        <v>0.01</v>
      </c>
      <c r="AH30" s="67">
        <f t="shared" si="13"/>
        <v>0</v>
      </c>
      <c r="AI30" s="68">
        <f t="shared" si="30"/>
        <v>0.01</v>
      </c>
      <c r="AJ30" s="63">
        <v>0</v>
      </c>
      <c r="AK30">
        <v>0</v>
      </c>
      <c r="AL30" s="26">
        <f t="shared" si="31"/>
        <v>0</v>
      </c>
      <c r="AM30" s="63">
        <v>0</v>
      </c>
      <c r="AN30">
        <v>0</v>
      </c>
      <c r="AO30" s="26">
        <f t="shared" si="32"/>
        <v>0</v>
      </c>
      <c r="AP30" s="26">
        <f t="shared" si="14"/>
        <v>354414</v>
      </c>
      <c r="AQ30" s="26">
        <f t="shared" si="33"/>
        <v>354414</v>
      </c>
      <c r="AR30" s="69">
        <v>731456</v>
      </c>
      <c r="AS30" s="69">
        <f t="shared" si="40"/>
        <v>354414</v>
      </c>
      <c r="AT30" s="63">
        <v>909358</v>
      </c>
      <c r="AU30" s="26">
        <f t="shared" si="41"/>
        <v>554944</v>
      </c>
      <c r="AV30" s="70" t="str">
        <f t="shared" ref="AV30:AV93" si="43">IF(AQ30&gt;AT30,"Yes","No")</f>
        <v>No</v>
      </c>
      <c r="AW30" s="69">
        <f t="shared" si="34"/>
        <v>0</v>
      </c>
      <c r="AX30" s="71">
        <f t="shared" si="35"/>
        <v>909358</v>
      </c>
      <c r="AY30" s="72">
        <f t="shared" si="42"/>
        <v>909358</v>
      </c>
      <c r="AZ30" s="73">
        <f t="shared" si="36"/>
        <v>0</v>
      </c>
      <c r="BA30" s="73"/>
      <c r="BB30" s="73">
        <f t="shared" si="37"/>
        <v>11960.61309134106</v>
      </c>
      <c r="BC30" s="26"/>
      <c r="BE30" s="74">
        <f t="shared" si="38"/>
        <v>-554944</v>
      </c>
      <c r="BF30" s="74">
        <f t="shared" si="15"/>
        <v>-554944</v>
      </c>
      <c r="BG30" s="74">
        <f t="shared" si="15"/>
        <v>-475642.5024</v>
      </c>
      <c r="BH30" s="74">
        <f t="shared" si="15"/>
        <v>-396352.89724992006</v>
      </c>
      <c r="BI30" s="74">
        <f t="shared" si="15"/>
        <v>-317082.31779993605</v>
      </c>
      <c r="BJ30" s="74">
        <f t="shared" si="15"/>
        <v>-237811.73834995204</v>
      </c>
      <c r="BK30" s="74">
        <f t="shared" si="15"/>
        <v>-158549.08595791302</v>
      </c>
      <c r="BL30" s="74">
        <f t="shared" si="15"/>
        <v>-79274.542978956481</v>
      </c>
      <c r="BM30" s="74"/>
      <c r="BO30" s="74">
        <f t="shared" si="16"/>
        <v>0</v>
      </c>
      <c r="BP30" s="74">
        <f t="shared" si="16"/>
        <v>-79301.497600000002</v>
      </c>
      <c r="BQ30" s="74">
        <f t="shared" si="16"/>
        <v>-79289.605150079995</v>
      </c>
      <c r="BR30" s="74">
        <f t="shared" si="16"/>
        <v>-79270.579449984012</v>
      </c>
      <c r="BS30" s="74">
        <f t="shared" si="16"/>
        <v>-79270.579449984012</v>
      </c>
      <c r="BT30" s="74">
        <f t="shared" si="16"/>
        <v>-79262.652392039017</v>
      </c>
      <c r="BU30" s="74">
        <f t="shared" si="16"/>
        <v>-79274.54297895651</v>
      </c>
      <c r="BV30" s="74">
        <f t="shared" si="16"/>
        <v>-79274.542978956481</v>
      </c>
      <c r="BX30" s="74">
        <f t="shared" si="17"/>
        <v>909358</v>
      </c>
      <c r="BY30" s="74">
        <f t="shared" si="18"/>
        <v>830056.5024</v>
      </c>
      <c r="BZ30" s="74">
        <f t="shared" si="18"/>
        <v>750766.89724992006</v>
      </c>
      <c r="CA30" s="74">
        <f t="shared" si="18"/>
        <v>671496.31779993605</v>
      </c>
      <c r="CB30" s="74">
        <f t="shared" si="18"/>
        <v>592225.73834995204</v>
      </c>
      <c r="CC30" s="74">
        <f t="shared" si="18"/>
        <v>512963.08595791302</v>
      </c>
      <c r="CD30" s="74">
        <f t="shared" si="18"/>
        <v>433688.54297895648</v>
      </c>
      <c r="CE30" s="74">
        <f t="shared" si="18"/>
        <v>354414</v>
      </c>
      <c r="CF30" s="74"/>
      <c r="CG30" s="74">
        <f t="shared" si="19"/>
        <v>909358</v>
      </c>
      <c r="CH30" s="74">
        <f t="shared" si="20"/>
        <v>830056.5024</v>
      </c>
      <c r="CI30" s="74">
        <f t="shared" si="20"/>
        <v>750766.89724992006</v>
      </c>
      <c r="CJ30" s="74">
        <f t="shared" si="20"/>
        <v>671496.31779993605</v>
      </c>
      <c r="CK30" s="74">
        <f t="shared" si="20"/>
        <v>592225.73834995204</v>
      </c>
      <c r="CL30" s="74">
        <f t="shared" si="20"/>
        <v>512963.08595791302</v>
      </c>
      <c r="CM30" s="74">
        <f t="shared" si="20"/>
        <v>433688.54297895648</v>
      </c>
      <c r="CN30" s="74">
        <f t="shared" si="20"/>
        <v>354414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>
        <v>0</v>
      </c>
      <c r="H31" s="6">
        <v>5</v>
      </c>
      <c r="I31" s="2" t="s">
        <v>187</v>
      </c>
      <c r="J31" s="60"/>
      <c r="K31" s="123">
        <v>410.86</v>
      </c>
      <c r="L31" s="62"/>
      <c r="M31" s="121">
        <v>99</v>
      </c>
      <c r="N31" s="64">
        <f t="shared" si="21"/>
        <v>29.7</v>
      </c>
      <c r="O31" s="64">
        <f t="shared" si="22"/>
        <v>246.52</v>
      </c>
      <c r="P31" s="64">
        <f t="shared" si="23"/>
        <v>0</v>
      </c>
      <c r="Q31" s="64">
        <f t="shared" si="24"/>
        <v>0</v>
      </c>
      <c r="R31" s="65">
        <f t="shared" si="25"/>
        <v>0.24</v>
      </c>
      <c r="S31" s="65">
        <f t="shared" si="7"/>
        <v>0</v>
      </c>
      <c r="T31" s="64">
        <f t="shared" si="8"/>
        <v>0</v>
      </c>
      <c r="U31" s="64">
        <f t="shared" si="26"/>
        <v>0</v>
      </c>
      <c r="V31" s="124">
        <v>6</v>
      </c>
      <c r="W31" s="64">
        <f t="shared" si="27"/>
        <v>1.5</v>
      </c>
      <c r="X31" s="27">
        <f t="shared" si="28"/>
        <v>29.7</v>
      </c>
      <c r="Y31" s="11">
        <f t="shared" si="29"/>
        <v>442.06</v>
      </c>
      <c r="Z31" s="61">
        <v>698475938.33000004</v>
      </c>
      <c r="AA31" s="63">
        <v>3667</v>
      </c>
      <c r="AB31" s="27">
        <f t="shared" si="9"/>
        <v>190476.12</v>
      </c>
      <c r="AC31" s="10">
        <f t="shared" si="10"/>
        <v>0.74256200000000006</v>
      </c>
      <c r="AD31" s="63">
        <v>120125</v>
      </c>
      <c r="AE31" s="10">
        <f t="shared" si="11"/>
        <v>0.87088200000000004</v>
      </c>
      <c r="AF31" s="10">
        <f t="shared" si="39"/>
        <v>0.218942</v>
      </c>
      <c r="AG31" s="66">
        <f t="shared" si="12"/>
        <v>0.218942</v>
      </c>
      <c r="AH31" s="67">
        <f t="shared" si="13"/>
        <v>0</v>
      </c>
      <c r="AI31" s="68">
        <f t="shared" si="30"/>
        <v>0.218942</v>
      </c>
      <c r="AJ31" s="63">
        <v>197</v>
      </c>
      <c r="AK31">
        <v>6</v>
      </c>
      <c r="AL31" s="26">
        <f t="shared" si="31"/>
        <v>118200</v>
      </c>
      <c r="AM31" s="63">
        <v>0</v>
      </c>
      <c r="AN31">
        <v>0</v>
      </c>
      <c r="AO31" s="26">
        <f t="shared" si="32"/>
        <v>0</v>
      </c>
      <c r="AP31" s="26">
        <f t="shared" si="14"/>
        <v>1115453</v>
      </c>
      <c r="AQ31" s="26">
        <f t="shared" si="33"/>
        <v>1233653</v>
      </c>
      <c r="AR31" s="69">
        <v>1633686</v>
      </c>
      <c r="AS31" s="69">
        <f t="shared" si="40"/>
        <v>1233653</v>
      </c>
      <c r="AT31" s="63">
        <v>1494242</v>
      </c>
      <c r="AU31" s="26">
        <f>ABS(AQ31-AT31)</f>
        <v>260589</v>
      </c>
      <c r="AV31" s="70" t="str">
        <f t="shared" si="43"/>
        <v>No</v>
      </c>
      <c r="AW31" s="69">
        <f t="shared" si="34"/>
        <v>0</v>
      </c>
      <c r="AX31" s="71">
        <f t="shared" si="35"/>
        <v>1494242</v>
      </c>
      <c r="AY31" s="72">
        <f t="shared" si="42"/>
        <v>1494242</v>
      </c>
      <c r="AZ31" s="73">
        <f t="shared" si="36"/>
        <v>0</v>
      </c>
      <c r="BA31" s="73"/>
      <c r="BB31" s="73">
        <f t="shared" si="37"/>
        <v>12400.18862872998</v>
      </c>
      <c r="BC31" s="26"/>
      <c r="BE31" s="74">
        <f t="shared" si="38"/>
        <v>-260589</v>
      </c>
      <c r="BF31" s="74">
        <f t="shared" si="15"/>
        <v>-260589</v>
      </c>
      <c r="BG31" s="74">
        <f t="shared" si="15"/>
        <v>-223350.83190000011</v>
      </c>
      <c r="BH31" s="74">
        <f t="shared" si="15"/>
        <v>-186118.24822227005</v>
      </c>
      <c r="BI31" s="74">
        <f t="shared" si="15"/>
        <v>-148894.59857781604</v>
      </c>
      <c r="BJ31" s="74">
        <f t="shared" si="15"/>
        <v>-111670.94893336203</v>
      </c>
      <c r="BK31" s="74">
        <f t="shared" si="15"/>
        <v>-74451.021653872449</v>
      </c>
      <c r="BL31" s="74">
        <f t="shared" si="15"/>
        <v>-37225.510826936224</v>
      </c>
      <c r="BM31" s="74"/>
      <c r="BO31" s="74">
        <f t="shared" si="16"/>
        <v>0</v>
      </c>
      <c r="BP31" s="74">
        <f t="shared" si="16"/>
        <v>-37238.168100000003</v>
      </c>
      <c r="BQ31" s="74">
        <f t="shared" si="16"/>
        <v>-37232.583677730014</v>
      </c>
      <c r="BR31" s="74">
        <f t="shared" si="16"/>
        <v>-37223.64964445401</v>
      </c>
      <c r="BS31" s="74">
        <f t="shared" si="16"/>
        <v>-37223.64964445401</v>
      </c>
      <c r="BT31" s="74">
        <f t="shared" si="16"/>
        <v>-37219.927279489566</v>
      </c>
      <c r="BU31" s="74">
        <f t="shared" si="16"/>
        <v>-37225.510826936224</v>
      </c>
      <c r="BV31" s="74">
        <f t="shared" si="16"/>
        <v>-37225.510826936224</v>
      </c>
      <c r="BX31" s="74">
        <f t="shared" si="17"/>
        <v>1494242</v>
      </c>
      <c r="BY31" s="74">
        <f t="shared" si="18"/>
        <v>1457003.8319000001</v>
      </c>
      <c r="BZ31" s="74">
        <f t="shared" si="18"/>
        <v>1419771.24822227</v>
      </c>
      <c r="CA31" s="74">
        <f t="shared" si="18"/>
        <v>1382547.598577816</v>
      </c>
      <c r="CB31" s="74">
        <f t="shared" si="18"/>
        <v>1345323.948933362</v>
      </c>
      <c r="CC31" s="74">
        <f t="shared" si="18"/>
        <v>1308104.0216538724</v>
      </c>
      <c r="CD31" s="74">
        <f t="shared" si="18"/>
        <v>1270878.5108269362</v>
      </c>
      <c r="CE31" s="74">
        <f t="shared" si="18"/>
        <v>1233653</v>
      </c>
      <c r="CF31" s="74"/>
      <c r="CG31" s="74">
        <f t="shared" si="19"/>
        <v>1494242</v>
      </c>
      <c r="CH31" s="74">
        <f t="shared" si="20"/>
        <v>1457003.8319000001</v>
      </c>
      <c r="CI31" s="74">
        <f t="shared" si="20"/>
        <v>1419771.24822227</v>
      </c>
      <c r="CJ31" s="74">
        <f t="shared" si="20"/>
        <v>1382547.598577816</v>
      </c>
      <c r="CK31" s="74">
        <f t="shared" si="20"/>
        <v>1345323.948933362</v>
      </c>
      <c r="CL31" s="74">
        <f t="shared" si="20"/>
        <v>1308104.0216538724</v>
      </c>
      <c r="CM31" s="74">
        <f t="shared" si="20"/>
        <v>1270878.5108269362</v>
      </c>
      <c r="CN31" s="74">
        <f t="shared" si="20"/>
        <v>1233653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>
        <v>0</v>
      </c>
      <c r="H32" s="6">
        <v>6</v>
      </c>
      <c r="I32" s="2" t="s">
        <v>188</v>
      </c>
      <c r="J32" s="60"/>
      <c r="K32" s="123">
        <v>690.15</v>
      </c>
      <c r="L32" s="77"/>
      <c r="M32" s="121">
        <v>220</v>
      </c>
      <c r="N32" s="64">
        <f t="shared" si="21"/>
        <v>66</v>
      </c>
      <c r="O32" s="64">
        <f t="shared" si="22"/>
        <v>414.09</v>
      </c>
      <c r="P32" s="64">
        <f t="shared" si="23"/>
        <v>0</v>
      </c>
      <c r="Q32" s="64">
        <f t="shared" si="24"/>
        <v>0</v>
      </c>
      <c r="R32" s="65">
        <f t="shared" si="25"/>
        <v>0.32</v>
      </c>
      <c r="S32" s="65">
        <f t="shared" si="7"/>
        <v>0</v>
      </c>
      <c r="T32" s="64">
        <f t="shared" si="8"/>
        <v>0</v>
      </c>
      <c r="U32" s="64">
        <f t="shared" si="26"/>
        <v>0</v>
      </c>
      <c r="V32" s="124">
        <v>14</v>
      </c>
      <c r="W32" s="64">
        <f t="shared" si="27"/>
        <v>3.5</v>
      </c>
      <c r="X32" s="27">
        <f t="shared" si="28"/>
        <v>66</v>
      </c>
      <c r="Y32" s="11">
        <f>+K32+N32+Q32+W32</f>
        <v>759.65</v>
      </c>
      <c r="Z32" s="61">
        <v>994097731.33000004</v>
      </c>
      <c r="AA32" s="63">
        <v>6126</v>
      </c>
      <c r="AB32" s="27">
        <f t="shared" si="9"/>
        <v>162275.18</v>
      </c>
      <c r="AC32" s="10">
        <f t="shared" si="10"/>
        <v>0.63262200000000002</v>
      </c>
      <c r="AD32" s="63">
        <v>98042</v>
      </c>
      <c r="AE32" s="10">
        <f t="shared" si="11"/>
        <v>0.710785</v>
      </c>
      <c r="AF32" s="10">
        <f t="shared" si="39"/>
        <v>0.34392899999999998</v>
      </c>
      <c r="AG32" s="66">
        <f t="shared" si="12"/>
        <v>0.34392899999999998</v>
      </c>
      <c r="AH32" s="67">
        <f t="shared" si="13"/>
        <v>0</v>
      </c>
      <c r="AI32" s="68">
        <f t="shared" si="30"/>
        <v>0.34392899999999998</v>
      </c>
      <c r="AJ32" s="63">
        <v>686</v>
      </c>
      <c r="AK32">
        <v>13</v>
      </c>
      <c r="AL32" s="26">
        <f t="shared" si="31"/>
        <v>891800</v>
      </c>
      <c r="AM32" s="63">
        <v>0</v>
      </c>
      <c r="AN32">
        <v>0</v>
      </c>
      <c r="AO32" s="26">
        <f t="shared" si="32"/>
        <v>0</v>
      </c>
      <c r="AP32" s="26">
        <f t="shared" si="14"/>
        <v>3011087</v>
      </c>
      <c r="AQ32" s="26">
        <f t="shared" si="33"/>
        <v>3902887</v>
      </c>
      <c r="AR32" s="69">
        <v>4067920</v>
      </c>
      <c r="AS32" s="69">
        <f t="shared" si="40"/>
        <v>3902887</v>
      </c>
      <c r="AT32" s="63">
        <v>4080374</v>
      </c>
      <c r="AU32" s="26">
        <f t="shared" si="41"/>
        <v>177487</v>
      </c>
      <c r="AV32" s="70" t="str">
        <f t="shared" si="43"/>
        <v>No</v>
      </c>
      <c r="AW32" s="69">
        <f t="shared" si="34"/>
        <v>0</v>
      </c>
      <c r="AX32" s="71">
        <f t="shared" si="35"/>
        <v>4080374</v>
      </c>
      <c r="AY32" s="72">
        <f t="shared" si="42"/>
        <v>4080374</v>
      </c>
      <c r="AZ32" s="73">
        <f t="shared" si="36"/>
        <v>0</v>
      </c>
      <c r="BA32" s="73"/>
      <c r="BB32" s="73">
        <f t="shared" si="37"/>
        <v>12685.599145113381</v>
      </c>
      <c r="BC32" s="26"/>
      <c r="BE32" s="74">
        <f t="shared" si="38"/>
        <v>-177487</v>
      </c>
      <c r="BF32" s="74">
        <f t="shared" si="15"/>
        <v>-177487</v>
      </c>
      <c r="BG32" s="74">
        <f t="shared" si="15"/>
        <v>-152124.10770000005</v>
      </c>
      <c r="BH32" s="74">
        <f t="shared" si="15"/>
        <v>-126765.01894641016</v>
      </c>
      <c r="BI32" s="74">
        <f t="shared" si="15"/>
        <v>-101412.01515712822</v>
      </c>
      <c r="BJ32" s="74">
        <f t="shared" si="15"/>
        <v>-76059.01136784628</v>
      </c>
      <c r="BK32" s="74">
        <f t="shared" si="15"/>
        <v>-50708.54287894303</v>
      </c>
      <c r="BL32" s="74">
        <f t="shared" si="15"/>
        <v>-25354.271439471282</v>
      </c>
      <c r="BM32" s="74"/>
      <c r="BO32" s="74">
        <f t="shared" si="16"/>
        <v>0</v>
      </c>
      <c r="BP32" s="74">
        <f t="shared" si="16"/>
        <v>-25362.8923</v>
      </c>
      <c r="BQ32" s="74">
        <f t="shared" si="16"/>
        <v>-25359.088753590007</v>
      </c>
      <c r="BR32" s="74">
        <f t="shared" si="16"/>
        <v>-25353.003789282033</v>
      </c>
      <c r="BS32" s="74">
        <f t="shared" si="16"/>
        <v>-25353.003789282055</v>
      </c>
      <c r="BT32" s="74">
        <f t="shared" si="16"/>
        <v>-25350.468488903163</v>
      </c>
      <c r="BU32" s="74">
        <f t="shared" si="16"/>
        <v>-25354.271439471515</v>
      </c>
      <c r="BV32" s="74">
        <f t="shared" si="16"/>
        <v>-25354.271439471282</v>
      </c>
      <c r="BX32" s="74">
        <f t="shared" si="17"/>
        <v>4080374</v>
      </c>
      <c r="BY32" s="74">
        <f t="shared" si="18"/>
        <v>4055011.1077000001</v>
      </c>
      <c r="BZ32" s="74">
        <f t="shared" si="18"/>
        <v>4029652.0189464102</v>
      </c>
      <c r="CA32" s="74">
        <f t="shared" si="18"/>
        <v>4004299.0151571282</v>
      </c>
      <c r="CB32" s="74">
        <f t="shared" si="18"/>
        <v>3978946.0113678463</v>
      </c>
      <c r="CC32" s="74">
        <f t="shared" si="18"/>
        <v>3953595.542878943</v>
      </c>
      <c r="CD32" s="74">
        <f t="shared" si="18"/>
        <v>3928241.2714394713</v>
      </c>
      <c r="CE32" s="74">
        <f t="shared" si="18"/>
        <v>3902887</v>
      </c>
      <c r="CF32" s="74"/>
      <c r="CG32" s="74">
        <f t="shared" si="19"/>
        <v>4080374</v>
      </c>
      <c r="CH32" s="74">
        <f t="shared" si="20"/>
        <v>4055011.1077000001</v>
      </c>
      <c r="CI32" s="74">
        <f t="shared" si="20"/>
        <v>4029652.0189464102</v>
      </c>
      <c r="CJ32" s="74">
        <f t="shared" si="20"/>
        <v>4004299.0151571282</v>
      </c>
      <c r="CK32" s="74">
        <f t="shared" si="20"/>
        <v>3978946.0113678463</v>
      </c>
      <c r="CL32" s="74">
        <f t="shared" si="20"/>
        <v>3953595.542878943</v>
      </c>
      <c r="CM32" s="74">
        <f t="shared" si="20"/>
        <v>3928241.2714394713</v>
      </c>
      <c r="CN32" s="74">
        <f t="shared" si="20"/>
        <v>3902887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>
        <v>0</v>
      </c>
      <c r="H33" s="6">
        <v>7</v>
      </c>
      <c r="I33" s="2" t="s">
        <v>190</v>
      </c>
      <c r="J33" s="60"/>
      <c r="K33" s="123">
        <v>2577.35</v>
      </c>
      <c r="L33" s="62"/>
      <c r="M33" s="121">
        <v>651</v>
      </c>
      <c r="N33" s="64">
        <f t="shared" si="21"/>
        <v>195.3</v>
      </c>
      <c r="O33" s="64">
        <f t="shared" si="22"/>
        <v>1546.41</v>
      </c>
      <c r="P33" s="64">
        <f t="shared" si="23"/>
        <v>0</v>
      </c>
      <c r="Q33" s="64">
        <f t="shared" si="24"/>
        <v>0</v>
      </c>
      <c r="R33" s="65">
        <f t="shared" si="25"/>
        <v>0.25</v>
      </c>
      <c r="S33" s="65">
        <f t="shared" si="7"/>
        <v>0</v>
      </c>
      <c r="T33" s="64">
        <f t="shared" si="8"/>
        <v>0</v>
      </c>
      <c r="U33" s="64">
        <f t="shared" si="26"/>
        <v>0</v>
      </c>
      <c r="V33" s="124">
        <v>99</v>
      </c>
      <c r="W33" s="64">
        <f t="shared" si="27"/>
        <v>24.75</v>
      </c>
      <c r="X33" s="27">
        <f t="shared" si="28"/>
        <v>195.3</v>
      </c>
      <c r="Y33" s="11">
        <f t="shared" si="29"/>
        <v>2797.4</v>
      </c>
      <c r="Z33" s="61">
        <v>4044593634.6700001</v>
      </c>
      <c r="AA33" s="63">
        <v>20197</v>
      </c>
      <c r="AB33" s="27">
        <f t="shared" si="9"/>
        <v>200257.15</v>
      </c>
      <c r="AC33" s="10">
        <f t="shared" si="10"/>
        <v>0.78069299999999997</v>
      </c>
      <c r="AD33" s="63">
        <v>106272</v>
      </c>
      <c r="AE33" s="10">
        <f t="shared" si="11"/>
        <v>0.77044999999999997</v>
      </c>
      <c r="AF33" s="10">
        <f t="shared" si="39"/>
        <v>0.22237999999999999</v>
      </c>
      <c r="AG33" s="66">
        <f t="shared" si="12"/>
        <v>0.22237999999999999</v>
      </c>
      <c r="AH33" s="67">
        <f t="shared" si="13"/>
        <v>0</v>
      </c>
      <c r="AI33" s="68">
        <f t="shared" si="30"/>
        <v>0.22237999999999999</v>
      </c>
      <c r="AJ33" s="63">
        <v>0</v>
      </c>
      <c r="AK33">
        <v>0</v>
      </c>
      <c r="AL33" s="26">
        <f t="shared" si="31"/>
        <v>0</v>
      </c>
      <c r="AM33" s="63">
        <v>0</v>
      </c>
      <c r="AN33">
        <v>0</v>
      </c>
      <c r="AO33" s="26">
        <f t="shared" si="32"/>
        <v>0</v>
      </c>
      <c r="AP33" s="26">
        <f t="shared" si="14"/>
        <v>7169539</v>
      </c>
      <c r="AQ33" s="26">
        <f t="shared" si="33"/>
        <v>7169539</v>
      </c>
      <c r="AR33" s="69">
        <v>6215712</v>
      </c>
      <c r="AS33" s="69">
        <f t="shared" si="40"/>
        <v>7169539</v>
      </c>
      <c r="AT33" s="63">
        <v>6106646</v>
      </c>
      <c r="AU33" s="26">
        <f t="shared" si="41"/>
        <v>1062893</v>
      </c>
      <c r="AV33" s="70" t="str">
        <f t="shared" si="43"/>
        <v>Yes</v>
      </c>
      <c r="AW33" s="69">
        <f t="shared" si="34"/>
        <v>1062893</v>
      </c>
      <c r="AX33" s="71">
        <f t="shared" si="35"/>
        <v>7169539</v>
      </c>
      <c r="AY33" s="72">
        <f t="shared" si="42"/>
        <v>7169539</v>
      </c>
      <c r="AZ33" s="73">
        <f t="shared" si="36"/>
        <v>1062893</v>
      </c>
      <c r="BA33" s="73"/>
      <c r="BB33" s="73">
        <f t="shared" si="37"/>
        <v>12508.985973965508</v>
      </c>
      <c r="BC33" s="26"/>
      <c r="BE33" s="74">
        <f t="shared" si="38"/>
        <v>0</v>
      </c>
      <c r="BF33" s="74">
        <f t="shared" si="15"/>
        <v>0</v>
      </c>
      <c r="BG33" s="74">
        <f t="shared" si="15"/>
        <v>0</v>
      </c>
      <c r="BH33" s="74">
        <f t="shared" si="15"/>
        <v>0</v>
      </c>
      <c r="BI33" s="74">
        <f t="shared" si="15"/>
        <v>0</v>
      </c>
      <c r="BJ33" s="74">
        <f t="shared" si="15"/>
        <v>0</v>
      </c>
      <c r="BK33" s="74">
        <f t="shared" si="15"/>
        <v>0</v>
      </c>
      <c r="BL33" s="74">
        <f t="shared" si="15"/>
        <v>0</v>
      </c>
      <c r="BM33" s="74"/>
      <c r="BO33" s="74">
        <f t="shared" si="16"/>
        <v>0</v>
      </c>
      <c r="BP33" s="74">
        <f t="shared" si="16"/>
        <v>0</v>
      </c>
      <c r="BQ33" s="74">
        <f t="shared" si="16"/>
        <v>0</v>
      </c>
      <c r="BR33" s="74">
        <f t="shared" si="16"/>
        <v>0</v>
      </c>
      <c r="BS33" s="74">
        <f t="shared" si="16"/>
        <v>0</v>
      </c>
      <c r="BT33" s="74">
        <f t="shared" si="16"/>
        <v>0</v>
      </c>
      <c r="BU33" s="74">
        <f t="shared" si="16"/>
        <v>0</v>
      </c>
      <c r="BV33" s="74">
        <f t="shared" si="16"/>
        <v>0</v>
      </c>
      <c r="BX33" s="74">
        <f t="shared" si="17"/>
        <v>7169539</v>
      </c>
      <c r="BY33" s="74">
        <f t="shared" si="18"/>
        <v>7169539</v>
      </c>
      <c r="BZ33" s="74">
        <f t="shared" si="18"/>
        <v>7169539</v>
      </c>
      <c r="CA33" s="74">
        <f t="shared" si="18"/>
        <v>7169539</v>
      </c>
      <c r="CB33" s="74">
        <f t="shared" si="18"/>
        <v>7169539</v>
      </c>
      <c r="CC33" s="74">
        <f t="shared" si="18"/>
        <v>7169539</v>
      </c>
      <c r="CD33" s="74">
        <f t="shared" si="18"/>
        <v>7169539</v>
      </c>
      <c r="CE33" s="74">
        <f t="shared" si="18"/>
        <v>7169539</v>
      </c>
      <c r="CF33" s="74"/>
      <c r="CG33" s="74">
        <f t="shared" si="19"/>
        <v>7169539</v>
      </c>
      <c r="CH33" s="74">
        <f t="shared" si="20"/>
        <v>7169539</v>
      </c>
      <c r="CI33" s="74">
        <f t="shared" si="20"/>
        <v>7169539</v>
      </c>
      <c r="CJ33" s="74">
        <f t="shared" si="20"/>
        <v>7169539</v>
      </c>
      <c r="CK33" s="74">
        <f t="shared" si="20"/>
        <v>7169539</v>
      </c>
      <c r="CL33" s="74">
        <f t="shared" si="20"/>
        <v>7169539</v>
      </c>
      <c r="CM33" s="74">
        <f t="shared" si="20"/>
        <v>7169539</v>
      </c>
      <c r="CN33" s="74">
        <f t="shared" si="20"/>
        <v>7169539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>
        <v>0</v>
      </c>
      <c r="H34" s="6">
        <v>8</v>
      </c>
      <c r="I34" s="2" t="s">
        <v>191</v>
      </c>
      <c r="J34" s="60"/>
      <c r="K34" s="123">
        <v>787.35</v>
      </c>
      <c r="L34" s="62"/>
      <c r="M34" s="121">
        <v>111</v>
      </c>
      <c r="N34" s="64">
        <f t="shared" si="21"/>
        <v>33.299999999999997</v>
      </c>
      <c r="O34" s="64">
        <f t="shared" si="22"/>
        <v>472.41</v>
      </c>
      <c r="P34" s="64">
        <f t="shared" si="23"/>
        <v>0</v>
      </c>
      <c r="Q34" s="64">
        <f t="shared" si="24"/>
        <v>0</v>
      </c>
      <c r="R34" s="65">
        <f t="shared" si="25"/>
        <v>0.14000000000000001</v>
      </c>
      <c r="S34" s="65">
        <f t="shared" si="7"/>
        <v>0</v>
      </c>
      <c r="T34" s="64">
        <f t="shared" si="8"/>
        <v>0</v>
      </c>
      <c r="U34" s="64">
        <f t="shared" si="26"/>
        <v>0</v>
      </c>
      <c r="V34" s="124">
        <v>20</v>
      </c>
      <c r="W34" s="64">
        <f t="shared" si="27"/>
        <v>5</v>
      </c>
      <c r="X34" s="27">
        <f t="shared" si="28"/>
        <v>33.299999999999997</v>
      </c>
      <c r="Y34" s="11">
        <f t="shared" si="29"/>
        <v>825.65</v>
      </c>
      <c r="Z34" s="61">
        <v>1158134622.3299999</v>
      </c>
      <c r="AA34" s="63">
        <v>5277</v>
      </c>
      <c r="AB34" s="27">
        <f t="shared" si="9"/>
        <v>219468.38</v>
      </c>
      <c r="AC34" s="10">
        <f t="shared" si="10"/>
        <v>0.85558699999999999</v>
      </c>
      <c r="AD34" s="63">
        <v>141000</v>
      </c>
      <c r="AE34" s="10">
        <f t="shared" si="11"/>
        <v>1.022221</v>
      </c>
      <c r="AF34" s="10">
        <f t="shared" si="39"/>
        <v>9.4423000000000007E-2</v>
      </c>
      <c r="AG34" s="66">
        <f t="shared" si="12"/>
        <v>9.4423000000000007E-2</v>
      </c>
      <c r="AH34" s="67">
        <f t="shared" si="13"/>
        <v>0</v>
      </c>
      <c r="AI34" s="68">
        <f t="shared" si="30"/>
        <v>9.4423000000000007E-2</v>
      </c>
      <c r="AJ34" s="63">
        <v>342</v>
      </c>
      <c r="AK34">
        <v>6</v>
      </c>
      <c r="AL34" s="26">
        <f t="shared" si="31"/>
        <v>205200</v>
      </c>
      <c r="AM34" s="63">
        <v>0</v>
      </c>
      <c r="AN34">
        <v>0</v>
      </c>
      <c r="AO34" s="26">
        <f t="shared" si="32"/>
        <v>0</v>
      </c>
      <c r="AP34" s="26">
        <f t="shared" si="14"/>
        <v>898493</v>
      </c>
      <c r="AQ34" s="26">
        <f t="shared" si="33"/>
        <v>1103693</v>
      </c>
      <c r="AR34" s="69">
        <v>2000209</v>
      </c>
      <c r="AS34" s="69">
        <f t="shared" si="40"/>
        <v>1103693</v>
      </c>
      <c r="AT34" s="63">
        <v>1764574</v>
      </c>
      <c r="AU34" s="26">
        <f t="shared" si="41"/>
        <v>660881</v>
      </c>
      <c r="AV34" s="70" t="str">
        <f t="shared" si="43"/>
        <v>No</v>
      </c>
      <c r="AW34" s="69">
        <f t="shared" si="34"/>
        <v>0</v>
      </c>
      <c r="AX34" s="71">
        <f t="shared" si="35"/>
        <v>1764574</v>
      </c>
      <c r="AY34" s="72">
        <f t="shared" si="42"/>
        <v>1764574</v>
      </c>
      <c r="AZ34" s="73">
        <f t="shared" si="36"/>
        <v>0</v>
      </c>
      <c r="BA34" s="73"/>
      <c r="BB34" s="73">
        <f t="shared" si="37"/>
        <v>12085.624245888106</v>
      </c>
      <c r="BC34" s="26"/>
      <c r="BE34" s="74">
        <f t="shared" si="38"/>
        <v>-660881</v>
      </c>
      <c r="BF34" s="74">
        <f t="shared" si="15"/>
        <v>-660881</v>
      </c>
      <c r="BG34" s="74">
        <f t="shared" si="15"/>
        <v>-566441.10510000004</v>
      </c>
      <c r="BH34" s="74">
        <f t="shared" si="15"/>
        <v>-472015.37287982996</v>
      </c>
      <c r="BI34" s="74">
        <f t="shared" si="15"/>
        <v>-377612.29830386396</v>
      </c>
      <c r="BJ34" s="74">
        <f t="shared" si="15"/>
        <v>-283209.22372789797</v>
      </c>
      <c r="BK34" s="74">
        <f t="shared" si="15"/>
        <v>-188815.58945938968</v>
      </c>
      <c r="BL34" s="74">
        <f t="shared" si="15"/>
        <v>-94407.794729694724</v>
      </c>
      <c r="BM34" s="74"/>
      <c r="BO34" s="74">
        <f t="shared" si="16"/>
        <v>0</v>
      </c>
      <c r="BP34" s="74">
        <f t="shared" si="16"/>
        <v>-94439.894899999999</v>
      </c>
      <c r="BQ34" s="74">
        <f t="shared" si="16"/>
        <v>-94425.732220170001</v>
      </c>
      <c r="BR34" s="74">
        <f t="shared" si="16"/>
        <v>-94403.074575965991</v>
      </c>
      <c r="BS34" s="74">
        <f t="shared" si="16"/>
        <v>-94403.074575965991</v>
      </c>
      <c r="BT34" s="74">
        <f t="shared" si="16"/>
        <v>-94393.634268508395</v>
      </c>
      <c r="BU34" s="74">
        <f t="shared" si="16"/>
        <v>-94407.79472969484</v>
      </c>
      <c r="BV34" s="74">
        <f t="shared" si="16"/>
        <v>-94407.794729694724</v>
      </c>
      <c r="BX34" s="74">
        <f t="shared" si="17"/>
        <v>1764574</v>
      </c>
      <c r="BY34" s="74">
        <f t="shared" si="18"/>
        <v>1670134.1051</v>
      </c>
      <c r="BZ34" s="74">
        <f t="shared" si="18"/>
        <v>1575708.37287983</v>
      </c>
      <c r="CA34" s="74">
        <f t="shared" si="18"/>
        <v>1481305.298303864</v>
      </c>
      <c r="CB34" s="74">
        <f t="shared" si="18"/>
        <v>1386902.223727898</v>
      </c>
      <c r="CC34" s="74">
        <f t="shared" si="18"/>
        <v>1292508.5894593897</v>
      </c>
      <c r="CD34" s="74">
        <f t="shared" si="18"/>
        <v>1198100.7947296947</v>
      </c>
      <c r="CE34" s="74">
        <f t="shared" si="18"/>
        <v>1103693</v>
      </c>
      <c r="CF34" s="74"/>
      <c r="CG34" s="74">
        <f t="shared" si="19"/>
        <v>1764574</v>
      </c>
      <c r="CH34" s="74">
        <f t="shared" si="20"/>
        <v>1670134.1051</v>
      </c>
      <c r="CI34" s="74">
        <f t="shared" si="20"/>
        <v>1575708.37287983</v>
      </c>
      <c r="CJ34" s="74">
        <f t="shared" si="20"/>
        <v>1481305.298303864</v>
      </c>
      <c r="CK34" s="74">
        <f t="shared" si="20"/>
        <v>1386902.223727898</v>
      </c>
      <c r="CL34" s="74">
        <f t="shared" si="20"/>
        <v>1292508.5894593897</v>
      </c>
      <c r="CM34" s="74">
        <f t="shared" si="20"/>
        <v>1198100.7947296947</v>
      </c>
      <c r="CN34" s="74">
        <f t="shared" si="20"/>
        <v>1103693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>
        <v>0</v>
      </c>
      <c r="H35" s="6">
        <v>9</v>
      </c>
      <c r="I35" s="2" t="s">
        <v>192</v>
      </c>
      <c r="J35" s="60"/>
      <c r="K35" s="123">
        <v>3087.48</v>
      </c>
      <c r="L35" s="62"/>
      <c r="M35" s="121">
        <v>1147</v>
      </c>
      <c r="N35" s="64">
        <f t="shared" si="21"/>
        <v>344.1</v>
      </c>
      <c r="O35" s="64">
        <f t="shared" si="22"/>
        <v>1852.49</v>
      </c>
      <c r="P35" s="64">
        <f t="shared" si="23"/>
        <v>0</v>
      </c>
      <c r="Q35" s="64">
        <f t="shared" si="24"/>
        <v>0</v>
      </c>
      <c r="R35" s="65">
        <f t="shared" si="25"/>
        <v>0.37</v>
      </c>
      <c r="S35" s="65">
        <f t="shared" si="7"/>
        <v>0</v>
      </c>
      <c r="T35" s="64">
        <f t="shared" si="8"/>
        <v>0</v>
      </c>
      <c r="U35" s="64">
        <f t="shared" si="26"/>
        <v>0</v>
      </c>
      <c r="V35" s="124">
        <v>280</v>
      </c>
      <c r="W35" s="64">
        <f t="shared" si="27"/>
        <v>70</v>
      </c>
      <c r="X35" s="27">
        <f t="shared" si="28"/>
        <v>344.1</v>
      </c>
      <c r="Y35" s="11">
        <f t="shared" si="29"/>
        <v>3501.58</v>
      </c>
      <c r="Z35" s="61">
        <v>3946565046</v>
      </c>
      <c r="AA35" s="63">
        <v>20684</v>
      </c>
      <c r="AB35" s="27">
        <f t="shared" si="9"/>
        <v>190802.8</v>
      </c>
      <c r="AC35" s="10">
        <f t="shared" si="10"/>
        <v>0.74383500000000002</v>
      </c>
      <c r="AD35" s="63">
        <v>108382</v>
      </c>
      <c r="AE35" s="10">
        <f t="shared" si="11"/>
        <v>0.78574699999999997</v>
      </c>
      <c r="AF35" s="10">
        <f t="shared" si="39"/>
        <v>0.243591</v>
      </c>
      <c r="AG35" s="66">
        <f t="shared" si="12"/>
        <v>0.243591</v>
      </c>
      <c r="AH35" s="67">
        <f t="shared" si="13"/>
        <v>0</v>
      </c>
      <c r="AI35" s="68">
        <f t="shared" si="30"/>
        <v>0.243591</v>
      </c>
      <c r="AJ35" s="63">
        <v>0</v>
      </c>
      <c r="AK35">
        <v>0</v>
      </c>
      <c r="AL35" s="26">
        <f t="shared" si="31"/>
        <v>0</v>
      </c>
      <c r="AM35" s="63">
        <v>0</v>
      </c>
      <c r="AN35">
        <v>0</v>
      </c>
      <c r="AO35" s="26">
        <f t="shared" si="32"/>
        <v>0</v>
      </c>
      <c r="AP35" s="26">
        <f t="shared" si="14"/>
        <v>9830288</v>
      </c>
      <c r="AQ35" s="26">
        <f t="shared" si="33"/>
        <v>9830288</v>
      </c>
      <c r="AR35" s="69">
        <v>8087732</v>
      </c>
      <c r="AS35" s="69">
        <f t="shared" si="40"/>
        <v>9830288</v>
      </c>
      <c r="AT35" s="63">
        <v>8661580</v>
      </c>
      <c r="AU35" s="26">
        <f t="shared" si="41"/>
        <v>1168708</v>
      </c>
      <c r="AV35" s="70" t="str">
        <f t="shared" si="43"/>
        <v>Yes</v>
      </c>
      <c r="AW35" s="69">
        <f t="shared" si="34"/>
        <v>1168708</v>
      </c>
      <c r="AX35" s="71">
        <f t="shared" si="35"/>
        <v>9830288</v>
      </c>
      <c r="AY35" s="72">
        <f t="shared" si="42"/>
        <v>9830288</v>
      </c>
      <c r="AZ35" s="73">
        <f t="shared" si="36"/>
        <v>1168708</v>
      </c>
      <c r="BA35" s="73"/>
      <c r="BB35" s="73">
        <f t="shared" si="37"/>
        <v>13070.759810589867</v>
      </c>
      <c r="BC35" s="26"/>
      <c r="BE35" s="74">
        <f t="shared" si="38"/>
        <v>0</v>
      </c>
      <c r="BF35" s="74">
        <f t="shared" si="15"/>
        <v>0</v>
      </c>
      <c r="BG35" s="74">
        <f t="shared" si="15"/>
        <v>0</v>
      </c>
      <c r="BH35" s="74">
        <f t="shared" si="15"/>
        <v>0</v>
      </c>
      <c r="BI35" s="74">
        <f t="shared" si="15"/>
        <v>0</v>
      </c>
      <c r="BJ35" s="74">
        <f t="shared" si="15"/>
        <v>0</v>
      </c>
      <c r="BK35" s="74">
        <f t="shared" si="15"/>
        <v>0</v>
      </c>
      <c r="BL35" s="74">
        <f t="shared" si="15"/>
        <v>0</v>
      </c>
      <c r="BM35" s="74"/>
      <c r="BO35" s="74">
        <f t="shared" si="16"/>
        <v>0</v>
      </c>
      <c r="BP35" s="74">
        <f t="shared" si="16"/>
        <v>0</v>
      </c>
      <c r="BQ35" s="74">
        <f t="shared" si="16"/>
        <v>0</v>
      </c>
      <c r="BR35" s="74">
        <f t="shared" si="16"/>
        <v>0</v>
      </c>
      <c r="BS35" s="74">
        <f t="shared" si="16"/>
        <v>0</v>
      </c>
      <c r="BT35" s="74">
        <f t="shared" si="16"/>
        <v>0</v>
      </c>
      <c r="BU35" s="74">
        <f t="shared" si="16"/>
        <v>0</v>
      </c>
      <c r="BV35" s="74">
        <f t="shared" si="16"/>
        <v>0</v>
      </c>
      <c r="BX35" s="74">
        <f t="shared" si="17"/>
        <v>9830288</v>
      </c>
      <c r="BY35" s="74">
        <f t="shared" si="18"/>
        <v>9830288</v>
      </c>
      <c r="BZ35" s="74">
        <f t="shared" si="18"/>
        <v>9830288</v>
      </c>
      <c r="CA35" s="74">
        <f t="shared" si="18"/>
        <v>9830288</v>
      </c>
      <c r="CB35" s="74">
        <f t="shared" si="18"/>
        <v>9830288</v>
      </c>
      <c r="CC35" s="74">
        <f t="shared" si="18"/>
        <v>9830288</v>
      </c>
      <c r="CD35" s="74">
        <f t="shared" si="18"/>
        <v>9830288</v>
      </c>
      <c r="CE35" s="74">
        <f t="shared" si="18"/>
        <v>9830288</v>
      </c>
      <c r="CF35" s="74"/>
      <c r="CG35" s="74">
        <f t="shared" si="19"/>
        <v>9830288</v>
      </c>
      <c r="CH35" s="74">
        <f t="shared" si="20"/>
        <v>9830288</v>
      </c>
      <c r="CI35" s="74">
        <f t="shared" si="20"/>
        <v>9830288</v>
      </c>
      <c r="CJ35" s="74">
        <f t="shared" si="20"/>
        <v>9830288</v>
      </c>
      <c r="CK35" s="74">
        <f t="shared" si="20"/>
        <v>9830288</v>
      </c>
      <c r="CL35" s="74">
        <f t="shared" si="20"/>
        <v>9830288</v>
      </c>
      <c r="CM35" s="74">
        <f t="shared" si="20"/>
        <v>9830288</v>
      </c>
      <c r="CN35" s="74">
        <f t="shared" si="20"/>
        <v>9830288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>
        <v>0</v>
      </c>
      <c r="H36" s="6">
        <v>10</v>
      </c>
      <c r="I36" s="2" t="s">
        <v>193</v>
      </c>
      <c r="J36" s="60"/>
      <c r="K36" s="123">
        <v>340.43</v>
      </c>
      <c r="L36" s="62"/>
      <c r="M36" s="121">
        <v>86</v>
      </c>
      <c r="N36" s="64">
        <f t="shared" si="21"/>
        <v>25.8</v>
      </c>
      <c r="O36" s="64">
        <f t="shared" si="22"/>
        <v>204.26</v>
      </c>
      <c r="P36" s="64">
        <f t="shared" si="23"/>
        <v>0</v>
      </c>
      <c r="Q36" s="64">
        <f t="shared" si="24"/>
        <v>0</v>
      </c>
      <c r="R36" s="65">
        <f t="shared" si="25"/>
        <v>0.25</v>
      </c>
      <c r="S36" s="65">
        <f t="shared" si="7"/>
        <v>0</v>
      </c>
      <c r="T36" s="64">
        <f t="shared" si="8"/>
        <v>0</v>
      </c>
      <c r="U36" s="64">
        <f t="shared" si="26"/>
        <v>0</v>
      </c>
      <c r="V36" s="124">
        <v>1</v>
      </c>
      <c r="W36" s="64">
        <f t="shared" si="27"/>
        <v>0.25</v>
      </c>
      <c r="X36" s="27">
        <f t="shared" si="28"/>
        <v>25.8</v>
      </c>
      <c r="Y36" s="11">
        <f t="shared" si="29"/>
        <v>366.48</v>
      </c>
      <c r="Z36" s="61">
        <v>773924778</v>
      </c>
      <c r="AA36" s="63">
        <v>3409</v>
      </c>
      <c r="AB36" s="27">
        <f t="shared" si="9"/>
        <v>227023.99</v>
      </c>
      <c r="AC36" s="10">
        <f t="shared" si="10"/>
        <v>0.885042</v>
      </c>
      <c r="AD36" s="63">
        <v>113650</v>
      </c>
      <c r="AE36" s="10">
        <f t="shared" si="11"/>
        <v>0.82393899999999998</v>
      </c>
      <c r="AF36" s="10">
        <f t="shared" si="39"/>
        <v>0.13328899999999999</v>
      </c>
      <c r="AG36" s="66">
        <f t="shared" si="12"/>
        <v>0.13328899999999999</v>
      </c>
      <c r="AH36" s="67">
        <f t="shared" si="13"/>
        <v>0</v>
      </c>
      <c r="AI36" s="68">
        <f t="shared" si="30"/>
        <v>0.13328899999999999</v>
      </c>
      <c r="AJ36" s="63">
        <v>348</v>
      </c>
      <c r="AK36">
        <v>13</v>
      </c>
      <c r="AL36" s="26">
        <f t="shared" si="31"/>
        <v>452400</v>
      </c>
      <c r="AM36" s="63">
        <v>0</v>
      </c>
      <c r="AN36">
        <v>0</v>
      </c>
      <c r="AO36" s="26">
        <f t="shared" si="32"/>
        <v>0</v>
      </c>
      <c r="AP36" s="26">
        <f t="shared" si="14"/>
        <v>562970</v>
      </c>
      <c r="AQ36" s="26">
        <f t="shared" si="33"/>
        <v>1015370</v>
      </c>
      <c r="AR36" s="69">
        <v>1278838</v>
      </c>
      <c r="AS36" s="69">
        <f t="shared" si="40"/>
        <v>1015370</v>
      </c>
      <c r="AT36" s="63">
        <v>1218610</v>
      </c>
      <c r="AU36" s="26">
        <f t="shared" si="41"/>
        <v>203240</v>
      </c>
      <c r="AV36" s="70" t="str">
        <f t="shared" si="43"/>
        <v>No</v>
      </c>
      <c r="AW36" s="69">
        <f t="shared" si="34"/>
        <v>0</v>
      </c>
      <c r="AX36" s="71">
        <f t="shared" si="35"/>
        <v>1218610</v>
      </c>
      <c r="AY36" s="72">
        <f t="shared" si="42"/>
        <v>1218610</v>
      </c>
      <c r="AZ36" s="73">
        <f t="shared" si="36"/>
        <v>0</v>
      </c>
      <c r="BA36" s="73"/>
      <c r="BB36" s="73">
        <f t="shared" si="37"/>
        <v>12406.903034397674</v>
      </c>
      <c r="BC36" s="26"/>
      <c r="BE36" s="74">
        <f t="shared" si="38"/>
        <v>-203240</v>
      </c>
      <c r="BF36" s="74">
        <f t="shared" si="15"/>
        <v>-203240</v>
      </c>
      <c r="BG36" s="74">
        <f t="shared" si="15"/>
        <v>-174197.00399999996</v>
      </c>
      <c r="BH36" s="74">
        <f t="shared" si="15"/>
        <v>-145158.36343319993</v>
      </c>
      <c r="BI36" s="74">
        <f t="shared" si="15"/>
        <v>-116126.69074655999</v>
      </c>
      <c r="BJ36" s="74">
        <f t="shared" si="15"/>
        <v>-87095.018059920054</v>
      </c>
      <c r="BK36" s="74">
        <f t="shared" si="15"/>
        <v>-58066.248540548608</v>
      </c>
      <c r="BL36" s="74">
        <f t="shared" si="15"/>
        <v>-29033.124270274304</v>
      </c>
      <c r="BM36" s="74"/>
      <c r="BO36" s="74">
        <f t="shared" si="16"/>
        <v>0</v>
      </c>
      <c r="BP36" s="74">
        <f t="shared" si="16"/>
        <v>-29042.995999999999</v>
      </c>
      <c r="BQ36" s="74">
        <f t="shared" si="16"/>
        <v>-29038.64056679999</v>
      </c>
      <c r="BR36" s="74">
        <f t="shared" si="16"/>
        <v>-29031.672686639988</v>
      </c>
      <c r="BS36" s="74">
        <f t="shared" si="16"/>
        <v>-29031.672686639999</v>
      </c>
      <c r="BT36" s="74">
        <f t="shared" si="16"/>
        <v>-29028.769519371352</v>
      </c>
      <c r="BU36" s="74">
        <f t="shared" si="16"/>
        <v>-29033.124270274304</v>
      </c>
      <c r="BV36" s="74">
        <f t="shared" si="16"/>
        <v>-29033.124270274304</v>
      </c>
      <c r="BX36" s="74">
        <f t="shared" si="17"/>
        <v>1218610</v>
      </c>
      <c r="BY36" s="74">
        <f t="shared" si="18"/>
        <v>1189567.004</v>
      </c>
      <c r="BZ36" s="74">
        <f t="shared" si="18"/>
        <v>1160528.3634331999</v>
      </c>
      <c r="CA36" s="74">
        <f t="shared" si="18"/>
        <v>1131496.69074656</v>
      </c>
      <c r="CB36" s="74">
        <f t="shared" si="18"/>
        <v>1102465.0180599201</v>
      </c>
      <c r="CC36" s="74">
        <f t="shared" si="18"/>
        <v>1073436.2485405486</v>
      </c>
      <c r="CD36" s="74">
        <f t="shared" si="18"/>
        <v>1044403.1242702743</v>
      </c>
      <c r="CE36" s="74">
        <f t="shared" si="18"/>
        <v>1015370</v>
      </c>
      <c r="CF36" s="74"/>
      <c r="CG36" s="74">
        <f t="shared" si="19"/>
        <v>1218610</v>
      </c>
      <c r="CH36" s="74">
        <f t="shared" si="20"/>
        <v>1189567.004</v>
      </c>
      <c r="CI36" s="74">
        <f t="shared" si="20"/>
        <v>1160528.3634331999</v>
      </c>
      <c r="CJ36" s="74">
        <f t="shared" si="20"/>
        <v>1131496.69074656</v>
      </c>
      <c r="CK36" s="74">
        <f t="shared" si="20"/>
        <v>1102465.0180599201</v>
      </c>
      <c r="CL36" s="74">
        <f t="shared" si="20"/>
        <v>1073436.2485405486</v>
      </c>
      <c r="CM36" s="74">
        <f t="shared" si="20"/>
        <v>1044403.1242702743</v>
      </c>
      <c r="CN36" s="74">
        <f t="shared" si="20"/>
        <v>1015370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>
        <v>27</v>
      </c>
      <c r="H37" s="6">
        <v>11</v>
      </c>
      <c r="I37" s="2" t="s">
        <v>195</v>
      </c>
      <c r="J37" s="60"/>
      <c r="K37" s="123">
        <v>2198.92</v>
      </c>
      <c r="L37" s="76"/>
      <c r="M37" s="121">
        <v>1018</v>
      </c>
      <c r="N37" s="64">
        <f t="shared" si="21"/>
        <v>305.39999999999998</v>
      </c>
      <c r="O37" s="64">
        <f t="shared" si="22"/>
        <v>1319.35</v>
      </c>
      <c r="P37" s="64">
        <f t="shared" si="23"/>
        <v>0</v>
      </c>
      <c r="Q37" s="64">
        <f t="shared" si="24"/>
        <v>0</v>
      </c>
      <c r="R37" s="65">
        <f t="shared" si="25"/>
        <v>0.46</v>
      </c>
      <c r="S37" s="65">
        <f t="shared" si="7"/>
        <v>0</v>
      </c>
      <c r="T37" s="64">
        <f t="shared" si="8"/>
        <v>0</v>
      </c>
      <c r="U37" s="64">
        <f t="shared" si="26"/>
        <v>0</v>
      </c>
      <c r="V37" s="124">
        <v>95</v>
      </c>
      <c r="W37" s="64">
        <f t="shared" si="27"/>
        <v>23.75</v>
      </c>
      <c r="X37" s="27">
        <f t="shared" si="28"/>
        <v>305.39999999999998</v>
      </c>
      <c r="Y37" s="11">
        <f t="shared" si="29"/>
        <v>2528.0700000000002</v>
      </c>
      <c r="Z37" s="61">
        <v>4359819492.6700001</v>
      </c>
      <c r="AA37" s="63">
        <v>21560</v>
      </c>
      <c r="AB37" s="27">
        <f t="shared" si="9"/>
        <v>202217.97</v>
      </c>
      <c r="AC37" s="10">
        <f t="shared" si="10"/>
        <v>0.78833699999999995</v>
      </c>
      <c r="AD37" s="63">
        <v>90061</v>
      </c>
      <c r="AE37" s="10">
        <f t="shared" si="11"/>
        <v>0.65292399999999995</v>
      </c>
      <c r="AF37" s="10">
        <f t="shared" si="39"/>
        <v>0.25228699999999998</v>
      </c>
      <c r="AG37" s="66">
        <f t="shared" si="12"/>
        <v>0.25228699999999998</v>
      </c>
      <c r="AH37" s="67">
        <f t="shared" si="13"/>
        <v>0</v>
      </c>
      <c r="AI37" s="68">
        <f t="shared" si="30"/>
        <v>0.25228699999999998</v>
      </c>
      <c r="AJ37" s="63">
        <v>0</v>
      </c>
      <c r="AK37">
        <v>0</v>
      </c>
      <c r="AL37" s="26">
        <f t="shared" si="31"/>
        <v>0</v>
      </c>
      <c r="AM37" s="63">
        <v>0</v>
      </c>
      <c r="AN37">
        <v>0</v>
      </c>
      <c r="AO37" s="26">
        <f t="shared" si="32"/>
        <v>0</v>
      </c>
      <c r="AP37" s="26">
        <f t="shared" si="14"/>
        <v>7350636</v>
      </c>
      <c r="AQ37" s="26">
        <f t="shared" si="33"/>
        <v>7350636</v>
      </c>
      <c r="AR37" s="69">
        <v>6160837</v>
      </c>
      <c r="AS37" s="69">
        <f t="shared" si="40"/>
        <v>8047852</v>
      </c>
      <c r="AT37" s="63">
        <v>8047852</v>
      </c>
      <c r="AU37" s="26">
        <f>ABS(AQ37-AT37)</f>
        <v>697216</v>
      </c>
      <c r="AV37" s="70" t="str">
        <f t="shared" si="43"/>
        <v>No</v>
      </c>
      <c r="AW37" s="69">
        <f t="shared" si="34"/>
        <v>0</v>
      </c>
      <c r="AX37" s="71">
        <f t="shared" si="35"/>
        <v>8047852</v>
      </c>
      <c r="AY37" s="72">
        <f t="shared" si="42"/>
        <v>8047852</v>
      </c>
      <c r="AZ37" s="73">
        <f t="shared" si="36"/>
        <v>0</v>
      </c>
      <c r="BA37" s="73"/>
      <c r="BB37" s="73">
        <f t="shared" si="37"/>
        <v>13250.144047987194</v>
      </c>
      <c r="BC37" s="26"/>
      <c r="BE37" s="74">
        <f t="shared" si="38"/>
        <v>-697216</v>
      </c>
      <c r="BF37" s="74">
        <f t="shared" si="15"/>
        <v>-697216</v>
      </c>
      <c r="BG37" s="74">
        <f t="shared" si="15"/>
        <v>-697216</v>
      </c>
      <c r="BH37" s="74">
        <f t="shared" si="15"/>
        <v>-697216</v>
      </c>
      <c r="BI37" s="74">
        <f t="shared" si="15"/>
        <v>-697216</v>
      </c>
      <c r="BJ37" s="74">
        <f t="shared" si="15"/>
        <v>-697216</v>
      </c>
      <c r="BK37" s="74">
        <f t="shared" si="15"/>
        <v>-697216</v>
      </c>
      <c r="BL37" s="74">
        <f t="shared" si="15"/>
        <v>-697216</v>
      </c>
      <c r="BM37" s="74"/>
      <c r="BO37" s="74">
        <f t="shared" si="16"/>
        <v>0</v>
      </c>
      <c r="BP37" s="74">
        <f t="shared" si="16"/>
        <v>-99632.166400000002</v>
      </c>
      <c r="BQ37" s="74">
        <f t="shared" si="16"/>
        <v>-116225.90719999999</v>
      </c>
      <c r="BR37" s="74">
        <f t="shared" si="16"/>
        <v>-139443.20000000001</v>
      </c>
      <c r="BS37" s="74">
        <f t="shared" si="16"/>
        <v>-174304</v>
      </c>
      <c r="BT37" s="74">
        <f t="shared" si="16"/>
        <v>-232382.09279999998</v>
      </c>
      <c r="BU37" s="74">
        <f t="shared" si="16"/>
        <v>-348608</v>
      </c>
      <c r="BV37" s="74">
        <f t="shared" si="16"/>
        <v>-697216</v>
      </c>
      <c r="BX37" s="74">
        <f t="shared" si="17"/>
        <v>8047852</v>
      </c>
      <c r="BY37" s="74">
        <f t="shared" si="18"/>
        <v>7948219.8335999995</v>
      </c>
      <c r="BZ37" s="74">
        <f t="shared" si="18"/>
        <v>7931626.0927999998</v>
      </c>
      <c r="CA37" s="74">
        <f t="shared" si="18"/>
        <v>7908408.7999999998</v>
      </c>
      <c r="CB37" s="74">
        <f t="shared" si="18"/>
        <v>7873548</v>
      </c>
      <c r="CC37" s="74">
        <f t="shared" si="18"/>
        <v>7815469.9072000002</v>
      </c>
      <c r="CD37" s="74">
        <f t="shared" si="18"/>
        <v>7699244</v>
      </c>
      <c r="CE37" s="74">
        <f t="shared" si="18"/>
        <v>7350636</v>
      </c>
      <c r="CF37" s="74"/>
      <c r="CG37" s="74">
        <f t="shared" si="19"/>
        <v>8047852</v>
      </c>
      <c r="CH37" s="74">
        <f t="shared" si="20"/>
        <v>8047852</v>
      </c>
      <c r="CI37" s="74">
        <f t="shared" si="20"/>
        <v>8047852</v>
      </c>
      <c r="CJ37" s="74">
        <f t="shared" si="20"/>
        <v>8047852</v>
      </c>
      <c r="CK37" s="74">
        <f t="shared" si="20"/>
        <v>8047852</v>
      </c>
      <c r="CL37" s="74">
        <f t="shared" si="20"/>
        <v>8047852</v>
      </c>
      <c r="CM37" s="74">
        <f t="shared" si="20"/>
        <v>8047852</v>
      </c>
      <c r="CN37" s="74">
        <f t="shared" si="20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>
        <v>0</v>
      </c>
      <c r="H38" s="6">
        <v>12</v>
      </c>
      <c r="I38" s="2" t="s">
        <v>196</v>
      </c>
      <c r="J38" s="60"/>
      <c r="K38" s="123">
        <v>644.38</v>
      </c>
      <c r="L38" s="62"/>
      <c r="M38" s="121">
        <v>107</v>
      </c>
      <c r="N38" s="64">
        <f t="shared" si="21"/>
        <v>32.1</v>
      </c>
      <c r="O38" s="64">
        <f t="shared" si="22"/>
        <v>386.63</v>
      </c>
      <c r="P38" s="64">
        <f t="shared" si="23"/>
        <v>0</v>
      </c>
      <c r="Q38" s="64">
        <f t="shared" si="24"/>
        <v>0</v>
      </c>
      <c r="R38" s="65">
        <f t="shared" si="25"/>
        <v>0.17</v>
      </c>
      <c r="S38" s="65">
        <f t="shared" si="7"/>
        <v>0</v>
      </c>
      <c r="T38" s="64">
        <f t="shared" si="8"/>
        <v>0</v>
      </c>
      <c r="U38" s="64">
        <f t="shared" si="26"/>
        <v>0</v>
      </c>
      <c r="V38" s="124">
        <v>3</v>
      </c>
      <c r="W38" s="64">
        <f t="shared" si="27"/>
        <v>0.75</v>
      </c>
      <c r="X38" s="27">
        <f t="shared" si="28"/>
        <v>32.1</v>
      </c>
      <c r="Y38" s="11">
        <f t="shared" si="29"/>
        <v>677.23</v>
      </c>
      <c r="Z38" s="61">
        <v>823575866.66999996</v>
      </c>
      <c r="AA38" s="63">
        <v>4834</v>
      </c>
      <c r="AB38" s="27">
        <f t="shared" si="9"/>
        <v>170371.51</v>
      </c>
      <c r="AC38" s="10">
        <f t="shared" si="10"/>
        <v>0.66418500000000003</v>
      </c>
      <c r="AD38" s="63">
        <v>114948</v>
      </c>
      <c r="AE38" s="10">
        <f t="shared" si="11"/>
        <v>0.83335000000000004</v>
      </c>
      <c r="AF38" s="10">
        <f t="shared" si="39"/>
        <v>0.28506599999999999</v>
      </c>
      <c r="AG38" s="66">
        <f t="shared" si="12"/>
        <v>0.28506599999999999</v>
      </c>
      <c r="AH38" s="67">
        <f t="shared" si="13"/>
        <v>0</v>
      </c>
      <c r="AI38" s="68">
        <f t="shared" si="30"/>
        <v>0.28506599999999999</v>
      </c>
      <c r="AJ38" s="63">
        <v>0</v>
      </c>
      <c r="AK38">
        <v>0</v>
      </c>
      <c r="AL38" s="26">
        <f t="shared" si="31"/>
        <v>0</v>
      </c>
      <c r="AM38" s="63">
        <v>0</v>
      </c>
      <c r="AN38">
        <v>0</v>
      </c>
      <c r="AO38" s="26">
        <f t="shared" si="32"/>
        <v>0</v>
      </c>
      <c r="AP38" s="26">
        <f t="shared" si="14"/>
        <v>2224962</v>
      </c>
      <c r="AQ38" s="26">
        <f t="shared" si="33"/>
        <v>2224962</v>
      </c>
      <c r="AR38" s="69">
        <v>2983350</v>
      </c>
      <c r="AS38" s="69">
        <f t="shared" si="40"/>
        <v>2224962</v>
      </c>
      <c r="AT38" s="63">
        <v>2683216</v>
      </c>
      <c r="AU38" s="26">
        <f t="shared" si="41"/>
        <v>458254</v>
      </c>
      <c r="AV38" s="70" t="str">
        <f t="shared" si="43"/>
        <v>No</v>
      </c>
      <c r="AW38" s="69">
        <f t="shared" si="34"/>
        <v>0</v>
      </c>
      <c r="AX38" s="71">
        <f t="shared" si="35"/>
        <v>2683216</v>
      </c>
      <c r="AY38" s="72">
        <f t="shared" si="42"/>
        <v>2683216</v>
      </c>
      <c r="AZ38" s="73">
        <f t="shared" si="36"/>
        <v>0</v>
      </c>
      <c r="BA38" s="73"/>
      <c r="BB38" s="73">
        <f t="shared" si="37"/>
        <v>12112.535693224496</v>
      </c>
      <c r="BC38" s="26"/>
      <c r="BE38" s="74">
        <f t="shared" si="38"/>
        <v>-458254</v>
      </c>
      <c r="BF38" s="74">
        <f t="shared" si="15"/>
        <v>-458254</v>
      </c>
      <c r="BG38" s="74">
        <f t="shared" si="15"/>
        <v>-392769.50339999981</v>
      </c>
      <c r="BH38" s="74">
        <f t="shared" si="15"/>
        <v>-327294.82718322007</v>
      </c>
      <c r="BI38" s="74">
        <f t="shared" si="15"/>
        <v>-261835.86174657615</v>
      </c>
      <c r="BJ38" s="74">
        <f t="shared" si="15"/>
        <v>-196376.89630993223</v>
      </c>
      <c r="BK38" s="74">
        <f t="shared" si="15"/>
        <v>-130924.47676983196</v>
      </c>
      <c r="BL38" s="74">
        <f t="shared" si="15"/>
        <v>-65462.238384915981</v>
      </c>
      <c r="BM38" s="74"/>
      <c r="BO38" s="74">
        <f t="shared" si="16"/>
        <v>0</v>
      </c>
      <c r="BP38" s="74">
        <f t="shared" si="16"/>
        <v>-65484.496599999999</v>
      </c>
      <c r="BQ38" s="74">
        <f t="shared" si="16"/>
        <v>-65474.676216779961</v>
      </c>
      <c r="BR38" s="74">
        <f t="shared" si="16"/>
        <v>-65458.965436644015</v>
      </c>
      <c r="BS38" s="74">
        <f t="shared" si="16"/>
        <v>-65458.965436644037</v>
      </c>
      <c r="BT38" s="74">
        <f t="shared" si="16"/>
        <v>-65452.419540100411</v>
      </c>
      <c r="BU38" s="74">
        <f t="shared" si="16"/>
        <v>-65462.238384915981</v>
      </c>
      <c r="BV38" s="74">
        <f t="shared" si="16"/>
        <v>-65462.238384915981</v>
      </c>
      <c r="BX38" s="74">
        <f t="shared" si="17"/>
        <v>2683216</v>
      </c>
      <c r="BY38" s="74">
        <f t="shared" si="18"/>
        <v>2617731.5033999998</v>
      </c>
      <c r="BZ38" s="74">
        <f t="shared" si="18"/>
        <v>2552256.8271832201</v>
      </c>
      <c r="CA38" s="74">
        <f t="shared" si="18"/>
        <v>2486797.8617465761</v>
      </c>
      <c r="CB38" s="74">
        <f t="shared" si="18"/>
        <v>2421338.8963099322</v>
      </c>
      <c r="CC38" s="74">
        <f t="shared" si="18"/>
        <v>2355886.476769832</v>
      </c>
      <c r="CD38" s="74">
        <f t="shared" si="18"/>
        <v>2290424.238384916</v>
      </c>
      <c r="CE38" s="74">
        <f t="shared" si="18"/>
        <v>2224962</v>
      </c>
      <c r="CF38" s="74"/>
      <c r="CG38" s="74">
        <f t="shared" si="19"/>
        <v>2683216</v>
      </c>
      <c r="CH38" s="74">
        <f t="shared" si="20"/>
        <v>2617731.5033999998</v>
      </c>
      <c r="CI38" s="74">
        <f t="shared" si="20"/>
        <v>2552256.8271832201</v>
      </c>
      <c r="CJ38" s="74">
        <f t="shared" si="20"/>
        <v>2486797.8617465761</v>
      </c>
      <c r="CK38" s="74">
        <f t="shared" si="20"/>
        <v>2421338.8963099322</v>
      </c>
      <c r="CL38" s="74">
        <f t="shared" si="20"/>
        <v>2355886.476769832</v>
      </c>
      <c r="CM38" s="74">
        <f t="shared" si="20"/>
        <v>2290424.238384916</v>
      </c>
      <c r="CN38" s="74">
        <f t="shared" si="20"/>
        <v>2224962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>
        <v>0</v>
      </c>
      <c r="H39" s="6">
        <v>13</v>
      </c>
      <c r="I39" s="2" t="s">
        <v>197</v>
      </c>
      <c r="J39" s="60"/>
      <c r="K39" s="123">
        <v>248.81</v>
      </c>
      <c r="L39" s="62"/>
      <c r="M39" s="121">
        <v>95</v>
      </c>
      <c r="N39" s="64">
        <f t="shared" si="21"/>
        <v>28.5</v>
      </c>
      <c r="O39" s="64">
        <f t="shared" si="22"/>
        <v>149.29</v>
      </c>
      <c r="P39" s="64">
        <f t="shared" si="23"/>
        <v>0</v>
      </c>
      <c r="Q39" s="64">
        <f t="shared" si="24"/>
        <v>0</v>
      </c>
      <c r="R39" s="65">
        <f t="shared" si="25"/>
        <v>0.38</v>
      </c>
      <c r="S39" s="65">
        <f t="shared" si="7"/>
        <v>0</v>
      </c>
      <c r="T39" s="64">
        <f t="shared" si="8"/>
        <v>0</v>
      </c>
      <c r="U39" s="64">
        <f t="shared" si="26"/>
        <v>0</v>
      </c>
      <c r="V39" s="124">
        <v>6</v>
      </c>
      <c r="W39" s="64">
        <f t="shared" si="27"/>
        <v>1.5</v>
      </c>
      <c r="X39" s="27">
        <f t="shared" si="28"/>
        <v>28.5</v>
      </c>
      <c r="Y39" s="11">
        <f t="shared" si="29"/>
        <v>278.81</v>
      </c>
      <c r="Z39" s="61">
        <v>484392984.32999998</v>
      </c>
      <c r="AA39" s="63">
        <v>2420</v>
      </c>
      <c r="AB39" s="27">
        <f t="shared" si="9"/>
        <v>200162.39</v>
      </c>
      <c r="AC39" s="10">
        <f t="shared" si="10"/>
        <v>0.78032299999999999</v>
      </c>
      <c r="AD39" s="63">
        <v>102440</v>
      </c>
      <c r="AE39" s="10">
        <f t="shared" si="11"/>
        <v>0.74266900000000002</v>
      </c>
      <c r="AF39" s="10">
        <f t="shared" si="39"/>
        <v>0.23097300000000001</v>
      </c>
      <c r="AG39" s="66">
        <f t="shared" si="12"/>
        <v>0.23097300000000001</v>
      </c>
      <c r="AH39" s="67">
        <f t="shared" si="13"/>
        <v>0</v>
      </c>
      <c r="AI39" s="68">
        <f t="shared" si="30"/>
        <v>0.23097300000000001</v>
      </c>
      <c r="AJ39" s="63">
        <v>0</v>
      </c>
      <c r="AK39">
        <v>0</v>
      </c>
      <c r="AL39" s="26">
        <f t="shared" si="31"/>
        <v>0</v>
      </c>
      <c r="AM39" s="63">
        <v>42</v>
      </c>
      <c r="AN39">
        <v>4</v>
      </c>
      <c r="AO39" s="26">
        <f t="shared" si="32"/>
        <v>16800</v>
      </c>
      <c r="AP39" s="26">
        <f t="shared" si="14"/>
        <v>742182</v>
      </c>
      <c r="AQ39" s="26">
        <f t="shared" si="33"/>
        <v>758982</v>
      </c>
      <c r="AR39" s="69">
        <v>1223830</v>
      </c>
      <c r="AS39" s="69">
        <f t="shared" si="40"/>
        <v>758982</v>
      </c>
      <c r="AT39" s="63">
        <v>1190095</v>
      </c>
      <c r="AU39" s="26">
        <f t="shared" si="41"/>
        <v>431113</v>
      </c>
      <c r="AV39" s="70" t="str">
        <f t="shared" si="43"/>
        <v>No</v>
      </c>
      <c r="AW39" s="69">
        <f t="shared" si="34"/>
        <v>0</v>
      </c>
      <c r="AX39" s="71">
        <f t="shared" si="35"/>
        <v>1190095</v>
      </c>
      <c r="AY39" s="72">
        <f t="shared" si="42"/>
        <v>1190095</v>
      </c>
      <c r="AZ39" s="73">
        <f t="shared" si="36"/>
        <v>0</v>
      </c>
      <c r="BA39" s="73"/>
      <c r="BB39" s="73">
        <f t="shared" si="37"/>
        <v>12914.614565330976</v>
      </c>
      <c r="BC39" s="26"/>
      <c r="BE39" s="74">
        <f t="shared" si="38"/>
        <v>-431113</v>
      </c>
      <c r="BF39" s="74">
        <f t="shared" si="15"/>
        <v>-431113</v>
      </c>
      <c r="BG39" s="74">
        <f t="shared" si="15"/>
        <v>-369506.9523</v>
      </c>
      <c r="BH39" s="74">
        <f t="shared" si="15"/>
        <v>-307910.14335159003</v>
      </c>
      <c r="BI39" s="74">
        <f t="shared" si="15"/>
        <v>-246328.11468127207</v>
      </c>
      <c r="BJ39" s="74">
        <f t="shared" si="15"/>
        <v>-184746.08601095411</v>
      </c>
      <c r="BK39" s="74">
        <f t="shared" si="15"/>
        <v>-123170.21554350306</v>
      </c>
      <c r="BL39" s="74">
        <f t="shared" si="15"/>
        <v>-61585.107771751471</v>
      </c>
      <c r="BM39" s="74"/>
      <c r="BO39" s="74">
        <f t="shared" si="16"/>
        <v>0</v>
      </c>
      <c r="BP39" s="74">
        <f t="shared" si="16"/>
        <v>-61606.047700000003</v>
      </c>
      <c r="BQ39" s="74">
        <f t="shared" si="16"/>
        <v>-61596.808948409998</v>
      </c>
      <c r="BR39" s="74">
        <f t="shared" si="16"/>
        <v>-61582.02867031801</v>
      </c>
      <c r="BS39" s="74">
        <f t="shared" si="16"/>
        <v>-61582.028670318017</v>
      </c>
      <c r="BT39" s="74">
        <f t="shared" si="16"/>
        <v>-61575.870467451001</v>
      </c>
      <c r="BU39" s="74">
        <f t="shared" si="16"/>
        <v>-61585.107771751529</v>
      </c>
      <c r="BV39" s="74">
        <f t="shared" si="16"/>
        <v>-61585.107771751471</v>
      </c>
      <c r="BX39" s="74">
        <f t="shared" si="17"/>
        <v>1190095</v>
      </c>
      <c r="BY39" s="74">
        <f t="shared" si="18"/>
        <v>1128488.9523</v>
      </c>
      <c r="BZ39" s="74">
        <f t="shared" si="18"/>
        <v>1066892.14335159</v>
      </c>
      <c r="CA39" s="74">
        <f t="shared" si="18"/>
        <v>1005310.1146812721</v>
      </c>
      <c r="CB39" s="74">
        <f t="shared" si="18"/>
        <v>943728.08601095411</v>
      </c>
      <c r="CC39" s="74">
        <f t="shared" si="18"/>
        <v>882152.21554350306</v>
      </c>
      <c r="CD39" s="74">
        <f t="shared" si="18"/>
        <v>820567.10777175147</v>
      </c>
      <c r="CE39" s="74">
        <f t="shared" si="18"/>
        <v>758982</v>
      </c>
      <c r="CF39" s="74"/>
      <c r="CG39" s="74">
        <f t="shared" si="19"/>
        <v>1190095</v>
      </c>
      <c r="CH39" s="74">
        <f t="shared" si="20"/>
        <v>1128488.9523</v>
      </c>
      <c r="CI39" s="74">
        <f t="shared" si="20"/>
        <v>1066892.14335159</v>
      </c>
      <c r="CJ39" s="74">
        <f t="shared" si="20"/>
        <v>1005310.1146812721</v>
      </c>
      <c r="CK39" s="74">
        <f t="shared" si="20"/>
        <v>943728.08601095411</v>
      </c>
      <c r="CL39" s="74">
        <f t="shared" si="20"/>
        <v>882152.21554350306</v>
      </c>
      <c r="CM39" s="74">
        <f t="shared" si="20"/>
        <v>820567.10777175147</v>
      </c>
      <c r="CN39" s="74">
        <f t="shared" si="20"/>
        <v>758982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>
        <v>0</v>
      </c>
      <c r="H40" s="6">
        <v>14</v>
      </c>
      <c r="I40" s="2" t="s">
        <v>198</v>
      </c>
      <c r="J40" s="60"/>
      <c r="K40" s="123">
        <v>2505.2600000000002</v>
      </c>
      <c r="L40" s="62"/>
      <c r="M40" s="121">
        <v>886</v>
      </c>
      <c r="N40" s="64">
        <f t="shared" si="21"/>
        <v>265.8</v>
      </c>
      <c r="O40" s="64">
        <f t="shared" si="22"/>
        <v>1503.16</v>
      </c>
      <c r="P40" s="64">
        <f t="shared" si="23"/>
        <v>0</v>
      </c>
      <c r="Q40" s="64">
        <f t="shared" si="24"/>
        <v>0</v>
      </c>
      <c r="R40" s="65">
        <f t="shared" si="25"/>
        <v>0.35</v>
      </c>
      <c r="S40" s="65">
        <f t="shared" si="7"/>
        <v>0</v>
      </c>
      <c r="T40" s="64">
        <f t="shared" si="8"/>
        <v>0</v>
      </c>
      <c r="U40" s="64">
        <f t="shared" si="26"/>
        <v>0</v>
      </c>
      <c r="V40" s="124">
        <v>207</v>
      </c>
      <c r="W40" s="64">
        <f t="shared" si="27"/>
        <v>51.75</v>
      </c>
      <c r="X40" s="27">
        <f t="shared" si="28"/>
        <v>265.8</v>
      </c>
      <c r="Y40" s="11">
        <f t="shared" si="29"/>
        <v>2822.8100000000004</v>
      </c>
      <c r="Z40" s="61">
        <v>7314429914.6700001</v>
      </c>
      <c r="AA40" s="63">
        <v>28148</v>
      </c>
      <c r="AB40" s="27">
        <f t="shared" si="9"/>
        <v>259856.11</v>
      </c>
      <c r="AC40" s="10">
        <f t="shared" si="10"/>
        <v>1.013036</v>
      </c>
      <c r="AD40" s="63">
        <v>94750</v>
      </c>
      <c r="AE40" s="10">
        <f t="shared" si="11"/>
        <v>0.68691800000000003</v>
      </c>
      <c r="AF40" s="10">
        <f t="shared" si="39"/>
        <v>8.4798999999999999E-2</v>
      </c>
      <c r="AG40" s="66">
        <f t="shared" si="12"/>
        <v>8.4798999999999999E-2</v>
      </c>
      <c r="AH40" s="67">
        <f t="shared" si="13"/>
        <v>0</v>
      </c>
      <c r="AI40" s="68">
        <f t="shared" si="30"/>
        <v>8.4798999999999999E-2</v>
      </c>
      <c r="AJ40" s="63">
        <v>0</v>
      </c>
      <c r="AK40">
        <v>0</v>
      </c>
      <c r="AL40" s="26">
        <f t="shared" si="31"/>
        <v>0</v>
      </c>
      <c r="AM40" s="63">
        <v>0</v>
      </c>
      <c r="AN40">
        <v>0</v>
      </c>
      <c r="AO40" s="26">
        <f t="shared" si="32"/>
        <v>0</v>
      </c>
      <c r="AP40" s="26">
        <f t="shared" si="14"/>
        <v>2758756</v>
      </c>
      <c r="AQ40" s="26">
        <f t="shared" si="33"/>
        <v>2758756</v>
      </c>
      <c r="AR40" s="69">
        <v>2211848</v>
      </c>
      <c r="AS40" s="69">
        <f t="shared" si="40"/>
        <v>2758756</v>
      </c>
      <c r="AT40" s="63">
        <v>3772866</v>
      </c>
      <c r="AU40" s="26">
        <f t="shared" si="41"/>
        <v>1014110</v>
      </c>
      <c r="AV40" s="70" t="str">
        <f t="shared" si="43"/>
        <v>No</v>
      </c>
      <c r="AW40" s="69">
        <f t="shared" si="34"/>
        <v>0</v>
      </c>
      <c r="AX40" s="71">
        <f t="shared" si="35"/>
        <v>3772866</v>
      </c>
      <c r="AY40" s="72">
        <f t="shared" si="42"/>
        <v>3772866</v>
      </c>
      <c r="AZ40" s="73">
        <f t="shared" si="36"/>
        <v>0</v>
      </c>
      <c r="BA40" s="73"/>
      <c r="BB40" s="73">
        <f t="shared" si="37"/>
        <v>12985.831909662071</v>
      </c>
      <c r="BC40" s="26"/>
      <c r="BE40" s="74">
        <f t="shared" si="38"/>
        <v>-1014110</v>
      </c>
      <c r="BF40" s="74">
        <f t="shared" si="15"/>
        <v>-1014110</v>
      </c>
      <c r="BG40" s="74">
        <f t="shared" si="15"/>
        <v>-869193.68099999987</v>
      </c>
      <c r="BH40" s="74">
        <f t="shared" si="15"/>
        <v>-724299.09437729977</v>
      </c>
      <c r="BI40" s="74">
        <f t="shared" si="15"/>
        <v>-579439.27550183982</v>
      </c>
      <c r="BJ40" s="74">
        <f t="shared" si="15"/>
        <v>-434579.45662637986</v>
      </c>
      <c r="BK40" s="74">
        <f t="shared" si="15"/>
        <v>-289734.12373280758</v>
      </c>
      <c r="BL40" s="74">
        <f t="shared" si="15"/>
        <v>-144867.06186640356</v>
      </c>
      <c r="BM40" s="74"/>
      <c r="BO40" s="74">
        <f t="shared" si="16"/>
        <v>0</v>
      </c>
      <c r="BP40" s="74">
        <f t="shared" si="16"/>
        <v>-144916.31899999999</v>
      </c>
      <c r="BQ40" s="74">
        <f t="shared" si="16"/>
        <v>-144894.58662269998</v>
      </c>
      <c r="BR40" s="74">
        <f t="shared" si="16"/>
        <v>-144859.81887545995</v>
      </c>
      <c r="BS40" s="74">
        <f t="shared" si="16"/>
        <v>-144859.81887545995</v>
      </c>
      <c r="BT40" s="74">
        <f t="shared" si="16"/>
        <v>-144845.3328935724</v>
      </c>
      <c r="BU40" s="74">
        <f t="shared" si="16"/>
        <v>-144867.06186640379</v>
      </c>
      <c r="BV40" s="74">
        <f t="shared" si="16"/>
        <v>-144867.06186640356</v>
      </c>
      <c r="BX40" s="74">
        <f t="shared" si="17"/>
        <v>3772866</v>
      </c>
      <c r="BY40" s="74">
        <f t="shared" si="18"/>
        <v>3627949.6809999999</v>
      </c>
      <c r="BZ40" s="74">
        <f t="shared" si="18"/>
        <v>3483055.0943772998</v>
      </c>
      <c r="CA40" s="74">
        <f t="shared" si="18"/>
        <v>3338195.2755018398</v>
      </c>
      <c r="CB40" s="74">
        <f t="shared" si="18"/>
        <v>3193335.4566263799</v>
      </c>
      <c r="CC40" s="74">
        <f t="shared" si="18"/>
        <v>3048490.1237328076</v>
      </c>
      <c r="CD40" s="74">
        <f t="shared" si="18"/>
        <v>2903623.0618664036</v>
      </c>
      <c r="CE40" s="74">
        <f t="shared" si="18"/>
        <v>2758756</v>
      </c>
      <c r="CF40" s="74"/>
      <c r="CG40" s="74">
        <f t="shared" si="19"/>
        <v>3772866</v>
      </c>
      <c r="CH40" s="74">
        <f t="shared" si="20"/>
        <v>3627949.6809999999</v>
      </c>
      <c r="CI40" s="74">
        <f t="shared" si="20"/>
        <v>3483055.0943772998</v>
      </c>
      <c r="CJ40" s="74">
        <f t="shared" si="20"/>
        <v>3338195.2755018398</v>
      </c>
      <c r="CK40" s="74">
        <f t="shared" si="20"/>
        <v>3193335.4566263799</v>
      </c>
      <c r="CL40" s="74">
        <f t="shared" si="20"/>
        <v>3048490.1237328076</v>
      </c>
      <c r="CM40" s="74">
        <f t="shared" si="20"/>
        <v>2903623.0618664036</v>
      </c>
      <c r="CN40" s="74">
        <f t="shared" si="20"/>
        <v>2758756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>
        <v>4</v>
      </c>
      <c r="H41" s="6">
        <v>15</v>
      </c>
      <c r="I41" s="2" t="s">
        <v>200</v>
      </c>
      <c r="J41" s="60"/>
      <c r="K41" s="123">
        <v>19025.68</v>
      </c>
      <c r="L41" s="76"/>
      <c r="M41" s="121">
        <v>16936</v>
      </c>
      <c r="N41" s="64">
        <f t="shared" si="21"/>
        <v>5080.8</v>
      </c>
      <c r="O41" s="64">
        <f t="shared" si="22"/>
        <v>11415.41</v>
      </c>
      <c r="P41" s="64">
        <f t="shared" si="23"/>
        <v>5520.59</v>
      </c>
      <c r="Q41" s="64">
        <f t="shared" si="24"/>
        <v>828.09</v>
      </c>
      <c r="R41" s="65">
        <f t="shared" si="25"/>
        <v>0.89</v>
      </c>
      <c r="S41" s="65">
        <f t="shared" si="7"/>
        <v>0.29000000000000004</v>
      </c>
      <c r="T41" s="64">
        <f t="shared" si="8"/>
        <v>5517.45</v>
      </c>
      <c r="U41" s="64">
        <f t="shared" si="26"/>
        <v>827.62</v>
      </c>
      <c r="V41" s="124">
        <v>5959</v>
      </c>
      <c r="W41" s="64">
        <f t="shared" si="27"/>
        <v>1489.75</v>
      </c>
      <c r="X41" s="27">
        <f t="shared" si="28"/>
        <v>5080.8</v>
      </c>
      <c r="Y41" s="11">
        <f t="shared" si="29"/>
        <v>26424.32</v>
      </c>
      <c r="Z41" s="61">
        <v>14428521408.33</v>
      </c>
      <c r="AA41" s="63">
        <v>148377</v>
      </c>
      <c r="AB41" s="27">
        <f t="shared" si="9"/>
        <v>97242.3</v>
      </c>
      <c r="AC41" s="10">
        <f t="shared" si="10"/>
        <v>0.37909399999999999</v>
      </c>
      <c r="AD41" s="63">
        <v>54440</v>
      </c>
      <c r="AE41" s="10">
        <f t="shared" si="11"/>
        <v>0.394679</v>
      </c>
      <c r="AF41" s="10">
        <f t="shared" si="39"/>
        <v>0.61623099999999997</v>
      </c>
      <c r="AG41" s="66">
        <f t="shared" si="12"/>
        <v>0.61623099999999997</v>
      </c>
      <c r="AH41" s="67">
        <f t="shared" si="13"/>
        <v>0.06</v>
      </c>
      <c r="AI41" s="68">
        <f t="shared" si="30"/>
        <v>0.67623100000000003</v>
      </c>
      <c r="AJ41" s="63">
        <v>0</v>
      </c>
      <c r="AK41">
        <v>0</v>
      </c>
      <c r="AL41" s="26">
        <f t="shared" si="31"/>
        <v>0</v>
      </c>
      <c r="AM41" s="63">
        <v>0</v>
      </c>
      <c r="AN41">
        <v>0</v>
      </c>
      <c r="AO41" s="26">
        <f t="shared" si="32"/>
        <v>0</v>
      </c>
      <c r="AP41" s="26">
        <f t="shared" si="14"/>
        <v>205939583</v>
      </c>
      <c r="AQ41" s="26">
        <f t="shared" si="33"/>
        <v>205939583</v>
      </c>
      <c r="AR41" s="69">
        <v>181105390</v>
      </c>
      <c r="AS41" s="69">
        <f t="shared" si="40"/>
        <v>205939583</v>
      </c>
      <c r="AT41" s="63">
        <v>201710496</v>
      </c>
      <c r="AU41" s="26">
        <f t="shared" si="41"/>
        <v>4229087</v>
      </c>
      <c r="AV41" s="70" t="str">
        <f t="shared" si="43"/>
        <v>Yes</v>
      </c>
      <c r="AW41" s="69">
        <f t="shared" si="34"/>
        <v>4229087</v>
      </c>
      <c r="AX41" s="71">
        <f t="shared" si="35"/>
        <v>205939583</v>
      </c>
      <c r="AY41" s="72">
        <f t="shared" si="42"/>
        <v>205939583</v>
      </c>
      <c r="AZ41" s="73">
        <f t="shared" si="36"/>
        <v>4229087</v>
      </c>
      <c r="BA41" s="73"/>
      <c r="BB41" s="73">
        <f t="shared" si="37"/>
        <v>16006.801754260558</v>
      </c>
      <c r="BC41" s="26"/>
      <c r="BE41" s="74">
        <f t="shared" si="38"/>
        <v>0</v>
      </c>
      <c r="BF41" s="74">
        <f t="shared" si="15"/>
        <v>0</v>
      </c>
      <c r="BG41" s="74">
        <f t="shared" si="15"/>
        <v>0</v>
      </c>
      <c r="BH41" s="74">
        <f t="shared" si="15"/>
        <v>0</v>
      </c>
      <c r="BI41" s="74">
        <f t="shared" si="15"/>
        <v>0</v>
      </c>
      <c r="BJ41" s="74">
        <f t="shared" si="15"/>
        <v>0</v>
      </c>
      <c r="BK41" s="74">
        <f t="shared" si="15"/>
        <v>0</v>
      </c>
      <c r="BL41" s="74">
        <f t="shared" si="15"/>
        <v>0</v>
      </c>
      <c r="BM41" s="74"/>
      <c r="BO41" s="74">
        <f t="shared" si="16"/>
        <v>0</v>
      </c>
      <c r="BP41" s="74">
        <f t="shared" si="16"/>
        <v>0</v>
      </c>
      <c r="BQ41" s="74">
        <f t="shared" si="16"/>
        <v>0</v>
      </c>
      <c r="BR41" s="74">
        <f t="shared" si="16"/>
        <v>0</v>
      </c>
      <c r="BS41" s="74">
        <f t="shared" si="16"/>
        <v>0</v>
      </c>
      <c r="BT41" s="74">
        <f t="shared" si="16"/>
        <v>0</v>
      </c>
      <c r="BU41" s="74">
        <f t="shared" si="16"/>
        <v>0</v>
      </c>
      <c r="BV41" s="74">
        <f t="shared" si="16"/>
        <v>0</v>
      </c>
      <c r="BX41" s="74">
        <f t="shared" si="17"/>
        <v>205939583</v>
      </c>
      <c r="BY41" s="74">
        <f t="shared" si="18"/>
        <v>205939583</v>
      </c>
      <c r="BZ41" s="74">
        <f t="shared" si="18"/>
        <v>205939583</v>
      </c>
      <c r="CA41" s="74">
        <f t="shared" si="18"/>
        <v>205939583</v>
      </c>
      <c r="CB41" s="74">
        <f t="shared" si="18"/>
        <v>205939583</v>
      </c>
      <c r="CC41" s="74">
        <f t="shared" si="18"/>
        <v>205939583</v>
      </c>
      <c r="CD41" s="74">
        <f t="shared" si="18"/>
        <v>205939583</v>
      </c>
      <c r="CE41" s="74">
        <f t="shared" si="18"/>
        <v>205939583</v>
      </c>
      <c r="CF41" s="74"/>
      <c r="CG41" s="74">
        <f t="shared" si="19"/>
        <v>205939583</v>
      </c>
      <c r="CH41" s="74">
        <f t="shared" si="20"/>
        <v>205939583</v>
      </c>
      <c r="CI41" s="74">
        <f t="shared" si="20"/>
        <v>205939583</v>
      </c>
      <c r="CJ41" s="74">
        <f t="shared" si="20"/>
        <v>205939583</v>
      </c>
      <c r="CK41" s="74">
        <f t="shared" si="20"/>
        <v>205939583</v>
      </c>
      <c r="CL41" s="74">
        <f t="shared" si="20"/>
        <v>205939583</v>
      </c>
      <c r="CM41" s="74">
        <f t="shared" si="20"/>
        <v>205939583</v>
      </c>
      <c r="CN41" s="74">
        <f t="shared" si="20"/>
        <v>205939583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>
        <v>0</v>
      </c>
      <c r="H42" s="6">
        <v>16</v>
      </c>
      <c r="I42" s="2" t="s">
        <v>201</v>
      </c>
      <c r="J42" s="60"/>
      <c r="K42" s="123">
        <v>157.11000000000001</v>
      </c>
      <c r="L42" s="62"/>
      <c r="M42" s="121">
        <v>32</v>
      </c>
      <c r="N42" s="64">
        <f t="shared" si="21"/>
        <v>9.6</v>
      </c>
      <c r="O42" s="64">
        <f t="shared" si="22"/>
        <v>94.27</v>
      </c>
      <c r="P42" s="64">
        <f t="shared" si="23"/>
        <v>0</v>
      </c>
      <c r="Q42" s="64">
        <f t="shared" si="24"/>
        <v>0</v>
      </c>
      <c r="R42" s="65">
        <f t="shared" si="25"/>
        <v>0.2</v>
      </c>
      <c r="S42" s="65">
        <f t="shared" si="7"/>
        <v>0</v>
      </c>
      <c r="T42" s="64">
        <f t="shared" si="8"/>
        <v>0</v>
      </c>
      <c r="U42" s="64">
        <f t="shared" si="26"/>
        <v>0</v>
      </c>
      <c r="V42" s="124">
        <v>1</v>
      </c>
      <c r="W42" s="64">
        <f t="shared" si="27"/>
        <v>0.25</v>
      </c>
      <c r="X42" s="27">
        <f t="shared" si="28"/>
        <v>9.6</v>
      </c>
      <c r="Y42" s="11">
        <f t="shared" si="29"/>
        <v>166.96</v>
      </c>
      <c r="Z42" s="61">
        <v>694446783</v>
      </c>
      <c r="AA42" s="63">
        <v>1652</v>
      </c>
      <c r="AB42" s="27">
        <f t="shared" si="9"/>
        <v>420367.3</v>
      </c>
      <c r="AC42" s="10">
        <f t="shared" si="10"/>
        <v>1.638781</v>
      </c>
      <c r="AD42" s="63">
        <v>149643</v>
      </c>
      <c r="AE42" s="10">
        <f t="shared" si="11"/>
        <v>1.084881</v>
      </c>
      <c r="AF42" s="10">
        <f t="shared" si="39"/>
        <v>-0.472611</v>
      </c>
      <c r="AG42" s="66">
        <f t="shared" si="12"/>
        <v>0.01</v>
      </c>
      <c r="AH42" s="67">
        <f t="shared" si="13"/>
        <v>0</v>
      </c>
      <c r="AI42" s="68">
        <f t="shared" si="30"/>
        <v>0.01</v>
      </c>
      <c r="AJ42" s="63">
        <v>132</v>
      </c>
      <c r="AK42">
        <v>13</v>
      </c>
      <c r="AL42" s="26">
        <f t="shared" si="31"/>
        <v>171600</v>
      </c>
      <c r="AM42" s="63">
        <v>0</v>
      </c>
      <c r="AN42">
        <v>0</v>
      </c>
      <c r="AO42" s="26">
        <f t="shared" si="32"/>
        <v>0</v>
      </c>
      <c r="AP42" s="26">
        <f t="shared" si="14"/>
        <v>19242</v>
      </c>
      <c r="AQ42" s="26">
        <f t="shared" si="33"/>
        <v>190842</v>
      </c>
      <c r="AR42" s="69">
        <v>23014</v>
      </c>
      <c r="AS42" s="69">
        <f t="shared" si="40"/>
        <v>190842</v>
      </c>
      <c r="AT42" s="63">
        <v>137375</v>
      </c>
      <c r="AU42" s="26">
        <f t="shared" si="41"/>
        <v>53467</v>
      </c>
      <c r="AV42" s="70" t="str">
        <f t="shared" si="43"/>
        <v>Yes</v>
      </c>
      <c r="AW42" s="69">
        <f t="shared" si="34"/>
        <v>53467</v>
      </c>
      <c r="AX42" s="71">
        <f t="shared" si="35"/>
        <v>190842</v>
      </c>
      <c r="AY42" s="72">
        <f t="shared" si="42"/>
        <v>190842</v>
      </c>
      <c r="AZ42" s="73">
        <f t="shared" si="36"/>
        <v>53467</v>
      </c>
      <c r="BA42" s="73"/>
      <c r="BB42" s="73">
        <f t="shared" si="37"/>
        <v>12247.559035070968</v>
      </c>
      <c r="BC42" s="26"/>
      <c r="BE42" s="74">
        <f t="shared" si="38"/>
        <v>0</v>
      </c>
      <c r="BF42" s="74">
        <f t="shared" si="15"/>
        <v>0</v>
      </c>
      <c r="BG42" s="74">
        <f t="shared" si="15"/>
        <v>0</v>
      </c>
      <c r="BH42" s="74">
        <f t="shared" si="15"/>
        <v>0</v>
      </c>
      <c r="BI42" s="74">
        <f t="shared" si="15"/>
        <v>0</v>
      </c>
      <c r="BJ42" s="74">
        <f t="shared" si="15"/>
        <v>0</v>
      </c>
      <c r="BK42" s="74">
        <f t="shared" si="15"/>
        <v>0</v>
      </c>
      <c r="BL42" s="74">
        <f t="shared" si="15"/>
        <v>0</v>
      </c>
      <c r="BM42" s="74"/>
      <c r="BO42" s="74">
        <f t="shared" si="16"/>
        <v>0</v>
      </c>
      <c r="BP42" s="74">
        <f t="shared" si="16"/>
        <v>0</v>
      </c>
      <c r="BQ42" s="74">
        <f t="shared" si="16"/>
        <v>0</v>
      </c>
      <c r="BR42" s="74">
        <f t="shared" si="16"/>
        <v>0</v>
      </c>
      <c r="BS42" s="74">
        <f t="shared" si="16"/>
        <v>0</v>
      </c>
      <c r="BT42" s="74">
        <f t="shared" si="16"/>
        <v>0</v>
      </c>
      <c r="BU42" s="74">
        <f t="shared" si="16"/>
        <v>0</v>
      </c>
      <c r="BV42" s="74">
        <f t="shared" si="16"/>
        <v>0</v>
      </c>
      <c r="BX42" s="74">
        <f t="shared" si="17"/>
        <v>190842</v>
      </c>
      <c r="BY42" s="74">
        <f t="shared" si="18"/>
        <v>190842</v>
      </c>
      <c r="BZ42" s="74">
        <f t="shared" si="18"/>
        <v>190842</v>
      </c>
      <c r="CA42" s="74">
        <f t="shared" si="18"/>
        <v>190842</v>
      </c>
      <c r="CB42" s="74">
        <f t="shared" si="18"/>
        <v>190842</v>
      </c>
      <c r="CC42" s="74">
        <f t="shared" si="18"/>
        <v>190842</v>
      </c>
      <c r="CD42" s="74">
        <f t="shared" si="18"/>
        <v>190842</v>
      </c>
      <c r="CE42" s="74">
        <f t="shared" si="18"/>
        <v>190842</v>
      </c>
      <c r="CF42" s="74"/>
      <c r="CG42" s="74">
        <f t="shared" si="19"/>
        <v>190842</v>
      </c>
      <c r="CH42" s="74">
        <f t="shared" si="20"/>
        <v>190842</v>
      </c>
      <c r="CI42" s="74">
        <f t="shared" si="20"/>
        <v>190842</v>
      </c>
      <c r="CJ42" s="74">
        <f t="shared" si="20"/>
        <v>190842</v>
      </c>
      <c r="CK42" s="74">
        <f t="shared" si="20"/>
        <v>190842</v>
      </c>
      <c r="CL42" s="74">
        <f t="shared" si="20"/>
        <v>190842</v>
      </c>
      <c r="CM42" s="74">
        <f t="shared" si="20"/>
        <v>190842</v>
      </c>
      <c r="CN42" s="74">
        <f t="shared" si="20"/>
        <v>190842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>
        <v>17</v>
      </c>
      <c r="H43" s="6">
        <v>17</v>
      </c>
      <c r="I43" s="2" t="s">
        <v>202</v>
      </c>
      <c r="J43" s="60"/>
      <c r="K43" s="123">
        <v>7773.25</v>
      </c>
      <c r="L43" s="76"/>
      <c r="M43" s="121">
        <v>4033</v>
      </c>
      <c r="N43" s="64">
        <f t="shared" si="21"/>
        <v>1209.9000000000001</v>
      </c>
      <c r="O43" s="64">
        <f t="shared" si="22"/>
        <v>4663.95</v>
      </c>
      <c r="P43" s="64">
        <f t="shared" si="23"/>
        <v>0</v>
      </c>
      <c r="Q43" s="64">
        <f t="shared" si="24"/>
        <v>0</v>
      </c>
      <c r="R43" s="65">
        <f t="shared" si="25"/>
        <v>0.52</v>
      </c>
      <c r="S43" s="65">
        <f t="shared" si="7"/>
        <v>0</v>
      </c>
      <c r="T43" s="64">
        <f t="shared" si="8"/>
        <v>0</v>
      </c>
      <c r="U43" s="64">
        <f t="shared" si="26"/>
        <v>0</v>
      </c>
      <c r="V43" s="124">
        <v>561</v>
      </c>
      <c r="W43" s="64">
        <f t="shared" si="27"/>
        <v>140.25</v>
      </c>
      <c r="X43" s="27">
        <f t="shared" si="28"/>
        <v>1209.9000000000001</v>
      </c>
      <c r="Y43" s="11">
        <f t="shared" si="29"/>
        <v>9123.4</v>
      </c>
      <c r="Z43" s="61">
        <v>7661802339.3299999</v>
      </c>
      <c r="AA43" s="63">
        <v>61330</v>
      </c>
      <c r="AB43" s="27">
        <f t="shared" si="9"/>
        <v>124927.48</v>
      </c>
      <c r="AC43" s="10">
        <f t="shared" si="10"/>
        <v>0.48702400000000001</v>
      </c>
      <c r="AD43" s="63">
        <v>82094</v>
      </c>
      <c r="AE43" s="10">
        <f t="shared" si="11"/>
        <v>0.59516500000000006</v>
      </c>
      <c r="AF43" s="10">
        <f t="shared" si="39"/>
        <v>0.48053400000000002</v>
      </c>
      <c r="AG43" s="66">
        <f t="shared" si="12"/>
        <v>0.48053400000000002</v>
      </c>
      <c r="AH43" s="67">
        <f t="shared" si="13"/>
        <v>0.03</v>
      </c>
      <c r="AI43" s="68">
        <f t="shared" si="30"/>
        <v>0.51053400000000004</v>
      </c>
      <c r="AJ43" s="63">
        <v>0</v>
      </c>
      <c r="AK43">
        <v>0</v>
      </c>
      <c r="AL43" s="26">
        <f t="shared" si="31"/>
        <v>0</v>
      </c>
      <c r="AM43" s="63">
        <v>0</v>
      </c>
      <c r="AN43">
        <v>0</v>
      </c>
      <c r="AO43" s="26">
        <f t="shared" si="32"/>
        <v>0</v>
      </c>
      <c r="AP43" s="26">
        <f t="shared" si="14"/>
        <v>53681213</v>
      </c>
      <c r="AQ43" s="26">
        <f t="shared" si="33"/>
        <v>53681213</v>
      </c>
      <c r="AR43" s="69">
        <v>44853676</v>
      </c>
      <c r="AS43" s="69">
        <f t="shared" si="40"/>
        <v>53867287</v>
      </c>
      <c r="AT43" s="63">
        <v>53867287</v>
      </c>
      <c r="AU43" s="26">
        <f t="shared" si="41"/>
        <v>186074</v>
      </c>
      <c r="AV43" s="70" t="str">
        <f t="shared" si="43"/>
        <v>No</v>
      </c>
      <c r="AW43" s="69">
        <f t="shared" si="34"/>
        <v>0</v>
      </c>
      <c r="AX43" s="71">
        <f t="shared" si="35"/>
        <v>53867287</v>
      </c>
      <c r="AY43" s="72">
        <f t="shared" si="42"/>
        <v>53867287</v>
      </c>
      <c r="AZ43" s="73">
        <f t="shared" si="36"/>
        <v>0</v>
      </c>
      <c r="BA43" s="73"/>
      <c r="BB43" s="73">
        <f t="shared" si="37"/>
        <v>13526.79831473322</v>
      </c>
      <c r="BC43" s="26"/>
      <c r="BE43" s="74">
        <f t="shared" si="38"/>
        <v>-186074</v>
      </c>
      <c r="BF43" s="74">
        <f t="shared" si="15"/>
        <v>-186074</v>
      </c>
      <c r="BG43" s="74">
        <f t="shared" si="15"/>
        <v>-186074</v>
      </c>
      <c r="BH43" s="74">
        <f t="shared" si="15"/>
        <v>-186074</v>
      </c>
      <c r="BI43" s="74">
        <f t="shared" si="15"/>
        <v>-186074</v>
      </c>
      <c r="BJ43" s="74">
        <f t="shared" si="15"/>
        <v>-186074</v>
      </c>
      <c r="BK43" s="74">
        <f t="shared" si="15"/>
        <v>-186074</v>
      </c>
      <c r="BL43" s="74">
        <f t="shared" si="15"/>
        <v>-186074</v>
      </c>
      <c r="BM43" s="74"/>
      <c r="BO43" s="74">
        <f t="shared" si="16"/>
        <v>0</v>
      </c>
      <c r="BP43" s="74">
        <f t="shared" si="16"/>
        <v>-26589.974600000001</v>
      </c>
      <c r="BQ43" s="74">
        <f t="shared" si="16"/>
        <v>-31018.535799999998</v>
      </c>
      <c r="BR43" s="74">
        <f t="shared" si="16"/>
        <v>-37214.800000000003</v>
      </c>
      <c r="BS43" s="74">
        <f t="shared" si="16"/>
        <v>-46518.5</v>
      </c>
      <c r="BT43" s="74">
        <f t="shared" si="16"/>
        <v>-62018.464199999995</v>
      </c>
      <c r="BU43" s="74">
        <f t="shared" si="16"/>
        <v>-93037</v>
      </c>
      <c r="BV43" s="74">
        <f t="shared" si="16"/>
        <v>-186074</v>
      </c>
      <c r="BX43" s="74">
        <f t="shared" si="17"/>
        <v>53867287</v>
      </c>
      <c r="BY43" s="74">
        <f t="shared" si="18"/>
        <v>53840697.025399998</v>
      </c>
      <c r="BZ43" s="74">
        <f t="shared" si="18"/>
        <v>53836268.464199997</v>
      </c>
      <c r="CA43" s="74">
        <f t="shared" si="18"/>
        <v>53830072.200000003</v>
      </c>
      <c r="CB43" s="74">
        <f t="shared" si="18"/>
        <v>53820768.5</v>
      </c>
      <c r="CC43" s="74">
        <f t="shared" si="18"/>
        <v>53805268.535800003</v>
      </c>
      <c r="CD43" s="74">
        <f t="shared" si="18"/>
        <v>53774250</v>
      </c>
      <c r="CE43" s="74">
        <f t="shared" si="18"/>
        <v>53681213</v>
      </c>
      <c r="CF43" s="74"/>
      <c r="CG43" s="74">
        <f t="shared" si="19"/>
        <v>53867287</v>
      </c>
      <c r="CH43" s="74">
        <f t="shared" ref="CH43:CN58" si="44">IF(OR($C43=1,$B43=1),MAX(BY43,CG43,$AR43),BY43)</f>
        <v>53867287</v>
      </c>
      <c r="CI43" s="74">
        <f t="shared" si="44"/>
        <v>53867287</v>
      </c>
      <c r="CJ43" s="74">
        <f t="shared" si="44"/>
        <v>53867287</v>
      </c>
      <c r="CK43" s="74">
        <f t="shared" si="44"/>
        <v>53867287</v>
      </c>
      <c r="CL43" s="74">
        <f t="shared" si="44"/>
        <v>53867287</v>
      </c>
      <c r="CM43" s="74">
        <f t="shared" si="44"/>
        <v>53867287</v>
      </c>
      <c r="CN43" s="74">
        <f t="shared" si="44"/>
        <v>53867287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>
        <v>0</v>
      </c>
      <c r="H44" s="6">
        <v>18</v>
      </c>
      <c r="I44" s="2" t="s">
        <v>203</v>
      </c>
      <c r="J44" s="60"/>
      <c r="K44" s="123">
        <v>2521.66</v>
      </c>
      <c r="L44" s="62"/>
      <c r="M44" s="121">
        <v>603</v>
      </c>
      <c r="N44" s="64">
        <f t="shared" si="21"/>
        <v>180.9</v>
      </c>
      <c r="O44" s="64">
        <f t="shared" si="22"/>
        <v>1513</v>
      </c>
      <c r="P44" s="64">
        <f t="shared" si="23"/>
        <v>0</v>
      </c>
      <c r="Q44" s="64">
        <f t="shared" si="24"/>
        <v>0</v>
      </c>
      <c r="R44" s="65">
        <f t="shared" si="25"/>
        <v>0.24</v>
      </c>
      <c r="S44" s="65">
        <f t="shared" si="7"/>
        <v>0</v>
      </c>
      <c r="T44" s="64">
        <f t="shared" si="8"/>
        <v>0</v>
      </c>
      <c r="U44" s="64">
        <f t="shared" si="26"/>
        <v>0</v>
      </c>
      <c r="V44" s="124">
        <v>131</v>
      </c>
      <c r="W44" s="64">
        <f t="shared" si="27"/>
        <v>32.75</v>
      </c>
      <c r="X44" s="27">
        <f t="shared" si="28"/>
        <v>180.9</v>
      </c>
      <c r="Y44" s="11">
        <f t="shared" si="29"/>
        <v>2735.31</v>
      </c>
      <c r="Z44" s="61">
        <v>4295207887</v>
      </c>
      <c r="AA44" s="63">
        <v>17543</v>
      </c>
      <c r="AB44" s="27">
        <f t="shared" si="9"/>
        <v>244838.85</v>
      </c>
      <c r="AC44" s="10">
        <f t="shared" si="10"/>
        <v>0.95449200000000001</v>
      </c>
      <c r="AD44" s="63">
        <v>132950</v>
      </c>
      <c r="AE44" s="10">
        <f t="shared" si="11"/>
        <v>0.96386000000000005</v>
      </c>
      <c r="AF44" s="10">
        <f t="shared" si="39"/>
        <v>4.2698E-2</v>
      </c>
      <c r="AG44" s="66">
        <f t="shared" si="12"/>
        <v>4.2698E-2</v>
      </c>
      <c r="AH44" s="67">
        <f t="shared" si="13"/>
        <v>0</v>
      </c>
      <c r="AI44" s="68">
        <f t="shared" si="30"/>
        <v>4.2698E-2</v>
      </c>
      <c r="AJ44" s="63">
        <v>0</v>
      </c>
      <c r="AK44">
        <v>0</v>
      </c>
      <c r="AL44" s="26">
        <f t="shared" si="31"/>
        <v>0</v>
      </c>
      <c r="AM44" s="63">
        <v>0</v>
      </c>
      <c r="AN44">
        <v>0</v>
      </c>
      <c r="AO44" s="26">
        <f t="shared" si="32"/>
        <v>0</v>
      </c>
      <c r="AP44" s="26">
        <f t="shared" si="14"/>
        <v>1346031</v>
      </c>
      <c r="AQ44" s="26">
        <f t="shared" si="33"/>
        <v>1346031</v>
      </c>
      <c r="AR44" s="69">
        <v>1417583</v>
      </c>
      <c r="AS44" s="69">
        <f t="shared" si="40"/>
        <v>1346031</v>
      </c>
      <c r="AT44" s="63">
        <v>1136390</v>
      </c>
      <c r="AU44" s="26">
        <f t="shared" si="41"/>
        <v>209641</v>
      </c>
      <c r="AV44" s="70" t="str">
        <f t="shared" si="43"/>
        <v>Yes</v>
      </c>
      <c r="AW44" s="69">
        <f t="shared" si="34"/>
        <v>209641</v>
      </c>
      <c r="AX44" s="71">
        <f t="shared" si="35"/>
        <v>1346031</v>
      </c>
      <c r="AY44" s="72">
        <f t="shared" si="42"/>
        <v>1346031</v>
      </c>
      <c r="AZ44" s="73">
        <f t="shared" si="36"/>
        <v>209641</v>
      </c>
      <c r="BA44" s="73"/>
      <c r="BB44" s="73">
        <f t="shared" si="37"/>
        <v>12501.4663951524</v>
      </c>
      <c r="BC44" s="26"/>
      <c r="BE44" s="74">
        <f t="shared" si="38"/>
        <v>0</v>
      </c>
      <c r="BF44" s="74">
        <f t="shared" si="15"/>
        <v>0</v>
      </c>
      <c r="BG44" s="74">
        <f t="shared" si="15"/>
        <v>0</v>
      </c>
      <c r="BH44" s="74">
        <f t="shared" si="15"/>
        <v>0</v>
      </c>
      <c r="BI44" s="74">
        <f t="shared" si="15"/>
        <v>0</v>
      </c>
      <c r="BJ44" s="74">
        <f t="shared" si="15"/>
        <v>0</v>
      </c>
      <c r="BK44" s="74">
        <f t="shared" si="15"/>
        <v>0</v>
      </c>
      <c r="BL44" s="74">
        <f t="shared" si="15"/>
        <v>0</v>
      </c>
      <c r="BM44" s="74"/>
      <c r="BO44" s="74">
        <f t="shared" si="16"/>
        <v>0</v>
      </c>
      <c r="BP44" s="74">
        <f t="shared" si="16"/>
        <v>0</v>
      </c>
      <c r="BQ44" s="74">
        <f t="shared" si="16"/>
        <v>0</v>
      </c>
      <c r="BR44" s="74">
        <f t="shared" si="16"/>
        <v>0</v>
      </c>
      <c r="BS44" s="74">
        <f t="shared" si="16"/>
        <v>0</v>
      </c>
      <c r="BT44" s="74">
        <f t="shared" si="16"/>
        <v>0</v>
      </c>
      <c r="BU44" s="74">
        <f t="shared" si="16"/>
        <v>0</v>
      </c>
      <c r="BV44" s="74">
        <f t="shared" si="16"/>
        <v>0</v>
      </c>
      <c r="BX44" s="74">
        <f t="shared" si="17"/>
        <v>1346031</v>
      </c>
      <c r="BY44" s="74">
        <f t="shared" si="18"/>
        <v>1346031</v>
      </c>
      <c r="BZ44" s="74">
        <f t="shared" si="18"/>
        <v>1346031</v>
      </c>
      <c r="CA44" s="74">
        <f t="shared" si="18"/>
        <v>1346031</v>
      </c>
      <c r="CB44" s="74">
        <f t="shared" si="18"/>
        <v>1346031</v>
      </c>
      <c r="CC44" s="74">
        <f t="shared" si="18"/>
        <v>1346031</v>
      </c>
      <c r="CD44" s="74">
        <f t="shared" si="18"/>
        <v>1346031</v>
      </c>
      <c r="CE44" s="74">
        <f t="shared" si="18"/>
        <v>1346031</v>
      </c>
      <c r="CF44" s="74"/>
      <c r="CG44" s="74">
        <f t="shared" si="19"/>
        <v>1346031</v>
      </c>
      <c r="CH44" s="74">
        <f t="shared" si="44"/>
        <v>1346031</v>
      </c>
      <c r="CI44" s="74">
        <f t="shared" si="44"/>
        <v>1346031</v>
      </c>
      <c r="CJ44" s="74">
        <f t="shared" si="44"/>
        <v>1346031</v>
      </c>
      <c r="CK44" s="74">
        <f t="shared" si="44"/>
        <v>1346031</v>
      </c>
      <c r="CL44" s="74">
        <f t="shared" si="44"/>
        <v>1346031</v>
      </c>
      <c r="CM44" s="74">
        <f t="shared" si="44"/>
        <v>1346031</v>
      </c>
      <c r="CN44" s="74">
        <f t="shared" si="44"/>
        <v>1346031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>
        <v>37</v>
      </c>
      <c r="H45" s="6">
        <v>19</v>
      </c>
      <c r="I45" s="2" t="s">
        <v>204</v>
      </c>
      <c r="J45" s="60"/>
      <c r="K45" s="123">
        <v>1149.46</v>
      </c>
      <c r="L45" s="77"/>
      <c r="M45" s="121">
        <v>336</v>
      </c>
      <c r="N45" s="64">
        <f t="shared" si="21"/>
        <v>100.8</v>
      </c>
      <c r="O45" s="64">
        <f t="shared" si="22"/>
        <v>689.68</v>
      </c>
      <c r="P45" s="64">
        <f t="shared" si="23"/>
        <v>0</v>
      </c>
      <c r="Q45" s="64">
        <f t="shared" si="24"/>
        <v>0</v>
      </c>
      <c r="R45" s="65">
        <f t="shared" si="25"/>
        <v>0.28999999999999998</v>
      </c>
      <c r="S45" s="65">
        <f t="shared" si="7"/>
        <v>0</v>
      </c>
      <c r="T45" s="64">
        <f t="shared" si="8"/>
        <v>0</v>
      </c>
      <c r="U45" s="64">
        <f t="shared" si="26"/>
        <v>0</v>
      </c>
      <c r="V45" s="124">
        <v>13</v>
      </c>
      <c r="W45" s="64">
        <f t="shared" si="27"/>
        <v>3.25</v>
      </c>
      <c r="X45" s="27">
        <f t="shared" si="28"/>
        <v>100.8</v>
      </c>
      <c r="Y45" s="11">
        <f t="shared" si="29"/>
        <v>1253.51</v>
      </c>
      <c r="Z45" s="61">
        <v>1170730658.3299999</v>
      </c>
      <c r="AA45" s="63">
        <v>8502</v>
      </c>
      <c r="AB45" s="27">
        <f t="shared" si="9"/>
        <v>137700.62</v>
      </c>
      <c r="AC45" s="10">
        <f t="shared" si="10"/>
        <v>0.53681900000000005</v>
      </c>
      <c r="AD45" s="63">
        <v>84816</v>
      </c>
      <c r="AE45" s="10">
        <f t="shared" si="11"/>
        <v>0.61489899999999997</v>
      </c>
      <c r="AF45" s="10">
        <f t="shared" si="39"/>
        <v>0.43975700000000001</v>
      </c>
      <c r="AG45" s="66">
        <f t="shared" si="12"/>
        <v>0.43975700000000001</v>
      </c>
      <c r="AH45" s="67">
        <f t="shared" si="13"/>
        <v>0</v>
      </c>
      <c r="AI45" s="68">
        <f t="shared" si="30"/>
        <v>0.43975700000000001</v>
      </c>
      <c r="AJ45" s="63">
        <v>0</v>
      </c>
      <c r="AK45">
        <v>0</v>
      </c>
      <c r="AL45" s="26">
        <f t="shared" si="31"/>
        <v>0</v>
      </c>
      <c r="AM45" s="63">
        <v>222</v>
      </c>
      <c r="AN45">
        <v>4</v>
      </c>
      <c r="AO45" s="26">
        <f t="shared" si="32"/>
        <v>88800</v>
      </c>
      <c r="AP45" s="26">
        <f t="shared" si="14"/>
        <v>6353039</v>
      </c>
      <c r="AQ45" s="26">
        <f t="shared" si="33"/>
        <v>6441839</v>
      </c>
      <c r="AR45" s="69">
        <v>6975373</v>
      </c>
      <c r="AS45" s="69">
        <f t="shared" si="40"/>
        <v>6441839</v>
      </c>
      <c r="AT45" s="63">
        <v>6969690</v>
      </c>
      <c r="AU45" s="26">
        <f t="shared" si="41"/>
        <v>527851</v>
      </c>
      <c r="AV45" s="70" t="str">
        <f t="shared" si="43"/>
        <v>No</v>
      </c>
      <c r="AW45" s="69">
        <f t="shared" si="34"/>
        <v>0</v>
      </c>
      <c r="AX45" s="71">
        <f t="shared" si="35"/>
        <v>6969690</v>
      </c>
      <c r="AY45" s="72">
        <f t="shared" si="42"/>
        <v>6969690</v>
      </c>
      <c r="AZ45" s="73">
        <f t="shared" si="36"/>
        <v>0</v>
      </c>
      <c r="BA45" s="73"/>
      <c r="BB45" s="73">
        <f t="shared" si="37"/>
        <v>12568.251831294694</v>
      </c>
      <c r="BC45" s="26"/>
      <c r="BE45" s="74">
        <f t="shared" si="38"/>
        <v>-527851</v>
      </c>
      <c r="BF45" s="74">
        <f t="shared" si="15"/>
        <v>-527851</v>
      </c>
      <c r="BG45" s="74">
        <f t="shared" si="15"/>
        <v>-452421.09210000001</v>
      </c>
      <c r="BH45" s="74">
        <f t="shared" si="15"/>
        <v>-377002.49604692962</v>
      </c>
      <c r="BI45" s="74">
        <f t="shared" si="15"/>
        <v>-301601.99683754332</v>
      </c>
      <c r="BJ45" s="74">
        <f t="shared" si="15"/>
        <v>-226201.49762815796</v>
      </c>
      <c r="BK45" s="74">
        <f t="shared" si="15"/>
        <v>-150808.53846869245</v>
      </c>
      <c r="BL45" s="74">
        <f t="shared" si="15"/>
        <v>-75404.269234346226</v>
      </c>
      <c r="BM45" s="74"/>
      <c r="BO45" s="74">
        <f t="shared" si="16"/>
        <v>0</v>
      </c>
      <c r="BP45" s="74">
        <f t="shared" si="16"/>
        <v>-75429.907900000006</v>
      </c>
      <c r="BQ45" s="74">
        <f t="shared" si="16"/>
        <v>-75418.596053069996</v>
      </c>
      <c r="BR45" s="74">
        <f t="shared" si="16"/>
        <v>-75400.499209385933</v>
      </c>
      <c r="BS45" s="74">
        <f t="shared" si="16"/>
        <v>-75400.499209385831</v>
      </c>
      <c r="BT45" s="74">
        <f t="shared" si="16"/>
        <v>-75392.959159465041</v>
      </c>
      <c r="BU45" s="74">
        <f t="shared" si="16"/>
        <v>-75404.269234346226</v>
      </c>
      <c r="BV45" s="74">
        <f t="shared" si="16"/>
        <v>-75404.269234346226</v>
      </c>
      <c r="BX45" s="74">
        <f t="shared" si="17"/>
        <v>6969690</v>
      </c>
      <c r="BY45" s="74">
        <f t="shared" si="18"/>
        <v>6894260.0921</v>
      </c>
      <c r="BZ45" s="74">
        <f t="shared" si="18"/>
        <v>6818841.4960469296</v>
      </c>
      <c r="CA45" s="74">
        <f t="shared" si="18"/>
        <v>6743440.9968375433</v>
      </c>
      <c r="CB45" s="74">
        <f t="shared" si="18"/>
        <v>6668040.497628158</v>
      </c>
      <c r="CC45" s="74">
        <f t="shared" si="18"/>
        <v>6592647.5384686925</v>
      </c>
      <c r="CD45" s="74">
        <f t="shared" si="18"/>
        <v>6517243.2692343462</v>
      </c>
      <c r="CE45" s="74">
        <f t="shared" si="18"/>
        <v>6441839</v>
      </c>
      <c r="CF45" s="74"/>
      <c r="CG45" s="74">
        <f t="shared" si="19"/>
        <v>6969690</v>
      </c>
      <c r="CH45" s="74">
        <f t="shared" si="44"/>
        <v>6894260.0921</v>
      </c>
      <c r="CI45" s="74">
        <f t="shared" si="44"/>
        <v>6818841.4960469296</v>
      </c>
      <c r="CJ45" s="74">
        <f t="shared" si="44"/>
        <v>6743440.9968375433</v>
      </c>
      <c r="CK45" s="74">
        <f t="shared" si="44"/>
        <v>6668040.497628158</v>
      </c>
      <c r="CL45" s="74">
        <f t="shared" si="44"/>
        <v>6592647.5384686925</v>
      </c>
      <c r="CM45" s="74">
        <f t="shared" si="44"/>
        <v>6517243.2692343462</v>
      </c>
      <c r="CN45" s="74">
        <f t="shared" si="44"/>
        <v>6441839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>
        <v>0</v>
      </c>
      <c r="H46" s="6">
        <v>20</v>
      </c>
      <c r="I46" s="2" t="s">
        <v>205</v>
      </c>
      <c r="J46" s="60"/>
      <c r="K46" s="123">
        <v>1415.87</v>
      </c>
      <c r="L46" s="62"/>
      <c r="M46" s="121">
        <v>182</v>
      </c>
      <c r="N46" s="64">
        <f t="shared" si="21"/>
        <v>54.6</v>
      </c>
      <c r="O46" s="64">
        <f t="shared" si="22"/>
        <v>849.52</v>
      </c>
      <c r="P46" s="64">
        <f t="shared" si="23"/>
        <v>0</v>
      </c>
      <c r="Q46" s="64">
        <f t="shared" si="24"/>
        <v>0</v>
      </c>
      <c r="R46" s="65">
        <f t="shared" si="25"/>
        <v>0.13</v>
      </c>
      <c r="S46" s="65">
        <f t="shared" si="7"/>
        <v>0</v>
      </c>
      <c r="T46" s="64">
        <f t="shared" si="8"/>
        <v>0</v>
      </c>
      <c r="U46" s="64">
        <f t="shared" si="26"/>
        <v>0</v>
      </c>
      <c r="V46" s="124">
        <v>22</v>
      </c>
      <c r="W46" s="64">
        <f t="shared" si="27"/>
        <v>5.5</v>
      </c>
      <c r="X46" s="27">
        <f t="shared" si="28"/>
        <v>54.6</v>
      </c>
      <c r="Y46" s="11">
        <f t="shared" si="29"/>
        <v>1475.9699999999998</v>
      </c>
      <c r="Z46" s="61">
        <v>1838927079</v>
      </c>
      <c r="AA46" s="63">
        <v>9710</v>
      </c>
      <c r="AB46" s="27">
        <f t="shared" si="9"/>
        <v>189384.87</v>
      </c>
      <c r="AC46" s="10">
        <f t="shared" si="10"/>
        <v>0.73830799999999996</v>
      </c>
      <c r="AD46" s="63">
        <v>148696</v>
      </c>
      <c r="AE46" s="10">
        <f t="shared" si="11"/>
        <v>1.0780160000000001</v>
      </c>
      <c r="AF46" s="10">
        <f t="shared" si="39"/>
        <v>0.15978000000000001</v>
      </c>
      <c r="AG46" s="66">
        <f t="shared" si="12"/>
        <v>0.15978000000000001</v>
      </c>
      <c r="AH46" s="67">
        <f t="shared" si="13"/>
        <v>0</v>
      </c>
      <c r="AI46" s="68">
        <f t="shared" si="30"/>
        <v>0.15978000000000001</v>
      </c>
      <c r="AJ46" s="63">
        <v>1457</v>
      </c>
      <c r="AK46">
        <v>13</v>
      </c>
      <c r="AL46" s="26">
        <f t="shared" si="31"/>
        <v>1894100</v>
      </c>
      <c r="AM46" s="63">
        <v>0</v>
      </c>
      <c r="AN46">
        <v>0</v>
      </c>
      <c r="AO46" s="26">
        <f t="shared" si="32"/>
        <v>0</v>
      </c>
      <c r="AP46" s="26">
        <f t="shared" si="14"/>
        <v>2717946</v>
      </c>
      <c r="AQ46" s="26">
        <f t="shared" si="33"/>
        <v>4612046</v>
      </c>
      <c r="AR46" s="69">
        <v>4359350</v>
      </c>
      <c r="AS46" s="69">
        <f t="shared" si="40"/>
        <v>4612046</v>
      </c>
      <c r="AT46" s="63">
        <v>4474557</v>
      </c>
      <c r="AU46" s="26">
        <f t="shared" si="41"/>
        <v>137489</v>
      </c>
      <c r="AV46" s="70" t="str">
        <f t="shared" si="43"/>
        <v>Yes</v>
      </c>
      <c r="AW46" s="69">
        <f t="shared" si="34"/>
        <v>137489</v>
      </c>
      <c r="AX46" s="71">
        <f t="shared" si="35"/>
        <v>4612046</v>
      </c>
      <c r="AY46" s="72">
        <f t="shared" si="42"/>
        <v>4612046</v>
      </c>
      <c r="AZ46" s="73">
        <f t="shared" si="36"/>
        <v>137489</v>
      </c>
      <c r="BA46" s="73"/>
      <c r="BB46" s="73">
        <f t="shared" si="37"/>
        <v>12014.206283062709</v>
      </c>
      <c r="BC46" s="26"/>
      <c r="BE46" s="74">
        <f t="shared" si="38"/>
        <v>0</v>
      </c>
      <c r="BF46" s="74">
        <f t="shared" si="15"/>
        <v>0</v>
      </c>
      <c r="BG46" s="74">
        <f t="shared" si="15"/>
        <v>0</v>
      </c>
      <c r="BH46" s="74">
        <f t="shared" si="15"/>
        <v>0</v>
      </c>
      <c r="BI46" s="74">
        <f t="shared" si="15"/>
        <v>0</v>
      </c>
      <c r="BJ46" s="74">
        <f t="shared" si="15"/>
        <v>0</v>
      </c>
      <c r="BK46" s="74">
        <f t="shared" si="15"/>
        <v>0</v>
      </c>
      <c r="BL46" s="74">
        <f t="shared" si="15"/>
        <v>0</v>
      </c>
      <c r="BM46" s="74"/>
      <c r="BO46" s="74">
        <f t="shared" si="16"/>
        <v>0</v>
      </c>
      <c r="BP46" s="74">
        <f t="shared" si="16"/>
        <v>0</v>
      </c>
      <c r="BQ46" s="74">
        <f t="shared" si="16"/>
        <v>0</v>
      </c>
      <c r="BR46" s="74">
        <f t="shared" si="16"/>
        <v>0</v>
      </c>
      <c r="BS46" s="74">
        <f t="shared" si="16"/>
        <v>0</v>
      </c>
      <c r="BT46" s="74">
        <f t="shared" si="16"/>
        <v>0</v>
      </c>
      <c r="BU46" s="74">
        <f t="shared" si="16"/>
        <v>0</v>
      </c>
      <c r="BV46" s="74">
        <f t="shared" si="16"/>
        <v>0</v>
      </c>
      <c r="BX46" s="74">
        <f t="shared" si="17"/>
        <v>4612046</v>
      </c>
      <c r="BY46" s="74">
        <f t="shared" si="18"/>
        <v>4612046</v>
      </c>
      <c r="BZ46" s="74">
        <f t="shared" si="18"/>
        <v>4612046</v>
      </c>
      <c r="CA46" s="74">
        <f t="shared" si="18"/>
        <v>4612046</v>
      </c>
      <c r="CB46" s="74">
        <f t="shared" si="18"/>
        <v>4612046</v>
      </c>
      <c r="CC46" s="74">
        <f t="shared" si="18"/>
        <v>4612046</v>
      </c>
      <c r="CD46" s="74">
        <f t="shared" si="18"/>
        <v>4612046</v>
      </c>
      <c r="CE46" s="74">
        <f t="shared" si="18"/>
        <v>4612046</v>
      </c>
      <c r="CF46" s="74"/>
      <c r="CG46" s="74">
        <f t="shared" si="19"/>
        <v>4612046</v>
      </c>
      <c r="CH46" s="74">
        <f t="shared" si="44"/>
        <v>4612046</v>
      </c>
      <c r="CI46" s="74">
        <f t="shared" si="44"/>
        <v>4612046</v>
      </c>
      <c r="CJ46" s="74">
        <f t="shared" si="44"/>
        <v>4612046</v>
      </c>
      <c r="CK46" s="74">
        <f t="shared" si="44"/>
        <v>4612046</v>
      </c>
      <c r="CL46" s="74">
        <f t="shared" si="44"/>
        <v>4612046</v>
      </c>
      <c r="CM46" s="74">
        <f t="shared" si="44"/>
        <v>4612046</v>
      </c>
      <c r="CN46" s="74">
        <f t="shared" si="44"/>
        <v>4612046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>
        <v>0</v>
      </c>
      <c r="H47" s="6">
        <v>21</v>
      </c>
      <c r="I47" s="2" t="s">
        <v>206</v>
      </c>
      <c r="J47" s="60"/>
      <c r="K47" s="123">
        <v>96</v>
      </c>
      <c r="L47" s="62"/>
      <c r="M47" s="121">
        <v>31</v>
      </c>
      <c r="N47" s="64">
        <f t="shared" si="21"/>
        <v>9.3000000000000007</v>
      </c>
      <c r="O47" s="64">
        <f t="shared" si="22"/>
        <v>57.6</v>
      </c>
      <c r="P47" s="64">
        <f t="shared" si="23"/>
        <v>0</v>
      </c>
      <c r="Q47" s="64">
        <f t="shared" si="24"/>
        <v>0</v>
      </c>
      <c r="R47" s="65">
        <f t="shared" si="25"/>
        <v>0.32</v>
      </c>
      <c r="S47" s="65">
        <f t="shared" si="7"/>
        <v>0</v>
      </c>
      <c r="T47" s="64">
        <f t="shared" si="8"/>
        <v>0</v>
      </c>
      <c r="U47" s="64">
        <f t="shared" si="26"/>
        <v>0</v>
      </c>
      <c r="V47" s="124">
        <v>2</v>
      </c>
      <c r="W47" s="64">
        <f t="shared" si="27"/>
        <v>0.5</v>
      </c>
      <c r="X47" s="27">
        <f t="shared" si="28"/>
        <v>9.3000000000000007</v>
      </c>
      <c r="Y47" s="11">
        <f t="shared" si="29"/>
        <v>105.8</v>
      </c>
      <c r="Z47" s="61">
        <v>332983303</v>
      </c>
      <c r="AA47" s="63">
        <v>1081</v>
      </c>
      <c r="AB47" s="27">
        <f t="shared" si="9"/>
        <v>308032.65999999997</v>
      </c>
      <c r="AC47" s="10">
        <f t="shared" si="10"/>
        <v>1.20085</v>
      </c>
      <c r="AD47" s="63">
        <v>89318</v>
      </c>
      <c r="AE47" s="10">
        <f t="shared" si="11"/>
        <v>0.64753700000000003</v>
      </c>
      <c r="AF47" s="10">
        <f t="shared" si="39"/>
        <v>-3.4855999999999998E-2</v>
      </c>
      <c r="AG47" s="66">
        <f t="shared" si="12"/>
        <v>0.01</v>
      </c>
      <c r="AH47" s="67">
        <f t="shared" si="13"/>
        <v>0</v>
      </c>
      <c r="AI47" s="68">
        <f t="shared" si="30"/>
        <v>0.01</v>
      </c>
      <c r="AJ47" s="63">
        <v>29</v>
      </c>
      <c r="AK47">
        <v>4</v>
      </c>
      <c r="AL47" s="26">
        <f t="shared" si="31"/>
        <v>11600</v>
      </c>
      <c r="AM47" s="63">
        <v>0</v>
      </c>
      <c r="AN47">
        <v>0</v>
      </c>
      <c r="AO47" s="26">
        <f t="shared" si="32"/>
        <v>0</v>
      </c>
      <c r="AP47" s="26">
        <f t="shared" si="14"/>
        <v>12193</v>
      </c>
      <c r="AQ47" s="26">
        <f t="shared" si="33"/>
        <v>23793</v>
      </c>
      <c r="AR47" s="69">
        <v>177216</v>
      </c>
      <c r="AS47" s="69">
        <f t="shared" si="40"/>
        <v>23793</v>
      </c>
      <c r="AT47" s="63">
        <v>125752</v>
      </c>
      <c r="AU47" s="26">
        <f t="shared" si="41"/>
        <v>101959</v>
      </c>
      <c r="AV47" s="70" t="str">
        <f t="shared" si="43"/>
        <v>No</v>
      </c>
      <c r="AW47" s="69">
        <f t="shared" si="34"/>
        <v>0</v>
      </c>
      <c r="AX47" s="71">
        <f t="shared" si="35"/>
        <v>125752</v>
      </c>
      <c r="AY47" s="72">
        <f t="shared" si="42"/>
        <v>125752</v>
      </c>
      <c r="AZ47" s="73">
        <f t="shared" si="36"/>
        <v>0</v>
      </c>
      <c r="BA47" s="73"/>
      <c r="BB47" s="73">
        <f t="shared" si="37"/>
        <v>12701.510416666666</v>
      </c>
      <c r="BC47" s="26"/>
      <c r="BE47" s="74">
        <f t="shared" si="38"/>
        <v>-101959</v>
      </c>
      <c r="BF47" s="74">
        <f t="shared" si="15"/>
        <v>-101959</v>
      </c>
      <c r="BG47" s="74">
        <f t="shared" si="15"/>
        <v>-87389.058900000004</v>
      </c>
      <c r="BH47" s="74">
        <f t="shared" si="15"/>
        <v>-72821.302781370003</v>
      </c>
      <c r="BI47" s="74">
        <f t="shared" si="15"/>
        <v>-58257.042225095996</v>
      </c>
      <c r="BJ47" s="74">
        <f t="shared" si="15"/>
        <v>-43692.78166882199</v>
      </c>
      <c r="BK47" s="74">
        <f t="shared" si="15"/>
        <v>-29129.97753860362</v>
      </c>
      <c r="BL47" s="74">
        <f t="shared" si="15"/>
        <v>-14564.98876930181</v>
      </c>
      <c r="BM47" s="74"/>
      <c r="BO47" s="74">
        <f t="shared" si="16"/>
        <v>0</v>
      </c>
      <c r="BP47" s="74">
        <f t="shared" si="16"/>
        <v>-14569.9411</v>
      </c>
      <c r="BQ47" s="74">
        <f t="shared" si="16"/>
        <v>-14567.756118629999</v>
      </c>
      <c r="BR47" s="74">
        <f t="shared" si="16"/>
        <v>-14564.260556274001</v>
      </c>
      <c r="BS47" s="74">
        <f t="shared" si="16"/>
        <v>-14564.260556273999</v>
      </c>
      <c r="BT47" s="74">
        <f t="shared" si="16"/>
        <v>-14562.804130218368</v>
      </c>
      <c r="BU47" s="74">
        <f t="shared" si="16"/>
        <v>-14564.98876930181</v>
      </c>
      <c r="BV47" s="74">
        <f t="shared" si="16"/>
        <v>-14564.98876930181</v>
      </c>
      <c r="BX47" s="74">
        <f t="shared" si="17"/>
        <v>125752</v>
      </c>
      <c r="BY47" s="74">
        <f t="shared" si="18"/>
        <v>111182.0589</v>
      </c>
      <c r="BZ47" s="74">
        <f t="shared" si="18"/>
        <v>96614.302781370003</v>
      </c>
      <c r="CA47" s="74">
        <f t="shared" si="18"/>
        <v>82050.042225095996</v>
      </c>
      <c r="CB47" s="74">
        <f t="shared" si="18"/>
        <v>67485.78166882199</v>
      </c>
      <c r="CC47" s="74">
        <f t="shared" si="18"/>
        <v>52922.97753860362</v>
      </c>
      <c r="CD47" s="74">
        <f t="shared" si="18"/>
        <v>38357.98876930181</v>
      </c>
      <c r="CE47" s="74">
        <f t="shared" si="18"/>
        <v>23793</v>
      </c>
      <c r="CF47" s="74"/>
      <c r="CG47" s="74">
        <f t="shared" si="19"/>
        <v>125752</v>
      </c>
      <c r="CH47" s="74">
        <f t="shared" si="44"/>
        <v>111182.0589</v>
      </c>
      <c r="CI47" s="74">
        <f t="shared" si="44"/>
        <v>96614.302781370003</v>
      </c>
      <c r="CJ47" s="74">
        <f t="shared" si="44"/>
        <v>82050.042225095996</v>
      </c>
      <c r="CK47" s="74">
        <f t="shared" si="44"/>
        <v>67485.78166882199</v>
      </c>
      <c r="CL47" s="74">
        <f t="shared" si="44"/>
        <v>52922.97753860362</v>
      </c>
      <c r="CM47" s="74">
        <f t="shared" si="44"/>
        <v>38357.98876930181</v>
      </c>
      <c r="CN47" s="74">
        <f t="shared" si="44"/>
        <v>23793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>
        <v>0</v>
      </c>
      <c r="H48" s="6">
        <v>22</v>
      </c>
      <c r="I48" s="2" t="s">
        <v>208</v>
      </c>
      <c r="J48" s="60"/>
      <c r="K48" s="123">
        <v>623.36</v>
      </c>
      <c r="L48" s="62"/>
      <c r="M48" s="121">
        <v>185</v>
      </c>
      <c r="N48" s="64">
        <f t="shared" si="21"/>
        <v>55.5</v>
      </c>
      <c r="O48" s="64">
        <f t="shared" si="22"/>
        <v>374.02</v>
      </c>
      <c r="P48" s="64">
        <f t="shared" si="23"/>
        <v>0</v>
      </c>
      <c r="Q48" s="64">
        <f t="shared" si="24"/>
        <v>0</v>
      </c>
      <c r="R48" s="65">
        <f t="shared" si="25"/>
        <v>0.3</v>
      </c>
      <c r="S48" s="65">
        <f t="shared" si="7"/>
        <v>0</v>
      </c>
      <c r="T48" s="64">
        <f t="shared" si="8"/>
        <v>0</v>
      </c>
      <c r="U48" s="64">
        <f t="shared" si="26"/>
        <v>0</v>
      </c>
      <c r="V48" s="124">
        <v>11</v>
      </c>
      <c r="W48" s="64">
        <f t="shared" si="27"/>
        <v>2.75</v>
      </c>
      <c r="X48" s="27">
        <f t="shared" si="28"/>
        <v>55.5</v>
      </c>
      <c r="Y48" s="11">
        <f t="shared" si="29"/>
        <v>681.61</v>
      </c>
      <c r="Z48" s="61">
        <v>765221701</v>
      </c>
      <c r="AA48" s="63">
        <v>5102</v>
      </c>
      <c r="AB48" s="27">
        <f t="shared" si="9"/>
        <v>149984.65</v>
      </c>
      <c r="AC48" s="10">
        <f t="shared" si="10"/>
        <v>0.58470800000000001</v>
      </c>
      <c r="AD48" s="63">
        <v>96121</v>
      </c>
      <c r="AE48" s="10">
        <f t="shared" si="11"/>
        <v>0.69685799999999998</v>
      </c>
      <c r="AF48" s="10">
        <f t="shared" si="39"/>
        <v>0.38164700000000001</v>
      </c>
      <c r="AG48" s="66">
        <f t="shared" si="12"/>
        <v>0.38164700000000001</v>
      </c>
      <c r="AH48" s="67">
        <f t="shared" si="13"/>
        <v>0</v>
      </c>
      <c r="AI48" s="68">
        <f t="shared" si="30"/>
        <v>0.38164700000000001</v>
      </c>
      <c r="AJ48" s="63">
        <v>0</v>
      </c>
      <c r="AK48">
        <v>0</v>
      </c>
      <c r="AL48" s="26">
        <f t="shared" si="31"/>
        <v>0</v>
      </c>
      <c r="AM48" s="63">
        <v>122</v>
      </c>
      <c r="AN48">
        <v>4</v>
      </c>
      <c r="AO48" s="26">
        <f t="shared" si="32"/>
        <v>48800</v>
      </c>
      <c r="AP48" s="26">
        <f t="shared" si="14"/>
        <v>2998049</v>
      </c>
      <c r="AQ48" s="26">
        <f t="shared" si="33"/>
        <v>3046849</v>
      </c>
      <c r="AR48" s="69">
        <v>4665608</v>
      </c>
      <c r="AS48" s="69">
        <f t="shared" si="40"/>
        <v>3046849</v>
      </c>
      <c r="AT48" s="63">
        <v>4004835</v>
      </c>
      <c r="AU48" s="26">
        <f t="shared" si="41"/>
        <v>957986</v>
      </c>
      <c r="AV48" s="70" t="str">
        <f t="shared" si="43"/>
        <v>No</v>
      </c>
      <c r="AW48" s="69">
        <f t="shared" si="34"/>
        <v>0</v>
      </c>
      <c r="AX48" s="71">
        <f t="shared" si="35"/>
        <v>4004835</v>
      </c>
      <c r="AY48" s="72">
        <f t="shared" si="42"/>
        <v>4004835</v>
      </c>
      <c r="AZ48" s="73">
        <f t="shared" si="36"/>
        <v>0</v>
      </c>
      <c r="BA48" s="73"/>
      <c r="BB48" s="73">
        <f t="shared" si="37"/>
        <v>12601.955932366529</v>
      </c>
      <c r="BC48" s="26"/>
      <c r="BE48" s="74">
        <f t="shared" si="38"/>
        <v>-957986</v>
      </c>
      <c r="BF48" s="74">
        <f t="shared" si="15"/>
        <v>-957986</v>
      </c>
      <c r="BG48" s="74">
        <f t="shared" si="15"/>
        <v>-821089.80060000019</v>
      </c>
      <c r="BH48" s="74">
        <f t="shared" si="15"/>
        <v>-684214.13083998021</v>
      </c>
      <c r="BI48" s="74">
        <f t="shared" si="15"/>
        <v>-547371.30467198417</v>
      </c>
      <c r="BJ48" s="74">
        <f t="shared" si="15"/>
        <v>-410528.47850398812</v>
      </c>
      <c r="BK48" s="74">
        <f t="shared" si="15"/>
        <v>-273699.3366186088</v>
      </c>
      <c r="BL48" s="74">
        <f t="shared" si="15"/>
        <v>-136849.6683093044</v>
      </c>
      <c r="BM48" s="74"/>
      <c r="BO48" s="74">
        <f t="shared" si="16"/>
        <v>0</v>
      </c>
      <c r="BP48" s="74">
        <f t="shared" si="16"/>
        <v>-136896.19940000001</v>
      </c>
      <c r="BQ48" s="74">
        <f t="shared" si="16"/>
        <v>-136875.66976002001</v>
      </c>
      <c r="BR48" s="74">
        <f t="shared" si="16"/>
        <v>-136842.82616799604</v>
      </c>
      <c r="BS48" s="74">
        <f t="shared" si="16"/>
        <v>-136842.82616799604</v>
      </c>
      <c r="BT48" s="74">
        <f t="shared" si="16"/>
        <v>-136829.14188537924</v>
      </c>
      <c r="BU48" s="74">
        <f t="shared" si="16"/>
        <v>-136849.6683093044</v>
      </c>
      <c r="BV48" s="74">
        <f t="shared" si="16"/>
        <v>-136849.6683093044</v>
      </c>
      <c r="BX48" s="74">
        <f t="shared" si="17"/>
        <v>4004835</v>
      </c>
      <c r="BY48" s="74">
        <f t="shared" si="18"/>
        <v>3867938.8006000002</v>
      </c>
      <c r="BZ48" s="74">
        <f t="shared" si="18"/>
        <v>3731063.1308399802</v>
      </c>
      <c r="CA48" s="74">
        <f t="shared" si="18"/>
        <v>3594220.3046719842</v>
      </c>
      <c r="CB48" s="74">
        <f t="shared" si="18"/>
        <v>3457377.4785039881</v>
      </c>
      <c r="CC48" s="74">
        <f t="shared" si="18"/>
        <v>3320548.3366186088</v>
      </c>
      <c r="CD48" s="74">
        <f t="shared" si="18"/>
        <v>3183698.6683093044</v>
      </c>
      <c r="CE48" s="74">
        <f t="shared" si="18"/>
        <v>3046849</v>
      </c>
      <c r="CF48" s="74"/>
      <c r="CG48" s="74">
        <f t="shared" si="19"/>
        <v>4004835</v>
      </c>
      <c r="CH48" s="74">
        <f t="shared" si="44"/>
        <v>3867938.8006000002</v>
      </c>
      <c r="CI48" s="74">
        <f t="shared" si="44"/>
        <v>3731063.1308399802</v>
      </c>
      <c r="CJ48" s="74">
        <f t="shared" si="44"/>
        <v>3594220.3046719842</v>
      </c>
      <c r="CK48" s="74">
        <f t="shared" si="44"/>
        <v>3457377.4785039881</v>
      </c>
      <c r="CL48" s="74">
        <f t="shared" si="44"/>
        <v>3320548.3366186088</v>
      </c>
      <c r="CM48" s="74">
        <f t="shared" si="44"/>
        <v>3183698.6683093044</v>
      </c>
      <c r="CN48" s="74">
        <f t="shared" si="44"/>
        <v>3046849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>
        <v>0</v>
      </c>
      <c r="H49" s="6">
        <v>23</v>
      </c>
      <c r="I49" s="2" t="s">
        <v>209</v>
      </c>
      <c r="J49" s="60"/>
      <c r="K49" s="123">
        <v>1420.28</v>
      </c>
      <c r="L49" s="62"/>
      <c r="M49" s="121">
        <v>216</v>
      </c>
      <c r="N49" s="64">
        <f t="shared" si="21"/>
        <v>64.8</v>
      </c>
      <c r="O49" s="64">
        <f t="shared" si="22"/>
        <v>852.17</v>
      </c>
      <c r="P49" s="64">
        <f t="shared" si="23"/>
        <v>0</v>
      </c>
      <c r="Q49" s="64">
        <f t="shared" si="24"/>
        <v>0</v>
      </c>
      <c r="R49" s="65">
        <f t="shared" si="25"/>
        <v>0.15</v>
      </c>
      <c r="S49" s="65">
        <f t="shared" si="7"/>
        <v>0</v>
      </c>
      <c r="T49" s="64">
        <f t="shared" si="8"/>
        <v>0</v>
      </c>
      <c r="U49" s="64">
        <f t="shared" si="26"/>
        <v>0</v>
      </c>
      <c r="V49" s="124">
        <v>9</v>
      </c>
      <c r="W49" s="64">
        <f t="shared" si="27"/>
        <v>2.25</v>
      </c>
      <c r="X49" s="27">
        <f t="shared" si="28"/>
        <v>64.8</v>
      </c>
      <c r="Y49" s="11">
        <f t="shared" si="29"/>
        <v>1487.33</v>
      </c>
      <c r="Z49" s="61">
        <v>2004435480</v>
      </c>
      <c r="AA49" s="63">
        <v>10091</v>
      </c>
      <c r="AB49" s="27">
        <f t="shared" si="9"/>
        <v>198635.96</v>
      </c>
      <c r="AC49" s="10">
        <f t="shared" si="10"/>
        <v>0.77437199999999995</v>
      </c>
      <c r="AD49" s="63">
        <v>108059</v>
      </c>
      <c r="AE49" s="10">
        <f t="shared" si="11"/>
        <v>0.78340600000000005</v>
      </c>
      <c r="AF49" s="10">
        <f t="shared" si="39"/>
        <v>0.22291800000000001</v>
      </c>
      <c r="AG49" s="66">
        <f t="shared" si="12"/>
        <v>0.22291800000000001</v>
      </c>
      <c r="AH49" s="67">
        <f t="shared" si="13"/>
        <v>0</v>
      </c>
      <c r="AI49" s="68">
        <f t="shared" si="30"/>
        <v>0.22291800000000001</v>
      </c>
      <c r="AJ49" s="63">
        <v>0</v>
      </c>
      <c r="AK49">
        <v>0</v>
      </c>
      <c r="AL49" s="26">
        <f t="shared" si="31"/>
        <v>0</v>
      </c>
      <c r="AM49" s="63">
        <v>0</v>
      </c>
      <c r="AN49">
        <v>0</v>
      </c>
      <c r="AO49" s="26">
        <f t="shared" si="32"/>
        <v>0</v>
      </c>
      <c r="AP49" s="26">
        <f t="shared" si="14"/>
        <v>3821144</v>
      </c>
      <c r="AQ49" s="26">
        <f t="shared" si="33"/>
        <v>3821144</v>
      </c>
      <c r="AR49" s="69">
        <v>3403900</v>
      </c>
      <c r="AS49" s="69">
        <f t="shared" si="40"/>
        <v>3821144</v>
      </c>
      <c r="AT49" s="63">
        <v>4068515</v>
      </c>
      <c r="AU49" s="26">
        <f t="shared" si="41"/>
        <v>247371</v>
      </c>
      <c r="AV49" s="70" t="str">
        <f t="shared" si="43"/>
        <v>No</v>
      </c>
      <c r="AW49" s="69">
        <f t="shared" si="34"/>
        <v>0</v>
      </c>
      <c r="AX49" s="71">
        <f t="shared" si="35"/>
        <v>4068515</v>
      </c>
      <c r="AY49" s="72">
        <f t="shared" si="42"/>
        <v>4068515</v>
      </c>
      <c r="AZ49" s="73">
        <f t="shared" si="36"/>
        <v>0</v>
      </c>
      <c r="BA49" s="73"/>
      <c r="BB49" s="73">
        <f t="shared" si="37"/>
        <v>12069.083737009603</v>
      </c>
      <c r="BC49" s="26"/>
      <c r="BE49" s="74">
        <f t="shared" si="38"/>
        <v>-247371</v>
      </c>
      <c r="BF49" s="74">
        <f t="shared" si="15"/>
        <v>-247371</v>
      </c>
      <c r="BG49" s="74">
        <f t="shared" si="15"/>
        <v>-212021.68410000019</v>
      </c>
      <c r="BH49" s="74">
        <f t="shared" si="15"/>
        <v>-176677.6693605301</v>
      </c>
      <c r="BI49" s="74">
        <f t="shared" si="15"/>
        <v>-141342.13548842398</v>
      </c>
      <c r="BJ49" s="74">
        <f t="shared" si="15"/>
        <v>-106006.60161631787</v>
      </c>
      <c r="BK49" s="74">
        <f t="shared" si="15"/>
        <v>-70674.601297599263</v>
      </c>
      <c r="BL49" s="74">
        <f t="shared" si="15"/>
        <v>-35337.300648799632</v>
      </c>
      <c r="BM49" s="74"/>
      <c r="BO49" s="74">
        <f t="shared" si="16"/>
        <v>0</v>
      </c>
      <c r="BP49" s="74">
        <f t="shared" si="16"/>
        <v>-35349.315900000001</v>
      </c>
      <c r="BQ49" s="74">
        <f t="shared" si="16"/>
        <v>-35344.014739470025</v>
      </c>
      <c r="BR49" s="74">
        <f t="shared" si="16"/>
        <v>-35335.533872106018</v>
      </c>
      <c r="BS49" s="74">
        <f t="shared" si="16"/>
        <v>-35335.533872105996</v>
      </c>
      <c r="BT49" s="74">
        <f t="shared" si="16"/>
        <v>-35332.000318718747</v>
      </c>
      <c r="BU49" s="74">
        <f t="shared" si="16"/>
        <v>-35337.300648799632</v>
      </c>
      <c r="BV49" s="74">
        <f t="shared" si="16"/>
        <v>-35337.300648799632</v>
      </c>
      <c r="BX49" s="74">
        <f t="shared" si="17"/>
        <v>4068515</v>
      </c>
      <c r="BY49" s="74">
        <f t="shared" si="18"/>
        <v>4033165.6841000002</v>
      </c>
      <c r="BZ49" s="74">
        <f t="shared" si="18"/>
        <v>3997821.6693605301</v>
      </c>
      <c r="CA49" s="74">
        <f t="shared" si="18"/>
        <v>3962486.135488424</v>
      </c>
      <c r="CB49" s="74">
        <f t="shared" si="18"/>
        <v>3927150.6016163179</v>
      </c>
      <c r="CC49" s="74">
        <f t="shared" si="18"/>
        <v>3891818.6012975993</v>
      </c>
      <c r="CD49" s="74">
        <f t="shared" si="18"/>
        <v>3856481.3006487996</v>
      </c>
      <c r="CE49" s="74">
        <f t="shared" si="18"/>
        <v>3821144</v>
      </c>
      <c r="CF49" s="74"/>
      <c r="CG49" s="74">
        <f t="shared" si="19"/>
        <v>4068515</v>
      </c>
      <c r="CH49" s="74">
        <f t="shared" si="44"/>
        <v>4033165.6841000002</v>
      </c>
      <c r="CI49" s="74">
        <f t="shared" si="44"/>
        <v>3997821.6693605301</v>
      </c>
      <c r="CJ49" s="74">
        <f t="shared" si="44"/>
        <v>3962486.135488424</v>
      </c>
      <c r="CK49" s="74">
        <f t="shared" si="44"/>
        <v>3927150.6016163179</v>
      </c>
      <c r="CL49" s="74">
        <f t="shared" si="44"/>
        <v>3891818.6012975993</v>
      </c>
      <c r="CM49" s="74">
        <f t="shared" si="44"/>
        <v>3856481.3006487996</v>
      </c>
      <c r="CN49" s="74">
        <f t="shared" si="44"/>
        <v>3821144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>
        <v>30</v>
      </c>
      <c r="H50" s="6">
        <v>24</v>
      </c>
      <c r="I50" s="2" t="s">
        <v>210</v>
      </c>
      <c r="J50" s="60"/>
      <c r="K50" s="123">
        <v>247.22</v>
      </c>
      <c r="L50" s="76"/>
      <c r="M50" s="121">
        <v>84</v>
      </c>
      <c r="N50" s="64">
        <f t="shared" si="21"/>
        <v>25.2</v>
      </c>
      <c r="O50" s="64">
        <f t="shared" si="22"/>
        <v>148.33000000000001</v>
      </c>
      <c r="P50" s="64">
        <f t="shared" si="23"/>
        <v>0</v>
      </c>
      <c r="Q50" s="64">
        <f t="shared" si="24"/>
        <v>0</v>
      </c>
      <c r="R50" s="65">
        <f t="shared" si="25"/>
        <v>0.34</v>
      </c>
      <c r="S50" s="65">
        <f t="shared" si="7"/>
        <v>0</v>
      </c>
      <c r="T50" s="64">
        <f t="shared" si="8"/>
        <v>0</v>
      </c>
      <c r="U50" s="64">
        <f t="shared" si="26"/>
        <v>0</v>
      </c>
      <c r="V50" s="124">
        <v>2</v>
      </c>
      <c r="W50" s="64">
        <f t="shared" si="27"/>
        <v>0.5</v>
      </c>
      <c r="X50" s="27">
        <f t="shared" si="28"/>
        <v>25.2</v>
      </c>
      <c r="Y50" s="11">
        <f t="shared" si="29"/>
        <v>272.92</v>
      </c>
      <c r="Z50" s="61">
        <v>360414995.67000002</v>
      </c>
      <c r="AA50" s="63">
        <v>2156</v>
      </c>
      <c r="AB50" s="27">
        <f t="shared" si="9"/>
        <v>167168.37</v>
      </c>
      <c r="AC50" s="10">
        <f t="shared" si="10"/>
        <v>0.651698</v>
      </c>
      <c r="AD50" s="63">
        <v>83750</v>
      </c>
      <c r="AE50" s="10">
        <f t="shared" si="11"/>
        <v>0.60716999999999999</v>
      </c>
      <c r="AF50" s="10">
        <f t="shared" si="39"/>
        <v>0.36165999999999998</v>
      </c>
      <c r="AG50" s="66">
        <f t="shared" si="12"/>
        <v>0.36165999999999998</v>
      </c>
      <c r="AH50" s="67">
        <f t="shared" si="13"/>
        <v>0</v>
      </c>
      <c r="AI50" s="68">
        <f t="shared" si="30"/>
        <v>0.36165999999999998</v>
      </c>
      <c r="AJ50" s="63">
        <v>107</v>
      </c>
      <c r="AK50">
        <v>6</v>
      </c>
      <c r="AL50" s="26">
        <f t="shared" si="31"/>
        <v>64200</v>
      </c>
      <c r="AM50" s="63">
        <v>0</v>
      </c>
      <c r="AN50">
        <v>0</v>
      </c>
      <c r="AO50" s="26">
        <f t="shared" si="32"/>
        <v>0</v>
      </c>
      <c r="AP50" s="26">
        <f t="shared" si="14"/>
        <v>1137566</v>
      </c>
      <c r="AQ50" s="26">
        <f t="shared" si="33"/>
        <v>1201766</v>
      </c>
      <c r="AR50" s="69">
        <v>1856992</v>
      </c>
      <c r="AS50" s="69">
        <f t="shared" si="40"/>
        <v>1201766</v>
      </c>
      <c r="AT50" s="63">
        <v>1652147</v>
      </c>
      <c r="AU50" s="26">
        <f t="shared" si="41"/>
        <v>450381</v>
      </c>
      <c r="AV50" s="70" t="str">
        <f t="shared" si="43"/>
        <v>No</v>
      </c>
      <c r="AW50" s="69">
        <f t="shared" si="34"/>
        <v>0</v>
      </c>
      <c r="AX50" s="71">
        <f t="shared" si="35"/>
        <v>1652147</v>
      </c>
      <c r="AY50" s="72">
        <f t="shared" si="42"/>
        <v>1652147</v>
      </c>
      <c r="AZ50" s="73">
        <f t="shared" si="36"/>
        <v>0</v>
      </c>
      <c r="BA50" s="73"/>
      <c r="BB50" s="73">
        <f t="shared" si="37"/>
        <v>12723.09279184532</v>
      </c>
      <c r="BC50" s="26"/>
      <c r="BE50" s="74">
        <f t="shared" si="38"/>
        <v>-450381</v>
      </c>
      <c r="BF50" s="74">
        <f t="shared" si="15"/>
        <v>-450381</v>
      </c>
      <c r="BG50" s="74">
        <f t="shared" si="15"/>
        <v>-386021.5551</v>
      </c>
      <c r="BH50" s="74">
        <f t="shared" si="15"/>
        <v>-321671.76186483004</v>
      </c>
      <c r="BI50" s="74">
        <f t="shared" si="15"/>
        <v>-257337.40949186403</v>
      </c>
      <c r="BJ50" s="74">
        <f t="shared" si="15"/>
        <v>-193003.05711889802</v>
      </c>
      <c r="BK50" s="74">
        <f t="shared" si="15"/>
        <v>-128675.13818116928</v>
      </c>
      <c r="BL50" s="74">
        <f t="shared" si="15"/>
        <v>-64337.569090584759</v>
      </c>
      <c r="BM50" s="74"/>
      <c r="BO50" s="74">
        <f t="shared" si="16"/>
        <v>0</v>
      </c>
      <c r="BP50" s="74">
        <f t="shared" si="16"/>
        <v>-64359.444900000002</v>
      </c>
      <c r="BQ50" s="74">
        <f t="shared" si="16"/>
        <v>-64349.793235169993</v>
      </c>
      <c r="BR50" s="74">
        <f t="shared" si="16"/>
        <v>-64334.352372966008</v>
      </c>
      <c r="BS50" s="74">
        <f t="shared" si="16"/>
        <v>-64334.352372966008</v>
      </c>
      <c r="BT50" s="74">
        <f t="shared" si="16"/>
        <v>-64327.918937728711</v>
      </c>
      <c r="BU50" s="74">
        <f t="shared" si="16"/>
        <v>-64337.569090584642</v>
      </c>
      <c r="BV50" s="74">
        <f t="shared" si="16"/>
        <v>-64337.569090584759</v>
      </c>
      <c r="BX50" s="74">
        <f t="shared" si="17"/>
        <v>1652147</v>
      </c>
      <c r="BY50" s="74">
        <f t="shared" si="18"/>
        <v>1587787.5551</v>
      </c>
      <c r="BZ50" s="74">
        <f t="shared" si="18"/>
        <v>1523437.76186483</v>
      </c>
      <c r="CA50" s="74">
        <f t="shared" si="18"/>
        <v>1459103.409491864</v>
      </c>
      <c r="CB50" s="74">
        <f t="shared" si="18"/>
        <v>1394769.057118898</v>
      </c>
      <c r="CC50" s="74">
        <f t="shared" si="18"/>
        <v>1330441.1381811693</v>
      </c>
      <c r="CD50" s="74">
        <f t="shared" si="18"/>
        <v>1266103.5690905848</v>
      </c>
      <c r="CE50" s="74">
        <f t="shared" si="18"/>
        <v>1201766</v>
      </c>
      <c r="CF50" s="74"/>
      <c r="CG50" s="74">
        <f t="shared" si="19"/>
        <v>1652147</v>
      </c>
      <c r="CH50" s="74">
        <f t="shared" si="44"/>
        <v>1587787.5551</v>
      </c>
      <c r="CI50" s="74">
        <f t="shared" si="44"/>
        <v>1523437.76186483</v>
      </c>
      <c r="CJ50" s="74">
        <f t="shared" si="44"/>
        <v>1459103.409491864</v>
      </c>
      <c r="CK50" s="74">
        <f t="shared" si="44"/>
        <v>1394769.057118898</v>
      </c>
      <c r="CL50" s="74">
        <f t="shared" si="44"/>
        <v>1330441.1381811693</v>
      </c>
      <c r="CM50" s="74">
        <f t="shared" si="44"/>
        <v>1266103.5690905848</v>
      </c>
      <c r="CN50" s="74">
        <f t="shared" si="44"/>
        <v>1201766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>
        <v>0</v>
      </c>
      <c r="H51" s="6">
        <v>25</v>
      </c>
      <c r="I51" s="2" t="s">
        <v>211</v>
      </c>
      <c r="J51" s="60"/>
      <c r="K51" s="123">
        <v>4258.47</v>
      </c>
      <c r="L51" s="62"/>
      <c r="M51" s="121">
        <v>735</v>
      </c>
      <c r="N51" s="64">
        <f t="shared" si="21"/>
        <v>220.5</v>
      </c>
      <c r="O51" s="64">
        <f t="shared" si="22"/>
        <v>2555.08</v>
      </c>
      <c r="P51" s="64">
        <f t="shared" si="23"/>
        <v>0</v>
      </c>
      <c r="Q51" s="64">
        <f t="shared" si="24"/>
        <v>0</v>
      </c>
      <c r="R51" s="65">
        <f t="shared" si="25"/>
        <v>0.17</v>
      </c>
      <c r="S51" s="65">
        <f t="shared" si="7"/>
        <v>0</v>
      </c>
      <c r="T51" s="64">
        <f t="shared" si="8"/>
        <v>0</v>
      </c>
      <c r="U51" s="64">
        <f t="shared" si="26"/>
        <v>0</v>
      </c>
      <c r="V51" s="124">
        <v>171</v>
      </c>
      <c r="W51" s="64">
        <f t="shared" si="27"/>
        <v>42.75</v>
      </c>
      <c r="X51" s="27">
        <f t="shared" si="28"/>
        <v>220.5</v>
      </c>
      <c r="Y51" s="11">
        <f t="shared" si="29"/>
        <v>4521.72</v>
      </c>
      <c r="Z51" s="61">
        <v>5632141245.6700001</v>
      </c>
      <c r="AA51" s="63">
        <v>28994</v>
      </c>
      <c r="AB51" s="27">
        <f t="shared" si="9"/>
        <v>194251.96</v>
      </c>
      <c r="AC51" s="10">
        <f t="shared" si="10"/>
        <v>0.75728200000000001</v>
      </c>
      <c r="AD51" s="63">
        <v>147969</v>
      </c>
      <c r="AE51" s="10">
        <f t="shared" si="11"/>
        <v>1.0727450000000001</v>
      </c>
      <c r="AF51" s="10">
        <f t="shared" si="39"/>
        <v>0.14807899999999999</v>
      </c>
      <c r="AG51" s="66">
        <f t="shared" si="12"/>
        <v>0.14807899999999999</v>
      </c>
      <c r="AH51" s="67">
        <f t="shared" si="13"/>
        <v>0</v>
      </c>
      <c r="AI51" s="68">
        <f t="shared" si="30"/>
        <v>0.14807899999999999</v>
      </c>
      <c r="AJ51" s="63">
        <v>0</v>
      </c>
      <c r="AK51">
        <v>0</v>
      </c>
      <c r="AL51" s="26">
        <f t="shared" si="31"/>
        <v>0</v>
      </c>
      <c r="AM51" s="63">
        <v>0</v>
      </c>
      <c r="AN51">
        <v>0</v>
      </c>
      <c r="AO51" s="26">
        <f t="shared" si="32"/>
        <v>0</v>
      </c>
      <c r="AP51" s="26">
        <f t="shared" si="14"/>
        <v>7716815</v>
      </c>
      <c r="AQ51" s="26">
        <f t="shared" si="33"/>
        <v>7716815</v>
      </c>
      <c r="AR51" s="69">
        <v>9436665</v>
      </c>
      <c r="AS51" s="69">
        <f t="shared" si="40"/>
        <v>7716815</v>
      </c>
      <c r="AT51" s="63">
        <v>9439993</v>
      </c>
      <c r="AU51" s="26">
        <f t="shared" si="41"/>
        <v>1723178</v>
      </c>
      <c r="AV51" s="70" t="str">
        <f t="shared" si="43"/>
        <v>No</v>
      </c>
      <c r="AW51" s="69">
        <f t="shared" si="34"/>
        <v>0</v>
      </c>
      <c r="AX51" s="71">
        <f t="shared" si="35"/>
        <v>9439993</v>
      </c>
      <c r="AY51" s="72">
        <f t="shared" si="42"/>
        <v>9439993</v>
      </c>
      <c r="AZ51" s="73">
        <f t="shared" si="36"/>
        <v>0</v>
      </c>
      <c r="BA51" s="73"/>
      <c r="BB51" s="73">
        <f t="shared" si="37"/>
        <v>12237.452183530704</v>
      </c>
      <c r="BC51" s="26"/>
      <c r="BE51" s="74">
        <f t="shared" si="38"/>
        <v>-1723178</v>
      </c>
      <c r="BF51" s="74">
        <f t="shared" si="15"/>
        <v>-1723178</v>
      </c>
      <c r="BG51" s="74">
        <f t="shared" si="15"/>
        <v>-1476935.8638000004</v>
      </c>
      <c r="BH51" s="74">
        <f t="shared" si="15"/>
        <v>-1230730.6553045399</v>
      </c>
      <c r="BI51" s="74">
        <f t="shared" si="15"/>
        <v>-984584.52424363233</v>
      </c>
      <c r="BJ51" s="74">
        <f t="shared" si="15"/>
        <v>-738438.39318272471</v>
      </c>
      <c r="BK51" s="74">
        <f t="shared" si="15"/>
        <v>-492316.87673492264</v>
      </c>
      <c r="BL51" s="74">
        <f t="shared" si="15"/>
        <v>-246158.43836746179</v>
      </c>
      <c r="BM51" s="74"/>
      <c r="BO51" s="74">
        <f t="shared" si="16"/>
        <v>0</v>
      </c>
      <c r="BP51" s="74">
        <f t="shared" si="16"/>
        <v>-246242.13620000001</v>
      </c>
      <c r="BQ51" s="74">
        <f t="shared" si="16"/>
        <v>-246205.20849546004</v>
      </c>
      <c r="BR51" s="74">
        <f t="shared" si="16"/>
        <v>-246146.131060908</v>
      </c>
      <c r="BS51" s="74">
        <f t="shared" si="16"/>
        <v>-246146.13106090808</v>
      </c>
      <c r="BT51" s="74">
        <f t="shared" si="16"/>
        <v>-246121.51644780213</v>
      </c>
      <c r="BU51" s="74">
        <f t="shared" si="16"/>
        <v>-246158.43836746132</v>
      </c>
      <c r="BV51" s="74">
        <f t="shared" si="16"/>
        <v>-246158.43836746179</v>
      </c>
      <c r="BX51" s="74">
        <f t="shared" si="17"/>
        <v>9439993</v>
      </c>
      <c r="BY51" s="74">
        <f t="shared" si="18"/>
        <v>9193750.8638000004</v>
      </c>
      <c r="BZ51" s="74">
        <f t="shared" si="18"/>
        <v>8947545.6553045399</v>
      </c>
      <c r="CA51" s="74">
        <f t="shared" si="18"/>
        <v>8701399.5242436323</v>
      </c>
      <c r="CB51" s="74">
        <f t="shared" si="18"/>
        <v>8455253.3931827247</v>
      </c>
      <c r="CC51" s="74">
        <f t="shared" si="18"/>
        <v>8209131.8767349226</v>
      </c>
      <c r="CD51" s="74">
        <f t="shared" si="18"/>
        <v>7962973.4383674618</v>
      </c>
      <c r="CE51" s="74">
        <f t="shared" si="18"/>
        <v>7716815</v>
      </c>
      <c r="CF51" s="74"/>
      <c r="CG51" s="74">
        <f t="shared" si="19"/>
        <v>9439993</v>
      </c>
      <c r="CH51" s="74">
        <f t="shared" si="44"/>
        <v>9193750.8638000004</v>
      </c>
      <c r="CI51" s="74">
        <f t="shared" si="44"/>
        <v>8947545.6553045399</v>
      </c>
      <c r="CJ51" s="74">
        <f t="shared" si="44"/>
        <v>8701399.5242436323</v>
      </c>
      <c r="CK51" s="74">
        <f t="shared" si="44"/>
        <v>8455253.3931827247</v>
      </c>
      <c r="CL51" s="74">
        <f t="shared" si="44"/>
        <v>8209131.8767349226</v>
      </c>
      <c r="CM51" s="74">
        <f t="shared" si="44"/>
        <v>7962973.4383674618</v>
      </c>
      <c r="CN51" s="74">
        <f t="shared" si="44"/>
        <v>7716815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>
        <v>0</v>
      </c>
      <c r="H52" s="6">
        <v>26</v>
      </c>
      <c r="I52" s="2" t="s">
        <v>212</v>
      </c>
      <c r="J52" s="60"/>
      <c r="K52" s="123">
        <v>365.35</v>
      </c>
      <c r="L52" s="62"/>
      <c r="M52" s="121">
        <v>91</v>
      </c>
      <c r="N52" s="64">
        <f t="shared" si="21"/>
        <v>27.3</v>
      </c>
      <c r="O52" s="64">
        <f t="shared" si="22"/>
        <v>219.21</v>
      </c>
      <c r="P52" s="64">
        <f t="shared" si="23"/>
        <v>0</v>
      </c>
      <c r="Q52" s="64">
        <f t="shared" si="24"/>
        <v>0</v>
      </c>
      <c r="R52" s="65">
        <f t="shared" si="25"/>
        <v>0.25</v>
      </c>
      <c r="S52" s="65">
        <f t="shared" si="7"/>
        <v>0</v>
      </c>
      <c r="T52" s="64">
        <f t="shared" si="8"/>
        <v>0</v>
      </c>
      <c r="U52" s="64">
        <f t="shared" si="26"/>
        <v>0</v>
      </c>
      <c r="V52" s="124">
        <v>4</v>
      </c>
      <c r="W52" s="64">
        <f t="shared" si="27"/>
        <v>1</v>
      </c>
      <c r="X52" s="27">
        <f t="shared" si="28"/>
        <v>27.3</v>
      </c>
      <c r="Y52" s="11">
        <f t="shared" si="29"/>
        <v>393.65000000000003</v>
      </c>
      <c r="Z52" s="61">
        <v>852636052.66999996</v>
      </c>
      <c r="AA52" s="63">
        <v>3757</v>
      </c>
      <c r="AB52" s="27">
        <f t="shared" si="9"/>
        <v>226945.98</v>
      </c>
      <c r="AC52" s="10">
        <f t="shared" si="10"/>
        <v>0.88473800000000002</v>
      </c>
      <c r="AD52" s="63">
        <v>90929</v>
      </c>
      <c r="AE52" s="10">
        <f t="shared" si="11"/>
        <v>0.65921700000000005</v>
      </c>
      <c r="AF52" s="10">
        <f t="shared" si="39"/>
        <v>0.182918</v>
      </c>
      <c r="AG52" s="66">
        <f t="shared" si="12"/>
        <v>0.182918</v>
      </c>
      <c r="AH52" s="67">
        <f t="shared" si="13"/>
        <v>0</v>
      </c>
      <c r="AI52" s="68">
        <f t="shared" si="30"/>
        <v>0.182918</v>
      </c>
      <c r="AJ52" s="63">
        <v>176</v>
      </c>
      <c r="AK52">
        <v>6</v>
      </c>
      <c r="AL52" s="26">
        <f t="shared" si="31"/>
        <v>105600</v>
      </c>
      <c r="AM52" s="63">
        <v>0</v>
      </c>
      <c r="AN52">
        <v>0</v>
      </c>
      <c r="AO52" s="26">
        <f t="shared" si="32"/>
        <v>0</v>
      </c>
      <c r="AP52" s="26">
        <f t="shared" si="14"/>
        <v>829865</v>
      </c>
      <c r="AQ52" s="26">
        <f t="shared" si="33"/>
        <v>935465</v>
      </c>
      <c r="AR52" s="69">
        <v>659216</v>
      </c>
      <c r="AS52" s="69">
        <f t="shared" si="40"/>
        <v>935465</v>
      </c>
      <c r="AT52" s="63">
        <v>947013</v>
      </c>
      <c r="AU52" s="26">
        <f t="shared" si="41"/>
        <v>11548</v>
      </c>
      <c r="AV52" s="70" t="str">
        <f t="shared" si="43"/>
        <v>No</v>
      </c>
      <c r="AW52" s="69">
        <f t="shared" si="34"/>
        <v>0</v>
      </c>
      <c r="AX52" s="71">
        <f t="shared" si="35"/>
        <v>947013</v>
      </c>
      <c r="AY52" s="72">
        <f t="shared" si="42"/>
        <v>947013</v>
      </c>
      <c r="AZ52" s="73">
        <f t="shared" si="36"/>
        <v>0</v>
      </c>
      <c r="BA52" s="73"/>
      <c r="BB52" s="73">
        <f t="shared" si="37"/>
        <v>12417.726153003969</v>
      </c>
      <c r="BC52" s="26"/>
      <c r="BE52" s="74">
        <f t="shared" si="38"/>
        <v>-11548</v>
      </c>
      <c r="BF52" s="74">
        <f t="shared" si="15"/>
        <v>-11548</v>
      </c>
      <c r="BG52" s="74">
        <f t="shared" si="15"/>
        <v>-9897.7907999999588</v>
      </c>
      <c r="BH52" s="74">
        <f t="shared" si="15"/>
        <v>-8247.8290736399358</v>
      </c>
      <c r="BI52" s="74">
        <f t="shared" si="15"/>
        <v>-6598.2632589119021</v>
      </c>
      <c r="BJ52" s="74">
        <f t="shared" si="15"/>
        <v>-4948.6974441839848</v>
      </c>
      <c r="BK52" s="74">
        <f t="shared" si="15"/>
        <v>-3299.296586037497</v>
      </c>
      <c r="BL52" s="74">
        <f t="shared" si="15"/>
        <v>-1649.6482930188067</v>
      </c>
      <c r="BM52" s="74"/>
      <c r="BO52" s="74">
        <f t="shared" si="16"/>
        <v>0</v>
      </c>
      <c r="BP52" s="74">
        <f t="shared" si="16"/>
        <v>-1650.2092</v>
      </c>
      <c r="BQ52" s="74">
        <f t="shared" si="16"/>
        <v>-1649.961726359993</v>
      </c>
      <c r="BR52" s="74">
        <f t="shared" si="16"/>
        <v>-1649.5658147279873</v>
      </c>
      <c r="BS52" s="74">
        <f t="shared" si="16"/>
        <v>-1649.5658147279755</v>
      </c>
      <c r="BT52" s="74">
        <f t="shared" si="16"/>
        <v>-1649.4008581465221</v>
      </c>
      <c r="BU52" s="74">
        <f t="shared" si="16"/>
        <v>-1649.6482930187485</v>
      </c>
      <c r="BV52" s="74">
        <f t="shared" si="16"/>
        <v>-1649.6482930188067</v>
      </c>
      <c r="BX52" s="74">
        <f t="shared" si="17"/>
        <v>947013</v>
      </c>
      <c r="BY52" s="74">
        <f t="shared" si="18"/>
        <v>945362.79079999996</v>
      </c>
      <c r="BZ52" s="74">
        <f t="shared" si="18"/>
        <v>943712.82907363994</v>
      </c>
      <c r="CA52" s="74">
        <f t="shared" si="18"/>
        <v>942063.2632589119</v>
      </c>
      <c r="CB52" s="74">
        <f t="shared" si="18"/>
        <v>940413.69744418398</v>
      </c>
      <c r="CC52" s="74">
        <f t="shared" si="18"/>
        <v>938764.2965860375</v>
      </c>
      <c r="CD52" s="74">
        <f t="shared" si="18"/>
        <v>937114.64829301881</v>
      </c>
      <c r="CE52" s="74">
        <f t="shared" si="18"/>
        <v>935465</v>
      </c>
      <c r="CF52" s="74"/>
      <c r="CG52" s="74">
        <f t="shared" si="19"/>
        <v>947013</v>
      </c>
      <c r="CH52" s="74">
        <f t="shared" si="44"/>
        <v>945362.79079999996</v>
      </c>
      <c r="CI52" s="74">
        <f t="shared" si="44"/>
        <v>943712.82907363994</v>
      </c>
      <c r="CJ52" s="74">
        <f t="shared" si="44"/>
        <v>942063.2632589119</v>
      </c>
      <c r="CK52" s="74">
        <f t="shared" si="44"/>
        <v>940413.69744418398</v>
      </c>
      <c r="CL52" s="74">
        <f t="shared" si="44"/>
        <v>938764.2965860375</v>
      </c>
      <c r="CM52" s="74">
        <f t="shared" si="44"/>
        <v>937114.64829301881</v>
      </c>
      <c r="CN52" s="74">
        <f t="shared" si="44"/>
        <v>935465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>
        <v>0</v>
      </c>
      <c r="H53" s="6">
        <v>27</v>
      </c>
      <c r="I53" s="2" t="s">
        <v>213</v>
      </c>
      <c r="J53" s="60"/>
      <c r="K53" s="123">
        <v>1391.73</v>
      </c>
      <c r="L53" s="62"/>
      <c r="M53" s="121">
        <v>555</v>
      </c>
      <c r="N53" s="64">
        <f t="shared" si="21"/>
        <v>166.5</v>
      </c>
      <c r="O53" s="64">
        <f t="shared" si="22"/>
        <v>835.04</v>
      </c>
      <c r="P53" s="64">
        <f t="shared" si="23"/>
        <v>0</v>
      </c>
      <c r="Q53" s="64">
        <f t="shared" si="24"/>
        <v>0</v>
      </c>
      <c r="R53" s="65">
        <f t="shared" si="25"/>
        <v>0.4</v>
      </c>
      <c r="S53" s="65">
        <f t="shared" si="7"/>
        <v>0</v>
      </c>
      <c r="T53" s="64">
        <f t="shared" si="8"/>
        <v>0</v>
      </c>
      <c r="U53" s="64">
        <f t="shared" si="26"/>
        <v>0</v>
      </c>
      <c r="V53" s="124">
        <v>161</v>
      </c>
      <c r="W53" s="64">
        <f t="shared" si="27"/>
        <v>40.25</v>
      </c>
      <c r="X53" s="27">
        <f t="shared" si="28"/>
        <v>166.5</v>
      </c>
      <c r="Y53" s="11">
        <f t="shared" si="29"/>
        <v>1598.48</v>
      </c>
      <c r="Z53" s="61">
        <v>3065867522.6700001</v>
      </c>
      <c r="AA53" s="63">
        <v>13399</v>
      </c>
      <c r="AB53" s="27">
        <f t="shared" si="9"/>
        <v>228813.16</v>
      </c>
      <c r="AC53" s="10">
        <f t="shared" si="10"/>
        <v>0.89201699999999995</v>
      </c>
      <c r="AD53" s="63">
        <v>110556</v>
      </c>
      <c r="AE53" s="10">
        <f t="shared" si="11"/>
        <v>0.80150900000000003</v>
      </c>
      <c r="AF53" s="10">
        <f t="shared" si="39"/>
        <v>0.13513500000000001</v>
      </c>
      <c r="AG53" s="66">
        <f t="shared" si="12"/>
        <v>0.13513500000000001</v>
      </c>
      <c r="AH53" s="67">
        <f t="shared" si="13"/>
        <v>0</v>
      </c>
      <c r="AI53" s="68">
        <f t="shared" si="30"/>
        <v>0.13513500000000001</v>
      </c>
      <c r="AJ53" s="63">
        <v>0</v>
      </c>
      <c r="AK53">
        <v>0</v>
      </c>
      <c r="AL53" s="26">
        <f t="shared" si="31"/>
        <v>0</v>
      </c>
      <c r="AM53" s="63">
        <v>0</v>
      </c>
      <c r="AN53">
        <v>0</v>
      </c>
      <c r="AO53" s="26">
        <f t="shared" si="32"/>
        <v>0</v>
      </c>
      <c r="AP53" s="26">
        <f t="shared" si="14"/>
        <v>2489522</v>
      </c>
      <c r="AQ53" s="26">
        <f t="shared" si="33"/>
        <v>2489522</v>
      </c>
      <c r="AR53" s="69">
        <v>6326998</v>
      </c>
      <c r="AS53" s="69">
        <f t="shared" si="40"/>
        <v>2489522</v>
      </c>
      <c r="AT53" s="63">
        <v>5192084</v>
      </c>
      <c r="AU53" s="26">
        <f t="shared" si="41"/>
        <v>2702562</v>
      </c>
      <c r="AV53" s="70" t="str">
        <f t="shared" si="43"/>
        <v>No</v>
      </c>
      <c r="AW53" s="69">
        <f t="shared" si="34"/>
        <v>0</v>
      </c>
      <c r="AX53" s="71">
        <f t="shared" si="35"/>
        <v>5192084</v>
      </c>
      <c r="AY53" s="72">
        <f t="shared" si="42"/>
        <v>5192084</v>
      </c>
      <c r="AZ53" s="73">
        <f t="shared" si="36"/>
        <v>0</v>
      </c>
      <c r="BA53" s="73"/>
      <c r="BB53" s="73">
        <f t="shared" si="37"/>
        <v>13237.109209401249</v>
      </c>
      <c r="BC53" s="26"/>
      <c r="BE53" s="74">
        <f t="shared" si="38"/>
        <v>-2702562</v>
      </c>
      <c r="BF53" s="74">
        <f t="shared" si="15"/>
        <v>-2702562</v>
      </c>
      <c r="BG53" s="74">
        <f t="shared" si="15"/>
        <v>-2316365.8902000003</v>
      </c>
      <c r="BH53" s="74">
        <f t="shared" si="15"/>
        <v>-1930227.6963036601</v>
      </c>
      <c r="BI53" s="74">
        <f t="shared" si="15"/>
        <v>-1544182.157042928</v>
      </c>
      <c r="BJ53" s="74">
        <f t="shared" si="15"/>
        <v>-1158136.617782196</v>
      </c>
      <c r="BK53" s="74">
        <f t="shared" si="15"/>
        <v>-772129.68307539029</v>
      </c>
      <c r="BL53" s="74">
        <f t="shared" si="15"/>
        <v>-386064.84153769538</v>
      </c>
      <c r="BM53" s="74"/>
      <c r="BO53" s="74">
        <f t="shared" si="16"/>
        <v>0</v>
      </c>
      <c r="BP53" s="74">
        <f t="shared" si="16"/>
        <v>-386196.10979999998</v>
      </c>
      <c r="BQ53" s="74">
        <f t="shared" si="16"/>
        <v>-386138.19389634003</v>
      </c>
      <c r="BR53" s="74">
        <f t="shared" si="16"/>
        <v>-386045.53926073201</v>
      </c>
      <c r="BS53" s="74">
        <f t="shared" si="16"/>
        <v>-386045.53926073201</v>
      </c>
      <c r="BT53" s="74">
        <f t="shared" si="16"/>
        <v>-386006.93470680591</v>
      </c>
      <c r="BU53" s="74">
        <f t="shared" si="16"/>
        <v>-386064.84153769515</v>
      </c>
      <c r="BV53" s="74">
        <f t="shared" si="16"/>
        <v>-386064.84153769538</v>
      </c>
      <c r="BX53" s="74">
        <f t="shared" si="17"/>
        <v>5192084</v>
      </c>
      <c r="BY53" s="74">
        <f t="shared" si="18"/>
        <v>4805887.8902000003</v>
      </c>
      <c r="BZ53" s="74">
        <f t="shared" si="18"/>
        <v>4419749.6963036601</v>
      </c>
      <c r="CA53" s="74">
        <f t="shared" si="18"/>
        <v>4033704.157042928</v>
      </c>
      <c r="CB53" s="74">
        <f t="shared" si="18"/>
        <v>3647658.617782196</v>
      </c>
      <c r="CC53" s="74">
        <f t="shared" si="18"/>
        <v>3261651.6830753903</v>
      </c>
      <c r="CD53" s="74">
        <f t="shared" si="18"/>
        <v>2875586.8415376954</v>
      </c>
      <c r="CE53" s="74">
        <f t="shared" si="18"/>
        <v>2489522</v>
      </c>
      <c r="CF53" s="74"/>
      <c r="CG53" s="74">
        <f t="shared" si="19"/>
        <v>5192084</v>
      </c>
      <c r="CH53" s="74">
        <f t="shared" si="44"/>
        <v>4805887.8902000003</v>
      </c>
      <c r="CI53" s="74">
        <f t="shared" si="44"/>
        <v>4419749.6963036601</v>
      </c>
      <c r="CJ53" s="74">
        <f t="shared" si="44"/>
        <v>4033704.157042928</v>
      </c>
      <c r="CK53" s="74">
        <f t="shared" si="44"/>
        <v>3647658.617782196</v>
      </c>
      <c r="CL53" s="74">
        <f t="shared" si="44"/>
        <v>3261651.6830753903</v>
      </c>
      <c r="CM53" s="74">
        <f t="shared" si="44"/>
        <v>2875586.8415376954</v>
      </c>
      <c r="CN53" s="74">
        <f t="shared" si="44"/>
        <v>2489522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>
        <v>0</v>
      </c>
      <c r="H54" s="6">
        <v>28</v>
      </c>
      <c r="I54" s="2" t="s">
        <v>214</v>
      </c>
      <c r="J54" s="60"/>
      <c r="K54" s="123">
        <v>2036.37</v>
      </c>
      <c r="L54" s="62"/>
      <c r="M54" s="121">
        <v>465</v>
      </c>
      <c r="N54" s="64">
        <f t="shared" si="21"/>
        <v>139.5</v>
      </c>
      <c r="O54" s="64">
        <f t="shared" si="22"/>
        <v>1221.82</v>
      </c>
      <c r="P54" s="64">
        <f t="shared" si="23"/>
        <v>0</v>
      </c>
      <c r="Q54" s="64">
        <f t="shared" si="24"/>
        <v>0</v>
      </c>
      <c r="R54" s="65">
        <f t="shared" si="25"/>
        <v>0.23</v>
      </c>
      <c r="S54" s="65">
        <f t="shared" si="7"/>
        <v>0</v>
      </c>
      <c r="T54" s="64">
        <f t="shared" si="8"/>
        <v>0</v>
      </c>
      <c r="U54" s="64">
        <f t="shared" si="26"/>
        <v>0</v>
      </c>
      <c r="V54" s="124">
        <v>44</v>
      </c>
      <c r="W54" s="64">
        <f t="shared" si="27"/>
        <v>11</v>
      </c>
      <c r="X54" s="27">
        <f t="shared" si="28"/>
        <v>139.5</v>
      </c>
      <c r="Y54" s="11">
        <f t="shared" si="29"/>
        <v>2186.87</v>
      </c>
      <c r="Z54" s="61">
        <v>2412272603</v>
      </c>
      <c r="AA54" s="63">
        <v>15572</v>
      </c>
      <c r="AB54" s="27">
        <f t="shared" si="9"/>
        <v>154910.9</v>
      </c>
      <c r="AC54" s="10">
        <f t="shared" si="10"/>
        <v>0.60391300000000003</v>
      </c>
      <c r="AD54" s="63">
        <v>114505</v>
      </c>
      <c r="AE54" s="10">
        <f t="shared" si="11"/>
        <v>0.83013800000000004</v>
      </c>
      <c r="AF54" s="10">
        <f t="shared" si="39"/>
        <v>0.32822000000000001</v>
      </c>
      <c r="AG54" s="66">
        <f t="shared" si="12"/>
        <v>0.32822000000000001</v>
      </c>
      <c r="AH54" s="67">
        <f t="shared" si="13"/>
        <v>0</v>
      </c>
      <c r="AI54" s="68">
        <f t="shared" si="30"/>
        <v>0.32822000000000001</v>
      </c>
      <c r="AJ54" s="63">
        <v>0</v>
      </c>
      <c r="AK54">
        <v>0</v>
      </c>
      <c r="AL54" s="26">
        <f t="shared" si="31"/>
        <v>0</v>
      </c>
      <c r="AM54" s="63">
        <v>0</v>
      </c>
      <c r="AN54">
        <v>0</v>
      </c>
      <c r="AO54" s="26">
        <f t="shared" si="32"/>
        <v>0</v>
      </c>
      <c r="AP54" s="26">
        <f t="shared" si="14"/>
        <v>8272351</v>
      </c>
      <c r="AQ54" s="26">
        <f t="shared" si="33"/>
        <v>8272351</v>
      </c>
      <c r="AR54" s="69">
        <v>13503310</v>
      </c>
      <c r="AS54" s="69">
        <f t="shared" si="40"/>
        <v>8272351</v>
      </c>
      <c r="AT54" s="63">
        <v>12040218</v>
      </c>
      <c r="AU54" s="26">
        <f t="shared" si="41"/>
        <v>3767867</v>
      </c>
      <c r="AV54" s="70" t="str">
        <f t="shared" si="43"/>
        <v>No</v>
      </c>
      <c r="AW54" s="69">
        <f t="shared" si="34"/>
        <v>0</v>
      </c>
      <c r="AX54" s="71">
        <f t="shared" si="35"/>
        <v>12040218</v>
      </c>
      <c r="AY54" s="72">
        <f t="shared" si="42"/>
        <v>12040218</v>
      </c>
      <c r="AZ54" s="73">
        <f t="shared" si="36"/>
        <v>0</v>
      </c>
      <c r="BA54" s="73"/>
      <c r="BB54" s="73">
        <f t="shared" si="37"/>
        <v>12376.766869478533</v>
      </c>
      <c r="BC54" s="26"/>
      <c r="BE54" s="74">
        <f t="shared" si="38"/>
        <v>-3767867</v>
      </c>
      <c r="BF54" s="74">
        <f t="shared" si="15"/>
        <v>-3767867</v>
      </c>
      <c r="BG54" s="74">
        <f t="shared" si="15"/>
        <v>-3229438.8057000004</v>
      </c>
      <c r="BH54" s="74">
        <f t="shared" si="15"/>
        <v>-2691091.3567898106</v>
      </c>
      <c r="BI54" s="74">
        <f t="shared" si="15"/>
        <v>-2152873.0854318477</v>
      </c>
      <c r="BJ54" s="74">
        <f t="shared" si="15"/>
        <v>-1614654.8140738867</v>
      </c>
      <c r="BK54" s="74">
        <f t="shared" si="15"/>
        <v>-1076490.3645430598</v>
      </c>
      <c r="BL54" s="74">
        <f t="shared" si="15"/>
        <v>-538245.18227152899</v>
      </c>
      <c r="BM54" s="74"/>
      <c r="BO54" s="74">
        <f t="shared" si="16"/>
        <v>0</v>
      </c>
      <c r="BP54" s="74">
        <f t="shared" si="16"/>
        <v>-538428.19429999997</v>
      </c>
      <c r="BQ54" s="74">
        <f t="shared" si="16"/>
        <v>-538347.44891019003</v>
      </c>
      <c r="BR54" s="74">
        <f t="shared" si="16"/>
        <v>-538218.27135796216</v>
      </c>
      <c r="BS54" s="74">
        <f t="shared" si="16"/>
        <v>-538218.27135796193</v>
      </c>
      <c r="BT54" s="74">
        <f t="shared" si="16"/>
        <v>-538164.44953082642</v>
      </c>
      <c r="BU54" s="74">
        <f t="shared" si="16"/>
        <v>-538245.18227152992</v>
      </c>
      <c r="BV54" s="74">
        <f t="shared" si="16"/>
        <v>-538245.18227152899</v>
      </c>
      <c r="BX54" s="74">
        <f t="shared" si="17"/>
        <v>12040218</v>
      </c>
      <c r="BY54" s="74">
        <f t="shared" si="18"/>
        <v>11501789.8057</v>
      </c>
      <c r="BZ54" s="74">
        <f t="shared" si="18"/>
        <v>10963442.356789811</v>
      </c>
      <c r="CA54" s="74">
        <f t="shared" si="18"/>
        <v>10425224.085431848</v>
      </c>
      <c r="CB54" s="74">
        <f t="shared" si="18"/>
        <v>9887005.8140738867</v>
      </c>
      <c r="CC54" s="74">
        <f t="shared" si="18"/>
        <v>9348841.3645430598</v>
      </c>
      <c r="CD54" s="74">
        <f t="shared" si="18"/>
        <v>8810596.182271529</v>
      </c>
      <c r="CE54" s="74">
        <f t="shared" si="18"/>
        <v>8272351</v>
      </c>
      <c r="CF54" s="74"/>
      <c r="CG54" s="74">
        <f t="shared" si="19"/>
        <v>12040218</v>
      </c>
      <c r="CH54" s="74">
        <f t="shared" si="44"/>
        <v>11501789.8057</v>
      </c>
      <c r="CI54" s="74">
        <f t="shared" si="44"/>
        <v>10963442.356789811</v>
      </c>
      <c r="CJ54" s="74">
        <f t="shared" si="44"/>
        <v>10425224.085431848</v>
      </c>
      <c r="CK54" s="74">
        <f t="shared" si="44"/>
        <v>9887005.8140738867</v>
      </c>
      <c r="CL54" s="74">
        <f t="shared" si="44"/>
        <v>9348841.3645430598</v>
      </c>
      <c r="CM54" s="74">
        <f t="shared" si="44"/>
        <v>8810596.182271529</v>
      </c>
      <c r="CN54" s="74">
        <f t="shared" si="44"/>
        <v>8272351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>
        <v>0</v>
      </c>
      <c r="H55" s="6">
        <v>29</v>
      </c>
      <c r="I55" s="2" t="s">
        <v>215</v>
      </c>
      <c r="J55" s="60"/>
      <c r="K55" s="123">
        <v>136.78</v>
      </c>
      <c r="L55" s="77"/>
      <c r="M55" s="121">
        <v>40</v>
      </c>
      <c r="N55" s="64">
        <f t="shared" si="21"/>
        <v>12</v>
      </c>
      <c r="O55" s="64">
        <f t="shared" si="22"/>
        <v>82.07</v>
      </c>
      <c r="P55" s="64">
        <f t="shared" si="23"/>
        <v>0</v>
      </c>
      <c r="Q55" s="64">
        <f t="shared" si="24"/>
        <v>0</v>
      </c>
      <c r="R55" s="65">
        <f t="shared" si="25"/>
        <v>0.28999999999999998</v>
      </c>
      <c r="S55" s="65">
        <f t="shared" si="7"/>
        <v>0</v>
      </c>
      <c r="T55" s="64">
        <f t="shared" si="8"/>
        <v>0</v>
      </c>
      <c r="U55" s="64">
        <f t="shared" si="26"/>
        <v>0</v>
      </c>
      <c r="V55" s="124">
        <v>0</v>
      </c>
      <c r="W55" s="64">
        <f t="shared" si="27"/>
        <v>0</v>
      </c>
      <c r="X55" s="27">
        <f t="shared" si="28"/>
        <v>12</v>
      </c>
      <c r="Y55" s="11">
        <f t="shared" si="29"/>
        <v>148.78</v>
      </c>
      <c r="Z55" s="61">
        <v>348296693.67000002</v>
      </c>
      <c r="AA55" s="63">
        <v>1369</v>
      </c>
      <c r="AB55" s="27">
        <f t="shared" si="9"/>
        <v>254416.87</v>
      </c>
      <c r="AC55" s="10">
        <f t="shared" si="10"/>
        <v>0.99183200000000005</v>
      </c>
      <c r="AD55" s="63">
        <v>120625</v>
      </c>
      <c r="AE55" s="10">
        <f t="shared" si="11"/>
        <v>0.87450700000000003</v>
      </c>
      <c r="AF55" s="10">
        <f t="shared" si="39"/>
        <v>4.3366000000000002E-2</v>
      </c>
      <c r="AG55" s="66">
        <f t="shared" si="12"/>
        <v>4.3366000000000002E-2</v>
      </c>
      <c r="AH55" s="67">
        <f t="shared" si="13"/>
        <v>0</v>
      </c>
      <c r="AI55" s="68">
        <f t="shared" si="30"/>
        <v>4.3366000000000002E-2</v>
      </c>
      <c r="AJ55" s="63">
        <v>79</v>
      </c>
      <c r="AK55">
        <v>6</v>
      </c>
      <c r="AL55" s="26">
        <f t="shared" si="31"/>
        <v>47400</v>
      </c>
      <c r="AM55" s="63">
        <v>0</v>
      </c>
      <c r="AN55">
        <v>0</v>
      </c>
      <c r="AO55" s="26">
        <f t="shared" si="32"/>
        <v>0</v>
      </c>
      <c r="AP55" s="26">
        <f t="shared" si="14"/>
        <v>74359</v>
      </c>
      <c r="AQ55" s="26">
        <f t="shared" si="33"/>
        <v>121759</v>
      </c>
      <c r="AR55" s="69">
        <v>491388</v>
      </c>
      <c r="AS55" s="69">
        <f t="shared" si="40"/>
        <v>121759</v>
      </c>
      <c r="AT55" s="63">
        <v>403912</v>
      </c>
      <c r="AU55" s="26">
        <f t="shared" si="41"/>
        <v>282153</v>
      </c>
      <c r="AV55" s="70" t="str">
        <f t="shared" si="43"/>
        <v>No</v>
      </c>
      <c r="AW55" s="69">
        <f t="shared" si="34"/>
        <v>0</v>
      </c>
      <c r="AX55" s="71">
        <f t="shared" si="35"/>
        <v>403912</v>
      </c>
      <c r="AY55" s="72">
        <f t="shared" si="42"/>
        <v>403912</v>
      </c>
      <c r="AZ55" s="73">
        <f t="shared" si="36"/>
        <v>0</v>
      </c>
      <c r="BA55" s="73"/>
      <c r="BB55" s="73">
        <f t="shared" si="37"/>
        <v>12536.112735780085</v>
      </c>
      <c r="BC55" s="26"/>
      <c r="BE55" s="74">
        <f t="shared" si="38"/>
        <v>-282153</v>
      </c>
      <c r="BF55" s="74">
        <f t="shared" si="15"/>
        <v>-282153</v>
      </c>
      <c r="BG55" s="74">
        <f t="shared" si="15"/>
        <v>-241833.33630000002</v>
      </c>
      <c r="BH55" s="74">
        <f t="shared" si="15"/>
        <v>-201519.71913879004</v>
      </c>
      <c r="BI55" s="74">
        <f t="shared" si="15"/>
        <v>-161215.77531103202</v>
      </c>
      <c r="BJ55" s="74">
        <f t="shared" si="15"/>
        <v>-120911.831483274</v>
      </c>
      <c r="BK55" s="74">
        <f t="shared" si="15"/>
        <v>-80611.918049898784</v>
      </c>
      <c r="BL55" s="74">
        <f t="shared" si="15"/>
        <v>-40305.959024949407</v>
      </c>
      <c r="BM55" s="74"/>
      <c r="BO55" s="74">
        <f t="shared" si="16"/>
        <v>0</v>
      </c>
      <c r="BP55" s="74">
        <f t="shared" si="16"/>
        <v>-40319.663699999997</v>
      </c>
      <c r="BQ55" s="74">
        <f t="shared" si="16"/>
        <v>-40313.617161210001</v>
      </c>
      <c r="BR55" s="74">
        <f t="shared" si="16"/>
        <v>-40303.943827758012</v>
      </c>
      <c r="BS55" s="74">
        <f t="shared" si="16"/>
        <v>-40303.943827758005</v>
      </c>
      <c r="BT55" s="74">
        <f t="shared" si="16"/>
        <v>-40299.913433375223</v>
      </c>
      <c r="BU55" s="74">
        <f t="shared" si="16"/>
        <v>-40305.959024949392</v>
      </c>
      <c r="BV55" s="74">
        <f t="shared" si="16"/>
        <v>-40305.959024949407</v>
      </c>
      <c r="BX55" s="74">
        <f t="shared" si="17"/>
        <v>403912</v>
      </c>
      <c r="BY55" s="74">
        <f t="shared" si="18"/>
        <v>363592.33630000002</v>
      </c>
      <c r="BZ55" s="74">
        <f t="shared" si="18"/>
        <v>323278.71913879004</v>
      </c>
      <c r="CA55" s="74">
        <f t="shared" si="18"/>
        <v>282974.77531103202</v>
      </c>
      <c r="CB55" s="74">
        <f t="shared" si="18"/>
        <v>242670.831483274</v>
      </c>
      <c r="CC55" s="74">
        <f t="shared" si="18"/>
        <v>202370.91804989878</v>
      </c>
      <c r="CD55" s="74">
        <f t="shared" si="18"/>
        <v>162064.95902494941</v>
      </c>
      <c r="CE55" s="74">
        <f t="shared" si="18"/>
        <v>121759</v>
      </c>
      <c r="CF55" s="74"/>
      <c r="CG55" s="74">
        <f t="shared" si="19"/>
        <v>403912</v>
      </c>
      <c r="CH55" s="74">
        <f t="shared" si="44"/>
        <v>363592.33630000002</v>
      </c>
      <c r="CI55" s="74">
        <f t="shared" si="44"/>
        <v>323278.71913879004</v>
      </c>
      <c r="CJ55" s="74">
        <f t="shared" si="44"/>
        <v>282974.77531103202</v>
      </c>
      <c r="CK55" s="74">
        <f t="shared" si="44"/>
        <v>242670.831483274</v>
      </c>
      <c r="CL55" s="74">
        <f t="shared" si="44"/>
        <v>202370.91804989878</v>
      </c>
      <c r="CM55" s="74">
        <f t="shared" si="44"/>
        <v>162064.95902494941</v>
      </c>
      <c r="CN55" s="74">
        <f t="shared" si="44"/>
        <v>121759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>
        <v>0</v>
      </c>
      <c r="H56" s="6">
        <v>30</v>
      </c>
      <c r="I56" s="2" t="s">
        <v>216</v>
      </c>
      <c r="J56" s="60"/>
      <c r="K56" s="123">
        <v>602.35</v>
      </c>
      <c r="L56" s="62"/>
      <c r="M56" s="121">
        <v>135</v>
      </c>
      <c r="N56" s="64">
        <f t="shared" si="21"/>
        <v>40.5</v>
      </c>
      <c r="O56" s="64">
        <f t="shared" si="22"/>
        <v>361.41</v>
      </c>
      <c r="P56" s="64">
        <f t="shared" si="23"/>
        <v>0</v>
      </c>
      <c r="Q56" s="64">
        <f t="shared" si="24"/>
        <v>0</v>
      </c>
      <c r="R56" s="65">
        <f t="shared" si="25"/>
        <v>0.22</v>
      </c>
      <c r="S56" s="65">
        <f t="shared" si="7"/>
        <v>0</v>
      </c>
      <c r="T56" s="64">
        <f t="shared" si="8"/>
        <v>0</v>
      </c>
      <c r="U56" s="64">
        <f t="shared" si="26"/>
        <v>0</v>
      </c>
      <c r="V56" s="124">
        <v>5</v>
      </c>
      <c r="W56" s="64">
        <f t="shared" si="27"/>
        <v>1.25</v>
      </c>
      <c r="X56" s="27">
        <f t="shared" si="28"/>
        <v>40.5</v>
      </c>
      <c r="Y56" s="11">
        <f t="shared" si="29"/>
        <v>644.1</v>
      </c>
      <c r="Z56" s="61">
        <v>934944951</v>
      </c>
      <c r="AA56" s="63">
        <v>5258</v>
      </c>
      <c r="AB56" s="27">
        <f t="shared" si="9"/>
        <v>177813.8</v>
      </c>
      <c r="AC56" s="10">
        <f t="shared" si="10"/>
        <v>0.69319799999999998</v>
      </c>
      <c r="AD56" s="63">
        <v>124311</v>
      </c>
      <c r="AE56" s="10">
        <f t="shared" si="11"/>
        <v>0.90122899999999995</v>
      </c>
      <c r="AF56" s="10">
        <f t="shared" si="39"/>
        <v>0.244393</v>
      </c>
      <c r="AG56" s="66">
        <f t="shared" si="12"/>
        <v>0.244393</v>
      </c>
      <c r="AH56" s="67">
        <f t="shared" si="13"/>
        <v>0</v>
      </c>
      <c r="AI56" s="68">
        <f t="shared" si="30"/>
        <v>0.244393</v>
      </c>
      <c r="AJ56" s="63">
        <v>0</v>
      </c>
      <c r="AK56">
        <v>0</v>
      </c>
      <c r="AL56" s="26">
        <f t="shared" si="31"/>
        <v>0</v>
      </c>
      <c r="AM56" s="63">
        <v>0</v>
      </c>
      <c r="AN56">
        <v>0</v>
      </c>
      <c r="AO56" s="26">
        <f t="shared" si="32"/>
        <v>0</v>
      </c>
      <c r="AP56" s="26">
        <f t="shared" si="14"/>
        <v>1814191</v>
      </c>
      <c r="AQ56" s="26">
        <f t="shared" si="33"/>
        <v>1814191</v>
      </c>
      <c r="AR56" s="69">
        <v>2523462</v>
      </c>
      <c r="AS56" s="69">
        <f t="shared" si="40"/>
        <v>1814191</v>
      </c>
      <c r="AT56" s="63">
        <v>2316189</v>
      </c>
      <c r="AU56" s="26">
        <f t="shared" si="41"/>
        <v>501998</v>
      </c>
      <c r="AV56" s="70" t="str">
        <f t="shared" si="43"/>
        <v>No</v>
      </c>
      <c r="AW56" s="69">
        <f t="shared" si="34"/>
        <v>0</v>
      </c>
      <c r="AX56" s="71">
        <f t="shared" si="35"/>
        <v>2316189</v>
      </c>
      <c r="AY56" s="72">
        <f t="shared" si="42"/>
        <v>2316189</v>
      </c>
      <c r="AZ56" s="73">
        <f t="shared" si="36"/>
        <v>0</v>
      </c>
      <c r="BA56" s="73"/>
      <c r="BB56" s="73">
        <f t="shared" si="37"/>
        <v>12323.819208101602</v>
      </c>
      <c r="BC56" s="26"/>
      <c r="BE56" s="74">
        <f t="shared" si="38"/>
        <v>-501998</v>
      </c>
      <c r="BF56" s="74">
        <f t="shared" si="15"/>
        <v>-501998</v>
      </c>
      <c r="BG56" s="74">
        <f t="shared" si="15"/>
        <v>-430262.48579999991</v>
      </c>
      <c r="BH56" s="74">
        <f t="shared" si="15"/>
        <v>-358537.72941714013</v>
      </c>
      <c r="BI56" s="74">
        <f t="shared" si="15"/>
        <v>-286830.18353371229</v>
      </c>
      <c r="BJ56" s="74">
        <f t="shared" si="15"/>
        <v>-215122.63765028422</v>
      </c>
      <c r="BK56" s="74">
        <f t="shared" si="15"/>
        <v>-143422.26252144459</v>
      </c>
      <c r="BL56" s="74">
        <f t="shared" si="15"/>
        <v>-71711.13126072241</v>
      </c>
      <c r="BM56" s="74"/>
      <c r="BO56" s="74">
        <f t="shared" si="16"/>
        <v>0</v>
      </c>
      <c r="BP56" s="74">
        <f t="shared" si="16"/>
        <v>-71735.514200000005</v>
      </c>
      <c r="BQ56" s="74">
        <f t="shared" si="16"/>
        <v>-71724.756382859981</v>
      </c>
      <c r="BR56" s="74">
        <f t="shared" si="16"/>
        <v>-71707.545883428029</v>
      </c>
      <c r="BS56" s="74">
        <f t="shared" si="16"/>
        <v>-71707.545883428073</v>
      </c>
      <c r="BT56" s="74">
        <f t="shared" si="16"/>
        <v>-71700.375128839732</v>
      </c>
      <c r="BU56" s="74">
        <f t="shared" si="16"/>
        <v>-71711.131260722294</v>
      </c>
      <c r="BV56" s="74">
        <f t="shared" si="16"/>
        <v>-71711.13126072241</v>
      </c>
      <c r="BX56" s="74">
        <f t="shared" si="17"/>
        <v>2316189</v>
      </c>
      <c r="BY56" s="74">
        <f t="shared" si="18"/>
        <v>2244453.4857999999</v>
      </c>
      <c r="BZ56" s="74">
        <f t="shared" si="18"/>
        <v>2172728.7294171401</v>
      </c>
      <c r="CA56" s="74">
        <f t="shared" si="18"/>
        <v>2101021.1835337123</v>
      </c>
      <c r="CB56" s="74">
        <f t="shared" si="18"/>
        <v>2029313.6376502842</v>
      </c>
      <c r="CC56" s="74">
        <f t="shared" si="18"/>
        <v>1957613.2625214446</v>
      </c>
      <c r="CD56" s="74">
        <f t="shared" si="18"/>
        <v>1885902.1312607224</v>
      </c>
      <c r="CE56" s="74">
        <f t="shared" si="18"/>
        <v>1814191</v>
      </c>
      <c r="CF56" s="74"/>
      <c r="CG56" s="74">
        <f t="shared" si="19"/>
        <v>2316189</v>
      </c>
      <c r="CH56" s="74">
        <f t="shared" si="44"/>
        <v>2244453.4857999999</v>
      </c>
      <c r="CI56" s="74">
        <f t="shared" si="44"/>
        <v>2172728.7294171401</v>
      </c>
      <c r="CJ56" s="74">
        <f t="shared" si="44"/>
        <v>2101021.1835337123</v>
      </c>
      <c r="CK56" s="74">
        <f t="shared" si="44"/>
        <v>2029313.6376502842</v>
      </c>
      <c r="CL56" s="74">
        <f t="shared" si="44"/>
        <v>1957613.2625214446</v>
      </c>
      <c r="CM56" s="74">
        <f t="shared" si="44"/>
        <v>1885902.1312607224</v>
      </c>
      <c r="CN56" s="74">
        <f t="shared" si="44"/>
        <v>1814191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>
        <v>0</v>
      </c>
      <c r="H57" s="6">
        <v>31</v>
      </c>
      <c r="I57" s="2" t="s">
        <v>217</v>
      </c>
      <c r="J57" s="60"/>
      <c r="K57" s="123">
        <v>119.62</v>
      </c>
      <c r="L57" s="62"/>
      <c r="M57" s="121">
        <v>33</v>
      </c>
      <c r="N57" s="64">
        <f t="shared" si="21"/>
        <v>9.9</v>
      </c>
      <c r="O57" s="64">
        <f t="shared" si="22"/>
        <v>71.77</v>
      </c>
      <c r="P57" s="64">
        <f t="shared" si="23"/>
        <v>0</v>
      </c>
      <c r="Q57" s="64">
        <f t="shared" si="24"/>
        <v>0</v>
      </c>
      <c r="R57" s="65">
        <f t="shared" si="25"/>
        <v>0.28000000000000003</v>
      </c>
      <c r="S57" s="65">
        <f t="shared" si="7"/>
        <v>0</v>
      </c>
      <c r="T57" s="64">
        <f t="shared" si="8"/>
        <v>0</v>
      </c>
      <c r="U57" s="64">
        <f t="shared" si="26"/>
        <v>0</v>
      </c>
      <c r="V57" s="124">
        <v>2</v>
      </c>
      <c r="W57" s="64">
        <f t="shared" si="27"/>
        <v>0.5</v>
      </c>
      <c r="X57" s="27">
        <f t="shared" si="28"/>
        <v>9.9</v>
      </c>
      <c r="Y57" s="11">
        <f t="shared" si="29"/>
        <v>130.02000000000001</v>
      </c>
      <c r="Z57" s="61">
        <v>690771254</v>
      </c>
      <c r="AA57" s="63">
        <v>1573</v>
      </c>
      <c r="AB57" s="27">
        <f t="shared" si="9"/>
        <v>439142.56</v>
      </c>
      <c r="AC57" s="10">
        <f t="shared" si="10"/>
        <v>1.7119759999999999</v>
      </c>
      <c r="AD57" s="63">
        <v>99922</v>
      </c>
      <c r="AE57" s="10">
        <f t="shared" si="11"/>
        <v>0.724414</v>
      </c>
      <c r="AF57" s="10">
        <f t="shared" si="39"/>
        <v>-0.41570699999999999</v>
      </c>
      <c r="AG57" s="66">
        <f t="shared" si="12"/>
        <v>0.01</v>
      </c>
      <c r="AH57" s="67">
        <f t="shared" si="13"/>
        <v>0</v>
      </c>
      <c r="AI57" s="68">
        <f t="shared" si="30"/>
        <v>0.01</v>
      </c>
      <c r="AJ57" s="63">
        <v>42</v>
      </c>
      <c r="AK57">
        <v>4</v>
      </c>
      <c r="AL57" s="26">
        <f t="shared" si="31"/>
        <v>16800</v>
      </c>
      <c r="AM57" s="63">
        <v>0</v>
      </c>
      <c r="AN57">
        <v>0</v>
      </c>
      <c r="AO57" s="26">
        <f t="shared" si="32"/>
        <v>0</v>
      </c>
      <c r="AP57" s="26">
        <f t="shared" si="14"/>
        <v>14985</v>
      </c>
      <c r="AQ57" s="26">
        <f t="shared" si="33"/>
        <v>31785</v>
      </c>
      <c r="AR57" s="69">
        <v>6976</v>
      </c>
      <c r="AS57" s="69">
        <f t="shared" si="40"/>
        <v>31785</v>
      </c>
      <c r="AT57" s="63">
        <v>25057</v>
      </c>
      <c r="AU57" s="26">
        <f t="shared" si="41"/>
        <v>6728</v>
      </c>
      <c r="AV57" s="70" t="str">
        <f t="shared" si="43"/>
        <v>Yes</v>
      </c>
      <c r="AW57" s="69">
        <f t="shared" si="34"/>
        <v>6728</v>
      </c>
      <c r="AX57" s="71">
        <f t="shared" si="35"/>
        <v>31785</v>
      </c>
      <c r="AY57" s="72">
        <f t="shared" si="42"/>
        <v>31785</v>
      </c>
      <c r="AZ57" s="73">
        <f t="shared" si="36"/>
        <v>6728</v>
      </c>
      <c r="BA57" s="73"/>
      <c r="BB57" s="73">
        <f t="shared" si="37"/>
        <v>12527.006353452602</v>
      </c>
      <c r="BC57" s="26"/>
      <c r="BE57" s="74">
        <f t="shared" si="38"/>
        <v>0</v>
      </c>
      <c r="BF57" s="74">
        <f t="shared" si="15"/>
        <v>0</v>
      </c>
      <c r="BG57" s="74">
        <f t="shared" si="15"/>
        <v>0</v>
      </c>
      <c r="BH57" s="74">
        <f t="shared" si="15"/>
        <v>0</v>
      </c>
      <c r="BI57" s="74">
        <f t="shared" si="15"/>
        <v>0</v>
      </c>
      <c r="BJ57" s="74">
        <f t="shared" si="15"/>
        <v>0</v>
      </c>
      <c r="BK57" s="74">
        <f t="shared" si="15"/>
        <v>0</v>
      </c>
      <c r="BL57" s="74">
        <f t="shared" si="15"/>
        <v>0</v>
      </c>
      <c r="BM57" s="74"/>
      <c r="BO57" s="74">
        <f t="shared" si="16"/>
        <v>0</v>
      </c>
      <c r="BP57" s="74">
        <f t="shared" si="16"/>
        <v>0</v>
      </c>
      <c r="BQ57" s="74">
        <f t="shared" si="16"/>
        <v>0</v>
      </c>
      <c r="BR57" s="74">
        <f t="shared" si="16"/>
        <v>0</v>
      </c>
      <c r="BS57" s="74">
        <f t="shared" si="16"/>
        <v>0</v>
      </c>
      <c r="BT57" s="74">
        <f t="shared" si="16"/>
        <v>0</v>
      </c>
      <c r="BU57" s="74">
        <f t="shared" si="16"/>
        <v>0</v>
      </c>
      <c r="BV57" s="74">
        <f t="shared" si="16"/>
        <v>0</v>
      </c>
      <c r="BX57" s="74">
        <f t="shared" si="17"/>
        <v>31785</v>
      </c>
      <c r="BY57" s="74">
        <f t="shared" si="18"/>
        <v>31785</v>
      </c>
      <c r="BZ57" s="74">
        <f t="shared" si="18"/>
        <v>31785</v>
      </c>
      <c r="CA57" s="74">
        <f t="shared" si="18"/>
        <v>31785</v>
      </c>
      <c r="CB57" s="74">
        <f t="shared" si="18"/>
        <v>31785</v>
      </c>
      <c r="CC57" s="74">
        <f t="shared" si="18"/>
        <v>31785</v>
      </c>
      <c r="CD57" s="74">
        <f t="shared" si="18"/>
        <v>31785</v>
      </c>
      <c r="CE57" s="74">
        <f t="shared" si="18"/>
        <v>31785</v>
      </c>
      <c r="CF57" s="74"/>
      <c r="CG57" s="74">
        <f t="shared" si="19"/>
        <v>31785</v>
      </c>
      <c r="CH57" s="74">
        <f t="shared" si="44"/>
        <v>31785</v>
      </c>
      <c r="CI57" s="74">
        <f t="shared" si="44"/>
        <v>31785</v>
      </c>
      <c r="CJ57" s="74">
        <f t="shared" si="44"/>
        <v>31785</v>
      </c>
      <c r="CK57" s="74">
        <f t="shared" si="44"/>
        <v>31785</v>
      </c>
      <c r="CL57" s="74">
        <f t="shared" si="44"/>
        <v>31785</v>
      </c>
      <c r="CM57" s="74">
        <f t="shared" si="44"/>
        <v>31785</v>
      </c>
      <c r="CN57" s="74">
        <f t="shared" si="44"/>
        <v>31785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>
        <v>0</v>
      </c>
      <c r="H58" s="6">
        <v>32</v>
      </c>
      <c r="I58" s="2" t="s">
        <v>218</v>
      </c>
      <c r="J58" s="60"/>
      <c r="K58" s="123">
        <v>1582.03</v>
      </c>
      <c r="L58" s="62"/>
      <c r="M58" s="121">
        <v>418</v>
      </c>
      <c r="N58" s="64">
        <f t="shared" si="21"/>
        <v>125.4</v>
      </c>
      <c r="O58" s="64">
        <f t="shared" si="22"/>
        <v>949.22</v>
      </c>
      <c r="P58" s="64">
        <f t="shared" si="23"/>
        <v>0</v>
      </c>
      <c r="Q58" s="64">
        <f t="shared" si="24"/>
        <v>0</v>
      </c>
      <c r="R58" s="65">
        <f t="shared" si="25"/>
        <v>0.26</v>
      </c>
      <c r="S58" s="65">
        <f t="shared" si="7"/>
        <v>0</v>
      </c>
      <c r="T58" s="64">
        <f t="shared" si="8"/>
        <v>0</v>
      </c>
      <c r="U58" s="64">
        <f t="shared" si="26"/>
        <v>0</v>
      </c>
      <c r="V58" s="124">
        <v>23</v>
      </c>
      <c r="W58" s="64">
        <f t="shared" si="27"/>
        <v>5.75</v>
      </c>
      <c r="X58" s="27">
        <f t="shared" si="28"/>
        <v>125.4</v>
      </c>
      <c r="Y58" s="11">
        <f t="shared" si="29"/>
        <v>1713.18</v>
      </c>
      <c r="Z58" s="61">
        <v>1966026459.3299999</v>
      </c>
      <c r="AA58" s="63">
        <v>12285</v>
      </c>
      <c r="AB58" s="27">
        <f t="shared" si="9"/>
        <v>160034.71</v>
      </c>
      <c r="AC58" s="10">
        <f t="shared" si="10"/>
        <v>0.62388699999999997</v>
      </c>
      <c r="AD58" s="63">
        <v>101916</v>
      </c>
      <c r="AE58" s="10">
        <f t="shared" si="11"/>
        <v>0.73887000000000003</v>
      </c>
      <c r="AF58" s="10">
        <f t="shared" si="39"/>
        <v>0.34161799999999998</v>
      </c>
      <c r="AG58" s="66">
        <f t="shared" si="12"/>
        <v>0.34161799999999998</v>
      </c>
      <c r="AH58" s="67">
        <f t="shared" si="13"/>
        <v>0</v>
      </c>
      <c r="AI58" s="68">
        <f t="shared" si="30"/>
        <v>0.34161799999999998</v>
      </c>
      <c r="AJ58" s="63">
        <v>0</v>
      </c>
      <c r="AK58">
        <v>0</v>
      </c>
      <c r="AL58" s="26">
        <f t="shared" si="31"/>
        <v>0</v>
      </c>
      <c r="AM58" s="63">
        <v>0</v>
      </c>
      <c r="AN58">
        <v>0</v>
      </c>
      <c r="AO58" s="26">
        <f t="shared" si="32"/>
        <v>0</v>
      </c>
      <c r="AP58" s="26">
        <f t="shared" si="14"/>
        <v>6745042</v>
      </c>
      <c r="AQ58" s="26">
        <f t="shared" si="33"/>
        <v>6745042</v>
      </c>
      <c r="AR58" s="69">
        <v>8756165</v>
      </c>
      <c r="AS58" s="69">
        <f t="shared" si="40"/>
        <v>6745042</v>
      </c>
      <c r="AT58" s="63">
        <v>7952911</v>
      </c>
      <c r="AU58" s="26">
        <f t="shared" si="41"/>
        <v>1207869</v>
      </c>
      <c r="AV58" s="70" t="str">
        <f t="shared" si="43"/>
        <v>No</v>
      </c>
      <c r="AW58" s="69">
        <f t="shared" si="34"/>
        <v>0</v>
      </c>
      <c r="AX58" s="71">
        <f t="shared" si="35"/>
        <v>7952911</v>
      </c>
      <c r="AY58" s="72">
        <f t="shared" si="42"/>
        <v>7952911</v>
      </c>
      <c r="AZ58" s="73">
        <f t="shared" si="36"/>
        <v>0</v>
      </c>
      <c r="BA58" s="73"/>
      <c r="BB58" s="73">
        <f t="shared" si="37"/>
        <v>12480.420409221064</v>
      </c>
      <c r="BC58" s="26"/>
      <c r="BE58" s="74">
        <f t="shared" si="38"/>
        <v>-1207869</v>
      </c>
      <c r="BF58" s="74">
        <f t="shared" si="15"/>
        <v>-1207869</v>
      </c>
      <c r="BG58" s="74">
        <f t="shared" si="15"/>
        <v>-1035264.5198999997</v>
      </c>
      <c r="BH58" s="74">
        <f t="shared" si="15"/>
        <v>-862685.92443266977</v>
      </c>
      <c r="BI58" s="74">
        <f t="shared" si="15"/>
        <v>-690148.739546136</v>
      </c>
      <c r="BJ58" s="74">
        <f t="shared" si="15"/>
        <v>-517611.55465960223</v>
      </c>
      <c r="BK58" s="74">
        <f t="shared" si="15"/>
        <v>-345091.62349155638</v>
      </c>
      <c r="BL58" s="74">
        <f t="shared" si="15"/>
        <v>-172545.81174577773</v>
      </c>
      <c r="BM58" s="74"/>
      <c r="BO58" s="74">
        <f t="shared" si="16"/>
        <v>0</v>
      </c>
      <c r="BP58" s="74">
        <f t="shared" si="16"/>
        <v>-172604.48009999999</v>
      </c>
      <c r="BQ58" s="74">
        <f t="shared" si="16"/>
        <v>-172578.59546732993</v>
      </c>
      <c r="BR58" s="74">
        <f t="shared" si="16"/>
        <v>-172537.18488653397</v>
      </c>
      <c r="BS58" s="74">
        <f t="shared" si="16"/>
        <v>-172537.184886534</v>
      </c>
      <c r="BT58" s="74">
        <f t="shared" si="16"/>
        <v>-172519.93116804541</v>
      </c>
      <c r="BU58" s="74">
        <f t="shared" si="16"/>
        <v>-172545.81174577819</v>
      </c>
      <c r="BV58" s="74">
        <f t="shared" ref="BV58:BV121" si="45">BL58*BV$16</f>
        <v>-172545.81174577773</v>
      </c>
      <c r="BX58" s="74">
        <f t="shared" si="17"/>
        <v>7952911</v>
      </c>
      <c r="BY58" s="74">
        <f t="shared" si="18"/>
        <v>7780306.5198999997</v>
      </c>
      <c r="BZ58" s="74">
        <f t="shared" si="18"/>
        <v>7607727.9244326698</v>
      </c>
      <c r="CA58" s="74">
        <f t="shared" si="18"/>
        <v>7435190.739546136</v>
      </c>
      <c r="CB58" s="74">
        <f t="shared" si="18"/>
        <v>7262653.5546596022</v>
      </c>
      <c r="CC58" s="74">
        <f t="shared" si="18"/>
        <v>7090133.6234915564</v>
      </c>
      <c r="CD58" s="74">
        <f t="shared" si="18"/>
        <v>6917587.8117457777</v>
      </c>
      <c r="CE58" s="74">
        <f t="shared" si="18"/>
        <v>6745042</v>
      </c>
      <c r="CF58" s="74"/>
      <c r="CG58" s="74">
        <f t="shared" si="19"/>
        <v>7952911</v>
      </c>
      <c r="CH58" s="74">
        <f t="shared" si="44"/>
        <v>7780306.5198999997</v>
      </c>
      <c r="CI58" s="74">
        <f t="shared" si="44"/>
        <v>7607727.9244326698</v>
      </c>
      <c r="CJ58" s="74">
        <f t="shared" si="44"/>
        <v>7435190.739546136</v>
      </c>
      <c r="CK58" s="74">
        <f t="shared" si="44"/>
        <v>7262653.5546596022</v>
      </c>
      <c r="CL58" s="74">
        <f t="shared" si="44"/>
        <v>7090133.6234915564</v>
      </c>
      <c r="CM58" s="74">
        <f t="shared" si="44"/>
        <v>6917587.8117457777</v>
      </c>
      <c r="CN58" s="74">
        <f t="shared" si="44"/>
        <v>6745042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>
        <v>0</v>
      </c>
      <c r="H59" s="6">
        <v>33</v>
      </c>
      <c r="I59" s="2" t="s">
        <v>219</v>
      </c>
      <c r="J59" s="60"/>
      <c r="K59" s="123">
        <v>1813.33</v>
      </c>
      <c r="L59" s="62"/>
      <c r="M59" s="121">
        <v>400</v>
      </c>
      <c r="N59" s="64">
        <f t="shared" si="21"/>
        <v>120</v>
      </c>
      <c r="O59" s="64">
        <f t="shared" si="22"/>
        <v>1088</v>
      </c>
      <c r="P59" s="64">
        <f t="shared" si="23"/>
        <v>0</v>
      </c>
      <c r="Q59" s="64">
        <f t="shared" si="24"/>
        <v>0</v>
      </c>
      <c r="R59" s="65">
        <f t="shared" si="25"/>
        <v>0.22</v>
      </c>
      <c r="S59" s="65">
        <f t="shared" si="7"/>
        <v>0</v>
      </c>
      <c r="T59" s="64">
        <f t="shared" si="8"/>
        <v>0</v>
      </c>
      <c r="U59" s="64">
        <f t="shared" si="26"/>
        <v>0</v>
      </c>
      <c r="V59" s="124">
        <v>112</v>
      </c>
      <c r="W59" s="64">
        <f t="shared" si="27"/>
        <v>28</v>
      </c>
      <c r="X59" s="27">
        <f t="shared" si="28"/>
        <v>120</v>
      </c>
      <c r="Y59" s="11">
        <f t="shared" si="29"/>
        <v>1961.33</v>
      </c>
      <c r="Z59" s="61">
        <v>2720359037</v>
      </c>
      <c r="AA59" s="63">
        <v>14317</v>
      </c>
      <c r="AB59" s="27">
        <f t="shared" si="9"/>
        <v>190009.01</v>
      </c>
      <c r="AC59" s="10">
        <f t="shared" si="10"/>
        <v>0.74074099999999998</v>
      </c>
      <c r="AD59" s="63">
        <v>101424</v>
      </c>
      <c r="AE59" s="10">
        <f t="shared" si="11"/>
        <v>0.73530300000000004</v>
      </c>
      <c r="AF59" s="10">
        <f t="shared" si="39"/>
        <v>0.26089000000000001</v>
      </c>
      <c r="AG59" s="66">
        <f t="shared" si="12"/>
        <v>0.26089000000000001</v>
      </c>
      <c r="AH59" s="67">
        <f t="shared" si="13"/>
        <v>0</v>
      </c>
      <c r="AI59" s="68">
        <f t="shared" si="30"/>
        <v>0.26089000000000001</v>
      </c>
      <c r="AJ59" s="63">
        <v>0</v>
      </c>
      <c r="AK59">
        <v>0</v>
      </c>
      <c r="AL59" s="26">
        <f t="shared" si="31"/>
        <v>0</v>
      </c>
      <c r="AM59" s="63">
        <v>0</v>
      </c>
      <c r="AN59">
        <v>0</v>
      </c>
      <c r="AO59" s="26">
        <f t="shared" si="32"/>
        <v>0</v>
      </c>
      <c r="AP59" s="26">
        <f t="shared" si="14"/>
        <v>5897243</v>
      </c>
      <c r="AQ59" s="26">
        <f t="shared" si="33"/>
        <v>5897243</v>
      </c>
      <c r="AR59" s="69">
        <v>4646922</v>
      </c>
      <c r="AS59" s="69">
        <f t="shared" si="40"/>
        <v>5897243</v>
      </c>
      <c r="AT59" s="63">
        <v>5631142</v>
      </c>
      <c r="AU59" s="26">
        <f t="shared" si="41"/>
        <v>266101</v>
      </c>
      <c r="AV59" s="70" t="str">
        <f t="shared" si="43"/>
        <v>Yes</v>
      </c>
      <c r="AW59" s="69">
        <f t="shared" si="34"/>
        <v>266101</v>
      </c>
      <c r="AX59" s="71">
        <f t="shared" si="35"/>
        <v>5897243</v>
      </c>
      <c r="AY59" s="72">
        <f t="shared" si="42"/>
        <v>5897243</v>
      </c>
      <c r="AZ59" s="73">
        <f t="shared" si="36"/>
        <v>266101</v>
      </c>
      <c r="BA59" s="73"/>
      <c r="BB59" s="73">
        <f t="shared" si="37"/>
        <v>12465.645111479986</v>
      </c>
      <c r="BC59" s="26"/>
      <c r="BE59" s="74">
        <f t="shared" si="38"/>
        <v>0</v>
      </c>
      <c r="BF59" s="74">
        <f t="shared" ref="BF59:BL90" si="46">$AQ59-CG59</f>
        <v>0</v>
      </c>
      <c r="BG59" s="74">
        <f t="shared" si="46"/>
        <v>0</v>
      </c>
      <c r="BH59" s="74">
        <f t="shared" si="46"/>
        <v>0</v>
      </c>
      <c r="BI59" s="74">
        <f t="shared" si="46"/>
        <v>0</v>
      </c>
      <c r="BJ59" s="74">
        <f t="shared" si="46"/>
        <v>0</v>
      </c>
      <c r="BK59" s="74">
        <f t="shared" si="46"/>
        <v>0</v>
      </c>
      <c r="BL59" s="74">
        <f t="shared" si="46"/>
        <v>0</v>
      </c>
      <c r="BM59" s="74"/>
      <c r="BO59" s="74">
        <f t="shared" ref="BO59:BU90" si="47">BE59*BO$16</f>
        <v>0</v>
      </c>
      <c r="BP59" s="74">
        <f t="shared" si="47"/>
        <v>0</v>
      </c>
      <c r="BQ59" s="74">
        <f t="shared" si="47"/>
        <v>0</v>
      </c>
      <c r="BR59" s="74">
        <f t="shared" si="47"/>
        <v>0</v>
      </c>
      <c r="BS59" s="74">
        <f t="shared" si="47"/>
        <v>0</v>
      </c>
      <c r="BT59" s="74">
        <f t="shared" si="47"/>
        <v>0</v>
      </c>
      <c r="BU59" s="74">
        <f t="shared" si="47"/>
        <v>0</v>
      </c>
      <c r="BV59" s="74">
        <f t="shared" si="45"/>
        <v>0</v>
      </c>
      <c r="BX59" s="74">
        <f t="shared" si="17"/>
        <v>5897243</v>
      </c>
      <c r="BY59" s="74">
        <f t="shared" ref="BY59:CE90" si="48">CG59+BP59</f>
        <v>5897243</v>
      </c>
      <c r="BZ59" s="74">
        <f t="shared" si="48"/>
        <v>5897243</v>
      </c>
      <c r="CA59" s="74">
        <f t="shared" si="48"/>
        <v>5897243</v>
      </c>
      <c r="CB59" s="74">
        <f t="shared" si="48"/>
        <v>5897243</v>
      </c>
      <c r="CC59" s="74">
        <f t="shared" si="48"/>
        <v>5897243</v>
      </c>
      <c r="CD59" s="74">
        <f t="shared" si="48"/>
        <v>5897243</v>
      </c>
      <c r="CE59" s="74">
        <f t="shared" si="48"/>
        <v>5897243</v>
      </c>
      <c r="CF59" s="74"/>
      <c r="CG59" s="74">
        <f t="shared" si="19"/>
        <v>5897243</v>
      </c>
      <c r="CH59" s="74">
        <f t="shared" ref="CH59:CN74" si="49">IF(OR($C59=1,$B59=1),MAX(BY59,CG59,$AR59),BY59)</f>
        <v>5897243</v>
      </c>
      <c r="CI59" s="74">
        <f t="shared" si="49"/>
        <v>5897243</v>
      </c>
      <c r="CJ59" s="74">
        <f t="shared" si="49"/>
        <v>5897243</v>
      </c>
      <c r="CK59" s="74">
        <f t="shared" si="49"/>
        <v>5897243</v>
      </c>
      <c r="CL59" s="74">
        <f t="shared" si="49"/>
        <v>5897243</v>
      </c>
      <c r="CM59" s="74">
        <f t="shared" si="49"/>
        <v>5897243</v>
      </c>
      <c r="CN59" s="74">
        <f t="shared" si="49"/>
        <v>5897243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>
        <v>0</v>
      </c>
      <c r="H60" s="6">
        <v>34</v>
      </c>
      <c r="I60" s="2" t="s">
        <v>220</v>
      </c>
      <c r="J60" s="60"/>
      <c r="K60" s="123">
        <v>11323.07</v>
      </c>
      <c r="L60" s="62"/>
      <c r="M60" s="121">
        <v>6302</v>
      </c>
      <c r="N60" s="64">
        <f t="shared" si="21"/>
        <v>1890.6</v>
      </c>
      <c r="O60" s="64">
        <f t="shared" si="22"/>
        <v>6793.84</v>
      </c>
      <c r="P60" s="64">
        <f t="shared" si="23"/>
        <v>0</v>
      </c>
      <c r="Q60" s="64">
        <f t="shared" si="24"/>
        <v>0</v>
      </c>
      <c r="R60" s="65">
        <f t="shared" si="25"/>
        <v>0.56000000000000005</v>
      </c>
      <c r="S60" s="65">
        <f t="shared" si="7"/>
        <v>0</v>
      </c>
      <c r="T60" s="64">
        <f t="shared" si="8"/>
        <v>0</v>
      </c>
      <c r="U60" s="64">
        <f t="shared" si="26"/>
        <v>0</v>
      </c>
      <c r="V60" s="124">
        <v>4181</v>
      </c>
      <c r="W60" s="64">
        <f t="shared" si="27"/>
        <v>1045.25</v>
      </c>
      <c r="X60" s="27">
        <f t="shared" si="28"/>
        <v>1890.6</v>
      </c>
      <c r="Y60" s="11">
        <f t="shared" si="29"/>
        <v>14258.92</v>
      </c>
      <c r="Z60" s="61">
        <v>14823521457.33</v>
      </c>
      <c r="AA60" s="63">
        <v>86967</v>
      </c>
      <c r="AB60" s="27">
        <f t="shared" si="9"/>
        <v>170449.96</v>
      </c>
      <c r="AC60" s="10">
        <f t="shared" si="10"/>
        <v>0.66449100000000005</v>
      </c>
      <c r="AD60" s="63">
        <v>79983</v>
      </c>
      <c r="AE60" s="10">
        <f t="shared" si="11"/>
        <v>0.57986000000000004</v>
      </c>
      <c r="AF60" s="10">
        <f t="shared" si="39"/>
        <v>0.360898</v>
      </c>
      <c r="AG60" s="66">
        <f t="shared" si="12"/>
        <v>0.360898</v>
      </c>
      <c r="AH60" s="67">
        <f t="shared" si="13"/>
        <v>0</v>
      </c>
      <c r="AI60" s="68">
        <f t="shared" si="30"/>
        <v>0.360898</v>
      </c>
      <c r="AJ60" s="63">
        <v>0</v>
      </c>
      <c r="AK60">
        <v>0</v>
      </c>
      <c r="AL60" s="26">
        <f t="shared" si="31"/>
        <v>0</v>
      </c>
      <c r="AM60" s="63">
        <v>0</v>
      </c>
      <c r="AN60">
        <v>0</v>
      </c>
      <c r="AO60" s="26">
        <f t="shared" si="32"/>
        <v>0</v>
      </c>
      <c r="AP60" s="26">
        <f t="shared" si="14"/>
        <v>59307831</v>
      </c>
      <c r="AQ60" s="26">
        <f t="shared" si="33"/>
        <v>59307831</v>
      </c>
      <c r="AR60" s="69">
        <v>31290480</v>
      </c>
      <c r="AS60" s="69">
        <f t="shared" si="40"/>
        <v>59307831</v>
      </c>
      <c r="AT60" s="63">
        <v>53201306</v>
      </c>
      <c r="AU60" s="26">
        <f t="shared" si="41"/>
        <v>6106525</v>
      </c>
      <c r="AV60" s="70" t="str">
        <f t="shared" si="43"/>
        <v>Yes</v>
      </c>
      <c r="AW60" s="69">
        <f t="shared" si="34"/>
        <v>6106525</v>
      </c>
      <c r="AX60" s="71">
        <f t="shared" si="35"/>
        <v>59307831</v>
      </c>
      <c r="AY60" s="72">
        <f t="shared" si="42"/>
        <v>59307831</v>
      </c>
      <c r="AZ60" s="73">
        <f t="shared" si="36"/>
        <v>6106525</v>
      </c>
      <c r="BA60" s="73"/>
      <c r="BB60" s="73">
        <f t="shared" si="37"/>
        <v>14513.206489052882</v>
      </c>
      <c r="BC60" s="26"/>
      <c r="BE60" s="74">
        <f t="shared" si="38"/>
        <v>0</v>
      </c>
      <c r="BF60" s="74">
        <f t="shared" si="46"/>
        <v>0</v>
      </c>
      <c r="BG60" s="74">
        <f t="shared" si="46"/>
        <v>0</v>
      </c>
      <c r="BH60" s="74">
        <f t="shared" si="46"/>
        <v>0</v>
      </c>
      <c r="BI60" s="74">
        <f t="shared" si="46"/>
        <v>0</v>
      </c>
      <c r="BJ60" s="74">
        <f t="shared" si="46"/>
        <v>0</v>
      </c>
      <c r="BK60" s="74">
        <f t="shared" si="46"/>
        <v>0</v>
      </c>
      <c r="BL60" s="74">
        <f t="shared" si="46"/>
        <v>0</v>
      </c>
      <c r="BM60" s="74"/>
      <c r="BO60" s="74">
        <f t="shared" si="47"/>
        <v>0</v>
      </c>
      <c r="BP60" s="74">
        <f t="shared" si="47"/>
        <v>0</v>
      </c>
      <c r="BQ60" s="74">
        <f t="shared" si="47"/>
        <v>0</v>
      </c>
      <c r="BR60" s="74">
        <f t="shared" si="47"/>
        <v>0</v>
      </c>
      <c r="BS60" s="74">
        <f t="shared" si="47"/>
        <v>0</v>
      </c>
      <c r="BT60" s="74">
        <f t="shared" si="47"/>
        <v>0</v>
      </c>
      <c r="BU60" s="74">
        <f t="shared" si="47"/>
        <v>0</v>
      </c>
      <c r="BV60" s="74">
        <f t="shared" si="45"/>
        <v>0</v>
      </c>
      <c r="BX60" s="74">
        <f t="shared" si="17"/>
        <v>59307831</v>
      </c>
      <c r="BY60" s="74">
        <f t="shared" si="48"/>
        <v>59307831</v>
      </c>
      <c r="BZ60" s="74">
        <f t="shared" si="48"/>
        <v>59307831</v>
      </c>
      <c r="CA60" s="74">
        <f t="shared" si="48"/>
        <v>59307831</v>
      </c>
      <c r="CB60" s="74">
        <f t="shared" si="48"/>
        <v>59307831</v>
      </c>
      <c r="CC60" s="74">
        <f t="shared" si="48"/>
        <v>59307831</v>
      </c>
      <c r="CD60" s="74">
        <f t="shared" si="48"/>
        <v>59307831</v>
      </c>
      <c r="CE60" s="74">
        <f t="shared" si="48"/>
        <v>59307831</v>
      </c>
      <c r="CF60" s="74"/>
      <c r="CG60" s="74">
        <f t="shared" si="19"/>
        <v>59307831</v>
      </c>
      <c r="CH60" s="74">
        <f t="shared" si="49"/>
        <v>59307831</v>
      </c>
      <c r="CI60" s="74">
        <f t="shared" si="49"/>
        <v>59307831</v>
      </c>
      <c r="CJ60" s="74">
        <f t="shared" si="49"/>
        <v>59307831</v>
      </c>
      <c r="CK60" s="74">
        <f t="shared" si="49"/>
        <v>59307831</v>
      </c>
      <c r="CL60" s="74">
        <f t="shared" si="49"/>
        <v>59307831</v>
      </c>
      <c r="CM60" s="74">
        <f t="shared" si="49"/>
        <v>59307831</v>
      </c>
      <c r="CN60" s="74">
        <f t="shared" si="49"/>
        <v>59307831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>
        <v>0</v>
      </c>
      <c r="H61" s="6">
        <v>35</v>
      </c>
      <c r="I61" s="2" t="s">
        <v>222</v>
      </c>
      <c r="J61" s="60"/>
      <c r="K61" s="123">
        <v>4521.6099999999997</v>
      </c>
      <c r="L61" s="62"/>
      <c r="M61" s="121">
        <v>90</v>
      </c>
      <c r="N61" s="64">
        <f t="shared" si="21"/>
        <v>27</v>
      </c>
      <c r="O61" s="64">
        <f t="shared" si="22"/>
        <v>2712.97</v>
      </c>
      <c r="P61" s="64">
        <f t="shared" si="23"/>
        <v>0</v>
      </c>
      <c r="Q61" s="64">
        <f t="shared" si="24"/>
        <v>0</v>
      </c>
      <c r="R61" s="65">
        <f t="shared" si="25"/>
        <v>0.02</v>
      </c>
      <c r="S61" s="65">
        <f t="shared" si="7"/>
        <v>0</v>
      </c>
      <c r="T61" s="64">
        <f t="shared" si="8"/>
        <v>0</v>
      </c>
      <c r="U61" s="64">
        <f t="shared" si="26"/>
        <v>0</v>
      </c>
      <c r="V61" s="124">
        <v>64</v>
      </c>
      <c r="W61" s="64">
        <f t="shared" si="27"/>
        <v>16</v>
      </c>
      <c r="X61" s="27">
        <f t="shared" si="28"/>
        <v>27</v>
      </c>
      <c r="Y61" s="11">
        <f t="shared" si="29"/>
        <v>4564.6099999999997</v>
      </c>
      <c r="Z61" s="61">
        <v>16019983955.33</v>
      </c>
      <c r="AA61" s="63">
        <v>21926</v>
      </c>
      <c r="AB61" s="27">
        <f t="shared" si="9"/>
        <v>730638.69</v>
      </c>
      <c r="AC61" s="10">
        <f t="shared" si="10"/>
        <v>2.8483589999999999</v>
      </c>
      <c r="AD61" s="63">
        <v>250000</v>
      </c>
      <c r="AE61" s="10">
        <f t="shared" si="11"/>
        <v>1.812449</v>
      </c>
      <c r="AF61" s="10">
        <f t="shared" si="39"/>
        <v>-1.5375859999999999</v>
      </c>
      <c r="AG61" s="66">
        <f t="shared" si="12"/>
        <v>0.01</v>
      </c>
      <c r="AH61" s="67">
        <f t="shared" si="13"/>
        <v>0</v>
      </c>
      <c r="AI61" s="68">
        <f t="shared" si="30"/>
        <v>0.01</v>
      </c>
      <c r="AJ61" s="63">
        <v>0</v>
      </c>
      <c r="AK61">
        <v>0</v>
      </c>
      <c r="AL61" s="26">
        <f t="shared" si="31"/>
        <v>0</v>
      </c>
      <c r="AM61" s="63">
        <v>0</v>
      </c>
      <c r="AN61">
        <v>0</v>
      </c>
      <c r="AO61" s="26">
        <f t="shared" si="32"/>
        <v>0</v>
      </c>
      <c r="AP61" s="26">
        <f t="shared" si="14"/>
        <v>526071</v>
      </c>
      <c r="AQ61" s="26">
        <f t="shared" si="33"/>
        <v>526071</v>
      </c>
      <c r="AR61" s="69">
        <v>406683</v>
      </c>
      <c r="AS61" s="69">
        <f t="shared" si="40"/>
        <v>526071</v>
      </c>
      <c r="AT61" s="63">
        <v>515629</v>
      </c>
      <c r="AU61" s="26">
        <f t="shared" si="41"/>
        <v>10442</v>
      </c>
      <c r="AV61" s="70" t="str">
        <f t="shared" si="43"/>
        <v>Yes</v>
      </c>
      <c r="AW61" s="69">
        <f t="shared" si="34"/>
        <v>10442</v>
      </c>
      <c r="AX61" s="71">
        <f t="shared" si="35"/>
        <v>526071</v>
      </c>
      <c r="AY61" s="72">
        <f t="shared" si="42"/>
        <v>526071</v>
      </c>
      <c r="AZ61" s="73">
        <f t="shared" si="36"/>
        <v>10442</v>
      </c>
      <c r="BA61" s="73"/>
      <c r="BB61" s="73">
        <f t="shared" si="37"/>
        <v>11634.6014472721</v>
      </c>
      <c r="BC61" s="26"/>
      <c r="BE61" s="74">
        <f t="shared" si="38"/>
        <v>0</v>
      </c>
      <c r="BF61" s="74">
        <f t="shared" si="46"/>
        <v>0</v>
      </c>
      <c r="BG61" s="74">
        <f t="shared" si="46"/>
        <v>0</v>
      </c>
      <c r="BH61" s="74">
        <f t="shared" si="46"/>
        <v>0</v>
      </c>
      <c r="BI61" s="74">
        <f t="shared" si="46"/>
        <v>0</v>
      </c>
      <c r="BJ61" s="74">
        <f t="shared" si="46"/>
        <v>0</v>
      </c>
      <c r="BK61" s="74">
        <f t="shared" si="46"/>
        <v>0</v>
      </c>
      <c r="BL61" s="74">
        <f t="shared" si="46"/>
        <v>0</v>
      </c>
      <c r="BM61" s="74"/>
      <c r="BO61" s="74">
        <f t="shared" si="47"/>
        <v>0</v>
      </c>
      <c r="BP61" s="74">
        <f t="shared" si="47"/>
        <v>0</v>
      </c>
      <c r="BQ61" s="74">
        <f t="shared" si="47"/>
        <v>0</v>
      </c>
      <c r="BR61" s="74">
        <f t="shared" si="47"/>
        <v>0</v>
      </c>
      <c r="BS61" s="74">
        <f t="shared" si="47"/>
        <v>0</v>
      </c>
      <c r="BT61" s="74">
        <f t="shared" si="47"/>
        <v>0</v>
      </c>
      <c r="BU61" s="74">
        <f t="shared" si="47"/>
        <v>0</v>
      </c>
      <c r="BV61" s="74">
        <f t="shared" si="45"/>
        <v>0</v>
      </c>
      <c r="BX61" s="74">
        <f t="shared" si="17"/>
        <v>526071</v>
      </c>
      <c r="BY61" s="74">
        <f t="shared" si="48"/>
        <v>526071</v>
      </c>
      <c r="BZ61" s="74">
        <f t="shared" si="48"/>
        <v>526071</v>
      </c>
      <c r="CA61" s="74">
        <f t="shared" si="48"/>
        <v>526071</v>
      </c>
      <c r="CB61" s="74">
        <f t="shared" si="48"/>
        <v>526071</v>
      </c>
      <c r="CC61" s="74">
        <f t="shared" si="48"/>
        <v>526071</v>
      </c>
      <c r="CD61" s="74">
        <f t="shared" si="48"/>
        <v>526071</v>
      </c>
      <c r="CE61" s="74">
        <f t="shared" si="48"/>
        <v>526071</v>
      </c>
      <c r="CF61" s="74"/>
      <c r="CG61" s="74">
        <f t="shared" si="19"/>
        <v>526071</v>
      </c>
      <c r="CH61" s="74">
        <f t="shared" si="49"/>
        <v>526071</v>
      </c>
      <c r="CI61" s="74">
        <f t="shared" si="49"/>
        <v>526071</v>
      </c>
      <c r="CJ61" s="74">
        <f t="shared" si="49"/>
        <v>526071</v>
      </c>
      <c r="CK61" s="74">
        <f t="shared" si="49"/>
        <v>526071</v>
      </c>
      <c r="CL61" s="74">
        <f t="shared" si="49"/>
        <v>526071</v>
      </c>
      <c r="CM61" s="74">
        <f t="shared" si="49"/>
        <v>526071</v>
      </c>
      <c r="CN61" s="74">
        <f t="shared" si="49"/>
        <v>526071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>
        <v>0</v>
      </c>
      <c r="H62" s="6">
        <v>36</v>
      </c>
      <c r="I62" s="2" t="s">
        <v>223</v>
      </c>
      <c r="J62" s="60"/>
      <c r="K62" s="123">
        <v>408.38</v>
      </c>
      <c r="L62" s="62"/>
      <c r="M62" s="121">
        <v>127</v>
      </c>
      <c r="N62" s="64">
        <f t="shared" si="21"/>
        <v>38.1</v>
      </c>
      <c r="O62" s="64">
        <f t="shared" si="22"/>
        <v>245.03</v>
      </c>
      <c r="P62" s="64">
        <f t="shared" si="23"/>
        <v>0</v>
      </c>
      <c r="Q62" s="64">
        <f t="shared" si="24"/>
        <v>0</v>
      </c>
      <c r="R62" s="65">
        <f t="shared" si="25"/>
        <v>0.31</v>
      </c>
      <c r="S62" s="65">
        <f t="shared" si="7"/>
        <v>0</v>
      </c>
      <c r="T62" s="64">
        <f t="shared" si="8"/>
        <v>0</v>
      </c>
      <c r="U62" s="64">
        <f t="shared" si="26"/>
        <v>0</v>
      </c>
      <c r="V62" s="124">
        <v>13</v>
      </c>
      <c r="W62" s="64">
        <f t="shared" si="27"/>
        <v>3.25</v>
      </c>
      <c r="X62" s="27">
        <f t="shared" si="28"/>
        <v>38.1</v>
      </c>
      <c r="Y62" s="11">
        <f t="shared" si="29"/>
        <v>449.73</v>
      </c>
      <c r="Z62" s="61">
        <v>923397709.33000004</v>
      </c>
      <c r="AA62" s="63">
        <v>4445</v>
      </c>
      <c r="AB62" s="27">
        <f t="shared" si="9"/>
        <v>207738.52</v>
      </c>
      <c r="AC62" s="10">
        <f t="shared" si="10"/>
        <v>0.80985799999999997</v>
      </c>
      <c r="AD62" s="63">
        <v>85859</v>
      </c>
      <c r="AE62" s="10">
        <f t="shared" si="11"/>
        <v>0.62246000000000001</v>
      </c>
      <c r="AF62" s="10">
        <f t="shared" si="39"/>
        <v>0.246361</v>
      </c>
      <c r="AG62" s="66">
        <f t="shared" si="12"/>
        <v>0.246361</v>
      </c>
      <c r="AH62" s="67">
        <f t="shared" si="13"/>
        <v>0</v>
      </c>
      <c r="AI62" s="68">
        <f t="shared" si="30"/>
        <v>0.246361</v>
      </c>
      <c r="AJ62" s="63">
        <v>226</v>
      </c>
      <c r="AK62">
        <v>6</v>
      </c>
      <c r="AL62" s="26">
        <f t="shared" si="31"/>
        <v>135600</v>
      </c>
      <c r="AM62" s="63">
        <v>0</v>
      </c>
      <c r="AN62">
        <v>0</v>
      </c>
      <c r="AO62" s="26">
        <f t="shared" si="32"/>
        <v>0</v>
      </c>
      <c r="AP62" s="26">
        <f t="shared" si="14"/>
        <v>1276923</v>
      </c>
      <c r="AQ62" s="26">
        <f t="shared" si="33"/>
        <v>1412523</v>
      </c>
      <c r="AR62" s="69">
        <v>1675092</v>
      </c>
      <c r="AS62" s="69">
        <f t="shared" si="40"/>
        <v>1412523</v>
      </c>
      <c r="AT62" s="63">
        <v>1676105</v>
      </c>
      <c r="AU62" s="26">
        <f t="shared" si="41"/>
        <v>263582</v>
      </c>
      <c r="AV62" s="70" t="str">
        <f t="shared" si="43"/>
        <v>No</v>
      </c>
      <c r="AW62" s="69">
        <f t="shared" si="34"/>
        <v>0</v>
      </c>
      <c r="AX62" s="71">
        <f t="shared" si="35"/>
        <v>1676105</v>
      </c>
      <c r="AY62" s="72">
        <f t="shared" si="42"/>
        <v>1676105</v>
      </c>
      <c r="AZ62" s="73">
        <f t="shared" si="36"/>
        <v>0</v>
      </c>
      <c r="BA62" s="73"/>
      <c r="BB62" s="73">
        <f t="shared" si="37"/>
        <v>12691.949287428375</v>
      </c>
      <c r="BC62" s="26"/>
      <c r="BE62" s="74">
        <f t="shared" si="38"/>
        <v>-263582</v>
      </c>
      <c r="BF62" s="74">
        <f t="shared" si="46"/>
        <v>-263582</v>
      </c>
      <c r="BG62" s="74">
        <f t="shared" si="46"/>
        <v>-225916.13220000011</v>
      </c>
      <c r="BH62" s="74">
        <f t="shared" si="46"/>
        <v>-188255.91296226019</v>
      </c>
      <c r="BI62" s="74">
        <f t="shared" si="46"/>
        <v>-150604.73036980815</v>
      </c>
      <c r="BJ62" s="74">
        <f t="shared" si="46"/>
        <v>-112953.54777735611</v>
      </c>
      <c r="BK62" s="74">
        <f t="shared" si="46"/>
        <v>-75306.130303163314</v>
      </c>
      <c r="BL62" s="74">
        <f t="shared" si="46"/>
        <v>-37653.065151581541</v>
      </c>
      <c r="BM62" s="74"/>
      <c r="BO62" s="74">
        <f t="shared" si="47"/>
        <v>0</v>
      </c>
      <c r="BP62" s="74">
        <f t="shared" si="47"/>
        <v>-37665.8678</v>
      </c>
      <c r="BQ62" s="74">
        <f t="shared" si="47"/>
        <v>-37660.219237740013</v>
      </c>
      <c r="BR62" s="74">
        <f t="shared" si="47"/>
        <v>-37651.182592452038</v>
      </c>
      <c r="BS62" s="74">
        <f t="shared" si="47"/>
        <v>-37651.182592452038</v>
      </c>
      <c r="BT62" s="74">
        <f t="shared" si="47"/>
        <v>-37647.417474192793</v>
      </c>
      <c r="BU62" s="74">
        <f t="shared" si="47"/>
        <v>-37653.065151581657</v>
      </c>
      <c r="BV62" s="74">
        <f t="shared" si="45"/>
        <v>-37653.065151581541</v>
      </c>
      <c r="BX62" s="74">
        <f t="shared" si="17"/>
        <v>1676105</v>
      </c>
      <c r="BY62" s="74">
        <f t="shared" si="48"/>
        <v>1638439.1322000001</v>
      </c>
      <c r="BZ62" s="74">
        <f t="shared" si="48"/>
        <v>1600778.9129622602</v>
      </c>
      <c r="CA62" s="74">
        <f t="shared" si="48"/>
        <v>1563127.7303698082</v>
      </c>
      <c r="CB62" s="74">
        <f t="shared" si="48"/>
        <v>1525476.5477773561</v>
      </c>
      <c r="CC62" s="74">
        <f t="shared" si="48"/>
        <v>1487829.1303031633</v>
      </c>
      <c r="CD62" s="74">
        <f t="shared" si="48"/>
        <v>1450176.0651515815</v>
      </c>
      <c r="CE62" s="74">
        <f t="shared" si="48"/>
        <v>1412523</v>
      </c>
      <c r="CF62" s="74"/>
      <c r="CG62" s="74">
        <f t="shared" si="19"/>
        <v>1676105</v>
      </c>
      <c r="CH62" s="74">
        <f t="shared" si="49"/>
        <v>1638439.1322000001</v>
      </c>
      <c r="CI62" s="74">
        <f t="shared" si="49"/>
        <v>1600778.9129622602</v>
      </c>
      <c r="CJ62" s="74">
        <f t="shared" si="49"/>
        <v>1563127.7303698082</v>
      </c>
      <c r="CK62" s="74">
        <f t="shared" si="49"/>
        <v>1525476.5477773561</v>
      </c>
      <c r="CL62" s="74">
        <f t="shared" si="49"/>
        <v>1487829.1303031633</v>
      </c>
      <c r="CM62" s="74">
        <f t="shared" si="49"/>
        <v>1450176.0651515815</v>
      </c>
      <c r="CN62" s="74">
        <f t="shared" si="49"/>
        <v>1412523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>
        <v>9</v>
      </c>
      <c r="H63" s="6">
        <v>37</v>
      </c>
      <c r="I63" s="2" t="s">
        <v>224</v>
      </c>
      <c r="J63" s="60"/>
      <c r="K63" s="123">
        <v>1358.63</v>
      </c>
      <c r="L63" s="76"/>
      <c r="M63" s="121">
        <v>318</v>
      </c>
      <c r="N63" s="64">
        <f t="shared" si="21"/>
        <v>95.4</v>
      </c>
      <c r="O63" s="64">
        <f t="shared" si="22"/>
        <v>815.18</v>
      </c>
      <c r="P63" s="64">
        <f t="shared" si="23"/>
        <v>0</v>
      </c>
      <c r="Q63" s="64">
        <f t="shared" si="24"/>
        <v>0</v>
      </c>
      <c r="R63" s="65">
        <f t="shared" si="25"/>
        <v>0.23</v>
      </c>
      <c r="S63" s="65">
        <f t="shared" si="7"/>
        <v>0</v>
      </c>
      <c r="T63" s="64">
        <f t="shared" si="8"/>
        <v>0</v>
      </c>
      <c r="U63" s="64">
        <f t="shared" si="26"/>
        <v>0</v>
      </c>
      <c r="V63" s="124">
        <v>86</v>
      </c>
      <c r="W63" s="64">
        <f t="shared" si="27"/>
        <v>21.5</v>
      </c>
      <c r="X63" s="27">
        <f t="shared" si="28"/>
        <v>95.4</v>
      </c>
      <c r="Y63" s="11">
        <f t="shared" si="29"/>
        <v>1475.5300000000002</v>
      </c>
      <c r="Z63" s="61">
        <v>1491792673.6700001</v>
      </c>
      <c r="AA63" s="63">
        <v>12358</v>
      </c>
      <c r="AB63" s="27">
        <f t="shared" si="9"/>
        <v>120714.73</v>
      </c>
      <c r="AC63" s="10">
        <f t="shared" si="10"/>
        <v>0.47060000000000002</v>
      </c>
      <c r="AD63" s="63">
        <v>69835</v>
      </c>
      <c r="AE63" s="10">
        <f t="shared" si="11"/>
        <v>0.50629000000000002</v>
      </c>
      <c r="AF63" s="10">
        <f t="shared" si="39"/>
        <v>0.51869299999999996</v>
      </c>
      <c r="AG63" s="66">
        <f t="shared" si="12"/>
        <v>0.51869299999999996</v>
      </c>
      <c r="AH63" s="67">
        <f t="shared" si="13"/>
        <v>0.05</v>
      </c>
      <c r="AI63" s="68">
        <f t="shared" si="30"/>
        <v>0.568693</v>
      </c>
      <c r="AJ63" s="63">
        <v>0</v>
      </c>
      <c r="AK63">
        <v>0</v>
      </c>
      <c r="AL63" s="26">
        <f t="shared" si="31"/>
        <v>0</v>
      </c>
      <c r="AM63" s="63">
        <v>0</v>
      </c>
      <c r="AN63">
        <v>0</v>
      </c>
      <c r="AO63" s="26">
        <f t="shared" si="32"/>
        <v>0</v>
      </c>
      <c r="AP63" s="26">
        <f t="shared" si="14"/>
        <v>9670899</v>
      </c>
      <c r="AQ63" s="26">
        <f t="shared" si="33"/>
        <v>9670899</v>
      </c>
      <c r="AR63" s="69">
        <v>7902388</v>
      </c>
      <c r="AS63" s="69">
        <f t="shared" si="40"/>
        <v>10597864</v>
      </c>
      <c r="AT63" s="63">
        <v>10597864</v>
      </c>
      <c r="AU63" s="26">
        <f t="shared" si="41"/>
        <v>926965</v>
      </c>
      <c r="AV63" s="70" t="str">
        <f t="shared" si="43"/>
        <v>No</v>
      </c>
      <c r="AW63" s="69">
        <f t="shared" si="34"/>
        <v>0</v>
      </c>
      <c r="AX63" s="71">
        <f t="shared" si="35"/>
        <v>10597864</v>
      </c>
      <c r="AY63" s="72">
        <f t="shared" si="42"/>
        <v>10597864</v>
      </c>
      <c r="AZ63" s="73">
        <f t="shared" si="36"/>
        <v>0</v>
      </c>
      <c r="BA63" s="73"/>
      <c r="BB63" s="73">
        <f t="shared" si="37"/>
        <v>12516.640476067805</v>
      </c>
      <c r="BC63" s="26"/>
      <c r="BE63" s="74">
        <f t="shared" si="38"/>
        <v>-926965</v>
      </c>
      <c r="BF63" s="74">
        <f t="shared" si="46"/>
        <v>-926965</v>
      </c>
      <c r="BG63" s="74">
        <f t="shared" si="46"/>
        <v>-926965</v>
      </c>
      <c r="BH63" s="74">
        <f t="shared" si="46"/>
        <v>-926965</v>
      </c>
      <c r="BI63" s="74">
        <f t="shared" si="46"/>
        <v>-926965</v>
      </c>
      <c r="BJ63" s="74">
        <f t="shared" si="46"/>
        <v>-926965</v>
      </c>
      <c r="BK63" s="74">
        <f t="shared" si="46"/>
        <v>-926965</v>
      </c>
      <c r="BL63" s="74">
        <f t="shared" si="46"/>
        <v>-926965</v>
      </c>
      <c r="BM63" s="74"/>
      <c r="BO63" s="74">
        <f t="shared" si="47"/>
        <v>0</v>
      </c>
      <c r="BP63" s="74">
        <f t="shared" si="47"/>
        <v>-132463.2985</v>
      </c>
      <c r="BQ63" s="74">
        <f t="shared" si="47"/>
        <v>-154525.0655</v>
      </c>
      <c r="BR63" s="74">
        <f t="shared" si="47"/>
        <v>-185393</v>
      </c>
      <c r="BS63" s="74">
        <f t="shared" si="47"/>
        <v>-231741.25</v>
      </c>
      <c r="BT63" s="74">
        <f t="shared" si="47"/>
        <v>-308957.43449999997</v>
      </c>
      <c r="BU63" s="74">
        <f t="shared" si="47"/>
        <v>-463482.5</v>
      </c>
      <c r="BV63" s="74">
        <f t="shared" si="45"/>
        <v>-926965</v>
      </c>
      <c r="BX63" s="74">
        <f t="shared" si="17"/>
        <v>10597864</v>
      </c>
      <c r="BY63" s="74">
        <f t="shared" si="48"/>
        <v>10465400.7015</v>
      </c>
      <c r="BZ63" s="74">
        <f t="shared" si="48"/>
        <v>10443338.9345</v>
      </c>
      <c r="CA63" s="74">
        <f t="shared" si="48"/>
        <v>10412471</v>
      </c>
      <c r="CB63" s="74">
        <f t="shared" si="48"/>
        <v>10366122.75</v>
      </c>
      <c r="CC63" s="74">
        <f t="shared" si="48"/>
        <v>10288906.5655</v>
      </c>
      <c r="CD63" s="74">
        <f t="shared" si="48"/>
        <v>10134381.5</v>
      </c>
      <c r="CE63" s="74">
        <f t="shared" si="48"/>
        <v>9670899</v>
      </c>
      <c r="CF63" s="74"/>
      <c r="CG63" s="74">
        <f t="shared" si="19"/>
        <v>10597864</v>
      </c>
      <c r="CH63" s="74">
        <f t="shared" si="49"/>
        <v>10597864</v>
      </c>
      <c r="CI63" s="74">
        <f t="shared" si="49"/>
        <v>10597864</v>
      </c>
      <c r="CJ63" s="74">
        <f t="shared" si="49"/>
        <v>10597864</v>
      </c>
      <c r="CK63" s="74">
        <f t="shared" si="49"/>
        <v>10597864</v>
      </c>
      <c r="CL63" s="74">
        <f t="shared" si="49"/>
        <v>10597864</v>
      </c>
      <c r="CM63" s="74">
        <f t="shared" si="49"/>
        <v>10597864</v>
      </c>
      <c r="CN63" s="74">
        <f t="shared" si="49"/>
        <v>10597864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>
        <v>0</v>
      </c>
      <c r="H64" s="6">
        <v>38</v>
      </c>
      <c r="I64" s="2" t="s">
        <v>225</v>
      </c>
      <c r="J64" s="60"/>
      <c r="K64" s="123">
        <v>853.9</v>
      </c>
      <c r="L64" s="62"/>
      <c r="M64" s="121">
        <v>130</v>
      </c>
      <c r="N64" s="64">
        <f t="shared" si="21"/>
        <v>39</v>
      </c>
      <c r="O64" s="64">
        <f t="shared" si="22"/>
        <v>512.34</v>
      </c>
      <c r="P64" s="64">
        <f t="shared" si="23"/>
        <v>0</v>
      </c>
      <c r="Q64" s="64">
        <f t="shared" si="24"/>
        <v>0</v>
      </c>
      <c r="R64" s="65">
        <f t="shared" si="25"/>
        <v>0.15</v>
      </c>
      <c r="S64" s="65">
        <f t="shared" si="7"/>
        <v>0</v>
      </c>
      <c r="T64" s="64">
        <f t="shared" si="8"/>
        <v>0</v>
      </c>
      <c r="U64" s="64">
        <f t="shared" si="26"/>
        <v>0</v>
      </c>
      <c r="V64" s="124">
        <v>12</v>
      </c>
      <c r="W64" s="64">
        <f t="shared" si="27"/>
        <v>3</v>
      </c>
      <c r="X64" s="27">
        <f t="shared" si="28"/>
        <v>39</v>
      </c>
      <c r="Y64" s="11">
        <f t="shared" si="29"/>
        <v>895.9</v>
      </c>
      <c r="Z64" s="61">
        <v>1299117202.3299999</v>
      </c>
      <c r="AA64" s="63">
        <v>7207</v>
      </c>
      <c r="AB64" s="27">
        <f t="shared" si="9"/>
        <v>180257.69</v>
      </c>
      <c r="AC64" s="10">
        <f t="shared" si="10"/>
        <v>0.70272599999999996</v>
      </c>
      <c r="AD64" s="63">
        <v>148095</v>
      </c>
      <c r="AE64" s="10">
        <f t="shared" si="11"/>
        <v>1.0736589999999999</v>
      </c>
      <c r="AF64" s="10">
        <f t="shared" si="39"/>
        <v>0.18599399999999999</v>
      </c>
      <c r="AG64" s="66">
        <f t="shared" si="12"/>
        <v>0.18599399999999999</v>
      </c>
      <c r="AH64" s="67">
        <f t="shared" si="13"/>
        <v>0</v>
      </c>
      <c r="AI64" s="68">
        <f t="shared" si="30"/>
        <v>0.18599399999999999</v>
      </c>
      <c r="AJ64" s="63">
        <v>886</v>
      </c>
      <c r="AK64">
        <v>13</v>
      </c>
      <c r="AL64" s="26">
        <f t="shared" si="31"/>
        <v>1151800</v>
      </c>
      <c r="AM64" s="63">
        <v>0</v>
      </c>
      <c r="AN64">
        <v>0</v>
      </c>
      <c r="AO64" s="26">
        <f t="shared" si="32"/>
        <v>0</v>
      </c>
      <c r="AP64" s="26">
        <f t="shared" si="14"/>
        <v>1920434</v>
      </c>
      <c r="AQ64" s="26">
        <f t="shared" si="33"/>
        <v>3072234</v>
      </c>
      <c r="AR64" s="69">
        <v>3895303</v>
      </c>
      <c r="AS64" s="69">
        <f t="shared" si="40"/>
        <v>3072234</v>
      </c>
      <c r="AT64" s="63">
        <v>3293232</v>
      </c>
      <c r="AU64" s="26">
        <f t="shared" si="41"/>
        <v>220998</v>
      </c>
      <c r="AV64" s="70" t="str">
        <f t="shared" si="43"/>
        <v>No</v>
      </c>
      <c r="AW64" s="69">
        <f t="shared" si="34"/>
        <v>0</v>
      </c>
      <c r="AX64" s="71">
        <f t="shared" si="35"/>
        <v>3293232</v>
      </c>
      <c r="AY64" s="72">
        <f t="shared" si="42"/>
        <v>3293232</v>
      </c>
      <c r="AZ64" s="73">
        <f t="shared" si="36"/>
        <v>0</v>
      </c>
      <c r="BA64" s="73"/>
      <c r="BB64" s="73">
        <f t="shared" si="37"/>
        <v>12091.869656868486</v>
      </c>
      <c r="BC64" s="26"/>
      <c r="BE64" s="74">
        <f t="shared" si="38"/>
        <v>-220998</v>
      </c>
      <c r="BF64" s="74">
        <f t="shared" si="46"/>
        <v>-220998</v>
      </c>
      <c r="BG64" s="74">
        <f t="shared" si="46"/>
        <v>-189417.38579999981</v>
      </c>
      <c r="BH64" s="74">
        <f t="shared" si="46"/>
        <v>-157841.50758713996</v>
      </c>
      <c r="BI64" s="74">
        <f t="shared" si="46"/>
        <v>-126273.20606971206</v>
      </c>
      <c r="BJ64" s="74">
        <f t="shared" si="46"/>
        <v>-94704.904552284162</v>
      </c>
      <c r="BK64" s="74">
        <f t="shared" si="46"/>
        <v>-63139.759865007829</v>
      </c>
      <c r="BL64" s="74">
        <f t="shared" si="46"/>
        <v>-31569.879932504147</v>
      </c>
      <c r="BM64" s="74"/>
      <c r="BO64" s="74">
        <f t="shared" si="47"/>
        <v>0</v>
      </c>
      <c r="BP64" s="74">
        <f t="shared" si="47"/>
        <v>-31580.6142</v>
      </c>
      <c r="BQ64" s="74">
        <f t="shared" si="47"/>
        <v>-31575.878212859967</v>
      </c>
      <c r="BR64" s="74">
        <f t="shared" si="47"/>
        <v>-31568.301517427994</v>
      </c>
      <c r="BS64" s="74">
        <f t="shared" si="47"/>
        <v>-31568.301517428015</v>
      </c>
      <c r="BT64" s="74">
        <f t="shared" si="47"/>
        <v>-31565.144687276312</v>
      </c>
      <c r="BU64" s="74">
        <f t="shared" si="47"/>
        <v>-31569.879932503914</v>
      </c>
      <c r="BV64" s="74">
        <f t="shared" si="45"/>
        <v>-31569.879932504147</v>
      </c>
      <c r="BX64" s="74">
        <f t="shared" si="17"/>
        <v>3293232</v>
      </c>
      <c r="BY64" s="74">
        <f t="shared" si="48"/>
        <v>3261651.3857999998</v>
      </c>
      <c r="BZ64" s="74">
        <f t="shared" si="48"/>
        <v>3230075.50758714</v>
      </c>
      <c r="CA64" s="74">
        <f t="shared" si="48"/>
        <v>3198507.2060697121</v>
      </c>
      <c r="CB64" s="74">
        <f t="shared" si="48"/>
        <v>3166938.9045522842</v>
      </c>
      <c r="CC64" s="74">
        <f t="shared" si="48"/>
        <v>3135373.7598650078</v>
      </c>
      <c r="CD64" s="74">
        <f t="shared" si="48"/>
        <v>3103803.8799325041</v>
      </c>
      <c r="CE64" s="74">
        <f t="shared" si="48"/>
        <v>3072234</v>
      </c>
      <c r="CF64" s="74"/>
      <c r="CG64" s="74">
        <f t="shared" si="19"/>
        <v>3293232</v>
      </c>
      <c r="CH64" s="74">
        <f t="shared" si="49"/>
        <v>3261651.3857999998</v>
      </c>
      <c r="CI64" s="74">
        <f t="shared" si="49"/>
        <v>3230075.50758714</v>
      </c>
      <c r="CJ64" s="74">
        <f t="shared" si="49"/>
        <v>3198507.2060697121</v>
      </c>
      <c r="CK64" s="74">
        <f t="shared" si="49"/>
        <v>3166938.9045522842</v>
      </c>
      <c r="CL64" s="74">
        <f t="shared" si="49"/>
        <v>3135373.7598650078</v>
      </c>
      <c r="CM64" s="74">
        <f t="shared" si="49"/>
        <v>3103803.8799325041</v>
      </c>
      <c r="CN64" s="74">
        <f t="shared" si="49"/>
        <v>3072234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>
        <v>0</v>
      </c>
      <c r="H65" s="6">
        <v>39</v>
      </c>
      <c r="I65" s="2" t="s">
        <v>226</v>
      </c>
      <c r="J65" s="60"/>
      <c r="K65" s="123">
        <v>195.13</v>
      </c>
      <c r="L65" s="62"/>
      <c r="M65" s="121">
        <v>34</v>
      </c>
      <c r="N65" s="64">
        <f t="shared" si="21"/>
        <v>10.199999999999999</v>
      </c>
      <c r="O65" s="64">
        <f t="shared" si="22"/>
        <v>117.08</v>
      </c>
      <c r="P65" s="64">
        <f t="shared" si="23"/>
        <v>0</v>
      </c>
      <c r="Q65" s="64">
        <f t="shared" si="24"/>
        <v>0</v>
      </c>
      <c r="R65" s="65">
        <f t="shared" si="25"/>
        <v>0.17</v>
      </c>
      <c r="S65" s="65">
        <f t="shared" si="7"/>
        <v>0</v>
      </c>
      <c r="T65" s="64">
        <f t="shared" si="8"/>
        <v>0</v>
      </c>
      <c r="U65" s="64">
        <f t="shared" si="26"/>
        <v>0</v>
      </c>
      <c r="V65" s="124">
        <v>3</v>
      </c>
      <c r="W65" s="64">
        <f t="shared" si="27"/>
        <v>0.75</v>
      </c>
      <c r="X65" s="27">
        <f t="shared" si="28"/>
        <v>10.199999999999999</v>
      </c>
      <c r="Y65" s="11">
        <f t="shared" si="29"/>
        <v>206.07999999999998</v>
      </c>
      <c r="Z65" s="61">
        <v>308911448</v>
      </c>
      <c r="AA65" s="63">
        <v>1675</v>
      </c>
      <c r="AB65" s="27">
        <f t="shared" si="9"/>
        <v>184424.75</v>
      </c>
      <c r="AC65" s="10">
        <f t="shared" si="10"/>
        <v>0.71897100000000003</v>
      </c>
      <c r="AD65" s="63">
        <v>100673</v>
      </c>
      <c r="AE65" s="10">
        <f t="shared" si="11"/>
        <v>0.72985900000000004</v>
      </c>
      <c r="AF65" s="10">
        <f t="shared" si="39"/>
        <v>0.27776299999999998</v>
      </c>
      <c r="AG65" s="66">
        <f t="shared" si="12"/>
        <v>0.27776299999999998</v>
      </c>
      <c r="AH65" s="67">
        <f t="shared" si="13"/>
        <v>0</v>
      </c>
      <c r="AI65" s="68">
        <f t="shared" si="30"/>
        <v>0.27776299999999998</v>
      </c>
      <c r="AJ65" s="63">
        <v>0</v>
      </c>
      <c r="AK65">
        <v>0</v>
      </c>
      <c r="AL65" s="26">
        <f t="shared" si="31"/>
        <v>0</v>
      </c>
      <c r="AM65" s="63">
        <v>42</v>
      </c>
      <c r="AN65">
        <v>4</v>
      </c>
      <c r="AO65" s="26">
        <f t="shared" si="32"/>
        <v>16800</v>
      </c>
      <c r="AP65" s="26">
        <f t="shared" si="14"/>
        <v>659707</v>
      </c>
      <c r="AQ65" s="26">
        <f t="shared" si="33"/>
        <v>676507</v>
      </c>
      <c r="AR65" s="69">
        <v>1091881</v>
      </c>
      <c r="AS65" s="69">
        <f t="shared" si="40"/>
        <v>676507</v>
      </c>
      <c r="AT65" s="63">
        <v>947176</v>
      </c>
      <c r="AU65" s="26">
        <f t="shared" si="41"/>
        <v>270669</v>
      </c>
      <c r="AV65" s="70" t="str">
        <f t="shared" si="43"/>
        <v>No</v>
      </c>
      <c r="AW65" s="69">
        <f t="shared" si="34"/>
        <v>0</v>
      </c>
      <c r="AX65" s="71">
        <f t="shared" si="35"/>
        <v>947176</v>
      </c>
      <c r="AY65" s="72">
        <f t="shared" si="42"/>
        <v>947176</v>
      </c>
      <c r="AZ65" s="73">
        <f t="shared" si="36"/>
        <v>0</v>
      </c>
      <c r="BA65" s="73"/>
      <c r="BB65" s="73">
        <f t="shared" si="37"/>
        <v>12171.74191564598</v>
      </c>
      <c r="BC65" s="26"/>
      <c r="BE65" s="74">
        <f t="shared" si="38"/>
        <v>-270669</v>
      </c>
      <c r="BF65" s="74">
        <f t="shared" si="46"/>
        <v>-270669</v>
      </c>
      <c r="BG65" s="74">
        <f t="shared" si="46"/>
        <v>-231990.39989999996</v>
      </c>
      <c r="BH65" s="74">
        <f t="shared" si="46"/>
        <v>-193317.60023667</v>
      </c>
      <c r="BI65" s="74">
        <f t="shared" si="46"/>
        <v>-154654.08018933597</v>
      </c>
      <c r="BJ65" s="74">
        <f t="shared" si="46"/>
        <v>-115990.56014200195</v>
      </c>
      <c r="BK65" s="74">
        <f t="shared" si="46"/>
        <v>-77330.906446672743</v>
      </c>
      <c r="BL65" s="74">
        <f t="shared" si="46"/>
        <v>-38665.453223336372</v>
      </c>
      <c r="BM65" s="74"/>
      <c r="BO65" s="74">
        <f t="shared" si="47"/>
        <v>0</v>
      </c>
      <c r="BP65" s="74">
        <f t="shared" si="47"/>
        <v>-38678.600100000003</v>
      </c>
      <c r="BQ65" s="74">
        <f t="shared" si="47"/>
        <v>-38672.799663329992</v>
      </c>
      <c r="BR65" s="74">
        <f t="shared" si="47"/>
        <v>-38663.520047334001</v>
      </c>
      <c r="BS65" s="74">
        <f t="shared" si="47"/>
        <v>-38663.520047333994</v>
      </c>
      <c r="BT65" s="74">
        <f t="shared" si="47"/>
        <v>-38659.653695329253</v>
      </c>
      <c r="BU65" s="74">
        <f t="shared" si="47"/>
        <v>-38665.453223336372</v>
      </c>
      <c r="BV65" s="74">
        <f t="shared" si="45"/>
        <v>-38665.453223336372</v>
      </c>
      <c r="BX65" s="74">
        <f t="shared" si="17"/>
        <v>947176</v>
      </c>
      <c r="BY65" s="74">
        <f t="shared" si="48"/>
        <v>908497.39989999996</v>
      </c>
      <c r="BZ65" s="74">
        <f t="shared" si="48"/>
        <v>869824.60023667</v>
      </c>
      <c r="CA65" s="74">
        <f t="shared" si="48"/>
        <v>831161.08018933597</v>
      </c>
      <c r="CB65" s="74">
        <f t="shared" si="48"/>
        <v>792497.56014200195</v>
      </c>
      <c r="CC65" s="74">
        <f t="shared" si="48"/>
        <v>753837.90644667274</v>
      </c>
      <c r="CD65" s="74">
        <f t="shared" si="48"/>
        <v>715172.45322333637</v>
      </c>
      <c r="CE65" s="74">
        <f t="shared" si="48"/>
        <v>676507</v>
      </c>
      <c r="CF65" s="74"/>
      <c r="CG65" s="74">
        <f t="shared" si="19"/>
        <v>947176</v>
      </c>
      <c r="CH65" s="74">
        <f t="shared" si="49"/>
        <v>908497.39989999996</v>
      </c>
      <c r="CI65" s="74">
        <f t="shared" si="49"/>
        <v>869824.60023667</v>
      </c>
      <c r="CJ65" s="74">
        <f t="shared" si="49"/>
        <v>831161.08018933597</v>
      </c>
      <c r="CK65" s="74">
        <f t="shared" si="49"/>
        <v>792497.56014200195</v>
      </c>
      <c r="CL65" s="74">
        <f t="shared" si="49"/>
        <v>753837.90644667274</v>
      </c>
      <c r="CM65" s="74">
        <f t="shared" si="49"/>
        <v>715172.45322333637</v>
      </c>
      <c r="CN65" s="74">
        <f t="shared" si="49"/>
        <v>676507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>
        <v>0</v>
      </c>
      <c r="H66" s="6">
        <v>40</v>
      </c>
      <c r="I66" s="2" t="s">
        <v>227</v>
      </c>
      <c r="J66" s="60"/>
      <c r="K66" s="123">
        <v>860.89</v>
      </c>
      <c r="L66" s="62"/>
      <c r="M66" s="121">
        <v>121</v>
      </c>
      <c r="N66" s="64">
        <f t="shared" si="21"/>
        <v>36.299999999999997</v>
      </c>
      <c r="O66" s="64">
        <f t="shared" si="22"/>
        <v>516.53</v>
      </c>
      <c r="P66" s="64">
        <f t="shared" si="23"/>
        <v>0</v>
      </c>
      <c r="Q66" s="64">
        <f t="shared" si="24"/>
        <v>0</v>
      </c>
      <c r="R66" s="65">
        <f t="shared" si="25"/>
        <v>0.14000000000000001</v>
      </c>
      <c r="S66" s="65">
        <f t="shared" si="7"/>
        <v>0</v>
      </c>
      <c r="T66" s="64">
        <f t="shared" si="8"/>
        <v>0</v>
      </c>
      <c r="U66" s="64">
        <f t="shared" si="26"/>
        <v>0</v>
      </c>
      <c r="V66" s="124">
        <v>18</v>
      </c>
      <c r="W66" s="64">
        <f t="shared" si="27"/>
        <v>4.5</v>
      </c>
      <c r="X66" s="27">
        <f t="shared" si="28"/>
        <v>36.299999999999997</v>
      </c>
      <c r="Y66" s="11">
        <f t="shared" si="29"/>
        <v>901.68999999999994</v>
      </c>
      <c r="Z66" s="61">
        <v>1099724344</v>
      </c>
      <c r="AA66" s="63">
        <v>5218</v>
      </c>
      <c r="AB66" s="27">
        <f t="shared" si="9"/>
        <v>210755.91</v>
      </c>
      <c r="AC66" s="10">
        <f t="shared" si="10"/>
        <v>0.82162199999999996</v>
      </c>
      <c r="AD66" s="63">
        <v>107478</v>
      </c>
      <c r="AE66" s="10">
        <f t="shared" si="11"/>
        <v>0.77919400000000005</v>
      </c>
      <c r="AF66" s="10">
        <f t="shared" si="39"/>
        <v>0.191106</v>
      </c>
      <c r="AG66" s="66">
        <f t="shared" si="12"/>
        <v>0.191106</v>
      </c>
      <c r="AH66" s="67">
        <f t="shared" si="13"/>
        <v>0</v>
      </c>
      <c r="AI66" s="68">
        <f t="shared" si="30"/>
        <v>0.191106</v>
      </c>
      <c r="AJ66" s="63">
        <v>0</v>
      </c>
      <c r="AK66">
        <v>0</v>
      </c>
      <c r="AL66" s="26">
        <f t="shared" si="31"/>
        <v>0</v>
      </c>
      <c r="AM66" s="63">
        <v>0</v>
      </c>
      <c r="AN66">
        <v>0</v>
      </c>
      <c r="AO66" s="26">
        <f t="shared" si="32"/>
        <v>0</v>
      </c>
      <c r="AP66" s="26">
        <f t="shared" si="14"/>
        <v>1985969</v>
      </c>
      <c r="AQ66" s="26">
        <f t="shared" si="33"/>
        <v>1985969</v>
      </c>
      <c r="AR66" s="69">
        <v>1439845</v>
      </c>
      <c r="AS66" s="69">
        <f t="shared" si="40"/>
        <v>1985969</v>
      </c>
      <c r="AT66" s="63">
        <v>1510105</v>
      </c>
      <c r="AU66" s="26">
        <f t="shared" si="41"/>
        <v>475864</v>
      </c>
      <c r="AV66" s="70" t="str">
        <f t="shared" si="43"/>
        <v>Yes</v>
      </c>
      <c r="AW66" s="69">
        <f t="shared" si="34"/>
        <v>475864</v>
      </c>
      <c r="AX66" s="71">
        <f t="shared" si="35"/>
        <v>1985969</v>
      </c>
      <c r="AY66" s="72">
        <f t="shared" si="42"/>
        <v>1985969</v>
      </c>
      <c r="AZ66" s="73">
        <f t="shared" si="36"/>
        <v>475864</v>
      </c>
      <c r="BA66" s="73"/>
      <c r="BB66" s="73">
        <f t="shared" si="37"/>
        <v>12071.202186109724</v>
      </c>
      <c r="BC66" s="26"/>
      <c r="BE66" s="74">
        <f t="shared" si="38"/>
        <v>0</v>
      </c>
      <c r="BF66" s="74">
        <f t="shared" si="46"/>
        <v>0</v>
      </c>
      <c r="BG66" s="74">
        <f t="shared" si="46"/>
        <v>0</v>
      </c>
      <c r="BH66" s="74">
        <f t="shared" si="46"/>
        <v>0</v>
      </c>
      <c r="BI66" s="74">
        <f t="shared" si="46"/>
        <v>0</v>
      </c>
      <c r="BJ66" s="74">
        <f t="shared" si="46"/>
        <v>0</v>
      </c>
      <c r="BK66" s="74">
        <f t="shared" si="46"/>
        <v>0</v>
      </c>
      <c r="BL66" s="74">
        <f t="shared" si="46"/>
        <v>0</v>
      </c>
      <c r="BM66" s="74"/>
      <c r="BO66" s="74">
        <f t="shared" si="47"/>
        <v>0</v>
      </c>
      <c r="BP66" s="74">
        <f t="shared" si="47"/>
        <v>0</v>
      </c>
      <c r="BQ66" s="74">
        <f t="shared" si="47"/>
        <v>0</v>
      </c>
      <c r="BR66" s="74">
        <f t="shared" si="47"/>
        <v>0</v>
      </c>
      <c r="BS66" s="74">
        <f t="shared" si="47"/>
        <v>0</v>
      </c>
      <c r="BT66" s="74">
        <f t="shared" si="47"/>
        <v>0</v>
      </c>
      <c r="BU66" s="74">
        <f t="shared" si="47"/>
        <v>0</v>
      </c>
      <c r="BV66" s="74">
        <f t="shared" si="45"/>
        <v>0</v>
      </c>
      <c r="BX66" s="74">
        <f t="shared" si="17"/>
        <v>1985969</v>
      </c>
      <c r="BY66" s="74">
        <f t="shared" si="48"/>
        <v>1985969</v>
      </c>
      <c r="BZ66" s="74">
        <f t="shared" si="48"/>
        <v>1985969</v>
      </c>
      <c r="CA66" s="74">
        <f t="shared" si="48"/>
        <v>1985969</v>
      </c>
      <c r="CB66" s="74">
        <f t="shared" si="48"/>
        <v>1985969</v>
      </c>
      <c r="CC66" s="74">
        <f t="shared" si="48"/>
        <v>1985969</v>
      </c>
      <c r="CD66" s="74">
        <f t="shared" si="48"/>
        <v>1985969</v>
      </c>
      <c r="CE66" s="74">
        <f t="shared" si="48"/>
        <v>1985969</v>
      </c>
      <c r="CF66" s="74"/>
      <c r="CG66" s="74">
        <f t="shared" si="19"/>
        <v>1985969</v>
      </c>
      <c r="CH66" s="74">
        <f t="shared" si="49"/>
        <v>1985969</v>
      </c>
      <c r="CI66" s="74">
        <f t="shared" si="49"/>
        <v>1985969</v>
      </c>
      <c r="CJ66" s="74">
        <f t="shared" si="49"/>
        <v>1985969</v>
      </c>
      <c r="CK66" s="74">
        <f t="shared" si="49"/>
        <v>1985969</v>
      </c>
      <c r="CL66" s="74">
        <f t="shared" si="49"/>
        <v>1985969</v>
      </c>
      <c r="CM66" s="74">
        <f t="shared" si="49"/>
        <v>1985969</v>
      </c>
      <c r="CN66" s="74">
        <f t="shared" si="49"/>
        <v>1985969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>
        <v>0</v>
      </c>
      <c r="H67" s="6">
        <v>41</v>
      </c>
      <c r="I67" s="2" t="s">
        <v>228</v>
      </c>
      <c r="J67" s="60"/>
      <c r="K67" s="123">
        <v>938.45</v>
      </c>
      <c r="L67" s="62"/>
      <c r="M67" s="121">
        <v>244</v>
      </c>
      <c r="N67" s="64">
        <f t="shared" si="21"/>
        <v>73.2</v>
      </c>
      <c r="O67" s="64">
        <f t="shared" si="22"/>
        <v>563.07000000000005</v>
      </c>
      <c r="P67" s="64">
        <f t="shared" si="23"/>
        <v>0</v>
      </c>
      <c r="Q67" s="64">
        <f t="shared" si="24"/>
        <v>0</v>
      </c>
      <c r="R67" s="65">
        <f t="shared" si="25"/>
        <v>0.26</v>
      </c>
      <c r="S67" s="65">
        <f t="shared" si="7"/>
        <v>0</v>
      </c>
      <c r="T67" s="64">
        <f t="shared" si="8"/>
        <v>0</v>
      </c>
      <c r="U67" s="64">
        <f t="shared" si="26"/>
        <v>0</v>
      </c>
      <c r="V67" s="124">
        <v>8</v>
      </c>
      <c r="W67" s="64">
        <f t="shared" si="27"/>
        <v>2</v>
      </c>
      <c r="X67" s="27">
        <f t="shared" si="28"/>
        <v>73.2</v>
      </c>
      <c r="Y67" s="11">
        <f t="shared" si="29"/>
        <v>1013.6500000000001</v>
      </c>
      <c r="Z67" s="61">
        <v>1671840303.3299999</v>
      </c>
      <c r="AA67" s="63">
        <v>8949</v>
      </c>
      <c r="AB67" s="27">
        <f t="shared" si="9"/>
        <v>186818.67</v>
      </c>
      <c r="AC67" s="10">
        <f t="shared" si="10"/>
        <v>0.72830300000000003</v>
      </c>
      <c r="AD67" s="63">
        <v>107096</v>
      </c>
      <c r="AE67" s="10">
        <f t="shared" si="11"/>
        <v>0.776424</v>
      </c>
      <c r="AF67" s="10">
        <f t="shared" si="39"/>
        <v>0.25726100000000002</v>
      </c>
      <c r="AG67" s="66">
        <f t="shared" si="12"/>
        <v>0.25726100000000002</v>
      </c>
      <c r="AH67" s="67">
        <f t="shared" si="13"/>
        <v>0</v>
      </c>
      <c r="AI67" s="68">
        <f t="shared" si="30"/>
        <v>0.25726100000000002</v>
      </c>
      <c r="AJ67" s="63">
        <v>0</v>
      </c>
      <c r="AK67">
        <v>0</v>
      </c>
      <c r="AL67" s="26">
        <f t="shared" si="31"/>
        <v>0</v>
      </c>
      <c r="AM67" s="63">
        <v>0</v>
      </c>
      <c r="AN67">
        <v>0</v>
      </c>
      <c r="AO67" s="26">
        <f t="shared" si="32"/>
        <v>0</v>
      </c>
      <c r="AP67" s="26">
        <f t="shared" si="14"/>
        <v>3005404</v>
      </c>
      <c r="AQ67" s="26">
        <f t="shared" si="33"/>
        <v>3005404</v>
      </c>
      <c r="AR67" s="69">
        <v>3686134</v>
      </c>
      <c r="AS67" s="69">
        <f t="shared" si="40"/>
        <v>3005404</v>
      </c>
      <c r="AT67" s="63">
        <v>3555957</v>
      </c>
      <c r="AU67" s="26">
        <f t="shared" si="41"/>
        <v>550553</v>
      </c>
      <c r="AV67" s="70" t="str">
        <f t="shared" si="43"/>
        <v>No</v>
      </c>
      <c r="AW67" s="69">
        <f t="shared" si="34"/>
        <v>0</v>
      </c>
      <c r="AX67" s="71">
        <f t="shared" si="35"/>
        <v>3555957</v>
      </c>
      <c r="AY67" s="72">
        <f t="shared" si="42"/>
        <v>3555957</v>
      </c>
      <c r="AZ67" s="73">
        <f t="shared" si="36"/>
        <v>0</v>
      </c>
      <c r="BA67" s="73"/>
      <c r="BB67" s="73">
        <f t="shared" si="37"/>
        <v>12448.522830198734</v>
      </c>
      <c r="BC67" s="26"/>
      <c r="BE67" s="74">
        <f t="shared" si="38"/>
        <v>-550553</v>
      </c>
      <c r="BF67" s="74">
        <f t="shared" si="46"/>
        <v>-550553</v>
      </c>
      <c r="BG67" s="74">
        <f t="shared" si="46"/>
        <v>-471878.97630000021</v>
      </c>
      <c r="BH67" s="74">
        <f t="shared" si="46"/>
        <v>-393216.75095079001</v>
      </c>
      <c r="BI67" s="74">
        <f t="shared" si="46"/>
        <v>-314573.40076063201</v>
      </c>
      <c r="BJ67" s="74">
        <f t="shared" si="46"/>
        <v>-235930.05057047401</v>
      </c>
      <c r="BK67" s="74">
        <f t="shared" si="46"/>
        <v>-157294.56471533515</v>
      </c>
      <c r="BL67" s="74">
        <f t="shared" si="46"/>
        <v>-78647.282357667573</v>
      </c>
      <c r="BM67" s="74"/>
      <c r="BO67" s="74">
        <f t="shared" si="47"/>
        <v>0</v>
      </c>
      <c r="BP67" s="74">
        <f t="shared" si="47"/>
        <v>-78674.023700000005</v>
      </c>
      <c r="BQ67" s="74">
        <f t="shared" si="47"/>
        <v>-78662.225349210028</v>
      </c>
      <c r="BR67" s="74">
        <f t="shared" si="47"/>
        <v>-78643.350190158002</v>
      </c>
      <c r="BS67" s="74">
        <f t="shared" si="47"/>
        <v>-78643.350190158002</v>
      </c>
      <c r="BT67" s="74">
        <f t="shared" si="47"/>
        <v>-78635.485855138977</v>
      </c>
      <c r="BU67" s="74">
        <f t="shared" si="47"/>
        <v>-78647.282357667573</v>
      </c>
      <c r="BV67" s="74">
        <f t="shared" si="45"/>
        <v>-78647.282357667573</v>
      </c>
      <c r="BX67" s="74">
        <f t="shared" si="17"/>
        <v>3555957</v>
      </c>
      <c r="BY67" s="74">
        <f t="shared" si="48"/>
        <v>3477282.9763000002</v>
      </c>
      <c r="BZ67" s="74">
        <f t="shared" si="48"/>
        <v>3398620.75095079</v>
      </c>
      <c r="CA67" s="74">
        <f t="shared" si="48"/>
        <v>3319977.400760632</v>
      </c>
      <c r="CB67" s="74">
        <f t="shared" si="48"/>
        <v>3241334.050570474</v>
      </c>
      <c r="CC67" s="74">
        <f t="shared" si="48"/>
        <v>3162698.5647153351</v>
      </c>
      <c r="CD67" s="74">
        <f t="shared" si="48"/>
        <v>3084051.2823576676</v>
      </c>
      <c r="CE67" s="74">
        <f t="shared" si="48"/>
        <v>3005404</v>
      </c>
      <c r="CF67" s="74"/>
      <c r="CG67" s="74">
        <f t="shared" si="19"/>
        <v>3555957</v>
      </c>
      <c r="CH67" s="74">
        <f t="shared" si="49"/>
        <v>3477282.9763000002</v>
      </c>
      <c r="CI67" s="74">
        <f t="shared" si="49"/>
        <v>3398620.75095079</v>
      </c>
      <c r="CJ67" s="74">
        <f t="shared" si="49"/>
        <v>3319977.400760632</v>
      </c>
      <c r="CK67" s="74">
        <f t="shared" si="49"/>
        <v>3241334.050570474</v>
      </c>
      <c r="CL67" s="74">
        <f t="shared" si="49"/>
        <v>3162698.5647153351</v>
      </c>
      <c r="CM67" s="74">
        <f t="shared" si="49"/>
        <v>3084051.2823576676</v>
      </c>
      <c r="CN67" s="74">
        <f t="shared" si="49"/>
        <v>3005404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>
        <v>0</v>
      </c>
      <c r="H68" s="6">
        <v>42</v>
      </c>
      <c r="I68" s="2" t="s">
        <v>229</v>
      </c>
      <c r="J68" s="60"/>
      <c r="K68" s="123">
        <v>1631.48</v>
      </c>
      <c r="L68" s="62"/>
      <c r="M68" s="121">
        <v>416</v>
      </c>
      <c r="N68" s="64">
        <f t="shared" si="21"/>
        <v>124.8</v>
      </c>
      <c r="O68" s="64">
        <f t="shared" si="22"/>
        <v>978.89</v>
      </c>
      <c r="P68" s="64">
        <f t="shared" si="23"/>
        <v>0</v>
      </c>
      <c r="Q68" s="64">
        <f t="shared" si="24"/>
        <v>0</v>
      </c>
      <c r="R68" s="65">
        <f t="shared" si="25"/>
        <v>0.25</v>
      </c>
      <c r="S68" s="65">
        <f t="shared" si="7"/>
        <v>0</v>
      </c>
      <c r="T68" s="64">
        <f t="shared" si="8"/>
        <v>0</v>
      </c>
      <c r="U68" s="64">
        <f t="shared" si="26"/>
        <v>0</v>
      </c>
      <c r="V68" s="124">
        <v>20</v>
      </c>
      <c r="W68" s="64">
        <f t="shared" si="27"/>
        <v>5</v>
      </c>
      <c r="X68" s="27">
        <f t="shared" si="28"/>
        <v>124.8</v>
      </c>
      <c r="Y68" s="11">
        <f t="shared" si="29"/>
        <v>1761.28</v>
      </c>
      <c r="Z68" s="61">
        <v>2132251283.3299999</v>
      </c>
      <c r="AA68" s="63">
        <v>12960</v>
      </c>
      <c r="AB68" s="27">
        <f t="shared" si="9"/>
        <v>164525.56</v>
      </c>
      <c r="AC68" s="10">
        <f t="shared" si="10"/>
        <v>0.64139500000000005</v>
      </c>
      <c r="AD68" s="63">
        <v>116163</v>
      </c>
      <c r="AE68" s="10">
        <f t="shared" si="11"/>
        <v>0.84215799999999996</v>
      </c>
      <c r="AF68" s="10">
        <f t="shared" si="39"/>
        <v>0.29837599999999997</v>
      </c>
      <c r="AG68" s="66">
        <f t="shared" si="12"/>
        <v>0.29837599999999997</v>
      </c>
      <c r="AH68" s="67">
        <f t="shared" si="13"/>
        <v>0</v>
      </c>
      <c r="AI68" s="68">
        <f t="shared" si="30"/>
        <v>0.29837599999999997</v>
      </c>
      <c r="AJ68" s="63">
        <v>0</v>
      </c>
      <c r="AK68">
        <v>0</v>
      </c>
      <c r="AL68" s="26">
        <f t="shared" si="31"/>
        <v>0</v>
      </c>
      <c r="AM68" s="63">
        <v>0</v>
      </c>
      <c r="AN68">
        <v>0</v>
      </c>
      <c r="AO68" s="26">
        <f t="shared" si="32"/>
        <v>0</v>
      </c>
      <c r="AP68" s="26">
        <f t="shared" si="14"/>
        <v>6056660</v>
      </c>
      <c r="AQ68" s="26">
        <f t="shared" si="33"/>
        <v>6056660</v>
      </c>
      <c r="AR68" s="69">
        <v>7538993</v>
      </c>
      <c r="AS68" s="69">
        <f t="shared" si="40"/>
        <v>6056660</v>
      </c>
      <c r="AT68" s="63">
        <v>6960947</v>
      </c>
      <c r="AU68" s="26">
        <f t="shared" si="41"/>
        <v>904287</v>
      </c>
      <c r="AV68" s="70" t="str">
        <f t="shared" si="43"/>
        <v>No</v>
      </c>
      <c r="AW68" s="69">
        <f t="shared" si="34"/>
        <v>0</v>
      </c>
      <c r="AX68" s="71">
        <f t="shared" si="35"/>
        <v>6960947</v>
      </c>
      <c r="AY68" s="72">
        <f t="shared" si="42"/>
        <v>6960947</v>
      </c>
      <c r="AZ68" s="73">
        <f t="shared" si="36"/>
        <v>0</v>
      </c>
      <c r="BA68" s="73"/>
      <c r="BB68" s="73">
        <f t="shared" si="37"/>
        <v>12441.925123201019</v>
      </c>
      <c r="BC68" s="26"/>
      <c r="BE68" s="74">
        <f t="shared" si="38"/>
        <v>-904287</v>
      </c>
      <c r="BF68" s="74">
        <f t="shared" si="46"/>
        <v>-904287</v>
      </c>
      <c r="BG68" s="74">
        <f t="shared" si="46"/>
        <v>-775064.38769999985</v>
      </c>
      <c r="BH68" s="74">
        <f t="shared" si="46"/>
        <v>-645861.15427040961</v>
      </c>
      <c r="BI68" s="74">
        <f t="shared" si="46"/>
        <v>-516688.92341632769</v>
      </c>
      <c r="BJ68" s="74">
        <f t="shared" si="46"/>
        <v>-387516.69256224576</v>
      </c>
      <c r="BK68" s="74">
        <f t="shared" si="46"/>
        <v>-258357.37893124949</v>
      </c>
      <c r="BL68" s="74">
        <f t="shared" si="46"/>
        <v>-129178.68946562521</v>
      </c>
      <c r="BM68" s="74"/>
      <c r="BO68" s="74">
        <f t="shared" si="47"/>
        <v>0</v>
      </c>
      <c r="BP68" s="74">
        <f t="shared" si="47"/>
        <v>-129222.61229999999</v>
      </c>
      <c r="BQ68" s="74">
        <f t="shared" si="47"/>
        <v>-129203.23342958996</v>
      </c>
      <c r="BR68" s="74">
        <f t="shared" si="47"/>
        <v>-129172.23085408192</v>
      </c>
      <c r="BS68" s="74">
        <f t="shared" si="47"/>
        <v>-129172.23085408192</v>
      </c>
      <c r="BT68" s="74">
        <f t="shared" si="47"/>
        <v>-129159.3136309965</v>
      </c>
      <c r="BU68" s="74">
        <f t="shared" si="47"/>
        <v>-129178.68946562475</v>
      </c>
      <c r="BV68" s="74">
        <f t="shared" si="45"/>
        <v>-129178.68946562521</v>
      </c>
      <c r="BX68" s="74">
        <f t="shared" si="17"/>
        <v>6960947</v>
      </c>
      <c r="BY68" s="74">
        <f t="shared" si="48"/>
        <v>6831724.3876999998</v>
      </c>
      <c r="BZ68" s="74">
        <f t="shared" si="48"/>
        <v>6702521.1542704096</v>
      </c>
      <c r="CA68" s="74">
        <f t="shared" si="48"/>
        <v>6573348.9234163277</v>
      </c>
      <c r="CB68" s="74">
        <f t="shared" si="48"/>
        <v>6444176.6925622458</v>
      </c>
      <c r="CC68" s="74">
        <f t="shared" si="48"/>
        <v>6315017.3789312495</v>
      </c>
      <c r="CD68" s="74">
        <f t="shared" si="48"/>
        <v>6185838.6894656252</v>
      </c>
      <c r="CE68" s="74">
        <f t="shared" si="48"/>
        <v>6056660</v>
      </c>
      <c r="CF68" s="74"/>
      <c r="CG68" s="74">
        <f t="shared" si="19"/>
        <v>6960947</v>
      </c>
      <c r="CH68" s="74">
        <f t="shared" si="49"/>
        <v>6831724.3876999998</v>
      </c>
      <c r="CI68" s="74">
        <f t="shared" si="49"/>
        <v>6702521.1542704096</v>
      </c>
      <c r="CJ68" s="74">
        <f t="shared" si="49"/>
        <v>6573348.9234163277</v>
      </c>
      <c r="CK68" s="74">
        <f t="shared" si="49"/>
        <v>6444176.6925622458</v>
      </c>
      <c r="CL68" s="74">
        <f t="shared" si="49"/>
        <v>6315017.3789312495</v>
      </c>
      <c r="CM68" s="74">
        <f t="shared" si="49"/>
        <v>6185838.6894656252</v>
      </c>
      <c r="CN68" s="74">
        <f t="shared" si="49"/>
        <v>6056660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>
        <v>8</v>
      </c>
      <c r="H69" s="6">
        <v>43</v>
      </c>
      <c r="I69" s="2" t="s">
        <v>230</v>
      </c>
      <c r="J69" s="60"/>
      <c r="K69" s="123">
        <v>7633.57</v>
      </c>
      <c r="L69" s="76"/>
      <c r="M69" s="121">
        <v>4754</v>
      </c>
      <c r="N69" s="64">
        <f t="shared" si="21"/>
        <v>1426.2</v>
      </c>
      <c r="O69" s="64">
        <f t="shared" si="22"/>
        <v>4580.1400000000003</v>
      </c>
      <c r="P69" s="64">
        <f t="shared" si="23"/>
        <v>173.85999999999967</v>
      </c>
      <c r="Q69" s="64">
        <f t="shared" si="24"/>
        <v>26.08</v>
      </c>
      <c r="R69" s="65">
        <f t="shared" si="25"/>
        <v>0.62</v>
      </c>
      <c r="S69" s="65">
        <f t="shared" si="7"/>
        <v>2.0000000000000018E-2</v>
      </c>
      <c r="T69" s="64">
        <f t="shared" si="8"/>
        <v>152.66999999999999</v>
      </c>
      <c r="U69" s="64">
        <f t="shared" si="26"/>
        <v>22.9</v>
      </c>
      <c r="V69" s="124">
        <v>1337</v>
      </c>
      <c r="W69" s="64">
        <f t="shared" si="27"/>
        <v>334.25</v>
      </c>
      <c r="X69" s="27">
        <f t="shared" si="28"/>
        <v>1426.2</v>
      </c>
      <c r="Y69" s="11">
        <f t="shared" si="29"/>
        <v>9420.1</v>
      </c>
      <c r="Z69" s="61">
        <v>5311609918.6700001</v>
      </c>
      <c r="AA69" s="63">
        <v>50718</v>
      </c>
      <c r="AB69" s="27">
        <f t="shared" si="9"/>
        <v>104728.3</v>
      </c>
      <c r="AC69" s="10">
        <f t="shared" si="10"/>
        <v>0.40827799999999997</v>
      </c>
      <c r="AD69" s="63">
        <v>64244</v>
      </c>
      <c r="AE69" s="10">
        <f t="shared" si="11"/>
        <v>0.465756</v>
      </c>
      <c r="AF69" s="10">
        <f t="shared" si="39"/>
        <v>0.57447899999999996</v>
      </c>
      <c r="AG69" s="66">
        <f t="shared" si="12"/>
        <v>0.57447899999999996</v>
      </c>
      <c r="AH69" s="67">
        <f t="shared" si="13"/>
        <v>0.05</v>
      </c>
      <c r="AI69" s="68">
        <f t="shared" si="30"/>
        <v>0.62447900000000001</v>
      </c>
      <c r="AJ69" s="63">
        <v>0</v>
      </c>
      <c r="AK69">
        <v>0</v>
      </c>
      <c r="AL69" s="26">
        <f t="shared" si="31"/>
        <v>0</v>
      </c>
      <c r="AM69" s="63">
        <v>0</v>
      </c>
      <c r="AN69">
        <v>0</v>
      </c>
      <c r="AO69" s="26">
        <f t="shared" si="32"/>
        <v>0</v>
      </c>
      <c r="AP69" s="26">
        <f t="shared" si="14"/>
        <v>67797595</v>
      </c>
      <c r="AQ69" s="26">
        <f t="shared" si="33"/>
        <v>67797595</v>
      </c>
      <c r="AR69" s="69">
        <v>49075156</v>
      </c>
      <c r="AS69" s="69">
        <f t="shared" si="40"/>
        <v>67797595</v>
      </c>
      <c r="AT69" s="63">
        <v>66388025</v>
      </c>
      <c r="AU69" s="26">
        <f t="shared" si="41"/>
        <v>1409570</v>
      </c>
      <c r="AV69" s="70" t="str">
        <f t="shared" si="43"/>
        <v>Yes</v>
      </c>
      <c r="AW69" s="69">
        <f t="shared" si="34"/>
        <v>1409570</v>
      </c>
      <c r="AX69" s="71">
        <f t="shared" si="35"/>
        <v>67797595</v>
      </c>
      <c r="AY69" s="72">
        <f t="shared" si="42"/>
        <v>67797595</v>
      </c>
      <c r="AZ69" s="73">
        <f t="shared" si="36"/>
        <v>1409570</v>
      </c>
      <c r="BA69" s="73"/>
      <c r="BB69" s="73">
        <f t="shared" si="37"/>
        <v>14222.264615376555</v>
      </c>
      <c r="BC69" s="26"/>
      <c r="BE69" s="74">
        <f t="shared" si="38"/>
        <v>0</v>
      </c>
      <c r="BF69" s="74">
        <f t="shared" si="46"/>
        <v>0</v>
      </c>
      <c r="BG69" s="74">
        <f t="shared" si="46"/>
        <v>0</v>
      </c>
      <c r="BH69" s="74">
        <f t="shared" si="46"/>
        <v>0</v>
      </c>
      <c r="BI69" s="74">
        <f t="shared" si="46"/>
        <v>0</v>
      </c>
      <c r="BJ69" s="74">
        <f t="shared" si="46"/>
        <v>0</v>
      </c>
      <c r="BK69" s="74">
        <f t="shared" si="46"/>
        <v>0</v>
      </c>
      <c r="BL69" s="74">
        <f t="shared" si="46"/>
        <v>0</v>
      </c>
      <c r="BM69" s="74"/>
      <c r="BO69" s="74">
        <f t="shared" si="47"/>
        <v>0</v>
      </c>
      <c r="BP69" s="74">
        <f t="shared" si="47"/>
        <v>0</v>
      </c>
      <c r="BQ69" s="74">
        <f t="shared" si="47"/>
        <v>0</v>
      </c>
      <c r="BR69" s="74">
        <f t="shared" si="47"/>
        <v>0</v>
      </c>
      <c r="BS69" s="74">
        <f t="shared" si="47"/>
        <v>0</v>
      </c>
      <c r="BT69" s="74">
        <f t="shared" si="47"/>
        <v>0</v>
      </c>
      <c r="BU69" s="74">
        <f t="shared" si="47"/>
        <v>0</v>
      </c>
      <c r="BV69" s="74">
        <f t="shared" si="45"/>
        <v>0</v>
      </c>
      <c r="BX69" s="74">
        <f t="shared" si="17"/>
        <v>67797595</v>
      </c>
      <c r="BY69" s="74">
        <f t="shared" si="48"/>
        <v>67797595</v>
      </c>
      <c r="BZ69" s="74">
        <f t="shared" si="48"/>
        <v>67797595</v>
      </c>
      <c r="CA69" s="74">
        <f t="shared" si="48"/>
        <v>67797595</v>
      </c>
      <c r="CB69" s="74">
        <f t="shared" si="48"/>
        <v>67797595</v>
      </c>
      <c r="CC69" s="74">
        <f t="shared" si="48"/>
        <v>67797595</v>
      </c>
      <c r="CD69" s="74">
        <f t="shared" si="48"/>
        <v>67797595</v>
      </c>
      <c r="CE69" s="74">
        <f t="shared" si="48"/>
        <v>67797595</v>
      </c>
      <c r="CF69" s="74"/>
      <c r="CG69" s="74">
        <f t="shared" si="19"/>
        <v>67797595</v>
      </c>
      <c r="CH69" s="74">
        <f t="shared" si="49"/>
        <v>67797595</v>
      </c>
      <c r="CI69" s="74">
        <f t="shared" si="49"/>
        <v>67797595</v>
      </c>
      <c r="CJ69" s="74">
        <f t="shared" si="49"/>
        <v>67797595</v>
      </c>
      <c r="CK69" s="74">
        <f t="shared" si="49"/>
        <v>67797595</v>
      </c>
      <c r="CL69" s="74">
        <f t="shared" si="49"/>
        <v>67797595</v>
      </c>
      <c r="CM69" s="74">
        <f t="shared" si="49"/>
        <v>67797595</v>
      </c>
      <c r="CN69" s="74">
        <f t="shared" si="49"/>
        <v>67797595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>
        <v>24</v>
      </c>
      <c r="H70" s="6">
        <v>44</v>
      </c>
      <c r="I70" s="2" t="s">
        <v>231</v>
      </c>
      <c r="J70" s="60"/>
      <c r="K70" s="123">
        <v>2907.79</v>
      </c>
      <c r="L70" s="76"/>
      <c r="M70" s="121">
        <v>1731</v>
      </c>
      <c r="N70" s="64">
        <f t="shared" si="21"/>
        <v>519.29999999999995</v>
      </c>
      <c r="O70" s="64">
        <f t="shared" si="22"/>
        <v>1744.67</v>
      </c>
      <c r="P70" s="64">
        <f t="shared" si="23"/>
        <v>0</v>
      </c>
      <c r="Q70" s="64">
        <f t="shared" si="24"/>
        <v>0</v>
      </c>
      <c r="R70" s="65">
        <f t="shared" si="25"/>
        <v>0.6</v>
      </c>
      <c r="S70" s="65">
        <f t="shared" si="7"/>
        <v>0</v>
      </c>
      <c r="T70" s="64">
        <f t="shared" si="8"/>
        <v>0</v>
      </c>
      <c r="U70" s="64">
        <f t="shared" si="26"/>
        <v>0</v>
      </c>
      <c r="V70" s="124">
        <v>420</v>
      </c>
      <c r="W70" s="64">
        <f t="shared" si="27"/>
        <v>105</v>
      </c>
      <c r="X70" s="27">
        <f t="shared" si="28"/>
        <v>519.29999999999995</v>
      </c>
      <c r="Y70" s="11">
        <f t="shared" si="29"/>
        <v>3532.09</v>
      </c>
      <c r="Z70" s="61">
        <v>3729987516.3299999</v>
      </c>
      <c r="AA70" s="63">
        <v>27682</v>
      </c>
      <c r="AB70" s="27">
        <f t="shared" si="9"/>
        <v>134744.15</v>
      </c>
      <c r="AC70" s="10">
        <f t="shared" si="10"/>
        <v>0.52529300000000001</v>
      </c>
      <c r="AD70" s="63">
        <v>83489</v>
      </c>
      <c r="AE70" s="10">
        <f t="shared" si="11"/>
        <v>0.60527799999999998</v>
      </c>
      <c r="AF70" s="10">
        <f t="shared" si="39"/>
        <v>0.450712</v>
      </c>
      <c r="AG70" s="66">
        <f t="shared" si="12"/>
        <v>0.450712</v>
      </c>
      <c r="AH70" s="67">
        <f t="shared" si="13"/>
        <v>0</v>
      </c>
      <c r="AI70" s="68">
        <f t="shared" si="30"/>
        <v>0.450712</v>
      </c>
      <c r="AJ70" s="63">
        <v>0</v>
      </c>
      <c r="AK70">
        <v>0</v>
      </c>
      <c r="AL70" s="26">
        <f t="shared" si="31"/>
        <v>0</v>
      </c>
      <c r="AM70" s="63">
        <v>0</v>
      </c>
      <c r="AN70">
        <v>0</v>
      </c>
      <c r="AO70" s="26">
        <f t="shared" si="32"/>
        <v>0</v>
      </c>
      <c r="AP70" s="26">
        <f t="shared" si="14"/>
        <v>18347285</v>
      </c>
      <c r="AQ70" s="26">
        <f t="shared" si="33"/>
        <v>18347285</v>
      </c>
      <c r="AR70" s="69">
        <v>19595415</v>
      </c>
      <c r="AS70" s="69">
        <f t="shared" si="40"/>
        <v>20005957</v>
      </c>
      <c r="AT70" s="63">
        <v>20005957</v>
      </c>
      <c r="AU70" s="26">
        <f t="shared" si="41"/>
        <v>1658672</v>
      </c>
      <c r="AV70" s="70" t="str">
        <f t="shared" si="43"/>
        <v>No</v>
      </c>
      <c r="AW70" s="69">
        <f t="shared" si="34"/>
        <v>0</v>
      </c>
      <c r="AX70" s="71">
        <f t="shared" si="35"/>
        <v>20005957</v>
      </c>
      <c r="AY70" s="72">
        <f t="shared" si="42"/>
        <v>20005957</v>
      </c>
      <c r="AZ70" s="73">
        <f t="shared" si="36"/>
        <v>0</v>
      </c>
      <c r="BA70" s="73"/>
      <c r="BB70" s="73">
        <f t="shared" si="37"/>
        <v>13999.40753974668</v>
      </c>
      <c r="BC70" s="26"/>
      <c r="BE70" s="74">
        <f t="shared" si="38"/>
        <v>-1658672</v>
      </c>
      <c r="BF70" s="74">
        <f t="shared" si="46"/>
        <v>-1658672</v>
      </c>
      <c r="BG70" s="74">
        <f t="shared" si="46"/>
        <v>-1658672</v>
      </c>
      <c r="BH70" s="74">
        <f t="shared" si="46"/>
        <v>-1658672</v>
      </c>
      <c r="BI70" s="74">
        <f t="shared" si="46"/>
        <v>-1658672</v>
      </c>
      <c r="BJ70" s="74">
        <f t="shared" si="46"/>
        <v>-1658672</v>
      </c>
      <c r="BK70" s="74">
        <f t="shared" si="46"/>
        <v>-1658672</v>
      </c>
      <c r="BL70" s="74">
        <f t="shared" si="46"/>
        <v>-1658672</v>
      </c>
      <c r="BM70" s="74"/>
      <c r="BO70" s="74">
        <f t="shared" si="47"/>
        <v>0</v>
      </c>
      <c r="BP70" s="74">
        <f t="shared" si="47"/>
        <v>-237024.22880000001</v>
      </c>
      <c r="BQ70" s="74">
        <f t="shared" si="47"/>
        <v>-276500.62239999999</v>
      </c>
      <c r="BR70" s="74">
        <f t="shared" si="47"/>
        <v>-331734.40000000002</v>
      </c>
      <c r="BS70" s="74">
        <f t="shared" si="47"/>
        <v>-414668</v>
      </c>
      <c r="BT70" s="74">
        <f t="shared" si="47"/>
        <v>-552835.37760000001</v>
      </c>
      <c r="BU70" s="74">
        <f t="shared" si="47"/>
        <v>-829336</v>
      </c>
      <c r="BV70" s="74">
        <f t="shared" si="45"/>
        <v>-1658672</v>
      </c>
      <c r="BX70" s="74">
        <f t="shared" si="17"/>
        <v>20005957</v>
      </c>
      <c r="BY70" s="74">
        <f t="shared" si="48"/>
        <v>19768932.771200001</v>
      </c>
      <c r="BZ70" s="74">
        <f t="shared" si="48"/>
        <v>19729456.377599999</v>
      </c>
      <c r="CA70" s="74">
        <f t="shared" si="48"/>
        <v>19674222.600000001</v>
      </c>
      <c r="CB70" s="74">
        <f t="shared" si="48"/>
        <v>19591289</v>
      </c>
      <c r="CC70" s="74">
        <f t="shared" si="48"/>
        <v>19453121.622400001</v>
      </c>
      <c r="CD70" s="74">
        <f t="shared" si="48"/>
        <v>19176621</v>
      </c>
      <c r="CE70" s="74">
        <f t="shared" si="48"/>
        <v>18347285</v>
      </c>
      <c r="CF70" s="74"/>
      <c r="CG70" s="74">
        <f t="shared" si="19"/>
        <v>20005957</v>
      </c>
      <c r="CH70" s="74">
        <f t="shared" si="49"/>
        <v>20005957</v>
      </c>
      <c r="CI70" s="74">
        <f t="shared" si="49"/>
        <v>20005957</v>
      </c>
      <c r="CJ70" s="74">
        <f t="shared" si="49"/>
        <v>20005957</v>
      </c>
      <c r="CK70" s="74">
        <f t="shared" si="49"/>
        <v>20005957</v>
      </c>
      <c r="CL70" s="74">
        <f t="shared" si="49"/>
        <v>20005957</v>
      </c>
      <c r="CM70" s="74">
        <f t="shared" si="49"/>
        <v>20005957</v>
      </c>
      <c r="CN70" s="74">
        <f t="shared" si="49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>
        <v>0</v>
      </c>
      <c r="H71" s="6">
        <v>45</v>
      </c>
      <c r="I71" s="2" t="s">
        <v>232</v>
      </c>
      <c r="J71" s="60"/>
      <c r="K71" s="123">
        <v>2322.2399999999998</v>
      </c>
      <c r="L71" s="62"/>
      <c r="M71" s="121">
        <v>617</v>
      </c>
      <c r="N71" s="64">
        <f t="shared" si="21"/>
        <v>185.1</v>
      </c>
      <c r="O71" s="64">
        <f t="shared" si="22"/>
        <v>1393.34</v>
      </c>
      <c r="P71" s="64">
        <f t="shared" si="23"/>
        <v>0</v>
      </c>
      <c r="Q71" s="64">
        <f t="shared" si="24"/>
        <v>0</v>
      </c>
      <c r="R71" s="65">
        <f t="shared" si="25"/>
        <v>0.27</v>
      </c>
      <c r="S71" s="65">
        <f t="shared" si="7"/>
        <v>0</v>
      </c>
      <c r="T71" s="64">
        <f t="shared" si="8"/>
        <v>0</v>
      </c>
      <c r="U71" s="64">
        <f t="shared" si="26"/>
        <v>0</v>
      </c>
      <c r="V71" s="124">
        <v>103</v>
      </c>
      <c r="W71" s="64">
        <f t="shared" si="27"/>
        <v>25.75</v>
      </c>
      <c r="X71" s="27">
        <f t="shared" si="28"/>
        <v>185.1</v>
      </c>
      <c r="Y71" s="11">
        <f t="shared" si="29"/>
        <v>2533.0899999999997</v>
      </c>
      <c r="Z71" s="61">
        <v>4375644296.6700001</v>
      </c>
      <c r="AA71" s="63">
        <v>18788</v>
      </c>
      <c r="AB71" s="27">
        <f t="shared" si="9"/>
        <v>232895.69</v>
      </c>
      <c r="AC71" s="10">
        <f t="shared" si="10"/>
        <v>0.90793199999999996</v>
      </c>
      <c r="AD71" s="63">
        <v>105064</v>
      </c>
      <c r="AE71" s="10">
        <f t="shared" si="11"/>
        <v>0.76169299999999995</v>
      </c>
      <c r="AF71" s="10">
        <f t="shared" si="39"/>
        <v>0.13594000000000001</v>
      </c>
      <c r="AG71" s="66">
        <f t="shared" si="12"/>
        <v>0.13594000000000001</v>
      </c>
      <c r="AH71" s="67">
        <f t="shared" si="13"/>
        <v>0</v>
      </c>
      <c r="AI71" s="68">
        <f t="shared" si="30"/>
        <v>0.13594000000000001</v>
      </c>
      <c r="AJ71" s="63">
        <v>0</v>
      </c>
      <c r="AK71">
        <v>0</v>
      </c>
      <c r="AL71" s="26">
        <f t="shared" si="31"/>
        <v>0</v>
      </c>
      <c r="AM71" s="63">
        <v>0</v>
      </c>
      <c r="AN71">
        <v>0</v>
      </c>
      <c r="AO71" s="26">
        <f t="shared" si="32"/>
        <v>0</v>
      </c>
      <c r="AP71" s="26">
        <f t="shared" si="14"/>
        <v>3968614</v>
      </c>
      <c r="AQ71" s="26">
        <f t="shared" si="33"/>
        <v>3968614</v>
      </c>
      <c r="AR71" s="69">
        <v>6918462</v>
      </c>
      <c r="AS71" s="69">
        <f t="shared" si="40"/>
        <v>3968614</v>
      </c>
      <c r="AT71" s="63">
        <v>6076507</v>
      </c>
      <c r="AU71" s="26">
        <f t="shared" si="41"/>
        <v>2107893</v>
      </c>
      <c r="AV71" s="70" t="str">
        <f t="shared" si="43"/>
        <v>No</v>
      </c>
      <c r="AW71" s="69">
        <f t="shared" si="34"/>
        <v>0</v>
      </c>
      <c r="AX71" s="71">
        <f t="shared" si="35"/>
        <v>6076507</v>
      </c>
      <c r="AY71" s="72">
        <f t="shared" si="42"/>
        <v>6076507</v>
      </c>
      <c r="AZ71" s="73">
        <f t="shared" si="36"/>
        <v>0</v>
      </c>
      <c r="BA71" s="73"/>
      <c r="BB71" s="73">
        <f t="shared" si="37"/>
        <v>12571.423388624775</v>
      </c>
      <c r="BC71" s="26"/>
      <c r="BE71" s="74">
        <f t="shared" si="38"/>
        <v>-2107893</v>
      </c>
      <c r="BF71" s="74">
        <f t="shared" si="46"/>
        <v>-2107893</v>
      </c>
      <c r="BG71" s="74">
        <f t="shared" si="46"/>
        <v>-1806675.0903000003</v>
      </c>
      <c r="BH71" s="74">
        <f t="shared" si="46"/>
        <v>-1505502.3527469905</v>
      </c>
      <c r="BI71" s="74">
        <f t="shared" si="46"/>
        <v>-1204401.8821975924</v>
      </c>
      <c r="BJ71" s="74">
        <f t="shared" si="46"/>
        <v>-903301.41164819431</v>
      </c>
      <c r="BK71" s="74">
        <f t="shared" si="46"/>
        <v>-602231.05114585161</v>
      </c>
      <c r="BL71" s="74">
        <f t="shared" si="46"/>
        <v>-301115.52557292581</v>
      </c>
      <c r="BM71" s="74"/>
      <c r="BO71" s="74">
        <f t="shared" si="47"/>
        <v>0</v>
      </c>
      <c r="BP71" s="74">
        <f t="shared" si="47"/>
        <v>-301217.90970000002</v>
      </c>
      <c r="BQ71" s="74">
        <f t="shared" si="47"/>
        <v>-301172.73755301</v>
      </c>
      <c r="BR71" s="74">
        <f t="shared" si="47"/>
        <v>-301100.4705493981</v>
      </c>
      <c r="BS71" s="74">
        <f t="shared" si="47"/>
        <v>-301100.4705493981</v>
      </c>
      <c r="BT71" s="74">
        <f t="shared" si="47"/>
        <v>-301070.36050234316</v>
      </c>
      <c r="BU71" s="74">
        <f t="shared" si="47"/>
        <v>-301115.52557292581</v>
      </c>
      <c r="BV71" s="74">
        <f t="shared" si="45"/>
        <v>-301115.52557292581</v>
      </c>
      <c r="BX71" s="74">
        <f t="shared" si="17"/>
        <v>6076507</v>
      </c>
      <c r="BY71" s="74">
        <f t="shared" si="48"/>
        <v>5775289.0903000003</v>
      </c>
      <c r="BZ71" s="74">
        <f t="shared" si="48"/>
        <v>5474116.3527469905</v>
      </c>
      <c r="CA71" s="74">
        <f t="shared" si="48"/>
        <v>5173015.8821975924</v>
      </c>
      <c r="CB71" s="74">
        <f t="shared" si="48"/>
        <v>4871915.4116481943</v>
      </c>
      <c r="CC71" s="74">
        <f t="shared" si="48"/>
        <v>4570845.0511458516</v>
      </c>
      <c r="CD71" s="74">
        <f t="shared" si="48"/>
        <v>4269729.5255729258</v>
      </c>
      <c r="CE71" s="74">
        <f t="shared" si="48"/>
        <v>3968614</v>
      </c>
      <c r="CF71" s="74"/>
      <c r="CG71" s="74">
        <f t="shared" si="19"/>
        <v>6076507</v>
      </c>
      <c r="CH71" s="74">
        <f t="shared" si="49"/>
        <v>5775289.0903000003</v>
      </c>
      <c r="CI71" s="74">
        <f t="shared" si="49"/>
        <v>5474116.3527469905</v>
      </c>
      <c r="CJ71" s="74">
        <f t="shared" si="49"/>
        <v>5173015.8821975924</v>
      </c>
      <c r="CK71" s="74">
        <f t="shared" si="49"/>
        <v>4871915.4116481943</v>
      </c>
      <c r="CL71" s="74">
        <f t="shared" si="49"/>
        <v>4570845.0511458516</v>
      </c>
      <c r="CM71" s="74">
        <f t="shared" si="49"/>
        <v>4269729.5255729258</v>
      </c>
      <c r="CN71" s="74">
        <f t="shared" si="49"/>
        <v>3968614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>
        <v>0</v>
      </c>
      <c r="H72" s="6">
        <v>46</v>
      </c>
      <c r="I72" s="2" t="s">
        <v>233</v>
      </c>
      <c r="J72" s="60"/>
      <c r="K72" s="123">
        <v>1236.5899999999999</v>
      </c>
      <c r="L72" s="62"/>
      <c r="M72" s="121">
        <v>125</v>
      </c>
      <c r="N72" s="64">
        <f t="shared" si="21"/>
        <v>37.5</v>
      </c>
      <c r="O72" s="64">
        <f t="shared" si="22"/>
        <v>741.95</v>
      </c>
      <c r="P72" s="64">
        <f t="shared" si="23"/>
        <v>0</v>
      </c>
      <c r="Q72" s="64">
        <f t="shared" si="24"/>
        <v>0</v>
      </c>
      <c r="R72" s="65">
        <f t="shared" si="25"/>
        <v>0.1</v>
      </c>
      <c r="S72" s="65">
        <f t="shared" si="7"/>
        <v>0</v>
      </c>
      <c r="T72" s="64">
        <f t="shared" si="8"/>
        <v>0</v>
      </c>
      <c r="U72" s="64">
        <f t="shared" si="26"/>
        <v>0</v>
      </c>
      <c r="V72" s="124">
        <v>35</v>
      </c>
      <c r="W72" s="64">
        <f t="shared" si="27"/>
        <v>8.75</v>
      </c>
      <c r="X72" s="27">
        <f t="shared" si="28"/>
        <v>37.5</v>
      </c>
      <c r="Y72" s="11">
        <f t="shared" si="29"/>
        <v>1282.8399999999999</v>
      </c>
      <c r="Z72" s="61">
        <v>2307946074</v>
      </c>
      <c r="AA72" s="63">
        <v>7630</v>
      </c>
      <c r="AB72" s="27">
        <f t="shared" si="9"/>
        <v>302483.09999999998</v>
      </c>
      <c r="AC72" s="10">
        <f t="shared" si="10"/>
        <v>1.1792149999999999</v>
      </c>
      <c r="AD72" s="63">
        <v>181934</v>
      </c>
      <c r="AE72" s="10">
        <f t="shared" si="11"/>
        <v>1.3189850000000001</v>
      </c>
      <c r="AF72" s="10">
        <f t="shared" si="39"/>
        <v>-0.22114600000000001</v>
      </c>
      <c r="AG72" s="66">
        <f t="shared" si="12"/>
        <v>0.01</v>
      </c>
      <c r="AH72" s="67">
        <f t="shared" si="13"/>
        <v>0</v>
      </c>
      <c r="AI72" s="68">
        <f t="shared" si="30"/>
        <v>0.01</v>
      </c>
      <c r="AJ72" s="63">
        <v>384</v>
      </c>
      <c r="AK72">
        <v>4</v>
      </c>
      <c r="AL72" s="26">
        <f t="shared" si="31"/>
        <v>153600</v>
      </c>
      <c r="AM72" s="63">
        <v>0</v>
      </c>
      <c r="AN72">
        <v>0</v>
      </c>
      <c r="AO72" s="26">
        <f t="shared" si="32"/>
        <v>0</v>
      </c>
      <c r="AP72" s="26">
        <f t="shared" si="14"/>
        <v>147847</v>
      </c>
      <c r="AQ72" s="26">
        <f t="shared" si="33"/>
        <v>301447</v>
      </c>
      <c r="AR72" s="69">
        <v>177907</v>
      </c>
      <c r="AS72" s="69">
        <f t="shared" si="40"/>
        <v>301447</v>
      </c>
      <c r="AT72" s="63">
        <v>279493</v>
      </c>
      <c r="AU72" s="26">
        <f t="shared" si="41"/>
        <v>21954</v>
      </c>
      <c r="AV72" s="70" t="str">
        <f t="shared" si="43"/>
        <v>Yes</v>
      </c>
      <c r="AW72" s="69">
        <f t="shared" si="34"/>
        <v>21954</v>
      </c>
      <c r="AX72" s="71">
        <f t="shared" si="35"/>
        <v>301447</v>
      </c>
      <c r="AY72" s="72">
        <f t="shared" si="42"/>
        <v>301447</v>
      </c>
      <c r="AZ72" s="73">
        <f t="shared" si="36"/>
        <v>21954</v>
      </c>
      <c r="BA72" s="73"/>
      <c r="BB72" s="73">
        <f t="shared" si="37"/>
        <v>11956.049296856678</v>
      </c>
      <c r="BC72" s="26"/>
      <c r="BE72" s="74">
        <f t="shared" si="38"/>
        <v>0</v>
      </c>
      <c r="BF72" s="74">
        <f t="shared" si="46"/>
        <v>0</v>
      </c>
      <c r="BG72" s="74">
        <f t="shared" si="46"/>
        <v>0</v>
      </c>
      <c r="BH72" s="74">
        <f t="shared" si="46"/>
        <v>0</v>
      </c>
      <c r="BI72" s="74">
        <f t="shared" si="46"/>
        <v>0</v>
      </c>
      <c r="BJ72" s="74">
        <f t="shared" si="46"/>
        <v>0</v>
      </c>
      <c r="BK72" s="74">
        <f t="shared" si="46"/>
        <v>0</v>
      </c>
      <c r="BL72" s="74">
        <f t="shared" si="46"/>
        <v>0</v>
      </c>
      <c r="BM72" s="74"/>
      <c r="BO72" s="74">
        <f t="shared" si="47"/>
        <v>0</v>
      </c>
      <c r="BP72" s="74">
        <f t="shared" si="47"/>
        <v>0</v>
      </c>
      <c r="BQ72" s="74">
        <f t="shared" si="47"/>
        <v>0</v>
      </c>
      <c r="BR72" s="74">
        <f t="shared" si="47"/>
        <v>0</v>
      </c>
      <c r="BS72" s="74">
        <f t="shared" si="47"/>
        <v>0</v>
      </c>
      <c r="BT72" s="74">
        <f t="shared" si="47"/>
        <v>0</v>
      </c>
      <c r="BU72" s="74">
        <f t="shared" si="47"/>
        <v>0</v>
      </c>
      <c r="BV72" s="74">
        <f t="shared" si="45"/>
        <v>0</v>
      </c>
      <c r="BX72" s="74">
        <f t="shared" si="17"/>
        <v>301447</v>
      </c>
      <c r="BY72" s="74">
        <f t="shared" si="48"/>
        <v>301447</v>
      </c>
      <c r="BZ72" s="74">
        <f t="shared" si="48"/>
        <v>301447</v>
      </c>
      <c r="CA72" s="74">
        <f t="shared" si="48"/>
        <v>301447</v>
      </c>
      <c r="CB72" s="74">
        <f t="shared" si="48"/>
        <v>301447</v>
      </c>
      <c r="CC72" s="74">
        <f t="shared" si="48"/>
        <v>301447</v>
      </c>
      <c r="CD72" s="74">
        <f t="shared" si="48"/>
        <v>301447</v>
      </c>
      <c r="CE72" s="74">
        <f t="shared" si="48"/>
        <v>301447</v>
      </c>
      <c r="CF72" s="74"/>
      <c r="CG72" s="74">
        <f t="shared" si="19"/>
        <v>301447</v>
      </c>
      <c r="CH72" s="74">
        <f t="shared" si="49"/>
        <v>301447</v>
      </c>
      <c r="CI72" s="74">
        <f t="shared" si="49"/>
        <v>301447</v>
      </c>
      <c r="CJ72" s="74">
        <f t="shared" si="49"/>
        <v>301447</v>
      </c>
      <c r="CK72" s="74">
        <f t="shared" si="49"/>
        <v>301447</v>
      </c>
      <c r="CL72" s="74">
        <f t="shared" si="49"/>
        <v>301447</v>
      </c>
      <c r="CM72" s="74">
        <f t="shared" si="49"/>
        <v>301447</v>
      </c>
      <c r="CN72" s="74">
        <f t="shared" si="49"/>
        <v>301447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>
        <v>39</v>
      </c>
      <c r="H73" s="6">
        <v>47</v>
      </c>
      <c r="I73" s="2" t="s">
        <v>234</v>
      </c>
      <c r="J73" s="60"/>
      <c r="K73" s="123">
        <v>1042.69</v>
      </c>
      <c r="L73" s="76"/>
      <c r="M73" s="121">
        <v>542</v>
      </c>
      <c r="N73" s="64">
        <f t="shared" si="21"/>
        <v>162.6</v>
      </c>
      <c r="O73" s="64">
        <f t="shared" si="22"/>
        <v>625.61</v>
      </c>
      <c r="P73" s="64">
        <f t="shared" si="23"/>
        <v>0</v>
      </c>
      <c r="Q73" s="64">
        <f t="shared" si="24"/>
        <v>0</v>
      </c>
      <c r="R73" s="65">
        <f t="shared" si="25"/>
        <v>0.52</v>
      </c>
      <c r="S73" s="65">
        <f t="shared" si="7"/>
        <v>0</v>
      </c>
      <c r="T73" s="64">
        <f t="shared" si="8"/>
        <v>0</v>
      </c>
      <c r="U73" s="64">
        <f t="shared" si="26"/>
        <v>0</v>
      </c>
      <c r="V73" s="124">
        <v>61</v>
      </c>
      <c r="W73" s="64">
        <f t="shared" si="27"/>
        <v>15.25</v>
      </c>
      <c r="X73" s="27">
        <f t="shared" si="28"/>
        <v>162.6</v>
      </c>
      <c r="Y73" s="11">
        <f t="shared" si="29"/>
        <v>1220.54</v>
      </c>
      <c r="Z73" s="61">
        <v>1888370129</v>
      </c>
      <c r="AA73" s="63">
        <v>11176</v>
      </c>
      <c r="AB73" s="27">
        <f t="shared" si="9"/>
        <v>168966.55</v>
      </c>
      <c r="AC73" s="10">
        <f t="shared" si="10"/>
        <v>0.65870799999999996</v>
      </c>
      <c r="AD73" s="63">
        <v>90480</v>
      </c>
      <c r="AE73" s="10">
        <f t="shared" si="11"/>
        <v>0.65596200000000005</v>
      </c>
      <c r="AF73" s="10">
        <f t="shared" si="39"/>
        <v>0.34211599999999998</v>
      </c>
      <c r="AG73" s="66">
        <f t="shared" si="12"/>
        <v>0.34211599999999998</v>
      </c>
      <c r="AH73" s="67">
        <f t="shared" si="13"/>
        <v>0</v>
      </c>
      <c r="AI73" s="68">
        <f t="shared" si="30"/>
        <v>0.34211599999999998</v>
      </c>
      <c r="AJ73" s="63">
        <v>0</v>
      </c>
      <c r="AK73">
        <v>0</v>
      </c>
      <c r="AL73" s="26">
        <f t="shared" si="31"/>
        <v>0</v>
      </c>
      <c r="AM73" s="63">
        <v>0</v>
      </c>
      <c r="AN73">
        <v>0</v>
      </c>
      <c r="AO73" s="26">
        <f t="shared" si="32"/>
        <v>0</v>
      </c>
      <c r="AP73" s="26">
        <f t="shared" si="14"/>
        <v>4812451</v>
      </c>
      <c r="AQ73" s="26">
        <f t="shared" si="33"/>
        <v>4812451</v>
      </c>
      <c r="AR73" s="69">
        <v>5669122</v>
      </c>
      <c r="AS73" s="69">
        <f t="shared" si="40"/>
        <v>5669122</v>
      </c>
      <c r="AT73" s="63">
        <v>5669122</v>
      </c>
      <c r="AU73" s="26">
        <f t="shared" si="41"/>
        <v>856671</v>
      </c>
      <c r="AV73" s="70" t="str">
        <f t="shared" si="43"/>
        <v>No</v>
      </c>
      <c r="AW73" s="69">
        <f t="shared" si="34"/>
        <v>0</v>
      </c>
      <c r="AX73" s="71">
        <f t="shared" si="35"/>
        <v>5669122</v>
      </c>
      <c r="AY73" s="72">
        <f t="shared" si="42"/>
        <v>5669122</v>
      </c>
      <c r="AZ73" s="73">
        <f t="shared" si="36"/>
        <v>0</v>
      </c>
      <c r="BA73" s="73"/>
      <c r="BB73" s="73">
        <f t="shared" si="37"/>
        <v>13490.80119690416</v>
      </c>
      <c r="BC73" s="26"/>
      <c r="BE73" s="74">
        <f t="shared" si="38"/>
        <v>-856671</v>
      </c>
      <c r="BF73" s="74">
        <f t="shared" si="46"/>
        <v>-856671</v>
      </c>
      <c r="BG73" s="74">
        <f t="shared" si="46"/>
        <v>-856671</v>
      </c>
      <c r="BH73" s="74">
        <f t="shared" si="46"/>
        <v>-856671</v>
      </c>
      <c r="BI73" s="74">
        <f t="shared" si="46"/>
        <v>-856671</v>
      </c>
      <c r="BJ73" s="74">
        <f t="shared" si="46"/>
        <v>-856671</v>
      </c>
      <c r="BK73" s="74">
        <f t="shared" si="46"/>
        <v>-856671</v>
      </c>
      <c r="BL73" s="74">
        <f t="shared" si="46"/>
        <v>-856671</v>
      </c>
      <c r="BM73" s="74"/>
      <c r="BO73" s="74">
        <f t="shared" si="47"/>
        <v>0</v>
      </c>
      <c r="BP73" s="74">
        <f t="shared" si="47"/>
        <v>-122418.2859</v>
      </c>
      <c r="BQ73" s="74">
        <f t="shared" si="47"/>
        <v>-142807.0557</v>
      </c>
      <c r="BR73" s="74">
        <f t="shared" si="47"/>
        <v>-171334.2</v>
      </c>
      <c r="BS73" s="74">
        <f t="shared" si="47"/>
        <v>-214167.75</v>
      </c>
      <c r="BT73" s="74">
        <f t="shared" si="47"/>
        <v>-285528.44429999997</v>
      </c>
      <c r="BU73" s="74">
        <f t="shared" si="47"/>
        <v>-428335.5</v>
      </c>
      <c r="BV73" s="74">
        <f t="shared" si="45"/>
        <v>-856671</v>
      </c>
      <c r="BX73" s="74">
        <f t="shared" si="17"/>
        <v>5669122</v>
      </c>
      <c r="BY73" s="74">
        <f t="shared" si="48"/>
        <v>5546703.7141000004</v>
      </c>
      <c r="BZ73" s="74">
        <f t="shared" si="48"/>
        <v>5526314.9442999996</v>
      </c>
      <c r="CA73" s="74">
        <f t="shared" si="48"/>
        <v>5497787.7999999998</v>
      </c>
      <c r="CB73" s="74">
        <f t="shared" si="48"/>
        <v>5454954.25</v>
      </c>
      <c r="CC73" s="74">
        <f t="shared" si="48"/>
        <v>5383593.5557000004</v>
      </c>
      <c r="CD73" s="74">
        <f t="shared" si="48"/>
        <v>5240786.5</v>
      </c>
      <c r="CE73" s="74">
        <f t="shared" si="48"/>
        <v>4812451</v>
      </c>
      <c r="CF73" s="74"/>
      <c r="CG73" s="74">
        <f t="shared" si="19"/>
        <v>5669122</v>
      </c>
      <c r="CH73" s="74">
        <f t="shared" si="49"/>
        <v>5669122</v>
      </c>
      <c r="CI73" s="74">
        <f t="shared" si="49"/>
        <v>5669122</v>
      </c>
      <c r="CJ73" s="74">
        <f t="shared" si="49"/>
        <v>5669122</v>
      </c>
      <c r="CK73" s="74">
        <f t="shared" si="49"/>
        <v>5669122</v>
      </c>
      <c r="CL73" s="74">
        <f t="shared" si="49"/>
        <v>5669122</v>
      </c>
      <c r="CM73" s="74">
        <f t="shared" si="49"/>
        <v>5669122</v>
      </c>
      <c r="CN73" s="74">
        <f t="shared" si="49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>
        <v>0</v>
      </c>
      <c r="H74" s="6">
        <v>48</v>
      </c>
      <c r="I74" s="2" t="s">
        <v>235</v>
      </c>
      <c r="J74" s="60"/>
      <c r="K74" s="123">
        <v>2458.6999999999998</v>
      </c>
      <c r="L74" s="62"/>
      <c r="M74" s="121">
        <v>503</v>
      </c>
      <c r="N74" s="64">
        <f t="shared" si="21"/>
        <v>150.9</v>
      </c>
      <c r="O74" s="64">
        <f t="shared" si="22"/>
        <v>1475.22</v>
      </c>
      <c r="P74" s="64">
        <f t="shared" si="23"/>
        <v>0</v>
      </c>
      <c r="Q74" s="64">
        <f t="shared" si="24"/>
        <v>0</v>
      </c>
      <c r="R74" s="65">
        <f t="shared" si="25"/>
        <v>0.2</v>
      </c>
      <c r="S74" s="65">
        <f t="shared" si="7"/>
        <v>0</v>
      </c>
      <c r="T74" s="64">
        <f t="shared" si="8"/>
        <v>0</v>
      </c>
      <c r="U74" s="64">
        <f t="shared" si="26"/>
        <v>0</v>
      </c>
      <c r="V74" s="124">
        <v>47</v>
      </c>
      <c r="W74" s="64">
        <f t="shared" si="27"/>
        <v>11.75</v>
      </c>
      <c r="X74" s="27">
        <f t="shared" si="28"/>
        <v>150.9</v>
      </c>
      <c r="Y74" s="11">
        <f t="shared" si="29"/>
        <v>2621.35</v>
      </c>
      <c r="Z74" s="61">
        <v>2631023954.3299999</v>
      </c>
      <c r="AA74" s="63">
        <v>16977</v>
      </c>
      <c r="AB74" s="27">
        <f t="shared" si="9"/>
        <v>154975.79</v>
      </c>
      <c r="AC74" s="10">
        <f t="shared" si="10"/>
        <v>0.60416499999999995</v>
      </c>
      <c r="AD74" s="63">
        <v>124495</v>
      </c>
      <c r="AE74" s="10">
        <f t="shared" si="11"/>
        <v>0.902563</v>
      </c>
      <c r="AF74" s="10">
        <f t="shared" si="39"/>
        <v>0.30631599999999998</v>
      </c>
      <c r="AG74" s="66">
        <f t="shared" si="12"/>
        <v>0.30631599999999998</v>
      </c>
      <c r="AH74" s="67">
        <f t="shared" si="13"/>
        <v>0</v>
      </c>
      <c r="AI74" s="68">
        <f t="shared" si="30"/>
        <v>0.30631599999999998</v>
      </c>
      <c r="AJ74" s="63">
        <v>0</v>
      </c>
      <c r="AK74">
        <v>0</v>
      </c>
      <c r="AL74" s="26">
        <f t="shared" si="31"/>
        <v>0</v>
      </c>
      <c r="AM74" s="63">
        <v>0</v>
      </c>
      <c r="AN74">
        <v>0</v>
      </c>
      <c r="AO74" s="26">
        <f t="shared" si="32"/>
        <v>0</v>
      </c>
      <c r="AP74" s="26">
        <f t="shared" si="14"/>
        <v>9254131</v>
      </c>
      <c r="AQ74" s="26">
        <f t="shared" si="33"/>
        <v>9254131</v>
      </c>
      <c r="AR74" s="69">
        <v>9684435</v>
      </c>
      <c r="AS74" s="69">
        <f t="shared" si="40"/>
        <v>9254131</v>
      </c>
      <c r="AT74" s="63">
        <v>10341646</v>
      </c>
      <c r="AU74" s="26">
        <f t="shared" si="41"/>
        <v>1087515</v>
      </c>
      <c r="AV74" s="70" t="str">
        <f t="shared" si="43"/>
        <v>No</v>
      </c>
      <c r="AW74" s="69">
        <f t="shared" si="34"/>
        <v>0</v>
      </c>
      <c r="AX74" s="71">
        <f t="shared" si="35"/>
        <v>10341646</v>
      </c>
      <c r="AY74" s="72">
        <f t="shared" si="42"/>
        <v>10341646</v>
      </c>
      <c r="AZ74" s="73">
        <f t="shared" si="36"/>
        <v>0</v>
      </c>
      <c r="BA74" s="73"/>
      <c r="BB74" s="73">
        <f t="shared" si="37"/>
        <v>12287.411538617969</v>
      </c>
      <c r="BC74" s="26"/>
      <c r="BE74" s="74">
        <f t="shared" si="38"/>
        <v>-1087515</v>
      </c>
      <c r="BF74" s="74">
        <f t="shared" si="46"/>
        <v>-1087515</v>
      </c>
      <c r="BG74" s="74">
        <f t="shared" si="46"/>
        <v>-932109.10649999976</v>
      </c>
      <c r="BH74" s="74">
        <f t="shared" si="46"/>
        <v>-776726.51844644919</v>
      </c>
      <c r="BI74" s="74">
        <f t="shared" si="46"/>
        <v>-621381.21475715935</v>
      </c>
      <c r="BJ74" s="74">
        <f t="shared" si="46"/>
        <v>-466035.91106786951</v>
      </c>
      <c r="BK74" s="74">
        <f t="shared" si="46"/>
        <v>-310706.14190894924</v>
      </c>
      <c r="BL74" s="74">
        <f t="shared" si="46"/>
        <v>-155353.07095447555</v>
      </c>
      <c r="BM74" s="74"/>
      <c r="BO74" s="74">
        <f t="shared" si="47"/>
        <v>0</v>
      </c>
      <c r="BP74" s="74">
        <f t="shared" si="47"/>
        <v>-155405.89350000001</v>
      </c>
      <c r="BQ74" s="74">
        <f t="shared" si="47"/>
        <v>-155382.58805354996</v>
      </c>
      <c r="BR74" s="74">
        <f t="shared" si="47"/>
        <v>-155345.30368928984</v>
      </c>
      <c r="BS74" s="74">
        <f t="shared" si="47"/>
        <v>-155345.30368928984</v>
      </c>
      <c r="BT74" s="74">
        <f t="shared" si="47"/>
        <v>-155329.76915892091</v>
      </c>
      <c r="BU74" s="74">
        <f t="shared" si="47"/>
        <v>-155353.07095447462</v>
      </c>
      <c r="BV74" s="74">
        <f t="shared" si="45"/>
        <v>-155353.07095447555</v>
      </c>
      <c r="BX74" s="74">
        <f t="shared" si="17"/>
        <v>10341646</v>
      </c>
      <c r="BY74" s="74">
        <f t="shared" si="48"/>
        <v>10186240.1065</v>
      </c>
      <c r="BZ74" s="74">
        <f t="shared" si="48"/>
        <v>10030857.518446449</v>
      </c>
      <c r="CA74" s="74">
        <f t="shared" si="48"/>
        <v>9875512.2147571594</v>
      </c>
      <c r="CB74" s="74">
        <f t="shared" si="48"/>
        <v>9720166.9110678695</v>
      </c>
      <c r="CC74" s="74">
        <f t="shared" si="48"/>
        <v>9564837.1419089492</v>
      </c>
      <c r="CD74" s="74">
        <f t="shared" si="48"/>
        <v>9409484.0709544756</v>
      </c>
      <c r="CE74" s="74">
        <f t="shared" si="48"/>
        <v>9254131</v>
      </c>
      <c r="CF74" s="74"/>
      <c r="CG74" s="74">
        <f t="shared" si="19"/>
        <v>10341646</v>
      </c>
      <c r="CH74" s="74">
        <f t="shared" si="49"/>
        <v>10186240.1065</v>
      </c>
      <c r="CI74" s="74">
        <f t="shared" si="49"/>
        <v>10030857.518446449</v>
      </c>
      <c r="CJ74" s="74">
        <f t="shared" si="49"/>
        <v>9875512.2147571594</v>
      </c>
      <c r="CK74" s="74">
        <f t="shared" si="49"/>
        <v>9720166.9110678695</v>
      </c>
      <c r="CL74" s="74">
        <f t="shared" si="49"/>
        <v>9564837.1419089492</v>
      </c>
      <c r="CM74" s="74">
        <f t="shared" si="49"/>
        <v>9409484.0709544756</v>
      </c>
      <c r="CN74" s="74">
        <f t="shared" si="49"/>
        <v>9254131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>
        <v>33</v>
      </c>
      <c r="H75" s="6">
        <v>49</v>
      </c>
      <c r="I75" s="2" t="s">
        <v>236</v>
      </c>
      <c r="J75" s="60"/>
      <c r="K75" s="123">
        <v>4745.8</v>
      </c>
      <c r="L75" s="76"/>
      <c r="M75" s="121">
        <v>2168</v>
      </c>
      <c r="N75" s="64">
        <f t="shared" si="21"/>
        <v>650.4</v>
      </c>
      <c r="O75" s="64">
        <f t="shared" si="22"/>
        <v>2847.48</v>
      </c>
      <c r="P75" s="64">
        <f t="shared" si="23"/>
        <v>0</v>
      </c>
      <c r="Q75" s="64">
        <f t="shared" si="24"/>
        <v>0</v>
      </c>
      <c r="R75" s="65">
        <f t="shared" si="25"/>
        <v>0.46</v>
      </c>
      <c r="S75" s="65">
        <f t="shared" si="7"/>
        <v>0</v>
      </c>
      <c r="T75" s="64">
        <f t="shared" si="8"/>
        <v>0</v>
      </c>
      <c r="U75" s="64">
        <f t="shared" si="26"/>
        <v>0</v>
      </c>
      <c r="V75" s="124">
        <v>206</v>
      </c>
      <c r="W75" s="64">
        <f t="shared" si="27"/>
        <v>51.5</v>
      </c>
      <c r="X75" s="27">
        <f t="shared" si="28"/>
        <v>650.4</v>
      </c>
      <c r="Y75" s="11">
        <f t="shared" si="29"/>
        <v>5447.7</v>
      </c>
      <c r="Z75" s="61">
        <v>5550865510.6700001</v>
      </c>
      <c r="AA75" s="63">
        <v>41245</v>
      </c>
      <c r="AB75" s="27">
        <f t="shared" si="9"/>
        <v>134582.75</v>
      </c>
      <c r="AC75" s="10">
        <f t="shared" si="10"/>
        <v>0.52466400000000002</v>
      </c>
      <c r="AD75" s="63">
        <v>90741</v>
      </c>
      <c r="AE75" s="10">
        <f t="shared" si="11"/>
        <v>0.65785400000000005</v>
      </c>
      <c r="AF75" s="10">
        <f t="shared" si="39"/>
        <v>0.43537900000000002</v>
      </c>
      <c r="AG75" s="66">
        <f t="shared" si="12"/>
        <v>0.43537900000000002</v>
      </c>
      <c r="AH75" s="67">
        <f t="shared" si="13"/>
        <v>0</v>
      </c>
      <c r="AI75" s="68">
        <f t="shared" si="30"/>
        <v>0.43537900000000002</v>
      </c>
      <c r="AJ75" s="63">
        <v>0</v>
      </c>
      <c r="AK75">
        <v>0</v>
      </c>
      <c r="AL75" s="26">
        <f t="shared" si="31"/>
        <v>0</v>
      </c>
      <c r="AM75" s="63">
        <v>0</v>
      </c>
      <c r="AN75">
        <v>0</v>
      </c>
      <c r="AO75" s="26">
        <f t="shared" si="32"/>
        <v>0</v>
      </c>
      <c r="AP75" s="26">
        <f t="shared" si="14"/>
        <v>27335158</v>
      </c>
      <c r="AQ75" s="26">
        <f t="shared" si="33"/>
        <v>27335158</v>
      </c>
      <c r="AR75" s="69">
        <v>28585010</v>
      </c>
      <c r="AS75" s="69">
        <f t="shared" si="40"/>
        <v>29823645</v>
      </c>
      <c r="AT75" s="63">
        <v>29823645</v>
      </c>
      <c r="AU75" s="26">
        <f t="shared" si="41"/>
        <v>2488487</v>
      </c>
      <c r="AV75" s="70" t="str">
        <f t="shared" si="43"/>
        <v>No</v>
      </c>
      <c r="AW75" s="69">
        <f t="shared" si="34"/>
        <v>0</v>
      </c>
      <c r="AX75" s="71">
        <f t="shared" si="35"/>
        <v>29823645</v>
      </c>
      <c r="AY75" s="72">
        <f t="shared" si="42"/>
        <v>29823645</v>
      </c>
      <c r="AZ75" s="73">
        <f t="shared" si="36"/>
        <v>0</v>
      </c>
      <c r="BA75" s="73"/>
      <c r="BB75" s="73">
        <f t="shared" si="37"/>
        <v>13229.538223271102</v>
      </c>
      <c r="BC75" s="26"/>
      <c r="BE75" s="74">
        <f t="shared" si="38"/>
        <v>-2488487</v>
      </c>
      <c r="BF75" s="74">
        <f t="shared" si="46"/>
        <v>-2488487</v>
      </c>
      <c r="BG75" s="74">
        <f t="shared" si="46"/>
        <v>-2488487</v>
      </c>
      <c r="BH75" s="74">
        <f t="shared" si="46"/>
        <v>-2488487</v>
      </c>
      <c r="BI75" s="74">
        <f t="shared" si="46"/>
        <v>-2488487</v>
      </c>
      <c r="BJ75" s="74">
        <f t="shared" si="46"/>
        <v>-2488487</v>
      </c>
      <c r="BK75" s="74">
        <f t="shared" si="46"/>
        <v>-2488487</v>
      </c>
      <c r="BL75" s="74">
        <f t="shared" si="46"/>
        <v>-2488487</v>
      </c>
      <c r="BM75" s="74"/>
      <c r="BO75" s="74">
        <f t="shared" si="47"/>
        <v>0</v>
      </c>
      <c r="BP75" s="74">
        <f t="shared" si="47"/>
        <v>-355604.79229999997</v>
      </c>
      <c r="BQ75" s="74">
        <f t="shared" si="47"/>
        <v>-414830.78289999999</v>
      </c>
      <c r="BR75" s="74">
        <f t="shared" si="47"/>
        <v>-497697.4</v>
      </c>
      <c r="BS75" s="74">
        <f t="shared" si="47"/>
        <v>-622121.75</v>
      </c>
      <c r="BT75" s="74">
        <f t="shared" si="47"/>
        <v>-829412.71710000001</v>
      </c>
      <c r="BU75" s="74">
        <f t="shared" si="47"/>
        <v>-1244243.5</v>
      </c>
      <c r="BV75" s="74">
        <f t="shared" si="45"/>
        <v>-2488487</v>
      </c>
      <c r="BX75" s="74">
        <f t="shared" si="17"/>
        <v>29823645</v>
      </c>
      <c r="BY75" s="74">
        <f t="shared" si="48"/>
        <v>29468040.207699999</v>
      </c>
      <c r="BZ75" s="74">
        <f t="shared" si="48"/>
        <v>29408814.217100002</v>
      </c>
      <c r="CA75" s="74">
        <f t="shared" si="48"/>
        <v>29325947.600000001</v>
      </c>
      <c r="CB75" s="74">
        <f t="shared" si="48"/>
        <v>29201523.25</v>
      </c>
      <c r="CC75" s="74">
        <f t="shared" si="48"/>
        <v>28994232.282899998</v>
      </c>
      <c r="CD75" s="74">
        <f t="shared" si="48"/>
        <v>28579401.5</v>
      </c>
      <c r="CE75" s="74">
        <f t="shared" si="48"/>
        <v>27335158</v>
      </c>
      <c r="CF75" s="74"/>
      <c r="CG75" s="74">
        <f t="shared" si="19"/>
        <v>29823645</v>
      </c>
      <c r="CH75" s="74">
        <f t="shared" ref="CH75:CN90" si="50">IF(OR($C75=1,$B75=1),MAX(BY75,CG75,$AR75),BY75)</f>
        <v>29823645</v>
      </c>
      <c r="CI75" s="74">
        <f t="shared" si="50"/>
        <v>29823645</v>
      </c>
      <c r="CJ75" s="74">
        <f t="shared" si="50"/>
        <v>29823645</v>
      </c>
      <c r="CK75" s="74">
        <f t="shared" si="50"/>
        <v>29823645</v>
      </c>
      <c r="CL75" s="74">
        <f t="shared" si="50"/>
        <v>29823645</v>
      </c>
      <c r="CM75" s="74">
        <f t="shared" si="50"/>
        <v>29823645</v>
      </c>
      <c r="CN75" s="74">
        <f t="shared" si="50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>
        <v>0</v>
      </c>
      <c r="H76" s="6">
        <v>50</v>
      </c>
      <c r="I76" s="2" t="s">
        <v>237</v>
      </c>
      <c r="J76" s="60"/>
      <c r="K76" s="123">
        <v>510.89</v>
      </c>
      <c r="L76" s="62"/>
      <c r="M76" s="121">
        <v>121</v>
      </c>
      <c r="N76" s="64">
        <f t="shared" si="21"/>
        <v>36.299999999999997</v>
      </c>
      <c r="O76" s="64">
        <f t="shared" si="22"/>
        <v>306.52999999999997</v>
      </c>
      <c r="P76" s="64">
        <f t="shared" si="23"/>
        <v>0</v>
      </c>
      <c r="Q76" s="64">
        <f t="shared" si="24"/>
        <v>0</v>
      </c>
      <c r="R76" s="65">
        <f t="shared" si="25"/>
        <v>0.24</v>
      </c>
      <c r="S76" s="65">
        <f t="shared" si="7"/>
        <v>0</v>
      </c>
      <c r="T76" s="64">
        <f t="shared" si="8"/>
        <v>0</v>
      </c>
      <c r="U76" s="64">
        <f t="shared" si="26"/>
        <v>0</v>
      </c>
      <c r="V76" s="124">
        <v>17</v>
      </c>
      <c r="W76" s="64">
        <f t="shared" si="27"/>
        <v>4.25</v>
      </c>
      <c r="X76" s="27">
        <f t="shared" si="28"/>
        <v>36.299999999999997</v>
      </c>
      <c r="Y76" s="11">
        <f t="shared" si="29"/>
        <v>551.43999999999994</v>
      </c>
      <c r="Z76" s="61">
        <v>2151119350.3299999</v>
      </c>
      <c r="AA76" s="63">
        <v>6793</v>
      </c>
      <c r="AB76" s="27">
        <f t="shared" si="9"/>
        <v>316667.06</v>
      </c>
      <c r="AC76" s="10">
        <f t="shared" si="10"/>
        <v>1.2345109999999999</v>
      </c>
      <c r="AD76" s="63">
        <v>96734</v>
      </c>
      <c r="AE76" s="10">
        <f t="shared" si="11"/>
        <v>0.70130199999999998</v>
      </c>
      <c r="AF76" s="10">
        <f t="shared" si="39"/>
        <v>-7.4548000000000003E-2</v>
      </c>
      <c r="AG76" s="66">
        <f t="shared" si="12"/>
        <v>0.01</v>
      </c>
      <c r="AH76" s="67">
        <f t="shared" si="13"/>
        <v>0</v>
      </c>
      <c r="AI76" s="68">
        <f t="shared" si="30"/>
        <v>0.01</v>
      </c>
      <c r="AJ76" s="63">
        <v>253</v>
      </c>
      <c r="AK76">
        <v>6</v>
      </c>
      <c r="AL76" s="26">
        <f t="shared" si="31"/>
        <v>151800</v>
      </c>
      <c r="AM76" s="63">
        <v>0</v>
      </c>
      <c r="AN76">
        <v>0</v>
      </c>
      <c r="AO76" s="26">
        <f t="shared" si="32"/>
        <v>0</v>
      </c>
      <c r="AP76" s="26">
        <f t="shared" si="14"/>
        <v>63553</v>
      </c>
      <c r="AQ76" s="26">
        <f t="shared" si="33"/>
        <v>215353</v>
      </c>
      <c r="AR76" s="69">
        <v>105052</v>
      </c>
      <c r="AS76" s="69">
        <f t="shared" si="40"/>
        <v>215353</v>
      </c>
      <c r="AT76" s="63">
        <v>213526</v>
      </c>
      <c r="AU76" s="26">
        <f t="shared" si="41"/>
        <v>1827</v>
      </c>
      <c r="AV76" s="70" t="str">
        <f t="shared" si="43"/>
        <v>Yes</v>
      </c>
      <c r="AW76" s="69">
        <f t="shared" si="34"/>
        <v>1827</v>
      </c>
      <c r="AX76" s="71">
        <f t="shared" si="35"/>
        <v>215353</v>
      </c>
      <c r="AY76" s="72">
        <f t="shared" si="42"/>
        <v>215353</v>
      </c>
      <c r="AZ76" s="73">
        <f t="shared" si="36"/>
        <v>1827</v>
      </c>
      <c r="BA76" s="73"/>
      <c r="BB76" s="73">
        <f t="shared" si="37"/>
        <v>12439.754154514669</v>
      </c>
      <c r="BC76" s="26"/>
      <c r="BE76" s="74">
        <f t="shared" si="38"/>
        <v>0</v>
      </c>
      <c r="BF76" s="74">
        <f t="shared" si="46"/>
        <v>0</v>
      </c>
      <c r="BG76" s="74">
        <f t="shared" si="46"/>
        <v>0</v>
      </c>
      <c r="BH76" s="74">
        <f t="shared" si="46"/>
        <v>0</v>
      </c>
      <c r="BI76" s="74">
        <f t="shared" si="46"/>
        <v>0</v>
      </c>
      <c r="BJ76" s="74">
        <f t="shared" si="46"/>
        <v>0</v>
      </c>
      <c r="BK76" s="74">
        <f t="shared" si="46"/>
        <v>0</v>
      </c>
      <c r="BL76" s="74">
        <f t="shared" si="46"/>
        <v>0</v>
      </c>
      <c r="BM76" s="74"/>
      <c r="BO76" s="74">
        <f t="shared" si="47"/>
        <v>0</v>
      </c>
      <c r="BP76" s="74">
        <f t="shared" si="47"/>
        <v>0</v>
      </c>
      <c r="BQ76" s="74">
        <f t="shared" si="47"/>
        <v>0</v>
      </c>
      <c r="BR76" s="74">
        <f t="shared" si="47"/>
        <v>0</v>
      </c>
      <c r="BS76" s="74">
        <f t="shared" si="47"/>
        <v>0</v>
      </c>
      <c r="BT76" s="74">
        <f t="shared" si="47"/>
        <v>0</v>
      </c>
      <c r="BU76" s="74">
        <f t="shared" si="47"/>
        <v>0</v>
      </c>
      <c r="BV76" s="74">
        <f t="shared" si="45"/>
        <v>0</v>
      </c>
      <c r="BX76" s="74">
        <f t="shared" si="17"/>
        <v>215353</v>
      </c>
      <c r="BY76" s="74">
        <f t="shared" si="48"/>
        <v>215353</v>
      </c>
      <c r="BZ76" s="74">
        <f t="shared" si="48"/>
        <v>215353</v>
      </c>
      <c r="CA76" s="74">
        <f t="shared" si="48"/>
        <v>215353</v>
      </c>
      <c r="CB76" s="74">
        <f t="shared" si="48"/>
        <v>215353</v>
      </c>
      <c r="CC76" s="74">
        <f t="shared" si="48"/>
        <v>215353</v>
      </c>
      <c r="CD76" s="74">
        <f t="shared" si="48"/>
        <v>215353</v>
      </c>
      <c r="CE76" s="74">
        <f t="shared" si="48"/>
        <v>215353</v>
      </c>
      <c r="CF76" s="74"/>
      <c r="CG76" s="74">
        <f t="shared" si="19"/>
        <v>215353</v>
      </c>
      <c r="CH76" s="74">
        <f t="shared" si="50"/>
        <v>215353</v>
      </c>
      <c r="CI76" s="74">
        <f t="shared" si="50"/>
        <v>215353</v>
      </c>
      <c r="CJ76" s="74">
        <f t="shared" si="50"/>
        <v>215353</v>
      </c>
      <c r="CK76" s="74">
        <f t="shared" si="50"/>
        <v>215353</v>
      </c>
      <c r="CL76" s="74">
        <f t="shared" si="50"/>
        <v>215353</v>
      </c>
      <c r="CM76" s="74">
        <f t="shared" si="50"/>
        <v>215353</v>
      </c>
      <c r="CN76" s="74">
        <f t="shared" si="50"/>
        <v>215353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>
        <v>0</v>
      </c>
      <c r="H77" s="6">
        <v>51</v>
      </c>
      <c r="I77" s="2" t="s">
        <v>238</v>
      </c>
      <c r="J77" s="60"/>
      <c r="K77" s="123">
        <v>9028.4699999999993</v>
      </c>
      <c r="L77" s="62"/>
      <c r="M77" s="121">
        <v>1572</v>
      </c>
      <c r="N77" s="64">
        <f t="shared" si="21"/>
        <v>471.6</v>
      </c>
      <c r="O77" s="64">
        <f t="shared" si="22"/>
        <v>5417.08</v>
      </c>
      <c r="P77" s="64">
        <f t="shared" si="23"/>
        <v>0</v>
      </c>
      <c r="Q77" s="64">
        <f t="shared" si="24"/>
        <v>0</v>
      </c>
      <c r="R77" s="65">
        <f t="shared" si="25"/>
        <v>0.17</v>
      </c>
      <c r="S77" s="65">
        <f t="shared" si="7"/>
        <v>0</v>
      </c>
      <c r="T77" s="64">
        <f t="shared" si="8"/>
        <v>0</v>
      </c>
      <c r="U77" s="64">
        <f t="shared" si="26"/>
        <v>0</v>
      </c>
      <c r="V77" s="124">
        <v>311</v>
      </c>
      <c r="W77" s="64">
        <f t="shared" si="27"/>
        <v>77.75</v>
      </c>
      <c r="X77" s="27">
        <f t="shared" si="28"/>
        <v>471.6</v>
      </c>
      <c r="Y77" s="11">
        <f t="shared" si="29"/>
        <v>9577.82</v>
      </c>
      <c r="Z77" s="61">
        <v>19919614070.669998</v>
      </c>
      <c r="AA77" s="63">
        <v>62871</v>
      </c>
      <c r="AB77" s="27">
        <f t="shared" si="9"/>
        <v>316833.09999999998</v>
      </c>
      <c r="AC77" s="10">
        <f t="shared" si="10"/>
        <v>1.235158</v>
      </c>
      <c r="AD77" s="63">
        <v>165316</v>
      </c>
      <c r="AE77" s="10">
        <f t="shared" si="11"/>
        <v>1.198507</v>
      </c>
      <c r="AF77" s="10">
        <f t="shared" si="39"/>
        <v>-0.224163</v>
      </c>
      <c r="AG77" s="66">
        <f t="shared" si="12"/>
        <v>0.01</v>
      </c>
      <c r="AH77" s="67">
        <f t="shared" si="13"/>
        <v>0</v>
      </c>
      <c r="AI77" s="68">
        <f t="shared" si="30"/>
        <v>0.01</v>
      </c>
      <c r="AJ77" s="63">
        <v>0</v>
      </c>
      <c r="AK77">
        <v>0</v>
      </c>
      <c r="AL77" s="26">
        <f t="shared" si="31"/>
        <v>0</v>
      </c>
      <c r="AM77" s="63">
        <v>0</v>
      </c>
      <c r="AN77">
        <v>0</v>
      </c>
      <c r="AO77" s="26">
        <f t="shared" si="32"/>
        <v>0</v>
      </c>
      <c r="AP77" s="26">
        <f t="shared" si="14"/>
        <v>1103844</v>
      </c>
      <c r="AQ77" s="26">
        <f t="shared" si="33"/>
        <v>1103844</v>
      </c>
      <c r="AR77" s="69">
        <v>1087165</v>
      </c>
      <c r="AS77" s="69">
        <f t="shared" si="40"/>
        <v>1103844</v>
      </c>
      <c r="AT77" s="63">
        <v>1131021</v>
      </c>
      <c r="AU77" s="26">
        <f t="shared" si="41"/>
        <v>27177</v>
      </c>
      <c r="AV77" s="70" t="str">
        <f t="shared" si="43"/>
        <v>No</v>
      </c>
      <c r="AW77" s="69">
        <f t="shared" si="34"/>
        <v>0</v>
      </c>
      <c r="AX77" s="71">
        <f t="shared" si="35"/>
        <v>1131021</v>
      </c>
      <c r="AY77" s="72">
        <f t="shared" si="42"/>
        <v>1131021</v>
      </c>
      <c r="AZ77" s="73">
        <f t="shared" si="36"/>
        <v>0</v>
      </c>
      <c r="BA77" s="73"/>
      <c r="BB77" s="73">
        <f t="shared" si="37"/>
        <v>12226.254891471091</v>
      </c>
      <c r="BC77" s="26"/>
      <c r="BE77" s="74">
        <f t="shared" si="38"/>
        <v>-27177</v>
      </c>
      <c r="BF77" s="74">
        <f t="shared" si="46"/>
        <v>-27177</v>
      </c>
      <c r="BG77" s="74">
        <f t="shared" si="46"/>
        <v>-23293.406699999934</v>
      </c>
      <c r="BH77" s="74">
        <f t="shared" si="46"/>
        <v>-19410.395803109976</v>
      </c>
      <c r="BI77" s="74">
        <f t="shared" si="46"/>
        <v>-15528.316642487887</v>
      </c>
      <c r="BJ77" s="74">
        <f t="shared" si="46"/>
        <v>-11646.237481866032</v>
      </c>
      <c r="BK77" s="74">
        <f t="shared" si="46"/>
        <v>-7764.546529160114</v>
      </c>
      <c r="BL77" s="74">
        <f t="shared" si="46"/>
        <v>-3882.2732645799406</v>
      </c>
      <c r="BM77" s="74"/>
      <c r="BO77" s="74">
        <f t="shared" si="47"/>
        <v>0</v>
      </c>
      <c r="BP77" s="74">
        <f t="shared" si="47"/>
        <v>-3883.5933</v>
      </c>
      <c r="BQ77" s="74">
        <f t="shared" si="47"/>
        <v>-3883.0108968899885</v>
      </c>
      <c r="BR77" s="74">
        <f t="shared" si="47"/>
        <v>-3882.0791606219955</v>
      </c>
      <c r="BS77" s="74">
        <f t="shared" si="47"/>
        <v>-3882.0791606219718</v>
      </c>
      <c r="BT77" s="74">
        <f t="shared" si="47"/>
        <v>-3881.6909527059483</v>
      </c>
      <c r="BU77" s="74">
        <f t="shared" si="47"/>
        <v>-3882.273264580057</v>
      </c>
      <c r="BV77" s="74">
        <f t="shared" si="45"/>
        <v>-3882.2732645799406</v>
      </c>
      <c r="BX77" s="74">
        <f t="shared" si="17"/>
        <v>1131021</v>
      </c>
      <c r="BY77" s="74">
        <f t="shared" si="48"/>
        <v>1127137.4066999999</v>
      </c>
      <c r="BZ77" s="74">
        <f t="shared" si="48"/>
        <v>1123254.39580311</v>
      </c>
      <c r="CA77" s="74">
        <f t="shared" si="48"/>
        <v>1119372.3166424879</v>
      </c>
      <c r="CB77" s="74">
        <f t="shared" si="48"/>
        <v>1115490.237481866</v>
      </c>
      <c r="CC77" s="74">
        <f t="shared" si="48"/>
        <v>1111608.5465291601</v>
      </c>
      <c r="CD77" s="74">
        <f t="shared" si="48"/>
        <v>1107726.2732645799</v>
      </c>
      <c r="CE77" s="74">
        <f t="shared" si="48"/>
        <v>1103844</v>
      </c>
      <c r="CF77" s="74"/>
      <c r="CG77" s="74">
        <f t="shared" si="19"/>
        <v>1131021</v>
      </c>
      <c r="CH77" s="74">
        <f t="shared" si="50"/>
        <v>1127137.4066999999</v>
      </c>
      <c r="CI77" s="74">
        <f t="shared" si="50"/>
        <v>1123254.39580311</v>
      </c>
      <c r="CJ77" s="74">
        <f t="shared" si="50"/>
        <v>1119372.3166424879</v>
      </c>
      <c r="CK77" s="74">
        <f t="shared" si="50"/>
        <v>1115490.237481866</v>
      </c>
      <c r="CL77" s="74">
        <f t="shared" si="50"/>
        <v>1111608.5465291601</v>
      </c>
      <c r="CM77" s="74">
        <f t="shared" si="50"/>
        <v>1107726.2732645799</v>
      </c>
      <c r="CN77" s="74">
        <f t="shared" si="50"/>
        <v>1103844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>
        <v>0</v>
      </c>
      <c r="H78" s="6">
        <v>52</v>
      </c>
      <c r="I78" s="2" t="s">
        <v>239</v>
      </c>
      <c r="J78" s="60"/>
      <c r="K78" s="123">
        <v>4042.62</v>
      </c>
      <c r="L78" s="62"/>
      <c r="M78" s="121">
        <v>710</v>
      </c>
      <c r="N78" s="64">
        <f t="shared" si="21"/>
        <v>213</v>
      </c>
      <c r="O78" s="64">
        <f t="shared" si="22"/>
        <v>2425.5700000000002</v>
      </c>
      <c r="P78" s="64">
        <f t="shared" si="23"/>
        <v>0</v>
      </c>
      <c r="Q78" s="64">
        <f t="shared" si="24"/>
        <v>0</v>
      </c>
      <c r="R78" s="65">
        <f t="shared" si="25"/>
        <v>0.18</v>
      </c>
      <c r="S78" s="65">
        <f t="shared" si="7"/>
        <v>0</v>
      </c>
      <c r="T78" s="64">
        <f t="shared" si="8"/>
        <v>0</v>
      </c>
      <c r="U78" s="64">
        <f t="shared" si="26"/>
        <v>0</v>
      </c>
      <c r="V78" s="124">
        <v>204</v>
      </c>
      <c r="W78" s="64">
        <f t="shared" si="27"/>
        <v>51</v>
      </c>
      <c r="X78" s="27">
        <f t="shared" si="28"/>
        <v>213</v>
      </c>
      <c r="Y78" s="11">
        <f t="shared" si="29"/>
        <v>4306.62</v>
      </c>
      <c r="Z78" s="61">
        <v>6561510015</v>
      </c>
      <c r="AA78" s="63">
        <v>26728</v>
      </c>
      <c r="AB78" s="27">
        <f t="shared" si="9"/>
        <v>245491.99</v>
      </c>
      <c r="AC78" s="10">
        <f t="shared" si="10"/>
        <v>0.95703800000000006</v>
      </c>
      <c r="AD78" s="63">
        <v>118329</v>
      </c>
      <c r="AE78" s="10">
        <f t="shared" si="11"/>
        <v>0.85786099999999998</v>
      </c>
      <c r="AF78" s="10">
        <f t="shared" si="39"/>
        <v>7.2715000000000002E-2</v>
      </c>
      <c r="AG78" s="66">
        <f t="shared" si="12"/>
        <v>7.2715000000000002E-2</v>
      </c>
      <c r="AH78" s="67">
        <f t="shared" si="13"/>
        <v>0</v>
      </c>
      <c r="AI78" s="68">
        <f t="shared" si="30"/>
        <v>7.2715000000000002E-2</v>
      </c>
      <c r="AJ78" s="63">
        <v>0</v>
      </c>
      <c r="AK78">
        <v>0</v>
      </c>
      <c r="AL78" s="26">
        <f t="shared" si="31"/>
        <v>0</v>
      </c>
      <c r="AM78" s="63">
        <v>0</v>
      </c>
      <c r="AN78">
        <v>0</v>
      </c>
      <c r="AO78" s="26">
        <f t="shared" si="32"/>
        <v>0</v>
      </c>
      <c r="AP78" s="26">
        <f t="shared" si="14"/>
        <v>3609121</v>
      </c>
      <c r="AQ78" s="26">
        <f t="shared" si="33"/>
        <v>3609121</v>
      </c>
      <c r="AR78" s="69">
        <v>1095080</v>
      </c>
      <c r="AS78" s="69">
        <f t="shared" si="40"/>
        <v>3609121</v>
      </c>
      <c r="AT78" s="63">
        <v>1760375</v>
      </c>
      <c r="AU78" s="26">
        <f t="shared" si="41"/>
        <v>1848746</v>
      </c>
      <c r="AV78" s="70" t="str">
        <f t="shared" si="43"/>
        <v>Yes</v>
      </c>
      <c r="AW78" s="69">
        <f t="shared" si="34"/>
        <v>1848746</v>
      </c>
      <c r="AX78" s="71">
        <f t="shared" si="35"/>
        <v>3609121</v>
      </c>
      <c r="AY78" s="72">
        <f t="shared" si="42"/>
        <v>3609121</v>
      </c>
      <c r="AZ78" s="73">
        <f t="shared" si="36"/>
        <v>1848746</v>
      </c>
      <c r="BA78" s="73"/>
      <c r="BB78" s="73">
        <f t="shared" si="37"/>
        <v>12277.630719681791</v>
      </c>
      <c r="BC78" s="26"/>
      <c r="BE78" s="74">
        <f t="shared" si="38"/>
        <v>0</v>
      </c>
      <c r="BF78" s="74">
        <f t="shared" si="46"/>
        <v>0</v>
      </c>
      <c r="BG78" s="74">
        <f t="shared" si="46"/>
        <v>0</v>
      </c>
      <c r="BH78" s="74">
        <f t="shared" si="46"/>
        <v>0</v>
      </c>
      <c r="BI78" s="74">
        <f t="shared" si="46"/>
        <v>0</v>
      </c>
      <c r="BJ78" s="74">
        <f t="shared" si="46"/>
        <v>0</v>
      </c>
      <c r="BK78" s="74">
        <f t="shared" si="46"/>
        <v>0</v>
      </c>
      <c r="BL78" s="74">
        <f t="shared" si="46"/>
        <v>0</v>
      </c>
      <c r="BM78" s="74"/>
      <c r="BO78" s="74">
        <f t="shared" si="47"/>
        <v>0</v>
      </c>
      <c r="BP78" s="74">
        <f t="shared" si="47"/>
        <v>0</v>
      </c>
      <c r="BQ78" s="74">
        <f t="shared" si="47"/>
        <v>0</v>
      </c>
      <c r="BR78" s="74">
        <f t="shared" si="47"/>
        <v>0</v>
      </c>
      <c r="BS78" s="74">
        <f t="shared" si="47"/>
        <v>0</v>
      </c>
      <c r="BT78" s="74">
        <f t="shared" si="47"/>
        <v>0</v>
      </c>
      <c r="BU78" s="74">
        <f t="shared" si="47"/>
        <v>0</v>
      </c>
      <c r="BV78" s="74">
        <f t="shared" si="45"/>
        <v>0</v>
      </c>
      <c r="BX78" s="74">
        <f t="shared" si="17"/>
        <v>3609121</v>
      </c>
      <c r="BY78" s="74">
        <f t="shared" si="48"/>
        <v>3609121</v>
      </c>
      <c r="BZ78" s="74">
        <f t="shared" si="48"/>
        <v>3609121</v>
      </c>
      <c r="CA78" s="74">
        <f t="shared" si="48"/>
        <v>3609121</v>
      </c>
      <c r="CB78" s="74">
        <f t="shared" si="48"/>
        <v>3609121</v>
      </c>
      <c r="CC78" s="74">
        <f t="shared" si="48"/>
        <v>3609121</v>
      </c>
      <c r="CD78" s="74">
        <f t="shared" si="48"/>
        <v>3609121</v>
      </c>
      <c r="CE78" s="74">
        <f t="shared" si="48"/>
        <v>3609121</v>
      </c>
      <c r="CF78" s="74"/>
      <c r="CG78" s="74">
        <f t="shared" si="19"/>
        <v>3609121</v>
      </c>
      <c r="CH78" s="74">
        <f t="shared" si="50"/>
        <v>3609121</v>
      </c>
      <c r="CI78" s="74">
        <f t="shared" si="50"/>
        <v>3609121</v>
      </c>
      <c r="CJ78" s="74">
        <f t="shared" si="50"/>
        <v>3609121</v>
      </c>
      <c r="CK78" s="74">
        <f t="shared" si="50"/>
        <v>3609121</v>
      </c>
      <c r="CL78" s="74">
        <f t="shared" si="50"/>
        <v>3609121</v>
      </c>
      <c r="CM78" s="74">
        <f t="shared" si="50"/>
        <v>3609121</v>
      </c>
      <c r="CN78" s="74">
        <f t="shared" si="50"/>
        <v>3609121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>
        <v>0</v>
      </c>
      <c r="H79" s="6">
        <v>53</v>
      </c>
      <c r="I79" s="2" t="s">
        <v>240</v>
      </c>
      <c r="J79" s="60"/>
      <c r="K79" s="123">
        <v>257.60000000000002</v>
      </c>
      <c r="L79" s="62"/>
      <c r="M79" s="121">
        <v>55</v>
      </c>
      <c r="N79" s="64">
        <f t="shared" si="21"/>
        <v>16.5</v>
      </c>
      <c r="O79" s="64">
        <f t="shared" si="22"/>
        <v>154.56</v>
      </c>
      <c r="P79" s="64">
        <f t="shared" si="23"/>
        <v>0</v>
      </c>
      <c r="Q79" s="64">
        <f t="shared" si="24"/>
        <v>0</v>
      </c>
      <c r="R79" s="65">
        <f t="shared" si="25"/>
        <v>0.21</v>
      </c>
      <c r="S79" s="65">
        <f t="shared" si="7"/>
        <v>0</v>
      </c>
      <c r="T79" s="64">
        <f t="shared" si="8"/>
        <v>0</v>
      </c>
      <c r="U79" s="64">
        <f t="shared" si="26"/>
        <v>0</v>
      </c>
      <c r="V79" s="124">
        <v>1</v>
      </c>
      <c r="W79" s="64">
        <f t="shared" si="27"/>
        <v>0.25</v>
      </c>
      <c r="X79" s="27">
        <f t="shared" si="28"/>
        <v>16.5</v>
      </c>
      <c r="Y79" s="11">
        <f t="shared" si="29"/>
        <v>274.35000000000002</v>
      </c>
      <c r="Z79" s="61">
        <v>433334079.67000002</v>
      </c>
      <c r="AA79" s="63">
        <v>1881</v>
      </c>
      <c r="AB79" s="27">
        <f t="shared" si="9"/>
        <v>230374.31</v>
      </c>
      <c r="AC79" s="10">
        <f t="shared" si="10"/>
        <v>0.89810299999999998</v>
      </c>
      <c r="AD79" s="63">
        <v>95543</v>
      </c>
      <c r="AE79" s="10">
        <f t="shared" si="11"/>
        <v>0.69266700000000003</v>
      </c>
      <c r="AF79" s="10">
        <f t="shared" si="39"/>
        <v>0.16352800000000001</v>
      </c>
      <c r="AG79" s="66">
        <f t="shared" si="12"/>
        <v>0.16352800000000001</v>
      </c>
      <c r="AH79" s="67">
        <f t="shared" si="13"/>
        <v>0</v>
      </c>
      <c r="AI79" s="68">
        <f t="shared" si="30"/>
        <v>0.16352800000000001</v>
      </c>
      <c r="AJ79" s="63">
        <v>0</v>
      </c>
      <c r="AK79">
        <v>0</v>
      </c>
      <c r="AL79" s="26">
        <f t="shared" si="31"/>
        <v>0</v>
      </c>
      <c r="AM79" s="63">
        <v>44</v>
      </c>
      <c r="AN79">
        <v>4</v>
      </c>
      <c r="AO79" s="26">
        <f t="shared" si="32"/>
        <v>17600</v>
      </c>
      <c r="AP79" s="26">
        <f t="shared" si="14"/>
        <v>517057</v>
      </c>
      <c r="AQ79" s="26">
        <f t="shared" si="33"/>
        <v>534657</v>
      </c>
      <c r="AR79" s="69">
        <v>923278</v>
      </c>
      <c r="AS79" s="69">
        <f t="shared" si="40"/>
        <v>534657</v>
      </c>
      <c r="AT79" s="63">
        <v>736256</v>
      </c>
      <c r="AU79" s="26">
        <f t="shared" si="41"/>
        <v>201599</v>
      </c>
      <c r="AV79" s="70" t="str">
        <f t="shared" si="43"/>
        <v>No</v>
      </c>
      <c r="AW79" s="69">
        <f t="shared" si="34"/>
        <v>0</v>
      </c>
      <c r="AX79" s="71">
        <f t="shared" si="35"/>
        <v>736256</v>
      </c>
      <c r="AY79" s="72">
        <f t="shared" si="42"/>
        <v>736256</v>
      </c>
      <c r="AZ79" s="73">
        <f t="shared" si="36"/>
        <v>0</v>
      </c>
      <c r="BA79" s="73"/>
      <c r="BB79" s="73">
        <f t="shared" si="37"/>
        <v>12274.393439440995</v>
      </c>
      <c r="BC79" s="26"/>
      <c r="BE79" s="74">
        <f t="shared" si="38"/>
        <v>-201599</v>
      </c>
      <c r="BF79" s="74">
        <f t="shared" si="46"/>
        <v>-201599</v>
      </c>
      <c r="BG79" s="74">
        <f t="shared" si="46"/>
        <v>-172790.50289999996</v>
      </c>
      <c r="BH79" s="74">
        <f t="shared" si="46"/>
        <v>-143986.32606657001</v>
      </c>
      <c r="BI79" s="74">
        <f t="shared" si="46"/>
        <v>-115189.06085325603</v>
      </c>
      <c r="BJ79" s="74">
        <f t="shared" si="46"/>
        <v>-86391.795639942051</v>
      </c>
      <c r="BK79" s="74">
        <f t="shared" si="46"/>
        <v>-57597.410153149394</v>
      </c>
      <c r="BL79" s="74">
        <f t="shared" si="46"/>
        <v>-28798.705076574697</v>
      </c>
      <c r="BM79" s="74"/>
      <c r="BO79" s="74">
        <f t="shared" si="47"/>
        <v>0</v>
      </c>
      <c r="BP79" s="74">
        <f t="shared" si="47"/>
        <v>-28808.497100000001</v>
      </c>
      <c r="BQ79" s="74">
        <f t="shared" si="47"/>
        <v>-28804.176833429992</v>
      </c>
      <c r="BR79" s="74">
        <f t="shared" si="47"/>
        <v>-28797.265213314004</v>
      </c>
      <c r="BS79" s="74">
        <f t="shared" si="47"/>
        <v>-28797.265213314007</v>
      </c>
      <c r="BT79" s="74">
        <f t="shared" si="47"/>
        <v>-28794.385486792686</v>
      </c>
      <c r="BU79" s="74">
        <f t="shared" si="47"/>
        <v>-28798.705076574697</v>
      </c>
      <c r="BV79" s="74">
        <f t="shared" si="45"/>
        <v>-28798.705076574697</v>
      </c>
      <c r="BX79" s="74">
        <f t="shared" si="17"/>
        <v>736256</v>
      </c>
      <c r="BY79" s="74">
        <f t="shared" si="48"/>
        <v>707447.50289999996</v>
      </c>
      <c r="BZ79" s="74">
        <f t="shared" si="48"/>
        <v>678643.32606657001</v>
      </c>
      <c r="CA79" s="74">
        <f t="shared" si="48"/>
        <v>649846.06085325603</v>
      </c>
      <c r="CB79" s="74">
        <f t="shared" si="48"/>
        <v>621048.79563994205</v>
      </c>
      <c r="CC79" s="74">
        <f t="shared" si="48"/>
        <v>592254.41015314939</v>
      </c>
      <c r="CD79" s="74">
        <f t="shared" si="48"/>
        <v>563455.7050765747</v>
      </c>
      <c r="CE79" s="74">
        <f t="shared" si="48"/>
        <v>534657</v>
      </c>
      <c r="CF79" s="74"/>
      <c r="CG79" s="74">
        <f t="shared" si="19"/>
        <v>736256</v>
      </c>
      <c r="CH79" s="74">
        <f t="shared" si="50"/>
        <v>707447.50289999996</v>
      </c>
      <c r="CI79" s="74">
        <f t="shared" si="50"/>
        <v>678643.32606657001</v>
      </c>
      <c r="CJ79" s="74">
        <f t="shared" si="50"/>
        <v>649846.06085325603</v>
      </c>
      <c r="CK79" s="74">
        <f t="shared" si="50"/>
        <v>621048.79563994205</v>
      </c>
      <c r="CL79" s="74">
        <f t="shared" si="50"/>
        <v>592254.41015314939</v>
      </c>
      <c r="CM79" s="74">
        <f t="shared" si="50"/>
        <v>563455.7050765747</v>
      </c>
      <c r="CN79" s="74">
        <f t="shared" si="50"/>
        <v>534657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>
        <v>0</v>
      </c>
      <c r="H80" s="6">
        <v>54</v>
      </c>
      <c r="I80" s="2" t="s">
        <v>241</v>
      </c>
      <c r="J80" s="60"/>
      <c r="K80" s="123">
        <v>5575.22</v>
      </c>
      <c r="L80" s="62"/>
      <c r="M80" s="121">
        <v>829</v>
      </c>
      <c r="N80" s="64">
        <f t="shared" si="21"/>
        <v>248.7</v>
      </c>
      <c r="O80" s="64">
        <f t="shared" si="22"/>
        <v>3345.13</v>
      </c>
      <c r="P80" s="64">
        <f t="shared" si="23"/>
        <v>0</v>
      </c>
      <c r="Q80" s="64">
        <f t="shared" si="24"/>
        <v>0</v>
      </c>
      <c r="R80" s="65">
        <f t="shared" si="25"/>
        <v>0.15</v>
      </c>
      <c r="S80" s="65">
        <f t="shared" si="7"/>
        <v>0</v>
      </c>
      <c r="T80" s="64">
        <f t="shared" si="8"/>
        <v>0</v>
      </c>
      <c r="U80" s="64">
        <f t="shared" si="26"/>
        <v>0</v>
      </c>
      <c r="V80" s="124">
        <v>200</v>
      </c>
      <c r="W80" s="64">
        <f t="shared" si="27"/>
        <v>50</v>
      </c>
      <c r="X80" s="27">
        <f t="shared" si="28"/>
        <v>248.7</v>
      </c>
      <c r="Y80" s="11">
        <f t="shared" si="29"/>
        <v>5873.92</v>
      </c>
      <c r="Z80" s="61">
        <v>7598288553</v>
      </c>
      <c r="AA80" s="63">
        <v>35199</v>
      </c>
      <c r="AB80" s="27">
        <f t="shared" si="9"/>
        <v>215866.6</v>
      </c>
      <c r="AC80" s="10">
        <f t="shared" si="10"/>
        <v>0.84154499999999999</v>
      </c>
      <c r="AD80" s="63">
        <v>144134</v>
      </c>
      <c r="AE80" s="10">
        <f t="shared" si="11"/>
        <v>1.044942</v>
      </c>
      <c r="AF80" s="10">
        <f t="shared" si="39"/>
        <v>9.7435999999999995E-2</v>
      </c>
      <c r="AG80" s="66">
        <f t="shared" si="12"/>
        <v>9.7435999999999995E-2</v>
      </c>
      <c r="AH80" s="67">
        <f t="shared" si="13"/>
        <v>0</v>
      </c>
      <c r="AI80" s="68">
        <f t="shared" si="30"/>
        <v>9.7435999999999995E-2</v>
      </c>
      <c r="AJ80" s="63">
        <v>0</v>
      </c>
      <c r="AK80">
        <v>0</v>
      </c>
      <c r="AL80" s="26">
        <f t="shared" si="31"/>
        <v>0</v>
      </c>
      <c r="AM80" s="63">
        <v>0</v>
      </c>
      <c r="AN80">
        <v>0</v>
      </c>
      <c r="AO80" s="26">
        <f t="shared" si="32"/>
        <v>0</v>
      </c>
      <c r="AP80" s="26">
        <f t="shared" si="14"/>
        <v>6596118</v>
      </c>
      <c r="AQ80" s="26">
        <f t="shared" si="33"/>
        <v>6596118</v>
      </c>
      <c r="AR80" s="69">
        <v>6654380</v>
      </c>
      <c r="AS80" s="69">
        <f t="shared" si="40"/>
        <v>6596118</v>
      </c>
      <c r="AT80" s="63">
        <v>5655724</v>
      </c>
      <c r="AU80" s="26">
        <f t="shared" si="41"/>
        <v>940394</v>
      </c>
      <c r="AV80" s="70" t="str">
        <f t="shared" si="43"/>
        <v>Yes</v>
      </c>
      <c r="AW80" s="69">
        <f t="shared" si="34"/>
        <v>940394</v>
      </c>
      <c r="AX80" s="71">
        <f t="shared" si="35"/>
        <v>6596118</v>
      </c>
      <c r="AY80" s="72">
        <f t="shared" si="42"/>
        <v>6596118</v>
      </c>
      <c r="AZ80" s="73">
        <f t="shared" si="36"/>
        <v>940394</v>
      </c>
      <c r="BA80" s="73"/>
      <c r="BB80" s="73">
        <f t="shared" si="37"/>
        <v>12142.467561818188</v>
      </c>
      <c r="BC80" s="26"/>
      <c r="BE80" s="74">
        <f t="shared" si="38"/>
        <v>0</v>
      </c>
      <c r="BF80" s="74">
        <f t="shared" si="46"/>
        <v>0</v>
      </c>
      <c r="BG80" s="74">
        <f t="shared" si="46"/>
        <v>0</v>
      </c>
      <c r="BH80" s="74">
        <f t="shared" si="46"/>
        <v>0</v>
      </c>
      <c r="BI80" s="74">
        <f t="shared" si="46"/>
        <v>0</v>
      </c>
      <c r="BJ80" s="74">
        <f t="shared" si="46"/>
        <v>0</v>
      </c>
      <c r="BK80" s="74">
        <f t="shared" si="46"/>
        <v>0</v>
      </c>
      <c r="BL80" s="74">
        <f t="shared" si="46"/>
        <v>0</v>
      </c>
      <c r="BM80" s="74"/>
      <c r="BO80" s="74">
        <f t="shared" si="47"/>
        <v>0</v>
      </c>
      <c r="BP80" s="74">
        <f t="shared" si="47"/>
        <v>0</v>
      </c>
      <c r="BQ80" s="74">
        <f t="shared" si="47"/>
        <v>0</v>
      </c>
      <c r="BR80" s="74">
        <f t="shared" si="47"/>
        <v>0</v>
      </c>
      <c r="BS80" s="74">
        <f t="shared" si="47"/>
        <v>0</v>
      </c>
      <c r="BT80" s="74">
        <f t="shared" si="47"/>
        <v>0</v>
      </c>
      <c r="BU80" s="74">
        <f t="shared" si="47"/>
        <v>0</v>
      </c>
      <c r="BV80" s="74">
        <f t="shared" si="45"/>
        <v>0</v>
      </c>
      <c r="BX80" s="74">
        <f t="shared" si="17"/>
        <v>6596118</v>
      </c>
      <c r="BY80" s="74">
        <f t="shared" si="48"/>
        <v>6596118</v>
      </c>
      <c r="BZ80" s="74">
        <f t="shared" si="48"/>
        <v>6596118</v>
      </c>
      <c r="CA80" s="74">
        <f t="shared" si="48"/>
        <v>6596118</v>
      </c>
      <c r="CB80" s="74">
        <f t="shared" si="48"/>
        <v>6596118</v>
      </c>
      <c r="CC80" s="74">
        <f t="shared" si="48"/>
        <v>6596118</v>
      </c>
      <c r="CD80" s="74">
        <f t="shared" si="48"/>
        <v>6596118</v>
      </c>
      <c r="CE80" s="74">
        <f t="shared" si="48"/>
        <v>6596118</v>
      </c>
      <c r="CF80" s="74"/>
      <c r="CG80" s="74">
        <f t="shared" si="19"/>
        <v>6596118</v>
      </c>
      <c r="CH80" s="74">
        <f t="shared" si="50"/>
        <v>6596118</v>
      </c>
      <c r="CI80" s="74">
        <f t="shared" si="50"/>
        <v>6596118</v>
      </c>
      <c r="CJ80" s="74">
        <f t="shared" si="50"/>
        <v>6596118</v>
      </c>
      <c r="CK80" s="74">
        <f t="shared" si="50"/>
        <v>6596118</v>
      </c>
      <c r="CL80" s="74">
        <f t="shared" si="50"/>
        <v>6596118</v>
      </c>
      <c r="CM80" s="74">
        <f t="shared" si="50"/>
        <v>6596118</v>
      </c>
      <c r="CN80" s="74">
        <f t="shared" si="50"/>
        <v>6596118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>
        <v>0</v>
      </c>
      <c r="H81" s="6">
        <v>55</v>
      </c>
      <c r="I81" s="2" t="s">
        <v>242</v>
      </c>
      <c r="J81" s="60"/>
      <c r="K81" s="123">
        <v>284.12</v>
      </c>
      <c r="L81" s="62"/>
      <c r="M81" s="121">
        <v>72</v>
      </c>
      <c r="N81" s="64">
        <f t="shared" si="21"/>
        <v>21.6</v>
      </c>
      <c r="O81" s="64">
        <f t="shared" si="22"/>
        <v>170.47</v>
      </c>
      <c r="P81" s="64">
        <f t="shared" si="23"/>
        <v>0</v>
      </c>
      <c r="Q81" s="64">
        <f t="shared" si="24"/>
        <v>0</v>
      </c>
      <c r="R81" s="65">
        <f t="shared" si="25"/>
        <v>0.25</v>
      </c>
      <c r="S81" s="65">
        <f t="shared" si="7"/>
        <v>0</v>
      </c>
      <c r="T81" s="64">
        <f t="shared" si="8"/>
        <v>0</v>
      </c>
      <c r="U81" s="64">
        <f t="shared" si="26"/>
        <v>0</v>
      </c>
      <c r="V81" s="124">
        <v>4</v>
      </c>
      <c r="W81" s="64">
        <f t="shared" si="27"/>
        <v>1</v>
      </c>
      <c r="X81" s="27">
        <f t="shared" si="28"/>
        <v>21.6</v>
      </c>
      <c r="Y81" s="11">
        <f t="shared" si="29"/>
        <v>306.72000000000003</v>
      </c>
      <c r="Z81" s="61">
        <v>1048969129</v>
      </c>
      <c r="AA81" s="63">
        <v>3203</v>
      </c>
      <c r="AB81" s="27">
        <f t="shared" si="9"/>
        <v>327495.83</v>
      </c>
      <c r="AC81" s="10">
        <f t="shared" si="10"/>
        <v>1.276726</v>
      </c>
      <c r="AD81" s="63">
        <v>138299</v>
      </c>
      <c r="AE81" s="10">
        <f t="shared" si="11"/>
        <v>1.00264</v>
      </c>
      <c r="AF81" s="10">
        <f t="shared" si="39"/>
        <v>-0.19450000000000001</v>
      </c>
      <c r="AG81" s="66">
        <f t="shared" si="12"/>
        <v>0.01</v>
      </c>
      <c r="AH81" s="67">
        <f t="shared" si="13"/>
        <v>0</v>
      </c>
      <c r="AI81" s="68">
        <f t="shared" si="30"/>
        <v>0.01</v>
      </c>
      <c r="AJ81" s="63">
        <v>281</v>
      </c>
      <c r="AK81">
        <v>13</v>
      </c>
      <c r="AL81" s="26">
        <f t="shared" si="31"/>
        <v>365300</v>
      </c>
      <c r="AM81" s="63">
        <v>0</v>
      </c>
      <c r="AN81">
        <v>0</v>
      </c>
      <c r="AO81" s="26">
        <f t="shared" si="32"/>
        <v>0</v>
      </c>
      <c r="AP81" s="26">
        <f t="shared" si="14"/>
        <v>35349</v>
      </c>
      <c r="AQ81" s="26">
        <f t="shared" si="33"/>
        <v>400649</v>
      </c>
      <c r="AR81" s="69">
        <v>82025</v>
      </c>
      <c r="AS81" s="69">
        <f t="shared" si="40"/>
        <v>400649</v>
      </c>
      <c r="AT81" s="63">
        <v>337582</v>
      </c>
      <c r="AU81" s="26">
        <f t="shared" si="41"/>
        <v>63067</v>
      </c>
      <c r="AV81" s="70" t="str">
        <f t="shared" si="43"/>
        <v>Yes</v>
      </c>
      <c r="AW81" s="69">
        <f t="shared" si="34"/>
        <v>63067</v>
      </c>
      <c r="AX81" s="71">
        <f t="shared" si="35"/>
        <v>400649</v>
      </c>
      <c r="AY81" s="72">
        <f t="shared" si="42"/>
        <v>400649</v>
      </c>
      <c r="AZ81" s="73">
        <f t="shared" si="36"/>
        <v>63067</v>
      </c>
      <c r="BA81" s="73"/>
      <c r="BB81" s="73">
        <f t="shared" si="37"/>
        <v>12441.742925524428</v>
      </c>
      <c r="BC81" s="26"/>
      <c r="BE81" s="74">
        <f t="shared" si="38"/>
        <v>0</v>
      </c>
      <c r="BF81" s="74">
        <f t="shared" si="46"/>
        <v>0</v>
      </c>
      <c r="BG81" s="74">
        <f t="shared" si="46"/>
        <v>0</v>
      </c>
      <c r="BH81" s="74">
        <f t="shared" si="46"/>
        <v>0</v>
      </c>
      <c r="BI81" s="74">
        <f t="shared" si="46"/>
        <v>0</v>
      </c>
      <c r="BJ81" s="74">
        <f t="shared" si="46"/>
        <v>0</v>
      </c>
      <c r="BK81" s="74">
        <f t="shared" si="46"/>
        <v>0</v>
      </c>
      <c r="BL81" s="74">
        <f t="shared" si="46"/>
        <v>0</v>
      </c>
      <c r="BM81" s="74"/>
      <c r="BO81" s="74">
        <f t="shared" si="47"/>
        <v>0</v>
      </c>
      <c r="BP81" s="74">
        <f t="shared" si="47"/>
        <v>0</v>
      </c>
      <c r="BQ81" s="74">
        <f t="shared" si="47"/>
        <v>0</v>
      </c>
      <c r="BR81" s="74">
        <f t="shared" si="47"/>
        <v>0</v>
      </c>
      <c r="BS81" s="74">
        <f t="shared" si="47"/>
        <v>0</v>
      </c>
      <c r="BT81" s="74">
        <f t="shared" si="47"/>
        <v>0</v>
      </c>
      <c r="BU81" s="74">
        <f t="shared" si="47"/>
        <v>0</v>
      </c>
      <c r="BV81" s="74">
        <f t="shared" si="45"/>
        <v>0</v>
      </c>
      <c r="BX81" s="74">
        <f t="shared" si="17"/>
        <v>400649</v>
      </c>
      <c r="BY81" s="74">
        <f t="shared" si="48"/>
        <v>400649</v>
      </c>
      <c r="BZ81" s="74">
        <f t="shared" si="48"/>
        <v>400649</v>
      </c>
      <c r="CA81" s="74">
        <f t="shared" si="48"/>
        <v>400649</v>
      </c>
      <c r="CB81" s="74">
        <f t="shared" si="48"/>
        <v>400649</v>
      </c>
      <c r="CC81" s="74">
        <f t="shared" si="48"/>
        <v>400649</v>
      </c>
      <c r="CD81" s="74">
        <f t="shared" si="48"/>
        <v>400649</v>
      </c>
      <c r="CE81" s="74">
        <f t="shared" si="48"/>
        <v>400649</v>
      </c>
      <c r="CF81" s="74"/>
      <c r="CG81" s="74">
        <f t="shared" si="19"/>
        <v>400649</v>
      </c>
      <c r="CH81" s="74">
        <f t="shared" si="50"/>
        <v>400649</v>
      </c>
      <c r="CI81" s="74">
        <f t="shared" si="50"/>
        <v>400649</v>
      </c>
      <c r="CJ81" s="74">
        <f t="shared" si="50"/>
        <v>400649</v>
      </c>
      <c r="CK81" s="74">
        <f t="shared" si="50"/>
        <v>400649</v>
      </c>
      <c r="CL81" s="74">
        <f t="shared" si="50"/>
        <v>400649</v>
      </c>
      <c r="CM81" s="74">
        <f t="shared" si="50"/>
        <v>400649</v>
      </c>
      <c r="CN81" s="74">
        <f t="shared" si="50"/>
        <v>400649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>
        <v>0</v>
      </c>
      <c r="H82" s="6">
        <v>56</v>
      </c>
      <c r="I82" s="2" t="s">
        <v>243</v>
      </c>
      <c r="J82" s="60"/>
      <c r="K82" s="123">
        <v>1657.63</v>
      </c>
      <c r="L82" s="62"/>
      <c r="M82" s="121">
        <v>238</v>
      </c>
      <c r="N82" s="64">
        <f t="shared" si="21"/>
        <v>71.400000000000006</v>
      </c>
      <c r="O82" s="64">
        <f t="shared" si="22"/>
        <v>994.58</v>
      </c>
      <c r="P82" s="64">
        <f t="shared" si="23"/>
        <v>0</v>
      </c>
      <c r="Q82" s="64">
        <f t="shared" si="24"/>
        <v>0</v>
      </c>
      <c r="R82" s="65">
        <f t="shared" si="25"/>
        <v>0.14000000000000001</v>
      </c>
      <c r="S82" s="65">
        <f t="shared" si="7"/>
        <v>0</v>
      </c>
      <c r="T82" s="64">
        <f t="shared" si="8"/>
        <v>0</v>
      </c>
      <c r="U82" s="64">
        <f t="shared" si="26"/>
        <v>0</v>
      </c>
      <c r="V82" s="124">
        <v>13</v>
      </c>
      <c r="W82" s="64">
        <f t="shared" si="27"/>
        <v>3.25</v>
      </c>
      <c r="X82" s="27">
        <f t="shared" si="28"/>
        <v>71.400000000000006</v>
      </c>
      <c r="Y82" s="11">
        <f t="shared" si="29"/>
        <v>1732.2800000000002</v>
      </c>
      <c r="Z82" s="61">
        <v>1913061582</v>
      </c>
      <c r="AA82" s="63">
        <v>11041</v>
      </c>
      <c r="AB82" s="27">
        <f t="shared" si="9"/>
        <v>173268.87</v>
      </c>
      <c r="AC82" s="10">
        <f t="shared" si="10"/>
        <v>0.67547999999999997</v>
      </c>
      <c r="AD82" s="63">
        <v>116023</v>
      </c>
      <c r="AE82" s="10">
        <f t="shared" si="11"/>
        <v>0.84114299999999997</v>
      </c>
      <c r="AF82" s="10">
        <f t="shared" si="39"/>
        <v>0.27482099999999998</v>
      </c>
      <c r="AG82" s="66">
        <f t="shared" si="12"/>
        <v>0.27482099999999998</v>
      </c>
      <c r="AH82" s="67">
        <f t="shared" si="13"/>
        <v>0</v>
      </c>
      <c r="AI82" s="68">
        <f t="shared" si="30"/>
        <v>0.27482099999999998</v>
      </c>
      <c r="AJ82" s="63">
        <v>0</v>
      </c>
      <c r="AK82">
        <v>0</v>
      </c>
      <c r="AL82" s="26">
        <f t="shared" si="31"/>
        <v>0</v>
      </c>
      <c r="AM82" s="63">
        <v>0</v>
      </c>
      <c r="AN82">
        <v>0</v>
      </c>
      <c r="AO82" s="26">
        <f t="shared" si="32"/>
        <v>0</v>
      </c>
      <c r="AP82" s="26">
        <f t="shared" si="14"/>
        <v>5486671</v>
      </c>
      <c r="AQ82" s="26">
        <f t="shared" si="33"/>
        <v>5486671</v>
      </c>
      <c r="AR82" s="69">
        <v>5510220</v>
      </c>
      <c r="AS82" s="69">
        <f t="shared" si="40"/>
        <v>5486671</v>
      </c>
      <c r="AT82" s="63">
        <v>5278314</v>
      </c>
      <c r="AU82" s="26">
        <f t="shared" si="41"/>
        <v>208357</v>
      </c>
      <c r="AV82" s="70" t="str">
        <f t="shared" si="43"/>
        <v>Yes</v>
      </c>
      <c r="AW82" s="69">
        <f t="shared" si="34"/>
        <v>208357</v>
      </c>
      <c r="AX82" s="71">
        <f t="shared" si="35"/>
        <v>5486671</v>
      </c>
      <c r="AY82" s="72">
        <f t="shared" si="42"/>
        <v>5486671</v>
      </c>
      <c r="AZ82" s="73">
        <f t="shared" si="36"/>
        <v>208357</v>
      </c>
      <c r="BA82" s="73"/>
      <c r="BB82" s="73">
        <f t="shared" si="37"/>
        <v>12044.018870314849</v>
      </c>
      <c r="BC82" s="26"/>
      <c r="BE82" s="74">
        <f t="shared" si="38"/>
        <v>0</v>
      </c>
      <c r="BF82" s="74">
        <f t="shared" si="46"/>
        <v>0</v>
      </c>
      <c r="BG82" s="74">
        <f t="shared" si="46"/>
        <v>0</v>
      </c>
      <c r="BH82" s="74">
        <f t="shared" si="46"/>
        <v>0</v>
      </c>
      <c r="BI82" s="74">
        <f t="shared" si="46"/>
        <v>0</v>
      </c>
      <c r="BJ82" s="74">
        <f t="shared" si="46"/>
        <v>0</v>
      </c>
      <c r="BK82" s="74">
        <f t="shared" si="46"/>
        <v>0</v>
      </c>
      <c r="BL82" s="74">
        <f t="shared" si="46"/>
        <v>0</v>
      </c>
      <c r="BM82" s="74"/>
      <c r="BO82" s="74">
        <f t="shared" si="47"/>
        <v>0</v>
      </c>
      <c r="BP82" s="74">
        <f t="shared" si="47"/>
        <v>0</v>
      </c>
      <c r="BQ82" s="74">
        <f t="shared" si="47"/>
        <v>0</v>
      </c>
      <c r="BR82" s="74">
        <f t="shared" si="47"/>
        <v>0</v>
      </c>
      <c r="BS82" s="74">
        <f t="shared" si="47"/>
        <v>0</v>
      </c>
      <c r="BT82" s="74">
        <f t="shared" si="47"/>
        <v>0</v>
      </c>
      <c r="BU82" s="74">
        <f t="shared" si="47"/>
        <v>0</v>
      </c>
      <c r="BV82" s="74">
        <f t="shared" si="45"/>
        <v>0</v>
      </c>
      <c r="BX82" s="74">
        <f t="shared" si="17"/>
        <v>5486671</v>
      </c>
      <c r="BY82" s="74">
        <f t="shared" si="48"/>
        <v>5486671</v>
      </c>
      <c r="BZ82" s="74">
        <f t="shared" si="48"/>
        <v>5486671</v>
      </c>
      <c r="CA82" s="74">
        <f t="shared" si="48"/>
        <v>5486671</v>
      </c>
      <c r="CB82" s="74">
        <f t="shared" si="48"/>
        <v>5486671</v>
      </c>
      <c r="CC82" s="74">
        <f t="shared" si="48"/>
        <v>5486671</v>
      </c>
      <c r="CD82" s="74">
        <f t="shared" si="48"/>
        <v>5486671</v>
      </c>
      <c r="CE82" s="74">
        <f t="shared" si="48"/>
        <v>5486671</v>
      </c>
      <c r="CF82" s="74"/>
      <c r="CG82" s="74">
        <f t="shared" si="19"/>
        <v>5486671</v>
      </c>
      <c r="CH82" s="74">
        <f t="shared" si="50"/>
        <v>5486671</v>
      </c>
      <c r="CI82" s="74">
        <f t="shared" si="50"/>
        <v>5486671</v>
      </c>
      <c r="CJ82" s="74">
        <f t="shared" si="50"/>
        <v>5486671</v>
      </c>
      <c r="CK82" s="74">
        <f t="shared" si="50"/>
        <v>5486671</v>
      </c>
      <c r="CL82" s="74">
        <f t="shared" si="50"/>
        <v>5486671</v>
      </c>
      <c r="CM82" s="74">
        <f t="shared" si="50"/>
        <v>5486671</v>
      </c>
      <c r="CN82" s="74">
        <f t="shared" si="50"/>
        <v>5486671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>
        <v>0</v>
      </c>
      <c r="H83" s="6">
        <v>57</v>
      </c>
      <c r="I83" s="2" t="s">
        <v>244</v>
      </c>
      <c r="J83" s="60"/>
      <c r="K83" s="123">
        <v>8045.07</v>
      </c>
      <c r="L83" s="62"/>
      <c r="M83" s="121">
        <v>1578</v>
      </c>
      <c r="N83" s="64">
        <f t="shared" si="21"/>
        <v>473.4</v>
      </c>
      <c r="O83" s="64">
        <f t="shared" si="22"/>
        <v>4827.04</v>
      </c>
      <c r="P83" s="64">
        <f t="shared" si="23"/>
        <v>0</v>
      </c>
      <c r="Q83" s="64">
        <f t="shared" si="24"/>
        <v>0</v>
      </c>
      <c r="R83" s="65">
        <f t="shared" si="25"/>
        <v>0.2</v>
      </c>
      <c r="S83" s="65">
        <f t="shared" si="7"/>
        <v>0</v>
      </c>
      <c r="T83" s="64">
        <f t="shared" si="8"/>
        <v>0</v>
      </c>
      <c r="U83" s="64">
        <f t="shared" si="26"/>
        <v>0</v>
      </c>
      <c r="V83" s="124">
        <v>398</v>
      </c>
      <c r="W83" s="64">
        <f t="shared" si="27"/>
        <v>99.5</v>
      </c>
      <c r="X83" s="27">
        <f t="shared" si="28"/>
        <v>473.4</v>
      </c>
      <c r="Y83" s="11">
        <f t="shared" si="29"/>
        <v>8617.9699999999993</v>
      </c>
      <c r="Z83" s="61">
        <v>55719115818.330002</v>
      </c>
      <c r="AA83" s="63">
        <v>63638</v>
      </c>
      <c r="AB83" s="27">
        <f t="shared" si="9"/>
        <v>875563.59</v>
      </c>
      <c r="AC83" s="10">
        <f t="shared" si="10"/>
        <v>3.413341</v>
      </c>
      <c r="AD83" s="63">
        <v>185850</v>
      </c>
      <c r="AE83" s="10">
        <f t="shared" si="11"/>
        <v>1.347375</v>
      </c>
      <c r="AF83" s="10">
        <f t="shared" si="39"/>
        <v>-1.7935509999999999</v>
      </c>
      <c r="AG83" s="66">
        <f t="shared" si="12"/>
        <v>0.01</v>
      </c>
      <c r="AH83" s="67">
        <f t="shared" si="13"/>
        <v>0</v>
      </c>
      <c r="AI83" s="68">
        <f t="shared" si="30"/>
        <v>0.01</v>
      </c>
      <c r="AJ83" s="63">
        <v>0</v>
      </c>
      <c r="AK83">
        <v>0</v>
      </c>
      <c r="AL83" s="26">
        <f t="shared" si="31"/>
        <v>0</v>
      </c>
      <c r="AM83" s="63">
        <v>0</v>
      </c>
      <c r="AN83">
        <v>0</v>
      </c>
      <c r="AO83" s="26">
        <f t="shared" si="32"/>
        <v>0</v>
      </c>
      <c r="AP83" s="26">
        <f t="shared" si="14"/>
        <v>993221</v>
      </c>
      <c r="AQ83" s="26">
        <f t="shared" si="33"/>
        <v>993221</v>
      </c>
      <c r="AR83" s="69">
        <v>136859</v>
      </c>
      <c r="AS83" s="69">
        <f t="shared" si="40"/>
        <v>993221</v>
      </c>
      <c r="AT83" s="63">
        <v>869861</v>
      </c>
      <c r="AU83" s="26">
        <f t="shared" si="41"/>
        <v>123360</v>
      </c>
      <c r="AV83" s="70" t="str">
        <f t="shared" si="43"/>
        <v>Yes</v>
      </c>
      <c r="AW83" s="69">
        <f t="shared" si="34"/>
        <v>123360</v>
      </c>
      <c r="AX83" s="71">
        <f t="shared" si="35"/>
        <v>993221</v>
      </c>
      <c r="AY83" s="72">
        <f t="shared" si="42"/>
        <v>993221</v>
      </c>
      <c r="AZ83" s="73">
        <f t="shared" si="36"/>
        <v>123360</v>
      </c>
      <c r="BA83" s="73"/>
      <c r="BB83" s="73">
        <f t="shared" si="37"/>
        <v>12345.710385366441</v>
      </c>
      <c r="BC83" s="26"/>
      <c r="BE83" s="74">
        <f t="shared" si="38"/>
        <v>0</v>
      </c>
      <c r="BF83" s="74">
        <f t="shared" si="46"/>
        <v>0</v>
      </c>
      <c r="BG83" s="74">
        <f t="shared" si="46"/>
        <v>0</v>
      </c>
      <c r="BH83" s="74">
        <f t="shared" si="46"/>
        <v>0</v>
      </c>
      <c r="BI83" s="74">
        <f t="shared" si="46"/>
        <v>0</v>
      </c>
      <c r="BJ83" s="74">
        <f t="shared" si="46"/>
        <v>0</v>
      </c>
      <c r="BK83" s="74">
        <f t="shared" si="46"/>
        <v>0</v>
      </c>
      <c r="BL83" s="74">
        <f t="shared" si="46"/>
        <v>0</v>
      </c>
      <c r="BM83" s="74"/>
      <c r="BO83" s="74">
        <f t="shared" si="47"/>
        <v>0</v>
      </c>
      <c r="BP83" s="74">
        <f t="shared" si="47"/>
        <v>0</v>
      </c>
      <c r="BQ83" s="74">
        <f t="shared" si="47"/>
        <v>0</v>
      </c>
      <c r="BR83" s="74">
        <f t="shared" si="47"/>
        <v>0</v>
      </c>
      <c r="BS83" s="74">
        <f t="shared" si="47"/>
        <v>0</v>
      </c>
      <c r="BT83" s="74">
        <f t="shared" si="47"/>
        <v>0</v>
      </c>
      <c r="BU83" s="74">
        <f t="shared" si="47"/>
        <v>0</v>
      </c>
      <c r="BV83" s="74">
        <f t="shared" si="45"/>
        <v>0</v>
      </c>
      <c r="BX83" s="74">
        <f t="shared" si="17"/>
        <v>993221</v>
      </c>
      <c r="BY83" s="74">
        <f t="shared" si="48"/>
        <v>993221</v>
      </c>
      <c r="BZ83" s="74">
        <f t="shared" si="48"/>
        <v>993221</v>
      </c>
      <c r="CA83" s="74">
        <f t="shared" si="48"/>
        <v>993221</v>
      </c>
      <c r="CB83" s="74">
        <f t="shared" si="48"/>
        <v>993221</v>
      </c>
      <c r="CC83" s="74">
        <f t="shared" si="48"/>
        <v>993221</v>
      </c>
      <c r="CD83" s="74">
        <f t="shared" si="48"/>
        <v>993221</v>
      </c>
      <c r="CE83" s="74">
        <f t="shared" si="48"/>
        <v>993221</v>
      </c>
      <c r="CF83" s="74"/>
      <c r="CG83" s="74">
        <f t="shared" si="19"/>
        <v>993221</v>
      </c>
      <c r="CH83" s="74">
        <f t="shared" si="50"/>
        <v>993221</v>
      </c>
      <c r="CI83" s="74">
        <f t="shared" si="50"/>
        <v>993221</v>
      </c>
      <c r="CJ83" s="74">
        <f t="shared" si="50"/>
        <v>993221</v>
      </c>
      <c r="CK83" s="74">
        <f t="shared" si="50"/>
        <v>993221</v>
      </c>
      <c r="CL83" s="74">
        <f t="shared" si="50"/>
        <v>993221</v>
      </c>
      <c r="CM83" s="74">
        <f t="shared" si="50"/>
        <v>993221</v>
      </c>
      <c r="CN83" s="74">
        <f t="shared" si="50"/>
        <v>993221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>
        <v>34</v>
      </c>
      <c r="H84" s="6">
        <v>58</v>
      </c>
      <c r="I84" s="2" t="s">
        <v>245</v>
      </c>
      <c r="J84" s="60"/>
      <c r="K84" s="123">
        <v>1588.52</v>
      </c>
      <c r="L84" s="76"/>
      <c r="M84" s="121">
        <v>861</v>
      </c>
      <c r="N84" s="64">
        <f t="shared" si="21"/>
        <v>258.3</v>
      </c>
      <c r="O84" s="64">
        <f t="shared" si="22"/>
        <v>953.11</v>
      </c>
      <c r="P84" s="64">
        <f t="shared" si="23"/>
        <v>0</v>
      </c>
      <c r="Q84" s="64">
        <f t="shared" si="24"/>
        <v>0</v>
      </c>
      <c r="R84" s="65">
        <f t="shared" si="25"/>
        <v>0.54</v>
      </c>
      <c r="S84" s="65">
        <f t="shared" si="7"/>
        <v>0</v>
      </c>
      <c r="T84" s="64">
        <f t="shared" si="8"/>
        <v>0</v>
      </c>
      <c r="U84" s="64">
        <f t="shared" si="26"/>
        <v>0</v>
      </c>
      <c r="V84" s="124">
        <v>24</v>
      </c>
      <c r="W84" s="64">
        <f t="shared" si="27"/>
        <v>6</v>
      </c>
      <c r="X84" s="27">
        <f t="shared" si="28"/>
        <v>258.3</v>
      </c>
      <c r="Y84" s="11">
        <f t="shared" si="29"/>
        <v>1852.82</v>
      </c>
      <c r="Z84" s="61">
        <v>1459205560</v>
      </c>
      <c r="AA84" s="63">
        <v>11509</v>
      </c>
      <c r="AB84" s="27">
        <f t="shared" si="9"/>
        <v>126788.21</v>
      </c>
      <c r="AC84" s="10">
        <f t="shared" si="10"/>
        <v>0.494278</v>
      </c>
      <c r="AD84" s="63">
        <v>74207</v>
      </c>
      <c r="AE84" s="10">
        <f t="shared" si="11"/>
        <v>0.53798599999999996</v>
      </c>
      <c r="AF84" s="10">
        <f t="shared" si="39"/>
        <v>0.49260999999999999</v>
      </c>
      <c r="AG84" s="66">
        <f t="shared" si="12"/>
        <v>0.49260999999999999</v>
      </c>
      <c r="AH84" s="67">
        <f t="shared" si="13"/>
        <v>0</v>
      </c>
      <c r="AI84" s="68">
        <f t="shared" si="30"/>
        <v>0.49260999999999999</v>
      </c>
      <c r="AJ84" s="63">
        <v>0</v>
      </c>
      <c r="AK84">
        <v>0</v>
      </c>
      <c r="AL84" s="26">
        <f t="shared" si="31"/>
        <v>0</v>
      </c>
      <c r="AM84" s="63">
        <v>0</v>
      </c>
      <c r="AN84">
        <v>0</v>
      </c>
      <c r="AO84" s="26">
        <f t="shared" si="32"/>
        <v>0</v>
      </c>
      <c r="AP84" s="26">
        <f t="shared" si="14"/>
        <v>10519071</v>
      </c>
      <c r="AQ84" s="26">
        <f t="shared" si="33"/>
        <v>10519071</v>
      </c>
      <c r="AR84" s="69">
        <v>10775767</v>
      </c>
      <c r="AS84" s="69">
        <f t="shared" si="40"/>
        <v>10519071</v>
      </c>
      <c r="AT84" s="63">
        <v>10925151</v>
      </c>
      <c r="AU84" s="26">
        <f t="shared" si="41"/>
        <v>406080</v>
      </c>
      <c r="AV84" s="70" t="str">
        <f t="shared" si="43"/>
        <v>No</v>
      </c>
      <c r="AW84" s="69">
        <f t="shared" si="34"/>
        <v>0</v>
      </c>
      <c r="AX84" s="71">
        <f t="shared" si="35"/>
        <v>10925151</v>
      </c>
      <c r="AY84" s="72">
        <f t="shared" si="42"/>
        <v>10925151</v>
      </c>
      <c r="AZ84" s="73">
        <f t="shared" si="36"/>
        <v>0</v>
      </c>
      <c r="BA84" s="73"/>
      <c r="BB84" s="73">
        <f t="shared" si="37"/>
        <v>13442.544317981517</v>
      </c>
      <c r="BC84" s="26"/>
      <c r="BE84" s="74">
        <f t="shared" si="38"/>
        <v>-406080</v>
      </c>
      <c r="BF84" s="74">
        <f t="shared" si="46"/>
        <v>-406080</v>
      </c>
      <c r="BG84" s="74">
        <f t="shared" si="46"/>
        <v>-348051.1679999996</v>
      </c>
      <c r="BH84" s="74">
        <f t="shared" si="46"/>
        <v>-290031.03829439916</v>
      </c>
      <c r="BI84" s="74">
        <f t="shared" si="46"/>
        <v>-232024.8306355197</v>
      </c>
      <c r="BJ84" s="74">
        <f t="shared" si="46"/>
        <v>-174018.62297664024</v>
      </c>
      <c r="BK84" s="74">
        <f t="shared" si="46"/>
        <v>-116018.21593852527</v>
      </c>
      <c r="BL84" s="74">
        <f t="shared" si="46"/>
        <v>-58009.107969261706</v>
      </c>
      <c r="BM84" s="74"/>
      <c r="BO84" s="74">
        <f t="shared" si="47"/>
        <v>0</v>
      </c>
      <c r="BP84" s="74">
        <f t="shared" si="47"/>
        <v>-58028.832000000002</v>
      </c>
      <c r="BQ84" s="74">
        <f t="shared" si="47"/>
        <v>-58020.129705599931</v>
      </c>
      <c r="BR84" s="74">
        <f t="shared" si="47"/>
        <v>-58006.207658879837</v>
      </c>
      <c r="BS84" s="74">
        <f t="shared" si="47"/>
        <v>-58006.207658879925</v>
      </c>
      <c r="BT84" s="74">
        <f t="shared" si="47"/>
        <v>-58000.407038114186</v>
      </c>
      <c r="BU84" s="74">
        <f t="shared" si="47"/>
        <v>-58009.107969262637</v>
      </c>
      <c r="BV84" s="74">
        <f t="shared" si="45"/>
        <v>-58009.107969261706</v>
      </c>
      <c r="BX84" s="74">
        <f t="shared" si="17"/>
        <v>10925151</v>
      </c>
      <c r="BY84" s="74">
        <f t="shared" si="48"/>
        <v>10867122.168</v>
      </c>
      <c r="BZ84" s="74">
        <f t="shared" si="48"/>
        <v>10809102.038294399</v>
      </c>
      <c r="CA84" s="74">
        <f t="shared" si="48"/>
        <v>10751095.83063552</v>
      </c>
      <c r="CB84" s="74">
        <f t="shared" si="48"/>
        <v>10693089.62297664</v>
      </c>
      <c r="CC84" s="74">
        <f t="shared" si="48"/>
        <v>10635089.215938525</v>
      </c>
      <c r="CD84" s="74">
        <f t="shared" si="48"/>
        <v>10577080.107969262</v>
      </c>
      <c r="CE84" s="74">
        <f t="shared" si="48"/>
        <v>10519071</v>
      </c>
      <c r="CF84" s="74"/>
      <c r="CG84" s="74">
        <f t="shared" si="19"/>
        <v>10925151</v>
      </c>
      <c r="CH84" s="74">
        <f t="shared" si="50"/>
        <v>10867122.168</v>
      </c>
      <c r="CI84" s="74">
        <f t="shared" si="50"/>
        <v>10809102.038294399</v>
      </c>
      <c r="CJ84" s="74">
        <f t="shared" si="50"/>
        <v>10751095.83063552</v>
      </c>
      <c r="CK84" s="74">
        <f t="shared" si="50"/>
        <v>10693089.62297664</v>
      </c>
      <c r="CL84" s="74">
        <f t="shared" si="50"/>
        <v>10635089.215938525</v>
      </c>
      <c r="CM84" s="74">
        <f t="shared" si="50"/>
        <v>10577080.107969262</v>
      </c>
      <c r="CN84" s="74">
        <f t="shared" si="50"/>
        <v>10519071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>
        <v>0</v>
      </c>
      <c r="H85" s="6">
        <v>59</v>
      </c>
      <c r="I85" s="2" t="s">
        <v>246</v>
      </c>
      <c r="J85" s="60"/>
      <c r="K85" s="123">
        <v>4144.78</v>
      </c>
      <c r="L85" s="62"/>
      <c r="M85" s="121">
        <v>1986</v>
      </c>
      <c r="N85" s="64">
        <f t="shared" si="21"/>
        <v>595.79999999999995</v>
      </c>
      <c r="O85" s="64">
        <f t="shared" si="22"/>
        <v>2486.87</v>
      </c>
      <c r="P85" s="64">
        <f t="shared" si="23"/>
        <v>0</v>
      </c>
      <c r="Q85" s="64">
        <f t="shared" si="24"/>
        <v>0</v>
      </c>
      <c r="R85" s="65">
        <f t="shared" si="25"/>
        <v>0.48</v>
      </c>
      <c r="S85" s="65">
        <f t="shared" si="7"/>
        <v>0</v>
      </c>
      <c r="T85" s="64">
        <f t="shared" si="8"/>
        <v>0</v>
      </c>
      <c r="U85" s="64">
        <f t="shared" si="26"/>
        <v>0</v>
      </c>
      <c r="V85" s="124">
        <v>199</v>
      </c>
      <c r="W85" s="64">
        <f t="shared" si="27"/>
        <v>49.75</v>
      </c>
      <c r="X85" s="27">
        <f t="shared" si="28"/>
        <v>595.79999999999995</v>
      </c>
      <c r="Y85" s="11">
        <f t="shared" si="29"/>
        <v>4790.33</v>
      </c>
      <c r="Z85" s="61">
        <v>7301602161.6700001</v>
      </c>
      <c r="AA85" s="63">
        <v>37743</v>
      </c>
      <c r="AB85" s="27">
        <f t="shared" si="9"/>
        <v>193455.8</v>
      </c>
      <c r="AC85" s="10">
        <f t="shared" si="10"/>
        <v>0.75417800000000002</v>
      </c>
      <c r="AD85" s="63">
        <v>82149</v>
      </c>
      <c r="AE85" s="10">
        <f t="shared" si="11"/>
        <v>0.59556399999999998</v>
      </c>
      <c r="AF85" s="10">
        <f t="shared" si="39"/>
        <v>0.293406</v>
      </c>
      <c r="AG85" s="66">
        <f t="shared" si="12"/>
        <v>0.293406</v>
      </c>
      <c r="AH85" s="67">
        <f t="shared" si="13"/>
        <v>0</v>
      </c>
      <c r="AI85" s="68">
        <f t="shared" si="30"/>
        <v>0.293406</v>
      </c>
      <c r="AJ85" s="63">
        <v>0</v>
      </c>
      <c r="AK85">
        <v>0</v>
      </c>
      <c r="AL85" s="26">
        <f t="shared" si="31"/>
        <v>0</v>
      </c>
      <c r="AM85" s="63">
        <v>0</v>
      </c>
      <c r="AN85">
        <v>0</v>
      </c>
      <c r="AO85" s="26">
        <f t="shared" si="32"/>
        <v>0</v>
      </c>
      <c r="AP85" s="26">
        <f t="shared" si="14"/>
        <v>16198521</v>
      </c>
      <c r="AQ85" s="26">
        <f t="shared" si="33"/>
        <v>16198521</v>
      </c>
      <c r="AR85" s="69">
        <v>25040045</v>
      </c>
      <c r="AS85" s="69">
        <f t="shared" si="40"/>
        <v>25040045</v>
      </c>
      <c r="AT85" s="63">
        <v>25040045</v>
      </c>
      <c r="AU85" s="26">
        <f t="shared" si="41"/>
        <v>8841524</v>
      </c>
      <c r="AV85" s="70" t="str">
        <f t="shared" si="43"/>
        <v>No</v>
      </c>
      <c r="AW85" s="69">
        <f t="shared" si="34"/>
        <v>0</v>
      </c>
      <c r="AX85" s="71">
        <f t="shared" si="35"/>
        <v>25040045</v>
      </c>
      <c r="AY85" s="72">
        <f t="shared" si="42"/>
        <v>25040045</v>
      </c>
      <c r="AZ85" s="73">
        <f t="shared" si="36"/>
        <v>0</v>
      </c>
      <c r="BA85" s="73"/>
      <c r="BB85" s="73">
        <f t="shared" si="37"/>
        <v>13320.020182012075</v>
      </c>
      <c r="BC85" s="26"/>
      <c r="BE85" s="74">
        <f t="shared" si="38"/>
        <v>-8841524</v>
      </c>
      <c r="BF85" s="74">
        <f t="shared" si="46"/>
        <v>-8841524</v>
      </c>
      <c r="BG85" s="74">
        <f t="shared" si="46"/>
        <v>-8841524</v>
      </c>
      <c r="BH85" s="74">
        <f t="shared" si="46"/>
        <v>-8841524</v>
      </c>
      <c r="BI85" s="74">
        <f t="shared" si="46"/>
        <v>-8841524</v>
      </c>
      <c r="BJ85" s="74">
        <f t="shared" si="46"/>
        <v>-8841524</v>
      </c>
      <c r="BK85" s="74">
        <f t="shared" si="46"/>
        <v>-8841524</v>
      </c>
      <c r="BL85" s="74">
        <f t="shared" si="46"/>
        <v>-8841524</v>
      </c>
      <c r="BM85" s="74"/>
      <c r="BO85" s="74">
        <f t="shared" si="47"/>
        <v>0</v>
      </c>
      <c r="BP85" s="74">
        <f t="shared" si="47"/>
        <v>-1263453.7796</v>
      </c>
      <c r="BQ85" s="74">
        <f t="shared" si="47"/>
        <v>-1473882.0507999999</v>
      </c>
      <c r="BR85" s="74">
        <f t="shared" si="47"/>
        <v>-1768304.8</v>
      </c>
      <c r="BS85" s="74">
        <f t="shared" si="47"/>
        <v>-2210381</v>
      </c>
      <c r="BT85" s="74">
        <f t="shared" si="47"/>
        <v>-2946879.9491999997</v>
      </c>
      <c r="BU85" s="74">
        <f t="shared" si="47"/>
        <v>-4420762</v>
      </c>
      <c r="BV85" s="74">
        <f t="shared" si="45"/>
        <v>-8841524</v>
      </c>
      <c r="BX85" s="74">
        <f t="shared" si="17"/>
        <v>25040045</v>
      </c>
      <c r="BY85" s="74">
        <f t="shared" si="48"/>
        <v>23776591.220399998</v>
      </c>
      <c r="BZ85" s="74">
        <f t="shared" si="48"/>
        <v>23566162.949200001</v>
      </c>
      <c r="CA85" s="74">
        <f t="shared" si="48"/>
        <v>23271740.199999999</v>
      </c>
      <c r="CB85" s="74">
        <f t="shared" si="48"/>
        <v>22829664</v>
      </c>
      <c r="CC85" s="74">
        <f t="shared" si="48"/>
        <v>22093165.050799999</v>
      </c>
      <c r="CD85" s="74">
        <f t="shared" si="48"/>
        <v>20619283</v>
      </c>
      <c r="CE85" s="74">
        <f t="shared" si="48"/>
        <v>16198521</v>
      </c>
      <c r="CF85" s="74"/>
      <c r="CG85" s="74">
        <f t="shared" si="19"/>
        <v>25040045</v>
      </c>
      <c r="CH85" s="74">
        <f t="shared" si="50"/>
        <v>25040045</v>
      </c>
      <c r="CI85" s="74">
        <f t="shared" si="50"/>
        <v>25040045</v>
      </c>
      <c r="CJ85" s="74">
        <f t="shared" si="50"/>
        <v>25040045</v>
      </c>
      <c r="CK85" s="74">
        <f t="shared" si="50"/>
        <v>25040045</v>
      </c>
      <c r="CL85" s="74">
        <f t="shared" si="50"/>
        <v>25040045</v>
      </c>
      <c r="CM85" s="74">
        <f t="shared" si="50"/>
        <v>25040045</v>
      </c>
      <c r="CN85" s="74">
        <f t="shared" si="50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>
        <v>0</v>
      </c>
      <c r="H86" s="6">
        <v>60</v>
      </c>
      <c r="I86" s="2" t="s">
        <v>247</v>
      </c>
      <c r="J86" s="60"/>
      <c r="K86" s="123">
        <v>2977.97</v>
      </c>
      <c r="L86" s="62"/>
      <c r="M86" s="121">
        <v>388</v>
      </c>
      <c r="N86" s="64">
        <f t="shared" si="21"/>
        <v>116.4</v>
      </c>
      <c r="O86" s="64">
        <f t="shared" si="22"/>
        <v>1786.78</v>
      </c>
      <c r="P86" s="64">
        <f t="shared" si="23"/>
        <v>0</v>
      </c>
      <c r="Q86" s="64">
        <f t="shared" si="24"/>
        <v>0</v>
      </c>
      <c r="R86" s="65">
        <f t="shared" si="25"/>
        <v>0.13</v>
      </c>
      <c r="S86" s="65">
        <f t="shared" si="7"/>
        <v>0</v>
      </c>
      <c r="T86" s="64">
        <f t="shared" si="8"/>
        <v>0</v>
      </c>
      <c r="U86" s="64">
        <f t="shared" si="26"/>
        <v>0</v>
      </c>
      <c r="V86" s="124">
        <v>46</v>
      </c>
      <c r="W86" s="64">
        <f t="shared" si="27"/>
        <v>11.5</v>
      </c>
      <c r="X86" s="27">
        <f t="shared" si="28"/>
        <v>116.4</v>
      </c>
      <c r="Y86" s="11">
        <f t="shared" si="29"/>
        <v>3105.87</v>
      </c>
      <c r="Z86" s="61">
        <v>5861856908</v>
      </c>
      <c r="AA86" s="63">
        <v>22019</v>
      </c>
      <c r="AB86" s="27">
        <f t="shared" si="9"/>
        <v>266218.13</v>
      </c>
      <c r="AC86" s="10">
        <f t="shared" si="10"/>
        <v>1.037838</v>
      </c>
      <c r="AD86" s="63">
        <v>124793</v>
      </c>
      <c r="AE86" s="10">
        <f t="shared" si="11"/>
        <v>0.90472399999999997</v>
      </c>
      <c r="AF86" s="10">
        <f t="shared" si="39"/>
        <v>2.0960000000000002E-3</v>
      </c>
      <c r="AG86" s="66">
        <f t="shared" si="12"/>
        <v>0.01</v>
      </c>
      <c r="AH86" s="67">
        <f t="shared" si="13"/>
        <v>0</v>
      </c>
      <c r="AI86" s="68">
        <f t="shared" si="30"/>
        <v>0.01</v>
      </c>
      <c r="AJ86" s="63">
        <v>0</v>
      </c>
      <c r="AK86">
        <v>0</v>
      </c>
      <c r="AL86" s="26">
        <f t="shared" si="31"/>
        <v>0</v>
      </c>
      <c r="AM86" s="63">
        <v>0</v>
      </c>
      <c r="AN86">
        <v>0</v>
      </c>
      <c r="AO86" s="26">
        <f t="shared" si="32"/>
        <v>0</v>
      </c>
      <c r="AP86" s="26">
        <f t="shared" si="14"/>
        <v>357952</v>
      </c>
      <c r="AQ86" s="26">
        <f t="shared" si="33"/>
        <v>357952</v>
      </c>
      <c r="AR86" s="69">
        <v>2740394</v>
      </c>
      <c r="AS86" s="69">
        <f t="shared" si="40"/>
        <v>357952</v>
      </c>
      <c r="AT86" s="63">
        <v>1766084</v>
      </c>
      <c r="AU86" s="26">
        <f t="shared" si="41"/>
        <v>1408132</v>
      </c>
      <c r="AV86" s="70" t="str">
        <f t="shared" si="43"/>
        <v>No</v>
      </c>
      <c r="AW86" s="69">
        <f t="shared" si="34"/>
        <v>0</v>
      </c>
      <c r="AX86" s="71">
        <f t="shared" si="35"/>
        <v>1766084</v>
      </c>
      <c r="AY86" s="72">
        <f t="shared" si="42"/>
        <v>1766084</v>
      </c>
      <c r="AZ86" s="73">
        <f t="shared" si="36"/>
        <v>0</v>
      </c>
      <c r="BA86" s="73"/>
      <c r="BB86" s="73">
        <f t="shared" si="37"/>
        <v>12019.983999167218</v>
      </c>
      <c r="BC86" s="26"/>
      <c r="BE86" s="74">
        <f t="shared" si="38"/>
        <v>-1408132</v>
      </c>
      <c r="BF86" s="74">
        <f t="shared" si="46"/>
        <v>-1408132</v>
      </c>
      <c r="BG86" s="74">
        <f t="shared" si="46"/>
        <v>-1206909.9372</v>
      </c>
      <c r="BH86" s="74">
        <f t="shared" si="46"/>
        <v>-1005718.05066876</v>
      </c>
      <c r="BI86" s="74">
        <f t="shared" si="46"/>
        <v>-804574.44053500798</v>
      </c>
      <c r="BJ86" s="74">
        <f t="shared" si="46"/>
        <v>-603430.83040125598</v>
      </c>
      <c r="BK86" s="74">
        <f t="shared" si="46"/>
        <v>-402307.33462851739</v>
      </c>
      <c r="BL86" s="74">
        <f t="shared" si="46"/>
        <v>-201153.66731425864</v>
      </c>
      <c r="BM86" s="74"/>
      <c r="BO86" s="74">
        <f t="shared" si="47"/>
        <v>0</v>
      </c>
      <c r="BP86" s="74">
        <f t="shared" si="47"/>
        <v>-201222.06279999999</v>
      </c>
      <c r="BQ86" s="74">
        <f t="shared" si="47"/>
        <v>-201191.88653123999</v>
      </c>
      <c r="BR86" s="74">
        <f t="shared" si="47"/>
        <v>-201143.61013375199</v>
      </c>
      <c r="BS86" s="74">
        <f t="shared" si="47"/>
        <v>-201143.61013375199</v>
      </c>
      <c r="BT86" s="74">
        <f t="shared" si="47"/>
        <v>-201123.49577273862</v>
      </c>
      <c r="BU86" s="74">
        <f t="shared" si="47"/>
        <v>-201153.6673142587</v>
      </c>
      <c r="BV86" s="74">
        <f t="shared" si="45"/>
        <v>-201153.66731425864</v>
      </c>
      <c r="BX86" s="74">
        <f t="shared" si="17"/>
        <v>1766084</v>
      </c>
      <c r="BY86" s="74">
        <f t="shared" si="48"/>
        <v>1564861.9372</v>
      </c>
      <c r="BZ86" s="74">
        <f t="shared" si="48"/>
        <v>1363670.05066876</v>
      </c>
      <c r="CA86" s="74">
        <f t="shared" si="48"/>
        <v>1162526.440535008</v>
      </c>
      <c r="CB86" s="74">
        <f t="shared" si="48"/>
        <v>961382.83040125598</v>
      </c>
      <c r="CC86" s="74">
        <f t="shared" si="48"/>
        <v>760259.33462851739</v>
      </c>
      <c r="CD86" s="74">
        <f t="shared" si="48"/>
        <v>559105.66731425864</v>
      </c>
      <c r="CE86" s="74">
        <f t="shared" si="48"/>
        <v>357952</v>
      </c>
      <c r="CF86" s="74"/>
      <c r="CG86" s="74">
        <f t="shared" si="19"/>
        <v>1766084</v>
      </c>
      <c r="CH86" s="74">
        <f t="shared" si="50"/>
        <v>1564861.9372</v>
      </c>
      <c r="CI86" s="74">
        <f t="shared" si="50"/>
        <v>1363670.05066876</v>
      </c>
      <c r="CJ86" s="74">
        <f t="shared" si="50"/>
        <v>1162526.440535008</v>
      </c>
      <c r="CK86" s="74">
        <f t="shared" si="50"/>
        <v>961382.83040125598</v>
      </c>
      <c r="CL86" s="74">
        <f t="shared" si="50"/>
        <v>760259.33462851739</v>
      </c>
      <c r="CM86" s="74">
        <f t="shared" si="50"/>
        <v>559105.66731425864</v>
      </c>
      <c r="CN86" s="74">
        <f t="shared" si="50"/>
        <v>357952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>
        <v>0</v>
      </c>
      <c r="H87" s="6">
        <v>61</v>
      </c>
      <c r="I87" s="2" t="s">
        <v>248</v>
      </c>
      <c r="J87" s="60"/>
      <c r="K87" s="123">
        <v>1016.28</v>
      </c>
      <c r="L87" s="62"/>
      <c r="M87" s="121">
        <v>163</v>
      </c>
      <c r="N87" s="64">
        <f t="shared" si="21"/>
        <v>48.9</v>
      </c>
      <c r="O87" s="64">
        <f t="shared" si="22"/>
        <v>609.77</v>
      </c>
      <c r="P87" s="64">
        <f t="shared" si="23"/>
        <v>0</v>
      </c>
      <c r="Q87" s="64">
        <f t="shared" si="24"/>
        <v>0</v>
      </c>
      <c r="R87" s="65">
        <f t="shared" si="25"/>
        <v>0.16</v>
      </c>
      <c r="S87" s="65">
        <f t="shared" si="7"/>
        <v>0</v>
      </c>
      <c r="T87" s="64">
        <f t="shared" si="8"/>
        <v>0</v>
      </c>
      <c r="U87" s="64">
        <f t="shared" si="26"/>
        <v>0</v>
      </c>
      <c r="V87" s="124">
        <v>8</v>
      </c>
      <c r="W87" s="64">
        <f t="shared" si="27"/>
        <v>2</v>
      </c>
      <c r="X87" s="27">
        <f t="shared" si="28"/>
        <v>48.9</v>
      </c>
      <c r="Y87" s="11">
        <f t="shared" si="29"/>
        <v>1067.18</v>
      </c>
      <c r="Z87" s="61">
        <v>1678817697.3299999</v>
      </c>
      <c r="AA87" s="63">
        <v>8670</v>
      </c>
      <c r="AB87" s="27">
        <f t="shared" si="9"/>
        <v>193635.26</v>
      </c>
      <c r="AC87" s="10">
        <f t="shared" si="10"/>
        <v>0.75487800000000005</v>
      </c>
      <c r="AD87" s="63">
        <v>119252</v>
      </c>
      <c r="AE87" s="10">
        <f t="shared" si="11"/>
        <v>0.86455300000000002</v>
      </c>
      <c r="AF87" s="10">
        <f t="shared" si="39"/>
        <v>0.21221999999999999</v>
      </c>
      <c r="AG87" s="66">
        <f t="shared" si="12"/>
        <v>0.21221999999999999</v>
      </c>
      <c r="AH87" s="67">
        <f t="shared" si="13"/>
        <v>0</v>
      </c>
      <c r="AI87" s="68">
        <f t="shared" si="30"/>
        <v>0.21221999999999999</v>
      </c>
      <c r="AJ87" s="63">
        <v>1018</v>
      </c>
      <c r="AK87">
        <v>13</v>
      </c>
      <c r="AL87" s="26">
        <f t="shared" si="31"/>
        <v>1323400</v>
      </c>
      <c r="AM87" s="63">
        <v>0</v>
      </c>
      <c r="AN87">
        <v>0</v>
      </c>
      <c r="AO87" s="26">
        <f t="shared" si="32"/>
        <v>0</v>
      </c>
      <c r="AP87" s="26">
        <f t="shared" si="14"/>
        <v>2610147</v>
      </c>
      <c r="AQ87" s="26">
        <f t="shared" si="33"/>
        <v>3933547</v>
      </c>
      <c r="AR87" s="69">
        <v>1971482</v>
      </c>
      <c r="AS87" s="69">
        <f t="shared" si="40"/>
        <v>3933547</v>
      </c>
      <c r="AT87" s="63">
        <v>3336551</v>
      </c>
      <c r="AU87" s="26">
        <f t="shared" si="41"/>
        <v>596996</v>
      </c>
      <c r="AV87" s="70" t="str">
        <f t="shared" si="43"/>
        <v>Yes</v>
      </c>
      <c r="AW87" s="69">
        <f t="shared" si="34"/>
        <v>596996</v>
      </c>
      <c r="AX87" s="71">
        <f t="shared" si="35"/>
        <v>3933547</v>
      </c>
      <c r="AY87" s="72">
        <f t="shared" si="42"/>
        <v>3933547</v>
      </c>
      <c r="AZ87" s="73">
        <f t="shared" si="36"/>
        <v>596996</v>
      </c>
      <c r="BA87" s="73"/>
      <c r="BB87" s="73">
        <f t="shared" si="37"/>
        <v>12102.22527256268</v>
      </c>
      <c r="BC87" s="26"/>
      <c r="BE87" s="74">
        <f t="shared" si="38"/>
        <v>0</v>
      </c>
      <c r="BF87" s="74">
        <f t="shared" si="46"/>
        <v>0</v>
      </c>
      <c r="BG87" s="74">
        <f t="shared" si="46"/>
        <v>0</v>
      </c>
      <c r="BH87" s="74">
        <f t="shared" si="46"/>
        <v>0</v>
      </c>
      <c r="BI87" s="74">
        <f t="shared" si="46"/>
        <v>0</v>
      </c>
      <c r="BJ87" s="74">
        <f t="shared" si="46"/>
        <v>0</v>
      </c>
      <c r="BK87" s="74">
        <f t="shared" si="46"/>
        <v>0</v>
      </c>
      <c r="BL87" s="74">
        <f t="shared" si="46"/>
        <v>0</v>
      </c>
      <c r="BM87" s="74"/>
      <c r="BO87" s="74">
        <f t="shared" si="47"/>
        <v>0</v>
      </c>
      <c r="BP87" s="74">
        <f t="shared" si="47"/>
        <v>0</v>
      </c>
      <c r="BQ87" s="74">
        <f t="shared" si="47"/>
        <v>0</v>
      </c>
      <c r="BR87" s="74">
        <f t="shared" si="47"/>
        <v>0</v>
      </c>
      <c r="BS87" s="74">
        <f t="shared" si="47"/>
        <v>0</v>
      </c>
      <c r="BT87" s="74">
        <f t="shared" si="47"/>
        <v>0</v>
      </c>
      <c r="BU87" s="74">
        <f t="shared" si="47"/>
        <v>0</v>
      </c>
      <c r="BV87" s="74">
        <f t="shared" si="45"/>
        <v>0</v>
      </c>
      <c r="BX87" s="74">
        <f t="shared" si="17"/>
        <v>3933547</v>
      </c>
      <c r="BY87" s="74">
        <f t="shared" si="48"/>
        <v>3933547</v>
      </c>
      <c r="BZ87" s="74">
        <f t="shared" si="48"/>
        <v>3933547</v>
      </c>
      <c r="CA87" s="74">
        <f t="shared" si="48"/>
        <v>3933547</v>
      </c>
      <c r="CB87" s="74">
        <f t="shared" si="48"/>
        <v>3933547</v>
      </c>
      <c r="CC87" s="74">
        <f t="shared" si="48"/>
        <v>3933547</v>
      </c>
      <c r="CD87" s="74">
        <f t="shared" si="48"/>
        <v>3933547</v>
      </c>
      <c r="CE87" s="74">
        <f t="shared" si="48"/>
        <v>3933547</v>
      </c>
      <c r="CF87" s="74"/>
      <c r="CG87" s="74">
        <f t="shared" si="19"/>
        <v>3933547</v>
      </c>
      <c r="CH87" s="74">
        <f t="shared" si="50"/>
        <v>3933547</v>
      </c>
      <c r="CI87" s="74">
        <f t="shared" si="50"/>
        <v>3933547</v>
      </c>
      <c r="CJ87" s="74">
        <f t="shared" si="50"/>
        <v>3933547</v>
      </c>
      <c r="CK87" s="74">
        <f t="shared" si="50"/>
        <v>3933547</v>
      </c>
      <c r="CL87" s="74">
        <f t="shared" si="50"/>
        <v>3933547</v>
      </c>
      <c r="CM87" s="74">
        <f t="shared" si="50"/>
        <v>3933547</v>
      </c>
      <c r="CN87" s="74">
        <f t="shared" si="50"/>
        <v>3933547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>
        <v>13</v>
      </c>
      <c r="H88" s="6">
        <v>62</v>
      </c>
      <c r="I88" s="2" t="s">
        <v>249</v>
      </c>
      <c r="J88" s="60"/>
      <c r="K88" s="123">
        <v>6213.36</v>
      </c>
      <c r="L88" s="76"/>
      <c r="M88" s="121">
        <v>3038</v>
      </c>
      <c r="N88" s="64">
        <f t="shared" si="21"/>
        <v>911.4</v>
      </c>
      <c r="O88" s="64">
        <f t="shared" si="22"/>
        <v>3728.02</v>
      </c>
      <c r="P88" s="64">
        <f t="shared" si="23"/>
        <v>0</v>
      </c>
      <c r="Q88" s="64">
        <f t="shared" si="24"/>
        <v>0</v>
      </c>
      <c r="R88" s="65">
        <f t="shared" si="25"/>
        <v>0.49</v>
      </c>
      <c r="S88" s="65">
        <f t="shared" si="7"/>
        <v>0</v>
      </c>
      <c r="T88" s="64">
        <f t="shared" si="8"/>
        <v>0</v>
      </c>
      <c r="U88" s="64">
        <f t="shared" si="26"/>
        <v>0</v>
      </c>
      <c r="V88" s="124">
        <v>541</v>
      </c>
      <c r="W88" s="64">
        <f t="shared" si="27"/>
        <v>135.25</v>
      </c>
      <c r="X88" s="27">
        <f t="shared" si="28"/>
        <v>911.4</v>
      </c>
      <c r="Y88" s="11">
        <f t="shared" si="29"/>
        <v>7260.0099999999993</v>
      </c>
      <c r="Z88" s="61">
        <v>7521143568</v>
      </c>
      <c r="AA88" s="63">
        <v>60809</v>
      </c>
      <c r="AB88" s="27">
        <f t="shared" si="9"/>
        <v>123684.71</v>
      </c>
      <c r="AC88" s="10">
        <f t="shared" si="10"/>
        <v>0.48217900000000002</v>
      </c>
      <c r="AD88" s="63">
        <v>90484</v>
      </c>
      <c r="AE88" s="10">
        <f t="shared" si="11"/>
        <v>0.65599099999999999</v>
      </c>
      <c r="AF88" s="10">
        <f t="shared" si="39"/>
        <v>0.46567700000000001</v>
      </c>
      <c r="AG88" s="66">
        <f t="shared" si="12"/>
        <v>0.46567700000000001</v>
      </c>
      <c r="AH88" s="67">
        <f t="shared" si="13"/>
        <v>0.04</v>
      </c>
      <c r="AI88" s="68">
        <f t="shared" si="30"/>
        <v>0.50567700000000004</v>
      </c>
      <c r="AJ88" s="63">
        <v>0</v>
      </c>
      <c r="AK88">
        <v>0</v>
      </c>
      <c r="AL88" s="26">
        <f t="shared" si="31"/>
        <v>0</v>
      </c>
      <c r="AM88" s="63">
        <v>0</v>
      </c>
      <c r="AN88">
        <v>0</v>
      </c>
      <c r="AO88" s="26">
        <f t="shared" si="32"/>
        <v>0</v>
      </c>
      <c r="AP88" s="26">
        <f t="shared" si="14"/>
        <v>42310811</v>
      </c>
      <c r="AQ88" s="26">
        <f t="shared" si="33"/>
        <v>42310811</v>
      </c>
      <c r="AR88" s="69">
        <v>26945481</v>
      </c>
      <c r="AS88" s="69">
        <f t="shared" si="40"/>
        <v>42310811</v>
      </c>
      <c r="AT88" s="63">
        <v>39522754</v>
      </c>
      <c r="AU88" s="26">
        <f t="shared" si="41"/>
        <v>2788057</v>
      </c>
      <c r="AV88" s="70" t="str">
        <f t="shared" si="43"/>
        <v>Yes</v>
      </c>
      <c r="AW88" s="69">
        <f t="shared" si="34"/>
        <v>2788057</v>
      </c>
      <c r="AX88" s="71">
        <f t="shared" si="35"/>
        <v>42310811</v>
      </c>
      <c r="AY88" s="72">
        <f t="shared" si="42"/>
        <v>42310811</v>
      </c>
      <c r="AZ88" s="73">
        <f t="shared" si="36"/>
        <v>2788057</v>
      </c>
      <c r="BA88" s="73"/>
      <c r="BB88" s="73">
        <f t="shared" si="37"/>
        <v>13466.403886142118</v>
      </c>
      <c r="BC88" s="26"/>
      <c r="BE88" s="74">
        <f t="shared" si="38"/>
        <v>0</v>
      </c>
      <c r="BF88" s="74">
        <f t="shared" si="46"/>
        <v>0</v>
      </c>
      <c r="BG88" s="74">
        <f t="shared" si="46"/>
        <v>0</v>
      </c>
      <c r="BH88" s="74">
        <f t="shared" si="46"/>
        <v>0</v>
      </c>
      <c r="BI88" s="74">
        <f t="shared" si="46"/>
        <v>0</v>
      </c>
      <c r="BJ88" s="74">
        <f t="shared" si="46"/>
        <v>0</v>
      </c>
      <c r="BK88" s="74">
        <f t="shared" si="46"/>
        <v>0</v>
      </c>
      <c r="BL88" s="74">
        <f t="shared" si="46"/>
        <v>0</v>
      </c>
      <c r="BM88" s="74"/>
      <c r="BO88" s="74">
        <f t="shared" si="47"/>
        <v>0</v>
      </c>
      <c r="BP88" s="74">
        <f t="shared" si="47"/>
        <v>0</v>
      </c>
      <c r="BQ88" s="74">
        <f t="shared" si="47"/>
        <v>0</v>
      </c>
      <c r="BR88" s="74">
        <f t="shared" si="47"/>
        <v>0</v>
      </c>
      <c r="BS88" s="74">
        <f t="shared" si="47"/>
        <v>0</v>
      </c>
      <c r="BT88" s="74">
        <f t="shared" si="47"/>
        <v>0</v>
      </c>
      <c r="BU88" s="74">
        <f t="shared" si="47"/>
        <v>0</v>
      </c>
      <c r="BV88" s="74">
        <f t="shared" si="45"/>
        <v>0</v>
      </c>
      <c r="BX88" s="74">
        <f t="shared" si="17"/>
        <v>42310811</v>
      </c>
      <c r="BY88" s="74">
        <f t="shared" si="48"/>
        <v>42310811</v>
      </c>
      <c r="BZ88" s="74">
        <f t="shared" si="48"/>
        <v>42310811</v>
      </c>
      <c r="CA88" s="74">
        <f t="shared" si="48"/>
        <v>42310811</v>
      </c>
      <c r="CB88" s="74">
        <f t="shared" si="48"/>
        <v>42310811</v>
      </c>
      <c r="CC88" s="74">
        <f t="shared" si="48"/>
        <v>42310811</v>
      </c>
      <c r="CD88" s="74">
        <f t="shared" si="48"/>
        <v>42310811</v>
      </c>
      <c r="CE88" s="74">
        <f t="shared" si="48"/>
        <v>42310811</v>
      </c>
      <c r="CF88" s="74"/>
      <c r="CG88" s="74">
        <f t="shared" si="19"/>
        <v>42310811</v>
      </c>
      <c r="CH88" s="74">
        <f t="shared" si="50"/>
        <v>42310811</v>
      </c>
      <c r="CI88" s="74">
        <f t="shared" si="50"/>
        <v>42310811</v>
      </c>
      <c r="CJ88" s="74">
        <f t="shared" si="50"/>
        <v>42310811</v>
      </c>
      <c r="CK88" s="74">
        <f t="shared" si="50"/>
        <v>42310811</v>
      </c>
      <c r="CL88" s="74">
        <f t="shared" si="50"/>
        <v>42310811</v>
      </c>
      <c r="CM88" s="74">
        <f t="shared" si="50"/>
        <v>42310811</v>
      </c>
      <c r="CN88" s="74">
        <f t="shared" si="50"/>
        <v>42310811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>
        <v>0</v>
      </c>
      <c r="H89" s="6">
        <v>63</v>
      </c>
      <c r="I89" s="2" t="s">
        <v>250</v>
      </c>
      <c r="J89" s="60"/>
      <c r="K89" s="123">
        <v>107.61</v>
      </c>
      <c r="L89" s="62"/>
      <c r="M89" s="121">
        <v>43</v>
      </c>
      <c r="N89" s="64">
        <f t="shared" si="21"/>
        <v>12.9</v>
      </c>
      <c r="O89" s="64">
        <f t="shared" si="22"/>
        <v>64.569999999999993</v>
      </c>
      <c r="P89" s="64">
        <f t="shared" si="23"/>
        <v>0</v>
      </c>
      <c r="Q89" s="64">
        <f t="shared" si="24"/>
        <v>0</v>
      </c>
      <c r="R89" s="65">
        <f t="shared" si="25"/>
        <v>0.4</v>
      </c>
      <c r="S89" s="65">
        <f t="shared" si="7"/>
        <v>0</v>
      </c>
      <c r="T89" s="64">
        <f t="shared" si="8"/>
        <v>0</v>
      </c>
      <c r="U89" s="64">
        <f t="shared" si="26"/>
        <v>0</v>
      </c>
      <c r="V89" s="124">
        <v>0</v>
      </c>
      <c r="W89" s="64">
        <f t="shared" si="27"/>
        <v>0</v>
      </c>
      <c r="X89" s="27">
        <f t="shared" si="28"/>
        <v>12.9</v>
      </c>
      <c r="Y89" s="11">
        <f t="shared" si="29"/>
        <v>120.51</v>
      </c>
      <c r="Z89" s="61">
        <v>311116219.32999998</v>
      </c>
      <c r="AA89" s="63">
        <v>1738</v>
      </c>
      <c r="AB89" s="27">
        <f t="shared" si="9"/>
        <v>179008.18</v>
      </c>
      <c r="AC89" s="10">
        <f t="shared" si="10"/>
        <v>0.697855</v>
      </c>
      <c r="AD89" s="63">
        <v>107109</v>
      </c>
      <c r="AE89" s="10">
        <f t="shared" si="11"/>
        <v>0.77651800000000004</v>
      </c>
      <c r="AF89" s="10">
        <f t="shared" si="39"/>
        <v>0.27854600000000002</v>
      </c>
      <c r="AG89" s="66">
        <f t="shared" si="12"/>
        <v>0.27854600000000002</v>
      </c>
      <c r="AH89" s="67">
        <f t="shared" si="13"/>
        <v>0</v>
      </c>
      <c r="AI89" s="68">
        <f t="shared" si="30"/>
        <v>0.27854600000000002</v>
      </c>
      <c r="AJ89" s="63">
        <v>50</v>
      </c>
      <c r="AK89">
        <v>6</v>
      </c>
      <c r="AL89" s="26">
        <f t="shared" si="31"/>
        <v>30000</v>
      </c>
      <c r="AM89" s="63">
        <v>0</v>
      </c>
      <c r="AN89">
        <v>0</v>
      </c>
      <c r="AO89" s="26">
        <f t="shared" si="32"/>
        <v>0</v>
      </c>
      <c r="AP89" s="26">
        <f t="shared" si="14"/>
        <v>386866</v>
      </c>
      <c r="AQ89" s="26">
        <f t="shared" si="33"/>
        <v>416866</v>
      </c>
      <c r="AR89" s="69">
        <v>1312383</v>
      </c>
      <c r="AS89" s="69">
        <f t="shared" si="40"/>
        <v>416866</v>
      </c>
      <c r="AT89" s="63">
        <v>1058408</v>
      </c>
      <c r="AU89" s="26">
        <f t="shared" si="41"/>
        <v>641542</v>
      </c>
      <c r="AV89" s="70" t="str">
        <f t="shared" si="43"/>
        <v>No</v>
      </c>
      <c r="AW89" s="69">
        <f t="shared" si="34"/>
        <v>0</v>
      </c>
      <c r="AX89" s="71">
        <f t="shared" si="35"/>
        <v>1058408</v>
      </c>
      <c r="AY89" s="72">
        <f t="shared" si="42"/>
        <v>1058408</v>
      </c>
      <c r="AZ89" s="73">
        <f t="shared" si="36"/>
        <v>0</v>
      </c>
      <c r="BA89" s="73"/>
      <c r="BB89" s="73">
        <f t="shared" si="37"/>
        <v>12906.586283802621</v>
      </c>
      <c r="BC89" s="26"/>
      <c r="BE89" s="74">
        <f t="shared" si="38"/>
        <v>-641542</v>
      </c>
      <c r="BF89" s="74">
        <f t="shared" si="46"/>
        <v>-641542</v>
      </c>
      <c r="BG89" s="74">
        <f t="shared" si="46"/>
        <v>-549865.64819999994</v>
      </c>
      <c r="BH89" s="74">
        <f t="shared" si="46"/>
        <v>-458203.04464505997</v>
      </c>
      <c r="BI89" s="74">
        <f t="shared" si="46"/>
        <v>-366562.435716048</v>
      </c>
      <c r="BJ89" s="74">
        <f t="shared" si="46"/>
        <v>-274921.82678703603</v>
      </c>
      <c r="BK89" s="74">
        <f t="shared" si="46"/>
        <v>-183290.38191891694</v>
      </c>
      <c r="BL89" s="74">
        <f t="shared" si="46"/>
        <v>-91645.190959458472</v>
      </c>
      <c r="BM89" s="74"/>
      <c r="BO89" s="74">
        <f t="shared" si="47"/>
        <v>0</v>
      </c>
      <c r="BP89" s="74">
        <f t="shared" si="47"/>
        <v>-91676.351800000004</v>
      </c>
      <c r="BQ89" s="74">
        <f t="shared" si="47"/>
        <v>-91662.603554939982</v>
      </c>
      <c r="BR89" s="74">
        <f t="shared" si="47"/>
        <v>-91640.608929012</v>
      </c>
      <c r="BS89" s="74">
        <f t="shared" si="47"/>
        <v>-91640.608929012</v>
      </c>
      <c r="BT89" s="74">
        <f t="shared" si="47"/>
        <v>-91631.444868119099</v>
      </c>
      <c r="BU89" s="74">
        <f t="shared" si="47"/>
        <v>-91645.190959458472</v>
      </c>
      <c r="BV89" s="74">
        <f t="shared" si="45"/>
        <v>-91645.190959458472</v>
      </c>
      <c r="BX89" s="74">
        <f t="shared" si="17"/>
        <v>1058408</v>
      </c>
      <c r="BY89" s="74">
        <f t="shared" si="48"/>
        <v>966731.64819999994</v>
      </c>
      <c r="BZ89" s="74">
        <f t="shared" si="48"/>
        <v>875069.04464505997</v>
      </c>
      <c r="CA89" s="74">
        <f t="shared" si="48"/>
        <v>783428.435716048</v>
      </c>
      <c r="CB89" s="74">
        <f t="shared" si="48"/>
        <v>691787.82678703603</v>
      </c>
      <c r="CC89" s="74">
        <f t="shared" si="48"/>
        <v>600156.38191891694</v>
      </c>
      <c r="CD89" s="74">
        <f t="shared" si="48"/>
        <v>508511.19095945847</v>
      </c>
      <c r="CE89" s="74">
        <f t="shared" si="48"/>
        <v>416866</v>
      </c>
      <c r="CF89" s="74"/>
      <c r="CG89" s="74">
        <f t="shared" si="19"/>
        <v>1058408</v>
      </c>
      <c r="CH89" s="74">
        <f t="shared" si="50"/>
        <v>966731.64819999994</v>
      </c>
      <c r="CI89" s="74">
        <f t="shared" si="50"/>
        <v>875069.04464505997</v>
      </c>
      <c r="CJ89" s="74">
        <f t="shared" si="50"/>
        <v>783428.435716048</v>
      </c>
      <c r="CK89" s="74">
        <f t="shared" si="50"/>
        <v>691787.82678703603</v>
      </c>
      <c r="CL89" s="74">
        <f t="shared" si="50"/>
        <v>600156.38191891694</v>
      </c>
      <c r="CM89" s="74">
        <f t="shared" si="50"/>
        <v>508511.19095945847</v>
      </c>
      <c r="CN89" s="74">
        <f t="shared" si="50"/>
        <v>416866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>
        <v>1</v>
      </c>
      <c r="H90" s="6">
        <v>64</v>
      </c>
      <c r="I90" s="2" t="s">
        <v>251</v>
      </c>
      <c r="J90" s="60"/>
      <c r="K90" s="123">
        <v>17866.740000000002</v>
      </c>
      <c r="L90" s="76"/>
      <c r="M90" s="121">
        <v>15221</v>
      </c>
      <c r="N90" s="64">
        <f t="shared" si="21"/>
        <v>4566.3</v>
      </c>
      <c r="O90" s="64">
        <f t="shared" si="22"/>
        <v>10720.04</v>
      </c>
      <c r="P90" s="64">
        <f t="shared" si="23"/>
        <v>4500.9599999999991</v>
      </c>
      <c r="Q90" s="64">
        <f t="shared" si="24"/>
        <v>675.14</v>
      </c>
      <c r="R90" s="65">
        <f t="shared" si="25"/>
        <v>0.85</v>
      </c>
      <c r="S90" s="65">
        <f t="shared" si="7"/>
        <v>0.25</v>
      </c>
      <c r="T90" s="64">
        <f t="shared" si="8"/>
        <v>4466.6899999999996</v>
      </c>
      <c r="U90" s="64">
        <f t="shared" si="26"/>
        <v>670</v>
      </c>
      <c r="V90" s="124">
        <v>4764</v>
      </c>
      <c r="W90" s="64">
        <f t="shared" si="27"/>
        <v>1191</v>
      </c>
      <c r="X90" s="27">
        <f t="shared" si="28"/>
        <v>4566.3</v>
      </c>
      <c r="Y90" s="11">
        <f t="shared" si="29"/>
        <v>24299.18</v>
      </c>
      <c r="Z90" s="61">
        <v>8280860632.3299999</v>
      </c>
      <c r="AA90" s="63">
        <v>120686</v>
      </c>
      <c r="AB90" s="27">
        <f t="shared" si="9"/>
        <v>68614.92</v>
      </c>
      <c r="AC90" s="10">
        <f t="shared" si="10"/>
        <v>0.26749200000000001</v>
      </c>
      <c r="AD90" s="63">
        <v>41841</v>
      </c>
      <c r="AE90" s="10">
        <f t="shared" si="11"/>
        <v>0.30333900000000003</v>
      </c>
      <c r="AF90" s="10">
        <f t="shared" si="39"/>
        <v>0.72175400000000001</v>
      </c>
      <c r="AG90" s="66">
        <f t="shared" si="12"/>
        <v>0.72175400000000001</v>
      </c>
      <c r="AH90" s="67">
        <f t="shared" si="13"/>
        <v>0.06</v>
      </c>
      <c r="AI90" s="68">
        <f t="shared" si="30"/>
        <v>0.78175400000000006</v>
      </c>
      <c r="AJ90" s="63">
        <v>0</v>
      </c>
      <c r="AK90">
        <v>0</v>
      </c>
      <c r="AL90" s="26">
        <f t="shared" si="31"/>
        <v>0</v>
      </c>
      <c r="AM90" s="63">
        <v>0</v>
      </c>
      <c r="AN90">
        <v>0</v>
      </c>
      <c r="AO90" s="26">
        <f t="shared" si="32"/>
        <v>0</v>
      </c>
      <c r="AP90" s="26">
        <f t="shared" si="14"/>
        <v>218928683</v>
      </c>
      <c r="AQ90" s="26">
        <f t="shared" si="33"/>
        <v>218928683</v>
      </c>
      <c r="AR90" s="69">
        <v>200518244</v>
      </c>
      <c r="AS90" s="69">
        <f t="shared" si="40"/>
        <v>224114724</v>
      </c>
      <c r="AT90" s="63">
        <v>224114724</v>
      </c>
      <c r="AU90" s="26">
        <f t="shared" si="41"/>
        <v>5186041</v>
      </c>
      <c r="AV90" s="70" t="str">
        <f t="shared" si="43"/>
        <v>No</v>
      </c>
      <c r="AW90" s="69">
        <f t="shared" si="34"/>
        <v>0</v>
      </c>
      <c r="AX90" s="71">
        <f t="shared" si="35"/>
        <v>224114724</v>
      </c>
      <c r="AY90" s="72">
        <f t="shared" si="42"/>
        <v>224114724</v>
      </c>
      <c r="AZ90" s="73">
        <f t="shared" si="36"/>
        <v>0</v>
      </c>
      <c r="BA90" s="73"/>
      <c r="BB90" s="73">
        <f t="shared" si="37"/>
        <v>15674.266794054201</v>
      </c>
      <c r="BC90" s="26"/>
      <c r="BE90" s="74">
        <f t="shared" si="38"/>
        <v>-5186041</v>
      </c>
      <c r="BF90" s="74">
        <f t="shared" si="46"/>
        <v>-5186041</v>
      </c>
      <c r="BG90" s="74">
        <f t="shared" si="46"/>
        <v>-5186041</v>
      </c>
      <c r="BH90" s="74">
        <f t="shared" si="46"/>
        <v>-5186041</v>
      </c>
      <c r="BI90" s="74">
        <f t="shared" si="46"/>
        <v>-5186041</v>
      </c>
      <c r="BJ90" s="74">
        <f t="shared" si="46"/>
        <v>-5186041</v>
      </c>
      <c r="BK90" s="74">
        <f t="shared" si="46"/>
        <v>-5186041</v>
      </c>
      <c r="BL90" s="74">
        <f t="shared" si="46"/>
        <v>-5186041</v>
      </c>
      <c r="BM90" s="74"/>
      <c r="BO90" s="74">
        <f t="shared" si="47"/>
        <v>0</v>
      </c>
      <c r="BP90" s="74">
        <f t="shared" si="47"/>
        <v>-741085.25890000002</v>
      </c>
      <c r="BQ90" s="74">
        <f t="shared" si="47"/>
        <v>-864513.03469999996</v>
      </c>
      <c r="BR90" s="74">
        <f t="shared" si="47"/>
        <v>-1037208.2000000001</v>
      </c>
      <c r="BS90" s="74">
        <f t="shared" si="47"/>
        <v>-1296510.25</v>
      </c>
      <c r="BT90" s="74">
        <f t="shared" si="47"/>
        <v>-1728507.4652999998</v>
      </c>
      <c r="BU90" s="74">
        <f t="shared" si="47"/>
        <v>-2593020.5</v>
      </c>
      <c r="BV90" s="74">
        <f t="shared" si="45"/>
        <v>-5186041</v>
      </c>
      <c r="BX90" s="74">
        <f t="shared" si="17"/>
        <v>224114724</v>
      </c>
      <c r="BY90" s="74">
        <f t="shared" si="48"/>
        <v>223373638.74110001</v>
      </c>
      <c r="BZ90" s="74">
        <f t="shared" si="48"/>
        <v>223250210.96529999</v>
      </c>
      <c r="CA90" s="74">
        <f t="shared" si="48"/>
        <v>223077515.80000001</v>
      </c>
      <c r="CB90" s="74">
        <f t="shared" si="48"/>
        <v>222818213.75</v>
      </c>
      <c r="CC90" s="74">
        <f t="shared" si="48"/>
        <v>222386216.53470001</v>
      </c>
      <c r="CD90" s="74">
        <f t="shared" si="48"/>
        <v>221521703.5</v>
      </c>
      <c r="CE90" s="74">
        <f t="shared" si="48"/>
        <v>218928683</v>
      </c>
      <c r="CF90" s="74"/>
      <c r="CG90" s="74">
        <f t="shared" si="19"/>
        <v>224114724</v>
      </c>
      <c r="CH90" s="74">
        <f t="shared" si="50"/>
        <v>224114724</v>
      </c>
      <c r="CI90" s="74">
        <f t="shared" si="50"/>
        <v>224114724</v>
      </c>
      <c r="CJ90" s="74">
        <f t="shared" si="50"/>
        <v>224114724</v>
      </c>
      <c r="CK90" s="74">
        <f t="shared" si="50"/>
        <v>224114724</v>
      </c>
      <c r="CL90" s="74">
        <f t="shared" si="50"/>
        <v>224114724</v>
      </c>
      <c r="CM90" s="74">
        <f t="shared" si="50"/>
        <v>224114724</v>
      </c>
      <c r="CN90" s="74">
        <f t="shared" si="50"/>
        <v>224114724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>
        <v>0</v>
      </c>
      <c r="H91" s="6">
        <v>65</v>
      </c>
      <c r="I91" s="2" t="s">
        <v>252</v>
      </c>
      <c r="J91" s="60"/>
      <c r="K91" s="123">
        <v>173.33</v>
      </c>
      <c r="L91" s="62"/>
      <c r="M91" s="121">
        <v>31</v>
      </c>
      <c r="N91" s="64">
        <f t="shared" si="21"/>
        <v>9.3000000000000007</v>
      </c>
      <c r="O91" s="64">
        <f t="shared" si="22"/>
        <v>104</v>
      </c>
      <c r="P91" s="64">
        <f t="shared" si="23"/>
        <v>0</v>
      </c>
      <c r="Q91" s="64">
        <f t="shared" si="24"/>
        <v>0</v>
      </c>
      <c r="R91" s="65">
        <f t="shared" si="25"/>
        <v>0.18</v>
      </c>
      <c r="S91" s="65">
        <f t="shared" ref="S91:S154" si="51">IF(R91&gt;0.6,+R91-0.6,0)</f>
        <v>0</v>
      </c>
      <c r="T91" s="64">
        <f t="shared" ref="T91:T154" si="52">ROUND(S91*K91,2)</f>
        <v>0</v>
      </c>
      <c r="U91" s="64">
        <f t="shared" si="26"/>
        <v>0</v>
      </c>
      <c r="V91" s="124">
        <v>0</v>
      </c>
      <c r="W91" s="64">
        <f t="shared" si="27"/>
        <v>0</v>
      </c>
      <c r="X91" s="27">
        <f t="shared" si="28"/>
        <v>9.3000000000000007</v>
      </c>
      <c r="Y91" s="11">
        <f t="shared" si="29"/>
        <v>182.63000000000002</v>
      </c>
      <c r="Z91" s="61">
        <v>378575291.32999998</v>
      </c>
      <c r="AA91" s="63">
        <v>1908</v>
      </c>
      <c r="AB91" s="27">
        <f t="shared" ref="AB91:AB154" si="53">ROUND(Z91/AA91,2)</f>
        <v>198414.72</v>
      </c>
      <c r="AC91" s="10">
        <f t="shared" ref="AC91:AC154" si="54">(ROUND(AB91/$AC$21,6))</f>
        <v>0.77351000000000003</v>
      </c>
      <c r="AD91" s="63">
        <v>111429</v>
      </c>
      <c r="AE91" s="10">
        <f t="shared" ref="AE91:AE154" si="55">(ROUND(AD91/$AE$21,6))</f>
        <v>0.80783799999999995</v>
      </c>
      <c r="AF91" s="10">
        <f t="shared" si="39"/>
        <v>0.216192</v>
      </c>
      <c r="AG91" s="66">
        <f t="shared" ref="AG91:AG154" si="56">IF(OR(B91=1,C91=1),MAX($L$7,AF91),MAX($L$6,AF91))</f>
        <v>0.216192</v>
      </c>
      <c r="AH91" s="67">
        <f t="shared" ref="AH91:AH154" si="57">IF(G91&gt;=1,IF(G91&lt;=5,0.06,IF(G91&lt;=10,0.05,IF(G91&lt;=15,0.04,IF(G91&lt;=19,0.03,0)))),0)</f>
        <v>0</v>
      </c>
      <c r="AI91" s="68">
        <f t="shared" si="30"/>
        <v>0.216192</v>
      </c>
      <c r="AJ91" s="63">
        <v>0</v>
      </c>
      <c r="AK91">
        <v>0</v>
      </c>
      <c r="AL91" s="26">
        <f t="shared" si="31"/>
        <v>0</v>
      </c>
      <c r="AM91" s="63">
        <v>1</v>
      </c>
      <c r="AN91">
        <v>6</v>
      </c>
      <c r="AO91" s="26">
        <f t="shared" si="32"/>
        <v>600</v>
      </c>
      <c r="AP91" s="26">
        <f t="shared" ref="AP91:AP154" si="58">ROUND(Y91*AI91*$AP$21,0)</f>
        <v>455043</v>
      </c>
      <c r="AQ91" s="26">
        <f t="shared" si="33"/>
        <v>455643</v>
      </c>
      <c r="AR91" s="69">
        <v>1327652</v>
      </c>
      <c r="AS91" s="69">
        <f t="shared" si="40"/>
        <v>455643</v>
      </c>
      <c r="AT91" s="63">
        <v>1071722</v>
      </c>
      <c r="AU91" s="26">
        <f t="shared" si="41"/>
        <v>616079</v>
      </c>
      <c r="AV91" s="70" t="str">
        <f t="shared" si="43"/>
        <v>No</v>
      </c>
      <c r="AW91" s="69">
        <f t="shared" si="34"/>
        <v>0</v>
      </c>
      <c r="AX91" s="71">
        <f t="shared" si="35"/>
        <v>1071722</v>
      </c>
      <c r="AY91" s="72">
        <f t="shared" si="42"/>
        <v>1071722</v>
      </c>
      <c r="AZ91" s="73">
        <f t="shared" si="36"/>
        <v>0</v>
      </c>
      <c r="BA91" s="73"/>
      <c r="BB91" s="73">
        <f t="shared" si="37"/>
        <v>12143.372468701324</v>
      </c>
      <c r="BC91" s="26"/>
      <c r="BE91" s="74">
        <f t="shared" si="38"/>
        <v>-616079</v>
      </c>
      <c r="BF91" s="74">
        <f t="shared" ref="BF91:BL122" si="59">$AQ91-CG91</f>
        <v>-616079</v>
      </c>
      <c r="BG91" s="74">
        <f t="shared" si="59"/>
        <v>-528041.31090000004</v>
      </c>
      <c r="BH91" s="74">
        <f t="shared" si="59"/>
        <v>-440016.82437297003</v>
      </c>
      <c r="BI91" s="74">
        <f t="shared" si="59"/>
        <v>-352013.459498376</v>
      </c>
      <c r="BJ91" s="74">
        <f t="shared" si="59"/>
        <v>-264010.09462378197</v>
      </c>
      <c r="BK91" s="74">
        <f t="shared" si="59"/>
        <v>-176015.53008567542</v>
      </c>
      <c r="BL91" s="74">
        <f t="shared" si="59"/>
        <v>-88007.765042837709</v>
      </c>
      <c r="BM91" s="74"/>
      <c r="BO91" s="74">
        <f t="shared" ref="BO91:BV122" si="60">BE91*BO$16</f>
        <v>0</v>
      </c>
      <c r="BP91" s="74">
        <f t="shared" si="60"/>
        <v>-88037.689100000003</v>
      </c>
      <c r="BQ91" s="74">
        <f t="shared" si="60"/>
        <v>-88024.486527030007</v>
      </c>
      <c r="BR91" s="74">
        <f t="shared" si="60"/>
        <v>-88003.364874594015</v>
      </c>
      <c r="BS91" s="74">
        <f t="shared" si="60"/>
        <v>-88003.364874594001</v>
      </c>
      <c r="BT91" s="74">
        <f t="shared" si="60"/>
        <v>-87994.564538106526</v>
      </c>
      <c r="BU91" s="74">
        <f t="shared" si="60"/>
        <v>-88007.765042837709</v>
      </c>
      <c r="BV91" s="74">
        <f t="shared" si="45"/>
        <v>-88007.765042837709</v>
      </c>
      <c r="BX91" s="74">
        <f t="shared" ref="BX91:BX154" si="61">AY91+BO91</f>
        <v>1071722</v>
      </c>
      <c r="BY91" s="74">
        <f t="shared" ref="BY91:CE122" si="62">CG91+BP91</f>
        <v>983684.31090000004</v>
      </c>
      <c r="BZ91" s="74">
        <f t="shared" si="62"/>
        <v>895659.82437297003</v>
      </c>
      <c r="CA91" s="74">
        <f t="shared" si="62"/>
        <v>807656.459498376</v>
      </c>
      <c r="CB91" s="74">
        <f t="shared" si="62"/>
        <v>719653.09462378197</v>
      </c>
      <c r="CC91" s="74">
        <f t="shared" si="62"/>
        <v>631658.53008567542</v>
      </c>
      <c r="CD91" s="74">
        <f t="shared" si="62"/>
        <v>543650.76504283771</v>
      </c>
      <c r="CE91" s="74">
        <f t="shared" si="62"/>
        <v>455643</v>
      </c>
      <c r="CF91" s="74"/>
      <c r="CG91" s="74">
        <f t="shared" ref="CG91:CG154" si="63">IF(OR($C91=1,$B91=1),MAX(BX91,AY91,$AR91),BX91)</f>
        <v>1071722</v>
      </c>
      <c r="CH91" s="74">
        <f t="shared" ref="CH91:CN106" si="64">IF(OR($C91=1,$B91=1),MAX(BY91,CG91,$AR91),BY91)</f>
        <v>983684.31090000004</v>
      </c>
      <c r="CI91" s="74">
        <f t="shared" si="64"/>
        <v>895659.82437297003</v>
      </c>
      <c r="CJ91" s="74">
        <f t="shared" si="64"/>
        <v>807656.459498376</v>
      </c>
      <c r="CK91" s="74">
        <f t="shared" si="64"/>
        <v>719653.09462378197</v>
      </c>
      <c r="CL91" s="74">
        <f t="shared" si="64"/>
        <v>631658.53008567542</v>
      </c>
      <c r="CM91" s="74">
        <f t="shared" si="64"/>
        <v>543650.76504283771</v>
      </c>
      <c r="CN91" s="74">
        <f t="shared" si="64"/>
        <v>455643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>
        <v>0</v>
      </c>
      <c r="H92" s="6">
        <v>66</v>
      </c>
      <c r="I92" s="2" t="s">
        <v>253</v>
      </c>
      <c r="J92" s="60"/>
      <c r="K92" s="123">
        <v>673.44</v>
      </c>
      <c r="L92" s="62"/>
      <c r="M92" s="121">
        <v>168</v>
      </c>
      <c r="N92" s="64">
        <f t="shared" ref="N92:N155" si="65">ROUND(M92*0.3,2)</f>
        <v>50.4</v>
      </c>
      <c r="O92" s="64">
        <f t="shared" ref="O92:O155" si="66">ROUND(K92*0.6,2)</f>
        <v>404.06</v>
      </c>
      <c r="P92" s="64">
        <f t="shared" ref="P92:P155" si="67">MAX(M92-O92,0)</f>
        <v>0</v>
      </c>
      <c r="Q92" s="64">
        <f t="shared" ref="Q92:Q155" si="68">ROUND(P92*0.15,2)</f>
        <v>0</v>
      </c>
      <c r="R92" s="65">
        <f t="shared" ref="R92:R155" si="69">ROUND(M92/K92,2)</f>
        <v>0.25</v>
      </c>
      <c r="S92" s="65">
        <f t="shared" si="51"/>
        <v>0</v>
      </c>
      <c r="T92" s="64">
        <f t="shared" si="52"/>
        <v>0</v>
      </c>
      <c r="U92" s="64">
        <f t="shared" ref="U92:U155" si="70">ROUND(T92*0.15,2)</f>
        <v>0</v>
      </c>
      <c r="V92" s="124">
        <v>8</v>
      </c>
      <c r="W92" s="64">
        <f t="shared" ref="W92:W155" si="71">ROUND(V92*0.25,2)</f>
        <v>2</v>
      </c>
      <c r="X92" s="27">
        <f t="shared" ref="X92:X155" si="72">ROUND(M92*$X$2,2)</f>
        <v>50.4</v>
      </c>
      <c r="Y92" s="11">
        <f t="shared" ref="Y92:Y155" si="73">+K92+N92+Q92+W92</f>
        <v>725.84</v>
      </c>
      <c r="Z92" s="61">
        <v>1120132814.3299999</v>
      </c>
      <c r="AA92" s="63">
        <v>5562</v>
      </c>
      <c r="AB92" s="27">
        <f t="shared" si="53"/>
        <v>201390.29</v>
      </c>
      <c r="AC92" s="10">
        <f t="shared" si="54"/>
        <v>0.78510999999999997</v>
      </c>
      <c r="AD92" s="63">
        <v>102078</v>
      </c>
      <c r="AE92" s="10">
        <f t="shared" si="55"/>
        <v>0.74004499999999995</v>
      </c>
      <c r="AF92" s="10">
        <f t="shared" si="39"/>
        <v>0.22841</v>
      </c>
      <c r="AG92" s="66">
        <f t="shared" si="56"/>
        <v>0.22841</v>
      </c>
      <c r="AH92" s="67">
        <f t="shared" si="57"/>
        <v>0</v>
      </c>
      <c r="AI92" s="68">
        <f t="shared" ref="AI92:AI155" si="74">+AH92+AG92</f>
        <v>0.22841</v>
      </c>
      <c r="AJ92" s="63">
        <v>702</v>
      </c>
      <c r="AK92">
        <v>13</v>
      </c>
      <c r="AL92" s="26">
        <f t="shared" ref="AL92:AL155" si="75">ROUND(AJ92*AK92*100,0)</f>
        <v>912600</v>
      </c>
      <c r="AM92" s="63">
        <v>0</v>
      </c>
      <c r="AN92">
        <v>0</v>
      </c>
      <c r="AO92" s="26">
        <f t="shared" ref="AO92:AO155" si="76">ROUND(AM92*AN92*100,0)</f>
        <v>0</v>
      </c>
      <c r="AP92" s="26">
        <f t="shared" si="58"/>
        <v>1910720</v>
      </c>
      <c r="AQ92" s="26">
        <f t="shared" ref="AQ92:AQ155" si="77">SUM(AL92+AO92+AP92)</f>
        <v>2823320</v>
      </c>
      <c r="AR92" s="69">
        <v>2708774</v>
      </c>
      <c r="AS92" s="69">
        <f t="shared" si="40"/>
        <v>2823320</v>
      </c>
      <c r="AT92" s="63">
        <v>2506509</v>
      </c>
      <c r="AU92" s="26">
        <f t="shared" si="41"/>
        <v>316811</v>
      </c>
      <c r="AV92" s="70" t="str">
        <f t="shared" si="43"/>
        <v>Yes</v>
      </c>
      <c r="AW92" s="69">
        <f t="shared" ref="AW92:AW155" si="78">IF(AV92="Yes",+AU92*$L$9,+AU92*$L$10)</f>
        <v>316811</v>
      </c>
      <c r="AX92" s="71">
        <f t="shared" ref="AX92:AX155" si="79">IF(AV92="Yes",AT92+AW92,AT92- AW92)</f>
        <v>2823320</v>
      </c>
      <c r="AY92" s="72">
        <f t="shared" si="42"/>
        <v>2823320</v>
      </c>
      <c r="AZ92" s="73">
        <f t="shared" ref="AZ92:AZ155" si="80">AY92-AT92</f>
        <v>316811</v>
      </c>
      <c r="BA92" s="73"/>
      <c r="BB92" s="73">
        <f t="shared" ref="BB92:BB155" si="81">$L$8*Y92/K92</f>
        <v>12421.753979567593</v>
      </c>
      <c r="BC92" s="26"/>
      <c r="BE92" s="74">
        <f t="shared" ref="BE92:BE155" si="82">$AQ92-AY92</f>
        <v>0</v>
      </c>
      <c r="BF92" s="74">
        <f t="shared" si="59"/>
        <v>0</v>
      </c>
      <c r="BG92" s="74">
        <f t="shared" si="59"/>
        <v>0</v>
      </c>
      <c r="BH92" s="74">
        <f t="shared" si="59"/>
        <v>0</v>
      </c>
      <c r="BI92" s="74">
        <f t="shared" si="59"/>
        <v>0</v>
      </c>
      <c r="BJ92" s="74">
        <f t="shared" si="59"/>
        <v>0</v>
      </c>
      <c r="BK92" s="74">
        <f t="shared" si="59"/>
        <v>0</v>
      </c>
      <c r="BL92" s="74">
        <f t="shared" si="59"/>
        <v>0</v>
      </c>
      <c r="BM92" s="74"/>
      <c r="BO92" s="74">
        <f t="shared" si="60"/>
        <v>0</v>
      </c>
      <c r="BP92" s="74">
        <f t="shared" si="60"/>
        <v>0</v>
      </c>
      <c r="BQ92" s="74">
        <f t="shared" si="60"/>
        <v>0</v>
      </c>
      <c r="BR92" s="74">
        <f t="shared" si="60"/>
        <v>0</v>
      </c>
      <c r="BS92" s="74">
        <f t="shared" si="60"/>
        <v>0</v>
      </c>
      <c r="BT92" s="74">
        <f t="shared" si="60"/>
        <v>0</v>
      </c>
      <c r="BU92" s="74">
        <f t="shared" si="60"/>
        <v>0</v>
      </c>
      <c r="BV92" s="74">
        <f t="shared" si="45"/>
        <v>0</v>
      </c>
      <c r="BX92" s="74">
        <f t="shared" si="61"/>
        <v>2823320</v>
      </c>
      <c r="BY92" s="74">
        <f t="shared" si="62"/>
        <v>2823320</v>
      </c>
      <c r="BZ92" s="74">
        <f t="shared" si="62"/>
        <v>2823320</v>
      </c>
      <c r="CA92" s="74">
        <f t="shared" si="62"/>
        <v>2823320</v>
      </c>
      <c r="CB92" s="74">
        <f t="shared" si="62"/>
        <v>2823320</v>
      </c>
      <c r="CC92" s="74">
        <f t="shared" si="62"/>
        <v>2823320</v>
      </c>
      <c r="CD92" s="74">
        <f t="shared" si="62"/>
        <v>2823320</v>
      </c>
      <c r="CE92" s="74">
        <f t="shared" si="62"/>
        <v>2823320</v>
      </c>
      <c r="CF92" s="74"/>
      <c r="CG92" s="74">
        <f t="shared" si="63"/>
        <v>2823320</v>
      </c>
      <c r="CH92" s="74">
        <f t="shared" si="64"/>
        <v>2823320</v>
      </c>
      <c r="CI92" s="74">
        <f t="shared" si="64"/>
        <v>2823320</v>
      </c>
      <c r="CJ92" s="74">
        <f t="shared" si="64"/>
        <v>2823320</v>
      </c>
      <c r="CK92" s="74">
        <f t="shared" si="64"/>
        <v>2823320</v>
      </c>
      <c r="CL92" s="74">
        <f t="shared" si="64"/>
        <v>2823320</v>
      </c>
      <c r="CM92" s="74">
        <f t="shared" si="64"/>
        <v>2823320</v>
      </c>
      <c r="CN92" s="74">
        <f t="shared" si="64"/>
        <v>2823320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>
        <v>0</v>
      </c>
      <c r="H93" s="6">
        <v>67</v>
      </c>
      <c r="I93" s="2" t="s">
        <v>254</v>
      </c>
      <c r="J93" s="60"/>
      <c r="K93" s="123">
        <v>1191.05</v>
      </c>
      <c r="L93" s="62"/>
      <c r="M93" s="121">
        <v>218</v>
      </c>
      <c r="N93" s="64">
        <f t="shared" si="65"/>
        <v>65.400000000000006</v>
      </c>
      <c r="O93" s="64">
        <f t="shared" si="66"/>
        <v>714.63</v>
      </c>
      <c r="P93" s="64">
        <f t="shared" si="67"/>
        <v>0</v>
      </c>
      <c r="Q93" s="64">
        <f t="shared" si="68"/>
        <v>0</v>
      </c>
      <c r="R93" s="65">
        <f t="shared" si="69"/>
        <v>0.18</v>
      </c>
      <c r="S93" s="65">
        <f t="shared" si="51"/>
        <v>0</v>
      </c>
      <c r="T93" s="64">
        <f t="shared" si="52"/>
        <v>0</v>
      </c>
      <c r="U93" s="64">
        <f t="shared" si="70"/>
        <v>0</v>
      </c>
      <c r="V93" s="124">
        <v>1</v>
      </c>
      <c r="W93" s="64">
        <f t="shared" si="71"/>
        <v>0.25</v>
      </c>
      <c r="X93" s="27">
        <f t="shared" si="72"/>
        <v>65.400000000000006</v>
      </c>
      <c r="Y93" s="11">
        <f t="shared" si="73"/>
        <v>1256.7</v>
      </c>
      <c r="Z93" s="61">
        <v>1480350372.6700001</v>
      </c>
      <c r="AA93" s="63">
        <v>9121</v>
      </c>
      <c r="AB93" s="27">
        <f t="shared" si="53"/>
        <v>162301.32</v>
      </c>
      <c r="AC93" s="10">
        <f t="shared" si="54"/>
        <v>0.63272399999999995</v>
      </c>
      <c r="AD93" s="63">
        <v>136397</v>
      </c>
      <c r="AE93" s="10">
        <f t="shared" si="55"/>
        <v>0.98885100000000004</v>
      </c>
      <c r="AF93" s="10">
        <f t="shared" ref="AF93:AF156" si="83">ROUND(1-((AC93*$L$4)+(AE93*$L$5)),6)</f>
        <v>0.260438</v>
      </c>
      <c r="AG93" s="66">
        <f t="shared" si="56"/>
        <v>0.260438</v>
      </c>
      <c r="AH93" s="67">
        <f t="shared" si="57"/>
        <v>0</v>
      </c>
      <c r="AI93" s="68">
        <f t="shared" si="74"/>
        <v>0.260438</v>
      </c>
      <c r="AJ93" s="63">
        <v>583</v>
      </c>
      <c r="AK93">
        <v>6</v>
      </c>
      <c r="AL93" s="26">
        <f t="shared" si="75"/>
        <v>349800</v>
      </c>
      <c r="AM93" s="63">
        <v>0</v>
      </c>
      <c r="AN93">
        <v>0</v>
      </c>
      <c r="AO93" s="26">
        <f t="shared" si="76"/>
        <v>0</v>
      </c>
      <c r="AP93" s="26">
        <f t="shared" si="58"/>
        <v>3772045</v>
      </c>
      <c r="AQ93" s="26">
        <f t="shared" si="77"/>
        <v>4121845</v>
      </c>
      <c r="AR93" s="69">
        <v>6875123</v>
      </c>
      <c r="AS93" s="69">
        <f t="shared" ref="AS93:AS156" si="84">IF(C93=1, MAX(AR93, AQ93, AT93), AQ93)</f>
        <v>4121845</v>
      </c>
      <c r="AT93" s="63">
        <v>5997693</v>
      </c>
      <c r="AU93" s="26">
        <f t="shared" ref="AU93:AU156" si="85">ABS(AQ93-AT93)</f>
        <v>1875848</v>
      </c>
      <c r="AV93" s="70" t="str">
        <f t="shared" si="43"/>
        <v>No</v>
      </c>
      <c r="AW93" s="69">
        <f t="shared" si="78"/>
        <v>0</v>
      </c>
      <c r="AX93" s="71">
        <f t="shared" si="79"/>
        <v>5997693</v>
      </c>
      <c r="AY93" s="72">
        <f t="shared" ref="AY93:AY156" si="86">IF(C93=1,MAX(AX93,AR93,AT93),AX93)</f>
        <v>5997693</v>
      </c>
      <c r="AZ93" s="73">
        <f t="shared" si="80"/>
        <v>0</v>
      </c>
      <c r="BA93" s="73"/>
      <c r="BB93" s="73">
        <f t="shared" si="81"/>
        <v>12160.25145879686</v>
      </c>
      <c r="BC93" s="26"/>
      <c r="BE93" s="74">
        <f t="shared" si="82"/>
        <v>-1875848</v>
      </c>
      <c r="BF93" s="74">
        <f t="shared" si="59"/>
        <v>-1875848</v>
      </c>
      <c r="BG93" s="74">
        <f t="shared" si="59"/>
        <v>-1607789.3207999999</v>
      </c>
      <c r="BH93" s="74">
        <f t="shared" si="59"/>
        <v>-1339770.8410226395</v>
      </c>
      <c r="BI93" s="74">
        <f t="shared" si="59"/>
        <v>-1071816.6728181113</v>
      </c>
      <c r="BJ93" s="74">
        <f t="shared" si="59"/>
        <v>-803862.50461358391</v>
      </c>
      <c r="BK93" s="74">
        <f t="shared" si="59"/>
        <v>-535935.13182587642</v>
      </c>
      <c r="BL93" s="74">
        <f t="shared" si="59"/>
        <v>-267967.56591293775</v>
      </c>
      <c r="BM93" s="74"/>
      <c r="BO93" s="74">
        <f t="shared" si="60"/>
        <v>0</v>
      </c>
      <c r="BP93" s="74">
        <f t="shared" si="60"/>
        <v>-268058.67920000001</v>
      </c>
      <c r="BQ93" s="74">
        <f t="shared" si="60"/>
        <v>-268018.47977735999</v>
      </c>
      <c r="BR93" s="74">
        <f t="shared" si="60"/>
        <v>-267954.16820452793</v>
      </c>
      <c r="BS93" s="74">
        <f t="shared" si="60"/>
        <v>-267954.16820452781</v>
      </c>
      <c r="BT93" s="74">
        <f t="shared" si="60"/>
        <v>-267927.37278770749</v>
      </c>
      <c r="BU93" s="74">
        <f t="shared" si="60"/>
        <v>-267967.56591293821</v>
      </c>
      <c r="BV93" s="74">
        <f t="shared" si="45"/>
        <v>-267967.56591293775</v>
      </c>
      <c r="BX93" s="74">
        <f t="shared" si="61"/>
        <v>5997693</v>
      </c>
      <c r="BY93" s="74">
        <f t="shared" si="62"/>
        <v>5729634.3207999999</v>
      </c>
      <c r="BZ93" s="74">
        <f t="shared" si="62"/>
        <v>5461615.8410226395</v>
      </c>
      <c r="CA93" s="74">
        <f t="shared" si="62"/>
        <v>5193661.6728181113</v>
      </c>
      <c r="CB93" s="74">
        <f t="shared" si="62"/>
        <v>4925707.5046135839</v>
      </c>
      <c r="CC93" s="74">
        <f t="shared" si="62"/>
        <v>4657780.1318258764</v>
      </c>
      <c r="CD93" s="74">
        <f t="shared" si="62"/>
        <v>4389812.5659129377</v>
      </c>
      <c r="CE93" s="74">
        <f t="shared" si="62"/>
        <v>4121845</v>
      </c>
      <c r="CF93" s="74"/>
      <c r="CG93" s="74">
        <f t="shared" si="63"/>
        <v>5997693</v>
      </c>
      <c r="CH93" s="74">
        <f t="shared" si="64"/>
        <v>5729634.3207999999</v>
      </c>
      <c r="CI93" s="74">
        <f t="shared" si="64"/>
        <v>5461615.8410226395</v>
      </c>
      <c r="CJ93" s="74">
        <f t="shared" si="64"/>
        <v>5193661.6728181113</v>
      </c>
      <c r="CK93" s="74">
        <f t="shared" si="64"/>
        <v>4925707.5046135839</v>
      </c>
      <c r="CL93" s="74">
        <f t="shared" si="64"/>
        <v>4657780.1318258764</v>
      </c>
      <c r="CM93" s="74">
        <f t="shared" si="64"/>
        <v>4389812.5659129377</v>
      </c>
      <c r="CN93" s="74">
        <f t="shared" si="64"/>
        <v>4121845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>
        <v>0</v>
      </c>
      <c r="H94" s="6">
        <v>68</v>
      </c>
      <c r="I94" s="2" t="s">
        <v>255</v>
      </c>
      <c r="J94" s="60"/>
      <c r="K94" s="123">
        <v>195.49</v>
      </c>
      <c r="L94" s="62"/>
      <c r="M94" s="121">
        <v>62</v>
      </c>
      <c r="N94" s="64">
        <f t="shared" si="65"/>
        <v>18.600000000000001</v>
      </c>
      <c r="O94" s="64">
        <f t="shared" si="66"/>
        <v>117.29</v>
      </c>
      <c r="P94" s="64">
        <f t="shared" si="67"/>
        <v>0</v>
      </c>
      <c r="Q94" s="64">
        <f t="shared" si="68"/>
        <v>0</v>
      </c>
      <c r="R94" s="65">
        <f t="shared" si="69"/>
        <v>0.32</v>
      </c>
      <c r="S94" s="65">
        <f t="shared" si="51"/>
        <v>0</v>
      </c>
      <c r="T94" s="64">
        <f t="shared" si="52"/>
        <v>0</v>
      </c>
      <c r="U94" s="64">
        <f t="shared" si="70"/>
        <v>0</v>
      </c>
      <c r="V94" s="124">
        <v>2</v>
      </c>
      <c r="W94" s="64">
        <f t="shared" si="71"/>
        <v>0.5</v>
      </c>
      <c r="X94" s="27">
        <f t="shared" si="72"/>
        <v>18.600000000000001</v>
      </c>
      <c r="Y94" s="11">
        <f t="shared" si="73"/>
        <v>214.59</v>
      </c>
      <c r="Z94" s="61">
        <v>1160248949.3299999</v>
      </c>
      <c r="AA94" s="63">
        <v>3051</v>
      </c>
      <c r="AB94" s="27">
        <f t="shared" si="53"/>
        <v>380284.81</v>
      </c>
      <c r="AC94" s="10">
        <f t="shared" si="54"/>
        <v>1.4825219999999999</v>
      </c>
      <c r="AD94" s="63">
        <v>93281</v>
      </c>
      <c r="AE94" s="10">
        <f t="shared" si="55"/>
        <v>0.67626799999999998</v>
      </c>
      <c r="AF94" s="10">
        <f t="shared" si="83"/>
        <v>-0.240646</v>
      </c>
      <c r="AG94" s="66">
        <f t="shared" si="56"/>
        <v>0.01</v>
      </c>
      <c r="AH94" s="67">
        <f t="shared" si="57"/>
        <v>0</v>
      </c>
      <c r="AI94" s="68">
        <f t="shared" si="74"/>
        <v>0.01</v>
      </c>
      <c r="AJ94" s="63">
        <v>44</v>
      </c>
      <c r="AK94">
        <v>4</v>
      </c>
      <c r="AL94" s="26">
        <f t="shared" si="75"/>
        <v>17600</v>
      </c>
      <c r="AM94" s="63">
        <v>0</v>
      </c>
      <c r="AN94">
        <v>0</v>
      </c>
      <c r="AO94" s="26">
        <f t="shared" si="76"/>
        <v>0</v>
      </c>
      <c r="AP94" s="26">
        <f t="shared" si="58"/>
        <v>24731</v>
      </c>
      <c r="AQ94" s="26">
        <f t="shared" si="77"/>
        <v>42331</v>
      </c>
      <c r="AR94" s="69">
        <v>25634</v>
      </c>
      <c r="AS94" s="69">
        <f t="shared" si="84"/>
        <v>42331</v>
      </c>
      <c r="AT94" s="63">
        <v>38093</v>
      </c>
      <c r="AU94" s="26">
        <f t="shared" si="85"/>
        <v>4238</v>
      </c>
      <c r="AV94" s="70" t="str">
        <f t="shared" ref="AV94:AV157" si="87">IF(AQ94&gt;AT94,"Yes","No")</f>
        <v>Yes</v>
      </c>
      <c r="AW94" s="69">
        <f t="shared" si="78"/>
        <v>4238</v>
      </c>
      <c r="AX94" s="71">
        <f t="shared" si="79"/>
        <v>42331</v>
      </c>
      <c r="AY94" s="72">
        <f t="shared" si="86"/>
        <v>42331</v>
      </c>
      <c r="AZ94" s="73">
        <f t="shared" si="80"/>
        <v>4238</v>
      </c>
      <c r="BA94" s="73"/>
      <c r="BB94" s="73">
        <f t="shared" si="81"/>
        <v>12651.029464422732</v>
      </c>
      <c r="BC94" s="26"/>
      <c r="BE94" s="74">
        <f t="shared" si="82"/>
        <v>0</v>
      </c>
      <c r="BF94" s="74">
        <f t="shared" si="59"/>
        <v>0</v>
      </c>
      <c r="BG94" s="74">
        <f t="shared" si="59"/>
        <v>0</v>
      </c>
      <c r="BH94" s="74">
        <f t="shared" si="59"/>
        <v>0</v>
      </c>
      <c r="BI94" s="74">
        <f t="shared" si="59"/>
        <v>0</v>
      </c>
      <c r="BJ94" s="74">
        <f t="shared" si="59"/>
        <v>0</v>
      </c>
      <c r="BK94" s="74">
        <f t="shared" si="59"/>
        <v>0</v>
      </c>
      <c r="BL94" s="74">
        <f t="shared" si="59"/>
        <v>0</v>
      </c>
      <c r="BM94" s="74"/>
      <c r="BO94" s="74">
        <f t="shared" si="60"/>
        <v>0</v>
      </c>
      <c r="BP94" s="74">
        <f t="shared" si="60"/>
        <v>0</v>
      </c>
      <c r="BQ94" s="74">
        <f t="shared" si="60"/>
        <v>0</v>
      </c>
      <c r="BR94" s="74">
        <f t="shared" si="60"/>
        <v>0</v>
      </c>
      <c r="BS94" s="74">
        <f t="shared" si="60"/>
        <v>0</v>
      </c>
      <c r="BT94" s="74">
        <f t="shared" si="60"/>
        <v>0</v>
      </c>
      <c r="BU94" s="74">
        <f t="shared" si="60"/>
        <v>0</v>
      </c>
      <c r="BV94" s="74">
        <f t="shared" si="45"/>
        <v>0</v>
      </c>
      <c r="BX94" s="74">
        <f t="shared" si="61"/>
        <v>42331</v>
      </c>
      <c r="BY94" s="74">
        <f t="shared" si="62"/>
        <v>42331</v>
      </c>
      <c r="BZ94" s="74">
        <f t="shared" si="62"/>
        <v>42331</v>
      </c>
      <c r="CA94" s="74">
        <f t="shared" si="62"/>
        <v>42331</v>
      </c>
      <c r="CB94" s="74">
        <f t="shared" si="62"/>
        <v>42331</v>
      </c>
      <c r="CC94" s="74">
        <f t="shared" si="62"/>
        <v>42331</v>
      </c>
      <c r="CD94" s="74">
        <f t="shared" si="62"/>
        <v>42331</v>
      </c>
      <c r="CE94" s="74">
        <f t="shared" si="62"/>
        <v>42331</v>
      </c>
      <c r="CF94" s="74"/>
      <c r="CG94" s="74">
        <f t="shared" si="63"/>
        <v>42331</v>
      </c>
      <c r="CH94" s="74">
        <f t="shared" si="64"/>
        <v>42331</v>
      </c>
      <c r="CI94" s="74">
        <f t="shared" si="64"/>
        <v>42331</v>
      </c>
      <c r="CJ94" s="74">
        <f t="shared" si="64"/>
        <v>42331</v>
      </c>
      <c r="CK94" s="74">
        <f t="shared" si="64"/>
        <v>42331</v>
      </c>
      <c r="CL94" s="74">
        <f t="shared" si="64"/>
        <v>42331</v>
      </c>
      <c r="CM94" s="74">
        <f t="shared" si="64"/>
        <v>42331</v>
      </c>
      <c r="CN94" s="74">
        <f t="shared" si="64"/>
        <v>42331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>
        <v>31</v>
      </c>
      <c r="H95" s="6">
        <v>69</v>
      </c>
      <c r="I95" s="2" t="s">
        <v>256</v>
      </c>
      <c r="J95" s="60"/>
      <c r="K95" s="123">
        <v>1966.16</v>
      </c>
      <c r="L95" s="76"/>
      <c r="M95" s="121">
        <v>954</v>
      </c>
      <c r="N95" s="64">
        <f t="shared" si="65"/>
        <v>286.2</v>
      </c>
      <c r="O95" s="64">
        <f t="shared" si="66"/>
        <v>1179.7</v>
      </c>
      <c r="P95" s="64">
        <f t="shared" si="67"/>
        <v>0</v>
      </c>
      <c r="Q95" s="64">
        <f t="shared" si="68"/>
        <v>0</v>
      </c>
      <c r="R95" s="65">
        <f t="shared" si="69"/>
        <v>0.49</v>
      </c>
      <c r="S95" s="65">
        <f t="shared" si="51"/>
        <v>0</v>
      </c>
      <c r="T95" s="64">
        <f t="shared" si="52"/>
        <v>0</v>
      </c>
      <c r="U95" s="64">
        <f t="shared" si="70"/>
        <v>0</v>
      </c>
      <c r="V95" s="124">
        <v>49</v>
      </c>
      <c r="W95" s="64">
        <f t="shared" si="71"/>
        <v>12.25</v>
      </c>
      <c r="X95" s="27">
        <f t="shared" si="72"/>
        <v>286.2</v>
      </c>
      <c r="Y95" s="11">
        <f t="shared" si="73"/>
        <v>2264.61</v>
      </c>
      <c r="Z95" s="61">
        <v>3050590128</v>
      </c>
      <c r="AA95" s="63">
        <v>17837</v>
      </c>
      <c r="AB95" s="27">
        <f t="shared" si="53"/>
        <v>171025.96</v>
      </c>
      <c r="AC95" s="10">
        <f t="shared" si="54"/>
        <v>0.666736</v>
      </c>
      <c r="AD95" s="63">
        <v>76552</v>
      </c>
      <c r="AE95" s="10">
        <f t="shared" si="55"/>
        <v>0.55498599999999998</v>
      </c>
      <c r="AF95" s="10">
        <f t="shared" si="83"/>
        <v>0.36678899999999998</v>
      </c>
      <c r="AG95" s="66">
        <f t="shared" si="56"/>
        <v>0.36678899999999998</v>
      </c>
      <c r="AH95" s="67">
        <f t="shared" si="57"/>
        <v>0</v>
      </c>
      <c r="AI95" s="68">
        <f t="shared" si="74"/>
        <v>0.36678899999999998</v>
      </c>
      <c r="AJ95" s="63">
        <v>0</v>
      </c>
      <c r="AK95">
        <v>0</v>
      </c>
      <c r="AL95" s="26">
        <f t="shared" si="75"/>
        <v>0</v>
      </c>
      <c r="AM95" s="63">
        <v>0</v>
      </c>
      <c r="AN95">
        <v>0</v>
      </c>
      <c r="AO95" s="26">
        <f t="shared" si="76"/>
        <v>0</v>
      </c>
      <c r="AP95" s="26">
        <f t="shared" si="58"/>
        <v>9573057</v>
      </c>
      <c r="AQ95" s="26">
        <f t="shared" si="77"/>
        <v>9573057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85"/>
        <v>6001345</v>
      </c>
      <c r="AV95" s="70" t="str">
        <f t="shared" si="87"/>
        <v>No</v>
      </c>
      <c r="AW95" s="69">
        <f t="shared" si="78"/>
        <v>0</v>
      </c>
      <c r="AX95" s="71">
        <f t="shared" si="79"/>
        <v>15574402</v>
      </c>
      <c r="AY95" s="72">
        <f t="shared" si="86"/>
        <v>15574402</v>
      </c>
      <c r="AZ95" s="73">
        <f t="shared" si="80"/>
        <v>0</v>
      </c>
      <c r="BA95" s="73"/>
      <c r="BB95" s="73">
        <f t="shared" si="81"/>
        <v>13274.418282337145</v>
      </c>
      <c r="BC95" s="26"/>
      <c r="BE95" s="74">
        <f t="shared" si="82"/>
        <v>-6001345</v>
      </c>
      <c r="BF95" s="74">
        <f t="shared" si="59"/>
        <v>-6001345</v>
      </c>
      <c r="BG95" s="74">
        <f t="shared" si="59"/>
        <v>-6001345</v>
      </c>
      <c r="BH95" s="74">
        <f t="shared" si="59"/>
        <v>-6001345</v>
      </c>
      <c r="BI95" s="74">
        <f t="shared" si="59"/>
        <v>-6001345</v>
      </c>
      <c r="BJ95" s="74">
        <f t="shared" si="59"/>
        <v>-6001345</v>
      </c>
      <c r="BK95" s="74">
        <f t="shared" si="59"/>
        <v>-6001345</v>
      </c>
      <c r="BL95" s="74">
        <f t="shared" si="59"/>
        <v>-6001345</v>
      </c>
      <c r="BM95" s="74"/>
      <c r="BO95" s="74">
        <f t="shared" si="60"/>
        <v>0</v>
      </c>
      <c r="BP95" s="74">
        <f t="shared" si="60"/>
        <v>-857592.20050000004</v>
      </c>
      <c r="BQ95" s="74">
        <f t="shared" si="60"/>
        <v>-1000424.2115</v>
      </c>
      <c r="BR95" s="74">
        <f t="shared" si="60"/>
        <v>-1200269</v>
      </c>
      <c r="BS95" s="74">
        <f t="shared" si="60"/>
        <v>-1500336.25</v>
      </c>
      <c r="BT95" s="74">
        <f t="shared" si="60"/>
        <v>-2000248.2885</v>
      </c>
      <c r="BU95" s="74">
        <f t="shared" si="60"/>
        <v>-3000672.5</v>
      </c>
      <c r="BV95" s="74">
        <f t="shared" si="45"/>
        <v>-6001345</v>
      </c>
      <c r="BX95" s="74">
        <f t="shared" si="61"/>
        <v>15574402</v>
      </c>
      <c r="BY95" s="74">
        <f t="shared" si="62"/>
        <v>14716809.7995</v>
      </c>
      <c r="BZ95" s="74">
        <f t="shared" si="62"/>
        <v>14573977.7885</v>
      </c>
      <c r="CA95" s="74">
        <f t="shared" si="62"/>
        <v>14374133</v>
      </c>
      <c r="CB95" s="74">
        <f t="shared" si="62"/>
        <v>14074065.75</v>
      </c>
      <c r="CC95" s="74">
        <f t="shared" si="62"/>
        <v>13574153.7115</v>
      </c>
      <c r="CD95" s="74">
        <f t="shared" si="62"/>
        <v>12573729.5</v>
      </c>
      <c r="CE95" s="74">
        <f t="shared" si="62"/>
        <v>9573057</v>
      </c>
      <c r="CF95" s="74"/>
      <c r="CG95" s="74">
        <f t="shared" si="63"/>
        <v>15574402</v>
      </c>
      <c r="CH95" s="74">
        <f t="shared" si="64"/>
        <v>15574402</v>
      </c>
      <c r="CI95" s="74">
        <f t="shared" si="64"/>
        <v>15574402</v>
      </c>
      <c r="CJ95" s="74">
        <f t="shared" si="64"/>
        <v>15574402</v>
      </c>
      <c r="CK95" s="74">
        <f t="shared" si="64"/>
        <v>15574402</v>
      </c>
      <c r="CL95" s="74">
        <f t="shared" si="64"/>
        <v>15574402</v>
      </c>
      <c r="CM95" s="74">
        <f t="shared" si="64"/>
        <v>15574402</v>
      </c>
      <c r="CN95" s="74">
        <f t="shared" si="64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>
        <v>0</v>
      </c>
      <c r="H96" s="6">
        <v>70</v>
      </c>
      <c r="I96" s="2" t="s">
        <v>257</v>
      </c>
      <c r="J96" s="60"/>
      <c r="K96" s="123">
        <v>668.26</v>
      </c>
      <c r="L96" s="62"/>
      <c r="M96" s="121">
        <v>98</v>
      </c>
      <c r="N96" s="64">
        <f t="shared" si="65"/>
        <v>29.4</v>
      </c>
      <c r="O96" s="64">
        <f t="shared" si="66"/>
        <v>400.96</v>
      </c>
      <c r="P96" s="64">
        <f t="shared" si="67"/>
        <v>0</v>
      </c>
      <c r="Q96" s="64">
        <f t="shared" si="68"/>
        <v>0</v>
      </c>
      <c r="R96" s="65">
        <f t="shared" si="69"/>
        <v>0.15</v>
      </c>
      <c r="S96" s="65">
        <f t="shared" si="51"/>
        <v>0</v>
      </c>
      <c r="T96" s="64">
        <f t="shared" si="52"/>
        <v>0</v>
      </c>
      <c r="U96" s="64">
        <f t="shared" si="70"/>
        <v>0</v>
      </c>
      <c r="V96" s="124">
        <v>5</v>
      </c>
      <c r="W96" s="64">
        <f t="shared" si="71"/>
        <v>1.25</v>
      </c>
      <c r="X96" s="27">
        <f t="shared" si="72"/>
        <v>29.4</v>
      </c>
      <c r="Y96" s="11">
        <f t="shared" si="73"/>
        <v>698.91</v>
      </c>
      <c r="Z96" s="61">
        <v>1321450801</v>
      </c>
      <c r="AA96" s="63">
        <v>6239</v>
      </c>
      <c r="AB96" s="27">
        <f t="shared" si="53"/>
        <v>211804.9</v>
      </c>
      <c r="AC96" s="10">
        <f t="shared" si="54"/>
        <v>0.82571099999999997</v>
      </c>
      <c r="AD96" s="63">
        <v>124620</v>
      </c>
      <c r="AE96" s="10">
        <f t="shared" si="55"/>
        <v>0.90347</v>
      </c>
      <c r="AF96" s="10">
        <f t="shared" si="83"/>
        <v>0.15096100000000001</v>
      </c>
      <c r="AG96" s="66">
        <f t="shared" si="56"/>
        <v>0.15096100000000001</v>
      </c>
      <c r="AH96" s="67">
        <f t="shared" si="57"/>
        <v>0</v>
      </c>
      <c r="AI96" s="68">
        <f t="shared" si="74"/>
        <v>0.15096100000000001</v>
      </c>
      <c r="AJ96" s="63">
        <v>712</v>
      </c>
      <c r="AK96">
        <v>13</v>
      </c>
      <c r="AL96" s="26">
        <f t="shared" si="75"/>
        <v>925600</v>
      </c>
      <c r="AM96" s="63">
        <v>0</v>
      </c>
      <c r="AN96">
        <v>0</v>
      </c>
      <c r="AO96" s="26">
        <f t="shared" si="76"/>
        <v>0</v>
      </c>
      <c r="AP96" s="26">
        <f t="shared" si="58"/>
        <v>1215981</v>
      </c>
      <c r="AQ96" s="26">
        <f t="shared" si="77"/>
        <v>2141581</v>
      </c>
      <c r="AR96" s="69">
        <v>2173420</v>
      </c>
      <c r="AS96" s="69">
        <f t="shared" si="84"/>
        <v>2141581</v>
      </c>
      <c r="AT96" s="63">
        <v>2040165</v>
      </c>
      <c r="AU96" s="26">
        <f t="shared" si="85"/>
        <v>101416</v>
      </c>
      <c r="AV96" s="70" t="str">
        <f t="shared" si="87"/>
        <v>Yes</v>
      </c>
      <c r="AW96" s="69">
        <f t="shared" si="78"/>
        <v>101416</v>
      </c>
      <c r="AX96" s="71">
        <f t="shared" si="79"/>
        <v>2141581</v>
      </c>
      <c r="AY96" s="72">
        <f t="shared" si="86"/>
        <v>2141581</v>
      </c>
      <c r="AZ96" s="73">
        <f t="shared" si="80"/>
        <v>101416</v>
      </c>
      <c r="BA96" s="73"/>
      <c r="BB96" s="73">
        <f t="shared" si="81"/>
        <v>12053.598524526382</v>
      </c>
      <c r="BC96" s="26"/>
      <c r="BE96" s="74">
        <f t="shared" si="82"/>
        <v>0</v>
      </c>
      <c r="BF96" s="74">
        <f t="shared" si="59"/>
        <v>0</v>
      </c>
      <c r="BG96" s="74">
        <f t="shared" si="59"/>
        <v>0</v>
      </c>
      <c r="BH96" s="74">
        <f t="shared" si="59"/>
        <v>0</v>
      </c>
      <c r="BI96" s="74">
        <f t="shared" si="59"/>
        <v>0</v>
      </c>
      <c r="BJ96" s="74">
        <f t="shared" si="59"/>
        <v>0</v>
      </c>
      <c r="BK96" s="74">
        <f t="shared" si="59"/>
        <v>0</v>
      </c>
      <c r="BL96" s="74">
        <f t="shared" si="59"/>
        <v>0</v>
      </c>
      <c r="BM96" s="74"/>
      <c r="BO96" s="74">
        <f t="shared" si="60"/>
        <v>0</v>
      </c>
      <c r="BP96" s="74">
        <f t="shared" si="60"/>
        <v>0</v>
      </c>
      <c r="BQ96" s="74">
        <f t="shared" si="60"/>
        <v>0</v>
      </c>
      <c r="BR96" s="74">
        <f t="shared" si="60"/>
        <v>0</v>
      </c>
      <c r="BS96" s="74">
        <f t="shared" si="60"/>
        <v>0</v>
      </c>
      <c r="BT96" s="74">
        <f t="shared" si="60"/>
        <v>0</v>
      </c>
      <c r="BU96" s="74">
        <f t="shared" si="60"/>
        <v>0</v>
      </c>
      <c r="BV96" s="74">
        <f t="shared" si="45"/>
        <v>0</v>
      </c>
      <c r="BX96" s="74">
        <f t="shared" si="61"/>
        <v>2141581</v>
      </c>
      <c r="BY96" s="74">
        <f t="shared" si="62"/>
        <v>2141581</v>
      </c>
      <c r="BZ96" s="74">
        <f t="shared" si="62"/>
        <v>2141581</v>
      </c>
      <c r="CA96" s="74">
        <f t="shared" si="62"/>
        <v>2141581</v>
      </c>
      <c r="CB96" s="74">
        <f t="shared" si="62"/>
        <v>2141581</v>
      </c>
      <c r="CC96" s="74">
        <f t="shared" si="62"/>
        <v>2141581</v>
      </c>
      <c r="CD96" s="74">
        <f t="shared" si="62"/>
        <v>2141581</v>
      </c>
      <c r="CE96" s="74">
        <f t="shared" si="62"/>
        <v>2141581</v>
      </c>
      <c r="CF96" s="74"/>
      <c r="CG96" s="74">
        <f t="shared" si="63"/>
        <v>2141581</v>
      </c>
      <c r="CH96" s="74">
        <f t="shared" si="64"/>
        <v>2141581</v>
      </c>
      <c r="CI96" s="74">
        <f t="shared" si="64"/>
        <v>2141581</v>
      </c>
      <c r="CJ96" s="74">
        <f t="shared" si="64"/>
        <v>2141581</v>
      </c>
      <c r="CK96" s="74">
        <f t="shared" si="64"/>
        <v>2141581</v>
      </c>
      <c r="CL96" s="74">
        <f t="shared" si="64"/>
        <v>2141581</v>
      </c>
      <c r="CM96" s="74">
        <f t="shared" si="64"/>
        <v>2141581</v>
      </c>
      <c r="CN96" s="74">
        <f t="shared" si="64"/>
        <v>2141581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>
        <v>0</v>
      </c>
      <c r="H97" s="6">
        <v>71</v>
      </c>
      <c r="I97" s="2" t="s">
        <v>258</v>
      </c>
      <c r="J97" s="60"/>
      <c r="K97" s="123">
        <v>796.01</v>
      </c>
      <c r="L97" s="62"/>
      <c r="M97" s="121">
        <v>210</v>
      </c>
      <c r="N97" s="64">
        <f t="shared" si="65"/>
        <v>63</v>
      </c>
      <c r="O97" s="64">
        <f t="shared" si="66"/>
        <v>477.61</v>
      </c>
      <c r="P97" s="64">
        <f t="shared" si="67"/>
        <v>0</v>
      </c>
      <c r="Q97" s="64">
        <f t="shared" si="68"/>
        <v>0</v>
      </c>
      <c r="R97" s="65">
        <f t="shared" si="69"/>
        <v>0.26</v>
      </c>
      <c r="S97" s="65">
        <f t="shared" si="51"/>
        <v>0</v>
      </c>
      <c r="T97" s="64">
        <f t="shared" si="52"/>
        <v>0</v>
      </c>
      <c r="U97" s="64">
        <f t="shared" si="70"/>
        <v>0</v>
      </c>
      <c r="V97" s="124">
        <v>5</v>
      </c>
      <c r="W97" s="64">
        <f t="shared" si="71"/>
        <v>1.25</v>
      </c>
      <c r="X97" s="27">
        <f t="shared" si="72"/>
        <v>63</v>
      </c>
      <c r="Y97" s="11">
        <f t="shared" si="73"/>
        <v>860.26</v>
      </c>
      <c r="Z97" s="61">
        <v>1358019780.6700001</v>
      </c>
      <c r="AA97" s="63">
        <v>7132</v>
      </c>
      <c r="AB97" s="27">
        <f t="shared" si="53"/>
        <v>190412.2</v>
      </c>
      <c r="AC97" s="10">
        <f t="shared" si="54"/>
        <v>0.742313</v>
      </c>
      <c r="AD97" s="63">
        <v>107050</v>
      </c>
      <c r="AE97" s="10">
        <f t="shared" si="55"/>
        <v>0.77609099999999998</v>
      </c>
      <c r="AF97" s="10">
        <f t="shared" si="83"/>
        <v>0.247554</v>
      </c>
      <c r="AG97" s="66">
        <f t="shared" si="56"/>
        <v>0.247554</v>
      </c>
      <c r="AH97" s="67">
        <f t="shared" si="57"/>
        <v>0</v>
      </c>
      <c r="AI97" s="68">
        <f t="shared" si="74"/>
        <v>0.247554</v>
      </c>
      <c r="AJ97" s="63">
        <v>0</v>
      </c>
      <c r="AK97">
        <v>0</v>
      </c>
      <c r="AL97" s="26">
        <f t="shared" si="75"/>
        <v>0</v>
      </c>
      <c r="AM97" s="63">
        <v>0</v>
      </c>
      <c r="AN97">
        <v>0</v>
      </c>
      <c r="AO97" s="26">
        <f t="shared" si="76"/>
        <v>0</v>
      </c>
      <c r="AP97" s="26">
        <f t="shared" si="58"/>
        <v>2454373</v>
      </c>
      <c r="AQ97" s="26">
        <f t="shared" si="77"/>
        <v>2454373</v>
      </c>
      <c r="AR97" s="69">
        <v>5410404</v>
      </c>
      <c r="AS97" s="69">
        <f t="shared" si="84"/>
        <v>2454373</v>
      </c>
      <c r="AT97" s="63">
        <v>4578589</v>
      </c>
      <c r="AU97" s="26">
        <f t="shared" si="85"/>
        <v>2124216</v>
      </c>
      <c r="AV97" s="70" t="str">
        <f t="shared" si="87"/>
        <v>No</v>
      </c>
      <c r="AW97" s="69">
        <f t="shared" si="78"/>
        <v>0</v>
      </c>
      <c r="AX97" s="71">
        <f t="shared" si="79"/>
        <v>4578589</v>
      </c>
      <c r="AY97" s="72">
        <f t="shared" si="86"/>
        <v>4578589</v>
      </c>
      <c r="AZ97" s="73">
        <f t="shared" si="80"/>
        <v>0</v>
      </c>
      <c r="BA97" s="73"/>
      <c r="BB97" s="73">
        <f t="shared" si="81"/>
        <v>12455.241140186681</v>
      </c>
      <c r="BC97" s="26"/>
      <c r="BE97" s="74">
        <f t="shared" si="82"/>
        <v>-2124216</v>
      </c>
      <c r="BF97" s="74">
        <f t="shared" si="59"/>
        <v>-2124216</v>
      </c>
      <c r="BG97" s="74">
        <f t="shared" si="59"/>
        <v>-1820665.5335999997</v>
      </c>
      <c r="BH97" s="74">
        <f t="shared" si="59"/>
        <v>-1517160.58914888</v>
      </c>
      <c r="BI97" s="74">
        <f t="shared" si="59"/>
        <v>-1213728.4713191041</v>
      </c>
      <c r="BJ97" s="74">
        <f t="shared" si="59"/>
        <v>-910296.35348932818</v>
      </c>
      <c r="BK97" s="74">
        <f t="shared" si="59"/>
        <v>-606894.5788713349</v>
      </c>
      <c r="BL97" s="74">
        <f t="shared" si="59"/>
        <v>-303447.28943566745</v>
      </c>
      <c r="BM97" s="74"/>
      <c r="BO97" s="74">
        <f t="shared" si="60"/>
        <v>0</v>
      </c>
      <c r="BP97" s="74">
        <f t="shared" si="60"/>
        <v>-303550.46639999998</v>
      </c>
      <c r="BQ97" s="74">
        <f t="shared" si="60"/>
        <v>-303504.94445111993</v>
      </c>
      <c r="BR97" s="74">
        <f t="shared" si="60"/>
        <v>-303432.11782977602</v>
      </c>
      <c r="BS97" s="74">
        <f t="shared" si="60"/>
        <v>-303432.11782977602</v>
      </c>
      <c r="BT97" s="74">
        <f t="shared" si="60"/>
        <v>-303401.77461799304</v>
      </c>
      <c r="BU97" s="74">
        <f t="shared" si="60"/>
        <v>-303447.28943566745</v>
      </c>
      <c r="BV97" s="74">
        <f t="shared" si="45"/>
        <v>-303447.28943566745</v>
      </c>
      <c r="BX97" s="74">
        <f t="shared" si="61"/>
        <v>4578589</v>
      </c>
      <c r="BY97" s="74">
        <f t="shared" si="62"/>
        <v>4275038.5335999997</v>
      </c>
      <c r="BZ97" s="74">
        <f t="shared" si="62"/>
        <v>3971533.58914888</v>
      </c>
      <c r="CA97" s="74">
        <f t="shared" si="62"/>
        <v>3668101.4713191041</v>
      </c>
      <c r="CB97" s="74">
        <f t="shared" si="62"/>
        <v>3364669.3534893282</v>
      </c>
      <c r="CC97" s="74">
        <f t="shared" si="62"/>
        <v>3061267.5788713349</v>
      </c>
      <c r="CD97" s="74">
        <f t="shared" si="62"/>
        <v>2757820.2894356675</v>
      </c>
      <c r="CE97" s="74">
        <f t="shared" si="62"/>
        <v>2454373</v>
      </c>
      <c r="CF97" s="74"/>
      <c r="CG97" s="74">
        <f t="shared" si="63"/>
        <v>4578589</v>
      </c>
      <c r="CH97" s="74">
        <f t="shared" si="64"/>
        <v>4275038.5335999997</v>
      </c>
      <c r="CI97" s="74">
        <f t="shared" si="64"/>
        <v>3971533.58914888</v>
      </c>
      <c r="CJ97" s="74">
        <f t="shared" si="64"/>
        <v>3668101.4713191041</v>
      </c>
      <c r="CK97" s="74">
        <f t="shared" si="64"/>
        <v>3364669.3534893282</v>
      </c>
      <c r="CL97" s="74">
        <f t="shared" si="64"/>
        <v>3061267.5788713349</v>
      </c>
      <c r="CM97" s="74">
        <f t="shared" si="64"/>
        <v>2757820.2894356675</v>
      </c>
      <c r="CN97" s="74">
        <f t="shared" si="64"/>
        <v>2454373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>
        <v>42</v>
      </c>
      <c r="H98" s="6">
        <v>72</v>
      </c>
      <c r="I98" s="2" t="s">
        <v>259</v>
      </c>
      <c r="J98" s="60"/>
      <c r="K98" s="123">
        <v>2247.0100000000002</v>
      </c>
      <c r="L98" s="62"/>
      <c r="M98" s="121">
        <v>572</v>
      </c>
      <c r="N98" s="64">
        <f t="shared" si="65"/>
        <v>171.6</v>
      </c>
      <c r="O98" s="64">
        <f t="shared" si="66"/>
        <v>1348.21</v>
      </c>
      <c r="P98" s="64">
        <f t="shared" si="67"/>
        <v>0</v>
      </c>
      <c r="Q98" s="64">
        <f t="shared" si="68"/>
        <v>0</v>
      </c>
      <c r="R98" s="65">
        <f t="shared" si="69"/>
        <v>0.25</v>
      </c>
      <c r="S98" s="65">
        <f t="shared" si="51"/>
        <v>0</v>
      </c>
      <c r="T98" s="64">
        <f t="shared" si="52"/>
        <v>0</v>
      </c>
      <c r="U98" s="64">
        <f t="shared" si="70"/>
        <v>0</v>
      </c>
      <c r="V98" s="124">
        <v>42</v>
      </c>
      <c r="W98" s="64">
        <f t="shared" si="71"/>
        <v>10.5</v>
      </c>
      <c r="X98" s="27">
        <f t="shared" si="72"/>
        <v>171.6</v>
      </c>
      <c r="Y98" s="11">
        <f t="shared" si="73"/>
        <v>2429.11</v>
      </c>
      <c r="Z98" s="61">
        <v>2160446574.3299999</v>
      </c>
      <c r="AA98" s="63">
        <v>15456</v>
      </c>
      <c r="AB98" s="27">
        <f t="shared" si="53"/>
        <v>139780.45000000001</v>
      </c>
      <c r="AC98" s="10">
        <f t="shared" si="54"/>
        <v>0.54492700000000005</v>
      </c>
      <c r="AD98" s="63">
        <v>94509</v>
      </c>
      <c r="AE98" s="10">
        <f t="shared" si="55"/>
        <v>0.68517099999999997</v>
      </c>
      <c r="AF98" s="10">
        <f t="shared" si="83"/>
        <v>0.41299999999999998</v>
      </c>
      <c r="AG98" s="66">
        <f t="shared" si="56"/>
        <v>0.41299999999999998</v>
      </c>
      <c r="AH98" s="67">
        <f t="shared" si="57"/>
        <v>0</v>
      </c>
      <c r="AI98" s="68">
        <f t="shared" si="74"/>
        <v>0.41299999999999998</v>
      </c>
      <c r="AJ98" s="63">
        <v>0</v>
      </c>
      <c r="AK98">
        <v>0</v>
      </c>
      <c r="AL98" s="26">
        <f t="shared" si="75"/>
        <v>0</v>
      </c>
      <c r="AM98" s="63">
        <v>0</v>
      </c>
      <c r="AN98">
        <v>0</v>
      </c>
      <c r="AO98" s="26">
        <f t="shared" si="76"/>
        <v>0</v>
      </c>
      <c r="AP98" s="26">
        <f t="shared" si="58"/>
        <v>11562139</v>
      </c>
      <c r="AQ98" s="26">
        <f t="shared" si="77"/>
        <v>11562139</v>
      </c>
      <c r="AR98" s="69">
        <v>11977384</v>
      </c>
      <c r="AS98" s="69">
        <f t="shared" si="84"/>
        <v>11562139</v>
      </c>
      <c r="AT98" s="63">
        <v>12032619</v>
      </c>
      <c r="AU98" s="26">
        <f t="shared" si="85"/>
        <v>470480</v>
      </c>
      <c r="AV98" s="70" t="str">
        <f t="shared" si="87"/>
        <v>No</v>
      </c>
      <c r="AW98" s="69">
        <f t="shared" si="78"/>
        <v>0</v>
      </c>
      <c r="AX98" s="71">
        <f t="shared" si="79"/>
        <v>12032619</v>
      </c>
      <c r="AY98" s="72">
        <f t="shared" si="86"/>
        <v>12032619</v>
      </c>
      <c r="AZ98" s="73">
        <f t="shared" si="80"/>
        <v>0</v>
      </c>
      <c r="BA98" s="73"/>
      <c r="BB98" s="73">
        <f t="shared" si="81"/>
        <v>12458.997846026496</v>
      </c>
      <c r="BC98" s="26"/>
      <c r="BE98" s="74">
        <f t="shared" si="82"/>
        <v>-470480</v>
      </c>
      <c r="BF98" s="74">
        <f t="shared" si="59"/>
        <v>-470480</v>
      </c>
      <c r="BG98" s="74">
        <f t="shared" si="59"/>
        <v>-403248.40799999982</v>
      </c>
      <c r="BH98" s="74">
        <f t="shared" si="59"/>
        <v>-336026.89838640019</v>
      </c>
      <c r="BI98" s="74">
        <f t="shared" si="59"/>
        <v>-268821.51870911941</v>
      </c>
      <c r="BJ98" s="74">
        <f t="shared" si="59"/>
        <v>-201616.13903183863</v>
      </c>
      <c r="BK98" s="74">
        <f t="shared" si="59"/>
        <v>-134417.47989252768</v>
      </c>
      <c r="BL98" s="74">
        <f t="shared" si="59"/>
        <v>-67208.739946264774</v>
      </c>
      <c r="BM98" s="74"/>
      <c r="BO98" s="74">
        <f t="shared" si="60"/>
        <v>0</v>
      </c>
      <c r="BP98" s="74">
        <f t="shared" si="60"/>
        <v>-67231.592000000004</v>
      </c>
      <c r="BQ98" s="74">
        <f t="shared" si="60"/>
        <v>-67221.509613599963</v>
      </c>
      <c r="BR98" s="74">
        <f t="shared" si="60"/>
        <v>-67205.379677280042</v>
      </c>
      <c r="BS98" s="74">
        <f t="shared" si="60"/>
        <v>-67205.379677279852</v>
      </c>
      <c r="BT98" s="74">
        <f t="shared" si="60"/>
        <v>-67198.659139311814</v>
      </c>
      <c r="BU98" s="74">
        <f t="shared" si="60"/>
        <v>-67208.739946263842</v>
      </c>
      <c r="BV98" s="74">
        <f t="shared" si="45"/>
        <v>-67208.739946264774</v>
      </c>
      <c r="BX98" s="74">
        <f t="shared" si="61"/>
        <v>12032619</v>
      </c>
      <c r="BY98" s="74">
        <f t="shared" si="62"/>
        <v>11965387.408</v>
      </c>
      <c r="BZ98" s="74">
        <f t="shared" si="62"/>
        <v>11898165.8983864</v>
      </c>
      <c r="CA98" s="74">
        <f t="shared" si="62"/>
        <v>11830960.518709119</v>
      </c>
      <c r="CB98" s="74">
        <f t="shared" si="62"/>
        <v>11763755.139031839</v>
      </c>
      <c r="CC98" s="74">
        <f t="shared" si="62"/>
        <v>11696556.479892528</v>
      </c>
      <c r="CD98" s="74">
        <f t="shared" si="62"/>
        <v>11629347.739946265</v>
      </c>
      <c r="CE98" s="74">
        <f t="shared" si="62"/>
        <v>11562139</v>
      </c>
      <c r="CF98" s="74"/>
      <c r="CG98" s="74">
        <f t="shared" si="63"/>
        <v>12032619</v>
      </c>
      <c r="CH98" s="74">
        <f t="shared" si="64"/>
        <v>11965387.408</v>
      </c>
      <c r="CI98" s="74">
        <f t="shared" si="64"/>
        <v>11898165.8983864</v>
      </c>
      <c r="CJ98" s="74">
        <f t="shared" si="64"/>
        <v>11830960.518709119</v>
      </c>
      <c r="CK98" s="74">
        <f t="shared" si="64"/>
        <v>11763755.139031839</v>
      </c>
      <c r="CL98" s="74">
        <f t="shared" si="64"/>
        <v>11696556.479892528</v>
      </c>
      <c r="CM98" s="74">
        <f t="shared" si="64"/>
        <v>11629347.739946265</v>
      </c>
      <c r="CN98" s="74">
        <f t="shared" si="64"/>
        <v>11562139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>
        <v>0</v>
      </c>
      <c r="H99" s="6">
        <v>73</v>
      </c>
      <c r="I99" s="2" t="s">
        <v>260</v>
      </c>
      <c r="J99" s="60"/>
      <c r="K99" s="123">
        <v>540.39</v>
      </c>
      <c r="L99" s="62"/>
      <c r="M99" s="121">
        <v>189</v>
      </c>
      <c r="N99" s="64">
        <f t="shared" si="65"/>
        <v>56.7</v>
      </c>
      <c r="O99" s="64">
        <f t="shared" si="66"/>
        <v>324.23</v>
      </c>
      <c r="P99" s="64">
        <f t="shared" si="67"/>
        <v>0</v>
      </c>
      <c r="Q99" s="64">
        <f t="shared" si="68"/>
        <v>0</v>
      </c>
      <c r="R99" s="65">
        <f t="shared" si="69"/>
        <v>0.35</v>
      </c>
      <c r="S99" s="65">
        <f t="shared" si="51"/>
        <v>0</v>
      </c>
      <c r="T99" s="64">
        <f t="shared" si="52"/>
        <v>0</v>
      </c>
      <c r="U99" s="64">
        <f t="shared" si="70"/>
        <v>0</v>
      </c>
      <c r="V99" s="124">
        <v>12</v>
      </c>
      <c r="W99" s="64">
        <f t="shared" si="71"/>
        <v>3</v>
      </c>
      <c r="X99" s="27">
        <f t="shared" si="72"/>
        <v>56.7</v>
      </c>
      <c r="Y99" s="11">
        <f t="shared" si="73"/>
        <v>600.09</v>
      </c>
      <c r="Z99" s="61">
        <v>752696831.66999996</v>
      </c>
      <c r="AA99" s="63">
        <v>4242</v>
      </c>
      <c r="AB99" s="27">
        <f t="shared" si="53"/>
        <v>177439.14</v>
      </c>
      <c r="AC99" s="10">
        <f t="shared" si="54"/>
        <v>0.69173799999999996</v>
      </c>
      <c r="AD99" s="63">
        <v>86932</v>
      </c>
      <c r="AE99" s="10">
        <f t="shared" si="55"/>
        <v>0.63023899999999999</v>
      </c>
      <c r="AF99" s="10">
        <f t="shared" si="83"/>
        <v>0.326712</v>
      </c>
      <c r="AG99" s="66">
        <f t="shared" si="56"/>
        <v>0.326712</v>
      </c>
      <c r="AH99" s="67">
        <f t="shared" si="57"/>
        <v>0</v>
      </c>
      <c r="AI99" s="68">
        <f t="shared" si="74"/>
        <v>0.326712</v>
      </c>
      <c r="AJ99" s="63">
        <v>0</v>
      </c>
      <c r="AK99">
        <v>0</v>
      </c>
      <c r="AL99" s="26">
        <f t="shared" si="75"/>
        <v>0</v>
      </c>
      <c r="AM99" s="63">
        <v>104</v>
      </c>
      <c r="AN99">
        <v>4</v>
      </c>
      <c r="AO99" s="26">
        <f t="shared" si="76"/>
        <v>41600</v>
      </c>
      <c r="AP99" s="26">
        <f t="shared" si="58"/>
        <v>2259552</v>
      </c>
      <c r="AQ99" s="26">
        <f t="shared" si="77"/>
        <v>2301152</v>
      </c>
      <c r="AR99" s="69">
        <v>3518715</v>
      </c>
      <c r="AS99" s="69">
        <f t="shared" si="84"/>
        <v>2301152</v>
      </c>
      <c r="AT99" s="63">
        <v>2899516</v>
      </c>
      <c r="AU99" s="26">
        <f t="shared" si="85"/>
        <v>598364</v>
      </c>
      <c r="AV99" s="70" t="str">
        <f t="shared" si="87"/>
        <v>No</v>
      </c>
      <c r="AW99" s="69">
        <f t="shared" si="78"/>
        <v>0</v>
      </c>
      <c r="AX99" s="71">
        <f t="shared" si="79"/>
        <v>2899516</v>
      </c>
      <c r="AY99" s="72">
        <f t="shared" si="86"/>
        <v>2899516</v>
      </c>
      <c r="AZ99" s="73">
        <f t="shared" si="80"/>
        <v>0</v>
      </c>
      <c r="BA99" s="73"/>
      <c r="BB99" s="73">
        <f t="shared" si="81"/>
        <v>12798.233220451897</v>
      </c>
      <c r="BC99" s="26"/>
      <c r="BE99" s="74">
        <f t="shared" si="82"/>
        <v>-598364</v>
      </c>
      <c r="BF99" s="74">
        <f t="shared" si="59"/>
        <v>-598364</v>
      </c>
      <c r="BG99" s="74">
        <f t="shared" si="59"/>
        <v>-512857.78440000024</v>
      </c>
      <c r="BH99" s="74">
        <f t="shared" si="59"/>
        <v>-427364.39174052002</v>
      </c>
      <c r="BI99" s="74">
        <f t="shared" si="59"/>
        <v>-341891.51339241583</v>
      </c>
      <c r="BJ99" s="74">
        <f t="shared" si="59"/>
        <v>-256418.6350443121</v>
      </c>
      <c r="BK99" s="74">
        <f t="shared" si="59"/>
        <v>-170954.30398404272</v>
      </c>
      <c r="BL99" s="74">
        <f t="shared" si="59"/>
        <v>-85477.151992021129</v>
      </c>
      <c r="BM99" s="74"/>
      <c r="BO99" s="74">
        <f t="shared" si="60"/>
        <v>0</v>
      </c>
      <c r="BP99" s="74">
        <f t="shared" si="60"/>
        <v>-85506.215599999996</v>
      </c>
      <c r="BQ99" s="74">
        <f t="shared" si="60"/>
        <v>-85493.392659480029</v>
      </c>
      <c r="BR99" s="74">
        <f t="shared" si="60"/>
        <v>-85472.878348104015</v>
      </c>
      <c r="BS99" s="74">
        <f t="shared" si="60"/>
        <v>-85472.878348103957</v>
      </c>
      <c r="BT99" s="74">
        <f t="shared" si="60"/>
        <v>-85464.331060269222</v>
      </c>
      <c r="BU99" s="74">
        <f t="shared" si="60"/>
        <v>-85477.151992021361</v>
      </c>
      <c r="BV99" s="74">
        <f t="shared" si="45"/>
        <v>-85477.151992021129</v>
      </c>
      <c r="BX99" s="74">
        <f t="shared" si="61"/>
        <v>2899516</v>
      </c>
      <c r="BY99" s="74">
        <f t="shared" si="62"/>
        <v>2814009.7844000002</v>
      </c>
      <c r="BZ99" s="74">
        <f t="shared" si="62"/>
        <v>2728516.39174052</v>
      </c>
      <c r="CA99" s="74">
        <f t="shared" si="62"/>
        <v>2643043.5133924158</v>
      </c>
      <c r="CB99" s="74">
        <f t="shared" si="62"/>
        <v>2557570.6350443121</v>
      </c>
      <c r="CC99" s="74">
        <f t="shared" si="62"/>
        <v>2472106.3039840427</v>
      </c>
      <c r="CD99" s="74">
        <f t="shared" si="62"/>
        <v>2386629.1519920211</v>
      </c>
      <c r="CE99" s="74">
        <f t="shared" si="62"/>
        <v>2301152</v>
      </c>
      <c r="CF99" s="74"/>
      <c r="CG99" s="74">
        <f t="shared" si="63"/>
        <v>2899516</v>
      </c>
      <c r="CH99" s="74">
        <f t="shared" si="64"/>
        <v>2814009.7844000002</v>
      </c>
      <c r="CI99" s="74">
        <f t="shared" si="64"/>
        <v>2728516.39174052</v>
      </c>
      <c r="CJ99" s="74">
        <f t="shared" si="64"/>
        <v>2643043.5133924158</v>
      </c>
      <c r="CK99" s="74">
        <f t="shared" si="64"/>
        <v>2557570.6350443121</v>
      </c>
      <c r="CL99" s="74">
        <f t="shared" si="64"/>
        <v>2472106.3039840427</v>
      </c>
      <c r="CM99" s="74">
        <f t="shared" si="64"/>
        <v>2386629.1519920211</v>
      </c>
      <c r="CN99" s="74">
        <f t="shared" si="64"/>
        <v>2301152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>
        <v>0</v>
      </c>
      <c r="H100" s="6">
        <v>74</v>
      </c>
      <c r="I100" s="2" t="s">
        <v>261</v>
      </c>
      <c r="J100" s="60"/>
      <c r="K100" s="123">
        <v>789.12</v>
      </c>
      <c r="L100" s="62"/>
      <c r="M100" s="121">
        <v>205</v>
      </c>
      <c r="N100" s="64">
        <f t="shared" si="65"/>
        <v>61.5</v>
      </c>
      <c r="O100" s="64">
        <f t="shared" si="66"/>
        <v>473.47</v>
      </c>
      <c r="P100" s="64">
        <f t="shared" si="67"/>
        <v>0</v>
      </c>
      <c r="Q100" s="64">
        <f t="shared" si="68"/>
        <v>0</v>
      </c>
      <c r="R100" s="65">
        <f t="shared" si="69"/>
        <v>0.26</v>
      </c>
      <c r="S100" s="65">
        <f t="shared" si="51"/>
        <v>0</v>
      </c>
      <c r="T100" s="64">
        <f t="shared" si="52"/>
        <v>0</v>
      </c>
      <c r="U100" s="64">
        <f t="shared" si="70"/>
        <v>0</v>
      </c>
      <c r="V100" s="124">
        <v>5</v>
      </c>
      <c r="W100" s="64">
        <f t="shared" si="71"/>
        <v>1.25</v>
      </c>
      <c r="X100" s="27">
        <f t="shared" si="72"/>
        <v>61.5</v>
      </c>
      <c r="Y100" s="11">
        <f t="shared" si="73"/>
        <v>851.87</v>
      </c>
      <c r="Z100" s="61">
        <v>2114937074</v>
      </c>
      <c r="AA100" s="63">
        <v>8279</v>
      </c>
      <c r="AB100" s="27">
        <f t="shared" si="53"/>
        <v>255458.04</v>
      </c>
      <c r="AC100" s="10">
        <f t="shared" si="54"/>
        <v>0.99589099999999997</v>
      </c>
      <c r="AD100" s="63">
        <v>112910</v>
      </c>
      <c r="AE100" s="10">
        <f t="shared" si="55"/>
        <v>0.81857500000000005</v>
      </c>
      <c r="AF100" s="10">
        <f t="shared" si="83"/>
        <v>5.7304000000000001E-2</v>
      </c>
      <c r="AG100" s="66">
        <f t="shared" si="56"/>
        <v>5.7304000000000001E-2</v>
      </c>
      <c r="AH100" s="67">
        <f t="shared" si="57"/>
        <v>0</v>
      </c>
      <c r="AI100" s="68">
        <f t="shared" si="74"/>
        <v>5.7304000000000001E-2</v>
      </c>
      <c r="AJ100" s="63">
        <v>772</v>
      </c>
      <c r="AK100">
        <v>13</v>
      </c>
      <c r="AL100" s="26">
        <f t="shared" si="75"/>
        <v>1003600</v>
      </c>
      <c r="AM100" s="63">
        <v>0</v>
      </c>
      <c r="AN100">
        <v>0</v>
      </c>
      <c r="AO100" s="26">
        <f t="shared" si="76"/>
        <v>0</v>
      </c>
      <c r="AP100" s="26">
        <f t="shared" si="58"/>
        <v>562599</v>
      </c>
      <c r="AQ100" s="26">
        <f t="shared" si="77"/>
        <v>1566199</v>
      </c>
      <c r="AR100" s="69">
        <v>1446598</v>
      </c>
      <c r="AS100" s="69">
        <f t="shared" si="84"/>
        <v>1566199</v>
      </c>
      <c r="AT100" s="63">
        <v>1309880</v>
      </c>
      <c r="AU100" s="26">
        <f t="shared" si="85"/>
        <v>256319</v>
      </c>
      <c r="AV100" s="70" t="str">
        <f t="shared" si="87"/>
        <v>Yes</v>
      </c>
      <c r="AW100" s="69">
        <f t="shared" si="78"/>
        <v>256319</v>
      </c>
      <c r="AX100" s="71">
        <f t="shared" si="79"/>
        <v>1566199</v>
      </c>
      <c r="AY100" s="72">
        <f t="shared" si="86"/>
        <v>1566199</v>
      </c>
      <c r="AZ100" s="73">
        <f t="shared" si="80"/>
        <v>256319</v>
      </c>
      <c r="BA100" s="73"/>
      <c r="BB100" s="73">
        <f t="shared" si="81"/>
        <v>12441.455988949716</v>
      </c>
      <c r="BC100" s="26"/>
      <c r="BE100" s="74">
        <f t="shared" si="82"/>
        <v>0</v>
      </c>
      <c r="BF100" s="74">
        <f t="shared" si="59"/>
        <v>0</v>
      </c>
      <c r="BG100" s="74">
        <f t="shared" si="59"/>
        <v>0</v>
      </c>
      <c r="BH100" s="74">
        <f t="shared" si="59"/>
        <v>0</v>
      </c>
      <c r="BI100" s="74">
        <f t="shared" si="59"/>
        <v>0</v>
      </c>
      <c r="BJ100" s="74">
        <f t="shared" si="59"/>
        <v>0</v>
      </c>
      <c r="BK100" s="74">
        <f t="shared" si="59"/>
        <v>0</v>
      </c>
      <c r="BL100" s="74">
        <f t="shared" si="59"/>
        <v>0</v>
      </c>
      <c r="BM100" s="74"/>
      <c r="BO100" s="74">
        <f t="shared" si="60"/>
        <v>0</v>
      </c>
      <c r="BP100" s="74">
        <f t="shared" si="60"/>
        <v>0</v>
      </c>
      <c r="BQ100" s="74">
        <f t="shared" si="60"/>
        <v>0</v>
      </c>
      <c r="BR100" s="74">
        <f t="shared" si="60"/>
        <v>0</v>
      </c>
      <c r="BS100" s="74">
        <f t="shared" si="60"/>
        <v>0</v>
      </c>
      <c r="BT100" s="74">
        <f t="shared" si="60"/>
        <v>0</v>
      </c>
      <c r="BU100" s="74">
        <f t="shared" si="60"/>
        <v>0</v>
      </c>
      <c r="BV100" s="74">
        <f t="shared" si="45"/>
        <v>0</v>
      </c>
      <c r="BX100" s="74">
        <f t="shared" si="61"/>
        <v>1566199</v>
      </c>
      <c r="BY100" s="74">
        <f t="shared" si="62"/>
        <v>1566199</v>
      </c>
      <c r="BZ100" s="74">
        <f t="shared" si="62"/>
        <v>1566199</v>
      </c>
      <c r="CA100" s="74">
        <f t="shared" si="62"/>
        <v>1566199</v>
      </c>
      <c r="CB100" s="74">
        <f t="shared" si="62"/>
        <v>1566199</v>
      </c>
      <c r="CC100" s="74">
        <f t="shared" si="62"/>
        <v>1566199</v>
      </c>
      <c r="CD100" s="74">
        <f t="shared" si="62"/>
        <v>1566199</v>
      </c>
      <c r="CE100" s="74">
        <f t="shared" si="62"/>
        <v>1566199</v>
      </c>
      <c r="CF100" s="74"/>
      <c r="CG100" s="74">
        <f t="shared" si="63"/>
        <v>1566199</v>
      </c>
      <c r="CH100" s="74">
        <f t="shared" si="64"/>
        <v>1566199</v>
      </c>
      <c r="CI100" s="74">
        <f t="shared" si="64"/>
        <v>1566199</v>
      </c>
      <c r="CJ100" s="74">
        <f t="shared" si="64"/>
        <v>1566199</v>
      </c>
      <c r="CK100" s="74">
        <f t="shared" si="64"/>
        <v>1566199</v>
      </c>
      <c r="CL100" s="74">
        <f t="shared" si="64"/>
        <v>1566199</v>
      </c>
      <c r="CM100" s="74">
        <f t="shared" si="64"/>
        <v>1566199</v>
      </c>
      <c r="CN100" s="74">
        <f t="shared" si="64"/>
        <v>1566199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>
        <v>0</v>
      </c>
      <c r="H101" s="6">
        <v>75</v>
      </c>
      <c r="I101" s="2" t="s">
        <v>262</v>
      </c>
      <c r="J101" s="60"/>
      <c r="K101" s="123">
        <v>212.55</v>
      </c>
      <c r="L101" s="62"/>
      <c r="M101" s="121">
        <v>32</v>
      </c>
      <c r="N101" s="64">
        <f t="shared" si="65"/>
        <v>9.6</v>
      </c>
      <c r="O101" s="64">
        <f t="shared" si="66"/>
        <v>127.53</v>
      </c>
      <c r="P101" s="64">
        <f t="shared" si="67"/>
        <v>0</v>
      </c>
      <c r="Q101" s="64">
        <f t="shared" si="68"/>
        <v>0</v>
      </c>
      <c r="R101" s="65">
        <f t="shared" si="69"/>
        <v>0.15</v>
      </c>
      <c r="S101" s="65">
        <f t="shared" si="51"/>
        <v>0</v>
      </c>
      <c r="T101" s="64">
        <f t="shared" si="52"/>
        <v>0</v>
      </c>
      <c r="U101" s="64">
        <f t="shared" si="70"/>
        <v>0</v>
      </c>
      <c r="V101" s="124">
        <v>2</v>
      </c>
      <c r="W101" s="64">
        <f t="shared" si="71"/>
        <v>0.5</v>
      </c>
      <c r="X101" s="27">
        <f t="shared" si="72"/>
        <v>9.6</v>
      </c>
      <c r="Y101" s="11">
        <f t="shared" si="73"/>
        <v>222.65</v>
      </c>
      <c r="Z101" s="61">
        <v>1037594229</v>
      </c>
      <c r="AA101" s="63">
        <v>2401</v>
      </c>
      <c r="AB101" s="27">
        <f t="shared" si="53"/>
        <v>432150.87</v>
      </c>
      <c r="AC101" s="10">
        <f t="shared" si="54"/>
        <v>1.6847190000000001</v>
      </c>
      <c r="AD101" s="63">
        <v>119352</v>
      </c>
      <c r="AE101" s="10">
        <f t="shared" si="55"/>
        <v>0.86527799999999999</v>
      </c>
      <c r="AF101" s="10">
        <f t="shared" si="83"/>
        <v>-0.43888700000000003</v>
      </c>
      <c r="AG101" s="66">
        <f t="shared" si="56"/>
        <v>0.01</v>
      </c>
      <c r="AH101" s="67">
        <f t="shared" si="57"/>
        <v>0</v>
      </c>
      <c r="AI101" s="68">
        <f t="shared" si="74"/>
        <v>0.01</v>
      </c>
      <c r="AJ101" s="63">
        <v>226</v>
      </c>
      <c r="AK101">
        <v>13</v>
      </c>
      <c r="AL101" s="26">
        <f t="shared" si="75"/>
        <v>293800</v>
      </c>
      <c r="AM101" s="63">
        <v>0</v>
      </c>
      <c r="AN101">
        <v>0</v>
      </c>
      <c r="AO101" s="26">
        <f t="shared" si="76"/>
        <v>0</v>
      </c>
      <c r="AP101" s="26">
        <f t="shared" si="58"/>
        <v>25660</v>
      </c>
      <c r="AQ101" s="26">
        <f t="shared" si="77"/>
        <v>319460</v>
      </c>
      <c r="AR101" s="69">
        <v>63069</v>
      </c>
      <c r="AS101" s="69">
        <f t="shared" si="84"/>
        <v>319460</v>
      </c>
      <c r="AT101" s="63">
        <v>254340</v>
      </c>
      <c r="AU101" s="26">
        <f t="shared" si="85"/>
        <v>65120</v>
      </c>
      <c r="AV101" s="70" t="str">
        <f t="shared" si="87"/>
        <v>Yes</v>
      </c>
      <c r="AW101" s="69">
        <f t="shared" si="78"/>
        <v>65120</v>
      </c>
      <c r="AX101" s="71">
        <f t="shared" si="79"/>
        <v>319460</v>
      </c>
      <c r="AY101" s="72">
        <f t="shared" si="86"/>
        <v>319460</v>
      </c>
      <c r="AZ101" s="73">
        <f t="shared" si="80"/>
        <v>65120</v>
      </c>
      <c r="BA101" s="73"/>
      <c r="BB101" s="73">
        <f t="shared" si="81"/>
        <v>12072.647612326511</v>
      </c>
      <c r="BC101" s="26"/>
      <c r="BE101" s="74">
        <f t="shared" si="82"/>
        <v>0</v>
      </c>
      <c r="BF101" s="74">
        <f t="shared" si="59"/>
        <v>0</v>
      </c>
      <c r="BG101" s="74">
        <f t="shared" si="59"/>
        <v>0</v>
      </c>
      <c r="BH101" s="74">
        <f t="shared" si="59"/>
        <v>0</v>
      </c>
      <c r="BI101" s="74">
        <f t="shared" si="59"/>
        <v>0</v>
      </c>
      <c r="BJ101" s="74">
        <f t="shared" si="59"/>
        <v>0</v>
      </c>
      <c r="BK101" s="74">
        <f t="shared" si="59"/>
        <v>0</v>
      </c>
      <c r="BL101" s="74">
        <f t="shared" si="59"/>
        <v>0</v>
      </c>
      <c r="BM101" s="74"/>
      <c r="BO101" s="74">
        <f t="shared" si="60"/>
        <v>0</v>
      </c>
      <c r="BP101" s="74">
        <f t="shared" si="60"/>
        <v>0</v>
      </c>
      <c r="BQ101" s="74">
        <f t="shared" si="60"/>
        <v>0</v>
      </c>
      <c r="BR101" s="74">
        <f t="shared" si="60"/>
        <v>0</v>
      </c>
      <c r="BS101" s="74">
        <f t="shared" si="60"/>
        <v>0</v>
      </c>
      <c r="BT101" s="74">
        <f t="shared" si="60"/>
        <v>0</v>
      </c>
      <c r="BU101" s="74">
        <f t="shared" si="60"/>
        <v>0</v>
      </c>
      <c r="BV101" s="74">
        <f t="shared" si="45"/>
        <v>0</v>
      </c>
      <c r="BX101" s="74">
        <f t="shared" si="61"/>
        <v>319460</v>
      </c>
      <c r="BY101" s="74">
        <f t="shared" si="62"/>
        <v>319460</v>
      </c>
      <c r="BZ101" s="74">
        <f t="shared" si="62"/>
        <v>319460</v>
      </c>
      <c r="CA101" s="74">
        <f t="shared" si="62"/>
        <v>319460</v>
      </c>
      <c r="CB101" s="74">
        <f t="shared" si="62"/>
        <v>319460</v>
      </c>
      <c r="CC101" s="74">
        <f t="shared" si="62"/>
        <v>319460</v>
      </c>
      <c r="CD101" s="74">
        <f t="shared" si="62"/>
        <v>319460</v>
      </c>
      <c r="CE101" s="74">
        <f t="shared" si="62"/>
        <v>319460</v>
      </c>
      <c r="CF101" s="74"/>
      <c r="CG101" s="74">
        <f t="shared" si="63"/>
        <v>319460</v>
      </c>
      <c r="CH101" s="74">
        <f t="shared" si="64"/>
        <v>319460</v>
      </c>
      <c r="CI101" s="74">
        <f t="shared" si="64"/>
        <v>319460</v>
      </c>
      <c r="CJ101" s="74">
        <f t="shared" si="64"/>
        <v>319460</v>
      </c>
      <c r="CK101" s="74">
        <f t="shared" si="64"/>
        <v>319460</v>
      </c>
      <c r="CL101" s="74">
        <f t="shared" si="64"/>
        <v>319460</v>
      </c>
      <c r="CM101" s="74">
        <f t="shared" si="64"/>
        <v>319460</v>
      </c>
      <c r="CN101" s="74">
        <f t="shared" si="64"/>
        <v>319460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>
        <v>0</v>
      </c>
      <c r="H102" s="6">
        <v>76</v>
      </c>
      <c r="I102" s="2" t="s">
        <v>263</v>
      </c>
      <c r="J102" s="60"/>
      <c r="K102" s="123">
        <v>2460.91</v>
      </c>
      <c r="L102" s="62"/>
      <c r="M102" s="121">
        <v>115</v>
      </c>
      <c r="N102" s="64">
        <f t="shared" si="65"/>
        <v>34.5</v>
      </c>
      <c r="O102" s="64">
        <f t="shared" si="66"/>
        <v>1476.55</v>
      </c>
      <c r="P102" s="64">
        <f t="shared" si="67"/>
        <v>0</v>
      </c>
      <c r="Q102" s="64">
        <f t="shared" si="68"/>
        <v>0</v>
      </c>
      <c r="R102" s="65">
        <f t="shared" si="69"/>
        <v>0.05</v>
      </c>
      <c r="S102" s="65">
        <f t="shared" si="51"/>
        <v>0</v>
      </c>
      <c r="T102" s="64">
        <f t="shared" si="52"/>
        <v>0</v>
      </c>
      <c r="U102" s="64">
        <f t="shared" si="70"/>
        <v>0</v>
      </c>
      <c r="V102" s="124">
        <v>33</v>
      </c>
      <c r="W102" s="64">
        <f t="shared" si="71"/>
        <v>8.25</v>
      </c>
      <c r="X102" s="27">
        <f t="shared" si="72"/>
        <v>34.5</v>
      </c>
      <c r="Y102" s="11">
        <f t="shared" si="73"/>
        <v>2503.66</v>
      </c>
      <c r="Z102" s="61">
        <v>5777539267.3299999</v>
      </c>
      <c r="AA102" s="63">
        <v>17565</v>
      </c>
      <c r="AB102" s="27">
        <f t="shared" si="53"/>
        <v>328923.39</v>
      </c>
      <c r="AC102" s="10">
        <f t="shared" si="54"/>
        <v>1.282292</v>
      </c>
      <c r="AD102" s="63">
        <v>156171</v>
      </c>
      <c r="AE102" s="10">
        <f t="shared" si="55"/>
        <v>1.1322080000000001</v>
      </c>
      <c r="AF102" s="10">
        <f t="shared" si="83"/>
        <v>-0.23726700000000001</v>
      </c>
      <c r="AG102" s="66">
        <f t="shared" si="56"/>
        <v>0.01</v>
      </c>
      <c r="AH102" s="67">
        <f t="shared" si="57"/>
        <v>0</v>
      </c>
      <c r="AI102" s="68">
        <f t="shared" si="74"/>
        <v>0.01</v>
      </c>
      <c r="AJ102" s="63">
        <v>0</v>
      </c>
      <c r="AK102">
        <v>0</v>
      </c>
      <c r="AL102" s="26">
        <f t="shared" si="75"/>
        <v>0</v>
      </c>
      <c r="AM102" s="63">
        <v>0</v>
      </c>
      <c r="AN102">
        <v>0</v>
      </c>
      <c r="AO102" s="26">
        <f t="shared" si="76"/>
        <v>0</v>
      </c>
      <c r="AP102" s="26">
        <f t="shared" si="58"/>
        <v>288547</v>
      </c>
      <c r="AQ102" s="26">
        <f t="shared" si="77"/>
        <v>288547</v>
      </c>
      <c r="AR102" s="69">
        <v>446496</v>
      </c>
      <c r="AS102" s="69">
        <f t="shared" si="84"/>
        <v>288547</v>
      </c>
      <c r="AT102" s="63">
        <v>395466</v>
      </c>
      <c r="AU102" s="26">
        <f t="shared" si="85"/>
        <v>106919</v>
      </c>
      <c r="AV102" s="70" t="str">
        <f t="shared" si="87"/>
        <v>No</v>
      </c>
      <c r="AW102" s="69">
        <f t="shared" si="78"/>
        <v>0</v>
      </c>
      <c r="AX102" s="71">
        <f t="shared" si="79"/>
        <v>395466</v>
      </c>
      <c r="AY102" s="72">
        <f t="shared" si="86"/>
        <v>395466</v>
      </c>
      <c r="AZ102" s="73">
        <f t="shared" si="80"/>
        <v>0</v>
      </c>
      <c r="BA102" s="73"/>
      <c r="BB102" s="73">
        <f t="shared" si="81"/>
        <v>11725.207951530127</v>
      </c>
      <c r="BC102" s="26"/>
      <c r="BE102" s="74">
        <f t="shared" si="82"/>
        <v>-106919</v>
      </c>
      <c r="BF102" s="74">
        <f t="shared" si="59"/>
        <v>-106919</v>
      </c>
      <c r="BG102" s="74">
        <f t="shared" si="59"/>
        <v>-91640.274900000019</v>
      </c>
      <c r="BH102" s="74">
        <f t="shared" si="59"/>
        <v>-76363.841074170021</v>
      </c>
      <c r="BI102" s="74">
        <f t="shared" si="59"/>
        <v>-61091.07285933604</v>
      </c>
      <c r="BJ102" s="74">
        <f t="shared" si="59"/>
        <v>-45818.304644502001</v>
      </c>
      <c r="BK102" s="74">
        <f t="shared" si="59"/>
        <v>-30547.063706489513</v>
      </c>
      <c r="BL102" s="74">
        <f t="shared" si="59"/>
        <v>-15273.531853244756</v>
      </c>
      <c r="BM102" s="74"/>
      <c r="BO102" s="74">
        <f t="shared" si="60"/>
        <v>0</v>
      </c>
      <c r="BP102" s="74">
        <f t="shared" si="60"/>
        <v>-15278.7251</v>
      </c>
      <c r="BQ102" s="74">
        <f t="shared" si="60"/>
        <v>-15276.433825830001</v>
      </c>
      <c r="BR102" s="74">
        <f t="shared" si="60"/>
        <v>-15272.768214834005</v>
      </c>
      <c r="BS102" s="74">
        <f t="shared" si="60"/>
        <v>-15272.76821483401</v>
      </c>
      <c r="BT102" s="74">
        <f t="shared" si="60"/>
        <v>-15271.240938012515</v>
      </c>
      <c r="BU102" s="74">
        <f t="shared" si="60"/>
        <v>-15273.531853244756</v>
      </c>
      <c r="BV102" s="74">
        <f t="shared" si="45"/>
        <v>-15273.531853244756</v>
      </c>
      <c r="BX102" s="74">
        <f t="shared" si="61"/>
        <v>395466</v>
      </c>
      <c r="BY102" s="74">
        <f t="shared" si="62"/>
        <v>380187.27490000002</v>
      </c>
      <c r="BZ102" s="74">
        <f t="shared" si="62"/>
        <v>364910.84107417002</v>
      </c>
      <c r="CA102" s="74">
        <f t="shared" si="62"/>
        <v>349638.07285933604</v>
      </c>
      <c r="CB102" s="74">
        <f t="shared" si="62"/>
        <v>334365.304644502</v>
      </c>
      <c r="CC102" s="74">
        <f t="shared" si="62"/>
        <v>319094.06370648951</v>
      </c>
      <c r="CD102" s="74">
        <f t="shared" si="62"/>
        <v>303820.53185324476</v>
      </c>
      <c r="CE102" s="74">
        <f t="shared" si="62"/>
        <v>288547</v>
      </c>
      <c r="CF102" s="74"/>
      <c r="CG102" s="74">
        <f t="shared" si="63"/>
        <v>395466</v>
      </c>
      <c r="CH102" s="74">
        <f t="shared" si="64"/>
        <v>380187.27490000002</v>
      </c>
      <c r="CI102" s="74">
        <f t="shared" si="64"/>
        <v>364910.84107417002</v>
      </c>
      <c r="CJ102" s="74">
        <f t="shared" si="64"/>
        <v>349638.07285933604</v>
      </c>
      <c r="CK102" s="74">
        <f t="shared" si="64"/>
        <v>334365.304644502</v>
      </c>
      <c r="CL102" s="74">
        <f t="shared" si="64"/>
        <v>319094.06370648951</v>
      </c>
      <c r="CM102" s="74">
        <f t="shared" si="64"/>
        <v>303820.53185324476</v>
      </c>
      <c r="CN102" s="74">
        <f t="shared" si="64"/>
        <v>288547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>
        <v>19</v>
      </c>
      <c r="H103" s="6">
        <v>77</v>
      </c>
      <c r="I103" s="2" t="s">
        <v>264</v>
      </c>
      <c r="J103" s="60"/>
      <c r="K103" s="123">
        <v>7186.58</v>
      </c>
      <c r="L103" s="76"/>
      <c r="M103" s="121">
        <v>4395</v>
      </c>
      <c r="N103" s="64">
        <f t="shared" si="65"/>
        <v>1318.5</v>
      </c>
      <c r="O103" s="64">
        <f t="shared" si="66"/>
        <v>4311.95</v>
      </c>
      <c r="P103" s="64">
        <f t="shared" si="67"/>
        <v>83.050000000000182</v>
      </c>
      <c r="Q103" s="64">
        <f t="shared" si="68"/>
        <v>12.46</v>
      </c>
      <c r="R103" s="65">
        <f t="shared" si="69"/>
        <v>0.61</v>
      </c>
      <c r="S103" s="65">
        <f t="shared" si="51"/>
        <v>1.0000000000000009E-2</v>
      </c>
      <c r="T103" s="64">
        <f t="shared" si="52"/>
        <v>71.87</v>
      </c>
      <c r="U103" s="64">
        <f t="shared" si="70"/>
        <v>10.78</v>
      </c>
      <c r="V103" s="124">
        <v>644</v>
      </c>
      <c r="W103" s="64">
        <f t="shared" si="71"/>
        <v>161</v>
      </c>
      <c r="X103" s="27">
        <f t="shared" si="72"/>
        <v>1318.5</v>
      </c>
      <c r="Y103" s="11">
        <f t="shared" si="73"/>
        <v>8678.5399999999991</v>
      </c>
      <c r="Z103" s="61">
        <v>7516649506.3299999</v>
      </c>
      <c r="AA103" s="63">
        <v>59461</v>
      </c>
      <c r="AB103" s="27">
        <f t="shared" si="53"/>
        <v>126413.1</v>
      </c>
      <c r="AC103" s="10">
        <f t="shared" si="54"/>
        <v>0.492815</v>
      </c>
      <c r="AD103" s="63">
        <v>85048</v>
      </c>
      <c r="AE103" s="10">
        <f t="shared" si="55"/>
        <v>0.61658100000000005</v>
      </c>
      <c r="AF103" s="10">
        <f t="shared" si="83"/>
        <v>0.470055</v>
      </c>
      <c r="AG103" s="66">
        <f t="shared" si="56"/>
        <v>0.470055</v>
      </c>
      <c r="AH103" s="67">
        <f t="shared" si="57"/>
        <v>0.03</v>
      </c>
      <c r="AI103" s="68">
        <f t="shared" si="74"/>
        <v>0.50005500000000003</v>
      </c>
      <c r="AJ103" s="63">
        <v>0</v>
      </c>
      <c r="AK103">
        <v>0</v>
      </c>
      <c r="AL103" s="26">
        <f t="shared" si="75"/>
        <v>0</v>
      </c>
      <c r="AM103" s="63">
        <v>0</v>
      </c>
      <c r="AN103">
        <v>0</v>
      </c>
      <c r="AO103" s="26">
        <f t="shared" si="76"/>
        <v>0</v>
      </c>
      <c r="AP103" s="26">
        <f t="shared" si="58"/>
        <v>50015588</v>
      </c>
      <c r="AQ103" s="26">
        <f t="shared" si="77"/>
        <v>50015588</v>
      </c>
      <c r="AR103" s="69">
        <v>34440424</v>
      </c>
      <c r="AS103" s="69">
        <f t="shared" si="84"/>
        <v>50015588</v>
      </c>
      <c r="AT103" s="63">
        <v>46222158</v>
      </c>
      <c r="AU103" s="26">
        <f t="shared" si="85"/>
        <v>3793430</v>
      </c>
      <c r="AV103" s="70" t="str">
        <f t="shared" si="87"/>
        <v>Yes</v>
      </c>
      <c r="AW103" s="69">
        <f t="shared" si="78"/>
        <v>3793430</v>
      </c>
      <c r="AX103" s="71">
        <f t="shared" si="79"/>
        <v>50015588</v>
      </c>
      <c r="AY103" s="72">
        <f t="shared" si="86"/>
        <v>50015588</v>
      </c>
      <c r="AZ103" s="73">
        <f t="shared" si="80"/>
        <v>3793430</v>
      </c>
      <c r="BA103" s="73"/>
      <c r="BB103" s="73">
        <f t="shared" si="81"/>
        <v>13917.63168294237</v>
      </c>
      <c r="BC103" s="26"/>
      <c r="BE103" s="74">
        <f t="shared" si="82"/>
        <v>0</v>
      </c>
      <c r="BF103" s="74">
        <f t="shared" si="59"/>
        <v>0</v>
      </c>
      <c r="BG103" s="74">
        <f t="shared" si="59"/>
        <v>0</v>
      </c>
      <c r="BH103" s="74">
        <f t="shared" si="59"/>
        <v>0</v>
      </c>
      <c r="BI103" s="74">
        <f t="shared" si="59"/>
        <v>0</v>
      </c>
      <c r="BJ103" s="74">
        <f t="shared" si="59"/>
        <v>0</v>
      </c>
      <c r="BK103" s="74">
        <f t="shared" si="59"/>
        <v>0</v>
      </c>
      <c r="BL103" s="74">
        <f t="shared" si="59"/>
        <v>0</v>
      </c>
      <c r="BM103" s="74"/>
      <c r="BO103" s="74">
        <f t="shared" si="60"/>
        <v>0</v>
      </c>
      <c r="BP103" s="74">
        <f t="shared" si="60"/>
        <v>0</v>
      </c>
      <c r="BQ103" s="74">
        <f t="shared" si="60"/>
        <v>0</v>
      </c>
      <c r="BR103" s="74">
        <f t="shared" si="60"/>
        <v>0</v>
      </c>
      <c r="BS103" s="74">
        <f t="shared" si="60"/>
        <v>0</v>
      </c>
      <c r="BT103" s="74">
        <f t="shared" si="60"/>
        <v>0</v>
      </c>
      <c r="BU103" s="74">
        <f t="shared" si="60"/>
        <v>0</v>
      </c>
      <c r="BV103" s="74">
        <f t="shared" si="45"/>
        <v>0</v>
      </c>
      <c r="BX103" s="74">
        <f t="shared" si="61"/>
        <v>50015588</v>
      </c>
      <c r="BY103" s="74">
        <f t="shared" si="62"/>
        <v>50015588</v>
      </c>
      <c r="BZ103" s="74">
        <f t="shared" si="62"/>
        <v>50015588</v>
      </c>
      <c r="CA103" s="74">
        <f t="shared" si="62"/>
        <v>50015588</v>
      </c>
      <c r="CB103" s="74">
        <f t="shared" si="62"/>
        <v>50015588</v>
      </c>
      <c r="CC103" s="74">
        <f t="shared" si="62"/>
        <v>50015588</v>
      </c>
      <c r="CD103" s="74">
        <f t="shared" si="62"/>
        <v>50015588</v>
      </c>
      <c r="CE103" s="74">
        <f t="shared" si="62"/>
        <v>50015588</v>
      </c>
      <c r="CF103" s="74"/>
      <c r="CG103" s="74">
        <f t="shared" si="63"/>
        <v>50015588</v>
      </c>
      <c r="CH103" s="74">
        <f t="shared" si="64"/>
        <v>50015588</v>
      </c>
      <c r="CI103" s="74">
        <f t="shared" si="64"/>
        <v>50015588</v>
      </c>
      <c r="CJ103" s="74">
        <f t="shared" si="64"/>
        <v>50015588</v>
      </c>
      <c r="CK103" s="74">
        <f t="shared" si="64"/>
        <v>50015588</v>
      </c>
      <c r="CL103" s="74">
        <f t="shared" si="64"/>
        <v>50015588</v>
      </c>
      <c r="CM103" s="74">
        <f t="shared" si="64"/>
        <v>50015588</v>
      </c>
      <c r="CN103" s="74">
        <f t="shared" si="64"/>
        <v>50015588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>
        <v>28</v>
      </c>
      <c r="H104" s="6">
        <v>78</v>
      </c>
      <c r="I104" s="2" t="s">
        <v>265</v>
      </c>
      <c r="J104" s="60"/>
      <c r="K104" s="123">
        <v>1432.21</v>
      </c>
      <c r="L104" s="77"/>
      <c r="M104" s="121">
        <v>456</v>
      </c>
      <c r="N104" s="64">
        <f t="shared" si="65"/>
        <v>136.80000000000001</v>
      </c>
      <c r="O104" s="64">
        <f t="shared" si="66"/>
        <v>859.33</v>
      </c>
      <c r="P104" s="64">
        <f t="shared" si="67"/>
        <v>0</v>
      </c>
      <c r="Q104" s="64">
        <f t="shared" si="68"/>
        <v>0</v>
      </c>
      <c r="R104" s="65">
        <f t="shared" si="69"/>
        <v>0.32</v>
      </c>
      <c r="S104" s="65">
        <f t="shared" si="51"/>
        <v>0</v>
      </c>
      <c r="T104" s="64">
        <f t="shared" si="52"/>
        <v>0</v>
      </c>
      <c r="U104" s="64">
        <f t="shared" si="70"/>
        <v>0</v>
      </c>
      <c r="V104" s="124">
        <v>74</v>
      </c>
      <c r="W104" s="64">
        <f t="shared" si="71"/>
        <v>18.5</v>
      </c>
      <c r="X104" s="27">
        <f t="shared" si="72"/>
        <v>136.80000000000001</v>
      </c>
      <c r="Y104" s="11">
        <f t="shared" si="73"/>
        <v>1587.51</v>
      </c>
      <c r="Z104" s="61">
        <v>2211107623</v>
      </c>
      <c r="AA104" s="63">
        <v>31949</v>
      </c>
      <c r="AB104" s="27">
        <f t="shared" si="53"/>
        <v>69207.41</v>
      </c>
      <c r="AC104" s="10">
        <f t="shared" si="54"/>
        <v>0.26980199999999999</v>
      </c>
      <c r="AD104" s="63">
        <v>64194</v>
      </c>
      <c r="AE104" s="10">
        <f t="shared" si="55"/>
        <v>0.465393</v>
      </c>
      <c r="AF104" s="10">
        <f t="shared" si="83"/>
        <v>0.67152100000000003</v>
      </c>
      <c r="AG104" s="66">
        <f t="shared" si="56"/>
        <v>0.67152100000000003</v>
      </c>
      <c r="AH104" s="67">
        <f t="shared" si="57"/>
        <v>0</v>
      </c>
      <c r="AI104" s="68">
        <f t="shared" si="74"/>
        <v>0.67152100000000003</v>
      </c>
      <c r="AJ104" s="63">
        <v>510</v>
      </c>
      <c r="AK104">
        <v>4</v>
      </c>
      <c r="AL104" s="26">
        <f t="shared" si="75"/>
        <v>204000</v>
      </c>
      <c r="AM104" s="63">
        <v>0</v>
      </c>
      <c r="AN104">
        <v>0</v>
      </c>
      <c r="AO104" s="26">
        <f t="shared" si="76"/>
        <v>0</v>
      </c>
      <c r="AP104" s="26">
        <f t="shared" si="58"/>
        <v>12286184</v>
      </c>
      <c r="AQ104" s="26">
        <f t="shared" si="77"/>
        <v>12490184</v>
      </c>
      <c r="AR104" s="69">
        <v>9947410</v>
      </c>
      <c r="AS104" s="69">
        <f t="shared" si="84"/>
        <v>12490184</v>
      </c>
      <c r="AT104" s="63">
        <v>11860593</v>
      </c>
      <c r="AU104" s="26">
        <f t="shared" si="85"/>
        <v>629591</v>
      </c>
      <c r="AV104" s="70" t="str">
        <f t="shared" si="87"/>
        <v>Yes</v>
      </c>
      <c r="AW104" s="69">
        <f t="shared" si="78"/>
        <v>629591</v>
      </c>
      <c r="AX104" s="71">
        <f t="shared" si="79"/>
        <v>12490184</v>
      </c>
      <c r="AY104" s="72">
        <f t="shared" si="86"/>
        <v>12490184</v>
      </c>
      <c r="AZ104" s="73">
        <f t="shared" si="80"/>
        <v>629591</v>
      </c>
      <c r="BA104" s="73"/>
      <c r="BB104" s="73">
        <f t="shared" si="81"/>
        <v>12774.699764699311</v>
      </c>
      <c r="BC104" s="26"/>
      <c r="BE104" s="74">
        <f t="shared" si="82"/>
        <v>0</v>
      </c>
      <c r="BF104" s="74">
        <f t="shared" si="59"/>
        <v>0</v>
      </c>
      <c r="BG104" s="74">
        <f t="shared" si="59"/>
        <v>0</v>
      </c>
      <c r="BH104" s="74">
        <f t="shared" si="59"/>
        <v>0</v>
      </c>
      <c r="BI104" s="74">
        <f t="shared" si="59"/>
        <v>0</v>
      </c>
      <c r="BJ104" s="74">
        <f t="shared" si="59"/>
        <v>0</v>
      </c>
      <c r="BK104" s="74">
        <f t="shared" si="59"/>
        <v>0</v>
      </c>
      <c r="BL104" s="74">
        <f t="shared" si="59"/>
        <v>0</v>
      </c>
      <c r="BM104" s="74"/>
      <c r="BO104" s="74">
        <f t="shared" si="60"/>
        <v>0</v>
      </c>
      <c r="BP104" s="74">
        <f t="shared" si="60"/>
        <v>0</v>
      </c>
      <c r="BQ104" s="74">
        <f t="shared" si="60"/>
        <v>0</v>
      </c>
      <c r="BR104" s="74">
        <f t="shared" si="60"/>
        <v>0</v>
      </c>
      <c r="BS104" s="74">
        <f t="shared" si="60"/>
        <v>0</v>
      </c>
      <c r="BT104" s="74">
        <f t="shared" si="60"/>
        <v>0</v>
      </c>
      <c r="BU104" s="74">
        <f t="shared" si="60"/>
        <v>0</v>
      </c>
      <c r="BV104" s="74">
        <f t="shared" si="45"/>
        <v>0</v>
      </c>
      <c r="BX104" s="74">
        <f t="shared" si="61"/>
        <v>12490184</v>
      </c>
      <c r="BY104" s="74">
        <f t="shared" si="62"/>
        <v>12490184</v>
      </c>
      <c r="BZ104" s="74">
        <f t="shared" si="62"/>
        <v>12490184</v>
      </c>
      <c r="CA104" s="74">
        <f t="shared" si="62"/>
        <v>12490184</v>
      </c>
      <c r="CB104" s="74">
        <f t="shared" si="62"/>
        <v>12490184</v>
      </c>
      <c r="CC104" s="74">
        <f t="shared" si="62"/>
        <v>12490184</v>
      </c>
      <c r="CD104" s="74">
        <f t="shared" si="62"/>
        <v>12490184</v>
      </c>
      <c r="CE104" s="74">
        <f t="shared" si="62"/>
        <v>12490184</v>
      </c>
      <c r="CF104" s="74"/>
      <c r="CG104" s="74">
        <f t="shared" si="63"/>
        <v>12490184</v>
      </c>
      <c r="CH104" s="74">
        <f t="shared" si="64"/>
        <v>12490184</v>
      </c>
      <c r="CI104" s="74">
        <f t="shared" si="64"/>
        <v>12490184</v>
      </c>
      <c r="CJ104" s="74">
        <f t="shared" si="64"/>
        <v>12490184</v>
      </c>
      <c r="CK104" s="74">
        <f t="shared" si="64"/>
        <v>12490184</v>
      </c>
      <c r="CL104" s="74">
        <f t="shared" si="64"/>
        <v>12490184</v>
      </c>
      <c r="CM104" s="74">
        <f t="shared" si="64"/>
        <v>12490184</v>
      </c>
      <c r="CN104" s="74">
        <f t="shared" si="64"/>
        <v>12490184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>
        <v>0</v>
      </c>
      <c r="H105" s="6">
        <v>79</v>
      </c>
      <c r="I105" s="2" t="s">
        <v>266</v>
      </c>
      <c r="J105" s="60"/>
      <c r="K105" s="123">
        <v>818.2</v>
      </c>
      <c r="L105" s="62"/>
      <c r="M105" s="121">
        <v>158</v>
      </c>
      <c r="N105" s="64">
        <f t="shared" si="65"/>
        <v>47.4</v>
      </c>
      <c r="O105" s="64">
        <f t="shared" si="66"/>
        <v>490.92</v>
      </c>
      <c r="P105" s="64">
        <f t="shared" si="67"/>
        <v>0</v>
      </c>
      <c r="Q105" s="64">
        <f t="shared" si="68"/>
        <v>0</v>
      </c>
      <c r="R105" s="65">
        <f t="shared" si="69"/>
        <v>0.19</v>
      </c>
      <c r="S105" s="65">
        <f t="shared" si="51"/>
        <v>0</v>
      </c>
      <c r="T105" s="64">
        <f t="shared" si="52"/>
        <v>0</v>
      </c>
      <c r="U105" s="64">
        <f t="shared" si="70"/>
        <v>0</v>
      </c>
      <c r="V105" s="124">
        <v>11</v>
      </c>
      <c r="W105" s="64">
        <f t="shared" si="71"/>
        <v>2.75</v>
      </c>
      <c r="X105" s="27">
        <f t="shared" si="72"/>
        <v>47.4</v>
      </c>
      <c r="Y105" s="11">
        <f t="shared" si="73"/>
        <v>868.35</v>
      </c>
      <c r="Z105" s="61">
        <v>1063478548</v>
      </c>
      <c r="AA105" s="63">
        <v>6109</v>
      </c>
      <c r="AB105" s="27">
        <f t="shared" si="53"/>
        <v>174083.9</v>
      </c>
      <c r="AC105" s="10">
        <f t="shared" si="54"/>
        <v>0.67865699999999995</v>
      </c>
      <c r="AD105" s="63">
        <v>134643</v>
      </c>
      <c r="AE105" s="10">
        <f t="shared" si="55"/>
        <v>0.97613399999999995</v>
      </c>
      <c r="AF105" s="10">
        <f t="shared" si="83"/>
        <v>0.2321</v>
      </c>
      <c r="AG105" s="66">
        <f t="shared" si="56"/>
        <v>0.2321</v>
      </c>
      <c r="AH105" s="67">
        <f t="shared" si="57"/>
        <v>0</v>
      </c>
      <c r="AI105" s="68">
        <f t="shared" si="74"/>
        <v>0.2321</v>
      </c>
      <c r="AJ105" s="63">
        <v>388</v>
      </c>
      <c r="AK105">
        <v>6</v>
      </c>
      <c r="AL105" s="26">
        <f t="shared" si="75"/>
        <v>232800</v>
      </c>
      <c r="AM105" s="63">
        <v>0</v>
      </c>
      <c r="AN105">
        <v>0</v>
      </c>
      <c r="AO105" s="26">
        <f t="shared" si="76"/>
        <v>0</v>
      </c>
      <c r="AP105" s="26">
        <f t="shared" si="58"/>
        <v>2322795</v>
      </c>
      <c r="AQ105" s="26">
        <f t="shared" si="77"/>
        <v>2555595</v>
      </c>
      <c r="AR105" s="69">
        <v>3154015</v>
      </c>
      <c r="AS105" s="69">
        <f t="shared" si="84"/>
        <v>2555595</v>
      </c>
      <c r="AT105" s="63">
        <v>2952086</v>
      </c>
      <c r="AU105" s="26">
        <f t="shared" si="85"/>
        <v>396491</v>
      </c>
      <c r="AV105" s="70" t="str">
        <f t="shared" si="87"/>
        <v>No</v>
      </c>
      <c r="AW105" s="69">
        <f t="shared" si="78"/>
        <v>0</v>
      </c>
      <c r="AX105" s="71">
        <f t="shared" si="79"/>
        <v>2952086</v>
      </c>
      <c r="AY105" s="72">
        <f t="shared" si="86"/>
        <v>2952086</v>
      </c>
      <c r="AZ105" s="73">
        <f t="shared" si="80"/>
        <v>0</v>
      </c>
      <c r="BA105" s="73"/>
      <c r="BB105" s="73">
        <f t="shared" si="81"/>
        <v>12231.40277438279</v>
      </c>
      <c r="BC105" s="26"/>
      <c r="BE105" s="74">
        <f t="shared" si="82"/>
        <v>-396491</v>
      </c>
      <c r="BF105" s="74">
        <f t="shared" si="59"/>
        <v>-396491</v>
      </c>
      <c r="BG105" s="74">
        <f t="shared" si="59"/>
        <v>-339832.43610000005</v>
      </c>
      <c r="BH105" s="74">
        <f t="shared" si="59"/>
        <v>-283182.36900212988</v>
      </c>
      <c r="BI105" s="74">
        <f t="shared" si="59"/>
        <v>-226545.895201704</v>
      </c>
      <c r="BJ105" s="74">
        <f t="shared" si="59"/>
        <v>-169909.42140127812</v>
      </c>
      <c r="BK105" s="74">
        <f t="shared" si="59"/>
        <v>-113278.61124823196</v>
      </c>
      <c r="BL105" s="74">
        <f t="shared" si="59"/>
        <v>-56639.305624116212</v>
      </c>
      <c r="BM105" s="74"/>
      <c r="BO105" s="74">
        <f t="shared" si="60"/>
        <v>0</v>
      </c>
      <c r="BP105" s="74">
        <f t="shared" si="60"/>
        <v>-56658.563900000001</v>
      </c>
      <c r="BQ105" s="74">
        <f t="shared" si="60"/>
        <v>-56650.067097870007</v>
      </c>
      <c r="BR105" s="74">
        <f t="shared" si="60"/>
        <v>-56636.473800425978</v>
      </c>
      <c r="BS105" s="74">
        <f t="shared" si="60"/>
        <v>-56636.473800426</v>
      </c>
      <c r="BT105" s="74">
        <f t="shared" si="60"/>
        <v>-56630.81015304599</v>
      </c>
      <c r="BU105" s="74">
        <f t="shared" si="60"/>
        <v>-56639.305624115979</v>
      </c>
      <c r="BV105" s="74">
        <f t="shared" si="45"/>
        <v>-56639.305624116212</v>
      </c>
      <c r="BX105" s="74">
        <f t="shared" si="61"/>
        <v>2952086</v>
      </c>
      <c r="BY105" s="74">
        <f t="shared" si="62"/>
        <v>2895427.4361</v>
      </c>
      <c r="BZ105" s="74">
        <f t="shared" si="62"/>
        <v>2838777.3690021299</v>
      </c>
      <c r="CA105" s="74">
        <f t="shared" si="62"/>
        <v>2782140.895201704</v>
      </c>
      <c r="CB105" s="74">
        <f t="shared" si="62"/>
        <v>2725504.4214012781</v>
      </c>
      <c r="CC105" s="74">
        <f t="shared" si="62"/>
        <v>2668873.611248232</v>
      </c>
      <c r="CD105" s="74">
        <f t="shared" si="62"/>
        <v>2612234.3056241162</v>
      </c>
      <c r="CE105" s="74">
        <f t="shared" si="62"/>
        <v>2555595</v>
      </c>
      <c r="CF105" s="74"/>
      <c r="CG105" s="74">
        <f t="shared" si="63"/>
        <v>2952086</v>
      </c>
      <c r="CH105" s="74">
        <f t="shared" si="64"/>
        <v>2895427.4361</v>
      </c>
      <c r="CI105" s="74">
        <f t="shared" si="64"/>
        <v>2838777.3690021299</v>
      </c>
      <c r="CJ105" s="74">
        <f t="shared" si="64"/>
        <v>2782140.895201704</v>
      </c>
      <c r="CK105" s="74">
        <f t="shared" si="64"/>
        <v>2725504.4214012781</v>
      </c>
      <c r="CL105" s="74">
        <f t="shared" si="64"/>
        <v>2668873.611248232</v>
      </c>
      <c r="CM105" s="74">
        <f t="shared" si="64"/>
        <v>2612234.3056241162</v>
      </c>
      <c r="CN105" s="74">
        <f t="shared" si="64"/>
        <v>2555595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>
        <v>11</v>
      </c>
      <c r="H106" s="6">
        <v>80</v>
      </c>
      <c r="I106" s="2" t="s">
        <v>267</v>
      </c>
      <c r="J106" s="60"/>
      <c r="K106" s="123">
        <v>8638.89</v>
      </c>
      <c r="L106" s="76"/>
      <c r="M106" s="121">
        <v>6705</v>
      </c>
      <c r="N106" s="64">
        <f t="shared" si="65"/>
        <v>2011.5</v>
      </c>
      <c r="O106" s="64">
        <f t="shared" si="66"/>
        <v>5183.33</v>
      </c>
      <c r="P106" s="64">
        <f t="shared" si="67"/>
        <v>1521.67</v>
      </c>
      <c r="Q106" s="64">
        <f t="shared" si="68"/>
        <v>228.25</v>
      </c>
      <c r="R106" s="65">
        <f t="shared" si="69"/>
        <v>0.78</v>
      </c>
      <c r="S106" s="65">
        <f t="shared" si="51"/>
        <v>0.18000000000000005</v>
      </c>
      <c r="T106" s="64">
        <f t="shared" si="52"/>
        <v>1555</v>
      </c>
      <c r="U106" s="64">
        <f t="shared" si="70"/>
        <v>233.25</v>
      </c>
      <c r="V106" s="124">
        <v>1695</v>
      </c>
      <c r="W106" s="64">
        <f t="shared" si="71"/>
        <v>423.75</v>
      </c>
      <c r="X106" s="27">
        <f t="shared" si="72"/>
        <v>2011.5</v>
      </c>
      <c r="Y106" s="11">
        <f t="shared" si="73"/>
        <v>11302.39</v>
      </c>
      <c r="Z106" s="61">
        <v>6160086857.3299999</v>
      </c>
      <c r="AA106" s="63">
        <v>60242</v>
      </c>
      <c r="AB106" s="27">
        <f t="shared" si="53"/>
        <v>102255.67999999999</v>
      </c>
      <c r="AC106" s="10">
        <f t="shared" si="54"/>
        <v>0.39863900000000002</v>
      </c>
      <c r="AD106" s="63">
        <v>63671</v>
      </c>
      <c r="AE106" s="10">
        <f t="shared" si="55"/>
        <v>0.46160200000000001</v>
      </c>
      <c r="AF106" s="10">
        <f t="shared" si="83"/>
        <v>0.58247199999999999</v>
      </c>
      <c r="AG106" s="66">
        <f t="shared" si="56"/>
        <v>0.58247199999999999</v>
      </c>
      <c r="AH106" s="67">
        <f t="shared" si="57"/>
        <v>0.04</v>
      </c>
      <c r="AI106" s="68">
        <f t="shared" si="74"/>
        <v>0.62247200000000003</v>
      </c>
      <c r="AJ106" s="63">
        <v>0</v>
      </c>
      <c r="AK106">
        <v>0</v>
      </c>
      <c r="AL106" s="26">
        <f t="shared" si="75"/>
        <v>0</v>
      </c>
      <c r="AM106" s="63">
        <v>0</v>
      </c>
      <c r="AN106">
        <v>0</v>
      </c>
      <c r="AO106" s="26">
        <f t="shared" si="76"/>
        <v>0</v>
      </c>
      <c r="AP106" s="26">
        <f t="shared" si="58"/>
        <v>81083231</v>
      </c>
      <c r="AQ106" s="26">
        <f t="shared" si="77"/>
        <v>81083231</v>
      </c>
      <c r="AR106" s="69">
        <v>60258395</v>
      </c>
      <c r="AS106" s="69">
        <f t="shared" si="84"/>
        <v>81083231</v>
      </c>
      <c r="AT106" s="63">
        <v>79454514</v>
      </c>
      <c r="AU106" s="26">
        <f t="shared" si="85"/>
        <v>1628717</v>
      </c>
      <c r="AV106" s="70" t="str">
        <f t="shared" si="87"/>
        <v>Yes</v>
      </c>
      <c r="AW106" s="69">
        <f t="shared" si="78"/>
        <v>1628717</v>
      </c>
      <c r="AX106" s="71">
        <f t="shared" si="79"/>
        <v>81083231</v>
      </c>
      <c r="AY106" s="72">
        <f t="shared" si="86"/>
        <v>81083231</v>
      </c>
      <c r="AZ106" s="73">
        <f t="shared" si="80"/>
        <v>1628717</v>
      </c>
      <c r="BA106" s="73"/>
      <c r="BB106" s="73">
        <f t="shared" si="81"/>
        <v>15078.331215005632</v>
      </c>
      <c r="BC106" s="26"/>
      <c r="BE106" s="74">
        <f t="shared" si="82"/>
        <v>0</v>
      </c>
      <c r="BF106" s="74">
        <f t="shared" si="59"/>
        <v>0</v>
      </c>
      <c r="BG106" s="74">
        <f t="shared" si="59"/>
        <v>0</v>
      </c>
      <c r="BH106" s="74">
        <f t="shared" si="59"/>
        <v>0</v>
      </c>
      <c r="BI106" s="74">
        <f t="shared" si="59"/>
        <v>0</v>
      </c>
      <c r="BJ106" s="74">
        <f t="shared" si="59"/>
        <v>0</v>
      </c>
      <c r="BK106" s="74">
        <f t="shared" si="59"/>
        <v>0</v>
      </c>
      <c r="BL106" s="74">
        <f t="shared" si="59"/>
        <v>0</v>
      </c>
      <c r="BM106" s="74"/>
      <c r="BO106" s="74">
        <f t="shared" si="60"/>
        <v>0</v>
      </c>
      <c r="BP106" s="74">
        <f t="shared" si="60"/>
        <v>0</v>
      </c>
      <c r="BQ106" s="74">
        <f t="shared" si="60"/>
        <v>0</v>
      </c>
      <c r="BR106" s="74">
        <f t="shared" si="60"/>
        <v>0</v>
      </c>
      <c r="BS106" s="74">
        <f t="shared" si="60"/>
        <v>0</v>
      </c>
      <c r="BT106" s="74">
        <f t="shared" si="60"/>
        <v>0</v>
      </c>
      <c r="BU106" s="74">
        <f t="shared" si="60"/>
        <v>0</v>
      </c>
      <c r="BV106" s="74">
        <f t="shared" si="45"/>
        <v>0</v>
      </c>
      <c r="BX106" s="74">
        <f t="shared" si="61"/>
        <v>81083231</v>
      </c>
      <c r="BY106" s="74">
        <f t="shared" si="62"/>
        <v>81083231</v>
      </c>
      <c r="BZ106" s="74">
        <f t="shared" si="62"/>
        <v>81083231</v>
      </c>
      <c r="CA106" s="74">
        <f t="shared" si="62"/>
        <v>81083231</v>
      </c>
      <c r="CB106" s="74">
        <f t="shared" si="62"/>
        <v>81083231</v>
      </c>
      <c r="CC106" s="74">
        <f t="shared" si="62"/>
        <v>81083231</v>
      </c>
      <c r="CD106" s="74">
        <f t="shared" si="62"/>
        <v>81083231</v>
      </c>
      <c r="CE106" s="74">
        <f t="shared" si="62"/>
        <v>81083231</v>
      </c>
      <c r="CF106" s="74"/>
      <c r="CG106" s="74">
        <f t="shared" si="63"/>
        <v>81083231</v>
      </c>
      <c r="CH106" s="74">
        <f t="shared" si="64"/>
        <v>81083231</v>
      </c>
      <c r="CI106" s="74">
        <f t="shared" si="64"/>
        <v>81083231</v>
      </c>
      <c r="CJ106" s="74">
        <f t="shared" si="64"/>
        <v>81083231</v>
      </c>
      <c r="CK106" s="74">
        <f t="shared" si="64"/>
        <v>81083231</v>
      </c>
      <c r="CL106" s="74">
        <f t="shared" si="64"/>
        <v>81083231</v>
      </c>
      <c r="CM106" s="74">
        <f t="shared" si="64"/>
        <v>81083231</v>
      </c>
      <c r="CN106" s="74">
        <f t="shared" si="64"/>
        <v>81083231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>
        <v>0</v>
      </c>
      <c r="H107" s="6">
        <v>81</v>
      </c>
      <c r="I107" s="2" t="s">
        <v>268</v>
      </c>
      <c r="J107" s="60"/>
      <c r="K107" s="123">
        <v>1124.33</v>
      </c>
      <c r="L107" s="62"/>
      <c r="M107" s="121">
        <v>174</v>
      </c>
      <c r="N107" s="64">
        <f t="shared" si="65"/>
        <v>52.2</v>
      </c>
      <c r="O107" s="64">
        <f t="shared" si="66"/>
        <v>674.6</v>
      </c>
      <c r="P107" s="64">
        <f t="shared" si="67"/>
        <v>0</v>
      </c>
      <c r="Q107" s="64">
        <f t="shared" si="68"/>
        <v>0</v>
      </c>
      <c r="R107" s="65">
        <f t="shared" si="69"/>
        <v>0.15</v>
      </c>
      <c r="S107" s="65">
        <f t="shared" si="51"/>
        <v>0</v>
      </c>
      <c r="T107" s="64">
        <f t="shared" si="52"/>
        <v>0</v>
      </c>
      <c r="U107" s="64">
        <f t="shared" si="70"/>
        <v>0</v>
      </c>
      <c r="V107" s="124">
        <v>25</v>
      </c>
      <c r="W107" s="64">
        <f t="shared" si="71"/>
        <v>6.25</v>
      </c>
      <c r="X107" s="27">
        <f t="shared" si="72"/>
        <v>52.2</v>
      </c>
      <c r="Y107" s="11">
        <f t="shared" si="73"/>
        <v>1182.78</v>
      </c>
      <c r="Z107" s="61">
        <v>1779825887.6700001</v>
      </c>
      <c r="AA107" s="63">
        <v>7807</v>
      </c>
      <c r="AB107" s="27">
        <f t="shared" si="53"/>
        <v>227978.21</v>
      </c>
      <c r="AC107" s="10">
        <f t="shared" si="54"/>
        <v>0.88876200000000005</v>
      </c>
      <c r="AD107" s="63">
        <v>135114</v>
      </c>
      <c r="AE107" s="10">
        <f t="shared" si="55"/>
        <v>0.979549</v>
      </c>
      <c r="AF107" s="10">
        <f t="shared" si="83"/>
        <v>8.4001999999999993E-2</v>
      </c>
      <c r="AG107" s="66">
        <f t="shared" si="56"/>
        <v>8.4001999999999993E-2</v>
      </c>
      <c r="AH107" s="67">
        <f t="shared" si="57"/>
        <v>0</v>
      </c>
      <c r="AI107" s="68">
        <f t="shared" si="74"/>
        <v>8.4001999999999993E-2</v>
      </c>
      <c r="AJ107" s="63">
        <v>1182</v>
      </c>
      <c r="AK107">
        <v>13</v>
      </c>
      <c r="AL107" s="26">
        <f t="shared" si="75"/>
        <v>1536600</v>
      </c>
      <c r="AM107" s="63">
        <v>0</v>
      </c>
      <c r="AN107">
        <v>0</v>
      </c>
      <c r="AO107" s="26">
        <f t="shared" si="76"/>
        <v>0</v>
      </c>
      <c r="AP107" s="26">
        <f t="shared" si="58"/>
        <v>1145077</v>
      </c>
      <c r="AQ107" s="26">
        <f t="shared" si="77"/>
        <v>2681677</v>
      </c>
      <c r="AR107" s="69">
        <v>855086</v>
      </c>
      <c r="AS107" s="69">
        <f t="shared" si="84"/>
        <v>2681677</v>
      </c>
      <c r="AT107" s="63">
        <v>2182673</v>
      </c>
      <c r="AU107" s="26">
        <f t="shared" si="85"/>
        <v>499004</v>
      </c>
      <c r="AV107" s="70" t="str">
        <f t="shared" si="87"/>
        <v>Yes</v>
      </c>
      <c r="AW107" s="69">
        <f t="shared" si="78"/>
        <v>499004</v>
      </c>
      <c r="AX107" s="71">
        <f t="shared" si="79"/>
        <v>2681677</v>
      </c>
      <c r="AY107" s="72">
        <f t="shared" si="86"/>
        <v>2681677</v>
      </c>
      <c r="AZ107" s="73">
        <f t="shared" si="80"/>
        <v>499004</v>
      </c>
      <c r="BA107" s="73"/>
      <c r="BB107" s="73">
        <f t="shared" si="81"/>
        <v>12124.144601673886</v>
      </c>
      <c r="BC107" s="26"/>
      <c r="BE107" s="74">
        <f t="shared" si="82"/>
        <v>0</v>
      </c>
      <c r="BF107" s="74">
        <f t="shared" si="59"/>
        <v>0</v>
      </c>
      <c r="BG107" s="74">
        <f t="shared" si="59"/>
        <v>0</v>
      </c>
      <c r="BH107" s="74">
        <f t="shared" si="59"/>
        <v>0</v>
      </c>
      <c r="BI107" s="74">
        <f t="shared" si="59"/>
        <v>0</v>
      </c>
      <c r="BJ107" s="74">
        <f t="shared" si="59"/>
        <v>0</v>
      </c>
      <c r="BK107" s="74">
        <f t="shared" si="59"/>
        <v>0</v>
      </c>
      <c r="BL107" s="74">
        <f t="shared" si="59"/>
        <v>0</v>
      </c>
      <c r="BM107" s="74"/>
      <c r="BO107" s="74">
        <f t="shared" si="60"/>
        <v>0</v>
      </c>
      <c r="BP107" s="74">
        <f t="shared" si="60"/>
        <v>0</v>
      </c>
      <c r="BQ107" s="74">
        <f t="shared" si="60"/>
        <v>0</v>
      </c>
      <c r="BR107" s="74">
        <f t="shared" si="60"/>
        <v>0</v>
      </c>
      <c r="BS107" s="74">
        <f t="shared" si="60"/>
        <v>0</v>
      </c>
      <c r="BT107" s="74">
        <f t="shared" si="60"/>
        <v>0</v>
      </c>
      <c r="BU107" s="74">
        <f t="shared" si="60"/>
        <v>0</v>
      </c>
      <c r="BV107" s="74">
        <f t="shared" si="45"/>
        <v>0</v>
      </c>
      <c r="BX107" s="74">
        <f t="shared" si="61"/>
        <v>2681677</v>
      </c>
      <c r="BY107" s="74">
        <f t="shared" si="62"/>
        <v>2681677</v>
      </c>
      <c r="BZ107" s="74">
        <f t="shared" si="62"/>
        <v>2681677</v>
      </c>
      <c r="CA107" s="74">
        <f t="shared" si="62"/>
        <v>2681677</v>
      </c>
      <c r="CB107" s="74">
        <f t="shared" si="62"/>
        <v>2681677</v>
      </c>
      <c r="CC107" s="74">
        <f t="shared" si="62"/>
        <v>2681677</v>
      </c>
      <c r="CD107" s="74">
        <f t="shared" si="62"/>
        <v>2681677</v>
      </c>
      <c r="CE107" s="74">
        <f t="shared" si="62"/>
        <v>2681677</v>
      </c>
      <c r="CF107" s="74"/>
      <c r="CG107" s="74">
        <f t="shared" si="63"/>
        <v>2681677</v>
      </c>
      <c r="CH107" s="74">
        <f t="shared" ref="CH107:CN122" si="88">IF(OR($C107=1,$B107=1),MAX(BY107,CG107,$AR107),BY107)</f>
        <v>2681677</v>
      </c>
      <c r="CI107" s="74">
        <f t="shared" si="88"/>
        <v>2681677</v>
      </c>
      <c r="CJ107" s="74">
        <f t="shared" si="88"/>
        <v>2681677</v>
      </c>
      <c r="CK107" s="74">
        <f t="shared" si="88"/>
        <v>2681677</v>
      </c>
      <c r="CL107" s="74">
        <f t="shared" si="88"/>
        <v>2681677</v>
      </c>
      <c r="CM107" s="74">
        <f t="shared" si="88"/>
        <v>2681677</v>
      </c>
      <c r="CN107" s="74">
        <f t="shared" si="88"/>
        <v>2681677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>
        <v>0</v>
      </c>
      <c r="H108" s="6">
        <v>82</v>
      </c>
      <c r="I108" s="2" t="s">
        <v>269</v>
      </c>
      <c r="J108" s="60"/>
      <c r="K108" s="123">
        <v>444.94</v>
      </c>
      <c r="L108" s="62"/>
      <c r="M108" s="121">
        <v>83</v>
      </c>
      <c r="N108" s="64">
        <f t="shared" si="65"/>
        <v>24.9</v>
      </c>
      <c r="O108" s="64">
        <f t="shared" si="66"/>
        <v>266.95999999999998</v>
      </c>
      <c r="P108" s="64">
        <f t="shared" si="67"/>
        <v>0</v>
      </c>
      <c r="Q108" s="64">
        <f t="shared" si="68"/>
        <v>0</v>
      </c>
      <c r="R108" s="65">
        <f t="shared" si="69"/>
        <v>0.19</v>
      </c>
      <c r="S108" s="65">
        <f t="shared" si="51"/>
        <v>0</v>
      </c>
      <c r="T108" s="64">
        <f t="shared" si="52"/>
        <v>0</v>
      </c>
      <c r="U108" s="64">
        <f t="shared" si="70"/>
        <v>0</v>
      </c>
      <c r="V108" s="124">
        <v>11</v>
      </c>
      <c r="W108" s="64">
        <f t="shared" si="71"/>
        <v>2.75</v>
      </c>
      <c r="X108" s="27">
        <f t="shared" si="72"/>
        <v>24.9</v>
      </c>
      <c r="Y108" s="11">
        <f t="shared" si="73"/>
        <v>472.59</v>
      </c>
      <c r="Z108" s="61">
        <v>808479812.33000004</v>
      </c>
      <c r="AA108" s="63">
        <v>4248</v>
      </c>
      <c r="AB108" s="27">
        <f t="shared" si="53"/>
        <v>190320.11</v>
      </c>
      <c r="AC108" s="10">
        <f t="shared" si="54"/>
        <v>0.741954</v>
      </c>
      <c r="AD108" s="63">
        <v>102083</v>
      </c>
      <c r="AE108" s="10">
        <f t="shared" si="55"/>
        <v>0.74008099999999999</v>
      </c>
      <c r="AF108" s="10">
        <f t="shared" si="83"/>
        <v>0.258608</v>
      </c>
      <c r="AG108" s="66">
        <f t="shared" si="56"/>
        <v>0.258608</v>
      </c>
      <c r="AH108" s="67">
        <f t="shared" si="57"/>
        <v>0</v>
      </c>
      <c r="AI108" s="68">
        <f t="shared" si="74"/>
        <v>0.258608</v>
      </c>
      <c r="AJ108" s="63">
        <v>461</v>
      </c>
      <c r="AK108">
        <v>13</v>
      </c>
      <c r="AL108" s="26">
        <f t="shared" si="75"/>
        <v>599300</v>
      </c>
      <c r="AM108" s="63">
        <v>0</v>
      </c>
      <c r="AN108">
        <v>0</v>
      </c>
      <c r="AO108" s="26">
        <f t="shared" si="76"/>
        <v>0</v>
      </c>
      <c r="AP108" s="26">
        <f t="shared" si="58"/>
        <v>1408534</v>
      </c>
      <c r="AQ108" s="26">
        <f t="shared" si="77"/>
        <v>2007834</v>
      </c>
      <c r="AR108" s="69">
        <v>2099315</v>
      </c>
      <c r="AS108" s="69">
        <f t="shared" si="84"/>
        <v>2007834</v>
      </c>
      <c r="AT108" s="63">
        <v>2100359</v>
      </c>
      <c r="AU108" s="26">
        <f t="shared" si="85"/>
        <v>92525</v>
      </c>
      <c r="AV108" s="70" t="str">
        <f t="shared" si="87"/>
        <v>No</v>
      </c>
      <c r="AW108" s="69">
        <f t="shared" si="78"/>
        <v>0</v>
      </c>
      <c r="AX108" s="71">
        <f t="shared" si="79"/>
        <v>2100359</v>
      </c>
      <c r="AY108" s="72">
        <f t="shared" si="86"/>
        <v>2100359</v>
      </c>
      <c r="AZ108" s="73">
        <f t="shared" si="80"/>
        <v>0</v>
      </c>
      <c r="BA108" s="73"/>
      <c r="BB108" s="73">
        <f t="shared" si="81"/>
        <v>12241.200498943677</v>
      </c>
      <c r="BC108" s="26"/>
      <c r="BE108" s="74">
        <f t="shared" si="82"/>
        <v>-92525</v>
      </c>
      <c r="BF108" s="74">
        <f t="shared" si="59"/>
        <v>-92525</v>
      </c>
      <c r="BG108" s="74">
        <f t="shared" si="59"/>
        <v>-79303.177499999991</v>
      </c>
      <c r="BH108" s="74">
        <f t="shared" si="59"/>
        <v>-66083.337810749887</v>
      </c>
      <c r="BI108" s="74">
        <f t="shared" si="59"/>
        <v>-52866.670248599956</v>
      </c>
      <c r="BJ108" s="74">
        <f t="shared" si="59"/>
        <v>-39650.002686450025</v>
      </c>
      <c r="BK108" s="74">
        <f t="shared" si="59"/>
        <v>-26434.656791056274</v>
      </c>
      <c r="BL108" s="74">
        <f t="shared" si="59"/>
        <v>-13217.328395528253</v>
      </c>
      <c r="BM108" s="74"/>
      <c r="BO108" s="74">
        <f t="shared" si="60"/>
        <v>0</v>
      </c>
      <c r="BP108" s="74">
        <f t="shared" si="60"/>
        <v>-13221.8225</v>
      </c>
      <c r="BQ108" s="74">
        <f t="shared" si="60"/>
        <v>-13219.839689249997</v>
      </c>
      <c r="BR108" s="74">
        <f t="shared" si="60"/>
        <v>-13216.667562149978</v>
      </c>
      <c r="BS108" s="74">
        <f t="shared" si="60"/>
        <v>-13216.667562149989</v>
      </c>
      <c r="BT108" s="74">
        <f t="shared" si="60"/>
        <v>-13215.345895393793</v>
      </c>
      <c r="BU108" s="74">
        <f t="shared" si="60"/>
        <v>-13217.328395528137</v>
      </c>
      <c r="BV108" s="74">
        <f t="shared" si="45"/>
        <v>-13217.328395528253</v>
      </c>
      <c r="BX108" s="74">
        <f t="shared" si="61"/>
        <v>2100359</v>
      </c>
      <c r="BY108" s="74">
        <f t="shared" si="62"/>
        <v>2087137.1775</v>
      </c>
      <c r="BZ108" s="74">
        <f t="shared" si="62"/>
        <v>2073917.3378107499</v>
      </c>
      <c r="CA108" s="74">
        <f t="shared" si="62"/>
        <v>2060700.6702486</v>
      </c>
      <c r="CB108" s="74">
        <f t="shared" si="62"/>
        <v>2047484.00268645</v>
      </c>
      <c r="CC108" s="74">
        <f t="shared" si="62"/>
        <v>2034268.6567910563</v>
      </c>
      <c r="CD108" s="74">
        <f t="shared" si="62"/>
        <v>2021051.3283955283</v>
      </c>
      <c r="CE108" s="74">
        <f t="shared" si="62"/>
        <v>2007834</v>
      </c>
      <c r="CF108" s="74"/>
      <c r="CG108" s="74">
        <f t="shared" si="63"/>
        <v>2100359</v>
      </c>
      <c r="CH108" s="74">
        <f t="shared" si="88"/>
        <v>2087137.1775</v>
      </c>
      <c r="CI108" s="74">
        <f t="shared" si="88"/>
        <v>2073917.3378107499</v>
      </c>
      <c r="CJ108" s="74">
        <f t="shared" si="88"/>
        <v>2060700.6702486</v>
      </c>
      <c r="CK108" s="74">
        <f t="shared" si="88"/>
        <v>2047484.00268645</v>
      </c>
      <c r="CL108" s="74">
        <f t="shared" si="88"/>
        <v>2034268.6567910563</v>
      </c>
      <c r="CM108" s="74">
        <f t="shared" si="88"/>
        <v>2021051.3283955283</v>
      </c>
      <c r="CN108" s="74">
        <f t="shared" si="88"/>
        <v>2007834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>
        <v>21</v>
      </c>
      <c r="H109" s="6">
        <v>83</v>
      </c>
      <c r="I109" s="2" t="s">
        <v>270</v>
      </c>
      <c r="J109" s="60"/>
      <c r="K109" s="123">
        <v>4435.8100000000004</v>
      </c>
      <c r="L109" s="76"/>
      <c r="M109" s="121">
        <v>2088</v>
      </c>
      <c r="N109" s="64">
        <f t="shared" si="65"/>
        <v>626.4</v>
      </c>
      <c r="O109" s="64">
        <f t="shared" si="66"/>
        <v>2661.49</v>
      </c>
      <c r="P109" s="64">
        <f t="shared" si="67"/>
        <v>0</v>
      </c>
      <c r="Q109" s="64">
        <f t="shared" si="68"/>
        <v>0</v>
      </c>
      <c r="R109" s="65">
        <f t="shared" si="69"/>
        <v>0.47</v>
      </c>
      <c r="S109" s="65">
        <f t="shared" si="51"/>
        <v>0</v>
      </c>
      <c r="T109" s="64">
        <f t="shared" si="52"/>
        <v>0</v>
      </c>
      <c r="U109" s="64">
        <f t="shared" si="70"/>
        <v>0</v>
      </c>
      <c r="V109" s="124">
        <v>314</v>
      </c>
      <c r="W109" s="64">
        <f t="shared" si="71"/>
        <v>78.5</v>
      </c>
      <c r="X109" s="27">
        <f t="shared" si="72"/>
        <v>626.4</v>
      </c>
      <c r="Y109" s="11">
        <f t="shared" si="73"/>
        <v>5140.71</v>
      </c>
      <c r="Z109" s="61">
        <v>6665957132.3299999</v>
      </c>
      <c r="AA109" s="63">
        <v>48729</v>
      </c>
      <c r="AB109" s="27">
        <f t="shared" si="53"/>
        <v>136796.51</v>
      </c>
      <c r="AC109" s="10">
        <f t="shared" si="54"/>
        <v>0.53329400000000005</v>
      </c>
      <c r="AD109" s="63">
        <v>75120</v>
      </c>
      <c r="AE109" s="10">
        <f t="shared" si="55"/>
        <v>0.54460500000000001</v>
      </c>
      <c r="AF109" s="10">
        <f t="shared" si="83"/>
        <v>0.46331299999999997</v>
      </c>
      <c r="AG109" s="66">
        <f t="shared" si="56"/>
        <v>0.46331299999999997</v>
      </c>
      <c r="AH109" s="67">
        <f t="shared" si="57"/>
        <v>0</v>
      </c>
      <c r="AI109" s="68">
        <f t="shared" si="74"/>
        <v>0.46331299999999997</v>
      </c>
      <c r="AJ109" s="63">
        <v>0</v>
      </c>
      <c r="AK109">
        <v>0</v>
      </c>
      <c r="AL109" s="26">
        <f t="shared" si="75"/>
        <v>0</v>
      </c>
      <c r="AM109" s="63">
        <v>0</v>
      </c>
      <c r="AN109">
        <v>0</v>
      </c>
      <c r="AO109" s="26">
        <f t="shared" si="76"/>
        <v>0</v>
      </c>
      <c r="AP109" s="26">
        <f t="shared" si="58"/>
        <v>27449758</v>
      </c>
      <c r="AQ109" s="26">
        <f t="shared" si="77"/>
        <v>27449758</v>
      </c>
      <c r="AR109" s="69">
        <v>19515825</v>
      </c>
      <c r="AS109" s="69">
        <f t="shared" si="84"/>
        <v>27449758</v>
      </c>
      <c r="AT109" s="63">
        <v>25404320</v>
      </c>
      <c r="AU109" s="26">
        <f t="shared" si="85"/>
        <v>2045438</v>
      </c>
      <c r="AV109" s="70" t="str">
        <f t="shared" si="87"/>
        <v>Yes</v>
      </c>
      <c r="AW109" s="69">
        <f t="shared" si="78"/>
        <v>2045438</v>
      </c>
      <c r="AX109" s="71">
        <f t="shared" si="79"/>
        <v>27449758</v>
      </c>
      <c r="AY109" s="72">
        <f t="shared" si="86"/>
        <v>27449758</v>
      </c>
      <c r="AZ109" s="73">
        <f t="shared" si="80"/>
        <v>2045438</v>
      </c>
      <c r="BA109" s="73"/>
      <c r="BB109" s="73">
        <f t="shared" si="81"/>
        <v>13356.451865611916</v>
      </c>
      <c r="BC109" s="26"/>
      <c r="BE109" s="74">
        <f t="shared" si="82"/>
        <v>0</v>
      </c>
      <c r="BF109" s="74">
        <f t="shared" si="59"/>
        <v>0</v>
      </c>
      <c r="BG109" s="74">
        <f t="shared" si="59"/>
        <v>0</v>
      </c>
      <c r="BH109" s="74">
        <f t="shared" si="59"/>
        <v>0</v>
      </c>
      <c r="BI109" s="74">
        <f t="shared" si="59"/>
        <v>0</v>
      </c>
      <c r="BJ109" s="74">
        <f t="shared" si="59"/>
        <v>0</v>
      </c>
      <c r="BK109" s="74">
        <f t="shared" si="59"/>
        <v>0</v>
      </c>
      <c r="BL109" s="74">
        <f t="shared" si="59"/>
        <v>0</v>
      </c>
      <c r="BM109" s="74"/>
      <c r="BO109" s="74">
        <f t="shared" si="60"/>
        <v>0</v>
      </c>
      <c r="BP109" s="74">
        <f t="shared" si="60"/>
        <v>0</v>
      </c>
      <c r="BQ109" s="74">
        <f t="shared" si="60"/>
        <v>0</v>
      </c>
      <c r="BR109" s="74">
        <f t="shared" si="60"/>
        <v>0</v>
      </c>
      <c r="BS109" s="74">
        <f t="shared" si="60"/>
        <v>0</v>
      </c>
      <c r="BT109" s="74">
        <f t="shared" si="60"/>
        <v>0</v>
      </c>
      <c r="BU109" s="74">
        <f t="shared" si="60"/>
        <v>0</v>
      </c>
      <c r="BV109" s="74">
        <f t="shared" si="45"/>
        <v>0</v>
      </c>
      <c r="BX109" s="74">
        <f t="shared" si="61"/>
        <v>27449758</v>
      </c>
      <c r="BY109" s="74">
        <f t="shared" si="62"/>
        <v>27449758</v>
      </c>
      <c r="BZ109" s="74">
        <f t="shared" si="62"/>
        <v>27449758</v>
      </c>
      <c r="CA109" s="74">
        <f t="shared" si="62"/>
        <v>27449758</v>
      </c>
      <c r="CB109" s="74">
        <f t="shared" si="62"/>
        <v>27449758</v>
      </c>
      <c r="CC109" s="74">
        <f t="shared" si="62"/>
        <v>27449758</v>
      </c>
      <c r="CD109" s="74">
        <f t="shared" si="62"/>
        <v>27449758</v>
      </c>
      <c r="CE109" s="74">
        <f t="shared" si="62"/>
        <v>27449758</v>
      </c>
      <c r="CF109" s="74"/>
      <c r="CG109" s="74">
        <f t="shared" si="63"/>
        <v>27449758</v>
      </c>
      <c r="CH109" s="74">
        <f t="shared" si="88"/>
        <v>27449758</v>
      </c>
      <c r="CI109" s="74">
        <f t="shared" si="88"/>
        <v>27449758</v>
      </c>
      <c r="CJ109" s="74">
        <f t="shared" si="88"/>
        <v>27449758</v>
      </c>
      <c r="CK109" s="74">
        <f t="shared" si="88"/>
        <v>27449758</v>
      </c>
      <c r="CL109" s="74">
        <f t="shared" si="88"/>
        <v>27449758</v>
      </c>
      <c r="CM109" s="74">
        <f t="shared" si="88"/>
        <v>27449758</v>
      </c>
      <c r="CN109" s="74">
        <f t="shared" si="88"/>
        <v>27449758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>
        <v>0</v>
      </c>
      <c r="H110" s="6">
        <v>84</v>
      </c>
      <c r="I110" s="2" t="s">
        <v>271</v>
      </c>
      <c r="J110" s="60"/>
      <c r="K110" s="123">
        <v>5164.92</v>
      </c>
      <c r="L110" s="62"/>
      <c r="M110" s="121">
        <v>1512</v>
      </c>
      <c r="N110" s="64">
        <f t="shared" si="65"/>
        <v>453.6</v>
      </c>
      <c r="O110" s="64">
        <f t="shared" si="66"/>
        <v>3098.95</v>
      </c>
      <c r="P110" s="64">
        <f t="shared" si="67"/>
        <v>0</v>
      </c>
      <c r="Q110" s="64">
        <f t="shared" si="68"/>
        <v>0</v>
      </c>
      <c r="R110" s="65">
        <f t="shared" si="69"/>
        <v>0.28999999999999998</v>
      </c>
      <c r="S110" s="65">
        <f t="shared" si="51"/>
        <v>0</v>
      </c>
      <c r="T110" s="64">
        <f t="shared" si="52"/>
        <v>0</v>
      </c>
      <c r="U110" s="64">
        <f t="shared" si="70"/>
        <v>0</v>
      </c>
      <c r="V110" s="124">
        <v>164</v>
      </c>
      <c r="W110" s="64">
        <f t="shared" si="71"/>
        <v>41</v>
      </c>
      <c r="X110" s="27">
        <f t="shared" si="72"/>
        <v>453.6</v>
      </c>
      <c r="Y110" s="11">
        <f t="shared" si="73"/>
        <v>5659.52</v>
      </c>
      <c r="Z110" s="61">
        <v>12295511927.33</v>
      </c>
      <c r="AA110" s="63">
        <v>52679</v>
      </c>
      <c r="AB110" s="27">
        <f t="shared" si="53"/>
        <v>233404.43</v>
      </c>
      <c r="AC110" s="10">
        <f t="shared" si="54"/>
        <v>0.90991599999999995</v>
      </c>
      <c r="AD110" s="63">
        <v>104441</v>
      </c>
      <c r="AE110" s="10">
        <f t="shared" si="55"/>
        <v>0.75717599999999996</v>
      </c>
      <c r="AF110" s="10">
        <f t="shared" si="83"/>
        <v>0.135906</v>
      </c>
      <c r="AG110" s="66">
        <f t="shared" si="56"/>
        <v>0.135906</v>
      </c>
      <c r="AH110" s="67">
        <f t="shared" si="57"/>
        <v>0</v>
      </c>
      <c r="AI110" s="68">
        <f t="shared" si="74"/>
        <v>0.135906</v>
      </c>
      <c r="AJ110" s="63">
        <v>0</v>
      </c>
      <c r="AK110">
        <v>0</v>
      </c>
      <c r="AL110" s="26">
        <f t="shared" si="75"/>
        <v>0</v>
      </c>
      <c r="AM110" s="63">
        <v>0</v>
      </c>
      <c r="AN110">
        <v>0</v>
      </c>
      <c r="AO110" s="26">
        <f t="shared" si="76"/>
        <v>0</v>
      </c>
      <c r="AP110" s="26">
        <f t="shared" si="58"/>
        <v>8864600</v>
      </c>
      <c r="AQ110" s="26">
        <f t="shared" si="77"/>
        <v>8864600</v>
      </c>
      <c r="AR110" s="69">
        <v>10849101</v>
      </c>
      <c r="AS110" s="69">
        <f t="shared" si="84"/>
        <v>8864600</v>
      </c>
      <c r="AT110" s="63">
        <v>9673235</v>
      </c>
      <c r="AU110" s="26">
        <f t="shared" si="85"/>
        <v>808635</v>
      </c>
      <c r="AV110" s="70" t="str">
        <f t="shared" si="87"/>
        <v>No</v>
      </c>
      <c r="AW110" s="69">
        <f t="shared" si="78"/>
        <v>0</v>
      </c>
      <c r="AX110" s="71">
        <f t="shared" si="79"/>
        <v>9673235</v>
      </c>
      <c r="AY110" s="72">
        <f t="shared" si="86"/>
        <v>9673235</v>
      </c>
      <c r="AZ110" s="73">
        <f t="shared" si="80"/>
        <v>0</v>
      </c>
      <c r="BA110" s="73"/>
      <c r="BB110" s="73">
        <f t="shared" si="81"/>
        <v>12628.650201745624</v>
      </c>
      <c r="BC110" s="26"/>
      <c r="BE110" s="74">
        <f t="shared" si="82"/>
        <v>-808635</v>
      </c>
      <c r="BF110" s="74">
        <f t="shared" si="59"/>
        <v>-808635</v>
      </c>
      <c r="BG110" s="74">
        <f t="shared" si="59"/>
        <v>-693081.05849999934</v>
      </c>
      <c r="BH110" s="74">
        <f t="shared" si="59"/>
        <v>-577544.44604804926</v>
      </c>
      <c r="BI110" s="74">
        <f t="shared" si="59"/>
        <v>-462035.55683843978</v>
      </c>
      <c r="BJ110" s="74">
        <f t="shared" si="59"/>
        <v>-346526.6676288303</v>
      </c>
      <c r="BK110" s="74">
        <f t="shared" si="59"/>
        <v>-231029.32930814102</v>
      </c>
      <c r="BL110" s="74">
        <f t="shared" si="59"/>
        <v>-115514.66465407051</v>
      </c>
      <c r="BM110" s="74"/>
      <c r="BO110" s="74">
        <f t="shared" si="60"/>
        <v>0</v>
      </c>
      <c r="BP110" s="74">
        <f t="shared" si="60"/>
        <v>-115553.9415</v>
      </c>
      <c r="BQ110" s="74">
        <f t="shared" si="60"/>
        <v>-115536.61245194988</v>
      </c>
      <c r="BR110" s="74">
        <f t="shared" si="60"/>
        <v>-115508.88920960986</v>
      </c>
      <c r="BS110" s="74">
        <f t="shared" si="60"/>
        <v>-115508.88920960994</v>
      </c>
      <c r="BT110" s="74">
        <f t="shared" si="60"/>
        <v>-115497.33832068913</v>
      </c>
      <c r="BU110" s="74">
        <f t="shared" si="60"/>
        <v>-115514.66465407051</v>
      </c>
      <c r="BV110" s="74">
        <f t="shared" si="45"/>
        <v>-115514.66465407051</v>
      </c>
      <c r="BX110" s="74">
        <f t="shared" si="61"/>
        <v>9673235</v>
      </c>
      <c r="BY110" s="74">
        <f t="shared" si="62"/>
        <v>9557681.0584999993</v>
      </c>
      <c r="BZ110" s="74">
        <f t="shared" si="62"/>
        <v>9442144.4460480493</v>
      </c>
      <c r="CA110" s="74">
        <f t="shared" si="62"/>
        <v>9326635.5568384398</v>
      </c>
      <c r="CB110" s="74">
        <f t="shared" si="62"/>
        <v>9211126.6676288303</v>
      </c>
      <c r="CC110" s="74">
        <f t="shared" si="62"/>
        <v>9095629.329308141</v>
      </c>
      <c r="CD110" s="74">
        <f t="shared" si="62"/>
        <v>8980114.6646540705</v>
      </c>
      <c r="CE110" s="74">
        <f t="shared" si="62"/>
        <v>8864600</v>
      </c>
      <c r="CF110" s="74"/>
      <c r="CG110" s="74">
        <f t="shared" si="63"/>
        <v>9673235</v>
      </c>
      <c r="CH110" s="74">
        <f t="shared" si="88"/>
        <v>9557681.0584999993</v>
      </c>
      <c r="CI110" s="74">
        <f t="shared" si="88"/>
        <v>9442144.4460480493</v>
      </c>
      <c r="CJ110" s="74">
        <f t="shared" si="88"/>
        <v>9326635.5568384398</v>
      </c>
      <c r="CK110" s="74">
        <f t="shared" si="88"/>
        <v>9211126.6676288303</v>
      </c>
      <c r="CL110" s="74">
        <f t="shared" si="88"/>
        <v>9095629.329308141</v>
      </c>
      <c r="CM110" s="74">
        <f t="shared" si="88"/>
        <v>8980114.6646540705</v>
      </c>
      <c r="CN110" s="74">
        <f t="shared" si="88"/>
        <v>8864600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>
        <v>0</v>
      </c>
      <c r="H111" s="6">
        <v>85</v>
      </c>
      <c r="I111" s="2" t="s">
        <v>272</v>
      </c>
      <c r="J111" s="60"/>
      <c r="K111" s="123">
        <v>3429.72</v>
      </c>
      <c r="L111" s="62"/>
      <c r="M111" s="121">
        <v>460</v>
      </c>
      <c r="N111" s="64">
        <f t="shared" si="65"/>
        <v>138</v>
      </c>
      <c r="O111" s="64">
        <f t="shared" si="66"/>
        <v>2057.83</v>
      </c>
      <c r="P111" s="64">
        <f t="shared" si="67"/>
        <v>0</v>
      </c>
      <c r="Q111" s="64">
        <f t="shared" si="68"/>
        <v>0</v>
      </c>
      <c r="R111" s="65">
        <f t="shared" si="69"/>
        <v>0.13</v>
      </c>
      <c r="S111" s="65">
        <f t="shared" si="51"/>
        <v>0</v>
      </c>
      <c r="T111" s="64">
        <f t="shared" si="52"/>
        <v>0</v>
      </c>
      <c r="U111" s="64">
        <f t="shared" si="70"/>
        <v>0</v>
      </c>
      <c r="V111" s="124">
        <v>103</v>
      </c>
      <c r="W111" s="64">
        <f t="shared" si="71"/>
        <v>25.75</v>
      </c>
      <c r="X111" s="27">
        <f t="shared" si="72"/>
        <v>138</v>
      </c>
      <c r="Y111" s="11">
        <f t="shared" si="73"/>
        <v>3593.47</v>
      </c>
      <c r="Z111" s="61">
        <v>4182740420</v>
      </c>
      <c r="AA111" s="63">
        <v>18796</v>
      </c>
      <c r="AB111" s="27">
        <f t="shared" si="53"/>
        <v>222533.54</v>
      </c>
      <c r="AC111" s="10">
        <f t="shared" si="54"/>
        <v>0.86753599999999997</v>
      </c>
      <c r="AD111" s="63">
        <v>145714</v>
      </c>
      <c r="AE111" s="10">
        <f t="shared" si="55"/>
        <v>1.056397</v>
      </c>
      <c r="AF111" s="10">
        <f t="shared" si="83"/>
        <v>7.5805999999999998E-2</v>
      </c>
      <c r="AG111" s="66">
        <f t="shared" si="56"/>
        <v>7.5805999999999998E-2</v>
      </c>
      <c r="AH111" s="67">
        <f t="shared" si="57"/>
        <v>0</v>
      </c>
      <c r="AI111" s="68">
        <f t="shared" si="74"/>
        <v>7.5805999999999998E-2</v>
      </c>
      <c r="AJ111" s="63">
        <v>0</v>
      </c>
      <c r="AK111">
        <v>0</v>
      </c>
      <c r="AL111" s="26">
        <f t="shared" si="75"/>
        <v>0</v>
      </c>
      <c r="AM111" s="63">
        <v>0</v>
      </c>
      <c r="AN111">
        <v>0</v>
      </c>
      <c r="AO111" s="26">
        <f t="shared" si="76"/>
        <v>0</v>
      </c>
      <c r="AP111" s="26">
        <f t="shared" si="58"/>
        <v>3139486</v>
      </c>
      <c r="AQ111" s="26">
        <f t="shared" si="77"/>
        <v>3139486</v>
      </c>
      <c r="AR111" s="69">
        <v>6394518</v>
      </c>
      <c r="AS111" s="69">
        <f t="shared" si="84"/>
        <v>3139486</v>
      </c>
      <c r="AT111" s="63">
        <v>5272935</v>
      </c>
      <c r="AU111" s="26">
        <f t="shared" si="85"/>
        <v>2133449</v>
      </c>
      <c r="AV111" s="70" t="str">
        <f t="shared" si="87"/>
        <v>No</v>
      </c>
      <c r="AW111" s="69">
        <f t="shared" si="78"/>
        <v>0</v>
      </c>
      <c r="AX111" s="71">
        <f t="shared" si="79"/>
        <v>5272935</v>
      </c>
      <c r="AY111" s="72">
        <f t="shared" si="86"/>
        <v>5272935</v>
      </c>
      <c r="AZ111" s="73">
        <f t="shared" si="80"/>
        <v>0</v>
      </c>
      <c r="BA111" s="73"/>
      <c r="BB111" s="73">
        <f t="shared" si="81"/>
        <v>12075.254466836943</v>
      </c>
      <c r="BC111" s="26"/>
      <c r="BE111" s="74">
        <f t="shared" si="82"/>
        <v>-2133449</v>
      </c>
      <c r="BF111" s="74">
        <f t="shared" si="59"/>
        <v>-2133449</v>
      </c>
      <c r="BG111" s="74">
        <f t="shared" si="59"/>
        <v>-1828579.1379000004</v>
      </c>
      <c r="BH111" s="74">
        <f t="shared" si="59"/>
        <v>-1523754.99561207</v>
      </c>
      <c r="BI111" s="74">
        <f t="shared" si="59"/>
        <v>-1219003.9964896562</v>
      </c>
      <c r="BJ111" s="74">
        <f t="shared" si="59"/>
        <v>-914252.99736724235</v>
      </c>
      <c r="BK111" s="74">
        <f t="shared" si="59"/>
        <v>-609532.47334474046</v>
      </c>
      <c r="BL111" s="74">
        <f t="shared" si="59"/>
        <v>-304766.23667237023</v>
      </c>
      <c r="BM111" s="74"/>
      <c r="BO111" s="74">
        <f t="shared" si="60"/>
        <v>0</v>
      </c>
      <c r="BP111" s="74">
        <f t="shared" si="60"/>
        <v>-304869.86209999997</v>
      </c>
      <c r="BQ111" s="74">
        <f t="shared" si="60"/>
        <v>-304824.14228793007</v>
      </c>
      <c r="BR111" s="74">
        <f t="shared" si="60"/>
        <v>-304750.99912241398</v>
      </c>
      <c r="BS111" s="74">
        <f t="shared" si="60"/>
        <v>-304750.99912241404</v>
      </c>
      <c r="BT111" s="74">
        <f t="shared" si="60"/>
        <v>-304720.52402250184</v>
      </c>
      <c r="BU111" s="74">
        <f t="shared" si="60"/>
        <v>-304766.23667237023</v>
      </c>
      <c r="BV111" s="74">
        <f t="shared" si="45"/>
        <v>-304766.23667237023</v>
      </c>
      <c r="BX111" s="74">
        <f t="shared" si="61"/>
        <v>5272935</v>
      </c>
      <c r="BY111" s="74">
        <f t="shared" si="62"/>
        <v>4968065.1379000004</v>
      </c>
      <c r="BZ111" s="74">
        <f t="shared" si="62"/>
        <v>4663240.99561207</v>
      </c>
      <c r="CA111" s="74">
        <f t="shared" si="62"/>
        <v>4358489.9964896562</v>
      </c>
      <c r="CB111" s="74">
        <f t="shared" si="62"/>
        <v>4053738.9973672424</v>
      </c>
      <c r="CC111" s="74">
        <f t="shared" si="62"/>
        <v>3749018.4733447405</v>
      </c>
      <c r="CD111" s="74">
        <f t="shared" si="62"/>
        <v>3444252.2366723702</v>
      </c>
      <c r="CE111" s="74">
        <f t="shared" si="62"/>
        <v>3139486</v>
      </c>
      <c r="CF111" s="74"/>
      <c r="CG111" s="74">
        <f t="shared" si="63"/>
        <v>5272935</v>
      </c>
      <c r="CH111" s="74">
        <f t="shared" si="88"/>
        <v>4968065.1379000004</v>
      </c>
      <c r="CI111" s="74">
        <f t="shared" si="88"/>
        <v>4663240.99561207</v>
      </c>
      <c r="CJ111" s="74">
        <f t="shared" si="88"/>
        <v>4358489.9964896562</v>
      </c>
      <c r="CK111" s="74">
        <f t="shared" si="88"/>
        <v>4053738.9973672424</v>
      </c>
      <c r="CL111" s="74">
        <f t="shared" si="88"/>
        <v>3749018.4733447405</v>
      </c>
      <c r="CM111" s="74">
        <f t="shared" si="88"/>
        <v>3444252.2366723702</v>
      </c>
      <c r="CN111" s="74">
        <f t="shared" si="88"/>
        <v>3139486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>
        <v>0</v>
      </c>
      <c r="H112" s="6">
        <v>86</v>
      </c>
      <c r="I112" s="2" t="s">
        <v>273</v>
      </c>
      <c r="J112" s="60"/>
      <c r="K112" s="123">
        <v>2075.59</v>
      </c>
      <c r="L112" s="76"/>
      <c r="M112" s="121">
        <v>941</v>
      </c>
      <c r="N112" s="64">
        <f t="shared" si="65"/>
        <v>282.3</v>
      </c>
      <c r="O112" s="64">
        <f t="shared" si="66"/>
        <v>1245.3499999999999</v>
      </c>
      <c r="P112" s="64">
        <f t="shared" si="67"/>
        <v>0</v>
      </c>
      <c r="Q112" s="64">
        <f t="shared" si="68"/>
        <v>0</v>
      </c>
      <c r="R112" s="65">
        <f t="shared" si="69"/>
        <v>0.45</v>
      </c>
      <c r="S112" s="65">
        <f t="shared" si="51"/>
        <v>0</v>
      </c>
      <c r="T112" s="64">
        <f t="shared" si="52"/>
        <v>0</v>
      </c>
      <c r="U112" s="64">
        <f t="shared" si="70"/>
        <v>0</v>
      </c>
      <c r="V112" s="124">
        <v>90</v>
      </c>
      <c r="W112" s="64">
        <f t="shared" si="71"/>
        <v>22.5</v>
      </c>
      <c r="X112" s="27">
        <f t="shared" si="72"/>
        <v>282.3</v>
      </c>
      <c r="Y112" s="11">
        <f t="shared" si="73"/>
        <v>2380.3900000000003</v>
      </c>
      <c r="Z112" s="61">
        <v>2492936848.6700001</v>
      </c>
      <c r="AA112" s="63">
        <v>17891</v>
      </c>
      <c r="AB112" s="27">
        <f t="shared" si="53"/>
        <v>139340.26999999999</v>
      </c>
      <c r="AC112" s="10">
        <f t="shared" si="54"/>
        <v>0.543211</v>
      </c>
      <c r="AD112" s="63">
        <v>84710</v>
      </c>
      <c r="AE112" s="10">
        <f t="shared" si="55"/>
        <v>0.61412999999999995</v>
      </c>
      <c r="AF112" s="10">
        <f t="shared" si="83"/>
        <v>0.43551299999999998</v>
      </c>
      <c r="AG112" s="66">
        <f t="shared" si="56"/>
        <v>0.43551299999999998</v>
      </c>
      <c r="AH112" s="67">
        <f t="shared" si="57"/>
        <v>0</v>
      </c>
      <c r="AI112" s="68">
        <f t="shared" si="74"/>
        <v>0.43551299999999998</v>
      </c>
      <c r="AJ112" s="63">
        <v>0</v>
      </c>
      <c r="AK112">
        <v>0</v>
      </c>
      <c r="AL112" s="26">
        <f t="shared" si="75"/>
        <v>0</v>
      </c>
      <c r="AM112" s="63">
        <v>0</v>
      </c>
      <c r="AN112">
        <v>0</v>
      </c>
      <c r="AO112" s="26">
        <f t="shared" si="76"/>
        <v>0</v>
      </c>
      <c r="AP112" s="26">
        <f t="shared" si="58"/>
        <v>11947861</v>
      </c>
      <c r="AQ112" s="26">
        <f t="shared" si="77"/>
        <v>11947861</v>
      </c>
      <c r="AR112" s="69">
        <v>12589621</v>
      </c>
      <c r="AS112" s="69">
        <f t="shared" si="84"/>
        <v>11947861</v>
      </c>
      <c r="AT112" s="63">
        <v>12802864</v>
      </c>
      <c r="AU112" s="26">
        <f t="shared" si="85"/>
        <v>855003</v>
      </c>
      <c r="AV112" s="70" t="str">
        <f t="shared" si="87"/>
        <v>No</v>
      </c>
      <c r="AW112" s="69">
        <f t="shared" si="78"/>
        <v>0</v>
      </c>
      <c r="AX112" s="71">
        <f t="shared" si="79"/>
        <v>12802864</v>
      </c>
      <c r="AY112" s="72">
        <f t="shared" si="86"/>
        <v>12802864</v>
      </c>
      <c r="AZ112" s="73">
        <f t="shared" si="80"/>
        <v>0</v>
      </c>
      <c r="BA112" s="73"/>
      <c r="BB112" s="73">
        <f t="shared" si="81"/>
        <v>13217.444076142207</v>
      </c>
      <c r="BC112" s="26"/>
      <c r="BE112" s="74">
        <f t="shared" si="82"/>
        <v>-855003</v>
      </c>
      <c r="BF112" s="74">
        <f t="shared" si="59"/>
        <v>-855003</v>
      </c>
      <c r="BG112" s="74">
        <f t="shared" si="59"/>
        <v>-732823.07129999995</v>
      </c>
      <c r="BH112" s="74">
        <f t="shared" si="59"/>
        <v>-610661.46531428955</v>
      </c>
      <c r="BI112" s="74">
        <f t="shared" si="59"/>
        <v>-488529.17225143127</v>
      </c>
      <c r="BJ112" s="74">
        <f t="shared" si="59"/>
        <v>-366396.87918857299</v>
      </c>
      <c r="BK112" s="74">
        <f t="shared" si="59"/>
        <v>-244276.79935502075</v>
      </c>
      <c r="BL112" s="74">
        <f t="shared" si="59"/>
        <v>-122138.3996775113</v>
      </c>
      <c r="BM112" s="74"/>
      <c r="BO112" s="74">
        <f t="shared" si="60"/>
        <v>0</v>
      </c>
      <c r="BP112" s="74">
        <f t="shared" si="60"/>
        <v>-122179.9287</v>
      </c>
      <c r="BQ112" s="74">
        <f t="shared" si="60"/>
        <v>-122161.60598570998</v>
      </c>
      <c r="BR112" s="74">
        <f t="shared" si="60"/>
        <v>-122132.29306285792</v>
      </c>
      <c r="BS112" s="74">
        <f t="shared" si="60"/>
        <v>-122132.29306285782</v>
      </c>
      <c r="BT112" s="74">
        <f t="shared" si="60"/>
        <v>-122120.07983355137</v>
      </c>
      <c r="BU112" s="74">
        <f t="shared" si="60"/>
        <v>-122138.39967751037</v>
      </c>
      <c r="BV112" s="74">
        <f t="shared" si="45"/>
        <v>-122138.3996775113</v>
      </c>
      <c r="BX112" s="74">
        <f t="shared" si="61"/>
        <v>12802864</v>
      </c>
      <c r="BY112" s="74">
        <f t="shared" si="62"/>
        <v>12680684.0713</v>
      </c>
      <c r="BZ112" s="74">
        <f t="shared" si="62"/>
        <v>12558522.46531429</v>
      </c>
      <c r="CA112" s="74">
        <f t="shared" si="62"/>
        <v>12436390.172251431</v>
      </c>
      <c r="CB112" s="74">
        <f t="shared" si="62"/>
        <v>12314257.879188573</v>
      </c>
      <c r="CC112" s="74">
        <f t="shared" si="62"/>
        <v>12192137.799355021</v>
      </c>
      <c r="CD112" s="74">
        <f t="shared" si="62"/>
        <v>12069999.399677511</v>
      </c>
      <c r="CE112" s="74">
        <f t="shared" si="62"/>
        <v>11947861</v>
      </c>
      <c r="CF112" s="74"/>
      <c r="CG112" s="74">
        <f t="shared" si="63"/>
        <v>12802864</v>
      </c>
      <c r="CH112" s="74">
        <f t="shared" si="88"/>
        <v>12680684.0713</v>
      </c>
      <c r="CI112" s="74">
        <f t="shared" si="88"/>
        <v>12558522.46531429</v>
      </c>
      <c r="CJ112" s="74">
        <f t="shared" si="88"/>
        <v>12436390.172251431</v>
      </c>
      <c r="CK112" s="74">
        <f t="shared" si="88"/>
        <v>12314257.879188573</v>
      </c>
      <c r="CL112" s="74">
        <f t="shared" si="88"/>
        <v>12192137.799355021</v>
      </c>
      <c r="CM112" s="74">
        <f t="shared" si="88"/>
        <v>12069999.399677511</v>
      </c>
      <c r="CN112" s="74">
        <f t="shared" si="88"/>
        <v>11947861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>
        <v>0</v>
      </c>
      <c r="H113" s="6">
        <v>87</v>
      </c>
      <c r="I113" s="2" t="s">
        <v>274</v>
      </c>
      <c r="J113" s="60"/>
      <c r="K113" s="123">
        <v>218.86</v>
      </c>
      <c r="L113" s="62"/>
      <c r="M113" s="121">
        <v>68</v>
      </c>
      <c r="N113" s="64">
        <f t="shared" si="65"/>
        <v>20.399999999999999</v>
      </c>
      <c r="O113" s="64">
        <f t="shared" si="66"/>
        <v>131.32</v>
      </c>
      <c r="P113" s="64">
        <f t="shared" si="67"/>
        <v>0</v>
      </c>
      <c r="Q113" s="64">
        <f t="shared" si="68"/>
        <v>0</v>
      </c>
      <c r="R113" s="65">
        <f t="shared" si="69"/>
        <v>0.31</v>
      </c>
      <c r="S113" s="65">
        <f t="shared" si="51"/>
        <v>0</v>
      </c>
      <c r="T113" s="64">
        <f t="shared" si="52"/>
        <v>0</v>
      </c>
      <c r="U113" s="64">
        <f t="shared" si="70"/>
        <v>0</v>
      </c>
      <c r="V113" s="124">
        <v>10</v>
      </c>
      <c r="W113" s="64">
        <f t="shared" si="71"/>
        <v>2.5</v>
      </c>
      <c r="X113" s="27">
        <f t="shared" si="72"/>
        <v>20.399999999999999</v>
      </c>
      <c r="Y113" s="11">
        <f t="shared" si="73"/>
        <v>241.76000000000002</v>
      </c>
      <c r="Z113" s="61">
        <v>677036558.66999996</v>
      </c>
      <c r="AA113" s="63">
        <v>2267</v>
      </c>
      <c r="AB113" s="27">
        <f t="shared" si="53"/>
        <v>298648.68</v>
      </c>
      <c r="AC113" s="10">
        <f t="shared" si="54"/>
        <v>1.1642669999999999</v>
      </c>
      <c r="AD113" s="63">
        <v>101638</v>
      </c>
      <c r="AE113" s="10">
        <f t="shared" si="55"/>
        <v>0.73685500000000004</v>
      </c>
      <c r="AF113" s="10">
        <f t="shared" si="83"/>
        <v>-3.6042999999999999E-2</v>
      </c>
      <c r="AG113" s="66">
        <f t="shared" si="56"/>
        <v>0.01</v>
      </c>
      <c r="AH113" s="67">
        <f t="shared" si="57"/>
        <v>0</v>
      </c>
      <c r="AI113" s="68">
        <f t="shared" si="74"/>
        <v>0.01</v>
      </c>
      <c r="AJ113" s="63">
        <v>218</v>
      </c>
      <c r="AK113">
        <v>13</v>
      </c>
      <c r="AL113" s="26">
        <f t="shared" si="75"/>
        <v>283400</v>
      </c>
      <c r="AM113" s="63">
        <v>0</v>
      </c>
      <c r="AN113">
        <v>0</v>
      </c>
      <c r="AO113" s="26">
        <f t="shared" si="76"/>
        <v>0</v>
      </c>
      <c r="AP113" s="26">
        <f t="shared" si="58"/>
        <v>27863</v>
      </c>
      <c r="AQ113" s="26">
        <f t="shared" si="77"/>
        <v>311263</v>
      </c>
      <c r="AR113" s="69">
        <v>102178</v>
      </c>
      <c r="AS113" s="69">
        <f t="shared" si="84"/>
        <v>311263</v>
      </c>
      <c r="AT113" s="63">
        <v>250614</v>
      </c>
      <c r="AU113" s="26">
        <f t="shared" si="85"/>
        <v>60649</v>
      </c>
      <c r="AV113" s="70" t="str">
        <f t="shared" si="87"/>
        <v>Yes</v>
      </c>
      <c r="AW113" s="69">
        <f t="shared" si="78"/>
        <v>60649</v>
      </c>
      <c r="AX113" s="71">
        <f t="shared" si="79"/>
        <v>311263</v>
      </c>
      <c r="AY113" s="72">
        <f t="shared" si="86"/>
        <v>311263</v>
      </c>
      <c r="AZ113" s="73">
        <f t="shared" si="80"/>
        <v>60649</v>
      </c>
      <c r="BA113" s="73"/>
      <c r="BB113" s="73">
        <f t="shared" si="81"/>
        <v>12730.896463492643</v>
      </c>
      <c r="BC113" s="26"/>
      <c r="BE113" s="74">
        <f t="shared" si="82"/>
        <v>0</v>
      </c>
      <c r="BF113" s="74">
        <f t="shared" si="59"/>
        <v>0</v>
      </c>
      <c r="BG113" s="74">
        <f t="shared" si="59"/>
        <v>0</v>
      </c>
      <c r="BH113" s="74">
        <f t="shared" si="59"/>
        <v>0</v>
      </c>
      <c r="BI113" s="74">
        <f t="shared" si="59"/>
        <v>0</v>
      </c>
      <c r="BJ113" s="74">
        <f t="shared" si="59"/>
        <v>0</v>
      </c>
      <c r="BK113" s="74">
        <f t="shared" si="59"/>
        <v>0</v>
      </c>
      <c r="BL113" s="74">
        <f t="shared" si="59"/>
        <v>0</v>
      </c>
      <c r="BM113" s="74"/>
      <c r="BO113" s="74">
        <f t="shared" si="60"/>
        <v>0</v>
      </c>
      <c r="BP113" s="74">
        <f t="shared" si="60"/>
        <v>0</v>
      </c>
      <c r="BQ113" s="74">
        <f t="shared" si="60"/>
        <v>0</v>
      </c>
      <c r="BR113" s="74">
        <f t="shared" si="60"/>
        <v>0</v>
      </c>
      <c r="BS113" s="74">
        <f t="shared" si="60"/>
        <v>0</v>
      </c>
      <c r="BT113" s="74">
        <f t="shared" si="60"/>
        <v>0</v>
      </c>
      <c r="BU113" s="74">
        <f t="shared" si="60"/>
        <v>0</v>
      </c>
      <c r="BV113" s="74">
        <f t="shared" si="45"/>
        <v>0</v>
      </c>
      <c r="BX113" s="74">
        <f t="shared" si="61"/>
        <v>311263</v>
      </c>
      <c r="BY113" s="74">
        <f t="shared" si="62"/>
        <v>311263</v>
      </c>
      <c r="BZ113" s="74">
        <f t="shared" si="62"/>
        <v>311263</v>
      </c>
      <c r="CA113" s="74">
        <f t="shared" si="62"/>
        <v>311263</v>
      </c>
      <c r="CB113" s="74">
        <f t="shared" si="62"/>
        <v>311263</v>
      </c>
      <c r="CC113" s="74">
        <f t="shared" si="62"/>
        <v>311263</v>
      </c>
      <c r="CD113" s="74">
        <f t="shared" si="62"/>
        <v>311263</v>
      </c>
      <c r="CE113" s="74">
        <f t="shared" si="62"/>
        <v>311263</v>
      </c>
      <c r="CF113" s="74"/>
      <c r="CG113" s="74">
        <f t="shared" si="63"/>
        <v>311263</v>
      </c>
      <c r="CH113" s="74">
        <f t="shared" si="88"/>
        <v>311263</v>
      </c>
      <c r="CI113" s="74">
        <f t="shared" si="88"/>
        <v>311263</v>
      </c>
      <c r="CJ113" s="74">
        <f t="shared" si="88"/>
        <v>311263</v>
      </c>
      <c r="CK113" s="74">
        <f t="shared" si="88"/>
        <v>311263</v>
      </c>
      <c r="CL113" s="74">
        <f t="shared" si="88"/>
        <v>311263</v>
      </c>
      <c r="CM113" s="74">
        <f t="shared" si="88"/>
        <v>311263</v>
      </c>
      <c r="CN113" s="74">
        <f t="shared" si="88"/>
        <v>311263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>
        <v>16</v>
      </c>
      <c r="H114" s="6">
        <v>88</v>
      </c>
      <c r="I114" s="2" t="s">
        <v>275</v>
      </c>
      <c r="J114" s="60"/>
      <c r="K114" s="123">
        <v>4422.62</v>
      </c>
      <c r="L114" s="76"/>
      <c r="M114" s="121">
        <v>2214</v>
      </c>
      <c r="N114" s="64">
        <f t="shared" si="65"/>
        <v>664.2</v>
      </c>
      <c r="O114" s="64">
        <f t="shared" si="66"/>
        <v>2653.57</v>
      </c>
      <c r="P114" s="64">
        <f t="shared" si="67"/>
        <v>0</v>
      </c>
      <c r="Q114" s="64">
        <f t="shared" si="68"/>
        <v>0</v>
      </c>
      <c r="R114" s="65">
        <f t="shared" si="69"/>
        <v>0.5</v>
      </c>
      <c r="S114" s="65">
        <f t="shared" si="51"/>
        <v>0</v>
      </c>
      <c r="T114" s="64">
        <f t="shared" si="52"/>
        <v>0</v>
      </c>
      <c r="U114" s="64">
        <f t="shared" si="70"/>
        <v>0</v>
      </c>
      <c r="V114" s="124">
        <v>584</v>
      </c>
      <c r="W114" s="64">
        <f t="shared" si="71"/>
        <v>146</v>
      </c>
      <c r="X114" s="27">
        <f t="shared" si="72"/>
        <v>664.2</v>
      </c>
      <c r="Y114" s="11">
        <f t="shared" si="73"/>
        <v>5232.82</v>
      </c>
      <c r="Z114" s="61">
        <v>3392398724.6700001</v>
      </c>
      <c r="AA114" s="63">
        <v>31705</v>
      </c>
      <c r="AB114" s="27">
        <f t="shared" si="53"/>
        <v>106998.86</v>
      </c>
      <c r="AC114" s="10">
        <f t="shared" si="54"/>
        <v>0.41713</v>
      </c>
      <c r="AD114" s="63">
        <v>91145</v>
      </c>
      <c r="AE114" s="10">
        <f t="shared" si="55"/>
        <v>0.66078300000000001</v>
      </c>
      <c r="AF114" s="10">
        <f t="shared" si="83"/>
        <v>0.50977399999999995</v>
      </c>
      <c r="AG114" s="66">
        <f t="shared" si="56"/>
        <v>0.50977399999999995</v>
      </c>
      <c r="AH114" s="67">
        <f t="shared" si="57"/>
        <v>0.03</v>
      </c>
      <c r="AI114" s="68">
        <f t="shared" si="74"/>
        <v>0.53977399999999998</v>
      </c>
      <c r="AJ114" s="63">
        <v>0</v>
      </c>
      <c r="AK114">
        <v>0</v>
      </c>
      <c r="AL114" s="26">
        <f t="shared" si="75"/>
        <v>0</v>
      </c>
      <c r="AM114" s="63">
        <v>0</v>
      </c>
      <c r="AN114">
        <v>0</v>
      </c>
      <c r="AO114" s="26">
        <f t="shared" si="76"/>
        <v>0</v>
      </c>
      <c r="AP114" s="26">
        <f t="shared" si="58"/>
        <v>32552826</v>
      </c>
      <c r="AQ114" s="26">
        <f t="shared" si="77"/>
        <v>32552826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85"/>
        <v>1543760</v>
      </c>
      <c r="AV114" s="70" t="str">
        <f t="shared" si="87"/>
        <v>No</v>
      </c>
      <c r="AW114" s="69">
        <f t="shared" si="78"/>
        <v>0</v>
      </c>
      <c r="AX114" s="71">
        <f t="shared" si="79"/>
        <v>34096586</v>
      </c>
      <c r="AY114" s="72">
        <f t="shared" si="86"/>
        <v>34096586</v>
      </c>
      <c r="AZ114" s="73">
        <f t="shared" si="80"/>
        <v>0</v>
      </c>
      <c r="BA114" s="73"/>
      <c r="BB114" s="73">
        <f t="shared" si="81"/>
        <v>13636.317499581697</v>
      </c>
      <c r="BC114" s="26"/>
      <c r="BE114" s="74">
        <f t="shared" si="82"/>
        <v>-1543760</v>
      </c>
      <c r="BF114" s="74">
        <f t="shared" si="59"/>
        <v>-1543760</v>
      </c>
      <c r="BG114" s="74">
        <f t="shared" si="59"/>
        <v>-1543760</v>
      </c>
      <c r="BH114" s="74">
        <f t="shared" si="59"/>
        <v>-1543760</v>
      </c>
      <c r="BI114" s="74">
        <f t="shared" si="59"/>
        <v>-1543760</v>
      </c>
      <c r="BJ114" s="74">
        <f t="shared" si="59"/>
        <v>-1543760</v>
      </c>
      <c r="BK114" s="74">
        <f t="shared" si="59"/>
        <v>-1543760</v>
      </c>
      <c r="BL114" s="74">
        <f t="shared" si="59"/>
        <v>-1543760</v>
      </c>
      <c r="BM114" s="74"/>
      <c r="BO114" s="74">
        <f t="shared" si="60"/>
        <v>0</v>
      </c>
      <c r="BP114" s="74">
        <f t="shared" si="60"/>
        <v>-220603.304</v>
      </c>
      <c r="BQ114" s="74">
        <f t="shared" si="60"/>
        <v>-257344.79199999999</v>
      </c>
      <c r="BR114" s="74">
        <f t="shared" si="60"/>
        <v>-308752</v>
      </c>
      <c r="BS114" s="74">
        <f t="shared" si="60"/>
        <v>-385940</v>
      </c>
      <c r="BT114" s="74">
        <f t="shared" si="60"/>
        <v>-514535.20799999998</v>
      </c>
      <c r="BU114" s="74">
        <f t="shared" si="60"/>
        <v>-771880</v>
      </c>
      <c r="BV114" s="74">
        <f t="shared" si="45"/>
        <v>-1543760</v>
      </c>
      <c r="BX114" s="74">
        <f t="shared" si="61"/>
        <v>34096586</v>
      </c>
      <c r="BY114" s="74">
        <f t="shared" si="62"/>
        <v>33875982.696000002</v>
      </c>
      <c r="BZ114" s="74">
        <f t="shared" si="62"/>
        <v>33839241.207999997</v>
      </c>
      <c r="CA114" s="74">
        <f t="shared" si="62"/>
        <v>33787834</v>
      </c>
      <c r="CB114" s="74">
        <f t="shared" si="62"/>
        <v>33710646</v>
      </c>
      <c r="CC114" s="74">
        <f t="shared" si="62"/>
        <v>33582050.792000003</v>
      </c>
      <c r="CD114" s="74">
        <f t="shared" si="62"/>
        <v>33324706</v>
      </c>
      <c r="CE114" s="74">
        <f t="shared" si="62"/>
        <v>32552826</v>
      </c>
      <c r="CF114" s="74"/>
      <c r="CG114" s="74">
        <f t="shared" si="63"/>
        <v>34096586</v>
      </c>
      <c r="CH114" s="74">
        <f t="shared" si="88"/>
        <v>34096586</v>
      </c>
      <c r="CI114" s="74">
        <f t="shared" si="88"/>
        <v>34096586</v>
      </c>
      <c r="CJ114" s="74">
        <f t="shared" si="88"/>
        <v>34096586</v>
      </c>
      <c r="CK114" s="74">
        <f t="shared" si="88"/>
        <v>34096586</v>
      </c>
      <c r="CL114" s="74">
        <f t="shared" si="88"/>
        <v>34096586</v>
      </c>
      <c r="CM114" s="74">
        <f t="shared" si="88"/>
        <v>34096586</v>
      </c>
      <c r="CN114" s="74">
        <f t="shared" si="88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>
        <v>3</v>
      </c>
      <c r="H115" s="6">
        <v>89</v>
      </c>
      <c r="I115" s="2" t="s">
        <v>276</v>
      </c>
      <c r="J115" s="60"/>
      <c r="K115" s="123">
        <v>11158.55</v>
      </c>
      <c r="L115" s="76"/>
      <c r="M115" s="121">
        <v>8280</v>
      </c>
      <c r="N115" s="64">
        <f t="shared" si="65"/>
        <v>2484</v>
      </c>
      <c r="O115" s="64">
        <f t="shared" si="66"/>
        <v>6695.13</v>
      </c>
      <c r="P115" s="64">
        <f t="shared" si="67"/>
        <v>1584.87</v>
      </c>
      <c r="Q115" s="64">
        <f t="shared" si="68"/>
        <v>237.73</v>
      </c>
      <c r="R115" s="65">
        <f t="shared" si="69"/>
        <v>0.74</v>
      </c>
      <c r="S115" s="65">
        <f t="shared" si="51"/>
        <v>0.14000000000000001</v>
      </c>
      <c r="T115" s="64">
        <f t="shared" si="52"/>
        <v>1562.2</v>
      </c>
      <c r="U115" s="64">
        <f t="shared" si="70"/>
        <v>234.33</v>
      </c>
      <c r="V115" s="124">
        <v>2127</v>
      </c>
      <c r="W115" s="64">
        <f t="shared" si="71"/>
        <v>531.75</v>
      </c>
      <c r="X115" s="27">
        <f t="shared" si="72"/>
        <v>2484</v>
      </c>
      <c r="Y115" s="11">
        <f t="shared" si="73"/>
        <v>14412.029999999999</v>
      </c>
      <c r="Z115" s="61">
        <v>5555599808</v>
      </c>
      <c r="AA115" s="63">
        <v>74396</v>
      </c>
      <c r="AB115" s="27">
        <f t="shared" si="53"/>
        <v>74676.06</v>
      </c>
      <c r="AC115" s="10">
        <f t="shared" si="54"/>
        <v>0.29112100000000002</v>
      </c>
      <c r="AD115" s="63">
        <v>53766</v>
      </c>
      <c r="AE115" s="10">
        <f t="shared" si="55"/>
        <v>0.389793</v>
      </c>
      <c r="AF115" s="10">
        <f t="shared" si="83"/>
        <v>0.67927700000000002</v>
      </c>
      <c r="AG115" s="66">
        <f t="shared" si="56"/>
        <v>0.67927700000000002</v>
      </c>
      <c r="AH115" s="67">
        <f t="shared" si="57"/>
        <v>0.06</v>
      </c>
      <c r="AI115" s="68">
        <f t="shared" si="74"/>
        <v>0.73927699999999996</v>
      </c>
      <c r="AJ115" s="63">
        <v>0</v>
      </c>
      <c r="AK115">
        <v>0</v>
      </c>
      <c r="AL115" s="26">
        <f t="shared" si="75"/>
        <v>0</v>
      </c>
      <c r="AM115" s="63">
        <v>0</v>
      </c>
      <c r="AN115">
        <v>0</v>
      </c>
      <c r="AO115" s="26">
        <f t="shared" si="76"/>
        <v>0</v>
      </c>
      <c r="AP115" s="26">
        <f t="shared" si="58"/>
        <v>122792909</v>
      </c>
      <c r="AQ115" s="26">
        <f t="shared" si="77"/>
        <v>122792909</v>
      </c>
      <c r="AR115" s="69">
        <v>86195269</v>
      </c>
      <c r="AS115" s="69">
        <f t="shared" si="84"/>
        <v>122792909</v>
      </c>
      <c r="AT115" s="63">
        <v>115859537</v>
      </c>
      <c r="AU115" s="26">
        <f t="shared" si="85"/>
        <v>6933372</v>
      </c>
      <c r="AV115" s="70" t="str">
        <f t="shared" si="87"/>
        <v>Yes</v>
      </c>
      <c r="AW115" s="69">
        <f t="shared" si="78"/>
        <v>6933372</v>
      </c>
      <c r="AX115" s="71">
        <f t="shared" si="79"/>
        <v>122792909</v>
      </c>
      <c r="AY115" s="72">
        <f t="shared" si="86"/>
        <v>122792909</v>
      </c>
      <c r="AZ115" s="73">
        <f t="shared" si="80"/>
        <v>6933372</v>
      </c>
      <c r="BA115" s="73"/>
      <c r="BB115" s="73">
        <f t="shared" si="81"/>
        <v>14885.325221466948</v>
      </c>
      <c r="BC115" s="26"/>
      <c r="BE115" s="74">
        <f t="shared" si="82"/>
        <v>0</v>
      </c>
      <c r="BF115" s="74">
        <f t="shared" si="59"/>
        <v>0</v>
      </c>
      <c r="BG115" s="74">
        <f t="shared" si="59"/>
        <v>0</v>
      </c>
      <c r="BH115" s="74">
        <f t="shared" si="59"/>
        <v>0</v>
      </c>
      <c r="BI115" s="74">
        <f t="shared" si="59"/>
        <v>0</v>
      </c>
      <c r="BJ115" s="74">
        <f t="shared" si="59"/>
        <v>0</v>
      </c>
      <c r="BK115" s="74">
        <f t="shared" si="59"/>
        <v>0</v>
      </c>
      <c r="BL115" s="74">
        <f t="shared" si="59"/>
        <v>0</v>
      </c>
      <c r="BM115" s="74"/>
      <c r="BO115" s="74">
        <f t="shared" si="60"/>
        <v>0</v>
      </c>
      <c r="BP115" s="74">
        <f t="shared" si="60"/>
        <v>0</v>
      </c>
      <c r="BQ115" s="74">
        <f t="shared" si="60"/>
        <v>0</v>
      </c>
      <c r="BR115" s="74">
        <f t="shared" si="60"/>
        <v>0</v>
      </c>
      <c r="BS115" s="74">
        <f t="shared" si="60"/>
        <v>0</v>
      </c>
      <c r="BT115" s="74">
        <f t="shared" si="60"/>
        <v>0</v>
      </c>
      <c r="BU115" s="74">
        <f t="shared" si="60"/>
        <v>0</v>
      </c>
      <c r="BV115" s="74">
        <f t="shared" si="45"/>
        <v>0</v>
      </c>
      <c r="BX115" s="74">
        <f t="shared" si="61"/>
        <v>122792909</v>
      </c>
      <c r="BY115" s="74">
        <f t="shared" si="62"/>
        <v>122792909</v>
      </c>
      <c r="BZ115" s="74">
        <f t="shared" si="62"/>
        <v>122792909</v>
      </c>
      <c r="CA115" s="74">
        <f t="shared" si="62"/>
        <v>122792909</v>
      </c>
      <c r="CB115" s="74">
        <f t="shared" si="62"/>
        <v>122792909</v>
      </c>
      <c r="CC115" s="74">
        <f t="shared" si="62"/>
        <v>122792909</v>
      </c>
      <c r="CD115" s="74">
        <f t="shared" si="62"/>
        <v>122792909</v>
      </c>
      <c r="CE115" s="74">
        <f t="shared" si="62"/>
        <v>122792909</v>
      </c>
      <c r="CF115" s="74"/>
      <c r="CG115" s="74">
        <f t="shared" si="63"/>
        <v>122792909</v>
      </c>
      <c r="CH115" s="74">
        <f t="shared" si="88"/>
        <v>122792909</v>
      </c>
      <c r="CI115" s="74">
        <f t="shared" si="88"/>
        <v>122792909</v>
      </c>
      <c r="CJ115" s="74">
        <f t="shared" si="88"/>
        <v>122792909</v>
      </c>
      <c r="CK115" s="74">
        <f t="shared" si="88"/>
        <v>122792909</v>
      </c>
      <c r="CL115" s="74">
        <f t="shared" si="88"/>
        <v>122792909</v>
      </c>
      <c r="CM115" s="74">
        <f t="shared" si="88"/>
        <v>122792909</v>
      </c>
      <c r="CN115" s="74">
        <f t="shared" si="88"/>
        <v>122792909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>
        <v>0</v>
      </c>
      <c r="H116" s="6">
        <v>90</v>
      </c>
      <c r="I116" s="2" t="s">
        <v>277</v>
      </c>
      <c r="J116" s="60"/>
      <c r="K116" s="123">
        <v>4065.42</v>
      </c>
      <c r="L116" s="62"/>
      <c r="M116" s="121">
        <v>5</v>
      </c>
      <c r="N116" s="64">
        <f t="shared" si="65"/>
        <v>1.5</v>
      </c>
      <c r="O116" s="64">
        <f t="shared" si="66"/>
        <v>2439.25</v>
      </c>
      <c r="P116" s="64">
        <f t="shared" si="67"/>
        <v>0</v>
      </c>
      <c r="Q116" s="64">
        <f t="shared" si="68"/>
        <v>0</v>
      </c>
      <c r="R116" s="65">
        <f t="shared" si="69"/>
        <v>0</v>
      </c>
      <c r="S116" s="65">
        <f t="shared" si="51"/>
        <v>0</v>
      </c>
      <c r="T116" s="64">
        <f t="shared" si="52"/>
        <v>0</v>
      </c>
      <c r="U116" s="64">
        <f t="shared" si="70"/>
        <v>0</v>
      </c>
      <c r="V116" s="124">
        <v>20</v>
      </c>
      <c r="W116" s="64">
        <f t="shared" si="71"/>
        <v>5</v>
      </c>
      <c r="X116" s="27">
        <f t="shared" si="72"/>
        <v>1.5</v>
      </c>
      <c r="Y116" s="11">
        <f t="shared" si="73"/>
        <v>4071.92</v>
      </c>
      <c r="Z116" s="61">
        <v>13738416545.67</v>
      </c>
      <c r="AA116" s="63">
        <v>20775</v>
      </c>
      <c r="AB116" s="27">
        <f t="shared" si="53"/>
        <v>661295.62</v>
      </c>
      <c r="AC116" s="10">
        <f t="shared" si="54"/>
        <v>2.5780280000000002</v>
      </c>
      <c r="AD116" s="63">
        <v>250000</v>
      </c>
      <c r="AE116" s="10">
        <f t="shared" si="55"/>
        <v>1.812449</v>
      </c>
      <c r="AF116" s="10">
        <f t="shared" si="83"/>
        <v>-1.3483540000000001</v>
      </c>
      <c r="AG116" s="66">
        <f t="shared" si="56"/>
        <v>0.01</v>
      </c>
      <c r="AH116" s="67">
        <f t="shared" si="57"/>
        <v>0</v>
      </c>
      <c r="AI116" s="68">
        <f t="shared" si="74"/>
        <v>0.01</v>
      </c>
      <c r="AJ116" s="63">
        <v>0</v>
      </c>
      <c r="AK116">
        <v>0</v>
      </c>
      <c r="AL116" s="26">
        <f t="shared" si="75"/>
        <v>0</v>
      </c>
      <c r="AM116" s="63">
        <v>0</v>
      </c>
      <c r="AN116">
        <v>0</v>
      </c>
      <c r="AO116" s="26">
        <f t="shared" si="76"/>
        <v>0</v>
      </c>
      <c r="AP116" s="26">
        <f t="shared" si="58"/>
        <v>469289</v>
      </c>
      <c r="AQ116" s="26">
        <f t="shared" si="77"/>
        <v>469289</v>
      </c>
      <c r="AR116" s="69">
        <v>339590</v>
      </c>
      <c r="AS116" s="69">
        <f t="shared" si="84"/>
        <v>469289</v>
      </c>
      <c r="AT116" s="63">
        <v>454820</v>
      </c>
      <c r="AU116" s="26">
        <f t="shared" si="85"/>
        <v>14469</v>
      </c>
      <c r="AV116" s="70" t="str">
        <f t="shared" si="87"/>
        <v>Yes</v>
      </c>
      <c r="AW116" s="69">
        <f t="shared" si="78"/>
        <v>14469</v>
      </c>
      <c r="AX116" s="71">
        <f t="shared" si="79"/>
        <v>469289</v>
      </c>
      <c r="AY116" s="72">
        <f t="shared" si="86"/>
        <v>469289</v>
      </c>
      <c r="AZ116" s="73">
        <f t="shared" si="80"/>
        <v>14469</v>
      </c>
      <c r="BA116" s="73"/>
      <c r="BB116" s="73">
        <f t="shared" si="81"/>
        <v>11543.426755415185</v>
      </c>
      <c r="BC116" s="26"/>
      <c r="BE116" s="74">
        <f t="shared" si="82"/>
        <v>0</v>
      </c>
      <c r="BF116" s="74">
        <f t="shared" si="59"/>
        <v>0</v>
      </c>
      <c r="BG116" s="74">
        <f t="shared" si="59"/>
        <v>0</v>
      </c>
      <c r="BH116" s="74">
        <f t="shared" si="59"/>
        <v>0</v>
      </c>
      <c r="BI116" s="74">
        <f t="shared" si="59"/>
        <v>0</v>
      </c>
      <c r="BJ116" s="74">
        <f t="shared" si="59"/>
        <v>0</v>
      </c>
      <c r="BK116" s="74">
        <f t="shared" si="59"/>
        <v>0</v>
      </c>
      <c r="BL116" s="74">
        <f t="shared" si="59"/>
        <v>0</v>
      </c>
      <c r="BM116" s="74"/>
      <c r="BO116" s="74">
        <f t="shared" si="60"/>
        <v>0</v>
      </c>
      <c r="BP116" s="74">
        <f t="shared" si="60"/>
        <v>0</v>
      </c>
      <c r="BQ116" s="74">
        <f t="shared" si="60"/>
        <v>0</v>
      </c>
      <c r="BR116" s="74">
        <f t="shared" si="60"/>
        <v>0</v>
      </c>
      <c r="BS116" s="74">
        <f t="shared" si="60"/>
        <v>0</v>
      </c>
      <c r="BT116" s="74">
        <f t="shared" si="60"/>
        <v>0</v>
      </c>
      <c r="BU116" s="74">
        <f t="shared" si="60"/>
        <v>0</v>
      </c>
      <c r="BV116" s="74">
        <f t="shared" si="45"/>
        <v>0</v>
      </c>
      <c r="BX116" s="74">
        <f t="shared" si="61"/>
        <v>469289</v>
      </c>
      <c r="BY116" s="74">
        <f t="shared" si="62"/>
        <v>469289</v>
      </c>
      <c r="BZ116" s="74">
        <f t="shared" si="62"/>
        <v>469289</v>
      </c>
      <c r="CA116" s="74">
        <f t="shared" si="62"/>
        <v>469289</v>
      </c>
      <c r="CB116" s="74">
        <f t="shared" si="62"/>
        <v>469289</v>
      </c>
      <c r="CC116" s="74">
        <f t="shared" si="62"/>
        <v>469289</v>
      </c>
      <c r="CD116" s="74">
        <f t="shared" si="62"/>
        <v>469289</v>
      </c>
      <c r="CE116" s="74">
        <f t="shared" si="62"/>
        <v>469289</v>
      </c>
      <c r="CF116" s="74"/>
      <c r="CG116" s="74">
        <f t="shared" si="63"/>
        <v>469289</v>
      </c>
      <c r="CH116" s="74">
        <f t="shared" si="88"/>
        <v>469289</v>
      </c>
      <c r="CI116" s="74">
        <f t="shared" si="88"/>
        <v>469289</v>
      </c>
      <c r="CJ116" s="74">
        <f t="shared" si="88"/>
        <v>469289</v>
      </c>
      <c r="CK116" s="74">
        <f t="shared" si="88"/>
        <v>469289</v>
      </c>
      <c r="CL116" s="74">
        <f t="shared" si="88"/>
        <v>469289</v>
      </c>
      <c r="CM116" s="74">
        <f t="shared" si="88"/>
        <v>469289</v>
      </c>
      <c r="CN116" s="74">
        <f t="shared" si="88"/>
        <v>469289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>
        <v>0</v>
      </c>
      <c r="H117" s="6">
        <v>91</v>
      </c>
      <c r="I117" s="2" t="s">
        <v>278</v>
      </c>
      <c r="J117" s="60"/>
      <c r="K117" s="123">
        <v>2041.28</v>
      </c>
      <c r="L117" s="62"/>
      <c r="M117" s="121">
        <v>409</v>
      </c>
      <c r="N117" s="64">
        <f t="shared" si="65"/>
        <v>122.7</v>
      </c>
      <c r="O117" s="64">
        <f t="shared" si="66"/>
        <v>1224.77</v>
      </c>
      <c r="P117" s="64">
        <f t="shared" si="67"/>
        <v>0</v>
      </c>
      <c r="Q117" s="64">
        <f t="shared" si="68"/>
        <v>0</v>
      </c>
      <c r="R117" s="65">
        <f t="shared" si="69"/>
        <v>0.2</v>
      </c>
      <c r="S117" s="65">
        <f t="shared" si="51"/>
        <v>0</v>
      </c>
      <c r="T117" s="64">
        <f t="shared" si="52"/>
        <v>0</v>
      </c>
      <c r="U117" s="64">
        <f t="shared" si="70"/>
        <v>0</v>
      </c>
      <c r="V117" s="124">
        <v>91</v>
      </c>
      <c r="W117" s="64">
        <f t="shared" si="71"/>
        <v>22.75</v>
      </c>
      <c r="X117" s="27">
        <f t="shared" si="72"/>
        <v>122.7</v>
      </c>
      <c r="Y117" s="11">
        <f t="shared" si="73"/>
        <v>2186.73</v>
      </c>
      <c r="Z117" s="61">
        <v>3410273579.6700001</v>
      </c>
      <c r="AA117" s="63">
        <v>13536</v>
      </c>
      <c r="AB117" s="27">
        <f t="shared" si="53"/>
        <v>251941.02</v>
      </c>
      <c r="AC117" s="10">
        <f t="shared" si="54"/>
        <v>0.98218000000000005</v>
      </c>
      <c r="AD117" s="63">
        <v>140844</v>
      </c>
      <c r="AE117" s="10">
        <f t="shared" si="55"/>
        <v>1.0210900000000001</v>
      </c>
      <c r="AF117" s="10">
        <f t="shared" si="83"/>
        <v>6.1469999999999997E-3</v>
      </c>
      <c r="AG117" s="66">
        <f t="shared" si="56"/>
        <v>0.01</v>
      </c>
      <c r="AH117" s="67">
        <f t="shared" si="57"/>
        <v>0</v>
      </c>
      <c r="AI117" s="68">
        <f t="shared" si="74"/>
        <v>0.01</v>
      </c>
      <c r="AJ117" s="63">
        <v>0</v>
      </c>
      <c r="AK117">
        <v>0</v>
      </c>
      <c r="AL117" s="26">
        <f t="shared" si="75"/>
        <v>0</v>
      </c>
      <c r="AM117" s="63">
        <v>0</v>
      </c>
      <c r="AN117">
        <v>0</v>
      </c>
      <c r="AO117" s="26">
        <f t="shared" si="76"/>
        <v>0</v>
      </c>
      <c r="AP117" s="26">
        <f t="shared" si="58"/>
        <v>252021</v>
      </c>
      <c r="AQ117" s="26">
        <f t="shared" si="77"/>
        <v>252021</v>
      </c>
      <c r="AR117" s="69">
        <v>4338569</v>
      </c>
      <c r="AS117" s="69">
        <f t="shared" si="84"/>
        <v>252021</v>
      </c>
      <c r="AT117" s="63">
        <v>3481120</v>
      </c>
      <c r="AU117" s="26">
        <f t="shared" si="85"/>
        <v>3229099</v>
      </c>
      <c r="AV117" s="70" t="str">
        <f t="shared" si="87"/>
        <v>No</v>
      </c>
      <c r="AW117" s="69">
        <f t="shared" si="78"/>
        <v>0</v>
      </c>
      <c r="AX117" s="71">
        <f t="shared" si="79"/>
        <v>3481120</v>
      </c>
      <c r="AY117" s="72">
        <f t="shared" si="86"/>
        <v>3481120</v>
      </c>
      <c r="AZ117" s="73">
        <f t="shared" si="80"/>
        <v>0</v>
      </c>
      <c r="BA117" s="73"/>
      <c r="BB117" s="73">
        <f t="shared" si="81"/>
        <v>12346.20593451168</v>
      </c>
      <c r="BC117" s="26"/>
      <c r="BE117" s="74">
        <f t="shared" si="82"/>
        <v>-3229099</v>
      </c>
      <c r="BF117" s="74">
        <f t="shared" si="59"/>
        <v>-3229099</v>
      </c>
      <c r="BG117" s="74">
        <f t="shared" si="59"/>
        <v>-2767660.7529000002</v>
      </c>
      <c r="BH117" s="74">
        <f t="shared" si="59"/>
        <v>-2306291.70539157</v>
      </c>
      <c r="BI117" s="74">
        <f t="shared" si="59"/>
        <v>-1845033.364313256</v>
      </c>
      <c r="BJ117" s="74">
        <f t="shared" si="59"/>
        <v>-1383775.023234942</v>
      </c>
      <c r="BK117" s="74">
        <f t="shared" si="59"/>
        <v>-922562.80799073586</v>
      </c>
      <c r="BL117" s="74">
        <f t="shared" si="59"/>
        <v>-461281.40399536793</v>
      </c>
      <c r="BM117" s="74"/>
      <c r="BO117" s="74">
        <f t="shared" si="60"/>
        <v>0</v>
      </c>
      <c r="BP117" s="74">
        <f t="shared" si="60"/>
        <v>-461438.24709999998</v>
      </c>
      <c r="BQ117" s="74">
        <f t="shared" si="60"/>
        <v>-461369.04750842997</v>
      </c>
      <c r="BR117" s="74">
        <f t="shared" si="60"/>
        <v>-461258.341078314</v>
      </c>
      <c r="BS117" s="74">
        <f t="shared" si="60"/>
        <v>-461258.341078314</v>
      </c>
      <c r="BT117" s="74">
        <f t="shared" si="60"/>
        <v>-461212.21524420613</v>
      </c>
      <c r="BU117" s="74">
        <f t="shared" si="60"/>
        <v>-461281.40399536793</v>
      </c>
      <c r="BV117" s="74">
        <f t="shared" si="45"/>
        <v>-461281.40399536793</v>
      </c>
      <c r="BX117" s="74">
        <f t="shared" si="61"/>
        <v>3481120</v>
      </c>
      <c r="BY117" s="74">
        <f t="shared" si="62"/>
        <v>3019681.7529000002</v>
      </c>
      <c r="BZ117" s="74">
        <f t="shared" si="62"/>
        <v>2558312.70539157</v>
      </c>
      <c r="CA117" s="74">
        <f t="shared" si="62"/>
        <v>2097054.364313256</v>
      </c>
      <c r="CB117" s="74">
        <f t="shared" si="62"/>
        <v>1635796.023234942</v>
      </c>
      <c r="CC117" s="74">
        <f t="shared" si="62"/>
        <v>1174583.8079907359</v>
      </c>
      <c r="CD117" s="74">
        <f t="shared" si="62"/>
        <v>713302.40399536793</v>
      </c>
      <c r="CE117" s="74">
        <f t="shared" si="62"/>
        <v>252021</v>
      </c>
      <c r="CF117" s="74"/>
      <c r="CG117" s="74">
        <f t="shared" si="63"/>
        <v>3481120</v>
      </c>
      <c r="CH117" s="74">
        <f t="shared" si="88"/>
        <v>3019681.7529000002</v>
      </c>
      <c r="CI117" s="74">
        <f t="shared" si="88"/>
        <v>2558312.70539157</v>
      </c>
      <c r="CJ117" s="74">
        <f t="shared" si="88"/>
        <v>2097054.364313256</v>
      </c>
      <c r="CK117" s="74">
        <f t="shared" si="88"/>
        <v>1635796.023234942</v>
      </c>
      <c r="CL117" s="74">
        <f t="shared" si="88"/>
        <v>1174583.8079907359</v>
      </c>
      <c r="CM117" s="74">
        <f t="shared" si="88"/>
        <v>713302.40399536793</v>
      </c>
      <c r="CN117" s="74">
        <f t="shared" si="88"/>
        <v>252021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>
        <v>0</v>
      </c>
      <c r="H118" s="6">
        <v>92</v>
      </c>
      <c r="I118" s="2" t="s">
        <v>279</v>
      </c>
      <c r="J118" s="60"/>
      <c r="K118" s="123">
        <v>786.04</v>
      </c>
      <c r="L118" s="62"/>
      <c r="M118" s="121">
        <v>172</v>
      </c>
      <c r="N118" s="64">
        <f t="shared" si="65"/>
        <v>51.6</v>
      </c>
      <c r="O118" s="64">
        <f t="shared" si="66"/>
        <v>471.62</v>
      </c>
      <c r="P118" s="64">
        <f t="shared" si="67"/>
        <v>0</v>
      </c>
      <c r="Q118" s="64">
        <f t="shared" si="68"/>
        <v>0</v>
      </c>
      <c r="R118" s="65">
        <f t="shared" si="69"/>
        <v>0.22</v>
      </c>
      <c r="S118" s="65">
        <f t="shared" si="51"/>
        <v>0</v>
      </c>
      <c r="T118" s="64">
        <f t="shared" si="52"/>
        <v>0</v>
      </c>
      <c r="U118" s="64">
        <f t="shared" si="70"/>
        <v>0</v>
      </c>
      <c r="V118" s="124">
        <v>7</v>
      </c>
      <c r="W118" s="64">
        <f t="shared" si="71"/>
        <v>1.75</v>
      </c>
      <c r="X118" s="27">
        <f t="shared" si="72"/>
        <v>51.6</v>
      </c>
      <c r="Y118" s="11">
        <f t="shared" si="73"/>
        <v>839.39</v>
      </c>
      <c r="Z118" s="61">
        <v>1238829106.6700001</v>
      </c>
      <c r="AA118" s="63">
        <v>6698</v>
      </c>
      <c r="AB118" s="27">
        <f t="shared" si="53"/>
        <v>184955.08</v>
      </c>
      <c r="AC118" s="10">
        <f t="shared" si="54"/>
        <v>0.72103799999999996</v>
      </c>
      <c r="AD118" s="63">
        <v>102522</v>
      </c>
      <c r="AE118" s="10">
        <f t="shared" si="55"/>
        <v>0.74326400000000004</v>
      </c>
      <c r="AF118" s="10">
        <f t="shared" si="83"/>
        <v>0.27229399999999998</v>
      </c>
      <c r="AG118" s="66">
        <f t="shared" si="56"/>
        <v>0.27229399999999998</v>
      </c>
      <c r="AH118" s="67">
        <f t="shared" si="57"/>
        <v>0</v>
      </c>
      <c r="AI118" s="68">
        <f t="shared" si="74"/>
        <v>0.27229399999999998</v>
      </c>
      <c r="AJ118" s="63">
        <v>406</v>
      </c>
      <c r="AK118">
        <v>6</v>
      </c>
      <c r="AL118" s="26">
        <f t="shared" si="75"/>
        <v>243600</v>
      </c>
      <c r="AM118" s="63">
        <v>0</v>
      </c>
      <c r="AN118">
        <v>0</v>
      </c>
      <c r="AO118" s="26">
        <f t="shared" si="76"/>
        <v>0</v>
      </c>
      <c r="AP118" s="26">
        <f t="shared" si="58"/>
        <v>2634164</v>
      </c>
      <c r="AQ118" s="26">
        <f t="shared" si="77"/>
        <v>2877764</v>
      </c>
      <c r="AR118" s="69">
        <v>3113169</v>
      </c>
      <c r="AS118" s="69">
        <f t="shared" si="84"/>
        <v>2877764</v>
      </c>
      <c r="AT118" s="63">
        <v>2918203</v>
      </c>
      <c r="AU118" s="26">
        <f t="shared" si="85"/>
        <v>40439</v>
      </c>
      <c r="AV118" s="70" t="str">
        <f t="shared" si="87"/>
        <v>No</v>
      </c>
      <c r="AW118" s="69">
        <f t="shared" si="78"/>
        <v>0</v>
      </c>
      <c r="AX118" s="71">
        <f t="shared" si="79"/>
        <v>2918203</v>
      </c>
      <c r="AY118" s="72">
        <f t="shared" si="86"/>
        <v>2918203</v>
      </c>
      <c r="AZ118" s="73">
        <f t="shared" si="80"/>
        <v>0</v>
      </c>
      <c r="BA118" s="73"/>
      <c r="BB118" s="73">
        <f t="shared" si="81"/>
        <v>12307.223232914355</v>
      </c>
      <c r="BC118" s="26"/>
      <c r="BE118" s="74">
        <f t="shared" si="82"/>
        <v>-40439</v>
      </c>
      <c r="BF118" s="74">
        <f t="shared" si="59"/>
        <v>-40439</v>
      </c>
      <c r="BG118" s="74">
        <f t="shared" si="59"/>
        <v>-34660.266900000162</v>
      </c>
      <c r="BH118" s="74">
        <f t="shared" si="59"/>
        <v>-28882.400407770183</v>
      </c>
      <c r="BI118" s="74">
        <f t="shared" si="59"/>
        <v>-23105.920326216146</v>
      </c>
      <c r="BJ118" s="74">
        <f t="shared" si="59"/>
        <v>-17329.44024466211</v>
      </c>
      <c r="BK118" s="74">
        <f t="shared" si="59"/>
        <v>-11553.537811116315</v>
      </c>
      <c r="BL118" s="74">
        <f t="shared" si="59"/>
        <v>-5776.7689055581577</v>
      </c>
      <c r="BM118" s="74"/>
      <c r="BO118" s="74">
        <f t="shared" si="60"/>
        <v>0</v>
      </c>
      <c r="BP118" s="74">
        <f t="shared" si="60"/>
        <v>-5778.7331000000004</v>
      </c>
      <c r="BQ118" s="74">
        <f t="shared" si="60"/>
        <v>-5777.8664922300268</v>
      </c>
      <c r="BR118" s="74">
        <f t="shared" si="60"/>
        <v>-5776.4800815540366</v>
      </c>
      <c r="BS118" s="74">
        <f t="shared" si="60"/>
        <v>-5776.4800815540366</v>
      </c>
      <c r="BT118" s="74">
        <f t="shared" si="60"/>
        <v>-5775.9024335458807</v>
      </c>
      <c r="BU118" s="74">
        <f t="shared" si="60"/>
        <v>-5776.7689055581577</v>
      </c>
      <c r="BV118" s="74">
        <f t="shared" si="45"/>
        <v>-5776.7689055581577</v>
      </c>
      <c r="BX118" s="74">
        <f t="shared" si="61"/>
        <v>2918203</v>
      </c>
      <c r="BY118" s="74">
        <f t="shared" si="62"/>
        <v>2912424.2669000002</v>
      </c>
      <c r="BZ118" s="74">
        <f t="shared" si="62"/>
        <v>2906646.4004077702</v>
      </c>
      <c r="CA118" s="74">
        <f t="shared" si="62"/>
        <v>2900869.9203262161</v>
      </c>
      <c r="CB118" s="74">
        <f t="shared" si="62"/>
        <v>2895093.4402446621</v>
      </c>
      <c r="CC118" s="74">
        <f t="shared" si="62"/>
        <v>2889317.5378111163</v>
      </c>
      <c r="CD118" s="74">
        <f t="shared" si="62"/>
        <v>2883540.7689055582</v>
      </c>
      <c r="CE118" s="74">
        <f t="shared" si="62"/>
        <v>2877764</v>
      </c>
      <c r="CF118" s="74"/>
      <c r="CG118" s="74">
        <f t="shared" si="63"/>
        <v>2918203</v>
      </c>
      <c r="CH118" s="74">
        <f t="shared" si="88"/>
        <v>2912424.2669000002</v>
      </c>
      <c r="CI118" s="74">
        <f t="shared" si="88"/>
        <v>2906646.4004077702</v>
      </c>
      <c r="CJ118" s="74">
        <f t="shared" si="88"/>
        <v>2900869.9203262161</v>
      </c>
      <c r="CK118" s="74">
        <f t="shared" si="88"/>
        <v>2895093.4402446621</v>
      </c>
      <c r="CL118" s="74">
        <f t="shared" si="88"/>
        <v>2889317.5378111163</v>
      </c>
      <c r="CM118" s="74">
        <f t="shared" si="88"/>
        <v>2883540.7689055582</v>
      </c>
      <c r="CN118" s="74">
        <f t="shared" si="88"/>
        <v>2877764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>
        <v>5</v>
      </c>
      <c r="H119" s="6">
        <v>93</v>
      </c>
      <c r="I119" s="2" t="s">
        <v>280</v>
      </c>
      <c r="J119" s="60"/>
      <c r="K119" s="123">
        <v>16097.48</v>
      </c>
      <c r="L119" s="76"/>
      <c r="M119" s="121">
        <v>12546</v>
      </c>
      <c r="N119" s="64">
        <f t="shared" si="65"/>
        <v>3763.8</v>
      </c>
      <c r="O119" s="64">
        <f t="shared" si="66"/>
        <v>9658.49</v>
      </c>
      <c r="P119" s="64">
        <f t="shared" si="67"/>
        <v>2887.51</v>
      </c>
      <c r="Q119" s="64">
        <f t="shared" si="68"/>
        <v>433.13</v>
      </c>
      <c r="R119" s="65">
        <f t="shared" si="69"/>
        <v>0.78</v>
      </c>
      <c r="S119" s="65">
        <f t="shared" si="51"/>
        <v>0.18000000000000005</v>
      </c>
      <c r="T119" s="64">
        <f t="shared" si="52"/>
        <v>2897.55</v>
      </c>
      <c r="U119" s="64">
        <f t="shared" si="70"/>
        <v>434.63</v>
      </c>
      <c r="V119" s="124">
        <v>4004</v>
      </c>
      <c r="W119" s="64">
        <f t="shared" si="71"/>
        <v>1001</v>
      </c>
      <c r="X119" s="27">
        <f t="shared" si="72"/>
        <v>3763.8</v>
      </c>
      <c r="Y119" s="11">
        <f t="shared" si="73"/>
        <v>21295.41</v>
      </c>
      <c r="Z119" s="61">
        <v>14314904628.67</v>
      </c>
      <c r="AA119" s="63">
        <v>138915</v>
      </c>
      <c r="AB119" s="27">
        <f t="shared" si="53"/>
        <v>103047.94</v>
      </c>
      <c r="AC119" s="10">
        <f t="shared" si="54"/>
        <v>0.401727</v>
      </c>
      <c r="AD119" s="63">
        <v>54305</v>
      </c>
      <c r="AE119" s="10">
        <f t="shared" si="55"/>
        <v>0.39369999999999999</v>
      </c>
      <c r="AF119" s="10">
        <f t="shared" si="83"/>
        <v>0.60068100000000002</v>
      </c>
      <c r="AG119" s="66">
        <f t="shared" si="56"/>
        <v>0.60068100000000002</v>
      </c>
      <c r="AH119" s="67">
        <f t="shared" si="57"/>
        <v>0.06</v>
      </c>
      <c r="AI119" s="68">
        <f t="shared" si="74"/>
        <v>0.66068100000000007</v>
      </c>
      <c r="AJ119" s="63">
        <v>0</v>
      </c>
      <c r="AK119">
        <v>0</v>
      </c>
      <c r="AL119" s="26">
        <f t="shared" si="75"/>
        <v>0</v>
      </c>
      <c r="AM119" s="63">
        <v>0</v>
      </c>
      <c r="AN119">
        <v>0</v>
      </c>
      <c r="AO119" s="26">
        <f t="shared" si="76"/>
        <v>0</v>
      </c>
      <c r="AP119" s="26">
        <f t="shared" si="58"/>
        <v>162150674</v>
      </c>
      <c r="AQ119" s="26">
        <f t="shared" si="77"/>
        <v>162150674</v>
      </c>
      <c r="AR119" s="69">
        <v>154301977</v>
      </c>
      <c r="AS119" s="69">
        <f t="shared" si="84"/>
        <v>169238796</v>
      </c>
      <c r="AT119" s="63">
        <v>169238796</v>
      </c>
      <c r="AU119" s="26">
        <f t="shared" si="85"/>
        <v>7088122</v>
      </c>
      <c r="AV119" s="70" t="str">
        <f t="shared" si="87"/>
        <v>No</v>
      </c>
      <c r="AW119" s="69">
        <f t="shared" si="78"/>
        <v>0</v>
      </c>
      <c r="AX119" s="71">
        <f t="shared" si="79"/>
        <v>169238796</v>
      </c>
      <c r="AY119" s="72">
        <f t="shared" si="86"/>
        <v>169238796</v>
      </c>
      <c r="AZ119" s="73">
        <f t="shared" si="80"/>
        <v>0</v>
      </c>
      <c r="BA119" s="73"/>
      <c r="BB119" s="73">
        <f t="shared" si="81"/>
        <v>15246.460952273275</v>
      </c>
      <c r="BC119" s="26"/>
      <c r="BE119" s="74">
        <f t="shared" si="82"/>
        <v>-7088122</v>
      </c>
      <c r="BF119" s="74">
        <f t="shared" si="59"/>
        <v>-7088122</v>
      </c>
      <c r="BG119" s="74">
        <f t="shared" si="59"/>
        <v>-7088122</v>
      </c>
      <c r="BH119" s="74">
        <f t="shared" si="59"/>
        <v>-7088122</v>
      </c>
      <c r="BI119" s="74">
        <f t="shared" si="59"/>
        <v>-7088122</v>
      </c>
      <c r="BJ119" s="74">
        <f t="shared" si="59"/>
        <v>-7088122</v>
      </c>
      <c r="BK119" s="74">
        <f t="shared" si="59"/>
        <v>-7088122</v>
      </c>
      <c r="BL119" s="74">
        <f t="shared" si="59"/>
        <v>-7088122</v>
      </c>
      <c r="BM119" s="74"/>
      <c r="BO119" s="74">
        <f t="shared" si="60"/>
        <v>0</v>
      </c>
      <c r="BP119" s="74">
        <f t="shared" si="60"/>
        <v>-1012892.6338</v>
      </c>
      <c r="BQ119" s="74">
        <f t="shared" si="60"/>
        <v>-1181589.9373999999</v>
      </c>
      <c r="BR119" s="74">
        <f t="shared" si="60"/>
        <v>-1417624.4000000001</v>
      </c>
      <c r="BS119" s="74">
        <f t="shared" si="60"/>
        <v>-1772030.5</v>
      </c>
      <c r="BT119" s="74">
        <f t="shared" si="60"/>
        <v>-2362471.0625999998</v>
      </c>
      <c r="BU119" s="74">
        <f t="shared" si="60"/>
        <v>-3544061</v>
      </c>
      <c r="BV119" s="74">
        <f t="shared" si="45"/>
        <v>-7088122</v>
      </c>
      <c r="BX119" s="74">
        <f t="shared" si="61"/>
        <v>169238796</v>
      </c>
      <c r="BY119" s="74">
        <f t="shared" si="62"/>
        <v>168225903.3662</v>
      </c>
      <c r="BZ119" s="74">
        <f t="shared" si="62"/>
        <v>168057206.06259999</v>
      </c>
      <c r="CA119" s="74">
        <f t="shared" si="62"/>
        <v>167821171.59999999</v>
      </c>
      <c r="CB119" s="74">
        <f t="shared" si="62"/>
        <v>167466765.5</v>
      </c>
      <c r="CC119" s="74">
        <f t="shared" si="62"/>
        <v>166876324.93740001</v>
      </c>
      <c r="CD119" s="74">
        <f t="shared" si="62"/>
        <v>165694735</v>
      </c>
      <c r="CE119" s="74">
        <f t="shared" si="62"/>
        <v>162150674</v>
      </c>
      <c r="CF119" s="74"/>
      <c r="CG119" s="74">
        <f t="shared" si="63"/>
        <v>169238796</v>
      </c>
      <c r="CH119" s="74">
        <f t="shared" si="88"/>
        <v>169238796</v>
      </c>
      <c r="CI119" s="74">
        <f t="shared" si="88"/>
        <v>169238796</v>
      </c>
      <c r="CJ119" s="74">
        <f t="shared" si="88"/>
        <v>169238796</v>
      </c>
      <c r="CK119" s="74">
        <f t="shared" si="88"/>
        <v>169238796</v>
      </c>
      <c r="CL119" s="74">
        <f t="shared" si="88"/>
        <v>169238796</v>
      </c>
      <c r="CM119" s="74">
        <f t="shared" si="88"/>
        <v>169238796</v>
      </c>
      <c r="CN119" s="74">
        <f t="shared" si="88"/>
        <v>169238796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>
        <v>36</v>
      </c>
      <c r="H120" s="6">
        <v>94</v>
      </c>
      <c r="I120" s="2" t="s">
        <v>281</v>
      </c>
      <c r="J120" s="60"/>
      <c r="K120" s="123">
        <v>3819.19</v>
      </c>
      <c r="L120" s="62"/>
      <c r="M120" s="121">
        <v>1363</v>
      </c>
      <c r="N120" s="64">
        <f t="shared" si="65"/>
        <v>408.9</v>
      </c>
      <c r="O120" s="64">
        <f t="shared" si="66"/>
        <v>2291.5100000000002</v>
      </c>
      <c r="P120" s="64">
        <f t="shared" si="67"/>
        <v>0</v>
      </c>
      <c r="Q120" s="64">
        <f t="shared" si="68"/>
        <v>0</v>
      </c>
      <c r="R120" s="65">
        <f t="shared" si="69"/>
        <v>0.36</v>
      </c>
      <c r="S120" s="65">
        <f t="shared" si="51"/>
        <v>0</v>
      </c>
      <c r="T120" s="64">
        <f t="shared" si="52"/>
        <v>0</v>
      </c>
      <c r="U120" s="64">
        <f t="shared" si="70"/>
        <v>0</v>
      </c>
      <c r="V120" s="124">
        <v>335</v>
      </c>
      <c r="W120" s="64">
        <f t="shared" si="71"/>
        <v>83.75</v>
      </c>
      <c r="X120" s="27">
        <f t="shared" si="72"/>
        <v>408.9</v>
      </c>
      <c r="Y120" s="11">
        <f t="shared" si="73"/>
        <v>4311.84</v>
      </c>
      <c r="Z120" s="61">
        <v>4966252557.6700001</v>
      </c>
      <c r="AA120" s="63">
        <v>30356</v>
      </c>
      <c r="AB120" s="27">
        <f t="shared" si="53"/>
        <v>163600.35999999999</v>
      </c>
      <c r="AC120" s="10">
        <f t="shared" si="54"/>
        <v>0.63778800000000002</v>
      </c>
      <c r="AD120" s="63">
        <v>100239</v>
      </c>
      <c r="AE120" s="10">
        <f t="shared" si="55"/>
        <v>0.72671200000000002</v>
      </c>
      <c r="AF120" s="10">
        <f t="shared" si="83"/>
        <v>0.33553500000000003</v>
      </c>
      <c r="AG120" s="66">
        <f t="shared" si="56"/>
        <v>0.33553500000000003</v>
      </c>
      <c r="AH120" s="67">
        <f t="shared" si="57"/>
        <v>0</v>
      </c>
      <c r="AI120" s="68">
        <f t="shared" si="74"/>
        <v>0.33553500000000003</v>
      </c>
      <c r="AJ120" s="63">
        <v>0</v>
      </c>
      <c r="AK120">
        <v>0</v>
      </c>
      <c r="AL120" s="26">
        <f t="shared" si="75"/>
        <v>0</v>
      </c>
      <c r="AM120" s="63">
        <v>0</v>
      </c>
      <c r="AN120">
        <v>0</v>
      </c>
      <c r="AO120" s="26">
        <f t="shared" si="76"/>
        <v>0</v>
      </c>
      <c r="AP120" s="26">
        <f t="shared" si="58"/>
        <v>16674062</v>
      </c>
      <c r="AQ120" s="26">
        <f t="shared" si="77"/>
        <v>16674062</v>
      </c>
      <c r="AR120" s="69">
        <v>12983806</v>
      </c>
      <c r="AS120" s="69">
        <f t="shared" si="84"/>
        <v>16674062</v>
      </c>
      <c r="AT120" s="63">
        <v>16720241</v>
      </c>
      <c r="AU120" s="26">
        <f t="shared" si="85"/>
        <v>46179</v>
      </c>
      <c r="AV120" s="70" t="str">
        <f t="shared" si="87"/>
        <v>No</v>
      </c>
      <c r="AW120" s="69">
        <f t="shared" si="78"/>
        <v>0</v>
      </c>
      <c r="AX120" s="71">
        <f t="shared" si="79"/>
        <v>16720241</v>
      </c>
      <c r="AY120" s="72">
        <f t="shared" si="86"/>
        <v>16720241</v>
      </c>
      <c r="AZ120" s="73">
        <f t="shared" si="80"/>
        <v>0</v>
      </c>
      <c r="BA120" s="73"/>
      <c r="BB120" s="73">
        <f t="shared" si="81"/>
        <v>13011.648019606251</v>
      </c>
      <c r="BC120" s="26"/>
      <c r="BE120" s="74">
        <f t="shared" si="82"/>
        <v>-46179</v>
      </c>
      <c r="BF120" s="74">
        <f t="shared" si="59"/>
        <v>-46179</v>
      </c>
      <c r="BG120" s="74">
        <f t="shared" si="59"/>
        <v>-39580.020899999887</v>
      </c>
      <c r="BH120" s="74">
        <f t="shared" si="59"/>
        <v>-32982.031415969133</v>
      </c>
      <c r="BI120" s="74">
        <f t="shared" si="59"/>
        <v>-26385.625132774934</v>
      </c>
      <c r="BJ120" s="74">
        <f t="shared" si="59"/>
        <v>-19789.218849580735</v>
      </c>
      <c r="BK120" s="74">
        <f t="shared" si="59"/>
        <v>-13193.47220701538</v>
      </c>
      <c r="BL120" s="74">
        <f t="shared" si="59"/>
        <v>-6596.7361035086215</v>
      </c>
      <c r="BM120" s="74"/>
      <c r="BO120" s="74">
        <f t="shared" si="60"/>
        <v>0</v>
      </c>
      <c r="BP120" s="74">
        <f t="shared" si="60"/>
        <v>-6598.9790999999996</v>
      </c>
      <c r="BQ120" s="74">
        <f t="shared" si="60"/>
        <v>-6597.9894840299803</v>
      </c>
      <c r="BR120" s="74">
        <f t="shared" si="60"/>
        <v>-6596.4062831938272</v>
      </c>
      <c r="BS120" s="74">
        <f t="shared" si="60"/>
        <v>-6596.4062831937335</v>
      </c>
      <c r="BT120" s="74">
        <f t="shared" si="60"/>
        <v>-6595.7466425652583</v>
      </c>
      <c r="BU120" s="74">
        <f t="shared" si="60"/>
        <v>-6596.7361035076901</v>
      </c>
      <c r="BV120" s="74">
        <f t="shared" si="45"/>
        <v>-6596.7361035086215</v>
      </c>
      <c r="BX120" s="74">
        <f t="shared" si="61"/>
        <v>16720241</v>
      </c>
      <c r="BY120" s="74">
        <f t="shared" si="62"/>
        <v>16713642.0209</v>
      </c>
      <c r="BZ120" s="74">
        <f t="shared" si="62"/>
        <v>16707044.031415969</v>
      </c>
      <c r="CA120" s="74">
        <f t="shared" si="62"/>
        <v>16700447.625132775</v>
      </c>
      <c r="CB120" s="74">
        <f t="shared" si="62"/>
        <v>16693851.218849581</v>
      </c>
      <c r="CC120" s="74">
        <f t="shared" si="62"/>
        <v>16687255.472207015</v>
      </c>
      <c r="CD120" s="74">
        <f t="shared" si="62"/>
        <v>16680658.736103509</v>
      </c>
      <c r="CE120" s="74">
        <f t="shared" si="62"/>
        <v>16674062</v>
      </c>
      <c r="CF120" s="74"/>
      <c r="CG120" s="74">
        <f t="shared" si="63"/>
        <v>16720241</v>
      </c>
      <c r="CH120" s="74">
        <f t="shared" si="88"/>
        <v>16713642.0209</v>
      </c>
      <c r="CI120" s="74">
        <f t="shared" si="88"/>
        <v>16707044.031415969</v>
      </c>
      <c r="CJ120" s="74">
        <f t="shared" si="88"/>
        <v>16700447.625132775</v>
      </c>
      <c r="CK120" s="74">
        <f t="shared" si="88"/>
        <v>16693851.218849581</v>
      </c>
      <c r="CL120" s="74">
        <f t="shared" si="88"/>
        <v>16687255.472207015</v>
      </c>
      <c r="CM120" s="74">
        <f t="shared" si="88"/>
        <v>16680658.736103509</v>
      </c>
      <c r="CN120" s="74">
        <f t="shared" si="88"/>
        <v>16674062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>
        <v>12</v>
      </c>
      <c r="H121" s="6">
        <v>95</v>
      </c>
      <c r="I121" s="2" t="s">
        <v>282</v>
      </c>
      <c r="J121" s="60"/>
      <c r="K121" s="123">
        <v>3031.8</v>
      </c>
      <c r="L121" s="76"/>
      <c r="M121" s="121">
        <v>2626</v>
      </c>
      <c r="N121" s="64">
        <f t="shared" si="65"/>
        <v>787.8</v>
      </c>
      <c r="O121" s="64">
        <f t="shared" si="66"/>
        <v>1819.08</v>
      </c>
      <c r="P121" s="64">
        <f t="shared" si="67"/>
        <v>806.92000000000007</v>
      </c>
      <c r="Q121" s="64">
        <f t="shared" si="68"/>
        <v>121.04</v>
      </c>
      <c r="R121" s="65">
        <f t="shared" si="69"/>
        <v>0.87</v>
      </c>
      <c r="S121" s="65">
        <f t="shared" si="51"/>
        <v>0.27</v>
      </c>
      <c r="T121" s="64">
        <f t="shared" si="52"/>
        <v>818.59</v>
      </c>
      <c r="U121" s="64">
        <f t="shared" si="70"/>
        <v>122.79</v>
      </c>
      <c r="V121" s="124">
        <v>899</v>
      </c>
      <c r="W121" s="64">
        <f t="shared" si="71"/>
        <v>224.75</v>
      </c>
      <c r="X121" s="27">
        <f t="shared" si="72"/>
        <v>787.8</v>
      </c>
      <c r="Y121" s="11">
        <f t="shared" si="73"/>
        <v>4165.3900000000003</v>
      </c>
      <c r="Z121" s="61">
        <v>3174456633.3299999</v>
      </c>
      <c r="AA121" s="63">
        <v>27980</v>
      </c>
      <c r="AB121" s="27">
        <f t="shared" si="53"/>
        <v>113454.49</v>
      </c>
      <c r="AC121" s="10">
        <f t="shared" si="54"/>
        <v>0.442297</v>
      </c>
      <c r="AD121" s="63">
        <v>56237</v>
      </c>
      <c r="AE121" s="10">
        <f t="shared" si="55"/>
        <v>0.40770699999999999</v>
      </c>
      <c r="AF121" s="10">
        <f t="shared" si="83"/>
        <v>0.56808000000000003</v>
      </c>
      <c r="AG121" s="66">
        <f t="shared" si="56"/>
        <v>0.56808000000000003</v>
      </c>
      <c r="AH121" s="67">
        <f t="shared" si="57"/>
        <v>0.04</v>
      </c>
      <c r="AI121" s="68">
        <f t="shared" si="74"/>
        <v>0.60808000000000006</v>
      </c>
      <c r="AJ121" s="63">
        <v>0</v>
      </c>
      <c r="AK121">
        <v>0</v>
      </c>
      <c r="AL121" s="26">
        <f t="shared" si="75"/>
        <v>0</v>
      </c>
      <c r="AM121" s="63">
        <v>0</v>
      </c>
      <c r="AN121">
        <v>0</v>
      </c>
      <c r="AO121" s="26">
        <f t="shared" si="76"/>
        <v>0</v>
      </c>
      <c r="AP121" s="26">
        <f t="shared" si="58"/>
        <v>29191561</v>
      </c>
      <c r="AQ121" s="26">
        <f t="shared" si="77"/>
        <v>29191561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85"/>
        <v>1959096</v>
      </c>
      <c r="AV121" s="70" t="str">
        <f t="shared" si="87"/>
        <v>No</v>
      </c>
      <c r="AW121" s="69">
        <f t="shared" si="78"/>
        <v>0</v>
      </c>
      <c r="AX121" s="71">
        <f t="shared" si="79"/>
        <v>31150657</v>
      </c>
      <c r="AY121" s="72">
        <f t="shared" si="86"/>
        <v>31150657</v>
      </c>
      <c r="AZ121" s="73">
        <f t="shared" si="80"/>
        <v>0</v>
      </c>
      <c r="BA121" s="73"/>
      <c r="BB121" s="73">
        <f t="shared" si="81"/>
        <v>15834.197423972559</v>
      </c>
      <c r="BC121" s="26"/>
      <c r="BE121" s="74">
        <f t="shared" si="82"/>
        <v>-1959096</v>
      </c>
      <c r="BF121" s="74">
        <f t="shared" si="59"/>
        <v>-1959096</v>
      </c>
      <c r="BG121" s="74">
        <f t="shared" si="59"/>
        <v>-1959096</v>
      </c>
      <c r="BH121" s="74">
        <f t="shared" si="59"/>
        <v>-1959096</v>
      </c>
      <c r="BI121" s="74">
        <f t="shared" si="59"/>
        <v>-1959096</v>
      </c>
      <c r="BJ121" s="74">
        <f t="shared" si="59"/>
        <v>-1959096</v>
      </c>
      <c r="BK121" s="74">
        <f t="shared" si="59"/>
        <v>-1959096</v>
      </c>
      <c r="BL121" s="74">
        <f t="shared" si="59"/>
        <v>-1959096</v>
      </c>
      <c r="BM121" s="74"/>
      <c r="BO121" s="74">
        <f t="shared" si="60"/>
        <v>0</v>
      </c>
      <c r="BP121" s="74">
        <f t="shared" si="60"/>
        <v>-279954.81839999999</v>
      </c>
      <c r="BQ121" s="74">
        <f t="shared" si="60"/>
        <v>-326581.30319999997</v>
      </c>
      <c r="BR121" s="74">
        <f t="shared" si="60"/>
        <v>-391819.2</v>
      </c>
      <c r="BS121" s="74">
        <f t="shared" si="60"/>
        <v>-489774</v>
      </c>
      <c r="BT121" s="74">
        <f t="shared" si="60"/>
        <v>-652966.69679999992</v>
      </c>
      <c r="BU121" s="74">
        <f t="shared" si="60"/>
        <v>-979548</v>
      </c>
      <c r="BV121" s="74">
        <f t="shared" si="45"/>
        <v>-1959096</v>
      </c>
      <c r="BX121" s="74">
        <f t="shared" si="61"/>
        <v>31150657</v>
      </c>
      <c r="BY121" s="74">
        <f t="shared" si="62"/>
        <v>30870702.181600001</v>
      </c>
      <c r="BZ121" s="74">
        <f t="shared" si="62"/>
        <v>30824075.696800001</v>
      </c>
      <c r="CA121" s="74">
        <f t="shared" si="62"/>
        <v>30758837.800000001</v>
      </c>
      <c r="CB121" s="74">
        <f t="shared" si="62"/>
        <v>30660883</v>
      </c>
      <c r="CC121" s="74">
        <f t="shared" si="62"/>
        <v>30497690.303199999</v>
      </c>
      <c r="CD121" s="74">
        <f t="shared" si="62"/>
        <v>30171109</v>
      </c>
      <c r="CE121" s="74">
        <f t="shared" si="62"/>
        <v>29191561</v>
      </c>
      <c r="CF121" s="74"/>
      <c r="CG121" s="74">
        <f t="shared" si="63"/>
        <v>31150657</v>
      </c>
      <c r="CH121" s="74">
        <f t="shared" si="88"/>
        <v>31150657</v>
      </c>
      <c r="CI121" s="74">
        <f t="shared" si="88"/>
        <v>31150657</v>
      </c>
      <c r="CJ121" s="74">
        <f t="shared" si="88"/>
        <v>31150657</v>
      </c>
      <c r="CK121" s="74">
        <f t="shared" si="88"/>
        <v>31150657</v>
      </c>
      <c r="CL121" s="74">
        <f t="shared" si="88"/>
        <v>31150657</v>
      </c>
      <c r="CM121" s="74">
        <f t="shared" si="88"/>
        <v>31150657</v>
      </c>
      <c r="CN121" s="74">
        <f t="shared" si="88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>
        <v>0</v>
      </c>
      <c r="H122" s="6">
        <v>96</v>
      </c>
      <c r="I122" s="2" t="s">
        <v>283</v>
      </c>
      <c r="J122" s="60"/>
      <c r="K122" s="123">
        <v>3437.08</v>
      </c>
      <c r="L122" s="62"/>
      <c r="M122" s="121">
        <v>1277</v>
      </c>
      <c r="N122" s="64">
        <f t="shared" si="65"/>
        <v>383.1</v>
      </c>
      <c r="O122" s="64">
        <f t="shared" si="66"/>
        <v>2062.25</v>
      </c>
      <c r="P122" s="64">
        <f t="shared" si="67"/>
        <v>0</v>
      </c>
      <c r="Q122" s="64">
        <f t="shared" si="68"/>
        <v>0</v>
      </c>
      <c r="R122" s="65">
        <f t="shared" si="69"/>
        <v>0.37</v>
      </c>
      <c r="S122" s="65">
        <f t="shared" si="51"/>
        <v>0</v>
      </c>
      <c r="T122" s="64">
        <f t="shared" si="52"/>
        <v>0</v>
      </c>
      <c r="U122" s="64">
        <f t="shared" si="70"/>
        <v>0</v>
      </c>
      <c r="V122" s="124">
        <v>321</v>
      </c>
      <c r="W122" s="64">
        <f t="shared" si="71"/>
        <v>80.25</v>
      </c>
      <c r="X122" s="27">
        <f t="shared" si="72"/>
        <v>383.1</v>
      </c>
      <c r="Y122" s="11">
        <f t="shared" si="73"/>
        <v>3900.43</v>
      </c>
      <c r="Z122" s="61">
        <v>5493022556.3299999</v>
      </c>
      <c r="AA122" s="63">
        <v>28275</v>
      </c>
      <c r="AB122" s="27">
        <f t="shared" si="53"/>
        <v>194271.35</v>
      </c>
      <c r="AC122" s="10">
        <f t="shared" si="54"/>
        <v>0.75735699999999995</v>
      </c>
      <c r="AD122" s="63">
        <v>98313</v>
      </c>
      <c r="AE122" s="10">
        <f t="shared" si="55"/>
        <v>0.71274899999999997</v>
      </c>
      <c r="AF122" s="10">
        <f t="shared" si="83"/>
        <v>0.256025</v>
      </c>
      <c r="AG122" s="66">
        <f t="shared" si="56"/>
        <v>0.256025</v>
      </c>
      <c r="AH122" s="67">
        <f t="shared" si="57"/>
        <v>0</v>
      </c>
      <c r="AI122" s="68">
        <f t="shared" si="74"/>
        <v>0.256025</v>
      </c>
      <c r="AJ122" s="63">
        <v>0</v>
      </c>
      <c r="AK122">
        <v>0</v>
      </c>
      <c r="AL122" s="26">
        <f t="shared" si="75"/>
        <v>0</v>
      </c>
      <c r="AM122" s="63">
        <v>0</v>
      </c>
      <c r="AN122">
        <v>0</v>
      </c>
      <c r="AO122" s="26">
        <f t="shared" si="76"/>
        <v>0</v>
      </c>
      <c r="AP122" s="26">
        <f t="shared" si="58"/>
        <v>11508952</v>
      </c>
      <c r="AQ122" s="26">
        <f t="shared" si="77"/>
        <v>11508952</v>
      </c>
      <c r="AR122" s="69">
        <v>11832806</v>
      </c>
      <c r="AS122" s="69">
        <f t="shared" si="84"/>
        <v>11508952</v>
      </c>
      <c r="AT122" s="63">
        <v>11554609</v>
      </c>
      <c r="AU122" s="26">
        <f t="shared" si="85"/>
        <v>45657</v>
      </c>
      <c r="AV122" s="70" t="str">
        <f t="shared" si="87"/>
        <v>No</v>
      </c>
      <c r="AW122" s="69">
        <f t="shared" si="78"/>
        <v>0</v>
      </c>
      <c r="AX122" s="71">
        <f t="shared" si="79"/>
        <v>11554609</v>
      </c>
      <c r="AY122" s="72">
        <f t="shared" si="86"/>
        <v>11554609</v>
      </c>
      <c r="AZ122" s="73">
        <f t="shared" si="80"/>
        <v>0</v>
      </c>
      <c r="BA122" s="73"/>
      <c r="BB122" s="73">
        <f t="shared" si="81"/>
        <v>13078.676012778289</v>
      </c>
      <c r="BC122" s="26"/>
      <c r="BE122" s="74">
        <f t="shared" si="82"/>
        <v>-45657</v>
      </c>
      <c r="BF122" s="74">
        <f t="shared" si="59"/>
        <v>-45657</v>
      </c>
      <c r="BG122" s="74">
        <f t="shared" si="59"/>
        <v>-39132.614700000733</v>
      </c>
      <c r="BH122" s="74">
        <f t="shared" si="59"/>
        <v>-32609.207829510793</v>
      </c>
      <c r="BI122" s="74">
        <f t="shared" si="59"/>
        <v>-26087.36626360938</v>
      </c>
      <c r="BJ122" s="74">
        <f t="shared" si="59"/>
        <v>-19565.524697706103</v>
      </c>
      <c r="BK122" s="74">
        <f t="shared" si="59"/>
        <v>-13044.335315961391</v>
      </c>
      <c r="BL122" s="74">
        <f t="shared" si="59"/>
        <v>-6522.1676579806954</v>
      </c>
      <c r="BM122" s="74"/>
      <c r="BO122" s="74">
        <f t="shared" si="60"/>
        <v>0</v>
      </c>
      <c r="BP122" s="74">
        <f t="shared" si="60"/>
        <v>-6524.3852999999999</v>
      </c>
      <c r="BQ122" s="74">
        <f t="shared" si="60"/>
        <v>-6523.4068704901219</v>
      </c>
      <c r="BR122" s="74">
        <f t="shared" si="60"/>
        <v>-6521.8415659021593</v>
      </c>
      <c r="BS122" s="74">
        <f t="shared" si="60"/>
        <v>-6521.8415659023449</v>
      </c>
      <c r="BT122" s="74">
        <f t="shared" si="60"/>
        <v>-6521.1893817454438</v>
      </c>
      <c r="BU122" s="74">
        <f t="shared" si="60"/>
        <v>-6522.1676579806954</v>
      </c>
      <c r="BV122" s="74">
        <f t="shared" si="60"/>
        <v>-6522.1676579806954</v>
      </c>
      <c r="BX122" s="74">
        <f t="shared" si="61"/>
        <v>11554609</v>
      </c>
      <c r="BY122" s="74">
        <f t="shared" si="62"/>
        <v>11548084.614700001</v>
      </c>
      <c r="BZ122" s="74">
        <f t="shared" si="62"/>
        <v>11541561.207829511</v>
      </c>
      <c r="CA122" s="74">
        <f t="shared" si="62"/>
        <v>11535039.366263609</v>
      </c>
      <c r="CB122" s="74">
        <f t="shared" si="62"/>
        <v>11528517.524697706</v>
      </c>
      <c r="CC122" s="74">
        <f t="shared" si="62"/>
        <v>11521996.335315961</v>
      </c>
      <c r="CD122" s="74">
        <f t="shared" si="62"/>
        <v>11515474.167657981</v>
      </c>
      <c r="CE122" s="74">
        <f t="shared" si="62"/>
        <v>11508952</v>
      </c>
      <c r="CF122" s="74"/>
      <c r="CG122" s="74">
        <f t="shared" si="63"/>
        <v>11554609</v>
      </c>
      <c r="CH122" s="74">
        <f t="shared" si="88"/>
        <v>11548084.614700001</v>
      </c>
      <c r="CI122" s="74">
        <f t="shared" si="88"/>
        <v>11541561.207829511</v>
      </c>
      <c r="CJ122" s="74">
        <f t="shared" si="88"/>
        <v>11535039.366263609</v>
      </c>
      <c r="CK122" s="74">
        <f t="shared" si="88"/>
        <v>11528517.524697706</v>
      </c>
      <c r="CL122" s="74">
        <f t="shared" si="88"/>
        <v>11521996.335315961</v>
      </c>
      <c r="CM122" s="74">
        <f t="shared" si="88"/>
        <v>11515474.167657981</v>
      </c>
      <c r="CN122" s="74">
        <f t="shared" si="88"/>
        <v>11508952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>
        <v>0</v>
      </c>
      <c r="H123" s="6">
        <v>97</v>
      </c>
      <c r="I123" s="2" t="s">
        <v>284</v>
      </c>
      <c r="J123" s="60"/>
      <c r="K123" s="123">
        <v>3882.31</v>
      </c>
      <c r="L123" s="62"/>
      <c r="M123" s="121">
        <v>604</v>
      </c>
      <c r="N123" s="64">
        <f t="shared" si="65"/>
        <v>181.2</v>
      </c>
      <c r="O123" s="64">
        <f t="shared" si="66"/>
        <v>2329.39</v>
      </c>
      <c r="P123" s="64">
        <f t="shared" si="67"/>
        <v>0</v>
      </c>
      <c r="Q123" s="64">
        <f t="shared" si="68"/>
        <v>0</v>
      </c>
      <c r="R123" s="65">
        <f t="shared" si="69"/>
        <v>0.16</v>
      </c>
      <c r="S123" s="65">
        <f t="shared" si="51"/>
        <v>0</v>
      </c>
      <c r="T123" s="64">
        <f t="shared" si="52"/>
        <v>0</v>
      </c>
      <c r="U123" s="64">
        <f t="shared" si="70"/>
        <v>0</v>
      </c>
      <c r="V123" s="124">
        <v>66</v>
      </c>
      <c r="W123" s="64">
        <f t="shared" si="71"/>
        <v>16.5</v>
      </c>
      <c r="X123" s="27">
        <f t="shared" si="72"/>
        <v>181.2</v>
      </c>
      <c r="Y123" s="11">
        <f t="shared" si="73"/>
        <v>4080.0099999999998</v>
      </c>
      <c r="Z123" s="61">
        <v>6286773373.3299999</v>
      </c>
      <c r="AA123" s="63">
        <v>27577</v>
      </c>
      <c r="AB123" s="27">
        <f t="shared" si="53"/>
        <v>227971.62</v>
      </c>
      <c r="AC123" s="10">
        <f t="shared" si="54"/>
        <v>0.88873599999999997</v>
      </c>
      <c r="AD123" s="63">
        <v>142039</v>
      </c>
      <c r="AE123" s="10">
        <f t="shared" si="55"/>
        <v>1.0297540000000001</v>
      </c>
      <c r="AF123" s="10">
        <f t="shared" si="83"/>
        <v>6.8959000000000006E-2</v>
      </c>
      <c r="AG123" s="66">
        <f t="shared" si="56"/>
        <v>6.8959000000000006E-2</v>
      </c>
      <c r="AH123" s="67">
        <f t="shared" si="57"/>
        <v>0</v>
      </c>
      <c r="AI123" s="68">
        <f t="shared" si="74"/>
        <v>6.8959000000000006E-2</v>
      </c>
      <c r="AJ123" s="63">
        <v>0</v>
      </c>
      <c r="AK123">
        <v>0</v>
      </c>
      <c r="AL123" s="26">
        <f t="shared" si="75"/>
        <v>0</v>
      </c>
      <c r="AM123" s="63">
        <v>0</v>
      </c>
      <c r="AN123">
        <v>0</v>
      </c>
      <c r="AO123" s="26">
        <f t="shared" si="76"/>
        <v>0</v>
      </c>
      <c r="AP123" s="26">
        <f t="shared" si="58"/>
        <v>3242598</v>
      </c>
      <c r="AQ123" s="26">
        <f t="shared" si="77"/>
        <v>3242598</v>
      </c>
      <c r="AR123" s="69">
        <v>4893944</v>
      </c>
      <c r="AS123" s="69">
        <f t="shared" si="84"/>
        <v>3242598</v>
      </c>
      <c r="AT123" s="63">
        <v>4495691</v>
      </c>
      <c r="AU123" s="26">
        <f t="shared" si="85"/>
        <v>1253093</v>
      </c>
      <c r="AV123" s="70" t="str">
        <f t="shared" si="87"/>
        <v>No</v>
      </c>
      <c r="AW123" s="69">
        <f t="shared" si="78"/>
        <v>0</v>
      </c>
      <c r="AX123" s="71">
        <f t="shared" si="79"/>
        <v>4495691</v>
      </c>
      <c r="AY123" s="72">
        <f t="shared" si="86"/>
        <v>4495691</v>
      </c>
      <c r="AZ123" s="73">
        <f t="shared" si="80"/>
        <v>0</v>
      </c>
      <c r="BA123" s="73"/>
      <c r="BB123" s="73">
        <f t="shared" si="81"/>
        <v>12111.890923187484</v>
      </c>
      <c r="BC123" s="26"/>
      <c r="BE123" s="74">
        <f t="shared" si="82"/>
        <v>-1253093</v>
      </c>
      <c r="BF123" s="74">
        <f t="shared" ref="BF123:BL154" si="89">$AQ123-CG123</f>
        <v>-1253093</v>
      </c>
      <c r="BG123" s="74">
        <f t="shared" si="89"/>
        <v>-1074026.0103000002</v>
      </c>
      <c r="BH123" s="74">
        <f t="shared" si="89"/>
        <v>-894985.87438299041</v>
      </c>
      <c r="BI123" s="74">
        <f t="shared" si="89"/>
        <v>-715988.69950639224</v>
      </c>
      <c r="BJ123" s="74">
        <f t="shared" si="89"/>
        <v>-536991.52462979406</v>
      </c>
      <c r="BK123" s="74">
        <f t="shared" si="89"/>
        <v>-358012.24947068375</v>
      </c>
      <c r="BL123" s="74">
        <f t="shared" si="89"/>
        <v>-179006.12473534187</v>
      </c>
      <c r="BM123" s="74"/>
      <c r="BO123" s="74">
        <f t="shared" ref="BO123:BV154" si="90">BE123*BO$16</f>
        <v>0</v>
      </c>
      <c r="BP123" s="74">
        <f t="shared" si="90"/>
        <v>-179066.98970000001</v>
      </c>
      <c r="BQ123" s="74">
        <f t="shared" si="90"/>
        <v>-179040.13591701002</v>
      </c>
      <c r="BR123" s="74">
        <f t="shared" si="90"/>
        <v>-178997.17487659809</v>
      </c>
      <c r="BS123" s="74">
        <f t="shared" si="90"/>
        <v>-178997.17487659806</v>
      </c>
      <c r="BT123" s="74">
        <f t="shared" si="90"/>
        <v>-178979.27515911034</v>
      </c>
      <c r="BU123" s="74">
        <f t="shared" si="90"/>
        <v>-179006.12473534187</v>
      </c>
      <c r="BV123" s="74">
        <f t="shared" si="90"/>
        <v>-179006.12473534187</v>
      </c>
      <c r="BX123" s="74">
        <f t="shared" si="61"/>
        <v>4495691</v>
      </c>
      <c r="BY123" s="74">
        <f t="shared" ref="BY123:CE154" si="91">CG123+BP123</f>
        <v>4316624.0103000002</v>
      </c>
      <c r="BZ123" s="74">
        <f t="shared" si="91"/>
        <v>4137583.8743829904</v>
      </c>
      <c r="CA123" s="74">
        <f t="shared" si="91"/>
        <v>3958586.6995063922</v>
      </c>
      <c r="CB123" s="74">
        <f t="shared" si="91"/>
        <v>3779589.5246297941</v>
      </c>
      <c r="CC123" s="74">
        <f t="shared" si="91"/>
        <v>3600610.2494706837</v>
      </c>
      <c r="CD123" s="74">
        <f t="shared" si="91"/>
        <v>3421604.1247353419</v>
      </c>
      <c r="CE123" s="74">
        <f t="shared" si="91"/>
        <v>3242598</v>
      </c>
      <c r="CF123" s="74"/>
      <c r="CG123" s="74">
        <f t="shared" si="63"/>
        <v>4495691</v>
      </c>
      <c r="CH123" s="74">
        <f t="shared" ref="CH123:CN138" si="92">IF(OR($C123=1,$B123=1),MAX(BY123,CG123,$AR123),BY123)</f>
        <v>4316624.0103000002</v>
      </c>
      <c r="CI123" s="74">
        <f t="shared" si="92"/>
        <v>4137583.8743829904</v>
      </c>
      <c r="CJ123" s="74">
        <f t="shared" si="92"/>
        <v>3958586.6995063922</v>
      </c>
      <c r="CK123" s="74">
        <f t="shared" si="92"/>
        <v>3779589.5246297941</v>
      </c>
      <c r="CL123" s="74">
        <f t="shared" si="92"/>
        <v>3600610.2494706837</v>
      </c>
      <c r="CM123" s="74">
        <f t="shared" si="92"/>
        <v>3421604.1247353419</v>
      </c>
      <c r="CN123" s="74">
        <f t="shared" si="92"/>
        <v>3242598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>
        <v>0</v>
      </c>
      <c r="H124" s="6">
        <v>98</v>
      </c>
      <c r="I124" s="2" t="s">
        <v>285</v>
      </c>
      <c r="J124" s="60"/>
      <c r="K124" s="123">
        <v>113.82</v>
      </c>
      <c r="L124" s="62"/>
      <c r="M124" s="121">
        <v>37</v>
      </c>
      <c r="N124" s="64">
        <f t="shared" si="65"/>
        <v>11.1</v>
      </c>
      <c r="O124" s="64">
        <f t="shared" si="66"/>
        <v>68.290000000000006</v>
      </c>
      <c r="P124" s="64">
        <f t="shared" si="67"/>
        <v>0</v>
      </c>
      <c r="Q124" s="64">
        <f t="shared" si="68"/>
        <v>0</v>
      </c>
      <c r="R124" s="65">
        <f t="shared" si="69"/>
        <v>0.33</v>
      </c>
      <c r="S124" s="65">
        <f t="shared" si="51"/>
        <v>0</v>
      </c>
      <c r="T124" s="64">
        <f t="shared" si="52"/>
        <v>0</v>
      </c>
      <c r="U124" s="64">
        <f t="shared" si="70"/>
        <v>0</v>
      </c>
      <c r="V124" s="124">
        <v>5</v>
      </c>
      <c r="W124" s="64">
        <f t="shared" si="71"/>
        <v>1.25</v>
      </c>
      <c r="X124" s="27">
        <f t="shared" si="72"/>
        <v>11.1</v>
      </c>
      <c r="Y124" s="11">
        <f t="shared" si="73"/>
        <v>126.16999999999999</v>
      </c>
      <c r="Z124" s="61">
        <v>524407684.32999998</v>
      </c>
      <c r="AA124" s="63">
        <v>1594</v>
      </c>
      <c r="AB124" s="27">
        <f t="shared" si="53"/>
        <v>328988.51</v>
      </c>
      <c r="AC124" s="10">
        <f t="shared" si="54"/>
        <v>1.282545</v>
      </c>
      <c r="AD124" s="63">
        <v>92500</v>
      </c>
      <c r="AE124" s="10">
        <f t="shared" si="55"/>
        <v>0.67060600000000004</v>
      </c>
      <c r="AF124" s="10">
        <f t="shared" si="83"/>
        <v>-9.8962999999999995E-2</v>
      </c>
      <c r="AG124" s="66">
        <f t="shared" si="56"/>
        <v>0.01</v>
      </c>
      <c r="AH124" s="67">
        <f t="shared" si="57"/>
        <v>0</v>
      </c>
      <c r="AI124" s="68">
        <f t="shared" si="74"/>
        <v>0.01</v>
      </c>
      <c r="AJ124" s="63">
        <v>66</v>
      </c>
      <c r="AK124">
        <v>6</v>
      </c>
      <c r="AL124" s="26">
        <f t="shared" si="75"/>
        <v>39600</v>
      </c>
      <c r="AM124" s="63">
        <v>0</v>
      </c>
      <c r="AN124">
        <v>0</v>
      </c>
      <c r="AO124" s="26">
        <f t="shared" si="76"/>
        <v>0</v>
      </c>
      <c r="AP124" s="26">
        <f t="shared" si="58"/>
        <v>14541</v>
      </c>
      <c r="AQ124" s="26">
        <f t="shared" si="77"/>
        <v>54141</v>
      </c>
      <c r="AR124" s="69">
        <v>25815</v>
      </c>
      <c r="AS124" s="69">
        <f t="shared" si="84"/>
        <v>54141</v>
      </c>
      <c r="AT124" s="63">
        <v>53125</v>
      </c>
      <c r="AU124" s="26">
        <f t="shared" si="85"/>
        <v>1016</v>
      </c>
      <c r="AV124" s="70" t="str">
        <f t="shared" si="87"/>
        <v>Yes</v>
      </c>
      <c r="AW124" s="69">
        <f t="shared" si="78"/>
        <v>1016</v>
      </c>
      <c r="AX124" s="71">
        <f t="shared" si="79"/>
        <v>54141</v>
      </c>
      <c r="AY124" s="72">
        <f t="shared" si="86"/>
        <v>54141</v>
      </c>
      <c r="AZ124" s="73">
        <f t="shared" si="80"/>
        <v>1016</v>
      </c>
      <c r="BA124" s="73"/>
      <c r="BB124" s="73">
        <f t="shared" si="81"/>
        <v>12775.516165875943</v>
      </c>
      <c r="BC124" s="26"/>
      <c r="BE124" s="74">
        <f t="shared" si="82"/>
        <v>0</v>
      </c>
      <c r="BF124" s="74">
        <f t="shared" si="89"/>
        <v>0</v>
      </c>
      <c r="BG124" s="74">
        <f t="shared" si="89"/>
        <v>0</v>
      </c>
      <c r="BH124" s="74">
        <f t="shared" si="89"/>
        <v>0</v>
      </c>
      <c r="BI124" s="74">
        <f t="shared" si="89"/>
        <v>0</v>
      </c>
      <c r="BJ124" s="74">
        <f t="shared" si="89"/>
        <v>0</v>
      </c>
      <c r="BK124" s="74">
        <f t="shared" si="89"/>
        <v>0</v>
      </c>
      <c r="BL124" s="74">
        <f t="shared" si="89"/>
        <v>0</v>
      </c>
      <c r="BM124" s="74"/>
      <c r="BO124" s="74">
        <f t="shared" si="90"/>
        <v>0</v>
      </c>
      <c r="BP124" s="74">
        <f t="shared" si="90"/>
        <v>0</v>
      </c>
      <c r="BQ124" s="74">
        <f t="shared" si="90"/>
        <v>0</v>
      </c>
      <c r="BR124" s="74">
        <f t="shared" si="90"/>
        <v>0</v>
      </c>
      <c r="BS124" s="74">
        <f t="shared" si="90"/>
        <v>0</v>
      </c>
      <c r="BT124" s="74">
        <f t="shared" si="90"/>
        <v>0</v>
      </c>
      <c r="BU124" s="74">
        <f t="shared" si="90"/>
        <v>0</v>
      </c>
      <c r="BV124" s="74">
        <f t="shared" si="90"/>
        <v>0</v>
      </c>
      <c r="BX124" s="74">
        <f t="shared" si="61"/>
        <v>54141</v>
      </c>
      <c r="BY124" s="74">
        <f t="shared" si="91"/>
        <v>54141</v>
      </c>
      <c r="BZ124" s="74">
        <f t="shared" si="91"/>
        <v>54141</v>
      </c>
      <c r="CA124" s="74">
        <f t="shared" si="91"/>
        <v>54141</v>
      </c>
      <c r="CB124" s="74">
        <f t="shared" si="91"/>
        <v>54141</v>
      </c>
      <c r="CC124" s="74">
        <f t="shared" si="91"/>
        <v>54141</v>
      </c>
      <c r="CD124" s="74">
        <f t="shared" si="91"/>
        <v>54141</v>
      </c>
      <c r="CE124" s="74">
        <f t="shared" si="91"/>
        <v>54141</v>
      </c>
      <c r="CF124" s="74"/>
      <c r="CG124" s="74">
        <f t="shared" si="63"/>
        <v>54141</v>
      </c>
      <c r="CH124" s="74">
        <f t="shared" si="92"/>
        <v>54141</v>
      </c>
      <c r="CI124" s="74">
        <f t="shared" si="92"/>
        <v>54141</v>
      </c>
      <c r="CJ124" s="74">
        <f t="shared" si="92"/>
        <v>54141</v>
      </c>
      <c r="CK124" s="74">
        <f t="shared" si="92"/>
        <v>54141</v>
      </c>
      <c r="CL124" s="74">
        <f t="shared" si="92"/>
        <v>54141</v>
      </c>
      <c r="CM124" s="74">
        <f t="shared" si="92"/>
        <v>54141</v>
      </c>
      <c r="CN124" s="74">
        <f t="shared" si="92"/>
        <v>54141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>
        <v>0</v>
      </c>
      <c r="H125" s="6">
        <v>99</v>
      </c>
      <c r="I125" s="2" t="s">
        <v>286</v>
      </c>
      <c r="J125" s="60"/>
      <c r="K125" s="123">
        <v>1575.09</v>
      </c>
      <c r="L125" s="62"/>
      <c r="M125" s="121">
        <v>355</v>
      </c>
      <c r="N125" s="64">
        <f t="shared" si="65"/>
        <v>106.5</v>
      </c>
      <c r="O125" s="64">
        <f t="shared" si="66"/>
        <v>945.05</v>
      </c>
      <c r="P125" s="64">
        <f t="shared" si="67"/>
        <v>0</v>
      </c>
      <c r="Q125" s="64">
        <f t="shared" si="68"/>
        <v>0</v>
      </c>
      <c r="R125" s="65">
        <f t="shared" si="69"/>
        <v>0.23</v>
      </c>
      <c r="S125" s="65">
        <f t="shared" si="51"/>
        <v>0</v>
      </c>
      <c r="T125" s="64">
        <f t="shared" si="52"/>
        <v>0</v>
      </c>
      <c r="U125" s="64">
        <f t="shared" si="70"/>
        <v>0</v>
      </c>
      <c r="V125" s="124">
        <v>25</v>
      </c>
      <c r="W125" s="64">
        <f t="shared" si="71"/>
        <v>6.25</v>
      </c>
      <c r="X125" s="27">
        <f t="shared" si="72"/>
        <v>106.5</v>
      </c>
      <c r="Y125" s="11">
        <f t="shared" si="73"/>
        <v>1687.84</v>
      </c>
      <c r="Z125" s="61">
        <v>2295315303</v>
      </c>
      <c r="AA125" s="63">
        <v>13464</v>
      </c>
      <c r="AB125" s="27">
        <f t="shared" si="53"/>
        <v>170477.96</v>
      </c>
      <c r="AC125" s="10">
        <f t="shared" si="54"/>
        <v>0.66459999999999997</v>
      </c>
      <c r="AD125" s="63">
        <v>114167</v>
      </c>
      <c r="AE125" s="10">
        <f t="shared" si="55"/>
        <v>0.82768799999999998</v>
      </c>
      <c r="AF125" s="10">
        <f t="shared" si="83"/>
        <v>0.28647400000000001</v>
      </c>
      <c r="AG125" s="66">
        <f t="shared" si="56"/>
        <v>0.28647400000000001</v>
      </c>
      <c r="AH125" s="67">
        <f t="shared" si="57"/>
        <v>0</v>
      </c>
      <c r="AI125" s="68">
        <f t="shared" si="74"/>
        <v>0.28647400000000001</v>
      </c>
      <c r="AJ125" s="63">
        <v>0</v>
      </c>
      <c r="AK125">
        <v>0</v>
      </c>
      <c r="AL125" s="26">
        <f t="shared" si="75"/>
        <v>0</v>
      </c>
      <c r="AM125" s="63">
        <v>0</v>
      </c>
      <c r="AN125">
        <v>0</v>
      </c>
      <c r="AO125" s="26">
        <f t="shared" si="76"/>
        <v>0</v>
      </c>
      <c r="AP125" s="26">
        <f t="shared" si="58"/>
        <v>5572594</v>
      </c>
      <c r="AQ125" s="26">
        <f t="shared" si="77"/>
        <v>5572594</v>
      </c>
      <c r="AR125" s="69">
        <v>8076776</v>
      </c>
      <c r="AS125" s="69">
        <f t="shared" si="84"/>
        <v>5572594</v>
      </c>
      <c r="AT125" s="63">
        <v>7331325</v>
      </c>
      <c r="AU125" s="26">
        <f t="shared" si="85"/>
        <v>1758731</v>
      </c>
      <c r="AV125" s="70" t="str">
        <f t="shared" si="87"/>
        <v>No</v>
      </c>
      <c r="AW125" s="69">
        <f t="shared" si="78"/>
        <v>0</v>
      </c>
      <c r="AX125" s="71">
        <f t="shared" si="79"/>
        <v>7331325</v>
      </c>
      <c r="AY125" s="72">
        <f t="shared" si="86"/>
        <v>7331325</v>
      </c>
      <c r="AZ125" s="73">
        <f t="shared" si="80"/>
        <v>0</v>
      </c>
      <c r="BA125" s="73"/>
      <c r="BB125" s="73">
        <f t="shared" si="81"/>
        <v>12349.996508136044</v>
      </c>
      <c r="BC125" s="26"/>
      <c r="BE125" s="74">
        <f t="shared" si="82"/>
        <v>-1758731</v>
      </c>
      <c r="BF125" s="74">
        <f t="shared" si="89"/>
        <v>-1758731</v>
      </c>
      <c r="BG125" s="74">
        <f t="shared" si="89"/>
        <v>-1507408.3400999997</v>
      </c>
      <c r="BH125" s="74">
        <f t="shared" si="89"/>
        <v>-1256123.3698053295</v>
      </c>
      <c r="BI125" s="74">
        <f t="shared" si="89"/>
        <v>-1004898.6958442638</v>
      </c>
      <c r="BJ125" s="74">
        <f t="shared" si="89"/>
        <v>-753674.02188319806</v>
      </c>
      <c r="BK125" s="74">
        <f t="shared" si="89"/>
        <v>-502474.4703895282</v>
      </c>
      <c r="BL125" s="74">
        <f t="shared" si="89"/>
        <v>-251237.2351947641</v>
      </c>
      <c r="BM125" s="74"/>
      <c r="BO125" s="74">
        <f t="shared" si="90"/>
        <v>0</v>
      </c>
      <c r="BP125" s="74">
        <f t="shared" si="90"/>
        <v>-251322.6599</v>
      </c>
      <c r="BQ125" s="74">
        <f t="shared" si="90"/>
        <v>-251284.97029466994</v>
      </c>
      <c r="BR125" s="74">
        <f t="shared" si="90"/>
        <v>-251224.67396106591</v>
      </c>
      <c r="BS125" s="74">
        <f t="shared" si="90"/>
        <v>-251224.67396106594</v>
      </c>
      <c r="BT125" s="74">
        <f t="shared" si="90"/>
        <v>-251199.55149366989</v>
      </c>
      <c r="BU125" s="74">
        <f t="shared" si="90"/>
        <v>-251237.2351947641</v>
      </c>
      <c r="BV125" s="74">
        <f t="shared" si="90"/>
        <v>-251237.2351947641</v>
      </c>
      <c r="BX125" s="74">
        <f t="shared" si="61"/>
        <v>7331325</v>
      </c>
      <c r="BY125" s="74">
        <f t="shared" si="91"/>
        <v>7080002.3400999997</v>
      </c>
      <c r="BZ125" s="74">
        <f t="shared" si="91"/>
        <v>6828717.3698053295</v>
      </c>
      <c r="CA125" s="74">
        <f t="shared" si="91"/>
        <v>6577492.6958442638</v>
      </c>
      <c r="CB125" s="74">
        <f t="shared" si="91"/>
        <v>6326268.0218831981</v>
      </c>
      <c r="CC125" s="74">
        <f t="shared" si="91"/>
        <v>6075068.4703895282</v>
      </c>
      <c r="CD125" s="74">
        <f t="shared" si="91"/>
        <v>5823831.2351947641</v>
      </c>
      <c r="CE125" s="74">
        <f t="shared" si="91"/>
        <v>5572594</v>
      </c>
      <c r="CF125" s="74"/>
      <c r="CG125" s="74">
        <f t="shared" si="63"/>
        <v>7331325</v>
      </c>
      <c r="CH125" s="74">
        <f t="shared" si="92"/>
        <v>7080002.3400999997</v>
      </c>
      <c r="CI125" s="74">
        <f t="shared" si="92"/>
        <v>6828717.3698053295</v>
      </c>
      <c r="CJ125" s="74">
        <f t="shared" si="92"/>
        <v>6577492.6958442638</v>
      </c>
      <c r="CK125" s="74">
        <f t="shared" si="92"/>
        <v>6326268.0218831981</v>
      </c>
      <c r="CL125" s="74">
        <f t="shared" si="92"/>
        <v>6075068.4703895282</v>
      </c>
      <c r="CM125" s="74">
        <f t="shared" si="92"/>
        <v>5823831.2351947641</v>
      </c>
      <c r="CN125" s="74">
        <f t="shared" si="92"/>
        <v>5572594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>
        <v>0</v>
      </c>
      <c r="H126" s="6">
        <v>100</v>
      </c>
      <c r="I126" s="2" t="s">
        <v>287</v>
      </c>
      <c r="J126" s="60"/>
      <c r="K126" s="123">
        <v>331.81</v>
      </c>
      <c r="L126" s="62"/>
      <c r="M126" s="121">
        <v>136</v>
      </c>
      <c r="N126" s="64">
        <f t="shared" si="65"/>
        <v>40.799999999999997</v>
      </c>
      <c r="O126" s="64">
        <f t="shared" si="66"/>
        <v>199.09</v>
      </c>
      <c r="P126" s="64">
        <f t="shared" si="67"/>
        <v>0</v>
      </c>
      <c r="Q126" s="64">
        <f t="shared" si="68"/>
        <v>0</v>
      </c>
      <c r="R126" s="65">
        <f t="shared" si="69"/>
        <v>0.41</v>
      </c>
      <c r="S126" s="65">
        <f t="shared" si="51"/>
        <v>0</v>
      </c>
      <c r="T126" s="64">
        <f t="shared" si="52"/>
        <v>0</v>
      </c>
      <c r="U126" s="64">
        <f t="shared" si="70"/>
        <v>0</v>
      </c>
      <c r="V126" s="124">
        <v>25</v>
      </c>
      <c r="W126" s="64">
        <f t="shared" si="71"/>
        <v>6.25</v>
      </c>
      <c r="X126" s="27">
        <f t="shared" si="72"/>
        <v>40.799999999999997</v>
      </c>
      <c r="Y126" s="11">
        <f t="shared" si="73"/>
        <v>378.86</v>
      </c>
      <c r="Z126" s="61">
        <v>568449934</v>
      </c>
      <c r="AA126" s="63">
        <v>3209</v>
      </c>
      <c r="AB126" s="27">
        <f t="shared" si="53"/>
        <v>177142.39</v>
      </c>
      <c r="AC126" s="10">
        <f t="shared" si="54"/>
        <v>0.690581</v>
      </c>
      <c r="AD126" s="63">
        <v>60962</v>
      </c>
      <c r="AE126" s="10">
        <f t="shared" si="55"/>
        <v>0.44196200000000002</v>
      </c>
      <c r="AF126" s="10">
        <f t="shared" si="83"/>
        <v>0.38400499999999999</v>
      </c>
      <c r="AG126" s="66">
        <f t="shared" si="56"/>
        <v>0.38400499999999999</v>
      </c>
      <c r="AH126" s="67">
        <f t="shared" si="57"/>
        <v>0</v>
      </c>
      <c r="AI126" s="68">
        <f t="shared" si="74"/>
        <v>0.38400499999999999</v>
      </c>
      <c r="AJ126" s="63">
        <v>113</v>
      </c>
      <c r="AK126">
        <v>4</v>
      </c>
      <c r="AL126" s="26">
        <f t="shared" si="75"/>
        <v>45200</v>
      </c>
      <c r="AM126" s="63">
        <v>0</v>
      </c>
      <c r="AN126">
        <v>0</v>
      </c>
      <c r="AO126" s="26">
        <f t="shared" si="76"/>
        <v>0</v>
      </c>
      <c r="AP126" s="26">
        <f t="shared" si="58"/>
        <v>1676705</v>
      </c>
      <c r="AQ126" s="26">
        <f t="shared" si="77"/>
        <v>1721905</v>
      </c>
      <c r="AR126" s="69">
        <v>2044243</v>
      </c>
      <c r="AS126" s="69">
        <f t="shared" si="84"/>
        <v>1721905</v>
      </c>
      <c r="AT126" s="63">
        <v>1781954</v>
      </c>
      <c r="AU126" s="26">
        <f t="shared" si="85"/>
        <v>60049</v>
      </c>
      <c r="AV126" s="70" t="str">
        <f t="shared" si="87"/>
        <v>No</v>
      </c>
      <c r="AW126" s="69">
        <f t="shared" si="78"/>
        <v>0</v>
      </c>
      <c r="AX126" s="71">
        <f t="shared" si="79"/>
        <v>1781954</v>
      </c>
      <c r="AY126" s="72">
        <f t="shared" si="86"/>
        <v>1781954</v>
      </c>
      <c r="AZ126" s="73">
        <f t="shared" si="80"/>
        <v>0</v>
      </c>
      <c r="BA126" s="73"/>
      <c r="BB126" s="73">
        <f t="shared" si="81"/>
        <v>13159.222145203581</v>
      </c>
      <c r="BC126" s="26"/>
      <c r="BE126" s="74">
        <f t="shared" si="82"/>
        <v>-60049</v>
      </c>
      <c r="BF126" s="74">
        <f t="shared" si="89"/>
        <v>-60049</v>
      </c>
      <c r="BG126" s="74">
        <f t="shared" si="89"/>
        <v>-51467.997900000075</v>
      </c>
      <c r="BH126" s="74">
        <f t="shared" si="89"/>
        <v>-42888.282650070032</v>
      </c>
      <c r="BI126" s="74">
        <f t="shared" si="89"/>
        <v>-34310.626120056026</v>
      </c>
      <c r="BJ126" s="74">
        <f t="shared" si="89"/>
        <v>-25732.969590042019</v>
      </c>
      <c r="BK126" s="74">
        <f t="shared" si="89"/>
        <v>-17156.170825680951</v>
      </c>
      <c r="BL126" s="74">
        <f t="shared" si="89"/>
        <v>-8578.0854128403589</v>
      </c>
      <c r="BM126" s="74"/>
      <c r="BO126" s="74">
        <f t="shared" si="90"/>
        <v>0</v>
      </c>
      <c r="BP126" s="74">
        <f t="shared" si="90"/>
        <v>-8581.0020999999997</v>
      </c>
      <c r="BQ126" s="74">
        <f t="shared" si="90"/>
        <v>-8579.7152499300119</v>
      </c>
      <c r="BR126" s="74">
        <f t="shared" si="90"/>
        <v>-8577.6565300140064</v>
      </c>
      <c r="BS126" s="74">
        <f t="shared" si="90"/>
        <v>-8577.6565300140064</v>
      </c>
      <c r="BT126" s="74">
        <f t="shared" si="90"/>
        <v>-8576.7987643610049</v>
      </c>
      <c r="BU126" s="74">
        <f t="shared" si="90"/>
        <v>-8578.0854128404753</v>
      </c>
      <c r="BV126" s="74">
        <f t="shared" si="90"/>
        <v>-8578.0854128403589</v>
      </c>
      <c r="BX126" s="74">
        <f t="shared" si="61"/>
        <v>1781954</v>
      </c>
      <c r="BY126" s="74">
        <f t="shared" si="91"/>
        <v>1773372.9979000001</v>
      </c>
      <c r="BZ126" s="74">
        <f t="shared" si="91"/>
        <v>1764793.28265007</v>
      </c>
      <c r="CA126" s="74">
        <f t="shared" si="91"/>
        <v>1756215.626120056</v>
      </c>
      <c r="CB126" s="74">
        <f t="shared" si="91"/>
        <v>1747637.969590042</v>
      </c>
      <c r="CC126" s="74">
        <f t="shared" si="91"/>
        <v>1739061.170825681</v>
      </c>
      <c r="CD126" s="74">
        <f t="shared" si="91"/>
        <v>1730483.0854128404</v>
      </c>
      <c r="CE126" s="74">
        <f t="shared" si="91"/>
        <v>1721905</v>
      </c>
      <c r="CF126" s="74"/>
      <c r="CG126" s="74">
        <f t="shared" si="63"/>
        <v>1781954</v>
      </c>
      <c r="CH126" s="74">
        <f t="shared" si="92"/>
        <v>1773372.9979000001</v>
      </c>
      <c r="CI126" s="74">
        <f t="shared" si="92"/>
        <v>1764793.28265007</v>
      </c>
      <c r="CJ126" s="74">
        <f t="shared" si="92"/>
        <v>1756215.626120056</v>
      </c>
      <c r="CK126" s="74">
        <f t="shared" si="92"/>
        <v>1747637.969590042</v>
      </c>
      <c r="CL126" s="74">
        <f t="shared" si="92"/>
        <v>1739061.170825681</v>
      </c>
      <c r="CM126" s="74">
        <f t="shared" si="92"/>
        <v>1730483.0854128404</v>
      </c>
      <c r="CN126" s="74">
        <f t="shared" si="92"/>
        <v>1721905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>
        <v>0</v>
      </c>
      <c r="H127" s="6">
        <v>101</v>
      </c>
      <c r="I127" s="2" t="s">
        <v>288</v>
      </c>
      <c r="J127" s="60"/>
      <c r="K127" s="123">
        <v>3175.32</v>
      </c>
      <c r="L127" s="62"/>
      <c r="M127" s="121">
        <v>716</v>
      </c>
      <c r="N127" s="64">
        <f t="shared" si="65"/>
        <v>214.8</v>
      </c>
      <c r="O127" s="64">
        <f t="shared" si="66"/>
        <v>1905.19</v>
      </c>
      <c r="P127" s="64">
        <f t="shared" si="67"/>
        <v>0</v>
      </c>
      <c r="Q127" s="64">
        <f t="shared" si="68"/>
        <v>0</v>
      </c>
      <c r="R127" s="65">
        <f t="shared" si="69"/>
        <v>0.23</v>
      </c>
      <c r="S127" s="65">
        <f t="shared" si="51"/>
        <v>0</v>
      </c>
      <c r="T127" s="64">
        <f t="shared" si="52"/>
        <v>0</v>
      </c>
      <c r="U127" s="64">
        <f t="shared" si="70"/>
        <v>0</v>
      </c>
      <c r="V127" s="124">
        <v>189</v>
      </c>
      <c r="W127" s="64">
        <f t="shared" si="71"/>
        <v>47.25</v>
      </c>
      <c r="X127" s="27">
        <f t="shared" si="72"/>
        <v>214.8</v>
      </c>
      <c r="Y127" s="11">
        <f t="shared" si="73"/>
        <v>3437.3700000000003</v>
      </c>
      <c r="Z127" s="61">
        <v>5635439103.6700001</v>
      </c>
      <c r="AA127" s="63">
        <v>24114</v>
      </c>
      <c r="AB127" s="27">
        <f t="shared" si="53"/>
        <v>233699.89</v>
      </c>
      <c r="AC127" s="10">
        <f t="shared" si="54"/>
        <v>0.91106699999999996</v>
      </c>
      <c r="AD127" s="63">
        <v>121250</v>
      </c>
      <c r="AE127" s="10">
        <f t="shared" si="55"/>
        <v>0.87903799999999999</v>
      </c>
      <c r="AF127" s="10">
        <f t="shared" si="83"/>
        <v>9.8542000000000005E-2</v>
      </c>
      <c r="AG127" s="66">
        <f t="shared" si="56"/>
        <v>9.8542000000000005E-2</v>
      </c>
      <c r="AH127" s="67">
        <f t="shared" si="57"/>
        <v>0</v>
      </c>
      <c r="AI127" s="68">
        <f t="shared" si="74"/>
        <v>9.8542000000000005E-2</v>
      </c>
      <c r="AJ127" s="63">
        <v>0</v>
      </c>
      <c r="AK127">
        <v>0</v>
      </c>
      <c r="AL127" s="26">
        <f t="shared" si="75"/>
        <v>0</v>
      </c>
      <c r="AM127" s="63">
        <v>0</v>
      </c>
      <c r="AN127">
        <v>0</v>
      </c>
      <c r="AO127" s="26">
        <f t="shared" si="76"/>
        <v>0</v>
      </c>
      <c r="AP127" s="26">
        <f t="shared" si="58"/>
        <v>3903809</v>
      </c>
      <c r="AQ127" s="26">
        <f t="shared" si="77"/>
        <v>3903809</v>
      </c>
      <c r="AR127" s="69">
        <v>3842088</v>
      </c>
      <c r="AS127" s="69">
        <f t="shared" si="84"/>
        <v>3903809</v>
      </c>
      <c r="AT127" s="63">
        <v>4399467</v>
      </c>
      <c r="AU127" s="26">
        <f t="shared" si="85"/>
        <v>495658</v>
      </c>
      <c r="AV127" s="70" t="str">
        <f t="shared" si="87"/>
        <v>No</v>
      </c>
      <c r="AW127" s="69">
        <f t="shared" si="78"/>
        <v>0</v>
      </c>
      <c r="AX127" s="71">
        <f t="shared" si="79"/>
        <v>4399467</v>
      </c>
      <c r="AY127" s="72">
        <f t="shared" si="86"/>
        <v>4399467</v>
      </c>
      <c r="AZ127" s="73">
        <f t="shared" si="80"/>
        <v>0</v>
      </c>
      <c r="BA127" s="73"/>
      <c r="BB127" s="73">
        <f t="shared" si="81"/>
        <v>12476.125004723935</v>
      </c>
      <c r="BC127" s="26"/>
      <c r="BE127" s="74">
        <f t="shared" si="82"/>
        <v>-495658</v>
      </c>
      <c r="BF127" s="74">
        <f t="shared" si="89"/>
        <v>-495658</v>
      </c>
      <c r="BG127" s="74">
        <f t="shared" si="89"/>
        <v>-424828.47180000041</v>
      </c>
      <c r="BH127" s="74">
        <f t="shared" si="89"/>
        <v>-354009.56555094011</v>
      </c>
      <c r="BI127" s="74">
        <f t="shared" si="89"/>
        <v>-283207.6524407519</v>
      </c>
      <c r="BJ127" s="74">
        <f t="shared" si="89"/>
        <v>-212405.73933056369</v>
      </c>
      <c r="BK127" s="74">
        <f t="shared" si="89"/>
        <v>-141610.90641168691</v>
      </c>
      <c r="BL127" s="74">
        <f t="shared" si="89"/>
        <v>-70805.453205843456</v>
      </c>
      <c r="BM127" s="74"/>
      <c r="BO127" s="74">
        <f t="shared" si="90"/>
        <v>0</v>
      </c>
      <c r="BP127" s="74">
        <f t="shared" si="90"/>
        <v>-70829.528200000001</v>
      </c>
      <c r="BQ127" s="74">
        <f t="shared" si="90"/>
        <v>-70818.906249060063</v>
      </c>
      <c r="BR127" s="74">
        <f t="shared" si="90"/>
        <v>-70801.913110188019</v>
      </c>
      <c r="BS127" s="74">
        <f t="shared" si="90"/>
        <v>-70801.913110187976</v>
      </c>
      <c r="BT127" s="74">
        <f t="shared" si="90"/>
        <v>-70794.832918876869</v>
      </c>
      <c r="BU127" s="74">
        <f t="shared" si="90"/>
        <v>-70805.453205843456</v>
      </c>
      <c r="BV127" s="74">
        <f t="shared" si="90"/>
        <v>-70805.453205843456</v>
      </c>
      <c r="BX127" s="74">
        <f t="shared" si="61"/>
        <v>4399467</v>
      </c>
      <c r="BY127" s="74">
        <f t="shared" si="91"/>
        <v>4328637.4718000004</v>
      </c>
      <c r="BZ127" s="74">
        <f t="shared" si="91"/>
        <v>4257818.5655509401</v>
      </c>
      <c r="CA127" s="74">
        <f t="shared" si="91"/>
        <v>4187016.6524407519</v>
      </c>
      <c r="CB127" s="74">
        <f t="shared" si="91"/>
        <v>4116214.7393305637</v>
      </c>
      <c r="CC127" s="74">
        <f t="shared" si="91"/>
        <v>4045419.9064116869</v>
      </c>
      <c r="CD127" s="74">
        <f t="shared" si="91"/>
        <v>3974614.4532058435</v>
      </c>
      <c r="CE127" s="74">
        <f t="shared" si="91"/>
        <v>3903809</v>
      </c>
      <c r="CF127" s="74"/>
      <c r="CG127" s="74">
        <f t="shared" si="63"/>
        <v>4399467</v>
      </c>
      <c r="CH127" s="74">
        <f t="shared" si="92"/>
        <v>4328637.4718000004</v>
      </c>
      <c r="CI127" s="74">
        <f t="shared" si="92"/>
        <v>4257818.5655509401</v>
      </c>
      <c r="CJ127" s="74">
        <f t="shared" si="92"/>
        <v>4187016.6524407519</v>
      </c>
      <c r="CK127" s="74">
        <f t="shared" si="92"/>
        <v>4116214.7393305637</v>
      </c>
      <c r="CL127" s="74">
        <f t="shared" si="92"/>
        <v>4045419.9064116869</v>
      </c>
      <c r="CM127" s="74">
        <f t="shared" si="92"/>
        <v>3974614.4532058435</v>
      </c>
      <c r="CN127" s="74">
        <f t="shared" si="92"/>
        <v>3903809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>
        <v>0</v>
      </c>
      <c r="H128" s="6">
        <v>102</v>
      </c>
      <c r="I128" s="2" t="s">
        <v>289</v>
      </c>
      <c r="J128" s="60"/>
      <c r="K128" s="123">
        <v>712.09</v>
      </c>
      <c r="L128" s="62"/>
      <c r="M128" s="121">
        <v>122</v>
      </c>
      <c r="N128" s="64">
        <f t="shared" si="65"/>
        <v>36.6</v>
      </c>
      <c r="O128" s="64">
        <f t="shared" si="66"/>
        <v>427.25</v>
      </c>
      <c r="P128" s="64">
        <f t="shared" si="67"/>
        <v>0</v>
      </c>
      <c r="Q128" s="64">
        <f t="shared" si="68"/>
        <v>0</v>
      </c>
      <c r="R128" s="65">
        <f t="shared" si="69"/>
        <v>0.17</v>
      </c>
      <c r="S128" s="65">
        <f t="shared" si="51"/>
        <v>0</v>
      </c>
      <c r="T128" s="64">
        <f t="shared" si="52"/>
        <v>0</v>
      </c>
      <c r="U128" s="64">
        <f t="shared" si="70"/>
        <v>0</v>
      </c>
      <c r="V128" s="124">
        <v>2</v>
      </c>
      <c r="W128" s="64">
        <f t="shared" si="71"/>
        <v>0.5</v>
      </c>
      <c r="X128" s="27">
        <f t="shared" si="72"/>
        <v>36.6</v>
      </c>
      <c r="Y128" s="11">
        <f t="shared" si="73"/>
        <v>749.19</v>
      </c>
      <c r="Z128" s="61">
        <v>1077907581.3299999</v>
      </c>
      <c r="AA128" s="63">
        <v>5174</v>
      </c>
      <c r="AB128" s="27">
        <f t="shared" si="53"/>
        <v>208331.58</v>
      </c>
      <c r="AC128" s="10">
        <f t="shared" si="54"/>
        <v>0.81216999999999995</v>
      </c>
      <c r="AD128" s="63">
        <v>91932</v>
      </c>
      <c r="AE128" s="10">
        <f t="shared" si="55"/>
        <v>0.66648799999999997</v>
      </c>
      <c r="AF128" s="10">
        <f t="shared" si="83"/>
        <v>0.23153499999999999</v>
      </c>
      <c r="AG128" s="66">
        <f t="shared" si="56"/>
        <v>0.23153499999999999</v>
      </c>
      <c r="AH128" s="67">
        <f t="shared" si="57"/>
        <v>0</v>
      </c>
      <c r="AI128" s="68">
        <f t="shared" si="74"/>
        <v>0.23153499999999999</v>
      </c>
      <c r="AJ128" s="63">
        <v>0</v>
      </c>
      <c r="AK128">
        <v>0</v>
      </c>
      <c r="AL128" s="26">
        <f t="shared" si="75"/>
        <v>0</v>
      </c>
      <c r="AM128" s="63">
        <v>0</v>
      </c>
      <c r="AN128">
        <v>0</v>
      </c>
      <c r="AO128" s="26">
        <f t="shared" si="76"/>
        <v>0</v>
      </c>
      <c r="AP128" s="26">
        <f t="shared" si="58"/>
        <v>1999169</v>
      </c>
      <c r="AQ128" s="26">
        <f t="shared" si="77"/>
        <v>1999169</v>
      </c>
      <c r="AR128" s="69">
        <v>2834470</v>
      </c>
      <c r="AS128" s="69">
        <f t="shared" si="84"/>
        <v>1999169</v>
      </c>
      <c r="AT128" s="63">
        <v>2660307</v>
      </c>
      <c r="AU128" s="26">
        <f t="shared" si="85"/>
        <v>661138</v>
      </c>
      <c r="AV128" s="70" t="str">
        <f t="shared" si="87"/>
        <v>No</v>
      </c>
      <c r="AW128" s="69">
        <f t="shared" si="78"/>
        <v>0</v>
      </c>
      <c r="AX128" s="71">
        <f t="shared" si="79"/>
        <v>2660307</v>
      </c>
      <c r="AY128" s="72">
        <f t="shared" si="86"/>
        <v>2660307</v>
      </c>
      <c r="AZ128" s="73">
        <f t="shared" si="80"/>
        <v>0</v>
      </c>
      <c r="BA128" s="73"/>
      <c r="BB128" s="73">
        <f t="shared" si="81"/>
        <v>12125.454296507463</v>
      </c>
      <c r="BC128" s="26"/>
      <c r="BE128" s="74">
        <f t="shared" si="82"/>
        <v>-661138</v>
      </c>
      <c r="BF128" s="74">
        <f t="shared" si="89"/>
        <v>-661138</v>
      </c>
      <c r="BG128" s="74">
        <f t="shared" si="89"/>
        <v>-566661.37980000023</v>
      </c>
      <c r="BH128" s="74">
        <f t="shared" si="89"/>
        <v>-472198.92778734025</v>
      </c>
      <c r="BI128" s="74">
        <f t="shared" si="89"/>
        <v>-377759.14222987229</v>
      </c>
      <c r="BJ128" s="74">
        <f t="shared" si="89"/>
        <v>-283319.35667240433</v>
      </c>
      <c r="BK128" s="74">
        <f t="shared" si="89"/>
        <v>-188889.01509349188</v>
      </c>
      <c r="BL128" s="74">
        <f t="shared" si="89"/>
        <v>-94444.507546745939</v>
      </c>
      <c r="BM128" s="74"/>
      <c r="BO128" s="74">
        <f t="shared" si="90"/>
        <v>0</v>
      </c>
      <c r="BP128" s="74">
        <f t="shared" si="90"/>
        <v>-94476.620200000005</v>
      </c>
      <c r="BQ128" s="74">
        <f t="shared" si="90"/>
        <v>-94462.452012660026</v>
      </c>
      <c r="BR128" s="74">
        <f t="shared" si="90"/>
        <v>-94439.785557468058</v>
      </c>
      <c r="BS128" s="74">
        <f t="shared" si="90"/>
        <v>-94439.785557468073</v>
      </c>
      <c r="BT128" s="74">
        <f t="shared" si="90"/>
        <v>-94430.341578912354</v>
      </c>
      <c r="BU128" s="74">
        <f t="shared" si="90"/>
        <v>-94444.507546745939</v>
      </c>
      <c r="BV128" s="74">
        <f t="shared" si="90"/>
        <v>-94444.507546745939</v>
      </c>
      <c r="BX128" s="74">
        <f t="shared" si="61"/>
        <v>2660307</v>
      </c>
      <c r="BY128" s="74">
        <f t="shared" si="91"/>
        <v>2565830.3798000002</v>
      </c>
      <c r="BZ128" s="74">
        <f t="shared" si="91"/>
        <v>2471367.9277873402</v>
      </c>
      <c r="CA128" s="74">
        <f t="shared" si="91"/>
        <v>2376928.1422298723</v>
      </c>
      <c r="CB128" s="74">
        <f t="shared" si="91"/>
        <v>2282488.3566724043</v>
      </c>
      <c r="CC128" s="74">
        <f t="shared" si="91"/>
        <v>2188058.0150934919</v>
      </c>
      <c r="CD128" s="74">
        <f t="shared" si="91"/>
        <v>2093613.5075467459</v>
      </c>
      <c r="CE128" s="74">
        <f t="shared" si="91"/>
        <v>1999169</v>
      </c>
      <c r="CF128" s="74"/>
      <c r="CG128" s="74">
        <f t="shared" si="63"/>
        <v>2660307</v>
      </c>
      <c r="CH128" s="74">
        <f t="shared" si="92"/>
        <v>2565830.3798000002</v>
      </c>
      <c r="CI128" s="74">
        <f t="shared" si="92"/>
        <v>2471367.9277873402</v>
      </c>
      <c r="CJ128" s="74">
        <f t="shared" si="92"/>
        <v>2376928.1422298723</v>
      </c>
      <c r="CK128" s="74">
        <f t="shared" si="92"/>
        <v>2282488.3566724043</v>
      </c>
      <c r="CL128" s="74">
        <f t="shared" si="92"/>
        <v>2188058.0150934919</v>
      </c>
      <c r="CM128" s="74">
        <f t="shared" si="92"/>
        <v>2093613.5075467459</v>
      </c>
      <c r="CN128" s="74">
        <f t="shared" si="92"/>
        <v>1999169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>
        <v>0</v>
      </c>
      <c r="H129" s="6">
        <v>103</v>
      </c>
      <c r="I129" s="2" t="s">
        <v>290</v>
      </c>
      <c r="J129" s="60"/>
      <c r="K129" s="123">
        <v>11552.81</v>
      </c>
      <c r="L129" s="62"/>
      <c r="M129" s="121">
        <v>6258</v>
      </c>
      <c r="N129" s="64">
        <f t="shared" si="65"/>
        <v>1877.4</v>
      </c>
      <c r="O129" s="64">
        <f t="shared" si="66"/>
        <v>6931.69</v>
      </c>
      <c r="P129" s="64">
        <f t="shared" si="67"/>
        <v>0</v>
      </c>
      <c r="Q129" s="64">
        <f t="shared" si="68"/>
        <v>0</v>
      </c>
      <c r="R129" s="65">
        <f t="shared" si="69"/>
        <v>0.54</v>
      </c>
      <c r="S129" s="65">
        <f t="shared" si="51"/>
        <v>0</v>
      </c>
      <c r="T129" s="64">
        <f t="shared" si="52"/>
        <v>0</v>
      </c>
      <c r="U129" s="64">
        <f t="shared" si="70"/>
        <v>0</v>
      </c>
      <c r="V129" s="124">
        <v>2526</v>
      </c>
      <c r="W129" s="64">
        <f t="shared" si="71"/>
        <v>631.5</v>
      </c>
      <c r="X129" s="27">
        <f t="shared" si="72"/>
        <v>1877.4</v>
      </c>
      <c r="Y129" s="11">
        <f t="shared" si="73"/>
        <v>14061.71</v>
      </c>
      <c r="Z129" s="61">
        <v>25618279327.330002</v>
      </c>
      <c r="AA129" s="63">
        <v>91401</v>
      </c>
      <c r="AB129" s="27">
        <f t="shared" si="53"/>
        <v>280284.45</v>
      </c>
      <c r="AC129" s="10">
        <f t="shared" si="54"/>
        <v>1.0926750000000001</v>
      </c>
      <c r="AD129" s="63">
        <v>97879</v>
      </c>
      <c r="AE129" s="10">
        <f t="shared" si="55"/>
        <v>0.70960299999999998</v>
      </c>
      <c r="AF129" s="10">
        <f t="shared" si="83"/>
        <v>2.2246999999999999E-2</v>
      </c>
      <c r="AG129" s="66">
        <f t="shared" si="56"/>
        <v>0.1</v>
      </c>
      <c r="AH129" s="67">
        <f t="shared" si="57"/>
        <v>0</v>
      </c>
      <c r="AI129" s="68">
        <f t="shared" si="74"/>
        <v>0.1</v>
      </c>
      <c r="AJ129" s="63">
        <v>0</v>
      </c>
      <c r="AK129">
        <v>0</v>
      </c>
      <c r="AL129" s="26">
        <f t="shared" si="75"/>
        <v>0</v>
      </c>
      <c r="AM129" s="63">
        <v>0</v>
      </c>
      <c r="AN129">
        <v>0</v>
      </c>
      <c r="AO129" s="26">
        <f t="shared" si="76"/>
        <v>0</v>
      </c>
      <c r="AP129" s="26">
        <f t="shared" si="58"/>
        <v>16206121</v>
      </c>
      <c r="AQ129" s="26">
        <f t="shared" si="77"/>
        <v>16206121</v>
      </c>
      <c r="AR129" s="69">
        <v>11243340</v>
      </c>
      <c r="AS129" s="69">
        <f t="shared" si="84"/>
        <v>16206121</v>
      </c>
      <c r="AT129" s="63">
        <v>15498345</v>
      </c>
      <c r="AU129" s="26">
        <f t="shared" si="85"/>
        <v>707776</v>
      </c>
      <c r="AV129" s="70" t="str">
        <f t="shared" si="87"/>
        <v>Yes</v>
      </c>
      <c r="AW129" s="69">
        <f t="shared" si="78"/>
        <v>707776</v>
      </c>
      <c r="AX129" s="71">
        <f t="shared" si="79"/>
        <v>16206121</v>
      </c>
      <c r="AY129" s="72">
        <f t="shared" si="86"/>
        <v>16206121</v>
      </c>
      <c r="AZ129" s="73">
        <f t="shared" si="80"/>
        <v>707776</v>
      </c>
      <c r="BA129" s="73"/>
      <c r="BB129" s="73">
        <f t="shared" si="81"/>
        <v>14027.86055946562</v>
      </c>
      <c r="BC129" s="26"/>
      <c r="BE129" s="74">
        <f t="shared" si="82"/>
        <v>0</v>
      </c>
      <c r="BF129" s="74">
        <f t="shared" si="89"/>
        <v>0</v>
      </c>
      <c r="BG129" s="74">
        <f t="shared" si="89"/>
        <v>0</v>
      </c>
      <c r="BH129" s="74">
        <f t="shared" si="89"/>
        <v>0</v>
      </c>
      <c r="BI129" s="74">
        <f t="shared" si="89"/>
        <v>0</v>
      </c>
      <c r="BJ129" s="74">
        <f t="shared" si="89"/>
        <v>0</v>
      </c>
      <c r="BK129" s="74">
        <f t="shared" si="89"/>
        <v>0</v>
      </c>
      <c r="BL129" s="74">
        <f t="shared" si="89"/>
        <v>0</v>
      </c>
      <c r="BM129" s="74"/>
      <c r="BO129" s="74">
        <f t="shared" si="90"/>
        <v>0</v>
      </c>
      <c r="BP129" s="74">
        <f t="shared" si="90"/>
        <v>0</v>
      </c>
      <c r="BQ129" s="74">
        <f t="shared" si="90"/>
        <v>0</v>
      </c>
      <c r="BR129" s="74">
        <f t="shared" si="90"/>
        <v>0</v>
      </c>
      <c r="BS129" s="74">
        <f t="shared" si="90"/>
        <v>0</v>
      </c>
      <c r="BT129" s="74">
        <f t="shared" si="90"/>
        <v>0</v>
      </c>
      <c r="BU129" s="74">
        <f t="shared" si="90"/>
        <v>0</v>
      </c>
      <c r="BV129" s="74">
        <f t="shared" si="90"/>
        <v>0</v>
      </c>
      <c r="BX129" s="74">
        <f t="shared" si="61"/>
        <v>16206121</v>
      </c>
      <c r="BY129" s="74">
        <f t="shared" si="91"/>
        <v>16206121</v>
      </c>
      <c r="BZ129" s="74">
        <f t="shared" si="91"/>
        <v>16206121</v>
      </c>
      <c r="CA129" s="74">
        <f t="shared" si="91"/>
        <v>16206121</v>
      </c>
      <c r="CB129" s="74">
        <f t="shared" si="91"/>
        <v>16206121</v>
      </c>
      <c r="CC129" s="74">
        <f t="shared" si="91"/>
        <v>16206121</v>
      </c>
      <c r="CD129" s="74">
        <f t="shared" si="91"/>
        <v>16206121</v>
      </c>
      <c r="CE129" s="74">
        <f t="shared" si="91"/>
        <v>16206121</v>
      </c>
      <c r="CF129" s="74"/>
      <c r="CG129" s="74">
        <f t="shared" si="63"/>
        <v>16206121</v>
      </c>
      <c r="CH129" s="74">
        <f t="shared" si="92"/>
        <v>16206121</v>
      </c>
      <c r="CI129" s="74">
        <f t="shared" si="92"/>
        <v>16206121</v>
      </c>
      <c r="CJ129" s="74">
        <f t="shared" si="92"/>
        <v>16206121</v>
      </c>
      <c r="CK129" s="74">
        <f t="shared" si="92"/>
        <v>16206121</v>
      </c>
      <c r="CL129" s="74">
        <f t="shared" si="92"/>
        <v>16206121</v>
      </c>
      <c r="CM129" s="74">
        <f t="shared" si="92"/>
        <v>16206121</v>
      </c>
      <c r="CN129" s="74">
        <f t="shared" si="92"/>
        <v>16206121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>
        <v>7</v>
      </c>
      <c r="H130" s="6">
        <v>104</v>
      </c>
      <c r="I130" s="2" t="s">
        <v>291</v>
      </c>
      <c r="J130" s="60"/>
      <c r="K130" s="123">
        <v>4832.57</v>
      </c>
      <c r="L130" s="76"/>
      <c r="M130" s="121">
        <v>3751</v>
      </c>
      <c r="N130" s="64">
        <f t="shared" si="65"/>
        <v>1125.3</v>
      </c>
      <c r="O130" s="64">
        <f t="shared" si="66"/>
        <v>2899.54</v>
      </c>
      <c r="P130" s="64">
        <f t="shared" si="67"/>
        <v>851.46</v>
      </c>
      <c r="Q130" s="64">
        <f t="shared" si="68"/>
        <v>127.72</v>
      </c>
      <c r="R130" s="65">
        <f t="shared" si="69"/>
        <v>0.78</v>
      </c>
      <c r="S130" s="65">
        <f t="shared" si="51"/>
        <v>0.18000000000000005</v>
      </c>
      <c r="T130" s="64">
        <f t="shared" si="52"/>
        <v>869.86</v>
      </c>
      <c r="U130" s="64">
        <f t="shared" si="70"/>
        <v>130.47999999999999</v>
      </c>
      <c r="V130" s="124">
        <v>1029</v>
      </c>
      <c r="W130" s="64">
        <f t="shared" si="71"/>
        <v>257.25</v>
      </c>
      <c r="X130" s="27">
        <f t="shared" si="72"/>
        <v>1125.3</v>
      </c>
      <c r="Y130" s="11">
        <f t="shared" si="73"/>
        <v>6342.84</v>
      </c>
      <c r="Z130" s="61">
        <v>3785281971.6700001</v>
      </c>
      <c r="AA130" s="63">
        <v>40009</v>
      </c>
      <c r="AB130" s="27">
        <f t="shared" si="53"/>
        <v>94610.76</v>
      </c>
      <c r="AC130" s="10">
        <f t="shared" si="54"/>
        <v>0.36883500000000002</v>
      </c>
      <c r="AD130" s="63">
        <v>62713</v>
      </c>
      <c r="AE130" s="10">
        <f t="shared" si="55"/>
        <v>0.45465699999999998</v>
      </c>
      <c r="AF130" s="10">
        <f t="shared" si="83"/>
        <v>0.60541800000000001</v>
      </c>
      <c r="AG130" s="66">
        <f t="shared" si="56"/>
        <v>0.60541800000000001</v>
      </c>
      <c r="AH130" s="67">
        <f t="shared" si="57"/>
        <v>0.05</v>
      </c>
      <c r="AI130" s="68">
        <f t="shared" si="74"/>
        <v>0.65541800000000006</v>
      </c>
      <c r="AJ130" s="63">
        <v>0</v>
      </c>
      <c r="AK130">
        <v>0</v>
      </c>
      <c r="AL130" s="26">
        <f t="shared" si="75"/>
        <v>0</v>
      </c>
      <c r="AM130" s="63">
        <v>1530</v>
      </c>
      <c r="AN130">
        <v>4</v>
      </c>
      <c r="AO130" s="26">
        <f t="shared" si="76"/>
        <v>612000</v>
      </c>
      <c r="AP130" s="26">
        <f t="shared" si="58"/>
        <v>47911863</v>
      </c>
      <c r="AQ130" s="26">
        <f t="shared" si="77"/>
        <v>48523863</v>
      </c>
      <c r="AR130" s="69">
        <v>36209664</v>
      </c>
      <c r="AS130" s="69">
        <f t="shared" si="84"/>
        <v>48523863</v>
      </c>
      <c r="AT130" s="63">
        <v>46690778</v>
      </c>
      <c r="AU130" s="26">
        <f t="shared" si="85"/>
        <v>1833085</v>
      </c>
      <c r="AV130" s="70" t="str">
        <f t="shared" si="87"/>
        <v>Yes</v>
      </c>
      <c r="AW130" s="69">
        <f t="shared" si="78"/>
        <v>1833085</v>
      </c>
      <c r="AX130" s="71">
        <f t="shared" si="79"/>
        <v>48523863</v>
      </c>
      <c r="AY130" s="72">
        <f t="shared" si="86"/>
        <v>48523863</v>
      </c>
      <c r="AZ130" s="73">
        <f t="shared" si="80"/>
        <v>1833085</v>
      </c>
      <c r="BA130" s="73"/>
      <c r="BB130" s="73">
        <f t="shared" si="81"/>
        <v>15126.781608957554</v>
      </c>
      <c r="BC130" s="26"/>
      <c r="BE130" s="74">
        <f t="shared" si="82"/>
        <v>0</v>
      </c>
      <c r="BF130" s="74">
        <f t="shared" si="89"/>
        <v>0</v>
      </c>
      <c r="BG130" s="74">
        <f t="shared" si="89"/>
        <v>0</v>
      </c>
      <c r="BH130" s="74">
        <f t="shared" si="89"/>
        <v>0</v>
      </c>
      <c r="BI130" s="74">
        <f t="shared" si="89"/>
        <v>0</v>
      </c>
      <c r="BJ130" s="74">
        <f t="shared" si="89"/>
        <v>0</v>
      </c>
      <c r="BK130" s="74">
        <f t="shared" si="89"/>
        <v>0</v>
      </c>
      <c r="BL130" s="74">
        <f t="shared" si="89"/>
        <v>0</v>
      </c>
      <c r="BM130" s="74"/>
      <c r="BO130" s="74">
        <f t="shared" si="90"/>
        <v>0</v>
      </c>
      <c r="BP130" s="74">
        <f t="shared" si="90"/>
        <v>0</v>
      </c>
      <c r="BQ130" s="74">
        <f t="shared" si="90"/>
        <v>0</v>
      </c>
      <c r="BR130" s="74">
        <f t="shared" si="90"/>
        <v>0</v>
      </c>
      <c r="BS130" s="74">
        <f t="shared" si="90"/>
        <v>0</v>
      </c>
      <c r="BT130" s="74">
        <f t="shared" si="90"/>
        <v>0</v>
      </c>
      <c r="BU130" s="74">
        <f t="shared" si="90"/>
        <v>0</v>
      </c>
      <c r="BV130" s="74">
        <f t="shared" si="90"/>
        <v>0</v>
      </c>
      <c r="BX130" s="74">
        <f t="shared" si="61"/>
        <v>48523863</v>
      </c>
      <c r="BY130" s="74">
        <f t="shared" si="91"/>
        <v>48523863</v>
      </c>
      <c r="BZ130" s="74">
        <f t="shared" si="91"/>
        <v>48523863</v>
      </c>
      <c r="CA130" s="74">
        <f t="shared" si="91"/>
        <v>48523863</v>
      </c>
      <c r="CB130" s="74">
        <f t="shared" si="91"/>
        <v>48523863</v>
      </c>
      <c r="CC130" s="74">
        <f t="shared" si="91"/>
        <v>48523863</v>
      </c>
      <c r="CD130" s="74">
        <f t="shared" si="91"/>
        <v>48523863</v>
      </c>
      <c r="CE130" s="74">
        <f t="shared" si="91"/>
        <v>48523863</v>
      </c>
      <c r="CF130" s="74"/>
      <c r="CG130" s="74">
        <f t="shared" si="63"/>
        <v>48523863</v>
      </c>
      <c r="CH130" s="74">
        <f t="shared" si="92"/>
        <v>48523863</v>
      </c>
      <c r="CI130" s="74">
        <f t="shared" si="92"/>
        <v>48523863</v>
      </c>
      <c r="CJ130" s="74">
        <f t="shared" si="92"/>
        <v>48523863</v>
      </c>
      <c r="CK130" s="74">
        <f t="shared" si="92"/>
        <v>48523863</v>
      </c>
      <c r="CL130" s="74">
        <f t="shared" si="92"/>
        <v>48523863</v>
      </c>
      <c r="CM130" s="74">
        <f t="shared" si="92"/>
        <v>48523863</v>
      </c>
      <c r="CN130" s="74">
        <f t="shared" si="92"/>
        <v>48523863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>
        <v>0</v>
      </c>
      <c r="H131" s="6">
        <v>105</v>
      </c>
      <c r="I131" s="2" t="s">
        <v>292</v>
      </c>
      <c r="J131" s="60"/>
      <c r="K131" s="123">
        <v>1046.6300000000001</v>
      </c>
      <c r="L131" s="62"/>
      <c r="M131" s="121">
        <v>149</v>
      </c>
      <c r="N131" s="64">
        <f t="shared" si="65"/>
        <v>44.7</v>
      </c>
      <c r="O131" s="64">
        <f t="shared" si="66"/>
        <v>627.98</v>
      </c>
      <c r="P131" s="64">
        <f t="shared" si="67"/>
        <v>0</v>
      </c>
      <c r="Q131" s="64">
        <f t="shared" si="68"/>
        <v>0</v>
      </c>
      <c r="R131" s="65">
        <f t="shared" si="69"/>
        <v>0.14000000000000001</v>
      </c>
      <c r="S131" s="65">
        <f t="shared" si="51"/>
        <v>0</v>
      </c>
      <c r="T131" s="64">
        <f t="shared" si="52"/>
        <v>0</v>
      </c>
      <c r="U131" s="64">
        <f t="shared" si="70"/>
        <v>0</v>
      </c>
      <c r="V131" s="124">
        <v>23</v>
      </c>
      <c r="W131" s="64">
        <f t="shared" si="71"/>
        <v>5.75</v>
      </c>
      <c r="X131" s="27">
        <f t="shared" si="72"/>
        <v>44.7</v>
      </c>
      <c r="Y131" s="11">
        <f t="shared" si="73"/>
        <v>1097.0800000000002</v>
      </c>
      <c r="Z131" s="61">
        <v>3167452159</v>
      </c>
      <c r="AA131" s="63">
        <v>7684</v>
      </c>
      <c r="AB131" s="27">
        <f t="shared" si="53"/>
        <v>412213.97</v>
      </c>
      <c r="AC131" s="10">
        <f t="shared" si="54"/>
        <v>1.6069960000000001</v>
      </c>
      <c r="AD131" s="63">
        <v>122116</v>
      </c>
      <c r="AE131" s="10">
        <f t="shared" si="55"/>
        <v>0.88531599999999999</v>
      </c>
      <c r="AF131" s="10">
        <f t="shared" si="83"/>
        <v>-0.39049200000000001</v>
      </c>
      <c r="AG131" s="66">
        <f t="shared" si="56"/>
        <v>0.01</v>
      </c>
      <c r="AH131" s="67">
        <f t="shared" si="57"/>
        <v>0</v>
      </c>
      <c r="AI131" s="68">
        <f t="shared" si="74"/>
        <v>0.01</v>
      </c>
      <c r="AJ131" s="63">
        <v>1051</v>
      </c>
      <c r="AK131">
        <v>13</v>
      </c>
      <c r="AL131" s="26">
        <f t="shared" si="75"/>
        <v>1366300</v>
      </c>
      <c r="AM131" s="63">
        <v>0</v>
      </c>
      <c r="AN131">
        <v>0</v>
      </c>
      <c r="AO131" s="26">
        <f t="shared" si="76"/>
        <v>0</v>
      </c>
      <c r="AP131" s="26">
        <f t="shared" si="58"/>
        <v>126438</v>
      </c>
      <c r="AQ131" s="26">
        <f t="shared" si="77"/>
        <v>1492738</v>
      </c>
      <c r="AR131" s="69">
        <v>247462</v>
      </c>
      <c r="AS131" s="69">
        <f t="shared" si="84"/>
        <v>1492738</v>
      </c>
      <c r="AT131" s="63">
        <v>1171194</v>
      </c>
      <c r="AU131" s="26">
        <f t="shared" si="85"/>
        <v>321544</v>
      </c>
      <c r="AV131" s="70" t="str">
        <f t="shared" si="87"/>
        <v>Yes</v>
      </c>
      <c r="AW131" s="69">
        <f t="shared" si="78"/>
        <v>321544</v>
      </c>
      <c r="AX131" s="71">
        <f t="shared" si="79"/>
        <v>1492738</v>
      </c>
      <c r="AY131" s="72">
        <f t="shared" si="86"/>
        <v>1492738</v>
      </c>
      <c r="AZ131" s="73">
        <f t="shared" si="80"/>
        <v>321544</v>
      </c>
      <c r="BA131" s="73"/>
      <c r="BB131" s="73">
        <f t="shared" si="81"/>
        <v>12080.531802069499</v>
      </c>
      <c r="BC131" s="26"/>
      <c r="BE131" s="74">
        <f t="shared" si="82"/>
        <v>0</v>
      </c>
      <c r="BF131" s="74">
        <f t="shared" si="89"/>
        <v>0</v>
      </c>
      <c r="BG131" s="74">
        <f t="shared" si="89"/>
        <v>0</v>
      </c>
      <c r="BH131" s="74">
        <f t="shared" si="89"/>
        <v>0</v>
      </c>
      <c r="BI131" s="74">
        <f t="shared" si="89"/>
        <v>0</v>
      </c>
      <c r="BJ131" s="74">
        <f t="shared" si="89"/>
        <v>0</v>
      </c>
      <c r="BK131" s="74">
        <f t="shared" si="89"/>
        <v>0</v>
      </c>
      <c r="BL131" s="74">
        <f t="shared" si="89"/>
        <v>0</v>
      </c>
      <c r="BM131" s="74"/>
      <c r="BO131" s="74">
        <f t="shared" si="90"/>
        <v>0</v>
      </c>
      <c r="BP131" s="74">
        <f t="shared" si="90"/>
        <v>0</v>
      </c>
      <c r="BQ131" s="74">
        <f t="shared" si="90"/>
        <v>0</v>
      </c>
      <c r="BR131" s="74">
        <f t="shared" si="90"/>
        <v>0</v>
      </c>
      <c r="BS131" s="74">
        <f t="shared" si="90"/>
        <v>0</v>
      </c>
      <c r="BT131" s="74">
        <f t="shared" si="90"/>
        <v>0</v>
      </c>
      <c r="BU131" s="74">
        <f t="shared" si="90"/>
        <v>0</v>
      </c>
      <c r="BV131" s="74">
        <f t="shared" si="90"/>
        <v>0</v>
      </c>
      <c r="BX131" s="74">
        <f t="shared" si="61"/>
        <v>1492738</v>
      </c>
      <c r="BY131" s="74">
        <f t="shared" si="91"/>
        <v>1492738</v>
      </c>
      <c r="BZ131" s="74">
        <f t="shared" si="91"/>
        <v>1492738</v>
      </c>
      <c r="CA131" s="74">
        <f t="shared" si="91"/>
        <v>1492738</v>
      </c>
      <c r="CB131" s="74">
        <f t="shared" si="91"/>
        <v>1492738</v>
      </c>
      <c r="CC131" s="74">
        <f t="shared" si="91"/>
        <v>1492738</v>
      </c>
      <c r="CD131" s="74">
        <f t="shared" si="91"/>
        <v>1492738</v>
      </c>
      <c r="CE131" s="74">
        <f t="shared" si="91"/>
        <v>1492738</v>
      </c>
      <c r="CF131" s="74"/>
      <c r="CG131" s="74">
        <f t="shared" si="63"/>
        <v>1492738</v>
      </c>
      <c r="CH131" s="74">
        <f t="shared" si="92"/>
        <v>1492738</v>
      </c>
      <c r="CI131" s="74">
        <f t="shared" si="92"/>
        <v>1492738</v>
      </c>
      <c r="CJ131" s="74">
        <f t="shared" si="92"/>
        <v>1492738</v>
      </c>
      <c r="CK131" s="74">
        <f t="shared" si="92"/>
        <v>1492738</v>
      </c>
      <c r="CL131" s="74">
        <f t="shared" si="92"/>
        <v>1492738</v>
      </c>
      <c r="CM131" s="74">
        <f t="shared" si="92"/>
        <v>1492738</v>
      </c>
      <c r="CN131" s="74">
        <f t="shared" si="92"/>
        <v>1492738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>
        <v>0</v>
      </c>
      <c r="H132" s="6">
        <v>106</v>
      </c>
      <c r="I132" s="2" t="s">
        <v>293</v>
      </c>
      <c r="J132" s="60"/>
      <c r="K132" s="123">
        <v>1007</v>
      </c>
      <c r="L132" s="62"/>
      <c r="M132" s="121">
        <v>255</v>
      </c>
      <c r="N132" s="64">
        <f t="shared" si="65"/>
        <v>76.5</v>
      </c>
      <c r="O132" s="64">
        <f t="shared" si="66"/>
        <v>604.20000000000005</v>
      </c>
      <c r="P132" s="64">
        <f t="shared" si="67"/>
        <v>0</v>
      </c>
      <c r="Q132" s="64">
        <f t="shared" si="68"/>
        <v>0</v>
      </c>
      <c r="R132" s="65">
        <f t="shared" si="69"/>
        <v>0.25</v>
      </c>
      <c r="S132" s="65">
        <f t="shared" si="51"/>
        <v>0</v>
      </c>
      <c r="T132" s="64">
        <f t="shared" si="52"/>
        <v>0</v>
      </c>
      <c r="U132" s="64">
        <f t="shared" si="70"/>
        <v>0</v>
      </c>
      <c r="V132" s="124">
        <v>74</v>
      </c>
      <c r="W132" s="64">
        <f t="shared" si="71"/>
        <v>18.5</v>
      </c>
      <c r="X132" s="27">
        <f t="shared" si="72"/>
        <v>76.5</v>
      </c>
      <c r="Y132" s="11">
        <f t="shared" si="73"/>
        <v>1102</v>
      </c>
      <c r="Z132" s="61">
        <v>4507916650</v>
      </c>
      <c r="AA132" s="63">
        <v>10535</v>
      </c>
      <c r="AB132" s="27">
        <f t="shared" si="53"/>
        <v>427899.07</v>
      </c>
      <c r="AC132" s="10">
        <f t="shared" si="54"/>
        <v>1.6681429999999999</v>
      </c>
      <c r="AD132" s="63">
        <v>99825</v>
      </c>
      <c r="AE132" s="10">
        <f t="shared" si="55"/>
        <v>0.72371099999999999</v>
      </c>
      <c r="AF132" s="10">
        <f t="shared" si="83"/>
        <v>-0.38481300000000002</v>
      </c>
      <c r="AG132" s="66">
        <f t="shared" si="56"/>
        <v>0.01</v>
      </c>
      <c r="AH132" s="67">
        <f t="shared" si="57"/>
        <v>0</v>
      </c>
      <c r="AI132" s="68">
        <f t="shared" si="74"/>
        <v>0.01</v>
      </c>
      <c r="AJ132" s="63">
        <v>0</v>
      </c>
      <c r="AK132">
        <v>0</v>
      </c>
      <c r="AL132" s="26">
        <f t="shared" si="75"/>
        <v>0</v>
      </c>
      <c r="AM132" s="63">
        <v>0</v>
      </c>
      <c r="AN132">
        <v>0</v>
      </c>
      <c r="AO132" s="26">
        <f t="shared" si="76"/>
        <v>0</v>
      </c>
      <c r="AP132" s="26">
        <f t="shared" si="58"/>
        <v>127006</v>
      </c>
      <c r="AQ132" s="26">
        <f t="shared" si="77"/>
        <v>127006</v>
      </c>
      <c r="AR132" s="69">
        <v>122907</v>
      </c>
      <c r="AS132" s="69">
        <f t="shared" si="84"/>
        <v>127006</v>
      </c>
      <c r="AT132" s="63">
        <v>131315</v>
      </c>
      <c r="AU132" s="26">
        <f t="shared" si="85"/>
        <v>4309</v>
      </c>
      <c r="AV132" s="70" t="str">
        <f t="shared" si="87"/>
        <v>No</v>
      </c>
      <c r="AW132" s="69">
        <f t="shared" si="78"/>
        <v>0</v>
      </c>
      <c r="AX132" s="71">
        <f t="shared" si="79"/>
        <v>131315</v>
      </c>
      <c r="AY132" s="72">
        <f t="shared" si="86"/>
        <v>131315</v>
      </c>
      <c r="AZ132" s="73">
        <f t="shared" si="80"/>
        <v>0</v>
      </c>
      <c r="BA132" s="73"/>
      <c r="BB132" s="73">
        <f t="shared" si="81"/>
        <v>12612.264150943396</v>
      </c>
      <c r="BC132" s="26"/>
      <c r="BE132" s="74">
        <f t="shared" si="82"/>
        <v>-4309</v>
      </c>
      <c r="BF132" s="74">
        <f t="shared" si="89"/>
        <v>-4309</v>
      </c>
      <c r="BG132" s="74">
        <f t="shared" si="89"/>
        <v>-3693.2439000000013</v>
      </c>
      <c r="BH132" s="74">
        <f t="shared" si="89"/>
        <v>-3077.5801418699994</v>
      </c>
      <c r="BI132" s="74">
        <f t="shared" si="89"/>
        <v>-2462.0641134960024</v>
      </c>
      <c r="BJ132" s="74">
        <f t="shared" si="89"/>
        <v>-1846.5480851220054</v>
      </c>
      <c r="BK132" s="74">
        <f t="shared" si="89"/>
        <v>-1231.0936083508423</v>
      </c>
      <c r="BL132" s="74">
        <f t="shared" si="89"/>
        <v>-615.54680417542113</v>
      </c>
      <c r="BM132" s="74"/>
      <c r="BO132" s="74">
        <f t="shared" si="90"/>
        <v>0</v>
      </c>
      <c r="BP132" s="74">
        <f t="shared" si="90"/>
        <v>-615.75609999999995</v>
      </c>
      <c r="BQ132" s="74">
        <f t="shared" si="90"/>
        <v>-615.66375813000013</v>
      </c>
      <c r="BR132" s="74">
        <f t="shared" si="90"/>
        <v>-615.51602837399992</v>
      </c>
      <c r="BS132" s="74">
        <f t="shared" si="90"/>
        <v>-615.5160283740006</v>
      </c>
      <c r="BT132" s="74">
        <f t="shared" si="90"/>
        <v>-615.45447677116442</v>
      </c>
      <c r="BU132" s="74">
        <f t="shared" si="90"/>
        <v>-615.54680417542113</v>
      </c>
      <c r="BV132" s="74">
        <f t="shared" si="90"/>
        <v>-615.54680417542113</v>
      </c>
      <c r="BX132" s="74">
        <f t="shared" si="61"/>
        <v>131315</v>
      </c>
      <c r="BY132" s="74">
        <f t="shared" si="91"/>
        <v>130699.2439</v>
      </c>
      <c r="BZ132" s="74">
        <f t="shared" si="91"/>
        <v>130083.58014187</v>
      </c>
      <c r="CA132" s="74">
        <f t="shared" si="91"/>
        <v>129468.064113496</v>
      </c>
      <c r="CB132" s="74">
        <f t="shared" si="91"/>
        <v>128852.54808512201</v>
      </c>
      <c r="CC132" s="74">
        <f t="shared" si="91"/>
        <v>128237.09360835084</v>
      </c>
      <c r="CD132" s="74">
        <f t="shared" si="91"/>
        <v>127621.54680417542</v>
      </c>
      <c r="CE132" s="74">
        <f t="shared" si="91"/>
        <v>127006</v>
      </c>
      <c r="CF132" s="74"/>
      <c r="CG132" s="74">
        <f t="shared" si="63"/>
        <v>131315</v>
      </c>
      <c r="CH132" s="74">
        <f t="shared" si="92"/>
        <v>130699.2439</v>
      </c>
      <c r="CI132" s="74">
        <f t="shared" si="92"/>
        <v>130083.58014187</v>
      </c>
      <c r="CJ132" s="74">
        <f t="shared" si="92"/>
        <v>129468.064113496</v>
      </c>
      <c r="CK132" s="74">
        <f t="shared" si="92"/>
        <v>128852.54808512201</v>
      </c>
      <c r="CL132" s="74">
        <f t="shared" si="92"/>
        <v>128237.09360835084</v>
      </c>
      <c r="CM132" s="74">
        <f t="shared" si="92"/>
        <v>127621.54680417542</v>
      </c>
      <c r="CN132" s="74">
        <f t="shared" si="92"/>
        <v>127006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>
        <v>0</v>
      </c>
      <c r="H133" s="6">
        <v>107</v>
      </c>
      <c r="I133" s="2" t="s">
        <v>294</v>
      </c>
      <c r="J133" s="60"/>
      <c r="K133" s="123">
        <v>2245.58</v>
      </c>
      <c r="L133" s="62"/>
      <c r="M133" s="121">
        <v>331</v>
      </c>
      <c r="N133" s="64">
        <f t="shared" si="65"/>
        <v>99.3</v>
      </c>
      <c r="O133" s="64">
        <f t="shared" si="66"/>
        <v>1347.35</v>
      </c>
      <c r="P133" s="64">
        <f t="shared" si="67"/>
        <v>0</v>
      </c>
      <c r="Q133" s="64">
        <f t="shared" si="68"/>
        <v>0</v>
      </c>
      <c r="R133" s="65">
        <f t="shared" si="69"/>
        <v>0.15</v>
      </c>
      <c r="S133" s="65">
        <f t="shared" si="51"/>
        <v>0</v>
      </c>
      <c r="T133" s="64">
        <f t="shared" si="52"/>
        <v>0</v>
      </c>
      <c r="U133" s="64">
        <f t="shared" si="70"/>
        <v>0</v>
      </c>
      <c r="V133" s="124">
        <v>95</v>
      </c>
      <c r="W133" s="64">
        <f t="shared" si="71"/>
        <v>23.75</v>
      </c>
      <c r="X133" s="27">
        <f t="shared" si="72"/>
        <v>99.3</v>
      </c>
      <c r="Y133" s="11">
        <f t="shared" si="73"/>
        <v>2368.63</v>
      </c>
      <c r="Z133" s="61">
        <v>4047810107.6700001</v>
      </c>
      <c r="AA133" s="63">
        <v>14258</v>
      </c>
      <c r="AB133" s="27">
        <f t="shared" si="53"/>
        <v>283897.46999999997</v>
      </c>
      <c r="AC133" s="10">
        <f t="shared" si="54"/>
        <v>1.10676</v>
      </c>
      <c r="AD133" s="63">
        <v>138514</v>
      </c>
      <c r="AE133" s="10">
        <f t="shared" si="55"/>
        <v>1.0041979999999999</v>
      </c>
      <c r="AF133" s="10">
        <f t="shared" si="83"/>
        <v>-7.5991000000000003E-2</v>
      </c>
      <c r="AG133" s="66">
        <f t="shared" si="56"/>
        <v>0.01</v>
      </c>
      <c r="AH133" s="67">
        <f t="shared" si="57"/>
        <v>0</v>
      </c>
      <c r="AI133" s="68">
        <f t="shared" si="74"/>
        <v>0.01</v>
      </c>
      <c r="AJ133" s="63">
        <v>1029</v>
      </c>
      <c r="AK133">
        <v>6</v>
      </c>
      <c r="AL133" s="26">
        <f t="shared" si="75"/>
        <v>617400</v>
      </c>
      <c r="AM133" s="63">
        <v>0</v>
      </c>
      <c r="AN133">
        <v>0</v>
      </c>
      <c r="AO133" s="26">
        <f t="shared" si="76"/>
        <v>0</v>
      </c>
      <c r="AP133" s="26">
        <f t="shared" si="58"/>
        <v>272985</v>
      </c>
      <c r="AQ133" s="26">
        <f t="shared" si="77"/>
        <v>890385</v>
      </c>
      <c r="AR133" s="69">
        <v>1509226</v>
      </c>
      <c r="AS133" s="69">
        <f t="shared" si="84"/>
        <v>890385</v>
      </c>
      <c r="AT133" s="63">
        <v>1015498</v>
      </c>
      <c r="AU133" s="26">
        <f t="shared" si="85"/>
        <v>125113</v>
      </c>
      <c r="AV133" s="70" t="str">
        <f t="shared" si="87"/>
        <v>No</v>
      </c>
      <c r="AW133" s="69">
        <f t="shared" si="78"/>
        <v>0</v>
      </c>
      <c r="AX133" s="71">
        <f t="shared" si="79"/>
        <v>1015498</v>
      </c>
      <c r="AY133" s="72">
        <f t="shared" si="86"/>
        <v>1015498</v>
      </c>
      <c r="AZ133" s="73">
        <f t="shared" si="80"/>
        <v>0</v>
      </c>
      <c r="BA133" s="73"/>
      <c r="BB133" s="73">
        <f t="shared" si="81"/>
        <v>12156.530050142948</v>
      </c>
      <c r="BC133" s="26"/>
      <c r="BE133" s="74">
        <f t="shared" si="82"/>
        <v>-125113</v>
      </c>
      <c r="BF133" s="74">
        <f t="shared" si="89"/>
        <v>-125113</v>
      </c>
      <c r="BG133" s="74">
        <f t="shared" si="89"/>
        <v>-107234.35230000003</v>
      </c>
      <c r="BH133" s="74">
        <f t="shared" si="89"/>
        <v>-89358.385771590052</v>
      </c>
      <c r="BI133" s="74">
        <f t="shared" si="89"/>
        <v>-71486.708617272088</v>
      </c>
      <c r="BJ133" s="74">
        <f t="shared" si="89"/>
        <v>-53615.031462954124</v>
      </c>
      <c r="BK133" s="74">
        <f t="shared" si="89"/>
        <v>-35745.141476351535</v>
      </c>
      <c r="BL133" s="74">
        <f t="shared" si="89"/>
        <v>-17872.570738175767</v>
      </c>
      <c r="BM133" s="74"/>
      <c r="BO133" s="74">
        <f t="shared" si="90"/>
        <v>0</v>
      </c>
      <c r="BP133" s="74">
        <f t="shared" si="90"/>
        <v>-17878.647700000001</v>
      </c>
      <c r="BQ133" s="74">
        <f t="shared" si="90"/>
        <v>-17875.966528410005</v>
      </c>
      <c r="BR133" s="74">
        <f t="shared" si="90"/>
        <v>-17871.677154318011</v>
      </c>
      <c r="BS133" s="74">
        <f t="shared" si="90"/>
        <v>-17871.677154318022</v>
      </c>
      <c r="BT133" s="74">
        <f t="shared" si="90"/>
        <v>-17869.889986602608</v>
      </c>
      <c r="BU133" s="74">
        <f t="shared" si="90"/>
        <v>-17872.570738175767</v>
      </c>
      <c r="BV133" s="74">
        <f t="shared" si="90"/>
        <v>-17872.570738175767</v>
      </c>
      <c r="BX133" s="74">
        <f t="shared" si="61"/>
        <v>1015498</v>
      </c>
      <c r="BY133" s="74">
        <f t="shared" si="91"/>
        <v>997619.35230000003</v>
      </c>
      <c r="BZ133" s="74">
        <f t="shared" si="91"/>
        <v>979743.38577159005</v>
      </c>
      <c r="CA133" s="74">
        <f t="shared" si="91"/>
        <v>961871.70861727209</v>
      </c>
      <c r="CB133" s="74">
        <f t="shared" si="91"/>
        <v>944000.03146295412</v>
      </c>
      <c r="CC133" s="74">
        <f t="shared" si="91"/>
        <v>926130.14147635153</v>
      </c>
      <c r="CD133" s="74">
        <f t="shared" si="91"/>
        <v>908257.57073817577</v>
      </c>
      <c r="CE133" s="74">
        <f t="shared" si="91"/>
        <v>890385</v>
      </c>
      <c r="CF133" s="74"/>
      <c r="CG133" s="74">
        <f t="shared" si="63"/>
        <v>1015498</v>
      </c>
      <c r="CH133" s="74">
        <f t="shared" si="92"/>
        <v>997619.35230000003</v>
      </c>
      <c r="CI133" s="74">
        <f t="shared" si="92"/>
        <v>979743.38577159005</v>
      </c>
      <c r="CJ133" s="74">
        <f t="shared" si="92"/>
        <v>961871.70861727209</v>
      </c>
      <c r="CK133" s="74">
        <f t="shared" si="92"/>
        <v>944000.03146295412</v>
      </c>
      <c r="CL133" s="74">
        <f t="shared" si="92"/>
        <v>926130.14147635153</v>
      </c>
      <c r="CM133" s="74">
        <f t="shared" si="92"/>
        <v>908257.57073817577</v>
      </c>
      <c r="CN133" s="74">
        <f t="shared" si="92"/>
        <v>890385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>
        <v>0</v>
      </c>
      <c r="H134" s="6">
        <v>108</v>
      </c>
      <c r="I134" s="2" t="s">
        <v>295</v>
      </c>
      <c r="J134" s="60"/>
      <c r="K134" s="123">
        <v>1661.1</v>
      </c>
      <c r="L134" s="62"/>
      <c r="M134" s="121">
        <v>294</v>
      </c>
      <c r="N134" s="64">
        <f t="shared" si="65"/>
        <v>88.2</v>
      </c>
      <c r="O134" s="64">
        <f t="shared" si="66"/>
        <v>996.66</v>
      </c>
      <c r="P134" s="64">
        <f t="shared" si="67"/>
        <v>0</v>
      </c>
      <c r="Q134" s="64">
        <f t="shared" si="68"/>
        <v>0</v>
      </c>
      <c r="R134" s="65">
        <f t="shared" si="69"/>
        <v>0.18</v>
      </c>
      <c r="S134" s="65">
        <f t="shared" si="51"/>
        <v>0</v>
      </c>
      <c r="T134" s="64">
        <f t="shared" si="52"/>
        <v>0</v>
      </c>
      <c r="U134" s="64">
        <f t="shared" si="70"/>
        <v>0</v>
      </c>
      <c r="V134" s="124">
        <v>35</v>
      </c>
      <c r="W134" s="64">
        <f t="shared" si="71"/>
        <v>8.75</v>
      </c>
      <c r="X134" s="27">
        <f t="shared" si="72"/>
        <v>88.2</v>
      </c>
      <c r="Y134" s="11">
        <f t="shared" si="73"/>
        <v>1758.05</v>
      </c>
      <c r="Z134" s="61">
        <v>2971461688.6700001</v>
      </c>
      <c r="AA134" s="63">
        <v>12941</v>
      </c>
      <c r="AB134" s="27">
        <f t="shared" si="53"/>
        <v>229616.08</v>
      </c>
      <c r="AC134" s="10">
        <f t="shared" si="54"/>
        <v>0.89514700000000003</v>
      </c>
      <c r="AD134" s="63">
        <v>123000</v>
      </c>
      <c r="AE134" s="10">
        <f t="shared" si="55"/>
        <v>0.89172499999999999</v>
      </c>
      <c r="AF134" s="10">
        <f t="shared" si="83"/>
        <v>0.10588</v>
      </c>
      <c r="AG134" s="66">
        <f t="shared" si="56"/>
        <v>0.10588</v>
      </c>
      <c r="AH134" s="67">
        <f t="shared" si="57"/>
        <v>0</v>
      </c>
      <c r="AI134" s="68">
        <f t="shared" si="74"/>
        <v>0.10588</v>
      </c>
      <c r="AJ134" s="63">
        <v>0</v>
      </c>
      <c r="AK134">
        <v>0</v>
      </c>
      <c r="AL134" s="26">
        <f t="shared" si="75"/>
        <v>0</v>
      </c>
      <c r="AM134" s="63">
        <v>0</v>
      </c>
      <c r="AN134">
        <v>0</v>
      </c>
      <c r="AO134" s="26">
        <f t="shared" si="76"/>
        <v>0</v>
      </c>
      <c r="AP134" s="26">
        <f t="shared" si="58"/>
        <v>2145290</v>
      </c>
      <c r="AQ134" s="26">
        <f t="shared" si="77"/>
        <v>2145290</v>
      </c>
      <c r="AR134" s="69">
        <v>4528763</v>
      </c>
      <c r="AS134" s="69">
        <f t="shared" si="84"/>
        <v>2145290</v>
      </c>
      <c r="AT134" s="63">
        <v>3677011</v>
      </c>
      <c r="AU134" s="26">
        <f t="shared" si="85"/>
        <v>1531721</v>
      </c>
      <c r="AV134" s="70" t="str">
        <f t="shared" si="87"/>
        <v>No</v>
      </c>
      <c r="AW134" s="69">
        <f t="shared" si="78"/>
        <v>0</v>
      </c>
      <c r="AX134" s="71">
        <f t="shared" si="79"/>
        <v>3677011</v>
      </c>
      <c r="AY134" s="72">
        <f t="shared" si="86"/>
        <v>3677011</v>
      </c>
      <c r="AZ134" s="73">
        <f t="shared" si="80"/>
        <v>0</v>
      </c>
      <c r="BA134" s="73"/>
      <c r="BB134" s="73">
        <f t="shared" si="81"/>
        <v>12197.655920775391</v>
      </c>
      <c r="BC134" s="26"/>
      <c r="BE134" s="74">
        <f t="shared" si="82"/>
        <v>-1531721</v>
      </c>
      <c r="BF134" s="74">
        <f t="shared" si="89"/>
        <v>-1531721</v>
      </c>
      <c r="BG134" s="74">
        <f t="shared" si="89"/>
        <v>-1312838.0691</v>
      </c>
      <c r="BH134" s="74">
        <f t="shared" si="89"/>
        <v>-1093987.9629810299</v>
      </c>
      <c r="BI134" s="74">
        <f t="shared" si="89"/>
        <v>-875190.370384824</v>
      </c>
      <c r="BJ134" s="74">
        <f t="shared" si="89"/>
        <v>-656392.77778861811</v>
      </c>
      <c r="BK134" s="74">
        <f t="shared" si="89"/>
        <v>-437617.06495167175</v>
      </c>
      <c r="BL134" s="74">
        <f t="shared" si="89"/>
        <v>-218808.53247583564</v>
      </c>
      <c r="BM134" s="74"/>
      <c r="BO134" s="74">
        <f t="shared" si="90"/>
        <v>0</v>
      </c>
      <c r="BP134" s="74">
        <f t="shared" si="90"/>
        <v>-218882.93090000001</v>
      </c>
      <c r="BQ134" s="74">
        <f t="shared" si="90"/>
        <v>-218850.10611896997</v>
      </c>
      <c r="BR134" s="74">
        <f t="shared" si="90"/>
        <v>-218797.592596206</v>
      </c>
      <c r="BS134" s="74">
        <f t="shared" si="90"/>
        <v>-218797.592596206</v>
      </c>
      <c r="BT134" s="74">
        <f t="shared" si="90"/>
        <v>-218775.71283694642</v>
      </c>
      <c r="BU134" s="74">
        <f t="shared" si="90"/>
        <v>-218808.53247583588</v>
      </c>
      <c r="BV134" s="74">
        <f t="shared" si="90"/>
        <v>-218808.53247583564</v>
      </c>
      <c r="BX134" s="74">
        <f t="shared" si="61"/>
        <v>3677011</v>
      </c>
      <c r="BY134" s="74">
        <f t="shared" si="91"/>
        <v>3458128.0691</v>
      </c>
      <c r="BZ134" s="74">
        <f t="shared" si="91"/>
        <v>3239277.9629810299</v>
      </c>
      <c r="CA134" s="74">
        <f t="shared" si="91"/>
        <v>3020480.370384824</v>
      </c>
      <c r="CB134" s="74">
        <f t="shared" si="91"/>
        <v>2801682.7777886181</v>
      </c>
      <c r="CC134" s="74">
        <f t="shared" si="91"/>
        <v>2582907.0649516718</v>
      </c>
      <c r="CD134" s="74">
        <f t="shared" si="91"/>
        <v>2364098.5324758356</v>
      </c>
      <c r="CE134" s="74">
        <f t="shared" si="91"/>
        <v>2145290</v>
      </c>
      <c r="CF134" s="74"/>
      <c r="CG134" s="74">
        <f t="shared" si="63"/>
        <v>3677011</v>
      </c>
      <c r="CH134" s="74">
        <f t="shared" si="92"/>
        <v>3458128.0691</v>
      </c>
      <c r="CI134" s="74">
        <f t="shared" si="92"/>
        <v>3239277.9629810299</v>
      </c>
      <c r="CJ134" s="74">
        <f t="shared" si="92"/>
        <v>3020480.370384824</v>
      </c>
      <c r="CK134" s="74">
        <f t="shared" si="92"/>
        <v>2801682.7777886181</v>
      </c>
      <c r="CL134" s="74">
        <f t="shared" si="92"/>
        <v>2582907.0649516718</v>
      </c>
      <c r="CM134" s="74">
        <f t="shared" si="92"/>
        <v>2364098.5324758356</v>
      </c>
      <c r="CN134" s="74">
        <f t="shared" si="92"/>
        <v>2145290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>
        <v>32</v>
      </c>
      <c r="H135" s="6">
        <v>109</v>
      </c>
      <c r="I135" s="2" t="s">
        <v>296</v>
      </c>
      <c r="J135" s="60"/>
      <c r="K135" s="123">
        <v>1764.97</v>
      </c>
      <c r="L135" s="76"/>
      <c r="M135" s="121">
        <v>981</v>
      </c>
      <c r="N135" s="64">
        <f t="shared" si="65"/>
        <v>294.3</v>
      </c>
      <c r="O135" s="64">
        <f t="shared" si="66"/>
        <v>1058.98</v>
      </c>
      <c r="P135" s="64">
        <f t="shared" si="67"/>
        <v>0</v>
      </c>
      <c r="Q135" s="64">
        <f t="shared" si="68"/>
        <v>0</v>
      </c>
      <c r="R135" s="65">
        <f t="shared" si="69"/>
        <v>0.56000000000000005</v>
      </c>
      <c r="S135" s="65">
        <f t="shared" si="51"/>
        <v>0</v>
      </c>
      <c r="T135" s="64">
        <f t="shared" si="52"/>
        <v>0</v>
      </c>
      <c r="U135" s="64">
        <f t="shared" si="70"/>
        <v>0</v>
      </c>
      <c r="V135" s="124">
        <v>16</v>
      </c>
      <c r="W135" s="64">
        <f t="shared" si="71"/>
        <v>4</v>
      </c>
      <c r="X135" s="27">
        <f t="shared" si="72"/>
        <v>294.3</v>
      </c>
      <c r="Y135" s="11">
        <f t="shared" si="73"/>
        <v>2063.27</v>
      </c>
      <c r="Z135" s="61">
        <v>2046429503.6700001</v>
      </c>
      <c r="AA135" s="63">
        <v>15143</v>
      </c>
      <c r="AB135" s="27">
        <f t="shared" si="53"/>
        <v>135140.29999999999</v>
      </c>
      <c r="AC135" s="10">
        <f t="shared" si="54"/>
        <v>0.52683800000000003</v>
      </c>
      <c r="AD135" s="63">
        <v>68651</v>
      </c>
      <c r="AE135" s="10">
        <f t="shared" si="55"/>
        <v>0.49770599999999998</v>
      </c>
      <c r="AF135" s="10">
        <f t="shared" si="83"/>
        <v>0.481902</v>
      </c>
      <c r="AG135" s="66">
        <f t="shared" si="56"/>
        <v>0.481902</v>
      </c>
      <c r="AH135" s="67">
        <f t="shared" si="57"/>
        <v>0</v>
      </c>
      <c r="AI135" s="68">
        <f t="shared" si="74"/>
        <v>0.481902</v>
      </c>
      <c r="AJ135" s="63">
        <v>0</v>
      </c>
      <c r="AK135">
        <v>0</v>
      </c>
      <c r="AL135" s="26">
        <f t="shared" si="75"/>
        <v>0</v>
      </c>
      <c r="AM135" s="63">
        <v>0</v>
      </c>
      <c r="AN135">
        <v>0</v>
      </c>
      <c r="AO135" s="26">
        <f t="shared" si="76"/>
        <v>0</v>
      </c>
      <c r="AP135" s="26">
        <f t="shared" si="58"/>
        <v>11459238</v>
      </c>
      <c r="AQ135" s="26">
        <f t="shared" si="77"/>
        <v>11459238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85"/>
        <v>3905206</v>
      </c>
      <c r="AV135" s="70" t="str">
        <f t="shared" si="87"/>
        <v>No</v>
      </c>
      <c r="AW135" s="69">
        <f t="shared" si="78"/>
        <v>0</v>
      </c>
      <c r="AX135" s="71">
        <f t="shared" si="79"/>
        <v>15364444</v>
      </c>
      <c r="AY135" s="72">
        <f t="shared" si="86"/>
        <v>15364444</v>
      </c>
      <c r="AZ135" s="73">
        <f t="shared" si="80"/>
        <v>0</v>
      </c>
      <c r="BA135" s="73"/>
      <c r="BB135" s="73">
        <f t="shared" si="81"/>
        <v>13472.856054210553</v>
      </c>
      <c r="BC135" s="26"/>
      <c r="BE135" s="74">
        <f t="shared" si="82"/>
        <v>-3905206</v>
      </c>
      <c r="BF135" s="74">
        <f t="shared" si="89"/>
        <v>-3905206</v>
      </c>
      <c r="BG135" s="74">
        <f t="shared" si="89"/>
        <v>-3905206</v>
      </c>
      <c r="BH135" s="74">
        <f t="shared" si="89"/>
        <v>-3905206</v>
      </c>
      <c r="BI135" s="74">
        <f t="shared" si="89"/>
        <v>-3905206</v>
      </c>
      <c r="BJ135" s="74">
        <f t="shared" si="89"/>
        <v>-3905206</v>
      </c>
      <c r="BK135" s="74">
        <f t="shared" si="89"/>
        <v>-3905206</v>
      </c>
      <c r="BL135" s="74">
        <f t="shared" si="89"/>
        <v>-3905206</v>
      </c>
      <c r="BM135" s="74"/>
      <c r="BO135" s="74">
        <f t="shared" si="90"/>
        <v>0</v>
      </c>
      <c r="BP135" s="74">
        <f t="shared" si="90"/>
        <v>-558053.93740000005</v>
      </c>
      <c r="BQ135" s="74">
        <f t="shared" si="90"/>
        <v>-650997.84019999998</v>
      </c>
      <c r="BR135" s="74">
        <f t="shared" si="90"/>
        <v>-781041.20000000007</v>
      </c>
      <c r="BS135" s="74">
        <f t="shared" si="90"/>
        <v>-976301.5</v>
      </c>
      <c r="BT135" s="74">
        <f t="shared" si="90"/>
        <v>-1301605.1598</v>
      </c>
      <c r="BU135" s="74">
        <f t="shared" si="90"/>
        <v>-1952603</v>
      </c>
      <c r="BV135" s="74">
        <f t="shared" si="90"/>
        <v>-3905206</v>
      </c>
      <c r="BX135" s="74">
        <f t="shared" si="61"/>
        <v>15364444</v>
      </c>
      <c r="BY135" s="74">
        <f t="shared" si="91"/>
        <v>14806390.0626</v>
      </c>
      <c r="BZ135" s="74">
        <f t="shared" si="91"/>
        <v>14713446.1598</v>
      </c>
      <c r="CA135" s="74">
        <f t="shared" si="91"/>
        <v>14583402.800000001</v>
      </c>
      <c r="CB135" s="74">
        <f t="shared" si="91"/>
        <v>14388142.5</v>
      </c>
      <c r="CC135" s="74">
        <f t="shared" si="91"/>
        <v>14062838.8402</v>
      </c>
      <c r="CD135" s="74">
        <f t="shared" si="91"/>
        <v>13411841</v>
      </c>
      <c r="CE135" s="74">
        <f t="shared" si="91"/>
        <v>11459238</v>
      </c>
      <c r="CF135" s="74"/>
      <c r="CG135" s="74">
        <f t="shared" si="63"/>
        <v>15364444</v>
      </c>
      <c r="CH135" s="74">
        <f t="shared" si="92"/>
        <v>15364444</v>
      </c>
      <c r="CI135" s="74">
        <f t="shared" si="92"/>
        <v>15364444</v>
      </c>
      <c r="CJ135" s="74">
        <f t="shared" si="92"/>
        <v>15364444</v>
      </c>
      <c r="CK135" s="74">
        <f t="shared" si="92"/>
        <v>15364444</v>
      </c>
      <c r="CL135" s="74">
        <f t="shared" si="92"/>
        <v>15364444</v>
      </c>
      <c r="CM135" s="74">
        <f t="shared" si="92"/>
        <v>15364444</v>
      </c>
      <c r="CN135" s="74">
        <f t="shared" si="92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>
        <v>38</v>
      </c>
      <c r="H136" s="6">
        <v>110</v>
      </c>
      <c r="I136" s="2" t="s">
        <v>297</v>
      </c>
      <c r="J136" s="60"/>
      <c r="K136" s="123">
        <v>2156.2800000000002</v>
      </c>
      <c r="L136" s="76"/>
      <c r="M136" s="121">
        <v>856</v>
      </c>
      <c r="N136" s="64">
        <f t="shared" si="65"/>
        <v>256.8</v>
      </c>
      <c r="O136" s="64">
        <f t="shared" si="66"/>
        <v>1293.77</v>
      </c>
      <c r="P136" s="64">
        <f t="shared" si="67"/>
        <v>0</v>
      </c>
      <c r="Q136" s="64">
        <f t="shared" si="68"/>
        <v>0</v>
      </c>
      <c r="R136" s="65">
        <f t="shared" si="69"/>
        <v>0.4</v>
      </c>
      <c r="S136" s="65">
        <f t="shared" si="51"/>
        <v>0</v>
      </c>
      <c r="T136" s="64">
        <f t="shared" si="52"/>
        <v>0</v>
      </c>
      <c r="U136" s="64">
        <f t="shared" si="70"/>
        <v>0</v>
      </c>
      <c r="V136" s="124">
        <v>157</v>
      </c>
      <c r="W136" s="64">
        <f t="shared" si="71"/>
        <v>39.25</v>
      </c>
      <c r="X136" s="27">
        <f t="shared" si="72"/>
        <v>256.8</v>
      </c>
      <c r="Y136" s="11">
        <f t="shared" si="73"/>
        <v>2452.3300000000004</v>
      </c>
      <c r="Z136" s="61">
        <v>2528139217.3299999</v>
      </c>
      <c r="AA136" s="63">
        <v>17479</v>
      </c>
      <c r="AB136" s="27">
        <f t="shared" si="53"/>
        <v>144638.66</v>
      </c>
      <c r="AC136" s="10">
        <f t="shared" si="54"/>
        <v>0.56386700000000001</v>
      </c>
      <c r="AD136" s="63">
        <v>78900</v>
      </c>
      <c r="AE136" s="10">
        <f t="shared" si="55"/>
        <v>0.57200899999999999</v>
      </c>
      <c r="AF136" s="10">
        <f t="shared" si="83"/>
        <v>0.43369000000000002</v>
      </c>
      <c r="AG136" s="66">
        <f t="shared" si="56"/>
        <v>0.43369000000000002</v>
      </c>
      <c r="AH136" s="67">
        <f t="shared" si="57"/>
        <v>0</v>
      </c>
      <c r="AI136" s="68">
        <f t="shared" si="74"/>
        <v>0.43369000000000002</v>
      </c>
      <c r="AJ136" s="63">
        <v>0</v>
      </c>
      <c r="AK136">
        <v>0</v>
      </c>
      <c r="AL136" s="26">
        <f t="shared" si="75"/>
        <v>0</v>
      </c>
      <c r="AM136" s="63">
        <v>0</v>
      </c>
      <c r="AN136">
        <v>0</v>
      </c>
      <c r="AO136" s="26">
        <f t="shared" si="76"/>
        <v>0</v>
      </c>
      <c r="AP136" s="26">
        <f t="shared" si="58"/>
        <v>12257425</v>
      </c>
      <c r="AQ136" s="26">
        <f t="shared" si="77"/>
        <v>12257425</v>
      </c>
      <c r="AR136" s="69">
        <v>10272197</v>
      </c>
      <c r="AS136" s="69">
        <f t="shared" si="84"/>
        <v>12257425</v>
      </c>
      <c r="AT136" s="63">
        <v>12181371</v>
      </c>
      <c r="AU136" s="26">
        <f t="shared" si="85"/>
        <v>76054</v>
      </c>
      <c r="AV136" s="70" t="str">
        <f t="shared" si="87"/>
        <v>Yes</v>
      </c>
      <c r="AW136" s="69">
        <f t="shared" si="78"/>
        <v>76054</v>
      </c>
      <c r="AX136" s="71">
        <f t="shared" si="79"/>
        <v>12257425</v>
      </c>
      <c r="AY136" s="72">
        <f t="shared" si="86"/>
        <v>12257425</v>
      </c>
      <c r="AZ136" s="73">
        <f t="shared" si="80"/>
        <v>76054</v>
      </c>
      <c r="BA136" s="73"/>
      <c r="BB136" s="73">
        <f t="shared" si="81"/>
        <v>13107.343781883616</v>
      </c>
      <c r="BC136" s="26"/>
      <c r="BE136" s="74">
        <f t="shared" si="82"/>
        <v>0</v>
      </c>
      <c r="BF136" s="74">
        <f t="shared" si="89"/>
        <v>0</v>
      </c>
      <c r="BG136" s="74">
        <f t="shared" si="89"/>
        <v>0</v>
      </c>
      <c r="BH136" s="74">
        <f t="shared" si="89"/>
        <v>0</v>
      </c>
      <c r="BI136" s="74">
        <f t="shared" si="89"/>
        <v>0</v>
      </c>
      <c r="BJ136" s="74">
        <f t="shared" si="89"/>
        <v>0</v>
      </c>
      <c r="BK136" s="74">
        <f t="shared" si="89"/>
        <v>0</v>
      </c>
      <c r="BL136" s="74">
        <f t="shared" si="89"/>
        <v>0</v>
      </c>
      <c r="BM136" s="74"/>
      <c r="BO136" s="74">
        <f t="shared" si="90"/>
        <v>0</v>
      </c>
      <c r="BP136" s="74">
        <f t="shared" si="90"/>
        <v>0</v>
      </c>
      <c r="BQ136" s="74">
        <f t="shared" si="90"/>
        <v>0</v>
      </c>
      <c r="BR136" s="74">
        <f t="shared" si="90"/>
        <v>0</v>
      </c>
      <c r="BS136" s="74">
        <f t="shared" si="90"/>
        <v>0</v>
      </c>
      <c r="BT136" s="74">
        <f t="shared" si="90"/>
        <v>0</v>
      </c>
      <c r="BU136" s="74">
        <f t="shared" si="90"/>
        <v>0</v>
      </c>
      <c r="BV136" s="74">
        <f t="shared" si="90"/>
        <v>0</v>
      </c>
      <c r="BX136" s="74">
        <f t="shared" si="61"/>
        <v>12257425</v>
      </c>
      <c r="BY136" s="74">
        <f t="shared" si="91"/>
        <v>12257425</v>
      </c>
      <c r="BZ136" s="74">
        <f t="shared" si="91"/>
        <v>12257425</v>
      </c>
      <c r="CA136" s="74">
        <f t="shared" si="91"/>
        <v>12257425</v>
      </c>
      <c r="CB136" s="74">
        <f t="shared" si="91"/>
        <v>12257425</v>
      </c>
      <c r="CC136" s="74">
        <f t="shared" si="91"/>
        <v>12257425</v>
      </c>
      <c r="CD136" s="74">
        <f t="shared" si="91"/>
        <v>12257425</v>
      </c>
      <c r="CE136" s="74">
        <f t="shared" si="91"/>
        <v>12257425</v>
      </c>
      <c r="CF136" s="74"/>
      <c r="CG136" s="74">
        <f t="shared" si="63"/>
        <v>12257425</v>
      </c>
      <c r="CH136" s="74">
        <f t="shared" si="92"/>
        <v>12257425</v>
      </c>
      <c r="CI136" s="74">
        <f t="shared" si="92"/>
        <v>12257425</v>
      </c>
      <c r="CJ136" s="74">
        <f t="shared" si="92"/>
        <v>12257425</v>
      </c>
      <c r="CK136" s="74">
        <f t="shared" si="92"/>
        <v>12257425</v>
      </c>
      <c r="CL136" s="74">
        <f t="shared" si="92"/>
        <v>12257425</v>
      </c>
      <c r="CM136" s="74">
        <f t="shared" si="92"/>
        <v>12257425</v>
      </c>
      <c r="CN136" s="74">
        <f t="shared" si="92"/>
        <v>12257425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>
        <v>18</v>
      </c>
      <c r="H137" s="6">
        <v>111</v>
      </c>
      <c r="I137" s="2" t="s">
        <v>298</v>
      </c>
      <c r="J137" s="60"/>
      <c r="K137" s="123">
        <v>1345.07</v>
      </c>
      <c r="L137" s="76"/>
      <c r="M137" s="121">
        <v>618</v>
      </c>
      <c r="N137" s="64">
        <f t="shared" si="65"/>
        <v>185.4</v>
      </c>
      <c r="O137" s="64">
        <f t="shared" si="66"/>
        <v>807.04</v>
      </c>
      <c r="P137" s="64">
        <f t="shared" si="67"/>
        <v>0</v>
      </c>
      <c r="Q137" s="64">
        <f t="shared" si="68"/>
        <v>0</v>
      </c>
      <c r="R137" s="65">
        <f t="shared" si="69"/>
        <v>0.46</v>
      </c>
      <c r="S137" s="65">
        <f t="shared" si="51"/>
        <v>0</v>
      </c>
      <c r="T137" s="64">
        <f t="shared" si="52"/>
        <v>0</v>
      </c>
      <c r="U137" s="64">
        <f t="shared" si="70"/>
        <v>0</v>
      </c>
      <c r="V137" s="124">
        <v>46</v>
      </c>
      <c r="W137" s="64">
        <f t="shared" si="71"/>
        <v>11.5</v>
      </c>
      <c r="X137" s="27">
        <f t="shared" si="72"/>
        <v>185.4</v>
      </c>
      <c r="Y137" s="11">
        <f t="shared" si="73"/>
        <v>1541.97</v>
      </c>
      <c r="Z137" s="61">
        <v>1397791305</v>
      </c>
      <c r="AA137" s="63">
        <v>11711</v>
      </c>
      <c r="AB137" s="27">
        <f t="shared" si="53"/>
        <v>119357.13</v>
      </c>
      <c r="AC137" s="10">
        <f t="shared" si="54"/>
        <v>0.465308</v>
      </c>
      <c r="AD137" s="63">
        <v>94600</v>
      </c>
      <c r="AE137" s="10">
        <f t="shared" si="55"/>
        <v>0.68583099999999997</v>
      </c>
      <c r="AF137" s="10">
        <f t="shared" si="83"/>
        <v>0.46853499999999998</v>
      </c>
      <c r="AG137" s="66">
        <f t="shared" si="56"/>
        <v>0.46853499999999998</v>
      </c>
      <c r="AH137" s="67">
        <f t="shared" si="57"/>
        <v>0.03</v>
      </c>
      <c r="AI137" s="68">
        <f t="shared" si="74"/>
        <v>0.49853499999999995</v>
      </c>
      <c r="AJ137" s="63">
        <v>0</v>
      </c>
      <c r="AK137">
        <v>0</v>
      </c>
      <c r="AL137" s="26">
        <f t="shared" si="75"/>
        <v>0</v>
      </c>
      <c r="AM137" s="63">
        <v>0</v>
      </c>
      <c r="AN137">
        <v>0</v>
      </c>
      <c r="AO137" s="26">
        <f t="shared" si="76"/>
        <v>0</v>
      </c>
      <c r="AP137" s="26">
        <f t="shared" si="58"/>
        <v>8859567</v>
      </c>
      <c r="AQ137" s="26">
        <f t="shared" si="77"/>
        <v>8859567</v>
      </c>
      <c r="AR137" s="69">
        <v>9761632</v>
      </c>
      <c r="AS137" s="69">
        <f t="shared" si="84"/>
        <v>8859567</v>
      </c>
      <c r="AT137" s="63">
        <v>9802121</v>
      </c>
      <c r="AU137" s="26">
        <f t="shared" si="85"/>
        <v>942554</v>
      </c>
      <c r="AV137" s="70" t="str">
        <f t="shared" si="87"/>
        <v>No</v>
      </c>
      <c r="AW137" s="69">
        <f t="shared" si="78"/>
        <v>0</v>
      </c>
      <c r="AX137" s="71">
        <f t="shared" si="79"/>
        <v>9802121</v>
      </c>
      <c r="AY137" s="72">
        <f t="shared" si="86"/>
        <v>9802121</v>
      </c>
      <c r="AZ137" s="73">
        <f t="shared" si="80"/>
        <v>0</v>
      </c>
      <c r="BA137" s="73"/>
      <c r="BB137" s="73">
        <f t="shared" si="81"/>
        <v>13212.10364516345</v>
      </c>
      <c r="BC137" s="26"/>
      <c r="BE137" s="74">
        <f t="shared" si="82"/>
        <v>-942554</v>
      </c>
      <c r="BF137" s="74">
        <f t="shared" si="89"/>
        <v>-942554</v>
      </c>
      <c r="BG137" s="74">
        <f t="shared" si="89"/>
        <v>-807863.03339999914</v>
      </c>
      <c r="BH137" s="74">
        <f t="shared" si="89"/>
        <v>-673192.26573221944</v>
      </c>
      <c r="BI137" s="74">
        <f t="shared" si="89"/>
        <v>-538553.81258577481</v>
      </c>
      <c r="BJ137" s="74">
        <f t="shared" si="89"/>
        <v>-403915.35943933204</v>
      </c>
      <c r="BK137" s="74">
        <f t="shared" si="89"/>
        <v>-269290.37013820186</v>
      </c>
      <c r="BL137" s="74">
        <f t="shared" si="89"/>
        <v>-134645.18506910093</v>
      </c>
      <c r="BM137" s="74"/>
      <c r="BO137" s="74">
        <f t="shared" si="90"/>
        <v>0</v>
      </c>
      <c r="BP137" s="74">
        <f t="shared" si="90"/>
        <v>-134690.96659999999</v>
      </c>
      <c r="BQ137" s="74">
        <f t="shared" si="90"/>
        <v>-134670.76766777984</v>
      </c>
      <c r="BR137" s="74">
        <f t="shared" si="90"/>
        <v>-134638.45314644391</v>
      </c>
      <c r="BS137" s="74">
        <f t="shared" si="90"/>
        <v>-134638.4531464437</v>
      </c>
      <c r="BT137" s="74">
        <f t="shared" si="90"/>
        <v>-134624.98930112936</v>
      </c>
      <c r="BU137" s="74">
        <f t="shared" si="90"/>
        <v>-134645.18506910093</v>
      </c>
      <c r="BV137" s="74">
        <f t="shared" si="90"/>
        <v>-134645.18506910093</v>
      </c>
      <c r="BX137" s="74">
        <f t="shared" si="61"/>
        <v>9802121</v>
      </c>
      <c r="BY137" s="74">
        <f t="shared" si="91"/>
        <v>9667430.0333999991</v>
      </c>
      <c r="BZ137" s="74">
        <f t="shared" si="91"/>
        <v>9532759.2657322194</v>
      </c>
      <c r="CA137" s="74">
        <f t="shared" si="91"/>
        <v>9398120.8125857748</v>
      </c>
      <c r="CB137" s="74">
        <f t="shared" si="91"/>
        <v>9263482.359439332</v>
      </c>
      <c r="CC137" s="74">
        <f t="shared" si="91"/>
        <v>9128857.3701382019</v>
      </c>
      <c r="CD137" s="74">
        <f t="shared" si="91"/>
        <v>8994212.1850691009</v>
      </c>
      <c r="CE137" s="74">
        <f t="shared" si="91"/>
        <v>8859567</v>
      </c>
      <c r="CF137" s="74"/>
      <c r="CG137" s="74">
        <f t="shared" si="63"/>
        <v>9802121</v>
      </c>
      <c r="CH137" s="74">
        <f t="shared" si="92"/>
        <v>9667430.0333999991</v>
      </c>
      <c r="CI137" s="74">
        <f t="shared" si="92"/>
        <v>9532759.2657322194</v>
      </c>
      <c r="CJ137" s="74">
        <f t="shared" si="92"/>
        <v>9398120.8125857748</v>
      </c>
      <c r="CK137" s="74">
        <f t="shared" si="92"/>
        <v>9263482.359439332</v>
      </c>
      <c r="CL137" s="74">
        <f t="shared" si="92"/>
        <v>9128857.3701382019</v>
      </c>
      <c r="CM137" s="74">
        <f t="shared" si="92"/>
        <v>8994212.1850691009</v>
      </c>
      <c r="CN137" s="74">
        <f t="shared" si="92"/>
        <v>8859567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>
        <v>0</v>
      </c>
      <c r="H138" s="6">
        <v>112</v>
      </c>
      <c r="I138" s="2" t="s">
        <v>299</v>
      </c>
      <c r="J138" s="60"/>
      <c r="K138" s="123">
        <v>500.38</v>
      </c>
      <c r="L138" s="62"/>
      <c r="M138" s="121">
        <v>99</v>
      </c>
      <c r="N138" s="64">
        <f t="shared" si="65"/>
        <v>29.7</v>
      </c>
      <c r="O138" s="64">
        <f t="shared" si="66"/>
        <v>300.23</v>
      </c>
      <c r="P138" s="64">
        <f t="shared" si="67"/>
        <v>0</v>
      </c>
      <c r="Q138" s="64">
        <f t="shared" si="68"/>
        <v>0</v>
      </c>
      <c r="R138" s="65">
        <f t="shared" si="69"/>
        <v>0.2</v>
      </c>
      <c r="S138" s="65">
        <f t="shared" si="51"/>
        <v>0</v>
      </c>
      <c r="T138" s="64">
        <f t="shared" si="52"/>
        <v>0</v>
      </c>
      <c r="U138" s="64">
        <f t="shared" si="70"/>
        <v>0</v>
      </c>
      <c r="V138" s="124">
        <v>8</v>
      </c>
      <c r="W138" s="64">
        <f t="shared" si="71"/>
        <v>2</v>
      </c>
      <c r="X138" s="27">
        <f t="shared" si="72"/>
        <v>29.7</v>
      </c>
      <c r="Y138" s="11">
        <f t="shared" si="73"/>
        <v>532.08000000000004</v>
      </c>
      <c r="Z138" s="61">
        <v>736886824.66999996</v>
      </c>
      <c r="AA138" s="63">
        <v>4307</v>
      </c>
      <c r="AB138" s="27">
        <f t="shared" si="53"/>
        <v>171090.51</v>
      </c>
      <c r="AC138" s="10">
        <f t="shared" si="54"/>
        <v>0.66698800000000003</v>
      </c>
      <c r="AD138" s="63">
        <v>98750</v>
      </c>
      <c r="AE138" s="10">
        <f t="shared" si="55"/>
        <v>0.71591700000000003</v>
      </c>
      <c r="AF138" s="10">
        <f t="shared" si="83"/>
        <v>0.31833299999999998</v>
      </c>
      <c r="AG138" s="66">
        <f t="shared" si="56"/>
        <v>0.31833299999999998</v>
      </c>
      <c r="AH138" s="67">
        <f t="shared" si="57"/>
        <v>0</v>
      </c>
      <c r="AI138" s="68">
        <f t="shared" si="74"/>
        <v>0.31833299999999998</v>
      </c>
      <c r="AJ138" s="63">
        <v>0</v>
      </c>
      <c r="AK138">
        <v>0</v>
      </c>
      <c r="AL138" s="26">
        <f t="shared" si="75"/>
        <v>0</v>
      </c>
      <c r="AM138" s="63">
        <v>158</v>
      </c>
      <c r="AN138">
        <v>4</v>
      </c>
      <c r="AO138" s="26">
        <f t="shared" si="76"/>
        <v>63200</v>
      </c>
      <c r="AP138" s="26">
        <f t="shared" si="58"/>
        <v>1952089</v>
      </c>
      <c r="AQ138" s="26">
        <f t="shared" si="77"/>
        <v>2015289</v>
      </c>
      <c r="AR138" s="69">
        <v>3073015</v>
      </c>
      <c r="AS138" s="69">
        <f t="shared" si="84"/>
        <v>2015289</v>
      </c>
      <c r="AT138" s="63">
        <v>2670987</v>
      </c>
      <c r="AU138" s="26">
        <f t="shared" si="85"/>
        <v>655698</v>
      </c>
      <c r="AV138" s="70" t="str">
        <f t="shared" si="87"/>
        <v>No</v>
      </c>
      <c r="AW138" s="69">
        <f t="shared" si="78"/>
        <v>0</v>
      </c>
      <c r="AX138" s="71">
        <f t="shared" si="79"/>
        <v>2670987</v>
      </c>
      <c r="AY138" s="72">
        <f t="shared" si="86"/>
        <v>2670987</v>
      </c>
      <c r="AZ138" s="73">
        <f t="shared" si="80"/>
        <v>0</v>
      </c>
      <c r="BA138" s="73"/>
      <c r="BB138" s="73">
        <f t="shared" si="81"/>
        <v>12255.130101123148</v>
      </c>
      <c r="BC138" s="26"/>
      <c r="BE138" s="74">
        <f t="shared" si="82"/>
        <v>-655698</v>
      </c>
      <c r="BF138" s="74">
        <f t="shared" si="89"/>
        <v>-655698</v>
      </c>
      <c r="BG138" s="74">
        <f t="shared" si="89"/>
        <v>-561998.75579999993</v>
      </c>
      <c r="BH138" s="74">
        <f t="shared" si="89"/>
        <v>-468313.56320813997</v>
      </c>
      <c r="BI138" s="74">
        <f t="shared" si="89"/>
        <v>-374650.85056651197</v>
      </c>
      <c r="BJ138" s="74">
        <f t="shared" si="89"/>
        <v>-280988.13792488398</v>
      </c>
      <c r="BK138" s="74">
        <f t="shared" si="89"/>
        <v>-187334.79155452037</v>
      </c>
      <c r="BL138" s="74">
        <f t="shared" si="89"/>
        <v>-93667.395777259953</v>
      </c>
      <c r="BM138" s="74"/>
      <c r="BO138" s="74">
        <f t="shared" si="90"/>
        <v>0</v>
      </c>
      <c r="BP138" s="74">
        <f t="shared" si="90"/>
        <v>-93699.244200000001</v>
      </c>
      <c r="BQ138" s="74">
        <f t="shared" si="90"/>
        <v>-93685.192591859974</v>
      </c>
      <c r="BR138" s="74">
        <f t="shared" si="90"/>
        <v>-93662.712641627993</v>
      </c>
      <c r="BS138" s="74">
        <f t="shared" si="90"/>
        <v>-93662.712641627993</v>
      </c>
      <c r="BT138" s="74">
        <f t="shared" si="90"/>
        <v>-93653.346370363826</v>
      </c>
      <c r="BU138" s="74">
        <f t="shared" si="90"/>
        <v>-93667.395777260186</v>
      </c>
      <c r="BV138" s="74">
        <f t="shared" si="90"/>
        <v>-93667.395777259953</v>
      </c>
      <c r="BX138" s="74">
        <f t="shared" si="61"/>
        <v>2670987</v>
      </c>
      <c r="BY138" s="74">
        <f t="shared" si="91"/>
        <v>2577287.7557999999</v>
      </c>
      <c r="BZ138" s="74">
        <f t="shared" si="91"/>
        <v>2483602.56320814</v>
      </c>
      <c r="CA138" s="74">
        <f t="shared" si="91"/>
        <v>2389939.850566512</v>
      </c>
      <c r="CB138" s="74">
        <f t="shared" si="91"/>
        <v>2296277.137924884</v>
      </c>
      <c r="CC138" s="74">
        <f t="shared" si="91"/>
        <v>2202623.7915545204</v>
      </c>
      <c r="CD138" s="74">
        <f t="shared" si="91"/>
        <v>2108956.39577726</v>
      </c>
      <c r="CE138" s="74">
        <f t="shared" si="91"/>
        <v>2015289</v>
      </c>
      <c r="CF138" s="74"/>
      <c r="CG138" s="74">
        <f t="shared" si="63"/>
        <v>2670987</v>
      </c>
      <c r="CH138" s="74">
        <f t="shared" si="92"/>
        <v>2577287.7557999999</v>
      </c>
      <c r="CI138" s="74">
        <f t="shared" si="92"/>
        <v>2483602.56320814</v>
      </c>
      <c r="CJ138" s="74">
        <f t="shared" si="92"/>
        <v>2389939.850566512</v>
      </c>
      <c r="CK138" s="74">
        <f t="shared" si="92"/>
        <v>2296277.137924884</v>
      </c>
      <c r="CL138" s="74">
        <f t="shared" si="92"/>
        <v>2202623.7915545204</v>
      </c>
      <c r="CM138" s="74">
        <f t="shared" si="92"/>
        <v>2108956.39577726</v>
      </c>
      <c r="CN138" s="74">
        <f t="shared" si="92"/>
        <v>2015289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>
        <v>0</v>
      </c>
      <c r="H139" s="6">
        <v>113</v>
      </c>
      <c r="I139" s="2" t="s">
        <v>300</v>
      </c>
      <c r="J139" s="60"/>
      <c r="K139" s="123">
        <v>1238.29</v>
      </c>
      <c r="L139" s="62"/>
      <c r="M139" s="121">
        <v>348</v>
      </c>
      <c r="N139" s="64">
        <f t="shared" si="65"/>
        <v>104.4</v>
      </c>
      <c r="O139" s="64">
        <f t="shared" si="66"/>
        <v>742.97</v>
      </c>
      <c r="P139" s="64">
        <f t="shared" si="67"/>
        <v>0</v>
      </c>
      <c r="Q139" s="64">
        <f t="shared" si="68"/>
        <v>0</v>
      </c>
      <c r="R139" s="65">
        <f t="shared" si="69"/>
        <v>0.28000000000000003</v>
      </c>
      <c r="S139" s="65">
        <f t="shared" si="51"/>
        <v>0</v>
      </c>
      <c r="T139" s="64">
        <f t="shared" si="52"/>
        <v>0</v>
      </c>
      <c r="U139" s="64">
        <f t="shared" si="70"/>
        <v>0</v>
      </c>
      <c r="V139" s="124">
        <v>36</v>
      </c>
      <c r="W139" s="64">
        <f t="shared" si="71"/>
        <v>9</v>
      </c>
      <c r="X139" s="27">
        <f t="shared" si="72"/>
        <v>104.4</v>
      </c>
      <c r="Y139" s="11">
        <f t="shared" si="73"/>
        <v>1351.69</v>
      </c>
      <c r="Z139" s="61">
        <v>1480511474.6700001</v>
      </c>
      <c r="AA139" s="63">
        <v>9429</v>
      </c>
      <c r="AB139" s="27">
        <f t="shared" si="53"/>
        <v>157016.81</v>
      </c>
      <c r="AC139" s="10">
        <f t="shared" si="54"/>
        <v>0.61212200000000005</v>
      </c>
      <c r="AD139" s="63">
        <v>116098</v>
      </c>
      <c r="AE139" s="10">
        <f t="shared" si="55"/>
        <v>0.84168699999999996</v>
      </c>
      <c r="AF139" s="10">
        <f t="shared" si="83"/>
        <v>0.31900899999999999</v>
      </c>
      <c r="AG139" s="66">
        <f t="shared" si="56"/>
        <v>0.31900899999999999</v>
      </c>
      <c r="AH139" s="67">
        <f t="shared" si="57"/>
        <v>0</v>
      </c>
      <c r="AI139" s="68">
        <f t="shared" si="74"/>
        <v>0.31900899999999999</v>
      </c>
      <c r="AJ139" s="63">
        <v>0</v>
      </c>
      <c r="AK139">
        <v>0</v>
      </c>
      <c r="AL139" s="26">
        <f t="shared" si="75"/>
        <v>0</v>
      </c>
      <c r="AM139" s="63">
        <v>0</v>
      </c>
      <c r="AN139">
        <v>0</v>
      </c>
      <c r="AO139" s="26">
        <f t="shared" si="76"/>
        <v>0</v>
      </c>
      <c r="AP139" s="26">
        <f t="shared" si="58"/>
        <v>4969595</v>
      </c>
      <c r="AQ139" s="26">
        <f t="shared" si="77"/>
        <v>4969595</v>
      </c>
      <c r="AR139" s="69">
        <v>4363751</v>
      </c>
      <c r="AS139" s="69">
        <f t="shared" si="84"/>
        <v>4969595</v>
      </c>
      <c r="AT139" s="63">
        <v>4775020</v>
      </c>
      <c r="AU139" s="26">
        <f t="shared" si="85"/>
        <v>194575</v>
      </c>
      <c r="AV139" s="70" t="str">
        <f t="shared" si="87"/>
        <v>Yes</v>
      </c>
      <c r="AW139" s="69">
        <f t="shared" si="78"/>
        <v>194575</v>
      </c>
      <c r="AX139" s="71">
        <f t="shared" si="79"/>
        <v>4969595</v>
      </c>
      <c r="AY139" s="72">
        <f t="shared" si="86"/>
        <v>4969595</v>
      </c>
      <c r="AZ139" s="73">
        <f t="shared" si="80"/>
        <v>194575</v>
      </c>
      <c r="BA139" s="73"/>
      <c r="BB139" s="73">
        <f t="shared" si="81"/>
        <v>12580.435318059583</v>
      </c>
      <c r="BC139" s="26"/>
      <c r="BE139" s="74">
        <f t="shared" si="82"/>
        <v>0</v>
      </c>
      <c r="BF139" s="74">
        <f t="shared" si="89"/>
        <v>0</v>
      </c>
      <c r="BG139" s="74">
        <f t="shared" si="89"/>
        <v>0</v>
      </c>
      <c r="BH139" s="74">
        <f t="shared" si="89"/>
        <v>0</v>
      </c>
      <c r="BI139" s="74">
        <f t="shared" si="89"/>
        <v>0</v>
      </c>
      <c r="BJ139" s="74">
        <f t="shared" si="89"/>
        <v>0</v>
      </c>
      <c r="BK139" s="74">
        <f t="shared" si="89"/>
        <v>0</v>
      </c>
      <c r="BL139" s="74">
        <f t="shared" si="89"/>
        <v>0</v>
      </c>
      <c r="BM139" s="74"/>
      <c r="BO139" s="74">
        <f t="shared" si="90"/>
        <v>0</v>
      </c>
      <c r="BP139" s="74">
        <f t="shared" si="90"/>
        <v>0</v>
      </c>
      <c r="BQ139" s="74">
        <f t="shared" si="90"/>
        <v>0</v>
      </c>
      <c r="BR139" s="74">
        <f t="shared" si="90"/>
        <v>0</v>
      </c>
      <c r="BS139" s="74">
        <f t="shared" si="90"/>
        <v>0</v>
      </c>
      <c r="BT139" s="74">
        <f t="shared" si="90"/>
        <v>0</v>
      </c>
      <c r="BU139" s="74">
        <f t="shared" si="90"/>
        <v>0</v>
      </c>
      <c r="BV139" s="74">
        <f t="shared" si="90"/>
        <v>0</v>
      </c>
      <c r="BX139" s="74">
        <f t="shared" si="61"/>
        <v>4969595</v>
      </c>
      <c r="BY139" s="74">
        <f t="shared" si="91"/>
        <v>4969595</v>
      </c>
      <c r="BZ139" s="74">
        <f t="shared" si="91"/>
        <v>4969595</v>
      </c>
      <c r="CA139" s="74">
        <f t="shared" si="91"/>
        <v>4969595</v>
      </c>
      <c r="CB139" s="74">
        <f t="shared" si="91"/>
        <v>4969595</v>
      </c>
      <c r="CC139" s="74">
        <f t="shared" si="91"/>
        <v>4969595</v>
      </c>
      <c r="CD139" s="74">
        <f t="shared" si="91"/>
        <v>4969595</v>
      </c>
      <c r="CE139" s="74">
        <f t="shared" si="91"/>
        <v>4969595</v>
      </c>
      <c r="CF139" s="74"/>
      <c r="CG139" s="74">
        <f t="shared" si="63"/>
        <v>4969595</v>
      </c>
      <c r="CH139" s="74">
        <f t="shared" ref="CH139:CN154" si="93">IF(OR($C139=1,$B139=1),MAX(BY139,CG139,$AR139),BY139)</f>
        <v>4969595</v>
      </c>
      <c r="CI139" s="74">
        <f t="shared" si="93"/>
        <v>4969595</v>
      </c>
      <c r="CJ139" s="74">
        <f t="shared" si="93"/>
        <v>4969595</v>
      </c>
      <c r="CK139" s="74">
        <f t="shared" si="93"/>
        <v>4969595</v>
      </c>
      <c r="CL139" s="74">
        <f t="shared" si="93"/>
        <v>4969595</v>
      </c>
      <c r="CM139" s="74">
        <f t="shared" si="93"/>
        <v>4969595</v>
      </c>
      <c r="CN139" s="74">
        <f t="shared" si="93"/>
        <v>4969595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>
        <v>0</v>
      </c>
      <c r="H140" s="6">
        <v>114</v>
      </c>
      <c r="I140" s="2" t="s">
        <v>301</v>
      </c>
      <c r="J140" s="60"/>
      <c r="K140" s="123">
        <v>590.16999999999996</v>
      </c>
      <c r="L140" s="76"/>
      <c r="M140" s="121">
        <v>180</v>
      </c>
      <c r="N140" s="64">
        <f t="shared" si="65"/>
        <v>54</v>
      </c>
      <c r="O140" s="64">
        <f t="shared" si="66"/>
        <v>354.1</v>
      </c>
      <c r="P140" s="64">
        <f t="shared" si="67"/>
        <v>0</v>
      </c>
      <c r="Q140" s="64">
        <f t="shared" si="68"/>
        <v>0</v>
      </c>
      <c r="R140" s="65">
        <f t="shared" si="69"/>
        <v>0.3</v>
      </c>
      <c r="S140" s="65">
        <f t="shared" si="51"/>
        <v>0</v>
      </c>
      <c r="T140" s="64">
        <f t="shared" si="52"/>
        <v>0</v>
      </c>
      <c r="U140" s="64">
        <f t="shared" si="70"/>
        <v>0</v>
      </c>
      <c r="V140" s="124">
        <v>6</v>
      </c>
      <c r="W140" s="64">
        <f t="shared" si="71"/>
        <v>1.5</v>
      </c>
      <c r="X140" s="27">
        <f t="shared" si="72"/>
        <v>54</v>
      </c>
      <c r="Y140" s="11">
        <f t="shared" si="73"/>
        <v>645.66999999999996</v>
      </c>
      <c r="Z140" s="61">
        <v>854551998.33000004</v>
      </c>
      <c r="AA140" s="63">
        <v>4840</v>
      </c>
      <c r="AB140" s="27">
        <f t="shared" si="53"/>
        <v>176560.33</v>
      </c>
      <c r="AC140" s="10">
        <f t="shared" si="54"/>
        <v>0.68831200000000003</v>
      </c>
      <c r="AD140" s="63">
        <v>103816</v>
      </c>
      <c r="AE140" s="10">
        <f t="shared" si="55"/>
        <v>0.75264500000000001</v>
      </c>
      <c r="AF140" s="10">
        <f t="shared" si="83"/>
        <v>0.29238799999999998</v>
      </c>
      <c r="AG140" s="66">
        <f t="shared" si="56"/>
        <v>0.29238799999999998</v>
      </c>
      <c r="AH140" s="67">
        <f t="shared" si="57"/>
        <v>0</v>
      </c>
      <c r="AI140" s="68">
        <f t="shared" si="74"/>
        <v>0.29238799999999998</v>
      </c>
      <c r="AJ140" s="63">
        <v>0</v>
      </c>
      <c r="AK140">
        <v>0</v>
      </c>
      <c r="AL140" s="26">
        <f t="shared" si="75"/>
        <v>0</v>
      </c>
      <c r="AM140" s="63">
        <v>102</v>
      </c>
      <c r="AN140">
        <v>4</v>
      </c>
      <c r="AO140" s="26">
        <f t="shared" si="76"/>
        <v>40800</v>
      </c>
      <c r="AP140" s="26">
        <f t="shared" si="58"/>
        <v>2175760</v>
      </c>
      <c r="AQ140" s="26">
        <f t="shared" si="77"/>
        <v>2216560</v>
      </c>
      <c r="AR140" s="69">
        <v>3012017</v>
      </c>
      <c r="AS140" s="69">
        <f t="shared" si="84"/>
        <v>2216560</v>
      </c>
      <c r="AT140" s="63">
        <v>2952496</v>
      </c>
      <c r="AU140" s="26">
        <f t="shared" si="85"/>
        <v>735936</v>
      </c>
      <c r="AV140" s="70" t="str">
        <f t="shared" si="87"/>
        <v>No</v>
      </c>
      <c r="AW140" s="69">
        <f t="shared" si="78"/>
        <v>0</v>
      </c>
      <c r="AX140" s="71">
        <f t="shared" si="79"/>
        <v>2952496</v>
      </c>
      <c r="AY140" s="72">
        <f t="shared" si="86"/>
        <v>2952496</v>
      </c>
      <c r="AZ140" s="73">
        <f t="shared" si="80"/>
        <v>0</v>
      </c>
      <c r="BA140" s="73"/>
      <c r="BB140" s="73">
        <f t="shared" si="81"/>
        <v>12608.81906908179</v>
      </c>
      <c r="BC140" s="26"/>
      <c r="BE140" s="74">
        <f t="shared" si="82"/>
        <v>-735936</v>
      </c>
      <c r="BF140" s="74">
        <f t="shared" si="89"/>
        <v>-735936</v>
      </c>
      <c r="BG140" s="74">
        <f t="shared" si="89"/>
        <v>-630770.74560000002</v>
      </c>
      <c r="BH140" s="74">
        <f t="shared" si="89"/>
        <v>-525621.26230848022</v>
      </c>
      <c r="BI140" s="74">
        <f t="shared" si="89"/>
        <v>-420497.00984678417</v>
      </c>
      <c r="BJ140" s="74">
        <f t="shared" si="89"/>
        <v>-315372.75738508813</v>
      </c>
      <c r="BK140" s="74">
        <f t="shared" si="89"/>
        <v>-210259.01734863827</v>
      </c>
      <c r="BL140" s="74">
        <f t="shared" si="89"/>
        <v>-105129.5086743189</v>
      </c>
      <c r="BM140" s="74"/>
      <c r="BO140" s="74">
        <f t="shared" si="90"/>
        <v>0</v>
      </c>
      <c r="BP140" s="74">
        <f t="shared" si="90"/>
        <v>-105165.25440000001</v>
      </c>
      <c r="BQ140" s="74">
        <f t="shared" si="90"/>
        <v>-105149.48329151999</v>
      </c>
      <c r="BR140" s="74">
        <f t="shared" si="90"/>
        <v>-105124.25246169604</v>
      </c>
      <c r="BS140" s="74">
        <f t="shared" si="90"/>
        <v>-105124.25246169604</v>
      </c>
      <c r="BT140" s="74">
        <f t="shared" si="90"/>
        <v>-105113.74003644988</v>
      </c>
      <c r="BU140" s="74">
        <f t="shared" si="90"/>
        <v>-105129.50867431914</v>
      </c>
      <c r="BV140" s="74">
        <f t="shared" si="90"/>
        <v>-105129.5086743189</v>
      </c>
      <c r="BX140" s="74">
        <f t="shared" si="61"/>
        <v>2952496</v>
      </c>
      <c r="BY140" s="74">
        <f t="shared" si="91"/>
        <v>2847330.7456</v>
      </c>
      <c r="BZ140" s="74">
        <f t="shared" si="91"/>
        <v>2742181.2623084802</v>
      </c>
      <c r="CA140" s="74">
        <f t="shared" si="91"/>
        <v>2637057.0098467842</v>
      </c>
      <c r="CB140" s="74">
        <f t="shared" si="91"/>
        <v>2531932.7573850881</v>
      </c>
      <c r="CC140" s="74">
        <f t="shared" si="91"/>
        <v>2426819.0173486383</v>
      </c>
      <c r="CD140" s="74">
        <f t="shared" si="91"/>
        <v>2321689.5086743189</v>
      </c>
      <c r="CE140" s="74">
        <f t="shared" si="91"/>
        <v>2216560</v>
      </c>
      <c r="CF140" s="74"/>
      <c r="CG140" s="74">
        <f t="shared" si="63"/>
        <v>2952496</v>
      </c>
      <c r="CH140" s="74">
        <f t="shared" si="93"/>
        <v>2847330.7456</v>
      </c>
      <c r="CI140" s="74">
        <f t="shared" si="93"/>
        <v>2742181.2623084802</v>
      </c>
      <c r="CJ140" s="74">
        <f t="shared" si="93"/>
        <v>2637057.0098467842</v>
      </c>
      <c r="CK140" s="74">
        <f t="shared" si="93"/>
        <v>2531932.7573850881</v>
      </c>
      <c r="CL140" s="74">
        <f t="shared" si="93"/>
        <v>2426819.0173486383</v>
      </c>
      <c r="CM140" s="74">
        <f t="shared" si="93"/>
        <v>2321689.5086743189</v>
      </c>
      <c r="CN140" s="74">
        <f t="shared" si="93"/>
        <v>2216560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>
        <v>0</v>
      </c>
      <c r="H141" s="6">
        <v>115</v>
      </c>
      <c r="I141" s="2" t="s">
        <v>302</v>
      </c>
      <c r="J141" s="60"/>
      <c r="K141" s="123">
        <v>1262.6199999999999</v>
      </c>
      <c r="L141" s="62"/>
      <c r="M141" s="121">
        <v>264</v>
      </c>
      <c r="N141" s="64">
        <f t="shared" si="65"/>
        <v>79.2</v>
      </c>
      <c r="O141" s="64">
        <f t="shared" si="66"/>
        <v>757.57</v>
      </c>
      <c r="P141" s="64">
        <f t="shared" si="67"/>
        <v>0</v>
      </c>
      <c r="Q141" s="64">
        <f t="shared" si="68"/>
        <v>0</v>
      </c>
      <c r="R141" s="65">
        <f t="shared" si="69"/>
        <v>0.21</v>
      </c>
      <c r="S141" s="65">
        <f t="shared" si="51"/>
        <v>0</v>
      </c>
      <c r="T141" s="64">
        <f t="shared" si="52"/>
        <v>0</v>
      </c>
      <c r="U141" s="64">
        <f t="shared" si="70"/>
        <v>0</v>
      </c>
      <c r="V141" s="124">
        <v>24</v>
      </c>
      <c r="W141" s="64">
        <f t="shared" si="71"/>
        <v>6</v>
      </c>
      <c r="X141" s="27">
        <f t="shared" si="72"/>
        <v>79.2</v>
      </c>
      <c r="Y141" s="11">
        <f t="shared" si="73"/>
        <v>1347.82</v>
      </c>
      <c r="Z141" s="61">
        <v>1612592759</v>
      </c>
      <c r="AA141" s="63">
        <v>9435</v>
      </c>
      <c r="AB141" s="27">
        <f t="shared" si="53"/>
        <v>170916.03</v>
      </c>
      <c r="AC141" s="10">
        <f t="shared" si="54"/>
        <v>0.66630800000000001</v>
      </c>
      <c r="AD141" s="63">
        <v>124382</v>
      </c>
      <c r="AE141" s="10">
        <f t="shared" si="55"/>
        <v>0.90174399999999999</v>
      </c>
      <c r="AF141" s="10">
        <f t="shared" si="83"/>
        <v>0.26306099999999999</v>
      </c>
      <c r="AG141" s="66">
        <f t="shared" si="56"/>
        <v>0.26306099999999999</v>
      </c>
      <c r="AH141" s="67">
        <f t="shared" si="57"/>
        <v>0</v>
      </c>
      <c r="AI141" s="68">
        <f t="shared" si="74"/>
        <v>0.26306099999999999</v>
      </c>
      <c r="AJ141" s="63">
        <v>1275</v>
      </c>
      <c r="AK141">
        <v>13</v>
      </c>
      <c r="AL141" s="26">
        <f t="shared" si="75"/>
        <v>1657500</v>
      </c>
      <c r="AM141" s="63">
        <v>0</v>
      </c>
      <c r="AN141">
        <v>0</v>
      </c>
      <c r="AO141" s="26">
        <f t="shared" si="76"/>
        <v>0</v>
      </c>
      <c r="AP141" s="26">
        <f t="shared" si="58"/>
        <v>4086291</v>
      </c>
      <c r="AQ141" s="26">
        <f t="shared" si="77"/>
        <v>5743791</v>
      </c>
      <c r="AR141" s="69">
        <v>5297609</v>
      </c>
      <c r="AS141" s="69">
        <f t="shared" si="84"/>
        <v>5743791</v>
      </c>
      <c r="AT141" s="63">
        <v>5836389</v>
      </c>
      <c r="AU141" s="26">
        <f t="shared" si="85"/>
        <v>92598</v>
      </c>
      <c r="AV141" s="70" t="str">
        <f t="shared" si="87"/>
        <v>No</v>
      </c>
      <c r="AW141" s="69">
        <f t="shared" si="78"/>
        <v>0</v>
      </c>
      <c r="AX141" s="71">
        <f t="shared" si="79"/>
        <v>5836389</v>
      </c>
      <c r="AY141" s="72">
        <f t="shared" si="86"/>
        <v>5836389</v>
      </c>
      <c r="AZ141" s="73">
        <f t="shared" si="80"/>
        <v>0</v>
      </c>
      <c r="BA141" s="73"/>
      <c r="BB141" s="73">
        <f t="shared" si="81"/>
        <v>12302.69241735439</v>
      </c>
      <c r="BC141" s="26"/>
      <c r="BE141" s="74">
        <f t="shared" si="82"/>
        <v>-92598</v>
      </c>
      <c r="BF141" s="74">
        <f t="shared" si="89"/>
        <v>-92598</v>
      </c>
      <c r="BG141" s="74">
        <f t="shared" si="89"/>
        <v>-79365.745799999684</v>
      </c>
      <c r="BH141" s="74">
        <f t="shared" si="89"/>
        <v>-66135.475975139998</v>
      </c>
      <c r="BI141" s="74">
        <f t="shared" si="89"/>
        <v>-52908.380780111998</v>
      </c>
      <c r="BJ141" s="74">
        <f t="shared" si="89"/>
        <v>-39681.285585083999</v>
      </c>
      <c r="BK141" s="74">
        <f t="shared" si="89"/>
        <v>-26455.513099575415</v>
      </c>
      <c r="BL141" s="74">
        <f t="shared" si="89"/>
        <v>-13227.756549787708</v>
      </c>
      <c r="BM141" s="74"/>
      <c r="BO141" s="74">
        <f t="shared" si="90"/>
        <v>0</v>
      </c>
      <c r="BP141" s="74">
        <f t="shared" si="90"/>
        <v>-13232.254199999999</v>
      </c>
      <c r="BQ141" s="74">
        <f t="shared" si="90"/>
        <v>-13230.269824859946</v>
      </c>
      <c r="BR141" s="74">
        <f t="shared" si="90"/>
        <v>-13227.095195028</v>
      </c>
      <c r="BS141" s="74">
        <f t="shared" si="90"/>
        <v>-13227.095195028</v>
      </c>
      <c r="BT141" s="74">
        <f t="shared" si="90"/>
        <v>-13225.772485508496</v>
      </c>
      <c r="BU141" s="74">
        <f t="shared" si="90"/>
        <v>-13227.756549787708</v>
      </c>
      <c r="BV141" s="74">
        <f t="shared" si="90"/>
        <v>-13227.756549787708</v>
      </c>
      <c r="BX141" s="74">
        <f t="shared" si="61"/>
        <v>5836389</v>
      </c>
      <c r="BY141" s="74">
        <f t="shared" si="91"/>
        <v>5823156.7457999997</v>
      </c>
      <c r="BZ141" s="74">
        <f t="shared" si="91"/>
        <v>5809926.47597514</v>
      </c>
      <c r="CA141" s="74">
        <f t="shared" si="91"/>
        <v>5796699.380780112</v>
      </c>
      <c r="CB141" s="74">
        <f t="shared" si="91"/>
        <v>5783472.285585084</v>
      </c>
      <c r="CC141" s="74">
        <f t="shared" si="91"/>
        <v>5770246.5130995754</v>
      </c>
      <c r="CD141" s="74">
        <f t="shared" si="91"/>
        <v>5757018.7565497877</v>
      </c>
      <c r="CE141" s="74">
        <f t="shared" si="91"/>
        <v>5743791</v>
      </c>
      <c r="CF141" s="74"/>
      <c r="CG141" s="74">
        <f t="shared" si="63"/>
        <v>5836389</v>
      </c>
      <c r="CH141" s="74">
        <f t="shared" si="93"/>
        <v>5823156.7457999997</v>
      </c>
      <c r="CI141" s="74">
        <f t="shared" si="93"/>
        <v>5809926.47597514</v>
      </c>
      <c r="CJ141" s="74">
        <f t="shared" si="93"/>
        <v>5796699.380780112</v>
      </c>
      <c r="CK141" s="74">
        <f t="shared" si="93"/>
        <v>5783472.285585084</v>
      </c>
      <c r="CL141" s="74">
        <f t="shared" si="93"/>
        <v>5770246.5130995754</v>
      </c>
      <c r="CM141" s="74">
        <f t="shared" si="93"/>
        <v>5757018.7565497877</v>
      </c>
      <c r="CN141" s="74">
        <f t="shared" si="93"/>
        <v>5743791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>
        <v>25</v>
      </c>
      <c r="H142" s="6">
        <v>116</v>
      </c>
      <c r="I142" s="2" t="s">
        <v>303</v>
      </c>
      <c r="J142" s="60"/>
      <c r="K142" s="123">
        <v>1112.3599999999999</v>
      </c>
      <c r="L142" s="76"/>
      <c r="M142" s="121">
        <v>606</v>
      </c>
      <c r="N142" s="64">
        <f t="shared" si="65"/>
        <v>181.8</v>
      </c>
      <c r="O142" s="64">
        <f t="shared" si="66"/>
        <v>667.42</v>
      </c>
      <c r="P142" s="64">
        <f t="shared" si="67"/>
        <v>0</v>
      </c>
      <c r="Q142" s="64">
        <f t="shared" si="68"/>
        <v>0</v>
      </c>
      <c r="R142" s="65">
        <f t="shared" si="69"/>
        <v>0.54</v>
      </c>
      <c r="S142" s="65">
        <f t="shared" si="51"/>
        <v>0</v>
      </c>
      <c r="T142" s="64">
        <f t="shared" si="52"/>
        <v>0</v>
      </c>
      <c r="U142" s="64">
        <f t="shared" si="70"/>
        <v>0</v>
      </c>
      <c r="V142" s="124">
        <v>53</v>
      </c>
      <c r="W142" s="64">
        <f t="shared" si="71"/>
        <v>13.25</v>
      </c>
      <c r="X142" s="27">
        <f t="shared" si="72"/>
        <v>181.8</v>
      </c>
      <c r="Y142" s="11">
        <f t="shared" si="73"/>
        <v>1307.4099999999999</v>
      </c>
      <c r="Z142" s="61">
        <v>1438452200</v>
      </c>
      <c r="AA142" s="63">
        <v>9302</v>
      </c>
      <c r="AB142" s="27">
        <f t="shared" si="53"/>
        <v>154639.01999999999</v>
      </c>
      <c r="AC142" s="10">
        <f t="shared" si="54"/>
        <v>0.60285299999999997</v>
      </c>
      <c r="AD142" s="63">
        <v>63721</v>
      </c>
      <c r="AE142" s="10">
        <f t="shared" si="55"/>
        <v>0.46196399999999999</v>
      </c>
      <c r="AF142" s="10">
        <f t="shared" si="83"/>
        <v>0.43941400000000003</v>
      </c>
      <c r="AG142" s="66">
        <f t="shared" si="56"/>
        <v>0.43941400000000003</v>
      </c>
      <c r="AH142" s="67">
        <f t="shared" si="57"/>
        <v>0</v>
      </c>
      <c r="AI142" s="68">
        <f t="shared" si="74"/>
        <v>0.43941400000000003</v>
      </c>
      <c r="AJ142" s="63">
        <v>0</v>
      </c>
      <c r="AK142">
        <v>0</v>
      </c>
      <c r="AL142" s="26">
        <f t="shared" si="75"/>
        <v>0</v>
      </c>
      <c r="AM142" s="63">
        <v>1</v>
      </c>
      <c r="AN142">
        <v>4</v>
      </c>
      <c r="AO142" s="26">
        <f t="shared" si="76"/>
        <v>400</v>
      </c>
      <c r="AP142" s="26">
        <f t="shared" si="58"/>
        <v>6621046</v>
      </c>
      <c r="AQ142" s="26">
        <f t="shared" si="77"/>
        <v>6621446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85"/>
        <v>1718836</v>
      </c>
      <c r="AV142" s="70" t="str">
        <f t="shared" si="87"/>
        <v>No</v>
      </c>
      <c r="AW142" s="69">
        <f t="shared" si="78"/>
        <v>0</v>
      </c>
      <c r="AX142" s="71">
        <f t="shared" si="79"/>
        <v>8340282</v>
      </c>
      <c r="AY142" s="72">
        <f t="shared" si="86"/>
        <v>8340282</v>
      </c>
      <c r="AZ142" s="73">
        <f t="shared" si="80"/>
        <v>0</v>
      </c>
      <c r="BA142" s="73"/>
      <c r="BB142" s="73">
        <f t="shared" si="81"/>
        <v>13545.884650652666</v>
      </c>
      <c r="BC142" s="26"/>
      <c r="BE142" s="74">
        <f t="shared" si="82"/>
        <v>-1718836</v>
      </c>
      <c r="BF142" s="74">
        <f t="shared" si="89"/>
        <v>-1718836</v>
      </c>
      <c r="BG142" s="74">
        <f t="shared" si="89"/>
        <v>-1718836</v>
      </c>
      <c r="BH142" s="74">
        <f t="shared" si="89"/>
        <v>-1718836</v>
      </c>
      <c r="BI142" s="74">
        <f t="shared" si="89"/>
        <v>-1718836</v>
      </c>
      <c r="BJ142" s="74">
        <f t="shared" si="89"/>
        <v>-1718836</v>
      </c>
      <c r="BK142" s="74">
        <f t="shared" si="89"/>
        <v>-1718836</v>
      </c>
      <c r="BL142" s="74">
        <f t="shared" si="89"/>
        <v>-1718836</v>
      </c>
      <c r="BM142" s="74"/>
      <c r="BO142" s="74">
        <f t="shared" si="90"/>
        <v>0</v>
      </c>
      <c r="BP142" s="74">
        <f t="shared" si="90"/>
        <v>-245621.66440000001</v>
      </c>
      <c r="BQ142" s="74">
        <f t="shared" si="90"/>
        <v>-286529.96119999996</v>
      </c>
      <c r="BR142" s="74">
        <f t="shared" si="90"/>
        <v>-343767.2</v>
      </c>
      <c r="BS142" s="74">
        <f t="shared" si="90"/>
        <v>-429709</v>
      </c>
      <c r="BT142" s="74">
        <f t="shared" si="90"/>
        <v>-572888.03879999998</v>
      </c>
      <c r="BU142" s="74">
        <f t="shared" si="90"/>
        <v>-859418</v>
      </c>
      <c r="BV142" s="74">
        <f t="shared" si="90"/>
        <v>-1718836</v>
      </c>
      <c r="BX142" s="74">
        <f t="shared" si="61"/>
        <v>8340282</v>
      </c>
      <c r="BY142" s="74">
        <f t="shared" si="91"/>
        <v>8094660.3355999999</v>
      </c>
      <c r="BZ142" s="74">
        <f t="shared" si="91"/>
        <v>8053752.0388000002</v>
      </c>
      <c r="CA142" s="74">
        <f t="shared" si="91"/>
        <v>7996514.7999999998</v>
      </c>
      <c r="CB142" s="74">
        <f t="shared" si="91"/>
        <v>7910573</v>
      </c>
      <c r="CC142" s="74">
        <f t="shared" si="91"/>
        <v>7767393.9611999998</v>
      </c>
      <c r="CD142" s="74">
        <f t="shared" si="91"/>
        <v>7480864</v>
      </c>
      <c r="CE142" s="74">
        <f t="shared" si="91"/>
        <v>6621446</v>
      </c>
      <c r="CF142" s="74"/>
      <c r="CG142" s="74">
        <f t="shared" si="63"/>
        <v>8340282</v>
      </c>
      <c r="CH142" s="74">
        <f t="shared" si="93"/>
        <v>8340282</v>
      </c>
      <c r="CI142" s="74">
        <f t="shared" si="93"/>
        <v>8340282</v>
      </c>
      <c r="CJ142" s="74">
        <f t="shared" si="93"/>
        <v>8340282</v>
      </c>
      <c r="CK142" s="74">
        <f t="shared" si="93"/>
        <v>8340282</v>
      </c>
      <c r="CL142" s="74">
        <f t="shared" si="93"/>
        <v>8340282</v>
      </c>
      <c r="CM142" s="74">
        <f t="shared" si="93"/>
        <v>8340282</v>
      </c>
      <c r="CN142" s="74">
        <f t="shared" si="93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>
        <v>0</v>
      </c>
      <c r="H143" s="6">
        <v>117</v>
      </c>
      <c r="I143" s="2" t="s">
        <v>304</v>
      </c>
      <c r="J143" s="60"/>
      <c r="K143" s="123">
        <v>1195.25</v>
      </c>
      <c r="L143" s="62"/>
      <c r="M143" s="121">
        <v>110</v>
      </c>
      <c r="N143" s="64">
        <f t="shared" si="65"/>
        <v>33</v>
      </c>
      <c r="O143" s="64">
        <f t="shared" si="66"/>
        <v>717.15</v>
      </c>
      <c r="P143" s="64">
        <f t="shared" si="67"/>
        <v>0</v>
      </c>
      <c r="Q143" s="64">
        <f t="shared" si="68"/>
        <v>0</v>
      </c>
      <c r="R143" s="65">
        <f t="shared" si="69"/>
        <v>0.09</v>
      </c>
      <c r="S143" s="65">
        <f t="shared" si="51"/>
        <v>0</v>
      </c>
      <c r="T143" s="64">
        <f t="shared" si="52"/>
        <v>0</v>
      </c>
      <c r="U143" s="64">
        <f t="shared" si="70"/>
        <v>0</v>
      </c>
      <c r="V143" s="124">
        <v>22</v>
      </c>
      <c r="W143" s="64">
        <f t="shared" si="71"/>
        <v>5.5</v>
      </c>
      <c r="X143" s="27">
        <f t="shared" si="72"/>
        <v>33</v>
      </c>
      <c r="Y143" s="11">
        <f t="shared" si="73"/>
        <v>1233.75</v>
      </c>
      <c r="Z143" s="61">
        <v>2799129321.6700001</v>
      </c>
      <c r="AA143" s="63">
        <v>8746</v>
      </c>
      <c r="AB143" s="27">
        <f t="shared" si="53"/>
        <v>320046.8</v>
      </c>
      <c r="AC143" s="10">
        <f t="shared" si="54"/>
        <v>1.247687</v>
      </c>
      <c r="AD143" s="63">
        <v>165391</v>
      </c>
      <c r="AE143" s="10">
        <f t="shared" si="55"/>
        <v>1.1990510000000001</v>
      </c>
      <c r="AF143" s="10">
        <f t="shared" si="83"/>
        <v>-0.233096</v>
      </c>
      <c r="AG143" s="66">
        <f t="shared" si="56"/>
        <v>0.01</v>
      </c>
      <c r="AH143" s="67">
        <f t="shared" si="57"/>
        <v>0</v>
      </c>
      <c r="AI143" s="68">
        <f t="shared" si="74"/>
        <v>0.01</v>
      </c>
      <c r="AJ143" s="63">
        <v>351</v>
      </c>
      <c r="AK143">
        <v>4</v>
      </c>
      <c r="AL143" s="26">
        <f t="shared" si="75"/>
        <v>140400</v>
      </c>
      <c r="AM143" s="63">
        <v>0</v>
      </c>
      <c r="AN143">
        <v>0</v>
      </c>
      <c r="AO143" s="26">
        <f t="shared" si="76"/>
        <v>0</v>
      </c>
      <c r="AP143" s="26">
        <f t="shared" si="58"/>
        <v>142190</v>
      </c>
      <c r="AQ143" s="26">
        <f t="shared" si="77"/>
        <v>282590</v>
      </c>
      <c r="AR143" s="69">
        <v>180135</v>
      </c>
      <c r="AS143" s="69">
        <f t="shared" si="84"/>
        <v>282590</v>
      </c>
      <c r="AT143" s="63">
        <v>262365</v>
      </c>
      <c r="AU143" s="26">
        <f t="shared" si="85"/>
        <v>20225</v>
      </c>
      <c r="AV143" s="70" t="str">
        <f t="shared" si="87"/>
        <v>Yes</v>
      </c>
      <c r="AW143" s="69">
        <f t="shared" si="78"/>
        <v>20225</v>
      </c>
      <c r="AX143" s="71">
        <f t="shared" si="79"/>
        <v>282590</v>
      </c>
      <c r="AY143" s="72">
        <f t="shared" si="86"/>
        <v>282590</v>
      </c>
      <c r="AZ143" s="73">
        <f t="shared" si="80"/>
        <v>20225</v>
      </c>
      <c r="BA143" s="73"/>
      <c r="BB143" s="73">
        <f t="shared" si="81"/>
        <v>11896.229868228404</v>
      </c>
      <c r="BC143" s="26"/>
      <c r="BE143" s="74">
        <f t="shared" si="82"/>
        <v>0</v>
      </c>
      <c r="BF143" s="74">
        <f t="shared" si="89"/>
        <v>0</v>
      </c>
      <c r="BG143" s="74">
        <f t="shared" si="89"/>
        <v>0</v>
      </c>
      <c r="BH143" s="74">
        <f t="shared" si="89"/>
        <v>0</v>
      </c>
      <c r="BI143" s="74">
        <f t="shared" si="89"/>
        <v>0</v>
      </c>
      <c r="BJ143" s="74">
        <f t="shared" si="89"/>
        <v>0</v>
      </c>
      <c r="BK143" s="74">
        <f t="shared" si="89"/>
        <v>0</v>
      </c>
      <c r="BL143" s="74">
        <f t="shared" si="89"/>
        <v>0</v>
      </c>
      <c r="BM143" s="74"/>
      <c r="BO143" s="74">
        <f t="shared" si="90"/>
        <v>0</v>
      </c>
      <c r="BP143" s="74">
        <f t="shared" si="90"/>
        <v>0</v>
      </c>
      <c r="BQ143" s="74">
        <f t="shared" si="90"/>
        <v>0</v>
      </c>
      <c r="BR143" s="74">
        <f t="shared" si="90"/>
        <v>0</v>
      </c>
      <c r="BS143" s="74">
        <f t="shared" si="90"/>
        <v>0</v>
      </c>
      <c r="BT143" s="74">
        <f t="shared" si="90"/>
        <v>0</v>
      </c>
      <c r="BU143" s="74">
        <f t="shared" si="90"/>
        <v>0</v>
      </c>
      <c r="BV143" s="74">
        <f t="shared" si="90"/>
        <v>0</v>
      </c>
      <c r="BX143" s="74">
        <f t="shared" si="61"/>
        <v>282590</v>
      </c>
      <c r="BY143" s="74">
        <f t="shared" si="91"/>
        <v>282590</v>
      </c>
      <c r="BZ143" s="74">
        <f t="shared" si="91"/>
        <v>282590</v>
      </c>
      <c r="CA143" s="74">
        <f t="shared" si="91"/>
        <v>282590</v>
      </c>
      <c r="CB143" s="74">
        <f t="shared" si="91"/>
        <v>282590</v>
      </c>
      <c r="CC143" s="74">
        <f t="shared" si="91"/>
        <v>282590</v>
      </c>
      <c r="CD143" s="74">
        <f t="shared" si="91"/>
        <v>282590</v>
      </c>
      <c r="CE143" s="74">
        <f t="shared" si="91"/>
        <v>282590</v>
      </c>
      <c r="CF143" s="74"/>
      <c r="CG143" s="74">
        <f t="shared" si="63"/>
        <v>282590</v>
      </c>
      <c r="CH143" s="74">
        <f t="shared" si="93"/>
        <v>282590</v>
      </c>
      <c r="CI143" s="74">
        <f t="shared" si="93"/>
        <v>282590</v>
      </c>
      <c r="CJ143" s="74">
        <f t="shared" si="93"/>
        <v>282590</v>
      </c>
      <c r="CK143" s="74">
        <f t="shared" si="93"/>
        <v>282590</v>
      </c>
      <c r="CL143" s="74">
        <f t="shared" si="93"/>
        <v>282590</v>
      </c>
      <c r="CM143" s="74">
        <f t="shared" si="93"/>
        <v>282590</v>
      </c>
      <c r="CN143" s="74">
        <f t="shared" si="93"/>
        <v>282590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>
        <v>0</v>
      </c>
      <c r="H144" s="6">
        <v>118</v>
      </c>
      <c r="I144" s="2" t="s">
        <v>305</v>
      </c>
      <c r="J144" s="60"/>
      <c r="K144" s="123">
        <v>4377.33</v>
      </c>
      <c r="L144" s="62"/>
      <c r="M144" s="121">
        <v>328</v>
      </c>
      <c r="N144" s="64">
        <f t="shared" si="65"/>
        <v>98.4</v>
      </c>
      <c r="O144" s="64">
        <f t="shared" si="66"/>
        <v>2626.4</v>
      </c>
      <c r="P144" s="64">
        <f t="shared" si="67"/>
        <v>0</v>
      </c>
      <c r="Q144" s="64">
        <f t="shared" si="68"/>
        <v>0</v>
      </c>
      <c r="R144" s="65">
        <f t="shared" si="69"/>
        <v>7.0000000000000007E-2</v>
      </c>
      <c r="S144" s="65">
        <f t="shared" si="51"/>
        <v>0</v>
      </c>
      <c r="T144" s="64">
        <f t="shared" si="52"/>
        <v>0</v>
      </c>
      <c r="U144" s="64">
        <f t="shared" si="70"/>
        <v>0</v>
      </c>
      <c r="V144" s="124">
        <v>84</v>
      </c>
      <c r="W144" s="64">
        <f t="shared" si="71"/>
        <v>21</v>
      </c>
      <c r="X144" s="27">
        <f t="shared" si="72"/>
        <v>98.4</v>
      </c>
      <c r="Y144" s="11">
        <f t="shared" si="73"/>
        <v>4496.7299999999996</v>
      </c>
      <c r="Z144" s="61">
        <v>8269860300.3299999</v>
      </c>
      <c r="AA144" s="63">
        <v>25007</v>
      </c>
      <c r="AB144" s="27">
        <f t="shared" si="53"/>
        <v>330701.82</v>
      </c>
      <c r="AC144" s="10">
        <f t="shared" si="54"/>
        <v>1.2892250000000001</v>
      </c>
      <c r="AD144" s="63">
        <v>169363</v>
      </c>
      <c r="AE144" s="10">
        <f t="shared" si="55"/>
        <v>1.2278469999999999</v>
      </c>
      <c r="AF144" s="10">
        <f t="shared" si="83"/>
        <v>-0.270812</v>
      </c>
      <c r="AG144" s="66">
        <f t="shared" si="56"/>
        <v>0.01</v>
      </c>
      <c r="AH144" s="67">
        <f t="shared" si="57"/>
        <v>0</v>
      </c>
      <c r="AI144" s="68">
        <f t="shared" si="74"/>
        <v>0.01</v>
      </c>
      <c r="AJ144" s="63">
        <v>0</v>
      </c>
      <c r="AK144">
        <v>0</v>
      </c>
      <c r="AL144" s="26">
        <f t="shared" si="75"/>
        <v>0</v>
      </c>
      <c r="AM144" s="63">
        <v>0</v>
      </c>
      <c r="AN144">
        <v>0</v>
      </c>
      <c r="AO144" s="26">
        <f t="shared" si="76"/>
        <v>0</v>
      </c>
      <c r="AP144" s="26">
        <f t="shared" si="58"/>
        <v>518248</v>
      </c>
      <c r="AQ144" s="26">
        <f t="shared" si="77"/>
        <v>518248</v>
      </c>
      <c r="AR144" s="69">
        <v>571648</v>
      </c>
      <c r="AS144" s="69">
        <f t="shared" si="84"/>
        <v>518248</v>
      </c>
      <c r="AT144" s="63">
        <v>568700</v>
      </c>
      <c r="AU144" s="26">
        <f t="shared" si="85"/>
        <v>50452</v>
      </c>
      <c r="AV144" s="70" t="str">
        <f t="shared" si="87"/>
        <v>No</v>
      </c>
      <c r="AW144" s="69">
        <f t="shared" si="78"/>
        <v>0</v>
      </c>
      <c r="AX144" s="71">
        <f t="shared" si="79"/>
        <v>568700</v>
      </c>
      <c r="AY144" s="72">
        <f t="shared" si="86"/>
        <v>568700</v>
      </c>
      <c r="AZ144" s="73">
        <f t="shared" si="80"/>
        <v>0</v>
      </c>
      <c r="BA144" s="73"/>
      <c r="BB144" s="73">
        <f t="shared" si="81"/>
        <v>11839.366291780605</v>
      </c>
      <c r="BC144" s="26"/>
      <c r="BE144" s="74">
        <f t="shared" si="82"/>
        <v>-50452</v>
      </c>
      <c r="BF144" s="74">
        <f t="shared" si="89"/>
        <v>-50452</v>
      </c>
      <c r="BG144" s="74">
        <f t="shared" si="89"/>
        <v>-43242.409199999995</v>
      </c>
      <c r="BH144" s="74">
        <f t="shared" si="89"/>
        <v>-36033.89958635997</v>
      </c>
      <c r="BI144" s="74">
        <f t="shared" si="89"/>
        <v>-28827.11966908793</v>
      </c>
      <c r="BJ144" s="74">
        <f t="shared" si="89"/>
        <v>-21620.339751815889</v>
      </c>
      <c r="BK144" s="74">
        <f t="shared" si="89"/>
        <v>-14414.280512535712</v>
      </c>
      <c r="BL144" s="74">
        <f t="shared" si="89"/>
        <v>-7207.1402562678559</v>
      </c>
      <c r="BM144" s="74"/>
      <c r="BO144" s="74">
        <f t="shared" si="90"/>
        <v>0</v>
      </c>
      <c r="BP144" s="74">
        <f t="shared" si="90"/>
        <v>-7209.5907999999999</v>
      </c>
      <c r="BQ144" s="74">
        <f t="shared" si="90"/>
        <v>-7208.5096136399989</v>
      </c>
      <c r="BR144" s="74">
        <f t="shared" si="90"/>
        <v>-7206.7799172719942</v>
      </c>
      <c r="BS144" s="74">
        <f t="shared" si="90"/>
        <v>-7206.7799172719824</v>
      </c>
      <c r="BT144" s="74">
        <f t="shared" si="90"/>
        <v>-7206.0592392802355</v>
      </c>
      <c r="BU144" s="74">
        <f t="shared" si="90"/>
        <v>-7207.1402562678559</v>
      </c>
      <c r="BV144" s="74">
        <f t="shared" si="90"/>
        <v>-7207.1402562678559</v>
      </c>
      <c r="BX144" s="74">
        <f t="shared" si="61"/>
        <v>568700</v>
      </c>
      <c r="BY144" s="74">
        <f t="shared" si="91"/>
        <v>561490.40919999999</v>
      </c>
      <c r="BZ144" s="74">
        <f t="shared" si="91"/>
        <v>554281.89958635997</v>
      </c>
      <c r="CA144" s="74">
        <f t="shared" si="91"/>
        <v>547075.11966908793</v>
      </c>
      <c r="CB144" s="74">
        <f t="shared" si="91"/>
        <v>539868.33975181589</v>
      </c>
      <c r="CC144" s="74">
        <f t="shared" si="91"/>
        <v>532662.28051253571</v>
      </c>
      <c r="CD144" s="74">
        <f t="shared" si="91"/>
        <v>525455.14025626786</v>
      </c>
      <c r="CE144" s="74">
        <f t="shared" si="91"/>
        <v>518248</v>
      </c>
      <c r="CF144" s="74"/>
      <c r="CG144" s="74">
        <f t="shared" si="63"/>
        <v>568700</v>
      </c>
      <c r="CH144" s="74">
        <f t="shared" si="93"/>
        <v>561490.40919999999</v>
      </c>
      <c r="CI144" s="74">
        <f t="shared" si="93"/>
        <v>554281.89958635997</v>
      </c>
      <c r="CJ144" s="74">
        <f t="shared" si="93"/>
        <v>547075.11966908793</v>
      </c>
      <c r="CK144" s="74">
        <f t="shared" si="93"/>
        <v>539868.33975181589</v>
      </c>
      <c r="CL144" s="74">
        <f t="shared" si="93"/>
        <v>532662.28051253571</v>
      </c>
      <c r="CM144" s="74">
        <f t="shared" si="93"/>
        <v>525455.14025626786</v>
      </c>
      <c r="CN144" s="74">
        <f t="shared" si="93"/>
        <v>518248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>
        <v>0</v>
      </c>
      <c r="H145" s="6">
        <v>119</v>
      </c>
      <c r="I145" s="2" t="s">
        <v>306</v>
      </c>
      <c r="J145" s="60"/>
      <c r="K145" s="123">
        <v>2666.42</v>
      </c>
      <c r="L145" s="62"/>
      <c r="M145" s="121">
        <v>595</v>
      </c>
      <c r="N145" s="64">
        <f t="shared" si="65"/>
        <v>178.5</v>
      </c>
      <c r="O145" s="64">
        <f t="shared" si="66"/>
        <v>1599.85</v>
      </c>
      <c r="P145" s="64">
        <f t="shared" si="67"/>
        <v>0</v>
      </c>
      <c r="Q145" s="64">
        <f t="shared" si="68"/>
        <v>0</v>
      </c>
      <c r="R145" s="65">
        <f t="shared" si="69"/>
        <v>0.22</v>
      </c>
      <c r="S145" s="65">
        <f t="shared" si="51"/>
        <v>0</v>
      </c>
      <c r="T145" s="64">
        <f t="shared" si="52"/>
        <v>0</v>
      </c>
      <c r="U145" s="64">
        <f t="shared" si="70"/>
        <v>0</v>
      </c>
      <c r="V145" s="124">
        <v>295</v>
      </c>
      <c r="W145" s="64">
        <f t="shared" si="71"/>
        <v>73.75</v>
      </c>
      <c r="X145" s="27">
        <f t="shared" si="72"/>
        <v>178.5</v>
      </c>
      <c r="Y145" s="11">
        <f t="shared" si="73"/>
        <v>2918.67</v>
      </c>
      <c r="Z145" s="61">
        <v>4079596089.3299999</v>
      </c>
      <c r="AA145" s="63">
        <v>20712</v>
      </c>
      <c r="AB145" s="27">
        <f t="shared" si="53"/>
        <v>196967.75</v>
      </c>
      <c r="AC145" s="10">
        <f t="shared" si="54"/>
        <v>0.76786900000000002</v>
      </c>
      <c r="AD145" s="63">
        <v>96773</v>
      </c>
      <c r="AE145" s="10">
        <f t="shared" si="55"/>
        <v>0.70158500000000001</v>
      </c>
      <c r="AF145" s="10">
        <f t="shared" si="83"/>
        <v>0.25201600000000002</v>
      </c>
      <c r="AG145" s="66">
        <f t="shared" si="56"/>
        <v>0.25201600000000002</v>
      </c>
      <c r="AH145" s="67">
        <f t="shared" si="57"/>
        <v>0</v>
      </c>
      <c r="AI145" s="68">
        <f t="shared" si="74"/>
        <v>0.25201600000000002</v>
      </c>
      <c r="AJ145" s="63">
        <v>0</v>
      </c>
      <c r="AK145">
        <v>0</v>
      </c>
      <c r="AL145" s="26">
        <f t="shared" si="75"/>
        <v>0</v>
      </c>
      <c r="AM145" s="63">
        <v>0</v>
      </c>
      <c r="AN145">
        <v>0</v>
      </c>
      <c r="AO145" s="26">
        <f t="shared" si="76"/>
        <v>0</v>
      </c>
      <c r="AP145" s="26">
        <f t="shared" si="58"/>
        <v>8477231</v>
      </c>
      <c r="AQ145" s="26">
        <f t="shared" si="77"/>
        <v>8477231</v>
      </c>
      <c r="AR145" s="69">
        <v>4250230</v>
      </c>
      <c r="AS145" s="69">
        <f t="shared" si="84"/>
        <v>8477231</v>
      </c>
      <c r="AT145" s="63">
        <v>7541437</v>
      </c>
      <c r="AU145" s="26">
        <f t="shared" si="85"/>
        <v>935794</v>
      </c>
      <c r="AV145" s="70" t="str">
        <f t="shared" si="87"/>
        <v>Yes</v>
      </c>
      <c r="AW145" s="69">
        <f t="shared" si="78"/>
        <v>935794</v>
      </c>
      <c r="AX145" s="71">
        <f t="shared" si="79"/>
        <v>8477231</v>
      </c>
      <c r="AY145" s="72">
        <f t="shared" si="86"/>
        <v>8477231</v>
      </c>
      <c r="AZ145" s="73">
        <f t="shared" si="80"/>
        <v>935794</v>
      </c>
      <c r="BA145" s="73"/>
      <c r="BB145" s="73">
        <f t="shared" si="81"/>
        <v>12615.293820928435</v>
      </c>
      <c r="BC145" s="26"/>
      <c r="BE145" s="74">
        <f t="shared" si="82"/>
        <v>0</v>
      </c>
      <c r="BF145" s="74">
        <f t="shared" si="89"/>
        <v>0</v>
      </c>
      <c r="BG145" s="74">
        <f t="shared" si="89"/>
        <v>0</v>
      </c>
      <c r="BH145" s="74">
        <f t="shared" si="89"/>
        <v>0</v>
      </c>
      <c r="BI145" s="74">
        <f t="shared" si="89"/>
        <v>0</v>
      </c>
      <c r="BJ145" s="74">
        <f t="shared" si="89"/>
        <v>0</v>
      </c>
      <c r="BK145" s="74">
        <f t="shared" si="89"/>
        <v>0</v>
      </c>
      <c r="BL145" s="74">
        <f t="shared" si="89"/>
        <v>0</v>
      </c>
      <c r="BM145" s="74"/>
      <c r="BO145" s="74">
        <f t="shared" si="90"/>
        <v>0</v>
      </c>
      <c r="BP145" s="74">
        <f t="shared" si="90"/>
        <v>0</v>
      </c>
      <c r="BQ145" s="74">
        <f t="shared" si="90"/>
        <v>0</v>
      </c>
      <c r="BR145" s="74">
        <f t="shared" si="90"/>
        <v>0</v>
      </c>
      <c r="BS145" s="74">
        <f t="shared" si="90"/>
        <v>0</v>
      </c>
      <c r="BT145" s="74">
        <f t="shared" si="90"/>
        <v>0</v>
      </c>
      <c r="BU145" s="74">
        <f t="shared" si="90"/>
        <v>0</v>
      </c>
      <c r="BV145" s="74">
        <f t="shared" si="90"/>
        <v>0</v>
      </c>
      <c r="BX145" s="74">
        <f t="shared" si="61"/>
        <v>8477231</v>
      </c>
      <c r="BY145" s="74">
        <f t="shared" si="91"/>
        <v>8477231</v>
      </c>
      <c r="BZ145" s="74">
        <f t="shared" si="91"/>
        <v>8477231</v>
      </c>
      <c r="CA145" s="74">
        <f t="shared" si="91"/>
        <v>8477231</v>
      </c>
      <c r="CB145" s="74">
        <f t="shared" si="91"/>
        <v>8477231</v>
      </c>
      <c r="CC145" s="74">
        <f t="shared" si="91"/>
        <v>8477231</v>
      </c>
      <c r="CD145" s="74">
        <f t="shared" si="91"/>
        <v>8477231</v>
      </c>
      <c r="CE145" s="74">
        <f t="shared" si="91"/>
        <v>8477231</v>
      </c>
      <c r="CF145" s="74"/>
      <c r="CG145" s="74">
        <f t="shared" si="63"/>
        <v>8477231</v>
      </c>
      <c r="CH145" s="74">
        <f t="shared" si="93"/>
        <v>8477231</v>
      </c>
      <c r="CI145" s="74">
        <f t="shared" si="93"/>
        <v>8477231</v>
      </c>
      <c r="CJ145" s="74">
        <f t="shared" si="93"/>
        <v>8477231</v>
      </c>
      <c r="CK145" s="74">
        <f t="shared" si="93"/>
        <v>8477231</v>
      </c>
      <c r="CL145" s="74">
        <f t="shared" si="93"/>
        <v>8477231</v>
      </c>
      <c r="CM145" s="74">
        <f t="shared" si="93"/>
        <v>8477231</v>
      </c>
      <c r="CN145" s="74">
        <f t="shared" si="93"/>
        <v>8477231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>
        <v>0</v>
      </c>
      <c r="H146" s="6">
        <v>120</v>
      </c>
      <c r="I146" s="2" t="s">
        <v>307</v>
      </c>
      <c r="J146" s="60"/>
      <c r="K146" s="123">
        <v>176.44</v>
      </c>
      <c r="L146" s="62"/>
      <c r="M146" s="121">
        <v>26</v>
      </c>
      <c r="N146" s="64">
        <f t="shared" si="65"/>
        <v>7.8</v>
      </c>
      <c r="O146" s="64">
        <f t="shared" si="66"/>
        <v>105.86</v>
      </c>
      <c r="P146" s="64">
        <f t="shared" si="67"/>
        <v>0</v>
      </c>
      <c r="Q146" s="64">
        <f t="shared" si="68"/>
        <v>0</v>
      </c>
      <c r="R146" s="65">
        <f t="shared" si="69"/>
        <v>0.15</v>
      </c>
      <c r="S146" s="65">
        <f t="shared" si="51"/>
        <v>0</v>
      </c>
      <c r="T146" s="64">
        <f t="shared" si="52"/>
        <v>0</v>
      </c>
      <c r="U146" s="64">
        <f t="shared" si="70"/>
        <v>0</v>
      </c>
      <c r="V146" s="124">
        <v>4</v>
      </c>
      <c r="W146" s="64">
        <f t="shared" si="71"/>
        <v>1</v>
      </c>
      <c r="X146" s="27">
        <f t="shared" si="72"/>
        <v>7.8</v>
      </c>
      <c r="Y146" s="11">
        <f t="shared" si="73"/>
        <v>185.24</v>
      </c>
      <c r="Z146" s="61">
        <v>1226587081</v>
      </c>
      <c r="AA146" s="63">
        <v>2279</v>
      </c>
      <c r="AB146" s="27">
        <f t="shared" si="53"/>
        <v>538212.85</v>
      </c>
      <c r="AC146" s="10">
        <f t="shared" si="54"/>
        <v>2.0981960000000002</v>
      </c>
      <c r="AD146" s="63">
        <v>132500</v>
      </c>
      <c r="AE146" s="10">
        <f t="shared" si="55"/>
        <v>0.96059799999999995</v>
      </c>
      <c r="AF146" s="10">
        <f t="shared" si="83"/>
        <v>-0.75691699999999995</v>
      </c>
      <c r="AG146" s="66">
        <f t="shared" si="56"/>
        <v>0.01</v>
      </c>
      <c r="AH146" s="67">
        <f t="shared" si="57"/>
        <v>0</v>
      </c>
      <c r="AI146" s="68">
        <f t="shared" si="74"/>
        <v>0.01</v>
      </c>
      <c r="AJ146" s="63">
        <v>154</v>
      </c>
      <c r="AK146">
        <v>13</v>
      </c>
      <c r="AL146" s="26">
        <f t="shared" si="75"/>
        <v>200200</v>
      </c>
      <c r="AM146" s="63">
        <v>0</v>
      </c>
      <c r="AN146">
        <v>0</v>
      </c>
      <c r="AO146" s="26">
        <f t="shared" si="76"/>
        <v>0</v>
      </c>
      <c r="AP146" s="26">
        <f t="shared" si="58"/>
        <v>21349</v>
      </c>
      <c r="AQ146" s="26">
        <f t="shared" si="77"/>
        <v>221549</v>
      </c>
      <c r="AR146" s="69">
        <v>33612</v>
      </c>
      <c r="AS146" s="69">
        <f t="shared" si="84"/>
        <v>221549</v>
      </c>
      <c r="AT146" s="63">
        <v>186577</v>
      </c>
      <c r="AU146" s="26">
        <f t="shared" si="85"/>
        <v>34972</v>
      </c>
      <c r="AV146" s="70" t="str">
        <f t="shared" si="87"/>
        <v>Yes</v>
      </c>
      <c r="AW146" s="69">
        <f t="shared" si="78"/>
        <v>34972</v>
      </c>
      <c r="AX146" s="71">
        <f t="shared" si="79"/>
        <v>221549</v>
      </c>
      <c r="AY146" s="72">
        <f t="shared" si="86"/>
        <v>221549</v>
      </c>
      <c r="AZ146" s="73">
        <f t="shared" si="80"/>
        <v>34972</v>
      </c>
      <c r="BA146" s="73"/>
      <c r="BB146" s="73">
        <f t="shared" si="81"/>
        <v>12099.812967581047</v>
      </c>
      <c r="BC146" s="26"/>
      <c r="BE146" s="74">
        <f t="shared" si="82"/>
        <v>0</v>
      </c>
      <c r="BF146" s="74">
        <f t="shared" si="89"/>
        <v>0</v>
      </c>
      <c r="BG146" s="74">
        <f t="shared" si="89"/>
        <v>0</v>
      </c>
      <c r="BH146" s="74">
        <f t="shared" si="89"/>
        <v>0</v>
      </c>
      <c r="BI146" s="74">
        <f t="shared" si="89"/>
        <v>0</v>
      </c>
      <c r="BJ146" s="74">
        <f t="shared" si="89"/>
        <v>0</v>
      </c>
      <c r="BK146" s="74">
        <f t="shared" si="89"/>
        <v>0</v>
      </c>
      <c r="BL146" s="74">
        <f t="shared" si="89"/>
        <v>0</v>
      </c>
      <c r="BM146" s="74"/>
      <c r="BO146" s="74">
        <f t="shared" si="90"/>
        <v>0</v>
      </c>
      <c r="BP146" s="74">
        <f t="shared" si="90"/>
        <v>0</v>
      </c>
      <c r="BQ146" s="74">
        <f t="shared" si="90"/>
        <v>0</v>
      </c>
      <c r="BR146" s="74">
        <f t="shared" si="90"/>
        <v>0</v>
      </c>
      <c r="BS146" s="74">
        <f t="shared" si="90"/>
        <v>0</v>
      </c>
      <c r="BT146" s="74">
        <f t="shared" si="90"/>
        <v>0</v>
      </c>
      <c r="BU146" s="74">
        <f t="shared" si="90"/>
        <v>0</v>
      </c>
      <c r="BV146" s="74">
        <f t="shared" si="90"/>
        <v>0</v>
      </c>
      <c r="BX146" s="74">
        <f t="shared" si="61"/>
        <v>221549</v>
      </c>
      <c r="BY146" s="74">
        <f t="shared" si="91"/>
        <v>221549</v>
      </c>
      <c r="BZ146" s="74">
        <f t="shared" si="91"/>
        <v>221549</v>
      </c>
      <c r="CA146" s="74">
        <f t="shared" si="91"/>
        <v>221549</v>
      </c>
      <c r="CB146" s="74">
        <f t="shared" si="91"/>
        <v>221549</v>
      </c>
      <c r="CC146" s="74">
        <f t="shared" si="91"/>
        <v>221549</v>
      </c>
      <c r="CD146" s="74">
        <f t="shared" si="91"/>
        <v>221549</v>
      </c>
      <c r="CE146" s="74">
        <f t="shared" si="91"/>
        <v>221549</v>
      </c>
      <c r="CF146" s="74"/>
      <c r="CG146" s="74">
        <f t="shared" si="63"/>
        <v>221549</v>
      </c>
      <c r="CH146" s="74">
        <f t="shared" si="93"/>
        <v>221549</v>
      </c>
      <c r="CI146" s="74">
        <f t="shared" si="93"/>
        <v>221549</v>
      </c>
      <c r="CJ146" s="74">
        <f t="shared" si="93"/>
        <v>221549</v>
      </c>
      <c r="CK146" s="74">
        <f t="shared" si="93"/>
        <v>221549</v>
      </c>
      <c r="CL146" s="74">
        <f t="shared" si="93"/>
        <v>221549</v>
      </c>
      <c r="CM146" s="74">
        <f t="shared" si="93"/>
        <v>221549</v>
      </c>
      <c r="CN146" s="74">
        <f t="shared" si="93"/>
        <v>221549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>
        <v>0</v>
      </c>
      <c r="H147" s="6">
        <v>121</v>
      </c>
      <c r="I147" s="2" t="s">
        <v>308</v>
      </c>
      <c r="J147" s="60"/>
      <c r="K147" s="123">
        <v>566.79999999999995</v>
      </c>
      <c r="L147" s="62"/>
      <c r="M147" s="121">
        <v>137</v>
      </c>
      <c r="N147" s="64">
        <f t="shared" si="65"/>
        <v>41.1</v>
      </c>
      <c r="O147" s="64">
        <f t="shared" si="66"/>
        <v>340.08</v>
      </c>
      <c r="P147" s="64">
        <f t="shared" si="67"/>
        <v>0</v>
      </c>
      <c r="Q147" s="64">
        <f t="shared" si="68"/>
        <v>0</v>
      </c>
      <c r="R147" s="65">
        <f t="shared" si="69"/>
        <v>0.24</v>
      </c>
      <c r="S147" s="65">
        <f t="shared" si="51"/>
        <v>0</v>
      </c>
      <c r="T147" s="64">
        <f t="shared" si="52"/>
        <v>0</v>
      </c>
      <c r="U147" s="64">
        <f t="shared" si="70"/>
        <v>0</v>
      </c>
      <c r="V147" s="124">
        <v>3</v>
      </c>
      <c r="W147" s="64">
        <f t="shared" si="71"/>
        <v>0.75</v>
      </c>
      <c r="X147" s="27">
        <f t="shared" si="72"/>
        <v>41.1</v>
      </c>
      <c r="Y147" s="11">
        <f t="shared" si="73"/>
        <v>608.65</v>
      </c>
      <c r="Z147" s="61">
        <v>712939988</v>
      </c>
      <c r="AA147" s="63">
        <v>4326</v>
      </c>
      <c r="AB147" s="27">
        <f t="shared" si="53"/>
        <v>164803.51</v>
      </c>
      <c r="AC147" s="10">
        <f t="shared" si="54"/>
        <v>0.64247799999999999</v>
      </c>
      <c r="AD147" s="63">
        <v>114434</v>
      </c>
      <c r="AE147" s="10">
        <f t="shared" si="55"/>
        <v>0.829623</v>
      </c>
      <c r="AF147" s="10">
        <f t="shared" si="83"/>
        <v>0.30137900000000001</v>
      </c>
      <c r="AG147" s="66">
        <f t="shared" si="56"/>
        <v>0.30137900000000001</v>
      </c>
      <c r="AH147" s="67">
        <f t="shared" si="57"/>
        <v>0</v>
      </c>
      <c r="AI147" s="68">
        <f t="shared" si="74"/>
        <v>0.30137900000000001</v>
      </c>
      <c r="AJ147" s="63">
        <v>0</v>
      </c>
      <c r="AK147">
        <v>0</v>
      </c>
      <c r="AL147" s="26">
        <f t="shared" si="75"/>
        <v>0</v>
      </c>
      <c r="AM147" s="63">
        <v>0</v>
      </c>
      <c r="AN147">
        <v>0</v>
      </c>
      <c r="AO147" s="26">
        <f t="shared" si="76"/>
        <v>0</v>
      </c>
      <c r="AP147" s="26">
        <f t="shared" si="58"/>
        <v>2114081</v>
      </c>
      <c r="AQ147" s="26">
        <f t="shared" si="77"/>
        <v>2114081</v>
      </c>
      <c r="AR147" s="69">
        <v>3049314</v>
      </c>
      <c r="AS147" s="69">
        <f t="shared" si="84"/>
        <v>2114081</v>
      </c>
      <c r="AT147" s="63">
        <v>2525078</v>
      </c>
      <c r="AU147" s="26">
        <f t="shared" si="85"/>
        <v>410997</v>
      </c>
      <c r="AV147" s="70" t="str">
        <f t="shared" si="87"/>
        <v>No</v>
      </c>
      <c r="AW147" s="69">
        <f t="shared" si="78"/>
        <v>0</v>
      </c>
      <c r="AX147" s="71">
        <f t="shared" si="79"/>
        <v>2525078</v>
      </c>
      <c r="AY147" s="72">
        <f t="shared" si="86"/>
        <v>2525078</v>
      </c>
      <c r="AZ147" s="73">
        <f t="shared" si="80"/>
        <v>0</v>
      </c>
      <c r="BA147" s="73"/>
      <c r="BB147" s="73">
        <f t="shared" si="81"/>
        <v>12375.954922371207</v>
      </c>
      <c r="BC147" s="26"/>
      <c r="BE147" s="74">
        <f t="shared" si="82"/>
        <v>-410997</v>
      </c>
      <c r="BF147" s="74">
        <f t="shared" si="89"/>
        <v>-410997</v>
      </c>
      <c r="BG147" s="74">
        <f t="shared" si="89"/>
        <v>-352265.52870000014</v>
      </c>
      <c r="BH147" s="74">
        <f t="shared" si="89"/>
        <v>-293542.86506571015</v>
      </c>
      <c r="BI147" s="74">
        <f t="shared" si="89"/>
        <v>-234834.29205256794</v>
      </c>
      <c r="BJ147" s="74">
        <f t="shared" si="89"/>
        <v>-176125.71903942619</v>
      </c>
      <c r="BK147" s="74">
        <f t="shared" si="89"/>
        <v>-117423.0168835856</v>
      </c>
      <c r="BL147" s="74">
        <f t="shared" si="89"/>
        <v>-58711.508441792801</v>
      </c>
      <c r="BM147" s="74"/>
      <c r="BO147" s="74">
        <f t="shared" si="90"/>
        <v>0</v>
      </c>
      <c r="BP147" s="74">
        <f t="shared" si="90"/>
        <v>-58731.471299999997</v>
      </c>
      <c r="BQ147" s="74">
        <f t="shared" si="90"/>
        <v>-58722.663634290016</v>
      </c>
      <c r="BR147" s="74">
        <f t="shared" si="90"/>
        <v>-58708.573013142035</v>
      </c>
      <c r="BS147" s="74">
        <f t="shared" si="90"/>
        <v>-58708.573013141984</v>
      </c>
      <c r="BT147" s="74">
        <f t="shared" si="90"/>
        <v>-58702.702155840743</v>
      </c>
      <c r="BU147" s="74">
        <f t="shared" si="90"/>
        <v>-58711.508441792801</v>
      </c>
      <c r="BV147" s="74">
        <f t="shared" si="90"/>
        <v>-58711.508441792801</v>
      </c>
      <c r="BX147" s="74">
        <f t="shared" si="61"/>
        <v>2525078</v>
      </c>
      <c r="BY147" s="74">
        <f t="shared" si="91"/>
        <v>2466346.5287000001</v>
      </c>
      <c r="BZ147" s="74">
        <f t="shared" si="91"/>
        <v>2407623.8650657102</v>
      </c>
      <c r="CA147" s="74">
        <f t="shared" si="91"/>
        <v>2348915.2920525679</v>
      </c>
      <c r="CB147" s="74">
        <f t="shared" si="91"/>
        <v>2290206.7190394262</v>
      </c>
      <c r="CC147" s="74">
        <f t="shared" si="91"/>
        <v>2231504.0168835856</v>
      </c>
      <c r="CD147" s="74">
        <f t="shared" si="91"/>
        <v>2172792.5084417928</v>
      </c>
      <c r="CE147" s="74">
        <f t="shared" si="91"/>
        <v>2114081</v>
      </c>
      <c r="CF147" s="74"/>
      <c r="CG147" s="74">
        <f t="shared" si="63"/>
        <v>2525078</v>
      </c>
      <c r="CH147" s="74">
        <f t="shared" si="93"/>
        <v>2466346.5287000001</v>
      </c>
      <c r="CI147" s="74">
        <f t="shared" si="93"/>
        <v>2407623.8650657102</v>
      </c>
      <c r="CJ147" s="74">
        <f t="shared" si="93"/>
        <v>2348915.2920525679</v>
      </c>
      <c r="CK147" s="74">
        <f t="shared" si="93"/>
        <v>2290206.7190394262</v>
      </c>
      <c r="CL147" s="74">
        <f t="shared" si="93"/>
        <v>2231504.0168835856</v>
      </c>
      <c r="CM147" s="74">
        <f t="shared" si="93"/>
        <v>2172792.5084417928</v>
      </c>
      <c r="CN147" s="74">
        <f t="shared" si="93"/>
        <v>2114081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>
        <v>0</v>
      </c>
      <c r="H148" s="6">
        <v>122</v>
      </c>
      <c r="I148" s="2" t="s">
        <v>309</v>
      </c>
      <c r="J148" s="60"/>
      <c r="K148" s="123">
        <v>320.64</v>
      </c>
      <c r="L148" s="62"/>
      <c r="M148" s="121">
        <v>76</v>
      </c>
      <c r="N148" s="64">
        <f t="shared" si="65"/>
        <v>22.8</v>
      </c>
      <c r="O148" s="64">
        <f t="shared" si="66"/>
        <v>192.38</v>
      </c>
      <c r="P148" s="64">
        <f t="shared" si="67"/>
        <v>0</v>
      </c>
      <c r="Q148" s="64">
        <f t="shared" si="68"/>
        <v>0</v>
      </c>
      <c r="R148" s="65">
        <f t="shared" si="69"/>
        <v>0.24</v>
      </c>
      <c r="S148" s="65">
        <f t="shared" si="51"/>
        <v>0</v>
      </c>
      <c r="T148" s="64">
        <f t="shared" si="52"/>
        <v>0</v>
      </c>
      <c r="U148" s="64">
        <f t="shared" si="70"/>
        <v>0</v>
      </c>
      <c r="V148" s="124">
        <v>10</v>
      </c>
      <c r="W148" s="64">
        <f t="shared" si="71"/>
        <v>2.5</v>
      </c>
      <c r="X148" s="27">
        <f t="shared" si="72"/>
        <v>22.8</v>
      </c>
      <c r="Y148" s="11">
        <f t="shared" si="73"/>
        <v>345.94</v>
      </c>
      <c r="Z148" s="61">
        <v>2449161556.3299999</v>
      </c>
      <c r="AA148" s="63">
        <v>4239</v>
      </c>
      <c r="AB148" s="27">
        <f t="shared" si="53"/>
        <v>577768.71</v>
      </c>
      <c r="AC148" s="10">
        <f t="shared" si="54"/>
        <v>2.2524030000000002</v>
      </c>
      <c r="AD148" s="63">
        <v>99083</v>
      </c>
      <c r="AE148" s="10">
        <f t="shared" si="55"/>
        <v>0.71833199999999997</v>
      </c>
      <c r="AF148" s="10">
        <f t="shared" si="83"/>
        <v>-0.79218200000000005</v>
      </c>
      <c r="AG148" s="66">
        <f t="shared" si="56"/>
        <v>0.01</v>
      </c>
      <c r="AH148" s="67">
        <f t="shared" si="57"/>
        <v>0</v>
      </c>
      <c r="AI148" s="68">
        <f t="shared" si="74"/>
        <v>0.01</v>
      </c>
      <c r="AJ148" s="63">
        <v>74</v>
      </c>
      <c r="AK148">
        <v>4</v>
      </c>
      <c r="AL148" s="26">
        <f t="shared" si="75"/>
        <v>29600</v>
      </c>
      <c r="AM148" s="63">
        <v>0</v>
      </c>
      <c r="AN148">
        <v>0</v>
      </c>
      <c r="AO148" s="26">
        <f t="shared" si="76"/>
        <v>0</v>
      </c>
      <c r="AP148" s="26">
        <f t="shared" si="58"/>
        <v>39870</v>
      </c>
      <c r="AQ148" s="26">
        <f t="shared" si="77"/>
        <v>69470</v>
      </c>
      <c r="AR148" s="69">
        <v>10871</v>
      </c>
      <c r="AS148" s="69">
        <f t="shared" si="84"/>
        <v>69470</v>
      </c>
      <c r="AT148" s="63">
        <v>56120</v>
      </c>
      <c r="AU148" s="26">
        <f t="shared" si="85"/>
        <v>13350</v>
      </c>
      <c r="AV148" s="70" t="str">
        <f t="shared" si="87"/>
        <v>Yes</v>
      </c>
      <c r="AW148" s="69">
        <f t="shared" si="78"/>
        <v>13350</v>
      </c>
      <c r="AX148" s="71">
        <f t="shared" si="79"/>
        <v>69470</v>
      </c>
      <c r="AY148" s="72">
        <f t="shared" si="86"/>
        <v>69470</v>
      </c>
      <c r="AZ148" s="73">
        <f t="shared" si="80"/>
        <v>13350</v>
      </c>
      <c r="BA148" s="73"/>
      <c r="BB148" s="73">
        <f t="shared" si="81"/>
        <v>12434.376559381239</v>
      </c>
      <c r="BC148" s="26"/>
      <c r="BE148" s="74">
        <f t="shared" si="82"/>
        <v>0</v>
      </c>
      <c r="BF148" s="74">
        <f t="shared" si="89"/>
        <v>0</v>
      </c>
      <c r="BG148" s="74">
        <f t="shared" si="89"/>
        <v>0</v>
      </c>
      <c r="BH148" s="74">
        <f t="shared" si="89"/>
        <v>0</v>
      </c>
      <c r="BI148" s="74">
        <f t="shared" si="89"/>
        <v>0</v>
      </c>
      <c r="BJ148" s="74">
        <f t="shared" si="89"/>
        <v>0</v>
      </c>
      <c r="BK148" s="74">
        <f t="shared" si="89"/>
        <v>0</v>
      </c>
      <c r="BL148" s="74">
        <f t="shared" si="89"/>
        <v>0</v>
      </c>
      <c r="BM148" s="74"/>
      <c r="BO148" s="74">
        <f t="shared" si="90"/>
        <v>0</v>
      </c>
      <c r="BP148" s="74">
        <f t="shared" si="90"/>
        <v>0</v>
      </c>
      <c r="BQ148" s="74">
        <f t="shared" si="90"/>
        <v>0</v>
      </c>
      <c r="BR148" s="74">
        <f t="shared" si="90"/>
        <v>0</v>
      </c>
      <c r="BS148" s="74">
        <f t="shared" si="90"/>
        <v>0</v>
      </c>
      <c r="BT148" s="74">
        <f t="shared" si="90"/>
        <v>0</v>
      </c>
      <c r="BU148" s="74">
        <f t="shared" si="90"/>
        <v>0</v>
      </c>
      <c r="BV148" s="74">
        <f t="shared" si="90"/>
        <v>0</v>
      </c>
      <c r="BX148" s="74">
        <f t="shared" si="61"/>
        <v>69470</v>
      </c>
      <c r="BY148" s="74">
        <f t="shared" si="91"/>
        <v>69470</v>
      </c>
      <c r="BZ148" s="74">
        <f t="shared" si="91"/>
        <v>69470</v>
      </c>
      <c r="CA148" s="74">
        <f t="shared" si="91"/>
        <v>69470</v>
      </c>
      <c r="CB148" s="74">
        <f t="shared" si="91"/>
        <v>69470</v>
      </c>
      <c r="CC148" s="74">
        <f t="shared" si="91"/>
        <v>69470</v>
      </c>
      <c r="CD148" s="74">
        <f t="shared" si="91"/>
        <v>69470</v>
      </c>
      <c r="CE148" s="74">
        <f t="shared" si="91"/>
        <v>69470</v>
      </c>
      <c r="CF148" s="74"/>
      <c r="CG148" s="74">
        <f t="shared" si="63"/>
        <v>69470</v>
      </c>
      <c r="CH148" s="74">
        <f t="shared" si="93"/>
        <v>69470</v>
      </c>
      <c r="CI148" s="74">
        <f t="shared" si="93"/>
        <v>69470</v>
      </c>
      <c r="CJ148" s="74">
        <f t="shared" si="93"/>
        <v>69470</v>
      </c>
      <c r="CK148" s="74">
        <f t="shared" si="93"/>
        <v>69470</v>
      </c>
      <c r="CL148" s="74">
        <f t="shared" si="93"/>
        <v>69470</v>
      </c>
      <c r="CM148" s="74">
        <f t="shared" si="93"/>
        <v>69470</v>
      </c>
      <c r="CN148" s="74">
        <f t="shared" si="93"/>
        <v>69470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>
        <v>0</v>
      </c>
      <c r="H149" s="6">
        <v>123</v>
      </c>
      <c r="I149" s="2" t="s">
        <v>310</v>
      </c>
      <c r="J149" s="60"/>
      <c r="K149" s="123">
        <v>131.72</v>
      </c>
      <c r="L149" s="76"/>
      <c r="M149" s="121">
        <v>50</v>
      </c>
      <c r="N149" s="64">
        <f t="shared" si="65"/>
        <v>15</v>
      </c>
      <c r="O149" s="64">
        <f t="shared" si="66"/>
        <v>79.03</v>
      </c>
      <c r="P149" s="64">
        <f t="shared" si="67"/>
        <v>0</v>
      </c>
      <c r="Q149" s="64">
        <f t="shared" si="68"/>
        <v>0</v>
      </c>
      <c r="R149" s="65">
        <f t="shared" si="69"/>
        <v>0.38</v>
      </c>
      <c r="S149" s="65">
        <f t="shared" si="51"/>
        <v>0</v>
      </c>
      <c r="T149" s="64">
        <f t="shared" si="52"/>
        <v>0</v>
      </c>
      <c r="U149" s="64">
        <f t="shared" si="70"/>
        <v>0</v>
      </c>
      <c r="V149" s="124">
        <v>3</v>
      </c>
      <c r="W149" s="64">
        <f t="shared" si="71"/>
        <v>0.75</v>
      </c>
      <c r="X149" s="27">
        <f t="shared" si="72"/>
        <v>15</v>
      </c>
      <c r="Y149" s="11">
        <f t="shared" si="73"/>
        <v>147.47</v>
      </c>
      <c r="Z149" s="61">
        <v>228631203</v>
      </c>
      <c r="AA149" s="63">
        <v>1577</v>
      </c>
      <c r="AB149" s="27">
        <f t="shared" si="53"/>
        <v>144978.57</v>
      </c>
      <c r="AC149" s="10">
        <f t="shared" si="54"/>
        <v>0.56519200000000003</v>
      </c>
      <c r="AD149" s="63">
        <v>90317</v>
      </c>
      <c r="AE149" s="10">
        <f t="shared" si="55"/>
        <v>0.65478000000000003</v>
      </c>
      <c r="AF149" s="10">
        <f t="shared" si="83"/>
        <v>0.40793200000000002</v>
      </c>
      <c r="AG149" s="66">
        <f t="shared" si="56"/>
        <v>0.40793200000000002</v>
      </c>
      <c r="AH149" s="67">
        <f t="shared" si="57"/>
        <v>0</v>
      </c>
      <c r="AI149" s="68">
        <f t="shared" si="74"/>
        <v>0.40793200000000002</v>
      </c>
      <c r="AJ149" s="63">
        <v>47</v>
      </c>
      <c r="AK149">
        <v>6</v>
      </c>
      <c r="AL149" s="26">
        <f t="shared" si="75"/>
        <v>28200</v>
      </c>
      <c r="AM149" s="63">
        <v>0</v>
      </c>
      <c r="AN149">
        <v>0</v>
      </c>
      <c r="AO149" s="26">
        <f t="shared" si="76"/>
        <v>0</v>
      </c>
      <c r="AP149" s="26">
        <f t="shared" si="58"/>
        <v>693318</v>
      </c>
      <c r="AQ149" s="26">
        <f t="shared" si="77"/>
        <v>721518</v>
      </c>
      <c r="AR149" s="69">
        <v>1423001</v>
      </c>
      <c r="AS149" s="69">
        <f t="shared" si="84"/>
        <v>721518</v>
      </c>
      <c r="AT149" s="63">
        <v>1274671</v>
      </c>
      <c r="AU149" s="26">
        <f t="shared" si="85"/>
        <v>553153</v>
      </c>
      <c r="AV149" s="70" t="str">
        <f t="shared" si="87"/>
        <v>No</v>
      </c>
      <c r="AW149" s="69">
        <f t="shared" si="78"/>
        <v>0</v>
      </c>
      <c r="AX149" s="71">
        <f t="shared" si="79"/>
        <v>1274671</v>
      </c>
      <c r="AY149" s="72">
        <f t="shared" si="86"/>
        <v>1274671</v>
      </c>
      <c r="AZ149" s="73">
        <f t="shared" si="80"/>
        <v>0</v>
      </c>
      <c r="BA149" s="73"/>
      <c r="BB149" s="73">
        <f t="shared" si="81"/>
        <v>12903.065214090495</v>
      </c>
      <c r="BC149" s="26"/>
      <c r="BE149" s="74">
        <f t="shared" si="82"/>
        <v>-553153</v>
      </c>
      <c r="BF149" s="74">
        <f t="shared" si="89"/>
        <v>-553153</v>
      </c>
      <c r="BG149" s="74">
        <f t="shared" si="89"/>
        <v>-474107.43629999994</v>
      </c>
      <c r="BH149" s="74">
        <f t="shared" si="89"/>
        <v>-395073.72666878998</v>
      </c>
      <c r="BI149" s="74">
        <f t="shared" si="89"/>
        <v>-316058.98133503203</v>
      </c>
      <c r="BJ149" s="74">
        <f t="shared" si="89"/>
        <v>-237044.23600127408</v>
      </c>
      <c r="BK149" s="74">
        <f t="shared" si="89"/>
        <v>-158037.39214204939</v>
      </c>
      <c r="BL149" s="74">
        <f t="shared" si="89"/>
        <v>-79018.696071024751</v>
      </c>
      <c r="BM149" s="74"/>
      <c r="BO149" s="74">
        <f t="shared" si="90"/>
        <v>0</v>
      </c>
      <c r="BP149" s="74">
        <f t="shared" si="90"/>
        <v>-79045.563699999999</v>
      </c>
      <c r="BQ149" s="74">
        <f t="shared" si="90"/>
        <v>-79033.709631209989</v>
      </c>
      <c r="BR149" s="74">
        <f t="shared" si="90"/>
        <v>-79014.745333758008</v>
      </c>
      <c r="BS149" s="74">
        <f t="shared" si="90"/>
        <v>-79014.745333758008</v>
      </c>
      <c r="BT149" s="74">
        <f t="shared" si="90"/>
        <v>-79006.843859224653</v>
      </c>
      <c r="BU149" s="74">
        <f t="shared" si="90"/>
        <v>-79018.696071024693</v>
      </c>
      <c r="BV149" s="74">
        <f t="shared" si="90"/>
        <v>-79018.696071024751</v>
      </c>
      <c r="BX149" s="74">
        <f t="shared" si="61"/>
        <v>1274671</v>
      </c>
      <c r="BY149" s="74">
        <f t="shared" si="91"/>
        <v>1195625.4362999999</v>
      </c>
      <c r="BZ149" s="74">
        <f t="shared" si="91"/>
        <v>1116591.72666879</v>
      </c>
      <c r="CA149" s="74">
        <f t="shared" si="91"/>
        <v>1037576.981335032</v>
      </c>
      <c r="CB149" s="74">
        <f t="shared" si="91"/>
        <v>958562.23600127408</v>
      </c>
      <c r="CC149" s="74">
        <f t="shared" si="91"/>
        <v>879555.39214204939</v>
      </c>
      <c r="CD149" s="74">
        <f t="shared" si="91"/>
        <v>800536.69607102475</v>
      </c>
      <c r="CE149" s="74">
        <f t="shared" si="91"/>
        <v>721518</v>
      </c>
      <c r="CF149" s="74"/>
      <c r="CG149" s="74">
        <f t="shared" si="63"/>
        <v>1274671</v>
      </c>
      <c r="CH149" s="74">
        <f t="shared" si="93"/>
        <v>1195625.4362999999</v>
      </c>
      <c r="CI149" s="74">
        <f t="shared" si="93"/>
        <v>1116591.72666879</v>
      </c>
      <c r="CJ149" s="74">
        <f t="shared" si="93"/>
        <v>1037576.981335032</v>
      </c>
      <c r="CK149" s="74">
        <f t="shared" si="93"/>
        <v>958562.23600127408</v>
      </c>
      <c r="CL149" s="74">
        <f t="shared" si="93"/>
        <v>879555.39214204939</v>
      </c>
      <c r="CM149" s="74">
        <f t="shared" si="93"/>
        <v>800536.69607102475</v>
      </c>
      <c r="CN149" s="74">
        <f t="shared" si="93"/>
        <v>721518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>
        <v>23</v>
      </c>
      <c r="H150" s="6">
        <v>124</v>
      </c>
      <c r="I150" s="2" t="s">
        <v>311</v>
      </c>
      <c r="J150" s="60"/>
      <c r="K150" s="123">
        <v>2106.61</v>
      </c>
      <c r="L150" s="76"/>
      <c r="M150" s="121">
        <v>1010</v>
      </c>
      <c r="N150" s="64">
        <f t="shared" si="65"/>
        <v>303</v>
      </c>
      <c r="O150" s="64">
        <f t="shared" si="66"/>
        <v>1263.97</v>
      </c>
      <c r="P150" s="64">
        <f t="shared" si="67"/>
        <v>0</v>
      </c>
      <c r="Q150" s="64">
        <f t="shared" si="68"/>
        <v>0</v>
      </c>
      <c r="R150" s="65">
        <f t="shared" si="69"/>
        <v>0.48</v>
      </c>
      <c r="S150" s="65">
        <f t="shared" si="51"/>
        <v>0</v>
      </c>
      <c r="T150" s="64">
        <f t="shared" si="52"/>
        <v>0</v>
      </c>
      <c r="U150" s="64">
        <f t="shared" si="70"/>
        <v>0</v>
      </c>
      <c r="V150" s="124">
        <v>172</v>
      </c>
      <c r="W150" s="64">
        <f t="shared" si="71"/>
        <v>43</v>
      </c>
      <c r="X150" s="27">
        <f t="shared" si="72"/>
        <v>303</v>
      </c>
      <c r="Y150" s="11">
        <f t="shared" si="73"/>
        <v>2452.61</v>
      </c>
      <c r="Z150" s="61">
        <v>2362458771.6700001</v>
      </c>
      <c r="AA150" s="63">
        <v>16809</v>
      </c>
      <c r="AB150" s="27">
        <f t="shared" si="53"/>
        <v>140547.25</v>
      </c>
      <c r="AC150" s="10">
        <f t="shared" si="54"/>
        <v>0.54791699999999999</v>
      </c>
      <c r="AD150" s="63">
        <v>96747</v>
      </c>
      <c r="AE150" s="10">
        <f t="shared" si="55"/>
        <v>0.70139600000000002</v>
      </c>
      <c r="AF150" s="10">
        <f t="shared" si="83"/>
        <v>0.40603899999999998</v>
      </c>
      <c r="AG150" s="66">
        <f t="shared" si="56"/>
        <v>0.40603899999999998</v>
      </c>
      <c r="AH150" s="67">
        <f t="shared" si="57"/>
        <v>0</v>
      </c>
      <c r="AI150" s="68">
        <f t="shared" si="74"/>
        <v>0.40603899999999998</v>
      </c>
      <c r="AJ150" s="63">
        <v>0</v>
      </c>
      <c r="AK150">
        <v>0</v>
      </c>
      <c r="AL150" s="26">
        <f t="shared" si="75"/>
        <v>0</v>
      </c>
      <c r="AM150" s="63">
        <v>0</v>
      </c>
      <c r="AN150">
        <v>0</v>
      </c>
      <c r="AO150" s="26">
        <f t="shared" si="76"/>
        <v>0</v>
      </c>
      <c r="AP150" s="26">
        <f t="shared" si="58"/>
        <v>11477232</v>
      </c>
      <c r="AQ150" s="26">
        <f t="shared" si="77"/>
        <v>11477232</v>
      </c>
      <c r="AR150" s="69">
        <v>10040987</v>
      </c>
      <c r="AS150" s="69">
        <f t="shared" si="84"/>
        <v>11477232</v>
      </c>
      <c r="AT150" s="63">
        <v>11771547</v>
      </c>
      <c r="AU150" s="26">
        <f t="shared" si="85"/>
        <v>294315</v>
      </c>
      <c r="AV150" s="70" t="str">
        <f t="shared" si="87"/>
        <v>No</v>
      </c>
      <c r="AW150" s="69">
        <f t="shared" si="78"/>
        <v>0</v>
      </c>
      <c r="AX150" s="71">
        <f t="shared" si="79"/>
        <v>11771547</v>
      </c>
      <c r="AY150" s="72">
        <f t="shared" si="86"/>
        <v>11771547</v>
      </c>
      <c r="AZ150" s="73">
        <f t="shared" si="80"/>
        <v>0</v>
      </c>
      <c r="BA150" s="73"/>
      <c r="BB150" s="73">
        <f t="shared" si="81"/>
        <v>13417.922752668979</v>
      </c>
      <c r="BC150" s="26"/>
      <c r="BE150" s="74">
        <f t="shared" si="82"/>
        <v>-294315</v>
      </c>
      <c r="BF150" s="74">
        <f t="shared" si="89"/>
        <v>-294315</v>
      </c>
      <c r="BG150" s="74">
        <f t="shared" si="89"/>
        <v>-252257.38649999909</v>
      </c>
      <c r="BH150" s="74">
        <f t="shared" si="89"/>
        <v>-210206.08017044887</v>
      </c>
      <c r="BI150" s="74">
        <f t="shared" si="89"/>
        <v>-168164.86413635872</v>
      </c>
      <c r="BJ150" s="74">
        <f t="shared" si="89"/>
        <v>-126123.64810226858</v>
      </c>
      <c r="BK150" s="74">
        <f t="shared" si="89"/>
        <v>-84086.636189782992</v>
      </c>
      <c r="BL150" s="74">
        <f t="shared" si="89"/>
        <v>-42043.318094890565</v>
      </c>
      <c r="BM150" s="74"/>
      <c r="BO150" s="74">
        <f t="shared" si="90"/>
        <v>0</v>
      </c>
      <c r="BP150" s="74">
        <f t="shared" si="90"/>
        <v>-42057.613499999999</v>
      </c>
      <c r="BQ150" s="74">
        <f t="shared" si="90"/>
        <v>-42051.306329549843</v>
      </c>
      <c r="BR150" s="74">
        <f t="shared" si="90"/>
        <v>-42041.216034089775</v>
      </c>
      <c r="BS150" s="74">
        <f t="shared" si="90"/>
        <v>-42041.216034089681</v>
      </c>
      <c r="BT150" s="74">
        <f t="shared" si="90"/>
        <v>-42037.011912486116</v>
      </c>
      <c r="BU150" s="74">
        <f t="shared" si="90"/>
        <v>-42043.318094891496</v>
      </c>
      <c r="BV150" s="74">
        <f t="shared" si="90"/>
        <v>-42043.318094890565</v>
      </c>
      <c r="BX150" s="74">
        <f t="shared" si="61"/>
        <v>11771547</v>
      </c>
      <c r="BY150" s="74">
        <f t="shared" si="91"/>
        <v>11729489.386499999</v>
      </c>
      <c r="BZ150" s="74">
        <f t="shared" si="91"/>
        <v>11687438.080170449</v>
      </c>
      <c r="CA150" s="74">
        <f t="shared" si="91"/>
        <v>11645396.864136359</v>
      </c>
      <c r="CB150" s="74">
        <f t="shared" si="91"/>
        <v>11603355.648102269</v>
      </c>
      <c r="CC150" s="74">
        <f t="shared" si="91"/>
        <v>11561318.636189783</v>
      </c>
      <c r="CD150" s="74">
        <f t="shared" si="91"/>
        <v>11519275.318094891</v>
      </c>
      <c r="CE150" s="74">
        <f t="shared" si="91"/>
        <v>11477232</v>
      </c>
      <c r="CF150" s="74"/>
      <c r="CG150" s="74">
        <f t="shared" si="63"/>
        <v>11771547</v>
      </c>
      <c r="CH150" s="74">
        <f t="shared" si="93"/>
        <v>11729489.386499999</v>
      </c>
      <c r="CI150" s="74">
        <f t="shared" si="93"/>
        <v>11687438.080170449</v>
      </c>
      <c r="CJ150" s="74">
        <f t="shared" si="93"/>
        <v>11645396.864136359</v>
      </c>
      <c r="CK150" s="74">
        <f t="shared" si="93"/>
        <v>11603355.648102269</v>
      </c>
      <c r="CL150" s="74">
        <f t="shared" si="93"/>
        <v>11561318.636189783</v>
      </c>
      <c r="CM150" s="74">
        <f t="shared" si="93"/>
        <v>11519275.318094891</v>
      </c>
      <c r="CN150" s="74">
        <f t="shared" si="93"/>
        <v>11477232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>
        <v>0</v>
      </c>
      <c r="H151" s="6">
        <v>125</v>
      </c>
      <c r="I151" s="2" t="s">
        <v>312</v>
      </c>
      <c r="J151" s="60"/>
      <c r="K151" s="123">
        <v>113.44</v>
      </c>
      <c r="L151" s="62"/>
      <c r="M151" s="121">
        <v>48</v>
      </c>
      <c r="N151" s="64">
        <f t="shared" si="65"/>
        <v>14.4</v>
      </c>
      <c r="O151" s="64">
        <f t="shared" si="66"/>
        <v>68.06</v>
      </c>
      <c r="P151" s="64">
        <f t="shared" si="67"/>
        <v>0</v>
      </c>
      <c r="Q151" s="64">
        <f t="shared" si="68"/>
        <v>0</v>
      </c>
      <c r="R151" s="65">
        <f t="shared" si="69"/>
        <v>0.42</v>
      </c>
      <c r="S151" s="65">
        <f t="shared" si="51"/>
        <v>0</v>
      </c>
      <c r="T151" s="64">
        <f t="shared" si="52"/>
        <v>0</v>
      </c>
      <c r="U151" s="64">
        <f t="shared" si="70"/>
        <v>0</v>
      </c>
      <c r="V151" s="124">
        <v>3</v>
      </c>
      <c r="W151" s="64">
        <f t="shared" si="71"/>
        <v>0.75</v>
      </c>
      <c r="X151" s="27">
        <f t="shared" si="72"/>
        <v>14.4</v>
      </c>
      <c r="Y151" s="11">
        <f t="shared" si="73"/>
        <v>128.59</v>
      </c>
      <c r="Z151" s="61">
        <v>1476550171.6700001</v>
      </c>
      <c r="AA151" s="63">
        <v>2724</v>
      </c>
      <c r="AB151" s="27">
        <f t="shared" si="53"/>
        <v>542052.18999999994</v>
      </c>
      <c r="AC151" s="10">
        <f t="shared" si="54"/>
        <v>2.1131639999999998</v>
      </c>
      <c r="AD151" s="63">
        <v>102963</v>
      </c>
      <c r="AE151" s="10">
        <f t="shared" si="55"/>
        <v>0.74646100000000004</v>
      </c>
      <c r="AF151" s="10">
        <f t="shared" si="83"/>
        <v>-0.70315300000000003</v>
      </c>
      <c r="AG151" s="66">
        <f t="shared" si="56"/>
        <v>0.01</v>
      </c>
      <c r="AH151" s="67">
        <f t="shared" si="57"/>
        <v>0</v>
      </c>
      <c r="AI151" s="68">
        <f t="shared" si="74"/>
        <v>0.01</v>
      </c>
      <c r="AJ151" s="63">
        <v>34</v>
      </c>
      <c r="AK151">
        <v>4</v>
      </c>
      <c r="AL151" s="26">
        <f t="shared" si="75"/>
        <v>13600</v>
      </c>
      <c r="AM151" s="63">
        <v>0</v>
      </c>
      <c r="AN151">
        <v>0</v>
      </c>
      <c r="AO151" s="26">
        <f t="shared" si="76"/>
        <v>0</v>
      </c>
      <c r="AP151" s="26">
        <f t="shared" si="58"/>
        <v>14820</v>
      </c>
      <c r="AQ151" s="26">
        <f t="shared" si="77"/>
        <v>28420</v>
      </c>
      <c r="AR151" s="69">
        <v>9960</v>
      </c>
      <c r="AS151" s="69">
        <f t="shared" si="84"/>
        <v>28420</v>
      </c>
      <c r="AT151" s="63">
        <v>24350</v>
      </c>
      <c r="AU151" s="26">
        <f t="shared" si="85"/>
        <v>4070</v>
      </c>
      <c r="AV151" s="70" t="str">
        <f t="shared" si="87"/>
        <v>Yes</v>
      </c>
      <c r="AW151" s="69">
        <f t="shared" si="78"/>
        <v>4070</v>
      </c>
      <c r="AX151" s="71">
        <f t="shared" si="79"/>
        <v>28420</v>
      </c>
      <c r="AY151" s="72">
        <f t="shared" si="86"/>
        <v>28420</v>
      </c>
      <c r="AZ151" s="73">
        <f t="shared" si="80"/>
        <v>4070</v>
      </c>
      <c r="BA151" s="73"/>
      <c r="BB151" s="73">
        <f t="shared" si="81"/>
        <v>13064.172690409026</v>
      </c>
      <c r="BC151" s="26"/>
      <c r="BE151" s="74">
        <f t="shared" si="82"/>
        <v>0</v>
      </c>
      <c r="BF151" s="74">
        <f t="shared" si="89"/>
        <v>0</v>
      </c>
      <c r="BG151" s="74">
        <f t="shared" si="89"/>
        <v>0</v>
      </c>
      <c r="BH151" s="74">
        <f t="shared" si="89"/>
        <v>0</v>
      </c>
      <c r="BI151" s="74">
        <f t="shared" si="89"/>
        <v>0</v>
      </c>
      <c r="BJ151" s="74">
        <f t="shared" si="89"/>
        <v>0</v>
      </c>
      <c r="BK151" s="74">
        <f t="shared" si="89"/>
        <v>0</v>
      </c>
      <c r="BL151" s="74">
        <f t="shared" si="89"/>
        <v>0</v>
      </c>
      <c r="BM151" s="74"/>
      <c r="BO151" s="74">
        <f t="shared" si="90"/>
        <v>0</v>
      </c>
      <c r="BP151" s="74">
        <f t="shared" si="90"/>
        <v>0</v>
      </c>
      <c r="BQ151" s="74">
        <f t="shared" si="90"/>
        <v>0</v>
      </c>
      <c r="BR151" s="74">
        <f t="shared" si="90"/>
        <v>0</v>
      </c>
      <c r="BS151" s="74">
        <f t="shared" si="90"/>
        <v>0</v>
      </c>
      <c r="BT151" s="74">
        <f t="shared" si="90"/>
        <v>0</v>
      </c>
      <c r="BU151" s="74">
        <f t="shared" si="90"/>
        <v>0</v>
      </c>
      <c r="BV151" s="74">
        <f t="shared" si="90"/>
        <v>0</v>
      </c>
      <c r="BX151" s="74">
        <f t="shared" si="61"/>
        <v>28420</v>
      </c>
      <c r="BY151" s="74">
        <f t="shared" si="91"/>
        <v>28420</v>
      </c>
      <c r="BZ151" s="74">
        <f t="shared" si="91"/>
        <v>28420</v>
      </c>
      <c r="CA151" s="74">
        <f t="shared" si="91"/>
        <v>28420</v>
      </c>
      <c r="CB151" s="74">
        <f t="shared" si="91"/>
        <v>28420</v>
      </c>
      <c r="CC151" s="74">
        <f t="shared" si="91"/>
        <v>28420</v>
      </c>
      <c r="CD151" s="74">
        <f t="shared" si="91"/>
        <v>28420</v>
      </c>
      <c r="CE151" s="74">
        <f t="shared" si="91"/>
        <v>28420</v>
      </c>
      <c r="CF151" s="74"/>
      <c r="CG151" s="74">
        <f t="shared" si="63"/>
        <v>28420</v>
      </c>
      <c r="CH151" s="74">
        <f t="shared" si="93"/>
        <v>28420</v>
      </c>
      <c r="CI151" s="74">
        <f t="shared" si="93"/>
        <v>28420</v>
      </c>
      <c r="CJ151" s="74">
        <f t="shared" si="93"/>
        <v>28420</v>
      </c>
      <c r="CK151" s="74">
        <f t="shared" si="93"/>
        <v>28420</v>
      </c>
      <c r="CL151" s="74">
        <f t="shared" si="93"/>
        <v>28420</v>
      </c>
      <c r="CM151" s="74">
        <f t="shared" si="93"/>
        <v>28420</v>
      </c>
      <c r="CN151" s="74">
        <f t="shared" si="93"/>
        <v>28420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>
        <v>0</v>
      </c>
      <c r="H152" s="6">
        <v>126</v>
      </c>
      <c r="I152" s="2" t="s">
        <v>313</v>
      </c>
      <c r="J152" s="60"/>
      <c r="K152" s="123">
        <v>4555.51</v>
      </c>
      <c r="L152" s="62"/>
      <c r="M152" s="121">
        <v>1634</v>
      </c>
      <c r="N152" s="64">
        <f t="shared" si="65"/>
        <v>490.2</v>
      </c>
      <c r="O152" s="64">
        <f t="shared" si="66"/>
        <v>2733.31</v>
      </c>
      <c r="P152" s="64">
        <f t="shared" si="67"/>
        <v>0</v>
      </c>
      <c r="Q152" s="64">
        <f t="shared" si="68"/>
        <v>0</v>
      </c>
      <c r="R152" s="65">
        <f t="shared" si="69"/>
        <v>0.36</v>
      </c>
      <c r="S152" s="65">
        <f t="shared" si="51"/>
        <v>0</v>
      </c>
      <c r="T152" s="64">
        <f t="shared" si="52"/>
        <v>0</v>
      </c>
      <c r="U152" s="64">
        <f t="shared" si="70"/>
        <v>0</v>
      </c>
      <c r="V152" s="124">
        <v>340</v>
      </c>
      <c r="W152" s="64">
        <f t="shared" si="71"/>
        <v>85</v>
      </c>
      <c r="X152" s="27">
        <f t="shared" si="72"/>
        <v>490.2</v>
      </c>
      <c r="Y152" s="11">
        <f t="shared" si="73"/>
        <v>5130.71</v>
      </c>
      <c r="Z152" s="61">
        <v>9275509986.6700001</v>
      </c>
      <c r="AA152" s="63">
        <v>41897</v>
      </c>
      <c r="AB152" s="27">
        <f t="shared" si="53"/>
        <v>221388.4</v>
      </c>
      <c r="AC152" s="10">
        <f t="shared" si="54"/>
        <v>0.86307199999999995</v>
      </c>
      <c r="AD152" s="63">
        <v>112366</v>
      </c>
      <c r="AE152" s="10">
        <f t="shared" si="55"/>
        <v>0.81463099999999999</v>
      </c>
      <c r="AF152" s="10">
        <f t="shared" si="83"/>
        <v>0.15146000000000001</v>
      </c>
      <c r="AG152" s="66">
        <f t="shared" si="56"/>
        <v>0.15146000000000001</v>
      </c>
      <c r="AH152" s="67">
        <f t="shared" si="57"/>
        <v>0</v>
      </c>
      <c r="AI152" s="68">
        <f t="shared" si="74"/>
        <v>0.15146000000000001</v>
      </c>
      <c r="AJ152" s="63">
        <v>0</v>
      </c>
      <c r="AK152">
        <v>0</v>
      </c>
      <c r="AL152" s="26">
        <f t="shared" si="75"/>
        <v>0</v>
      </c>
      <c r="AM152" s="63">
        <v>0</v>
      </c>
      <c r="AN152">
        <v>0</v>
      </c>
      <c r="AO152" s="26">
        <f t="shared" si="76"/>
        <v>0</v>
      </c>
      <c r="AP152" s="26">
        <f t="shared" si="58"/>
        <v>8956047</v>
      </c>
      <c r="AQ152" s="26">
        <f t="shared" si="77"/>
        <v>8956047</v>
      </c>
      <c r="AR152" s="69">
        <v>5893771</v>
      </c>
      <c r="AS152" s="69">
        <f t="shared" si="84"/>
        <v>8956047</v>
      </c>
      <c r="AT152" s="63">
        <v>8515020</v>
      </c>
      <c r="AU152" s="26">
        <f t="shared" si="85"/>
        <v>441027</v>
      </c>
      <c r="AV152" s="70" t="str">
        <f t="shared" si="87"/>
        <v>Yes</v>
      </c>
      <c r="AW152" s="69">
        <f t="shared" si="78"/>
        <v>441027</v>
      </c>
      <c r="AX152" s="71">
        <f t="shared" si="79"/>
        <v>8956047</v>
      </c>
      <c r="AY152" s="72">
        <f t="shared" si="86"/>
        <v>8956047</v>
      </c>
      <c r="AZ152" s="73">
        <f t="shared" si="80"/>
        <v>441027</v>
      </c>
      <c r="BA152" s="73"/>
      <c r="BB152" s="73">
        <f t="shared" si="81"/>
        <v>12980.200405662592</v>
      </c>
      <c r="BC152" s="26"/>
      <c r="BE152" s="74">
        <f t="shared" si="82"/>
        <v>0</v>
      </c>
      <c r="BF152" s="74">
        <f t="shared" si="89"/>
        <v>0</v>
      </c>
      <c r="BG152" s="74">
        <f t="shared" si="89"/>
        <v>0</v>
      </c>
      <c r="BH152" s="74">
        <f t="shared" si="89"/>
        <v>0</v>
      </c>
      <c r="BI152" s="74">
        <f t="shared" si="89"/>
        <v>0</v>
      </c>
      <c r="BJ152" s="74">
        <f t="shared" si="89"/>
        <v>0</v>
      </c>
      <c r="BK152" s="74">
        <f t="shared" si="89"/>
        <v>0</v>
      </c>
      <c r="BL152" s="74">
        <f t="shared" si="89"/>
        <v>0</v>
      </c>
      <c r="BM152" s="74"/>
      <c r="BO152" s="74">
        <f t="shared" si="90"/>
        <v>0</v>
      </c>
      <c r="BP152" s="74">
        <f t="shared" si="90"/>
        <v>0</v>
      </c>
      <c r="BQ152" s="74">
        <f t="shared" si="90"/>
        <v>0</v>
      </c>
      <c r="BR152" s="74">
        <f t="shared" si="90"/>
        <v>0</v>
      </c>
      <c r="BS152" s="74">
        <f t="shared" si="90"/>
        <v>0</v>
      </c>
      <c r="BT152" s="74">
        <f t="shared" si="90"/>
        <v>0</v>
      </c>
      <c r="BU152" s="74">
        <f t="shared" si="90"/>
        <v>0</v>
      </c>
      <c r="BV152" s="74">
        <f t="shared" si="90"/>
        <v>0</v>
      </c>
      <c r="BX152" s="74">
        <f t="shared" si="61"/>
        <v>8956047</v>
      </c>
      <c r="BY152" s="74">
        <f t="shared" si="91"/>
        <v>8956047</v>
      </c>
      <c r="BZ152" s="74">
        <f t="shared" si="91"/>
        <v>8956047</v>
      </c>
      <c r="CA152" s="74">
        <f t="shared" si="91"/>
        <v>8956047</v>
      </c>
      <c r="CB152" s="74">
        <f t="shared" si="91"/>
        <v>8956047</v>
      </c>
      <c r="CC152" s="74">
        <f t="shared" si="91"/>
        <v>8956047</v>
      </c>
      <c r="CD152" s="74">
        <f t="shared" si="91"/>
        <v>8956047</v>
      </c>
      <c r="CE152" s="74">
        <f t="shared" si="91"/>
        <v>8956047</v>
      </c>
      <c r="CF152" s="74"/>
      <c r="CG152" s="74">
        <f t="shared" si="63"/>
        <v>8956047</v>
      </c>
      <c r="CH152" s="74">
        <f t="shared" si="93"/>
        <v>8956047</v>
      </c>
      <c r="CI152" s="74">
        <f t="shared" si="93"/>
        <v>8956047</v>
      </c>
      <c r="CJ152" s="74">
        <f t="shared" si="93"/>
        <v>8956047</v>
      </c>
      <c r="CK152" s="74">
        <f t="shared" si="93"/>
        <v>8956047</v>
      </c>
      <c r="CL152" s="74">
        <f t="shared" si="93"/>
        <v>8956047</v>
      </c>
      <c r="CM152" s="74">
        <f t="shared" si="93"/>
        <v>8956047</v>
      </c>
      <c r="CN152" s="74">
        <f t="shared" si="93"/>
        <v>8956047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>
        <v>0</v>
      </c>
      <c r="H153" s="6">
        <v>127</v>
      </c>
      <c r="I153" s="2" t="s">
        <v>314</v>
      </c>
      <c r="J153" s="60"/>
      <c r="K153" s="123">
        <v>330.76</v>
      </c>
      <c r="L153" s="62"/>
      <c r="M153" s="121">
        <v>25</v>
      </c>
      <c r="N153" s="64">
        <f t="shared" si="65"/>
        <v>7.5</v>
      </c>
      <c r="O153" s="64">
        <f t="shared" si="66"/>
        <v>198.46</v>
      </c>
      <c r="P153" s="64">
        <f t="shared" si="67"/>
        <v>0</v>
      </c>
      <c r="Q153" s="64">
        <f t="shared" si="68"/>
        <v>0</v>
      </c>
      <c r="R153" s="65">
        <f t="shared" si="69"/>
        <v>0.08</v>
      </c>
      <c r="S153" s="65">
        <f t="shared" si="51"/>
        <v>0</v>
      </c>
      <c r="T153" s="64">
        <f t="shared" si="52"/>
        <v>0</v>
      </c>
      <c r="U153" s="64">
        <f t="shared" si="70"/>
        <v>0</v>
      </c>
      <c r="V153" s="124">
        <v>1</v>
      </c>
      <c r="W153" s="64">
        <f t="shared" si="71"/>
        <v>0.25</v>
      </c>
      <c r="X153" s="27">
        <f t="shared" si="72"/>
        <v>7.5</v>
      </c>
      <c r="Y153" s="11">
        <f t="shared" si="73"/>
        <v>338.51</v>
      </c>
      <c r="Z153" s="61">
        <v>1306420996</v>
      </c>
      <c r="AA153" s="63">
        <v>3537</v>
      </c>
      <c r="AB153" s="27">
        <f t="shared" si="53"/>
        <v>369358.49</v>
      </c>
      <c r="AC153" s="10">
        <f t="shared" si="54"/>
        <v>1.439926</v>
      </c>
      <c r="AD153" s="63">
        <v>113490</v>
      </c>
      <c r="AE153" s="10">
        <f t="shared" si="55"/>
        <v>0.82277900000000004</v>
      </c>
      <c r="AF153" s="10">
        <f t="shared" si="83"/>
        <v>-0.25478200000000001</v>
      </c>
      <c r="AG153" s="66">
        <f t="shared" si="56"/>
        <v>0.01</v>
      </c>
      <c r="AH153" s="67">
        <f t="shared" si="57"/>
        <v>0</v>
      </c>
      <c r="AI153" s="68">
        <f t="shared" si="74"/>
        <v>0.01</v>
      </c>
      <c r="AJ153" s="63">
        <v>0</v>
      </c>
      <c r="AK153">
        <v>0</v>
      </c>
      <c r="AL153" s="26">
        <f t="shared" si="75"/>
        <v>0</v>
      </c>
      <c r="AM153" s="63">
        <v>0</v>
      </c>
      <c r="AN153">
        <v>0</v>
      </c>
      <c r="AO153" s="26">
        <f t="shared" si="76"/>
        <v>0</v>
      </c>
      <c r="AP153" s="26">
        <f t="shared" si="58"/>
        <v>39013</v>
      </c>
      <c r="AQ153" s="26">
        <f t="shared" si="77"/>
        <v>39013</v>
      </c>
      <c r="AR153" s="69">
        <v>46611</v>
      </c>
      <c r="AS153" s="69">
        <f t="shared" si="84"/>
        <v>39013</v>
      </c>
      <c r="AT153" s="63">
        <v>46995</v>
      </c>
      <c r="AU153" s="26">
        <f t="shared" si="85"/>
        <v>7982</v>
      </c>
      <c r="AV153" s="70" t="str">
        <f t="shared" si="87"/>
        <v>No</v>
      </c>
      <c r="AW153" s="69">
        <f t="shared" si="78"/>
        <v>0</v>
      </c>
      <c r="AX153" s="71">
        <f t="shared" si="79"/>
        <v>46995</v>
      </c>
      <c r="AY153" s="72">
        <f t="shared" si="86"/>
        <v>46995</v>
      </c>
      <c r="AZ153" s="73">
        <f t="shared" si="80"/>
        <v>0</v>
      </c>
      <c r="BA153" s="73"/>
      <c r="BB153" s="73">
        <f t="shared" si="81"/>
        <v>11795.040966259523</v>
      </c>
      <c r="BC153" s="26"/>
      <c r="BE153" s="74">
        <f t="shared" si="82"/>
        <v>-7982</v>
      </c>
      <c r="BF153" s="74">
        <f t="shared" si="89"/>
        <v>-7982</v>
      </c>
      <c r="BG153" s="74">
        <f t="shared" si="89"/>
        <v>-6841.372199999998</v>
      </c>
      <c r="BH153" s="74">
        <f t="shared" si="89"/>
        <v>-5700.9154542600008</v>
      </c>
      <c r="BI153" s="74">
        <f t="shared" si="89"/>
        <v>-4560.7323634080021</v>
      </c>
      <c r="BJ153" s="74">
        <f t="shared" si="89"/>
        <v>-3420.5492725560034</v>
      </c>
      <c r="BK153" s="74">
        <f t="shared" si="89"/>
        <v>-2280.4802000130876</v>
      </c>
      <c r="BL153" s="74">
        <f t="shared" si="89"/>
        <v>-1140.2401000065438</v>
      </c>
      <c r="BM153" s="74"/>
      <c r="BO153" s="74">
        <f t="shared" si="90"/>
        <v>0</v>
      </c>
      <c r="BP153" s="74">
        <f t="shared" si="90"/>
        <v>-1140.6278</v>
      </c>
      <c r="BQ153" s="74">
        <f t="shared" si="90"/>
        <v>-1140.4567457399996</v>
      </c>
      <c r="BR153" s="74">
        <f t="shared" si="90"/>
        <v>-1140.1830908520003</v>
      </c>
      <c r="BS153" s="74">
        <f t="shared" si="90"/>
        <v>-1140.1830908520005</v>
      </c>
      <c r="BT153" s="74">
        <f t="shared" si="90"/>
        <v>-1140.0690725429158</v>
      </c>
      <c r="BU153" s="74">
        <f t="shared" si="90"/>
        <v>-1140.2401000065438</v>
      </c>
      <c r="BV153" s="74">
        <f t="shared" si="90"/>
        <v>-1140.2401000065438</v>
      </c>
      <c r="BX153" s="74">
        <f t="shared" si="61"/>
        <v>46995</v>
      </c>
      <c r="BY153" s="74">
        <f t="shared" si="91"/>
        <v>45854.372199999998</v>
      </c>
      <c r="BZ153" s="74">
        <f t="shared" si="91"/>
        <v>44713.915454260001</v>
      </c>
      <c r="CA153" s="74">
        <f t="shared" si="91"/>
        <v>43573.732363408002</v>
      </c>
      <c r="CB153" s="74">
        <f t="shared" si="91"/>
        <v>42433.549272556003</v>
      </c>
      <c r="CC153" s="74">
        <f t="shared" si="91"/>
        <v>41293.480200013088</v>
      </c>
      <c r="CD153" s="74">
        <f t="shared" si="91"/>
        <v>40153.240100006544</v>
      </c>
      <c r="CE153" s="74">
        <f t="shared" si="91"/>
        <v>39013</v>
      </c>
      <c r="CF153" s="74"/>
      <c r="CG153" s="74">
        <f t="shared" si="63"/>
        <v>46995</v>
      </c>
      <c r="CH153" s="74">
        <f t="shared" si="93"/>
        <v>45854.372199999998</v>
      </c>
      <c r="CI153" s="74">
        <f t="shared" si="93"/>
        <v>44713.915454260001</v>
      </c>
      <c r="CJ153" s="74">
        <f t="shared" si="93"/>
        <v>43573.732363408002</v>
      </c>
      <c r="CK153" s="74">
        <f t="shared" si="93"/>
        <v>42433.549272556003</v>
      </c>
      <c r="CL153" s="74">
        <f t="shared" si="93"/>
        <v>41293.480200013088</v>
      </c>
      <c r="CM153" s="74">
        <f t="shared" si="93"/>
        <v>40153.240100006544</v>
      </c>
      <c r="CN153" s="74">
        <f t="shared" si="93"/>
        <v>39013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>
        <v>0</v>
      </c>
      <c r="H154" s="6">
        <v>128</v>
      </c>
      <c r="I154" s="2" t="s">
        <v>315</v>
      </c>
      <c r="J154" s="60"/>
      <c r="K154" s="123">
        <v>4016.75</v>
      </c>
      <c r="L154" s="62"/>
      <c r="M154" s="121">
        <v>568</v>
      </c>
      <c r="N154" s="64">
        <f t="shared" si="65"/>
        <v>170.4</v>
      </c>
      <c r="O154" s="64">
        <f t="shared" si="66"/>
        <v>2410.0500000000002</v>
      </c>
      <c r="P154" s="64">
        <f t="shared" si="67"/>
        <v>0</v>
      </c>
      <c r="Q154" s="64">
        <f t="shared" si="68"/>
        <v>0</v>
      </c>
      <c r="R154" s="65">
        <f t="shared" si="69"/>
        <v>0.14000000000000001</v>
      </c>
      <c r="S154" s="65">
        <f t="shared" si="51"/>
        <v>0</v>
      </c>
      <c r="T154" s="64">
        <f t="shared" si="52"/>
        <v>0</v>
      </c>
      <c r="U154" s="64">
        <f t="shared" si="70"/>
        <v>0</v>
      </c>
      <c r="V154" s="124">
        <v>77</v>
      </c>
      <c r="W154" s="64">
        <f t="shared" si="71"/>
        <v>19.25</v>
      </c>
      <c r="X154" s="27">
        <f t="shared" si="72"/>
        <v>170.4</v>
      </c>
      <c r="Y154" s="11">
        <f t="shared" si="73"/>
        <v>4206.3999999999996</v>
      </c>
      <c r="Z154" s="61">
        <v>4756959007.3299999</v>
      </c>
      <c r="AA154" s="63">
        <v>24935</v>
      </c>
      <c r="AB154" s="27">
        <f t="shared" si="53"/>
        <v>190774.37</v>
      </c>
      <c r="AC154" s="10">
        <f t="shared" si="54"/>
        <v>0.74372400000000005</v>
      </c>
      <c r="AD154" s="63">
        <v>143874</v>
      </c>
      <c r="AE154" s="10">
        <f t="shared" si="55"/>
        <v>1.0430569999999999</v>
      </c>
      <c r="AF154" s="10">
        <f t="shared" si="83"/>
        <v>0.16647600000000001</v>
      </c>
      <c r="AG154" s="66">
        <f t="shared" si="56"/>
        <v>0.16647600000000001</v>
      </c>
      <c r="AH154" s="67">
        <f t="shared" si="57"/>
        <v>0</v>
      </c>
      <c r="AI154" s="68">
        <f t="shared" si="74"/>
        <v>0.16647600000000001</v>
      </c>
      <c r="AJ154" s="63">
        <v>0</v>
      </c>
      <c r="AK154">
        <v>0</v>
      </c>
      <c r="AL154" s="26">
        <f t="shared" si="75"/>
        <v>0</v>
      </c>
      <c r="AM154" s="63">
        <v>0</v>
      </c>
      <c r="AN154">
        <v>0</v>
      </c>
      <c r="AO154" s="26">
        <f t="shared" si="76"/>
        <v>0</v>
      </c>
      <c r="AP154" s="26">
        <f t="shared" si="58"/>
        <v>8070550</v>
      </c>
      <c r="AQ154" s="26">
        <f t="shared" si="77"/>
        <v>8070550</v>
      </c>
      <c r="AR154" s="69">
        <v>6087799</v>
      </c>
      <c r="AS154" s="69">
        <f t="shared" si="84"/>
        <v>8070550</v>
      </c>
      <c r="AT154" s="63">
        <v>7482940</v>
      </c>
      <c r="AU154" s="26">
        <f t="shared" si="85"/>
        <v>587610</v>
      </c>
      <c r="AV154" s="70" t="str">
        <f t="shared" si="87"/>
        <v>Yes</v>
      </c>
      <c r="AW154" s="69">
        <f t="shared" si="78"/>
        <v>587610</v>
      </c>
      <c r="AX154" s="71">
        <f t="shared" si="79"/>
        <v>8070550</v>
      </c>
      <c r="AY154" s="72">
        <f t="shared" si="86"/>
        <v>8070550</v>
      </c>
      <c r="AZ154" s="73">
        <f t="shared" si="80"/>
        <v>587610</v>
      </c>
      <c r="BA154" s="73"/>
      <c r="BB154" s="73">
        <f t="shared" si="81"/>
        <v>12069.150432563638</v>
      </c>
      <c r="BC154" s="26"/>
      <c r="BE154" s="74">
        <f t="shared" si="82"/>
        <v>0</v>
      </c>
      <c r="BF154" s="74">
        <f t="shared" si="89"/>
        <v>0</v>
      </c>
      <c r="BG154" s="74">
        <f t="shared" si="89"/>
        <v>0</v>
      </c>
      <c r="BH154" s="74">
        <f t="shared" si="89"/>
        <v>0</v>
      </c>
      <c r="BI154" s="74">
        <f t="shared" si="89"/>
        <v>0</v>
      </c>
      <c r="BJ154" s="74">
        <f t="shared" si="89"/>
        <v>0</v>
      </c>
      <c r="BK154" s="74">
        <f t="shared" si="89"/>
        <v>0</v>
      </c>
      <c r="BL154" s="74">
        <f t="shared" si="89"/>
        <v>0</v>
      </c>
      <c r="BM154" s="74"/>
      <c r="BO154" s="74">
        <f t="shared" si="90"/>
        <v>0</v>
      </c>
      <c r="BP154" s="74">
        <f t="shared" si="90"/>
        <v>0</v>
      </c>
      <c r="BQ154" s="74">
        <f t="shared" si="90"/>
        <v>0</v>
      </c>
      <c r="BR154" s="74">
        <f t="shared" si="90"/>
        <v>0</v>
      </c>
      <c r="BS154" s="74">
        <f t="shared" si="90"/>
        <v>0</v>
      </c>
      <c r="BT154" s="74">
        <f t="shared" si="90"/>
        <v>0</v>
      </c>
      <c r="BU154" s="74">
        <f t="shared" si="90"/>
        <v>0</v>
      </c>
      <c r="BV154" s="74">
        <f t="shared" ref="BV154:BV195" si="94">BL154*BV$16</f>
        <v>0</v>
      </c>
      <c r="BX154" s="74">
        <f t="shared" si="61"/>
        <v>8070550</v>
      </c>
      <c r="BY154" s="74">
        <f t="shared" si="91"/>
        <v>8070550</v>
      </c>
      <c r="BZ154" s="74">
        <f t="shared" si="91"/>
        <v>8070550</v>
      </c>
      <c r="CA154" s="74">
        <f t="shared" si="91"/>
        <v>8070550</v>
      </c>
      <c r="CB154" s="74">
        <f t="shared" si="91"/>
        <v>8070550</v>
      </c>
      <c r="CC154" s="74">
        <f t="shared" si="91"/>
        <v>8070550</v>
      </c>
      <c r="CD154" s="74">
        <f t="shared" si="91"/>
        <v>8070550</v>
      </c>
      <c r="CE154" s="74">
        <f t="shared" si="91"/>
        <v>8070550</v>
      </c>
      <c r="CF154" s="74"/>
      <c r="CG154" s="74">
        <f t="shared" si="63"/>
        <v>8070550</v>
      </c>
      <c r="CH154" s="74">
        <f t="shared" si="93"/>
        <v>8070550</v>
      </c>
      <c r="CI154" s="74">
        <f t="shared" si="93"/>
        <v>8070550</v>
      </c>
      <c r="CJ154" s="74">
        <f t="shared" si="93"/>
        <v>8070550</v>
      </c>
      <c r="CK154" s="74">
        <f t="shared" si="93"/>
        <v>8070550</v>
      </c>
      <c r="CL154" s="74">
        <f t="shared" si="93"/>
        <v>8070550</v>
      </c>
      <c r="CM154" s="74">
        <f t="shared" si="93"/>
        <v>8070550</v>
      </c>
      <c r="CN154" s="74">
        <f t="shared" si="93"/>
        <v>8070550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>
        <v>0</v>
      </c>
      <c r="H155" s="6">
        <v>129</v>
      </c>
      <c r="I155" s="2" t="s">
        <v>316</v>
      </c>
      <c r="J155" s="60"/>
      <c r="K155" s="123">
        <v>1285.21</v>
      </c>
      <c r="L155" s="62"/>
      <c r="M155" s="121">
        <v>96</v>
      </c>
      <c r="N155" s="64">
        <f t="shared" si="65"/>
        <v>28.8</v>
      </c>
      <c r="O155" s="64">
        <f t="shared" si="66"/>
        <v>771.13</v>
      </c>
      <c r="P155" s="64">
        <f t="shared" si="67"/>
        <v>0</v>
      </c>
      <c r="Q155" s="64">
        <f t="shared" si="68"/>
        <v>0</v>
      </c>
      <c r="R155" s="65">
        <f t="shared" si="69"/>
        <v>7.0000000000000007E-2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si="70"/>
        <v>0</v>
      </c>
      <c r="V155" s="124">
        <v>21</v>
      </c>
      <c r="W155" s="64">
        <f t="shared" si="71"/>
        <v>5.25</v>
      </c>
      <c r="X155" s="27">
        <f t="shared" si="72"/>
        <v>28.8</v>
      </c>
      <c r="Y155" s="11">
        <f t="shared" si="73"/>
        <v>1319.26</v>
      </c>
      <c r="Z155" s="61">
        <v>1603968910.3299999</v>
      </c>
      <c r="AA155" s="63">
        <v>9843</v>
      </c>
      <c r="AB155" s="27">
        <f t="shared" ref="AB155:AB195" si="97">ROUND(Z155/AA155,2)</f>
        <v>162955.29</v>
      </c>
      <c r="AC155" s="10">
        <f t="shared" ref="AC155:AC195" si="98">(ROUND(AB155/$AC$21,6))</f>
        <v>0.63527299999999998</v>
      </c>
      <c r="AD155" s="63">
        <v>105450</v>
      </c>
      <c r="AE155" s="10">
        <f t="shared" ref="AE155:AE195" si="99">(ROUND(AD155/$AE$21,6))</f>
        <v>0.76449100000000003</v>
      </c>
      <c r="AF155" s="10">
        <f t="shared" si="83"/>
        <v>0.32596199999999997</v>
      </c>
      <c r="AG155" s="66">
        <f t="shared" ref="AG155:AG195" si="100">IF(OR(B155=1,C155=1),MAX($L$7,AF155),MAX($L$6,AF155))</f>
        <v>0.32596199999999997</v>
      </c>
      <c r="AH155" s="67">
        <f t="shared" ref="AH155:AH195" si="101">IF(G155&gt;=1,IF(G155&lt;=5,0.06,IF(G155&lt;=10,0.05,IF(G155&lt;=15,0.04,IF(G155&lt;=19,0.03,0)))),0)</f>
        <v>0</v>
      </c>
      <c r="AI155" s="68">
        <f t="shared" si="74"/>
        <v>0.32596199999999997</v>
      </c>
      <c r="AJ155" s="63">
        <v>0</v>
      </c>
      <c r="AK155">
        <v>0</v>
      </c>
      <c r="AL155" s="26">
        <f t="shared" si="75"/>
        <v>0</v>
      </c>
      <c r="AM155" s="63">
        <v>0</v>
      </c>
      <c r="AN155">
        <v>0</v>
      </c>
      <c r="AO155" s="26">
        <f t="shared" si="76"/>
        <v>0</v>
      </c>
      <c r="AP155" s="26">
        <f t="shared" ref="AP155:AP195" si="102">ROUND(Y155*AI155*$AP$21,0)</f>
        <v>4956080</v>
      </c>
      <c r="AQ155" s="26">
        <f t="shared" si="77"/>
        <v>4956080</v>
      </c>
      <c r="AR155" s="69">
        <v>5929453</v>
      </c>
      <c r="AS155" s="69">
        <f t="shared" si="84"/>
        <v>4956080</v>
      </c>
      <c r="AT155" s="63">
        <v>5692630</v>
      </c>
      <c r="AU155" s="26">
        <f t="shared" si="85"/>
        <v>736550</v>
      </c>
      <c r="AV155" s="70" t="str">
        <f t="shared" si="87"/>
        <v>No</v>
      </c>
      <c r="AW155" s="69">
        <f t="shared" si="78"/>
        <v>0</v>
      </c>
      <c r="AX155" s="71">
        <f t="shared" si="79"/>
        <v>5692630</v>
      </c>
      <c r="AY155" s="72">
        <f t="shared" si="86"/>
        <v>5692630</v>
      </c>
      <c r="AZ155" s="73">
        <f t="shared" si="80"/>
        <v>0</v>
      </c>
      <c r="BA155" s="73"/>
      <c r="BB155" s="73">
        <f t="shared" si="81"/>
        <v>11830.340177869764</v>
      </c>
      <c r="BC155" s="26"/>
      <c r="BE155" s="74">
        <f t="shared" si="82"/>
        <v>-736550</v>
      </c>
      <c r="BF155" s="74">
        <f t="shared" ref="BF155:BL186" si="103">$AQ155-CG155</f>
        <v>-736550</v>
      </c>
      <c r="BG155" s="74">
        <f t="shared" si="103"/>
        <v>-631297.00499999989</v>
      </c>
      <c r="BH155" s="74">
        <f t="shared" si="103"/>
        <v>-526059.79426649958</v>
      </c>
      <c r="BI155" s="74">
        <f t="shared" si="103"/>
        <v>-420847.83541319985</v>
      </c>
      <c r="BJ155" s="74">
        <f t="shared" si="103"/>
        <v>-315635.87655990012</v>
      </c>
      <c r="BK155" s="74">
        <f t="shared" si="103"/>
        <v>-210434.43890248518</v>
      </c>
      <c r="BL155" s="74">
        <f t="shared" si="103"/>
        <v>-105217.21945124306</v>
      </c>
      <c r="BM155" s="74"/>
      <c r="BO155" s="74">
        <f t="shared" ref="BO155:BU186" si="104">BE155*BO$16</f>
        <v>0</v>
      </c>
      <c r="BP155" s="74">
        <f t="shared" si="104"/>
        <v>-105252.995</v>
      </c>
      <c r="BQ155" s="74">
        <f t="shared" si="104"/>
        <v>-105237.21073349997</v>
      </c>
      <c r="BR155" s="74">
        <f t="shared" si="104"/>
        <v>-105211.95885329992</v>
      </c>
      <c r="BS155" s="74">
        <f t="shared" si="104"/>
        <v>-105211.95885329996</v>
      </c>
      <c r="BT155" s="74">
        <f t="shared" si="104"/>
        <v>-105201.4376574147</v>
      </c>
      <c r="BU155" s="74">
        <f t="shared" si="104"/>
        <v>-105217.21945124259</v>
      </c>
      <c r="BV155" s="74">
        <f t="shared" si="94"/>
        <v>-105217.21945124306</v>
      </c>
      <c r="BX155" s="74">
        <f t="shared" ref="BX155:BX195" si="105">AY155+BO155</f>
        <v>5692630</v>
      </c>
      <c r="BY155" s="74">
        <f t="shared" ref="BY155:CE186" si="106">CG155+BP155</f>
        <v>5587377.0049999999</v>
      </c>
      <c r="BZ155" s="74">
        <f t="shared" si="106"/>
        <v>5482139.7942664996</v>
      </c>
      <c r="CA155" s="74">
        <f t="shared" si="106"/>
        <v>5376927.8354131998</v>
      </c>
      <c r="CB155" s="74">
        <f t="shared" si="106"/>
        <v>5271715.8765599001</v>
      </c>
      <c r="CC155" s="74">
        <f t="shared" si="106"/>
        <v>5166514.4389024852</v>
      </c>
      <c r="CD155" s="74">
        <f t="shared" si="106"/>
        <v>5061297.2194512431</v>
      </c>
      <c r="CE155" s="74">
        <f t="shared" si="106"/>
        <v>4956080</v>
      </c>
      <c r="CF155" s="74"/>
      <c r="CG155" s="74">
        <f t="shared" ref="CG155:CG195" si="107">IF(OR($C155=1,$B155=1),MAX(BX155,AY155,$AR155),BX155)</f>
        <v>5692630</v>
      </c>
      <c r="CH155" s="74">
        <f t="shared" ref="CH155:CN170" si="108">IF(OR($C155=1,$B155=1),MAX(BY155,CG155,$AR155),BY155)</f>
        <v>5587377.0049999999</v>
      </c>
      <c r="CI155" s="74">
        <f t="shared" si="108"/>
        <v>5482139.7942664996</v>
      </c>
      <c r="CJ155" s="74">
        <f t="shared" si="108"/>
        <v>5376927.8354131998</v>
      </c>
      <c r="CK155" s="74">
        <f t="shared" si="108"/>
        <v>5271715.8765599001</v>
      </c>
      <c r="CL155" s="74">
        <f t="shared" si="108"/>
        <v>5166514.4389024852</v>
      </c>
      <c r="CM155" s="74">
        <f t="shared" si="108"/>
        <v>5061297.2194512431</v>
      </c>
      <c r="CN155" s="74">
        <f t="shared" si="108"/>
        <v>4956080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>
        <v>0</v>
      </c>
      <c r="H156" s="6">
        <v>130</v>
      </c>
      <c r="I156" s="2" t="s">
        <v>317</v>
      </c>
      <c r="J156" s="60"/>
      <c r="K156" s="123">
        <v>2286.14</v>
      </c>
      <c r="L156" s="62"/>
      <c r="M156" s="121">
        <v>315</v>
      </c>
      <c r="N156" s="64">
        <f t="shared" ref="N156:N195" si="109">ROUND(M156*0.3,2)</f>
        <v>94.5</v>
      </c>
      <c r="O156" s="64">
        <f t="shared" ref="O156:O195" si="110">ROUND(K156*0.6,2)</f>
        <v>1371.68</v>
      </c>
      <c r="P156" s="64">
        <f t="shared" ref="P156:P195" si="111">MAX(M156-O156,0)</f>
        <v>0</v>
      </c>
      <c r="Q156" s="64">
        <f t="shared" ref="Q156:Q195" si="112">ROUND(P156*0.15,2)</f>
        <v>0</v>
      </c>
      <c r="R156" s="65">
        <f t="shared" ref="R156:R195" si="113">ROUND(M156/K156,2)</f>
        <v>0.14000000000000001</v>
      </c>
      <c r="S156" s="65">
        <f t="shared" si="95"/>
        <v>0</v>
      </c>
      <c r="T156" s="64">
        <f t="shared" si="96"/>
        <v>0</v>
      </c>
      <c r="U156" s="64">
        <f t="shared" ref="U156:U195" si="114">ROUND(T156*0.15,2)</f>
        <v>0</v>
      </c>
      <c r="V156" s="124">
        <v>38</v>
      </c>
      <c r="W156" s="64">
        <f t="shared" ref="W156:W195" si="115">ROUND(V156*0.25,2)</f>
        <v>9.5</v>
      </c>
      <c r="X156" s="27">
        <f t="shared" ref="X156:X195" si="116">ROUND(M156*$X$2,2)</f>
        <v>94.5</v>
      </c>
      <c r="Y156" s="11">
        <f t="shared" ref="Y156:Y195" si="117">+K156+N156+Q156+W156</f>
        <v>2390.14</v>
      </c>
      <c r="Z156" s="61">
        <v>4196205361.3299999</v>
      </c>
      <c r="AA156" s="63">
        <v>19979</v>
      </c>
      <c r="AB156" s="27">
        <f t="shared" si="97"/>
        <v>210030.8</v>
      </c>
      <c r="AC156" s="10">
        <f t="shared" si="98"/>
        <v>0.81879500000000005</v>
      </c>
      <c r="AD156" s="63">
        <v>107266</v>
      </c>
      <c r="AE156" s="10">
        <f t="shared" si="99"/>
        <v>0.77765700000000004</v>
      </c>
      <c r="AF156" s="10">
        <f t="shared" si="83"/>
        <v>0.193546</v>
      </c>
      <c r="AG156" s="66">
        <f t="shared" si="100"/>
        <v>0.193546</v>
      </c>
      <c r="AH156" s="67">
        <f t="shared" si="101"/>
        <v>0</v>
      </c>
      <c r="AI156" s="68">
        <f t="shared" ref="AI156:AI195" si="118">+AH156+AG156</f>
        <v>0.193546</v>
      </c>
      <c r="AJ156" s="63">
        <v>2253</v>
      </c>
      <c r="AK156">
        <v>13</v>
      </c>
      <c r="AL156" s="26">
        <f t="shared" ref="AL156:AL195" si="119">ROUND(AJ156*AK156*100,0)</f>
        <v>2928900</v>
      </c>
      <c r="AM156" s="63">
        <v>0</v>
      </c>
      <c r="AN156">
        <v>0</v>
      </c>
      <c r="AO156" s="26">
        <f t="shared" ref="AO156:AO195" si="120">ROUND(AM156*AN156*100,0)</f>
        <v>0</v>
      </c>
      <c r="AP156" s="26">
        <f t="shared" si="102"/>
        <v>5331488</v>
      </c>
      <c r="AQ156" s="26">
        <f t="shared" ref="AQ156:AQ195" si="121">SUM(AL156+AO156+AP156)</f>
        <v>8260388</v>
      </c>
      <c r="AR156" s="69">
        <v>3458266</v>
      </c>
      <c r="AS156" s="69">
        <f t="shared" si="84"/>
        <v>8260388</v>
      </c>
      <c r="AT156" s="63">
        <v>6743076</v>
      </c>
      <c r="AU156" s="26">
        <f t="shared" si="85"/>
        <v>1517312</v>
      </c>
      <c r="AV156" s="70" t="str">
        <f t="shared" si="87"/>
        <v>Yes</v>
      </c>
      <c r="AW156" s="69">
        <f t="shared" ref="AW156:AW195" si="122">IF(AV156="Yes",+AU156*$L$9,+AU156*$L$10)</f>
        <v>1517312</v>
      </c>
      <c r="AX156" s="71">
        <f t="shared" ref="AX156:AX195" si="123">IF(AV156="Yes",AT156+AW156,AT156- AW156)</f>
        <v>8260388</v>
      </c>
      <c r="AY156" s="72">
        <f t="shared" si="86"/>
        <v>8260388</v>
      </c>
      <c r="AZ156" s="73">
        <f t="shared" ref="AZ156:AZ195" si="124">AY156-AT156</f>
        <v>1517312</v>
      </c>
      <c r="BA156" s="73"/>
      <c r="BB156" s="73">
        <f t="shared" ref="BB156:BB195" si="125">$L$8*Y156/K156</f>
        <v>12049.28985101525</v>
      </c>
      <c r="BC156" s="26"/>
      <c r="BE156" s="74">
        <f t="shared" ref="BE156:BE195" si="126">$AQ156-AY156</f>
        <v>0</v>
      </c>
      <c r="BF156" s="74">
        <f t="shared" si="103"/>
        <v>0</v>
      </c>
      <c r="BG156" s="74">
        <f t="shared" si="103"/>
        <v>0</v>
      </c>
      <c r="BH156" s="74">
        <f t="shared" si="103"/>
        <v>0</v>
      </c>
      <c r="BI156" s="74">
        <f t="shared" si="103"/>
        <v>0</v>
      </c>
      <c r="BJ156" s="74">
        <f t="shared" si="103"/>
        <v>0</v>
      </c>
      <c r="BK156" s="74">
        <f t="shared" si="103"/>
        <v>0</v>
      </c>
      <c r="BL156" s="74">
        <f t="shared" si="103"/>
        <v>0</v>
      </c>
      <c r="BM156" s="74"/>
      <c r="BO156" s="74">
        <f t="shared" si="104"/>
        <v>0</v>
      </c>
      <c r="BP156" s="74">
        <f t="shared" si="104"/>
        <v>0</v>
      </c>
      <c r="BQ156" s="74">
        <f t="shared" si="104"/>
        <v>0</v>
      </c>
      <c r="BR156" s="74">
        <f t="shared" si="104"/>
        <v>0</v>
      </c>
      <c r="BS156" s="74">
        <f t="shared" si="104"/>
        <v>0</v>
      </c>
      <c r="BT156" s="74">
        <f t="shared" si="104"/>
        <v>0</v>
      </c>
      <c r="BU156" s="74">
        <f t="shared" si="104"/>
        <v>0</v>
      </c>
      <c r="BV156" s="74">
        <f t="shared" si="94"/>
        <v>0</v>
      </c>
      <c r="BX156" s="74">
        <f t="shared" si="105"/>
        <v>8260388</v>
      </c>
      <c r="BY156" s="74">
        <f t="shared" si="106"/>
        <v>8260388</v>
      </c>
      <c r="BZ156" s="74">
        <f t="shared" si="106"/>
        <v>8260388</v>
      </c>
      <c r="CA156" s="74">
        <f t="shared" si="106"/>
        <v>8260388</v>
      </c>
      <c r="CB156" s="74">
        <f t="shared" si="106"/>
        <v>8260388</v>
      </c>
      <c r="CC156" s="74">
        <f t="shared" si="106"/>
        <v>8260388</v>
      </c>
      <c r="CD156" s="74">
        <f t="shared" si="106"/>
        <v>8260388</v>
      </c>
      <c r="CE156" s="74">
        <f t="shared" si="106"/>
        <v>8260388</v>
      </c>
      <c r="CF156" s="74"/>
      <c r="CG156" s="74">
        <f t="shared" si="107"/>
        <v>8260388</v>
      </c>
      <c r="CH156" s="74">
        <f t="shared" si="108"/>
        <v>8260388</v>
      </c>
      <c r="CI156" s="74">
        <f t="shared" si="108"/>
        <v>8260388</v>
      </c>
      <c r="CJ156" s="74">
        <f t="shared" si="108"/>
        <v>8260388</v>
      </c>
      <c r="CK156" s="74">
        <f t="shared" si="108"/>
        <v>8260388</v>
      </c>
      <c r="CL156" s="74">
        <f t="shared" si="108"/>
        <v>8260388</v>
      </c>
      <c r="CM156" s="74">
        <f t="shared" si="108"/>
        <v>8260388</v>
      </c>
      <c r="CN156" s="74">
        <f t="shared" si="108"/>
        <v>8260388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>
        <v>0</v>
      </c>
      <c r="H157" s="6">
        <v>131</v>
      </c>
      <c r="I157" s="2" t="s">
        <v>318</v>
      </c>
      <c r="J157" s="60"/>
      <c r="K157" s="123">
        <v>5959.07</v>
      </c>
      <c r="L157" s="62"/>
      <c r="M157" s="121">
        <v>1561</v>
      </c>
      <c r="N157" s="64">
        <f t="shared" si="109"/>
        <v>468.3</v>
      </c>
      <c r="O157" s="64">
        <f t="shared" si="110"/>
        <v>3575.44</v>
      </c>
      <c r="P157" s="64">
        <f t="shared" si="111"/>
        <v>0</v>
      </c>
      <c r="Q157" s="64">
        <f t="shared" si="112"/>
        <v>0</v>
      </c>
      <c r="R157" s="65">
        <f t="shared" si="113"/>
        <v>0.26</v>
      </c>
      <c r="S157" s="65">
        <f t="shared" si="95"/>
        <v>0</v>
      </c>
      <c r="T157" s="64">
        <f t="shared" si="96"/>
        <v>0</v>
      </c>
      <c r="U157" s="64">
        <f t="shared" si="114"/>
        <v>0</v>
      </c>
      <c r="V157" s="124">
        <v>245</v>
      </c>
      <c r="W157" s="64">
        <f t="shared" si="115"/>
        <v>61.25</v>
      </c>
      <c r="X157" s="27">
        <f t="shared" si="116"/>
        <v>468.3</v>
      </c>
      <c r="Y157" s="11">
        <f t="shared" si="117"/>
        <v>6488.62</v>
      </c>
      <c r="Z157" s="61">
        <v>7849495493.6700001</v>
      </c>
      <c r="AA157" s="63">
        <v>43753</v>
      </c>
      <c r="AB157" s="27">
        <f t="shared" si="97"/>
        <v>179404.74</v>
      </c>
      <c r="AC157" s="10">
        <f t="shared" si="98"/>
        <v>0.69940100000000005</v>
      </c>
      <c r="AD157" s="63">
        <v>118790</v>
      </c>
      <c r="AE157" s="10">
        <f t="shared" si="99"/>
        <v>0.86120300000000005</v>
      </c>
      <c r="AF157" s="10">
        <f t="shared" ref="AF157:AF195" si="127">ROUND(1-((AC157*$L$4)+(AE157*$L$5)),6)</f>
        <v>0.252058</v>
      </c>
      <c r="AG157" s="66">
        <f t="shared" si="100"/>
        <v>0.252058</v>
      </c>
      <c r="AH157" s="67">
        <f t="shared" si="101"/>
        <v>0</v>
      </c>
      <c r="AI157" s="68">
        <f t="shared" si="118"/>
        <v>0.252058</v>
      </c>
      <c r="AJ157" s="63">
        <v>0</v>
      </c>
      <c r="AK157">
        <v>0</v>
      </c>
      <c r="AL157" s="26">
        <f t="shared" si="119"/>
        <v>0</v>
      </c>
      <c r="AM157" s="63">
        <v>0</v>
      </c>
      <c r="AN157">
        <v>0</v>
      </c>
      <c r="AO157" s="26">
        <f t="shared" si="120"/>
        <v>0</v>
      </c>
      <c r="AP157" s="26">
        <f t="shared" si="102"/>
        <v>18849236</v>
      </c>
      <c r="AQ157" s="26">
        <f t="shared" si="121"/>
        <v>18849236</v>
      </c>
      <c r="AR157" s="69">
        <v>20268059</v>
      </c>
      <c r="AS157" s="69">
        <f t="shared" ref="AS157:AS195" si="128">IF(C157=1, MAX(AR157, AQ157, AT157), AQ157)</f>
        <v>18849236</v>
      </c>
      <c r="AT157" s="63">
        <v>20848374</v>
      </c>
      <c r="AU157" s="26">
        <f t="shared" ref="AU157:AU195" si="129">ABS(AQ157-AT157)</f>
        <v>1999138</v>
      </c>
      <c r="AV157" s="70" t="str">
        <f t="shared" si="87"/>
        <v>No</v>
      </c>
      <c r="AW157" s="69">
        <f t="shared" si="122"/>
        <v>0</v>
      </c>
      <c r="AX157" s="71">
        <f t="shared" si="123"/>
        <v>20848374</v>
      </c>
      <c r="AY157" s="72">
        <f t="shared" ref="AY157:AY195" si="130">IF(C157=1,MAX(AX157,AR157,AT157),AX157)</f>
        <v>20848374</v>
      </c>
      <c r="AZ157" s="73">
        <f t="shared" si="124"/>
        <v>0</v>
      </c>
      <c r="BA157" s="73"/>
      <c r="BB157" s="73">
        <f t="shared" si="125"/>
        <v>12549.163795692953</v>
      </c>
      <c r="BC157" s="26"/>
      <c r="BE157" s="74">
        <f t="shared" si="126"/>
        <v>-1999138</v>
      </c>
      <c r="BF157" s="74">
        <f t="shared" si="103"/>
        <v>-1999138</v>
      </c>
      <c r="BG157" s="74">
        <f t="shared" si="103"/>
        <v>-1713461.1798</v>
      </c>
      <c r="BH157" s="74">
        <f t="shared" si="103"/>
        <v>-1427827.2011273392</v>
      </c>
      <c r="BI157" s="74">
        <f t="shared" si="103"/>
        <v>-1142261.7609018721</v>
      </c>
      <c r="BJ157" s="74">
        <f t="shared" si="103"/>
        <v>-856696.32067640498</v>
      </c>
      <c r="BK157" s="74">
        <f t="shared" si="103"/>
        <v>-571159.43699495867</v>
      </c>
      <c r="BL157" s="74">
        <f t="shared" si="103"/>
        <v>-285579.71849747747</v>
      </c>
      <c r="BM157" s="74"/>
      <c r="BO157" s="74">
        <f t="shared" si="104"/>
        <v>0</v>
      </c>
      <c r="BP157" s="74">
        <f t="shared" si="104"/>
        <v>-285676.82020000002</v>
      </c>
      <c r="BQ157" s="74">
        <f t="shared" si="104"/>
        <v>-285633.97867265996</v>
      </c>
      <c r="BR157" s="74">
        <f t="shared" si="104"/>
        <v>-285565.44022546784</v>
      </c>
      <c r="BS157" s="74">
        <f t="shared" si="104"/>
        <v>-285565.44022546802</v>
      </c>
      <c r="BT157" s="74">
        <f t="shared" si="104"/>
        <v>-285536.88368144579</v>
      </c>
      <c r="BU157" s="74">
        <f t="shared" si="104"/>
        <v>-285579.71849747933</v>
      </c>
      <c r="BV157" s="74">
        <f t="shared" si="94"/>
        <v>-285579.71849747747</v>
      </c>
      <c r="BX157" s="74">
        <f t="shared" si="105"/>
        <v>20848374</v>
      </c>
      <c r="BY157" s="74">
        <f t="shared" si="106"/>
        <v>20562697.1798</v>
      </c>
      <c r="BZ157" s="74">
        <f t="shared" si="106"/>
        <v>20277063.201127339</v>
      </c>
      <c r="CA157" s="74">
        <f t="shared" si="106"/>
        <v>19991497.760901872</v>
      </c>
      <c r="CB157" s="74">
        <f t="shared" si="106"/>
        <v>19705932.320676405</v>
      </c>
      <c r="CC157" s="74">
        <f t="shared" si="106"/>
        <v>19420395.436994959</v>
      </c>
      <c r="CD157" s="74">
        <f t="shared" si="106"/>
        <v>19134815.718497477</v>
      </c>
      <c r="CE157" s="74">
        <f t="shared" si="106"/>
        <v>18849236</v>
      </c>
      <c r="CF157" s="74"/>
      <c r="CG157" s="74">
        <f t="shared" si="107"/>
        <v>20848374</v>
      </c>
      <c r="CH157" s="74">
        <f t="shared" si="108"/>
        <v>20562697.1798</v>
      </c>
      <c r="CI157" s="74">
        <f t="shared" si="108"/>
        <v>20277063.201127339</v>
      </c>
      <c r="CJ157" s="74">
        <f t="shared" si="108"/>
        <v>19991497.760901872</v>
      </c>
      <c r="CK157" s="74">
        <f t="shared" si="108"/>
        <v>19705932.320676405</v>
      </c>
      <c r="CL157" s="74">
        <f t="shared" si="108"/>
        <v>19420395.436994959</v>
      </c>
      <c r="CM157" s="74">
        <f t="shared" si="108"/>
        <v>19134815.718497477</v>
      </c>
      <c r="CN157" s="74">
        <f t="shared" si="108"/>
        <v>18849236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>
        <v>0</v>
      </c>
      <c r="H158" s="6">
        <v>132</v>
      </c>
      <c r="I158" s="2" t="s">
        <v>319</v>
      </c>
      <c r="J158" s="60"/>
      <c r="K158" s="123">
        <v>5202.7700000000004</v>
      </c>
      <c r="L158" s="62"/>
      <c r="M158" s="121">
        <v>887</v>
      </c>
      <c r="N158" s="64">
        <f t="shared" si="109"/>
        <v>266.10000000000002</v>
      </c>
      <c r="O158" s="64">
        <f t="shared" si="110"/>
        <v>3121.66</v>
      </c>
      <c r="P158" s="64">
        <f t="shared" si="111"/>
        <v>0</v>
      </c>
      <c r="Q158" s="64">
        <f t="shared" si="112"/>
        <v>0</v>
      </c>
      <c r="R158" s="65">
        <f t="shared" si="113"/>
        <v>0.17</v>
      </c>
      <c r="S158" s="65">
        <f t="shared" si="95"/>
        <v>0</v>
      </c>
      <c r="T158" s="64">
        <f t="shared" si="96"/>
        <v>0</v>
      </c>
      <c r="U158" s="64">
        <f t="shared" si="114"/>
        <v>0</v>
      </c>
      <c r="V158" s="124">
        <v>457</v>
      </c>
      <c r="W158" s="64">
        <f t="shared" si="115"/>
        <v>114.25</v>
      </c>
      <c r="X158" s="27">
        <f t="shared" si="116"/>
        <v>266.10000000000002</v>
      </c>
      <c r="Y158" s="11">
        <f t="shared" si="117"/>
        <v>5583.1200000000008</v>
      </c>
      <c r="Z158" s="61">
        <v>5354885857.3299999</v>
      </c>
      <c r="AA158" s="63">
        <v>26783</v>
      </c>
      <c r="AB158" s="27">
        <f t="shared" si="97"/>
        <v>199936</v>
      </c>
      <c r="AC158" s="10">
        <f t="shared" si="98"/>
        <v>0.77944100000000005</v>
      </c>
      <c r="AD158" s="63">
        <v>134080</v>
      </c>
      <c r="AE158" s="10">
        <f t="shared" si="99"/>
        <v>0.97205299999999994</v>
      </c>
      <c r="AF158" s="10">
        <f t="shared" si="127"/>
        <v>0.162775</v>
      </c>
      <c r="AG158" s="66">
        <f t="shared" si="100"/>
        <v>0.162775</v>
      </c>
      <c r="AH158" s="67">
        <f t="shared" si="101"/>
        <v>0</v>
      </c>
      <c r="AI158" s="68">
        <f t="shared" si="118"/>
        <v>0.162775</v>
      </c>
      <c r="AJ158" s="63">
        <v>0</v>
      </c>
      <c r="AK158">
        <v>0</v>
      </c>
      <c r="AL158" s="26">
        <f t="shared" si="119"/>
        <v>0</v>
      </c>
      <c r="AM158" s="63">
        <v>1</v>
      </c>
      <c r="AN158">
        <v>4</v>
      </c>
      <c r="AO158" s="26">
        <f t="shared" si="120"/>
        <v>400</v>
      </c>
      <c r="AP158" s="26">
        <f t="shared" si="102"/>
        <v>10473832</v>
      </c>
      <c r="AQ158" s="26">
        <f t="shared" si="121"/>
        <v>10474232</v>
      </c>
      <c r="AR158" s="69">
        <v>12826469</v>
      </c>
      <c r="AS158" s="69">
        <f t="shared" si="128"/>
        <v>10474232</v>
      </c>
      <c r="AT158" s="63">
        <v>11408078</v>
      </c>
      <c r="AU158" s="26">
        <f t="shared" si="129"/>
        <v>933846</v>
      </c>
      <c r="AV158" s="70" t="str">
        <f t="shared" ref="AV158:AV195" si="131">IF(AQ158&gt;AT158,"Yes","No")</f>
        <v>No</v>
      </c>
      <c r="AW158" s="69">
        <f t="shared" si="122"/>
        <v>0</v>
      </c>
      <c r="AX158" s="71">
        <f t="shared" si="123"/>
        <v>11408078</v>
      </c>
      <c r="AY158" s="72">
        <f t="shared" si="130"/>
        <v>11408078</v>
      </c>
      <c r="AZ158" s="73">
        <f t="shared" si="124"/>
        <v>0</v>
      </c>
      <c r="BA158" s="73"/>
      <c r="BB158" s="73">
        <f t="shared" si="125"/>
        <v>12367.538445866337</v>
      </c>
      <c r="BC158" s="26"/>
      <c r="BE158" s="74">
        <f t="shared" si="126"/>
        <v>-933846</v>
      </c>
      <c r="BF158" s="74">
        <f t="shared" si="103"/>
        <v>-933846</v>
      </c>
      <c r="BG158" s="74">
        <f t="shared" si="103"/>
        <v>-800399.40660000034</v>
      </c>
      <c r="BH158" s="74">
        <f t="shared" si="103"/>
        <v>-666972.8255197797</v>
      </c>
      <c r="BI158" s="74">
        <f t="shared" si="103"/>
        <v>-533578.26041582413</v>
      </c>
      <c r="BJ158" s="74">
        <f t="shared" si="103"/>
        <v>-400183.69531186856</v>
      </c>
      <c r="BK158" s="74">
        <f t="shared" si="103"/>
        <v>-266802.4696644228</v>
      </c>
      <c r="BL158" s="74">
        <f t="shared" si="103"/>
        <v>-133401.23483221233</v>
      </c>
      <c r="BM158" s="74"/>
      <c r="BO158" s="74">
        <f t="shared" si="104"/>
        <v>0</v>
      </c>
      <c r="BP158" s="74">
        <f t="shared" si="104"/>
        <v>-133446.59340000001</v>
      </c>
      <c r="BQ158" s="74">
        <f t="shared" si="104"/>
        <v>-133426.58108022006</v>
      </c>
      <c r="BR158" s="74">
        <f t="shared" si="104"/>
        <v>-133394.56510395595</v>
      </c>
      <c r="BS158" s="74">
        <f t="shared" si="104"/>
        <v>-133394.56510395603</v>
      </c>
      <c r="BT158" s="74">
        <f t="shared" si="104"/>
        <v>-133381.2256474458</v>
      </c>
      <c r="BU158" s="74">
        <f t="shared" si="104"/>
        <v>-133401.2348322114</v>
      </c>
      <c r="BV158" s="74">
        <f t="shared" si="94"/>
        <v>-133401.23483221233</v>
      </c>
      <c r="BX158" s="74">
        <f t="shared" si="105"/>
        <v>11408078</v>
      </c>
      <c r="BY158" s="74">
        <f t="shared" si="106"/>
        <v>11274631.4066</v>
      </c>
      <c r="BZ158" s="74">
        <f t="shared" si="106"/>
        <v>11141204.82551978</v>
      </c>
      <c r="CA158" s="74">
        <f t="shared" si="106"/>
        <v>11007810.260415824</v>
      </c>
      <c r="CB158" s="74">
        <f t="shared" si="106"/>
        <v>10874415.695311869</v>
      </c>
      <c r="CC158" s="74">
        <f t="shared" si="106"/>
        <v>10741034.469664423</v>
      </c>
      <c r="CD158" s="74">
        <f t="shared" si="106"/>
        <v>10607633.234832212</v>
      </c>
      <c r="CE158" s="74">
        <f t="shared" si="106"/>
        <v>10474232</v>
      </c>
      <c r="CF158" s="74"/>
      <c r="CG158" s="74">
        <f t="shared" si="107"/>
        <v>11408078</v>
      </c>
      <c r="CH158" s="74">
        <f t="shared" si="108"/>
        <v>11274631.4066</v>
      </c>
      <c r="CI158" s="74">
        <f t="shared" si="108"/>
        <v>11141204.82551978</v>
      </c>
      <c r="CJ158" s="74">
        <f t="shared" si="108"/>
        <v>11007810.260415824</v>
      </c>
      <c r="CK158" s="74">
        <f t="shared" si="108"/>
        <v>10874415.695311869</v>
      </c>
      <c r="CL158" s="74">
        <f t="shared" si="108"/>
        <v>10741034.469664423</v>
      </c>
      <c r="CM158" s="74">
        <f t="shared" si="108"/>
        <v>10607633.234832212</v>
      </c>
      <c r="CN158" s="74">
        <f t="shared" si="108"/>
        <v>10474232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>
        <v>41</v>
      </c>
      <c r="H159" s="6">
        <v>133</v>
      </c>
      <c r="I159" s="2" t="s">
        <v>320</v>
      </c>
      <c r="J159" s="60"/>
      <c r="K159" s="123">
        <v>382.91</v>
      </c>
      <c r="L159" s="76"/>
      <c r="M159" s="121">
        <v>214</v>
      </c>
      <c r="N159" s="64">
        <f t="shared" si="109"/>
        <v>64.2</v>
      </c>
      <c r="O159" s="64">
        <f t="shared" si="110"/>
        <v>229.75</v>
      </c>
      <c r="P159" s="64">
        <f t="shared" si="111"/>
        <v>0</v>
      </c>
      <c r="Q159" s="64">
        <f t="shared" si="112"/>
        <v>0</v>
      </c>
      <c r="R159" s="65">
        <f t="shared" si="113"/>
        <v>0.56000000000000005</v>
      </c>
      <c r="S159" s="65">
        <f t="shared" si="95"/>
        <v>0</v>
      </c>
      <c r="T159" s="64">
        <f t="shared" si="96"/>
        <v>0</v>
      </c>
      <c r="U159" s="64">
        <f t="shared" si="114"/>
        <v>0</v>
      </c>
      <c r="V159" s="124">
        <v>8</v>
      </c>
      <c r="W159" s="64">
        <f t="shared" si="115"/>
        <v>2</v>
      </c>
      <c r="X159" s="27">
        <f t="shared" si="116"/>
        <v>64.2</v>
      </c>
      <c r="Y159" s="11">
        <f t="shared" si="117"/>
        <v>449.11</v>
      </c>
      <c r="Z159" s="61">
        <v>350195760.67000002</v>
      </c>
      <c r="AA159" s="63">
        <v>2958</v>
      </c>
      <c r="AB159" s="27">
        <f t="shared" si="97"/>
        <v>118389.37</v>
      </c>
      <c r="AC159" s="10">
        <f t="shared" si="98"/>
        <v>0.46153499999999997</v>
      </c>
      <c r="AD159" s="63">
        <v>94464</v>
      </c>
      <c r="AE159" s="10">
        <f t="shared" si="99"/>
        <v>0.68484500000000004</v>
      </c>
      <c r="AF159" s="10">
        <f t="shared" si="127"/>
        <v>0.471472</v>
      </c>
      <c r="AG159" s="66">
        <f t="shared" si="100"/>
        <v>0.471472</v>
      </c>
      <c r="AH159" s="67">
        <f t="shared" si="101"/>
        <v>0</v>
      </c>
      <c r="AI159" s="68">
        <f t="shared" si="118"/>
        <v>0.471472</v>
      </c>
      <c r="AJ159" s="63">
        <v>0</v>
      </c>
      <c r="AK159">
        <v>0</v>
      </c>
      <c r="AL159" s="26">
        <f t="shared" si="119"/>
        <v>0</v>
      </c>
      <c r="AM159" s="63">
        <v>61</v>
      </c>
      <c r="AN159">
        <v>4</v>
      </c>
      <c r="AO159" s="26">
        <f t="shared" si="120"/>
        <v>24400</v>
      </c>
      <c r="AP159" s="26">
        <f t="shared" si="102"/>
        <v>2440336</v>
      </c>
      <c r="AQ159" s="26">
        <f t="shared" si="121"/>
        <v>2464736</v>
      </c>
      <c r="AR159" s="69">
        <v>2612273</v>
      </c>
      <c r="AS159" s="69">
        <f t="shared" si="128"/>
        <v>2464736</v>
      </c>
      <c r="AT159" s="63">
        <v>2706745</v>
      </c>
      <c r="AU159" s="26">
        <f t="shared" si="129"/>
        <v>242009</v>
      </c>
      <c r="AV159" s="70" t="str">
        <f t="shared" si="131"/>
        <v>No</v>
      </c>
      <c r="AW159" s="69">
        <f t="shared" si="122"/>
        <v>0</v>
      </c>
      <c r="AX159" s="71">
        <f t="shared" si="123"/>
        <v>2706745</v>
      </c>
      <c r="AY159" s="72">
        <f t="shared" si="130"/>
        <v>2706745</v>
      </c>
      <c r="AZ159" s="73">
        <f t="shared" si="124"/>
        <v>0</v>
      </c>
      <c r="BA159" s="73"/>
      <c r="BB159" s="73">
        <f t="shared" si="125"/>
        <v>13517.517824031756</v>
      </c>
      <c r="BC159" s="26"/>
      <c r="BE159" s="74">
        <f t="shared" si="126"/>
        <v>-242009</v>
      </c>
      <c r="BF159" s="74">
        <f t="shared" si="103"/>
        <v>-242009</v>
      </c>
      <c r="BG159" s="74">
        <f t="shared" si="103"/>
        <v>-207425.91390000004</v>
      </c>
      <c r="BH159" s="74">
        <f t="shared" si="103"/>
        <v>-172848.01405287022</v>
      </c>
      <c r="BI159" s="74">
        <f t="shared" si="103"/>
        <v>-138278.41124229599</v>
      </c>
      <c r="BJ159" s="74">
        <f t="shared" si="103"/>
        <v>-103708.80843172222</v>
      </c>
      <c r="BK159" s="74">
        <f t="shared" si="103"/>
        <v>-69142.662581429351</v>
      </c>
      <c r="BL159" s="74">
        <f t="shared" si="103"/>
        <v>-34571.331290714443</v>
      </c>
      <c r="BM159" s="74"/>
      <c r="BO159" s="74">
        <f t="shared" si="104"/>
        <v>0</v>
      </c>
      <c r="BP159" s="74">
        <f t="shared" si="104"/>
        <v>-34583.0861</v>
      </c>
      <c r="BQ159" s="74">
        <f t="shared" si="104"/>
        <v>-34577.899847130007</v>
      </c>
      <c r="BR159" s="74">
        <f t="shared" si="104"/>
        <v>-34569.602810574048</v>
      </c>
      <c r="BS159" s="74">
        <f t="shared" si="104"/>
        <v>-34569.602810573997</v>
      </c>
      <c r="BT159" s="74">
        <f t="shared" si="104"/>
        <v>-34566.145850293018</v>
      </c>
      <c r="BU159" s="74">
        <f t="shared" si="104"/>
        <v>-34571.331290714676</v>
      </c>
      <c r="BV159" s="74">
        <f t="shared" si="94"/>
        <v>-34571.331290714443</v>
      </c>
      <c r="BX159" s="74">
        <f t="shared" si="105"/>
        <v>2706745</v>
      </c>
      <c r="BY159" s="74">
        <f t="shared" si="106"/>
        <v>2672161.9139</v>
      </c>
      <c r="BZ159" s="74">
        <f t="shared" si="106"/>
        <v>2637584.0140528702</v>
      </c>
      <c r="CA159" s="74">
        <f t="shared" si="106"/>
        <v>2603014.411242296</v>
      </c>
      <c r="CB159" s="74">
        <f t="shared" si="106"/>
        <v>2568444.8084317222</v>
      </c>
      <c r="CC159" s="74">
        <f t="shared" si="106"/>
        <v>2533878.6625814294</v>
      </c>
      <c r="CD159" s="74">
        <f t="shared" si="106"/>
        <v>2499307.3312907144</v>
      </c>
      <c r="CE159" s="74">
        <f t="shared" si="106"/>
        <v>2464736</v>
      </c>
      <c r="CF159" s="74"/>
      <c r="CG159" s="74">
        <f t="shared" si="107"/>
        <v>2706745</v>
      </c>
      <c r="CH159" s="74">
        <f t="shared" si="108"/>
        <v>2672161.9139</v>
      </c>
      <c r="CI159" s="74">
        <f t="shared" si="108"/>
        <v>2637584.0140528702</v>
      </c>
      <c r="CJ159" s="74">
        <f t="shared" si="108"/>
        <v>2603014.411242296</v>
      </c>
      <c r="CK159" s="74">
        <f t="shared" si="108"/>
        <v>2568444.8084317222</v>
      </c>
      <c r="CL159" s="74">
        <f t="shared" si="108"/>
        <v>2533878.6625814294</v>
      </c>
      <c r="CM159" s="74">
        <f t="shared" si="108"/>
        <v>2499307.3312907144</v>
      </c>
      <c r="CN159" s="74">
        <f t="shared" si="108"/>
        <v>2464736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>
        <v>29</v>
      </c>
      <c r="H160" s="6">
        <v>134</v>
      </c>
      <c r="I160" s="2" t="s">
        <v>321</v>
      </c>
      <c r="J160" s="60"/>
      <c r="K160" s="123">
        <v>1273.45</v>
      </c>
      <c r="L160" s="76"/>
      <c r="M160" s="121">
        <v>447</v>
      </c>
      <c r="N160" s="64">
        <f t="shared" si="109"/>
        <v>134.1</v>
      </c>
      <c r="O160" s="64">
        <f t="shared" si="110"/>
        <v>764.07</v>
      </c>
      <c r="P160" s="64">
        <f t="shared" si="111"/>
        <v>0</v>
      </c>
      <c r="Q160" s="64">
        <f t="shared" si="112"/>
        <v>0</v>
      </c>
      <c r="R160" s="65">
        <f t="shared" si="113"/>
        <v>0.35</v>
      </c>
      <c r="S160" s="65">
        <f t="shared" si="95"/>
        <v>0</v>
      </c>
      <c r="T160" s="64">
        <f t="shared" si="96"/>
        <v>0</v>
      </c>
      <c r="U160" s="64">
        <f t="shared" si="114"/>
        <v>0</v>
      </c>
      <c r="V160" s="124">
        <v>13</v>
      </c>
      <c r="W160" s="64">
        <f t="shared" si="115"/>
        <v>3.25</v>
      </c>
      <c r="X160" s="27">
        <f t="shared" si="116"/>
        <v>134.1</v>
      </c>
      <c r="Y160" s="11">
        <f t="shared" si="117"/>
        <v>1410.8</v>
      </c>
      <c r="Z160" s="61">
        <v>1476330858</v>
      </c>
      <c r="AA160" s="63">
        <v>11449</v>
      </c>
      <c r="AB160" s="27">
        <f t="shared" si="97"/>
        <v>128948.45</v>
      </c>
      <c r="AC160" s="10">
        <f t="shared" si="98"/>
        <v>0.50269900000000001</v>
      </c>
      <c r="AD160" s="63">
        <v>92292</v>
      </c>
      <c r="AE160" s="10">
        <f t="shared" si="99"/>
        <v>0.66909799999999997</v>
      </c>
      <c r="AF160" s="10">
        <f t="shared" si="127"/>
        <v>0.44738099999999997</v>
      </c>
      <c r="AG160" s="66">
        <f t="shared" si="100"/>
        <v>0.44738099999999997</v>
      </c>
      <c r="AH160" s="67">
        <f t="shared" si="101"/>
        <v>0</v>
      </c>
      <c r="AI160" s="68">
        <f t="shared" si="118"/>
        <v>0.44738099999999997</v>
      </c>
      <c r="AJ160" s="63">
        <v>0</v>
      </c>
      <c r="AK160">
        <v>0</v>
      </c>
      <c r="AL160" s="26">
        <f t="shared" si="119"/>
        <v>0</v>
      </c>
      <c r="AM160" s="63">
        <v>0</v>
      </c>
      <c r="AN160">
        <v>0</v>
      </c>
      <c r="AO160" s="26">
        <f t="shared" si="120"/>
        <v>0</v>
      </c>
      <c r="AP160" s="26">
        <f t="shared" si="102"/>
        <v>7274178</v>
      </c>
      <c r="AQ160" s="26">
        <f t="shared" si="121"/>
        <v>7274178</v>
      </c>
      <c r="AR160" s="69">
        <v>9790490</v>
      </c>
      <c r="AS160" s="69">
        <f t="shared" si="128"/>
        <v>7274178</v>
      </c>
      <c r="AT160" s="63">
        <v>9551487</v>
      </c>
      <c r="AU160" s="26">
        <f t="shared" si="129"/>
        <v>2277309</v>
      </c>
      <c r="AV160" s="70" t="str">
        <f t="shared" si="131"/>
        <v>No</v>
      </c>
      <c r="AW160" s="69">
        <f t="shared" si="122"/>
        <v>0</v>
      </c>
      <c r="AX160" s="71">
        <f t="shared" si="123"/>
        <v>9551487</v>
      </c>
      <c r="AY160" s="72">
        <f t="shared" si="130"/>
        <v>9551487</v>
      </c>
      <c r="AZ160" s="73">
        <f t="shared" si="124"/>
        <v>0</v>
      </c>
      <c r="BA160" s="73"/>
      <c r="BB160" s="73">
        <f t="shared" si="125"/>
        <v>12768.047430209273</v>
      </c>
      <c r="BC160" s="26"/>
      <c r="BE160" s="74">
        <f t="shared" si="126"/>
        <v>-2277309</v>
      </c>
      <c r="BF160" s="74">
        <f t="shared" si="103"/>
        <v>-2277309</v>
      </c>
      <c r="BG160" s="74">
        <f t="shared" si="103"/>
        <v>-1951881.5438999999</v>
      </c>
      <c r="BH160" s="74">
        <f t="shared" si="103"/>
        <v>-1626502.8905318696</v>
      </c>
      <c r="BI160" s="74">
        <f t="shared" si="103"/>
        <v>-1301202.3124254961</v>
      </c>
      <c r="BJ160" s="74">
        <f t="shared" si="103"/>
        <v>-975901.73431912251</v>
      </c>
      <c r="BK160" s="74">
        <f t="shared" si="103"/>
        <v>-650633.68627055921</v>
      </c>
      <c r="BL160" s="74">
        <f t="shared" si="103"/>
        <v>-325316.8431352796</v>
      </c>
      <c r="BM160" s="74"/>
      <c r="BO160" s="74">
        <f t="shared" si="104"/>
        <v>0</v>
      </c>
      <c r="BP160" s="74">
        <f t="shared" si="104"/>
        <v>-325427.45610000001</v>
      </c>
      <c r="BQ160" s="74">
        <f t="shared" si="104"/>
        <v>-325378.65336812998</v>
      </c>
      <c r="BR160" s="74">
        <f t="shared" si="104"/>
        <v>-325300.57810637396</v>
      </c>
      <c r="BS160" s="74">
        <f t="shared" si="104"/>
        <v>-325300.57810637401</v>
      </c>
      <c r="BT160" s="74">
        <f t="shared" si="104"/>
        <v>-325268.04804856353</v>
      </c>
      <c r="BU160" s="74">
        <f t="shared" si="104"/>
        <v>-325316.8431352796</v>
      </c>
      <c r="BV160" s="74">
        <f t="shared" si="94"/>
        <v>-325316.8431352796</v>
      </c>
      <c r="BX160" s="74">
        <f t="shared" si="105"/>
        <v>9551487</v>
      </c>
      <c r="BY160" s="74">
        <f t="shared" si="106"/>
        <v>9226059.5438999999</v>
      </c>
      <c r="BZ160" s="74">
        <f t="shared" si="106"/>
        <v>8900680.8905318696</v>
      </c>
      <c r="CA160" s="74">
        <f t="shared" si="106"/>
        <v>8575380.3124254961</v>
      </c>
      <c r="CB160" s="74">
        <f t="shared" si="106"/>
        <v>8250079.7343191225</v>
      </c>
      <c r="CC160" s="74">
        <f t="shared" si="106"/>
        <v>7924811.6862705592</v>
      </c>
      <c r="CD160" s="74">
        <f t="shared" si="106"/>
        <v>7599494.8431352796</v>
      </c>
      <c r="CE160" s="74">
        <f t="shared" si="106"/>
        <v>7274178</v>
      </c>
      <c r="CF160" s="74"/>
      <c r="CG160" s="74">
        <f t="shared" si="107"/>
        <v>9551487</v>
      </c>
      <c r="CH160" s="74">
        <f t="shared" si="108"/>
        <v>9226059.5438999999</v>
      </c>
      <c r="CI160" s="74">
        <f t="shared" si="108"/>
        <v>8900680.8905318696</v>
      </c>
      <c r="CJ160" s="74">
        <f t="shared" si="108"/>
        <v>8575380.3124254961</v>
      </c>
      <c r="CK160" s="74">
        <f t="shared" si="108"/>
        <v>8250079.7343191225</v>
      </c>
      <c r="CL160" s="74">
        <f t="shared" si="108"/>
        <v>7924811.6862705592</v>
      </c>
      <c r="CM160" s="74">
        <f t="shared" si="108"/>
        <v>7599494.8431352796</v>
      </c>
      <c r="CN160" s="74">
        <f t="shared" si="108"/>
        <v>7274178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>
        <v>0</v>
      </c>
      <c r="H161" s="6">
        <v>135</v>
      </c>
      <c r="I161" s="2" t="s">
        <v>322</v>
      </c>
      <c r="J161" s="60"/>
      <c r="K161" s="123">
        <v>14780.92</v>
      </c>
      <c r="L161" s="62"/>
      <c r="M161" s="121">
        <v>8043</v>
      </c>
      <c r="N161" s="64">
        <f t="shared" si="109"/>
        <v>2412.9</v>
      </c>
      <c r="O161" s="64">
        <f t="shared" si="110"/>
        <v>8868.5499999999993</v>
      </c>
      <c r="P161" s="64">
        <f t="shared" si="111"/>
        <v>0</v>
      </c>
      <c r="Q161" s="64">
        <f t="shared" si="112"/>
        <v>0</v>
      </c>
      <c r="R161" s="65">
        <f t="shared" si="113"/>
        <v>0.54</v>
      </c>
      <c r="S161" s="65">
        <f t="shared" si="95"/>
        <v>0</v>
      </c>
      <c r="T161" s="64">
        <f t="shared" si="96"/>
        <v>0</v>
      </c>
      <c r="U161" s="64">
        <f t="shared" si="114"/>
        <v>0</v>
      </c>
      <c r="V161" s="124">
        <v>2883</v>
      </c>
      <c r="W161" s="64">
        <f t="shared" si="115"/>
        <v>720.75</v>
      </c>
      <c r="X161" s="27">
        <f t="shared" si="116"/>
        <v>2412.9</v>
      </c>
      <c r="Y161" s="11">
        <f t="shared" si="117"/>
        <v>17914.57</v>
      </c>
      <c r="Z161" s="61">
        <v>40063426892.669998</v>
      </c>
      <c r="AA161" s="63">
        <v>136188</v>
      </c>
      <c r="AB161" s="27">
        <f t="shared" si="97"/>
        <v>294177.36</v>
      </c>
      <c r="AC161" s="10">
        <f t="shared" si="98"/>
        <v>1.146836</v>
      </c>
      <c r="AD161" s="63">
        <v>100718</v>
      </c>
      <c r="AE161" s="10">
        <f t="shared" si="99"/>
        <v>0.73018499999999997</v>
      </c>
      <c r="AF161" s="10">
        <f t="shared" si="127"/>
        <v>-2.1840999999999999E-2</v>
      </c>
      <c r="AG161" s="66">
        <f t="shared" si="100"/>
        <v>0.1</v>
      </c>
      <c r="AH161" s="67">
        <f t="shared" si="101"/>
        <v>0</v>
      </c>
      <c r="AI161" s="68">
        <f t="shared" si="118"/>
        <v>0.1</v>
      </c>
      <c r="AJ161" s="63">
        <v>0</v>
      </c>
      <c r="AK161">
        <v>0</v>
      </c>
      <c r="AL161" s="26">
        <f t="shared" si="119"/>
        <v>0</v>
      </c>
      <c r="AM161" s="63">
        <v>0</v>
      </c>
      <c r="AN161">
        <v>0</v>
      </c>
      <c r="AO161" s="26">
        <f t="shared" si="120"/>
        <v>0</v>
      </c>
      <c r="AP161" s="26">
        <f t="shared" si="102"/>
        <v>20646542</v>
      </c>
      <c r="AQ161" s="26">
        <f t="shared" si="121"/>
        <v>20646542</v>
      </c>
      <c r="AR161" s="69">
        <v>10803759</v>
      </c>
      <c r="AS161" s="69">
        <f t="shared" si="128"/>
        <v>20646542</v>
      </c>
      <c r="AT161" s="63">
        <v>19908251</v>
      </c>
      <c r="AU161" s="26">
        <f t="shared" si="129"/>
        <v>738291</v>
      </c>
      <c r="AV161" s="70" t="str">
        <f t="shared" si="131"/>
        <v>Yes</v>
      </c>
      <c r="AW161" s="69">
        <f t="shared" si="122"/>
        <v>738291</v>
      </c>
      <c r="AX161" s="71">
        <f t="shared" si="123"/>
        <v>20646542</v>
      </c>
      <c r="AY161" s="72">
        <f t="shared" si="130"/>
        <v>20646542</v>
      </c>
      <c r="AZ161" s="73">
        <f t="shared" si="124"/>
        <v>738291</v>
      </c>
      <c r="BA161" s="73"/>
      <c r="BB161" s="73">
        <f t="shared" si="125"/>
        <v>13968.374042346484</v>
      </c>
      <c r="BC161" s="26"/>
      <c r="BE161" s="74">
        <f t="shared" si="126"/>
        <v>0</v>
      </c>
      <c r="BF161" s="74">
        <f t="shared" si="103"/>
        <v>0</v>
      </c>
      <c r="BG161" s="74">
        <f t="shared" si="103"/>
        <v>0</v>
      </c>
      <c r="BH161" s="74">
        <f t="shared" si="103"/>
        <v>0</v>
      </c>
      <c r="BI161" s="74">
        <f t="shared" si="103"/>
        <v>0</v>
      </c>
      <c r="BJ161" s="74">
        <f t="shared" si="103"/>
        <v>0</v>
      </c>
      <c r="BK161" s="74">
        <f t="shared" si="103"/>
        <v>0</v>
      </c>
      <c r="BL161" s="74">
        <f t="shared" si="103"/>
        <v>0</v>
      </c>
      <c r="BM161" s="74"/>
      <c r="BO161" s="74">
        <f t="shared" si="104"/>
        <v>0</v>
      </c>
      <c r="BP161" s="74">
        <f t="shared" si="104"/>
        <v>0</v>
      </c>
      <c r="BQ161" s="74">
        <f t="shared" si="104"/>
        <v>0</v>
      </c>
      <c r="BR161" s="74">
        <f t="shared" si="104"/>
        <v>0</v>
      </c>
      <c r="BS161" s="74">
        <f t="shared" si="104"/>
        <v>0</v>
      </c>
      <c r="BT161" s="74">
        <f t="shared" si="104"/>
        <v>0</v>
      </c>
      <c r="BU161" s="74">
        <f t="shared" si="104"/>
        <v>0</v>
      </c>
      <c r="BV161" s="74">
        <f t="shared" si="94"/>
        <v>0</v>
      </c>
      <c r="BX161" s="74">
        <f t="shared" si="105"/>
        <v>20646542</v>
      </c>
      <c r="BY161" s="74">
        <f t="shared" si="106"/>
        <v>20646542</v>
      </c>
      <c r="BZ161" s="74">
        <f t="shared" si="106"/>
        <v>20646542</v>
      </c>
      <c r="CA161" s="74">
        <f t="shared" si="106"/>
        <v>20646542</v>
      </c>
      <c r="CB161" s="74">
        <f t="shared" si="106"/>
        <v>20646542</v>
      </c>
      <c r="CC161" s="74">
        <f t="shared" si="106"/>
        <v>20646542</v>
      </c>
      <c r="CD161" s="74">
        <f t="shared" si="106"/>
        <v>20646542</v>
      </c>
      <c r="CE161" s="74">
        <f t="shared" si="106"/>
        <v>20646542</v>
      </c>
      <c r="CF161" s="74"/>
      <c r="CG161" s="74">
        <f t="shared" si="107"/>
        <v>20646542</v>
      </c>
      <c r="CH161" s="74">
        <f t="shared" si="108"/>
        <v>20646542</v>
      </c>
      <c r="CI161" s="74">
        <f t="shared" si="108"/>
        <v>20646542</v>
      </c>
      <c r="CJ161" s="74">
        <f t="shared" si="108"/>
        <v>20646542</v>
      </c>
      <c r="CK161" s="74">
        <f t="shared" si="108"/>
        <v>20646542</v>
      </c>
      <c r="CL161" s="74">
        <f t="shared" si="108"/>
        <v>20646542</v>
      </c>
      <c r="CM161" s="74">
        <f t="shared" si="108"/>
        <v>20646542</v>
      </c>
      <c r="CN161" s="74">
        <f t="shared" si="108"/>
        <v>20646542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>
        <v>35</v>
      </c>
      <c r="H162" s="6">
        <v>136</v>
      </c>
      <c r="I162" s="2" t="s">
        <v>323</v>
      </c>
      <c r="J162" s="60"/>
      <c r="K162" s="123">
        <v>401</v>
      </c>
      <c r="L162" s="76"/>
      <c r="M162" s="121">
        <v>157</v>
      </c>
      <c r="N162" s="64">
        <f t="shared" si="109"/>
        <v>47.1</v>
      </c>
      <c r="O162" s="64">
        <f t="shared" si="110"/>
        <v>240.6</v>
      </c>
      <c r="P162" s="64">
        <f t="shared" si="111"/>
        <v>0</v>
      </c>
      <c r="Q162" s="64">
        <f t="shared" si="112"/>
        <v>0</v>
      </c>
      <c r="R162" s="65">
        <f t="shared" si="113"/>
        <v>0.39</v>
      </c>
      <c r="S162" s="65">
        <f t="shared" si="95"/>
        <v>0</v>
      </c>
      <c r="T162" s="64">
        <f t="shared" si="96"/>
        <v>0</v>
      </c>
      <c r="U162" s="64">
        <f t="shared" si="114"/>
        <v>0</v>
      </c>
      <c r="V162" s="124">
        <v>1</v>
      </c>
      <c r="W162" s="64">
        <f t="shared" si="115"/>
        <v>0.25</v>
      </c>
      <c r="X162" s="27">
        <f t="shared" si="116"/>
        <v>47.1</v>
      </c>
      <c r="Y162" s="11">
        <f t="shared" si="117"/>
        <v>448.35</v>
      </c>
      <c r="Z162" s="61">
        <v>503577444.32999998</v>
      </c>
      <c r="AA162" s="63">
        <v>3623</v>
      </c>
      <c r="AB162" s="27">
        <f t="shared" si="97"/>
        <v>138994.6</v>
      </c>
      <c r="AC162" s="10">
        <f t="shared" si="98"/>
        <v>0.54186400000000001</v>
      </c>
      <c r="AD162" s="63">
        <v>82703</v>
      </c>
      <c r="AE162" s="10">
        <f t="shared" si="99"/>
        <v>0.59958</v>
      </c>
      <c r="AF162" s="10">
        <f t="shared" si="127"/>
        <v>0.44082100000000002</v>
      </c>
      <c r="AG162" s="66">
        <f t="shared" si="100"/>
        <v>0.44082100000000002</v>
      </c>
      <c r="AH162" s="67">
        <f t="shared" si="101"/>
        <v>0</v>
      </c>
      <c r="AI162" s="68">
        <f t="shared" si="118"/>
        <v>0.44082100000000002</v>
      </c>
      <c r="AJ162" s="63">
        <v>0</v>
      </c>
      <c r="AK162">
        <v>0</v>
      </c>
      <c r="AL162" s="26">
        <f t="shared" si="119"/>
        <v>0</v>
      </c>
      <c r="AM162" s="63">
        <v>0</v>
      </c>
      <c r="AN162">
        <v>0</v>
      </c>
      <c r="AO162" s="26">
        <f t="shared" si="120"/>
        <v>0</v>
      </c>
      <c r="AP162" s="26">
        <f t="shared" si="102"/>
        <v>2277825</v>
      </c>
      <c r="AQ162" s="26">
        <f t="shared" si="121"/>
        <v>2277825</v>
      </c>
      <c r="AR162" s="69">
        <v>3196216</v>
      </c>
      <c r="AS162" s="69">
        <f t="shared" si="128"/>
        <v>2277825</v>
      </c>
      <c r="AT162" s="63">
        <v>3174585</v>
      </c>
      <c r="AU162" s="26">
        <f t="shared" si="129"/>
        <v>896760</v>
      </c>
      <c r="AV162" s="70" t="str">
        <f t="shared" si="131"/>
        <v>No</v>
      </c>
      <c r="AW162" s="69">
        <f t="shared" si="122"/>
        <v>0</v>
      </c>
      <c r="AX162" s="71">
        <f t="shared" si="123"/>
        <v>3174585</v>
      </c>
      <c r="AY162" s="72">
        <f t="shared" si="130"/>
        <v>3174585</v>
      </c>
      <c r="AZ162" s="73">
        <f t="shared" si="124"/>
        <v>0</v>
      </c>
      <c r="BA162" s="73"/>
      <c r="BB162" s="73">
        <f t="shared" si="125"/>
        <v>12885.86970074813</v>
      </c>
      <c r="BC162" s="26"/>
      <c r="BE162" s="74">
        <f t="shared" si="126"/>
        <v>-896760</v>
      </c>
      <c r="BF162" s="74">
        <f t="shared" si="103"/>
        <v>-896760</v>
      </c>
      <c r="BG162" s="74">
        <f t="shared" si="103"/>
        <v>-768612.99599999981</v>
      </c>
      <c r="BH162" s="74">
        <f t="shared" si="103"/>
        <v>-640485.20956679992</v>
      </c>
      <c r="BI162" s="74">
        <f t="shared" si="103"/>
        <v>-512388.16765344003</v>
      </c>
      <c r="BJ162" s="74">
        <f t="shared" si="103"/>
        <v>-384291.12574008014</v>
      </c>
      <c r="BK162" s="74">
        <f t="shared" si="103"/>
        <v>-256206.8935309113</v>
      </c>
      <c r="BL162" s="74">
        <f t="shared" si="103"/>
        <v>-128103.44676545542</v>
      </c>
      <c r="BM162" s="74"/>
      <c r="BO162" s="74">
        <f t="shared" si="104"/>
        <v>0</v>
      </c>
      <c r="BP162" s="74">
        <f t="shared" si="104"/>
        <v>-128147.004</v>
      </c>
      <c r="BQ162" s="74">
        <f t="shared" si="104"/>
        <v>-128127.78643319996</v>
      </c>
      <c r="BR162" s="74">
        <f t="shared" si="104"/>
        <v>-128097.04191335999</v>
      </c>
      <c r="BS162" s="74">
        <f t="shared" si="104"/>
        <v>-128097.04191336001</v>
      </c>
      <c r="BT162" s="74">
        <f t="shared" si="104"/>
        <v>-128084.23220916871</v>
      </c>
      <c r="BU162" s="74">
        <f t="shared" si="104"/>
        <v>-128103.44676545565</v>
      </c>
      <c r="BV162" s="74">
        <f t="shared" si="94"/>
        <v>-128103.44676545542</v>
      </c>
      <c r="BX162" s="74">
        <f t="shared" si="105"/>
        <v>3174585</v>
      </c>
      <c r="BY162" s="74">
        <f t="shared" si="106"/>
        <v>3046437.9959999998</v>
      </c>
      <c r="BZ162" s="74">
        <f t="shared" si="106"/>
        <v>2918310.2095667999</v>
      </c>
      <c r="CA162" s="74">
        <f t="shared" si="106"/>
        <v>2790213.16765344</v>
      </c>
      <c r="CB162" s="74">
        <f t="shared" si="106"/>
        <v>2662116.1257400801</v>
      </c>
      <c r="CC162" s="74">
        <f t="shared" si="106"/>
        <v>2534031.8935309113</v>
      </c>
      <c r="CD162" s="74">
        <f t="shared" si="106"/>
        <v>2405928.4467654554</v>
      </c>
      <c r="CE162" s="74">
        <f t="shared" si="106"/>
        <v>2277825</v>
      </c>
      <c r="CF162" s="74"/>
      <c r="CG162" s="74">
        <f t="shared" si="107"/>
        <v>3174585</v>
      </c>
      <c r="CH162" s="74">
        <f t="shared" si="108"/>
        <v>3046437.9959999998</v>
      </c>
      <c r="CI162" s="74">
        <f t="shared" si="108"/>
        <v>2918310.2095667999</v>
      </c>
      <c r="CJ162" s="74">
        <f t="shared" si="108"/>
        <v>2790213.16765344</v>
      </c>
      <c r="CK162" s="74">
        <f t="shared" si="108"/>
        <v>2662116.1257400801</v>
      </c>
      <c r="CL162" s="74">
        <f t="shared" si="108"/>
        <v>2534031.8935309113</v>
      </c>
      <c r="CM162" s="74">
        <f t="shared" si="108"/>
        <v>2405928.4467654554</v>
      </c>
      <c r="CN162" s="74">
        <f t="shared" si="108"/>
        <v>2277825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>
        <v>0</v>
      </c>
      <c r="H163" s="6">
        <v>137</v>
      </c>
      <c r="I163" s="2" t="s">
        <v>324</v>
      </c>
      <c r="J163" s="60"/>
      <c r="K163" s="123">
        <v>1685.88</v>
      </c>
      <c r="L163" s="62"/>
      <c r="M163" s="121">
        <v>394</v>
      </c>
      <c r="N163" s="64">
        <f t="shared" si="109"/>
        <v>118.2</v>
      </c>
      <c r="O163" s="64">
        <f t="shared" si="110"/>
        <v>1011.53</v>
      </c>
      <c r="P163" s="64">
        <f t="shared" si="111"/>
        <v>0</v>
      </c>
      <c r="Q163" s="64">
        <f t="shared" si="112"/>
        <v>0</v>
      </c>
      <c r="R163" s="65">
        <f t="shared" si="113"/>
        <v>0.23</v>
      </c>
      <c r="S163" s="65">
        <f t="shared" si="95"/>
        <v>0</v>
      </c>
      <c r="T163" s="64">
        <f t="shared" si="96"/>
        <v>0</v>
      </c>
      <c r="U163" s="64">
        <f t="shared" si="114"/>
        <v>0</v>
      </c>
      <c r="V163" s="124">
        <v>24</v>
      </c>
      <c r="W163" s="64">
        <f t="shared" si="115"/>
        <v>6</v>
      </c>
      <c r="X163" s="27">
        <f t="shared" si="116"/>
        <v>118.2</v>
      </c>
      <c r="Y163" s="11">
        <f t="shared" si="117"/>
        <v>1810.0800000000002</v>
      </c>
      <c r="Z163" s="61">
        <v>5607288868</v>
      </c>
      <c r="AA163" s="63">
        <v>18480</v>
      </c>
      <c r="AB163" s="27">
        <f t="shared" si="97"/>
        <v>303424.71999999997</v>
      </c>
      <c r="AC163" s="10">
        <f t="shared" si="98"/>
        <v>1.1828860000000001</v>
      </c>
      <c r="AD163" s="63">
        <v>102174</v>
      </c>
      <c r="AE163" s="10">
        <f t="shared" si="99"/>
        <v>0.74074099999999998</v>
      </c>
      <c r="AF163" s="10">
        <f t="shared" si="127"/>
        <v>-5.0243000000000003E-2</v>
      </c>
      <c r="AG163" s="66">
        <f t="shared" si="100"/>
        <v>0.01</v>
      </c>
      <c r="AH163" s="67">
        <f t="shared" si="101"/>
        <v>0</v>
      </c>
      <c r="AI163" s="68">
        <f t="shared" si="118"/>
        <v>0.01</v>
      </c>
      <c r="AJ163" s="63">
        <v>0</v>
      </c>
      <c r="AK163">
        <v>0</v>
      </c>
      <c r="AL163" s="26">
        <f t="shared" si="119"/>
        <v>0</v>
      </c>
      <c r="AM163" s="63">
        <v>0</v>
      </c>
      <c r="AN163">
        <v>0</v>
      </c>
      <c r="AO163" s="26">
        <f t="shared" si="120"/>
        <v>0</v>
      </c>
      <c r="AP163" s="26">
        <f t="shared" si="102"/>
        <v>208612</v>
      </c>
      <c r="AQ163" s="26">
        <f t="shared" si="121"/>
        <v>208612</v>
      </c>
      <c r="AR163" s="69">
        <v>1649159</v>
      </c>
      <c r="AS163" s="69">
        <f t="shared" si="128"/>
        <v>208612</v>
      </c>
      <c r="AT163" s="63">
        <v>1073011</v>
      </c>
      <c r="AU163" s="26">
        <f t="shared" si="129"/>
        <v>864399</v>
      </c>
      <c r="AV163" s="70" t="str">
        <f t="shared" si="131"/>
        <v>No</v>
      </c>
      <c r="AW163" s="69">
        <f t="shared" si="122"/>
        <v>0</v>
      </c>
      <c r="AX163" s="71">
        <f t="shared" si="123"/>
        <v>1073011</v>
      </c>
      <c r="AY163" s="72">
        <f t="shared" si="130"/>
        <v>1073011</v>
      </c>
      <c r="AZ163" s="73">
        <f t="shared" si="124"/>
        <v>0</v>
      </c>
      <c r="BA163" s="73"/>
      <c r="BB163" s="73">
        <f t="shared" si="125"/>
        <v>12374.055092889173</v>
      </c>
      <c r="BC163" s="26"/>
      <c r="BE163" s="74">
        <f t="shared" si="126"/>
        <v>-864399</v>
      </c>
      <c r="BF163" s="74">
        <f t="shared" si="103"/>
        <v>-864399</v>
      </c>
      <c r="BG163" s="74">
        <f t="shared" si="103"/>
        <v>-740876.38289999997</v>
      </c>
      <c r="BH163" s="74">
        <f t="shared" si="103"/>
        <v>-617372.28987056995</v>
      </c>
      <c r="BI163" s="74">
        <f t="shared" si="103"/>
        <v>-493897.83189645596</v>
      </c>
      <c r="BJ163" s="74">
        <f t="shared" si="103"/>
        <v>-370423.37392234197</v>
      </c>
      <c r="BK163" s="74">
        <f t="shared" si="103"/>
        <v>-246961.26339402539</v>
      </c>
      <c r="BL163" s="74">
        <f t="shared" si="103"/>
        <v>-123480.63169701269</v>
      </c>
      <c r="BM163" s="74"/>
      <c r="BO163" s="74">
        <f t="shared" si="104"/>
        <v>0</v>
      </c>
      <c r="BP163" s="74">
        <f t="shared" si="104"/>
        <v>-123522.6171</v>
      </c>
      <c r="BQ163" s="74">
        <f t="shared" si="104"/>
        <v>-123504.09302942999</v>
      </c>
      <c r="BR163" s="74">
        <f t="shared" si="104"/>
        <v>-123474.45797411399</v>
      </c>
      <c r="BS163" s="74">
        <f t="shared" si="104"/>
        <v>-123474.45797411399</v>
      </c>
      <c r="BT163" s="74">
        <f t="shared" si="104"/>
        <v>-123462.11052831657</v>
      </c>
      <c r="BU163" s="74">
        <f t="shared" si="104"/>
        <v>-123480.63169701269</v>
      </c>
      <c r="BV163" s="74">
        <f t="shared" si="94"/>
        <v>-123480.63169701269</v>
      </c>
      <c r="BX163" s="74">
        <f t="shared" si="105"/>
        <v>1073011</v>
      </c>
      <c r="BY163" s="74">
        <f t="shared" si="106"/>
        <v>949488.38289999997</v>
      </c>
      <c r="BZ163" s="74">
        <f t="shared" si="106"/>
        <v>825984.28987056995</v>
      </c>
      <c r="CA163" s="74">
        <f t="shared" si="106"/>
        <v>702509.83189645596</v>
      </c>
      <c r="CB163" s="74">
        <f t="shared" si="106"/>
        <v>579035.37392234197</v>
      </c>
      <c r="CC163" s="74">
        <f t="shared" si="106"/>
        <v>455573.26339402539</v>
      </c>
      <c r="CD163" s="74">
        <f t="shared" si="106"/>
        <v>332092.63169701269</v>
      </c>
      <c r="CE163" s="74">
        <f t="shared" si="106"/>
        <v>208612</v>
      </c>
      <c r="CF163" s="74"/>
      <c r="CG163" s="74">
        <f t="shared" si="107"/>
        <v>1073011</v>
      </c>
      <c r="CH163" s="74">
        <f t="shared" si="108"/>
        <v>949488.38289999997</v>
      </c>
      <c r="CI163" s="74">
        <f t="shared" si="108"/>
        <v>825984.28987056995</v>
      </c>
      <c r="CJ163" s="74">
        <f t="shared" si="108"/>
        <v>702509.83189645596</v>
      </c>
      <c r="CK163" s="74">
        <f t="shared" si="108"/>
        <v>579035.37392234197</v>
      </c>
      <c r="CL163" s="74">
        <f t="shared" si="108"/>
        <v>455573.26339402539</v>
      </c>
      <c r="CM163" s="74">
        <f t="shared" si="108"/>
        <v>332092.63169701269</v>
      </c>
      <c r="CN163" s="74">
        <f t="shared" si="108"/>
        <v>208612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>
        <v>20</v>
      </c>
      <c r="H164" s="6">
        <v>138</v>
      </c>
      <c r="I164" s="2" t="s">
        <v>325</v>
      </c>
      <c r="J164" s="60"/>
      <c r="K164" s="123">
        <v>6640.99</v>
      </c>
      <c r="L164" s="76"/>
      <c r="M164" s="121">
        <v>3363</v>
      </c>
      <c r="N164" s="64">
        <f t="shared" si="109"/>
        <v>1008.9</v>
      </c>
      <c r="O164" s="64">
        <f t="shared" si="110"/>
        <v>3984.59</v>
      </c>
      <c r="P164" s="64">
        <f t="shared" si="111"/>
        <v>0</v>
      </c>
      <c r="Q164" s="64">
        <f t="shared" si="112"/>
        <v>0</v>
      </c>
      <c r="R164" s="65">
        <f t="shared" si="113"/>
        <v>0.51</v>
      </c>
      <c r="S164" s="65">
        <f t="shared" si="95"/>
        <v>0</v>
      </c>
      <c r="T164" s="64">
        <f t="shared" si="96"/>
        <v>0</v>
      </c>
      <c r="U164" s="64">
        <f t="shared" si="114"/>
        <v>0</v>
      </c>
      <c r="V164" s="124">
        <v>767</v>
      </c>
      <c r="W164" s="64">
        <f t="shared" si="115"/>
        <v>191.75</v>
      </c>
      <c r="X164" s="27">
        <f t="shared" si="116"/>
        <v>1008.9</v>
      </c>
      <c r="Y164" s="11">
        <f t="shared" si="117"/>
        <v>7841.6399999999994</v>
      </c>
      <c r="Z164" s="61">
        <v>9506820920.6700001</v>
      </c>
      <c r="AA164" s="63">
        <v>52477</v>
      </c>
      <c r="AB164" s="27">
        <f t="shared" si="97"/>
        <v>181161.67</v>
      </c>
      <c r="AC164" s="10">
        <f t="shared" si="98"/>
        <v>0.70625000000000004</v>
      </c>
      <c r="AD164" s="63">
        <v>91025</v>
      </c>
      <c r="AE164" s="10">
        <f t="shared" si="99"/>
        <v>0.65991299999999997</v>
      </c>
      <c r="AF164" s="10">
        <f t="shared" si="127"/>
        <v>0.30765100000000001</v>
      </c>
      <c r="AG164" s="66">
        <f t="shared" si="100"/>
        <v>0.30765100000000001</v>
      </c>
      <c r="AH164" s="67">
        <f t="shared" si="101"/>
        <v>0</v>
      </c>
      <c r="AI164" s="68">
        <f t="shared" si="118"/>
        <v>0.30765100000000001</v>
      </c>
      <c r="AJ164" s="63">
        <v>0</v>
      </c>
      <c r="AK164">
        <v>0</v>
      </c>
      <c r="AL164" s="26">
        <f t="shared" si="119"/>
        <v>0</v>
      </c>
      <c r="AM164" s="63">
        <v>0</v>
      </c>
      <c r="AN164">
        <v>0</v>
      </c>
      <c r="AO164" s="26">
        <f t="shared" si="120"/>
        <v>0</v>
      </c>
      <c r="AP164" s="26">
        <f t="shared" si="102"/>
        <v>27803929</v>
      </c>
      <c r="AQ164" s="26">
        <f t="shared" si="121"/>
        <v>27803929</v>
      </c>
      <c r="AR164" s="69">
        <v>21461782</v>
      </c>
      <c r="AS164" s="69">
        <f t="shared" si="128"/>
        <v>30304368</v>
      </c>
      <c r="AT164" s="63">
        <v>30304368</v>
      </c>
      <c r="AU164" s="26">
        <f t="shared" si="129"/>
        <v>2500439</v>
      </c>
      <c r="AV164" s="70" t="str">
        <f t="shared" si="131"/>
        <v>No</v>
      </c>
      <c r="AW164" s="69">
        <f t="shared" si="122"/>
        <v>0</v>
      </c>
      <c r="AX164" s="71">
        <f t="shared" si="123"/>
        <v>30304368</v>
      </c>
      <c r="AY164" s="72">
        <f t="shared" si="130"/>
        <v>30304368</v>
      </c>
      <c r="AZ164" s="73">
        <f t="shared" si="124"/>
        <v>0</v>
      </c>
      <c r="BA164" s="73"/>
      <c r="BB164" s="73">
        <f t="shared" si="125"/>
        <v>13608.648861088483</v>
      </c>
      <c r="BC164" s="26"/>
      <c r="BE164" s="74">
        <f t="shared" si="126"/>
        <v>-2500439</v>
      </c>
      <c r="BF164" s="74">
        <f t="shared" si="103"/>
        <v>-2500439</v>
      </c>
      <c r="BG164" s="74">
        <f t="shared" si="103"/>
        <v>-2500439</v>
      </c>
      <c r="BH164" s="74">
        <f t="shared" si="103"/>
        <v>-2500439</v>
      </c>
      <c r="BI164" s="74">
        <f t="shared" si="103"/>
        <v>-2500439</v>
      </c>
      <c r="BJ164" s="74">
        <f t="shared" si="103"/>
        <v>-2500439</v>
      </c>
      <c r="BK164" s="74">
        <f t="shared" si="103"/>
        <v>-2500439</v>
      </c>
      <c r="BL164" s="74">
        <f t="shared" si="103"/>
        <v>-2500439</v>
      </c>
      <c r="BM164" s="74"/>
      <c r="BO164" s="74">
        <f t="shared" si="104"/>
        <v>0</v>
      </c>
      <c r="BP164" s="74">
        <f t="shared" si="104"/>
        <v>-357312.73310000001</v>
      </c>
      <c r="BQ164" s="74">
        <f t="shared" si="104"/>
        <v>-416823.1813</v>
      </c>
      <c r="BR164" s="74">
        <f t="shared" si="104"/>
        <v>-500087.80000000005</v>
      </c>
      <c r="BS164" s="74">
        <f t="shared" si="104"/>
        <v>-625109.75</v>
      </c>
      <c r="BT164" s="74">
        <f t="shared" si="104"/>
        <v>-833396.31869999995</v>
      </c>
      <c r="BU164" s="74">
        <f t="shared" si="104"/>
        <v>-1250219.5</v>
      </c>
      <c r="BV164" s="74">
        <f t="shared" si="94"/>
        <v>-2500439</v>
      </c>
      <c r="BX164" s="74">
        <f t="shared" si="105"/>
        <v>30304368</v>
      </c>
      <c r="BY164" s="74">
        <f t="shared" si="106"/>
        <v>29947055.266899999</v>
      </c>
      <c r="BZ164" s="74">
        <f t="shared" si="106"/>
        <v>29887544.818700001</v>
      </c>
      <c r="CA164" s="74">
        <f t="shared" si="106"/>
        <v>29804280.199999999</v>
      </c>
      <c r="CB164" s="74">
        <f t="shared" si="106"/>
        <v>29679258.25</v>
      </c>
      <c r="CC164" s="74">
        <f t="shared" si="106"/>
        <v>29470971.681299999</v>
      </c>
      <c r="CD164" s="74">
        <f t="shared" si="106"/>
        <v>29054148.5</v>
      </c>
      <c r="CE164" s="74">
        <f t="shared" si="106"/>
        <v>27803929</v>
      </c>
      <c r="CF164" s="74"/>
      <c r="CG164" s="74">
        <f t="shared" si="107"/>
        <v>30304368</v>
      </c>
      <c r="CH164" s="74">
        <f t="shared" si="108"/>
        <v>30304368</v>
      </c>
      <c r="CI164" s="74">
        <f t="shared" si="108"/>
        <v>30304368</v>
      </c>
      <c r="CJ164" s="74">
        <f t="shared" si="108"/>
        <v>30304368</v>
      </c>
      <c r="CK164" s="74">
        <f t="shared" si="108"/>
        <v>30304368</v>
      </c>
      <c r="CL164" s="74">
        <f t="shared" si="108"/>
        <v>30304368</v>
      </c>
      <c r="CM164" s="74">
        <f t="shared" si="108"/>
        <v>30304368</v>
      </c>
      <c r="CN164" s="74">
        <f t="shared" si="108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>
        <v>0</v>
      </c>
      <c r="H165" s="6">
        <v>139</v>
      </c>
      <c r="I165" s="2" t="s">
        <v>326</v>
      </c>
      <c r="J165" s="60"/>
      <c r="K165" s="123">
        <v>1904.85</v>
      </c>
      <c r="L165" s="62"/>
      <c r="M165" s="121">
        <v>313</v>
      </c>
      <c r="N165" s="64">
        <f t="shared" si="109"/>
        <v>93.9</v>
      </c>
      <c r="O165" s="64">
        <f t="shared" si="110"/>
        <v>1142.9100000000001</v>
      </c>
      <c r="P165" s="64">
        <f t="shared" si="111"/>
        <v>0</v>
      </c>
      <c r="Q165" s="64">
        <f t="shared" si="112"/>
        <v>0</v>
      </c>
      <c r="R165" s="65">
        <f t="shared" si="113"/>
        <v>0.16</v>
      </c>
      <c r="S165" s="65">
        <f t="shared" si="95"/>
        <v>0</v>
      </c>
      <c r="T165" s="64">
        <f t="shared" si="96"/>
        <v>0</v>
      </c>
      <c r="U165" s="64">
        <f t="shared" si="114"/>
        <v>0</v>
      </c>
      <c r="V165" s="124">
        <v>37</v>
      </c>
      <c r="W165" s="64">
        <f t="shared" si="115"/>
        <v>9.25</v>
      </c>
      <c r="X165" s="27">
        <f t="shared" si="116"/>
        <v>93.9</v>
      </c>
      <c r="Y165" s="11">
        <f t="shared" si="117"/>
        <v>2008</v>
      </c>
      <c r="Z165" s="61">
        <v>2808887029</v>
      </c>
      <c r="AA165" s="63">
        <v>15731</v>
      </c>
      <c r="AB165" s="27">
        <f t="shared" si="97"/>
        <v>178557.44</v>
      </c>
      <c r="AC165" s="10">
        <f t="shared" si="98"/>
        <v>0.69609699999999997</v>
      </c>
      <c r="AD165" s="63">
        <v>121141</v>
      </c>
      <c r="AE165" s="10">
        <f t="shared" si="99"/>
        <v>0.87824800000000003</v>
      </c>
      <c r="AF165" s="10">
        <f t="shared" si="127"/>
        <v>0.24925800000000001</v>
      </c>
      <c r="AG165" s="66">
        <f t="shared" si="100"/>
        <v>0.24925800000000001</v>
      </c>
      <c r="AH165" s="67">
        <f t="shared" si="101"/>
        <v>0</v>
      </c>
      <c r="AI165" s="68">
        <f t="shared" si="118"/>
        <v>0.24925800000000001</v>
      </c>
      <c r="AJ165" s="63">
        <v>0</v>
      </c>
      <c r="AK165">
        <v>0</v>
      </c>
      <c r="AL165" s="26">
        <f t="shared" si="119"/>
        <v>0</v>
      </c>
      <c r="AM165" s="63">
        <v>0</v>
      </c>
      <c r="AN165">
        <v>0</v>
      </c>
      <c r="AO165" s="26">
        <f t="shared" si="120"/>
        <v>0</v>
      </c>
      <c r="AP165" s="26">
        <f t="shared" si="102"/>
        <v>5768378</v>
      </c>
      <c r="AQ165" s="26">
        <f t="shared" si="121"/>
        <v>5768378</v>
      </c>
      <c r="AR165" s="69">
        <v>6221145</v>
      </c>
      <c r="AS165" s="69">
        <f t="shared" si="128"/>
        <v>5768378</v>
      </c>
      <c r="AT165" s="63">
        <v>6163712</v>
      </c>
      <c r="AU165" s="26">
        <f t="shared" si="129"/>
        <v>395334</v>
      </c>
      <c r="AV165" s="70" t="str">
        <f t="shared" si="131"/>
        <v>No</v>
      </c>
      <c r="AW165" s="69">
        <f t="shared" si="122"/>
        <v>0</v>
      </c>
      <c r="AX165" s="71">
        <f t="shared" si="123"/>
        <v>6163712</v>
      </c>
      <c r="AY165" s="72">
        <f t="shared" si="130"/>
        <v>6163712</v>
      </c>
      <c r="AZ165" s="73">
        <f t="shared" si="124"/>
        <v>0</v>
      </c>
      <c r="BA165" s="73"/>
      <c r="BB165" s="73">
        <f t="shared" si="125"/>
        <v>12149.09310444392</v>
      </c>
      <c r="BC165" s="26"/>
      <c r="BE165" s="74">
        <f t="shared" si="126"/>
        <v>-395334</v>
      </c>
      <c r="BF165" s="74">
        <f t="shared" si="103"/>
        <v>-395334</v>
      </c>
      <c r="BG165" s="74">
        <f t="shared" si="103"/>
        <v>-338840.77139999997</v>
      </c>
      <c r="BH165" s="74">
        <f t="shared" si="103"/>
        <v>-282356.01480762009</v>
      </c>
      <c r="BI165" s="74">
        <f t="shared" si="103"/>
        <v>-225884.81184609607</v>
      </c>
      <c r="BJ165" s="74">
        <f t="shared" si="103"/>
        <v>-169413.60888457205</v>
      </c>
      <c r="BK165" s="74">
        <f t="shared" si="103"/>
        <v>-112948.05304334406</v>
      </c>
      <c r="BL165" s="74">
        <f t="shared" si="103"/>
        <v>-56474.026521671563</v>
      </c>
      <c r="BM165" s="74"/>
      <c r="BO165" s="74">
        <f t="shared" si="104"/>
        <v>0</v>
      </c>
      <c r="BP165" s="74">
        <f t="shared" si="104"/>
        <v>-56493.228600000002</v>
      </c>
      <c r="BQ165" s="74">
        <f t="shared" si="104"/>
        <v>-56484.756592379992</v>
      </c>
      <c r="BR165" s="74">
        <f t="shared" si="104"/>
        <v>-56471.202961524017</v>
      </c>
      <c r="BS165" s="74">
        <f t="shared" si="104"/>
        <v>-56471.202961524017</v>
      </c>
      <c r="BT165" s="74">
        <f t="shared" si="104"/>
        <v>-56465.555841227862</v>
      </c>
      <c r="BU165" s="74">
        <f t="shared" si="104"/>
        <v>-56474.026521672029</v>
      </c>
      <c r="BV165" s="74">
        <f t="shared" si="94"/>
        <v>-56474.026521671563</v>
      </c>
      <c r="BX165" s="74">
        <f t="shared" si="105"/>
        <v>6163712</v>
      </c>
      <c r="BY165" s="74">
        <f t="shared" si="106"/>
        <v>6107218.7714</v>
      </c>
      <c r="BZ165" s="74">
        <f t="shared" si="106"/>
        <v>6050734.0148076201</v>
      </c>
      <c r="CA165" s="74">
        <f t="shared" si="106"/>
        <v>5994262.8118460961</v>
      </c>
      <c r="CB165" s="74">
        <f t="shared" si="106"/>
        <v>5937791.6088845721</v>
      </c>
      <c r="CC165" s="74">
        <f t="shared" si="106"/>
        <v>5881326.0530433441</v>
      </c>
      <c r="CD165" s="74">
        <f t="shared" si="106"/>
        <v>5824852.0265216716</v>
      </c>
      <c r="CE165" s="74">
        <f t="shared" si="106"/>
        <v>5768378</v>
      </c>
      <c r="CF165" s="74"/>
      <c r="CG165" s="74">
        <f t="shared" si="107"/>
        <v>6163712</v>
      </c>
      <c r="CH165" s="74">
        <f t="shared" si="108"/>
        <v>6107218.7714</v>
      </c>
      <c r="CI165" s="74">
        <f t="shared" si="108"/>
        <v>6050734.0148076201</v>
      </c>
      <c r="CJ165" s="74">
        <f t="shared" si="108"/>
        <v>5994262.8118460961</v>
      </c>
      <c r="CK165" s="74">
        <f t="shared" si="108"/>
        <v>5937791.6088845721</v>
      </c>
      <c r="CL165" s="74">
        <f t="shared" si="108"/>
        <v>5881326.0530433441</v>
      </c>
      <c r="CM165" s="74">
        <f t="shared" si="108"/>
        <v>5824852.0265216716</v>
      </c>
      <c r="CN165" s="74">
        <f t="shared" si="108"/>
        <v>5768378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>
        <v>0</v>
      </c>
      <c r="H166" s="6">
        <v>140</v>
      </c>
      <c r="I166" s="2" t="s">
        <v>327</v>
      </c>
      <c r="J166" s="60"/>
      <c r="K166" s="123">
        <v>844.21</v>
      </c>
      <c r="L166" s="77"/>
      <c r="M166" s="121">
        <v>287</v>
      </c>
      <c r="N166" s="64">
        <f t="shared" si="109"/>
        <v>86.1</v>
      </c>
      <c r="O166" s="64">
        <f t="shared" si="110"/>
        <v>506.53</v>
      </c>
      <c r="P166" s="64">
        <f t="shared" si="111"/>
        <v>0</v>
      </c>
      <c r="Q166" s="64">
        <f t="shared" si="112"/>
        <v>0</v>
      </c>
      <c r="R166" s="65">
        <f t="shared" si="113"/>
        <v>0.34</v>
      </c>
      <c r="S166" s="65">
        <f t="shared" si="95"/>
        <v>0</v>
      </c>
      <c r="T166" s="64">
        <f t="shared" si="96"/>
        <v>0</v>
      </c>
      <c r="U166" s="64">
        <f t="shared" si="114"/>
        <v>0</v>
      </c>
      <c r="V166" s="124">
        <v>14</v>
      </c>
      <c r="W166" s="64">
        <f t="shared" si="115"/>
        <v>3.5</v>
      </c>
      <c r="X166" s="27">
        <f t="shared" si="116"/>
        <v>86.1</v>
      </c>
      <c r="Y166" s="11">
        <f t="shared" si="117"/>
        <v>933.81000000000006</v>
      </c>
      <c r="Z166" s="61">
        <v>1074519199.3299999</v>
      </c>
      <c r="AA166" s="63">
        <v>7468</v>
      </c>
      <c r="AB166" s="27">
        <f t="shared" si="97"/>
        <v>143883.13</v>
      </c>
      <c r="AC166" s="10">
        <f t="shared" si="98"/>
        <v>0.560921</v>
      </c>
      <c r="AD166" s="63">
        <v>91967</v>
      </c>
      <c r="AE166" s="10">
        <f t="shared" si="99"/>
        <v>0.66674199999999995</v>
      </c>
      <c r="AF166" s="10">
        <f t="shared" si="127"/>
        <v>0.407333</v>
      </c>
      <c r="AG166" s="66">
        <f t="shared" si="100"/>
        <v>0.407333</v>
      </c>
      <c r="AH166" s="67">
        <f t="shared" si="101"/>
        <v>0</v>
      </c>
      <c r="AI166" s="68">
        <f t="shared" si="118"/>
        <v>0.407333</v>
      </c>
      <c r="AJ166" s="63">
        <v>0</v>
      </c>
      <c r="AK166">
        <v>0</v>
      </c>
      <c r="AL166" s="26">
        <f t="shared" si="119"/>
        <v>0</v>
      </c>
      <c r="AM166" s="63">
        <v>0</v>
      </c>
      <c r="AN166">
        <v>0</v>
      </c>
      <c r="AO166" s="26">
        <f t="shared" si="120"/>
        <v>0</v>
      </c>
      <c r="AP166" s="26">
        <f t="shared" si="102"/>
        <v>4383783</v>
      </c>
      <c r="AQ166" s="26">
        <f t="shared" si="121"/>
        <v>4383783</v>
      </c>
      <c r="AR166" s="69">
        <v>5624815</v>
      </c>
      <c r="AS166" s="69">
        <f t="shared" si="128"/>
        <v>4383783</v>
      </c>
      <c r="AT166" s="63">
        <v>5481226</v>
      </c>
      <c r="AU166" s="26">
        <f t="shared" si="129"/>
        <v>1097443</v>
      </c>
      <c r="AV166" s="70" t="str">
        <f t="shared" si="131"/>
        <v>No</v>
      </c>
      <c r="AW166" s="69">
        <f t="shared" si="122"/>
        <v>0</v>
      </c>
      <c r="AX166" s="71">
        <f t="shared" si="123"/>
        <v>5481226</v>
      </c>
      <c r="AY166" s="72">
        <f t="shared" si="130"/>
        <v>5481226</v>
      </c>
      <c r="AZ166" s="73">
        <f t="shared" si="124"/>
        <v>0</v>
      </c>
      <c r="BA166" s="73"/>
      <c r="BB166" s="73">
        <f t="shared" si="125"/>
        <v>12748.202757607703</v>
      </c>
      <c r="BC166" s="26"/>
      <c r="BE166" s="74">
        <f t="shared" si="126"/>
        <v>-1097443</v>
      </c>
      <c r="BF166" s="74">
        <f t="shared" si="103"/>
        <v>-1097443</v>
      </c>
      <c r="BG166" s="74">
        <f t="shared" si="103"/>
        <v>-940618.39529999997</v>
      </c>
      <c r="BH166" s="74">
        <f t="shared" si="103"/>
        <v>-783817.30880349036</v>
      </c>
      <c r="BI166" s="74">
        <f t="shared" si="103"/>
        <v>-627053.84704279248</v>
      </c>
      <c r="BJ166" s="74">
        <f t="shared" si="103"/>
        <v>-470290.38528209459</v>
      </c>
      <c r="BK166" s="74">
        <f t="shared" si="103"/>
        <v>-313542.59986757208</v>
      </c>
      <c r="BL166" s="74">
        <f t="shared" si="103"/>
        <v>-156771.29993378557</v>
      </c>
      <c r="BM166" s="74"/>
      <c r="BO166" s="74">
        <f t="shared" si="104"/>
        <v>0</v>
      </c>
      <c r="BP166" s="74">
        <f t="shared" si="104"/>
        <v>-156824.6047</v>
      </c>
      <c r="BQ166" s="74">
        <f t="shared" si="104"/>
        <v>-156801.08649650999</v>
      </c>
      <c r="BR166" s="74">
        <f t="shared" si="104"/>
        <v>-156763.46176069809</v>
      </c>
      <c r="BS166" s="74">
        <f t="shared" si="104"/>
        <v>-156763.46176069812</v>
      </c>
      <c r="BT166" s="74">
        <f t="shared" si="104"/>
        <v>-156747.78541452211</v>
      </c>
      <c r="BU166" s="74">
        <f t="shared" si="104"/>
        <v>-156771.29993378604</v>
      </c>
      <c r="BV166" s="74">
        <f t="shared" si="94"/>
        <v>-156771.29993378557</v>
      </c>
      <c r="BX166" s="74">
        <f t="shared" si="105"/>
        <v>5481226</v>
      </c>
      <c r="BY166" s="74">
        <f t="shared" si="106"/>
        <v>5324401.3953</v>
      </c>
      <c r="BZ166" s="74">
        <f t="shared" si="106"/>
        <v>5167600.3088034904</v>
      </c>
      <c r="CA166" s="74">
        <f t="shared" si="106"/>
        <v>5010836.8470427925</v>
      </c>
      <c r="CB166" s="74">
        <f t="shared" si="106"/>
        <v>4854073.3852820946</v>
      </c>
      <c r="CC166" s="74">
        <f t="shared" si="106"/>
        <v>4697325.5998675721</v>
      </c>
      <c r="CD166" s="74">
        <f t="shared" si="106"/>
        <v>4540554.2999337856</v>
      </c>
      <c r="CE166" s="74">
        <f t="shared" si="106"/>
        <v>4383783</v>
      </c>
      <c r="CF166" s="74"/>
      <c r="CG166" s="74">
        <f t="shared" si="107"/>
        <v>5481226</v>
      </c>
      <c r="CH166" s="74">
        <f t="shared" si="108"/>
        <v>5324401.3953</v>
      </c>
      <c r="CI166" s="74">
        <f t="shared" si="108"/>
        <v>5167600.3088034904</v>
      </c>
      <c r="CJ166" s="74">
        <f t="shared" si="108"/>
        <v>5010836.8470427925</v>
      </c>
      <c r="CK166" s="74">
        <f t="shared" si="108"/>
        <v>4854073.3852820946</v>
      </c>
      <c r="CL166" s="74">
        <f t="shared" si="108"/>
        <v>4697325.5998675721</v>
      </c>
      <c r="CM166" s="74">
        <f t="shared" si="108"/>
        <v>4540554.2999337856</v>
      </c>
      <c r="CN166" s="74">
        <f t="shared" si="108"/>
        <v>4383783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>
        <v>0</v>
      </c>
      <c r="H167" s="6">
        <v>141</v>
      </c>
      <c r="I167" s="2" t="s">
        <v>328</v>
      </c>
      <c r="J167" s="60"/>
      <c r="K167" s="123">
        <v>797.68</v>
      </c>
      <c r="L167" s="62"/>
      <c r="M167" s="121">
        <v>382</v>
      </c>
      <c r="N167" s="64">
        <f t="shared" si="109"/>
        <v>114.6</v>
      </c>
      <c r="O167" s="64">
        <f t="shared" si="110"/>
        <v>478.61</v>
      </c>
      <c r="P167" s="64">
        <f t="shared" si="111"/>
        <v>0</v>
      </c>
      <c r="Q167" s="64">
        <f t="shared" si="112"/>
        <v>0</v>
      </c>
      <c r="R167" s="65">
        <f t="shared" si="113"/>
        <v>0.48</v>
      </c>
      <c r="S167" s="65">
        <f t="shared" si="95"/>
        <v>0</v>
      </c>
      <c r="T167" s="64">
        <f t="shared" si="96"/>
        <v>0</v>
      </c>
      <c r="U167" s="64">
        <f t="shared" si="114"/>
        <v>0</v>
      </c>
      <c r="V167" s="124">
        <v>21</v>
      </c>
      <c r="W167" s="64">
        <f t="shared" si="115"/>
        <v>5.25</v>
      </c>
      <c r="X167" s="27">
        <f t="shared" si="116"/>
        <v>114.6</v>
      </c>
      <c r="Y167" s="11">
        <f t="shared" si="117"/>
        <v>917.53</v>
      </c>
      <c r="Z167" s="61">
        <v>1450065433</v>
      </c>
      <c r="AA167" s="63">
        <v>9315</v>
      </c>
      <c r="AB167" s="27">
        <f t="shared" si="97"/>
        <v>155669.93</v>
      </c>
      <c r="AC167" s="10">
        <f t="shared" si="98"/>
        <v>0.60687199999999997</v>
      </c>
      <c r="AD167" s="63">
        <v>95905</v>
      </c>
      <c r="AE167" s="10">
        <f t="shared" si="99"/>
        <v>0.69529200000000002</v>
      </c>
      <c r="AF167" s="10">
        <f t="shared" si="127"/>
        <v>0.36660199999999998</v>
      </c>
      <c r="AG167" s="66">
        <f t="shared" si="100"/>
        <v>0.36660199999999998</v>
      </c>
      <c r="AH167" s="67">
        <f t="shared" si="101"/>
        <v>0</v>
      </c>
      <c r="AI167" s="68">
        <f t="shared" si="118"/>
        <v>0.36660199999999998</v>
      </c>
      <c r="AJ167" s="63">
        <v>0</v>
      </c>
      <c r="AK167">
        <v>0</v>
      </c>
      <c r="AL167" s="26">
        <f t="shared" si="119"/>
        <v>0</v>
      </c>
      <c r="AM167" s="63">
        <v>0</v>
      </c>
      <c r="AN167">
        <v>0</v>
      </c>
      <c r="AO167" s="26">
        <f t="shared" si="120"/>
        <v>0</v>
      </c>
      <c r="AP167" s="26">
        <f t="shared" si="102"/>
        <v>3876645</v>
      </c>
      <c r="AQ167" s="26">
        <f t="shared" si="121"/>
        <v>3876645</v>
      </c>
      <c r="AR167" s="69">
        <v>7534704</v>
      </c>
      <c r="AS167" s="69">
        <f t="shared" si="128"/>
        <v>7534704</v>
      </c>
      <c r="AT167" s="63">
        <v>7534704</v>
      </c>
      <c r="AU167" s="26">
        <f t="shared" si="129"/>
        <v>3658059</v>
      </c>
      <c r="AV167" s="70" t="str">
        <f t="shared" si="131"/>
        <v>No</v>
      </c>
      <c r="AW167" s="69">
        <f t="shared" si="122"/>
        <v>0</v>
      </c>
      <c r="AX167" s="71">
        <f t="shared" si="123"/>
        <v>7534704</v>
      </c>
      <c r="AY167" s="72">
        <f t="shared" si="130"/>
        <v>7534704</v>
      </c>
      <c r="AZ167" s="73">
        <f t="shared" si="124"/>
        <v>0</v>
      </c>
      <c r="BA167" s="73"/>
      <c r="BB167" s="73">
        <f t="shared" si="125"/>
        <v>13256.61073362752</v>
      </c>
      <c r="BC167" s="26"/>
      <c r="BE167" s="74">
        <f t="shared" si="126"/>
        <v>-3658059</v>
      </c>
      <c r="BF167" s="74">
        <f t="shared" si="103"/>
        <v>-3658059</v>
      </c>
      <c r="BG167" s="74">
        <f t="shared" si="103"/>
        <v>-3658059</v>
      </c>
      <c r="BH167" s="74">
        <f t="shared" si="103"/>
        <v>-3658059</v>
      </c>
      <c r="BI167" s="74">
        <f t="shared" si="103"/>
        <v>-3658059</v>
      </c>
      <c r="BJ167" s="74">
        <f t="shared" si="103"/>
        <v>-3658059</v>
      </c>
      <c r="BK167" s="74">
        <f t="shared" si="103"/>
        <v>-3658059</v>
      </c>
      <c r="BL167" s="74">
        <f t="shared" si="103"/>
        <v>-3658059</v>
      </c>
      <c r="BM167" s="74"/>
      <c r="BO167" s="74">
        <f t="shared" si="104"/>
        <v>0</v>
      </c>
      <c r="BP167" s="74">
        <f t="shared" si="104"/>
        <v>-522736.6311</v>
      </c>
      <c r="BQ167" s="74">
        <f t="shared" si="104"/>
        <v>-609798.4352999999</v>
      </c>
      <c r="BR167" s="74">
        <f t="shared" si="104"/>
        <v>-731611.8</v>
      </c>
      <c r="BS167" s="74">
        <f t="shared" si="104"/>
        <v>-914514.75</v>
      </c>
      <c r="BT167" s="74">
        <f t="shared" si="104"/>
        <v>-1219231.0647</v>
      </c>
      <c r="BU167" s="74">
        <f t="shared" si="104"/>
        <v>-1829029.5</v>
      </c>
      <c r="BV167" s="74">
        <f t="shared" si="94"/>
        <v>-3658059</v>
      </c>
      <c r="BX167" s="74">
        <f t="shared" si="105"/>
        <v>7534704</v>
      </c>
      <c r="BY167" s="74">
        <f t="shared" si="106"/>
        <v>7011967.3689000001</v>
      </c>
      <c r="BZ167" s="74">
        <f t="shared" si="106"/>
        <v>6924905.5647</v>
      </c>
      <c r="CA167" s="74">
        <f t="shared" si="106"/>
        <v>6803092.2000000002</v>
      </c>
      <c r="CB167" s="74">
        <f t="shared" si="106"/>
        <v>6620189.25</v>
      </c>
      <c r="CC167" s="74">
        <f t="shared" si="106"/>
        <v>6315472.9353</v>
      </c>
      <c r="CD167" s="74">
        <f t="shared" si="106"/>
        <v>5705674.5</v>
      </c>
      <c r="CE167" s="74">
        <f t="shared" si="106"/>
        <v>3876645</v>
      </c>
      <c r="CF167" s="74"/>
      <c r="CG167" s="74">
        <f t="shared" si="107"/>
        <v>7534704</v>
      </c>
      <c r="CH167" s="74">
        <f t="shared" si="108"/>
        <v>7534704</v>
      </c>
      <c r="CI167" s="74">
        <f t="shared" si="108"/>
        <v>7534704</v>
      </c>
      <c r="CJ167" s="74">
        <f t="shared" si="108"/>
        <v>7534704</v>
      </c>
      <c r="CK167" s="74">
        <f t="shared" si="108"/>
        <v>7534704</v>
      </c>
      <c r="CL167" s="74">
        <f t="shared" si="108"/>
        <v>7534704</v>
      </c>
      <c r="CM167" s="74">
        <f t="shared" si="108"/>
        <v>7534704</v>
      </c>
      <c r="CN167" s="74">
        <f t="shared" si="108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>
        <v>0</v>
      </c>
      <c r="H168" s="6">
        <v>142</v>
      </c>
      <c r="I168" s="2" t="s">
        <v>329</v>
      </c>
      <c r="J168" s="60"/>
      <c r="K168" s="123">
        <v>2142.15</v>
      </c>
      <c r="L168" s="62"/>
      <c r="M168" s="121">
        <v>360</v>
      </c>
      <c r="N168" s="64">
        <f t="shared" si="109"/>
        <v>108</v>
      </c>
      <c r="O168" s="64">
        <f t="shared" si="110"/>
        <v>1285.29</v>
      </c>
      <c r="P168" s="64">
        <f t="shared" si="111"/>
        <v>0</v>
      </c>
      <c r="Q168" s="64">
        <f t="shared" si="112"/>
        <v>0</v>
      </c>
      <c r="R168" s="65">
        <f t="shared" si="113"/>
        <v>0.17</v>
      </c>
      <c r="S168" s="65">
        <f t="shared" si="95"/>
        <v>0</v>
      </c>
      <c r="T168" s="64">
        <f t="shared" si="96"/>
        <v>0</v>
      </c>
      <c r="U168" s="64">
        <f t="shared" si="114"/>
        <v>0</v>
      </c>
      <c r="V168" s="124">
        <v>27</v>
      </c>
      <c r="W168" s="64">
        <f t="shared" si="115"/>
        <v>6.75</v>
      </c>
      <c r="X168" s="27">
        <f t="shared" si="116"/>
        <v>108</v>
      </c>
      <c r="Y168" s="11">
        <f t="shared" si="117"/>
        <v>2256.9</v>
      </c>
      <c r="Z168" s="61">
        <v>2385570271</v>
      </c>
      <c r="AA168" s="63">
        <v>14577</v>
      </c>
      <c r="AB168" s="27">
        <f t="shared" si="97"/>
        <v>163653.03</v>
      </c>
      <c r="AC168" s="10">
        <f t="shared" si="98"/>
        <v>0.63799300000000003</v>
      </c>
      <c r="AD168" s="63">
        <v>132846</v>
      </c>
      <c r="AE168" s="10">
        <f t="shared" si="99"/>
        <v>0.96310700000000005</v>
      </c>
      <c r="AF168" s="10">
        <f t="shared" si="127"/>
        <v>0.26447300000000001</v>
      </c>
      <c r="AG168" s="66">
        <f t="shared" si="100"/>
        <v>0.26447300000000001</v>
      </c>
      <c r="AH168" s="67">
        <f t="shared" si="101"/>
        <v>0</v>
      </c>
      <c r="AI168" s="68">
        <f t="shared" si="118"/>
        <v>0.26447300000000001</v>
      </c>
      <c r="AJ168" s="63">
        <v>0</v>
      </c>
      <c r="AK168">
        <v>0</v>
      </c>
      <c r="AL168" s="26">
        <f t="shared" si="119"/>
        <v>0</v>
      </c>
      <c r="AM168" s="63">
        <v>0</v>
      </c>
      <c r="AN168">
        <v>0</v>
      </c>
      <c r="AO168" s="26">
        <f t="shared" si="120"/>
        <v>0</v>
      </c>
      <c r="AP168" s="26">
        <f t="shared" si="102"/>
        <v>6879147</v>
      </c>
      <c r="AQ168" s="26">
        <f t="shared" si="121"/>
        <v>6879147</v>
      </c>
      <c r="AR168" s="69">
        <v>10699177</v>
      </c>
      <c r="AS168" s="69">
        <f t="shared" si="128"/>
        <v>6879147</v>
      </c>
      <c r="AT168" s="63">
        <v>9105528</v>
      </c>
      <c r="AU168" s="26">
        <f t="shared" si="129"/>
        <v>2226381</v>
      </c>
      <c r="AV168" s="70" t="str">
        <f t="shared" si="131"/>
        <v>No</v>
      </c>
      <c r="AW168" s="69">
        <f t="shared" si="122"/>
        <v>0</v>
      </c>
      <c r="AX168" s="71">
        <f t="shared" si="123"/>
        <v>9105528</v>
      </c>
      <c r="AY168" s="72">
        <f t="shared" si="130"/>
        <v>9105528</v>
      </c>
      <c r="AZ168" s="73">
        <f t="shared" si="124"/>
        <v>0</v>
      </c>
      <c r="BA168" s="73"/>
      <c r="BB168" s="73">
        <f t="shared" si="125"/>
        <v>12142.367481268819</v>
      </c>
      <c r="BC168" s="26"/>
      <c r="BE168" s="74">
        <f t="shared" si="126"/>
        <v>-2226381</v>
      </c>
      <c r="BF168" s="74">
        <f t="shared" si="103"/>
        <v>-2226381</v>
      </c>
      <c r="BG168" s="74">
        <f t="shared" si="103"/>
        <v>-1908231.1550999992</v>
      </c>
      <c r="BH168" s="74">
        <f t="shared" si="103"/>
        <v>-1590129.021544829</v>
      </c>
      <c r="BI168" s="74">
        <f t="shared" si="103"/>
        <v>-1272103.2172358632</v>
      </c>
      <c r="BJ168" s="74">
        <f t="shared" si="103"/>
        <v>-954077.41292689741</v>
      </c>
      <c r="BK168" s="74">
        <f t="shared" si="103"/>
        <v>-636083.41119836271</v>
      </c>
      <c r="BL168" s="74">
        <f t="shared" si="103"/>
        <v>-318041.70559918135</v>
      </c>
      <c r="BM168" s="74"/>
      <c r="BO168" s="74">
        <f t="shared" si="104"/>
        <v>0</v>
      </c>
      <c r="BP168" s="74">
        <f t="shared" si="104"/>
        <v>-318149.84490000003</v>
      </c>
      <c r="BQ168" s="74">
        <f t="shared" si="104"/>
        <v>-318102.13355516986</v>
      </c>
      <c r="BR168" s="74">
        <f t="shared" si="104"/>
        <v>-318025.8043089658</v>
      </c>
      <c r="BS168" s="74">
        <f t="shared" si="104"/>
        <v>-318025.8043089658</v>
      </c>
      <c r="BT168" s="74">
        <f t="shared" si="104"/>
        <v>-317994.00172853487</v>
      </c>
      <c r="BU168" s="74">
        <f t="shared" si="104"/>
        <v>-318041.70559918135</v>
      </c>
      <c r="BV168" s="74">
        <f t="shared" si="94"/>
        <v>-318041.70559918135</v>
      </c>
      <c r="BX168" s="74">
        <f t="shared" si="105"/>
        <v>9105528</v>
      </c>
      <c r="BY168" s="74">
        <f t="shared" si="106"/>
        <v>8787378.1550999992</v>
      </c>
      <c r="BZ168" s="74">
        <f t="shared" si="106"/>
        <v>8469276.021544829</v>
      </c>
      <c r="CA168" s="74">
        <f t="shared" si="106"/>
        <v>8151250.2172358632</v>
      </c>
      <c r="CB168" s="74">
        <f t="shared" si="106"/>
        <v>7833224.4129268974</v>
      </c>
      <c r="CC168" s="74">
        <f t="shared" si="106"/>
        <v>7515230.4111983627</v>
      </c>
      <c r="CD168" s="74">
        <f t="shared" si="106"/>
        <v>7197188.7055991814</v>
      </c>
      <c r="CE168" s="74">
        <f t="shared" si="106"/>
        <v>6879147</v>
      </c>
      <c r="CF168" s="74"/>
      <c r="CG168" s="74">
        <f t="shared" si="107"/>
        <v>9105528</v>
      </c>
      <c r="CH168" s="74">
        <f t="shared" si="108"/>
        <v>8787378.1550999992</v>
      </c>
      <c r="CI168" s="74">
        <f t="shared" si="108"/>
        <v>8469276.021544829</v>
      </c>
      <c r="CJ168" s="74">
        <f t="shared" si="108"/>
        <v>8151250.2172358632</v>
      </c>
      <c r="CK168" s="74">
        <f t="shared" si="108"/>
        <v>7833224.4129268974</v>
      </c>
      <c r="CL168" s="74">
        <f t="shared" si="108"/>
        <v>7515230.4111983627</v>
      </c>
      <c r="CM168" s="74">
        <f t="shared" si="108"/>
        <v>7197188.7055991814</v>
      </c>
      <c r="CN168" s="74">
        <f t="shared" si="108"/>
        <v>6879147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>
        <v>15</v>
      </c>
      <c r="H169" s="6">
        <v>143</v>
      </c>
      <c r="I169" s="2" t="s">
        <v>330</v>
      </c>
      <c r="J169" s="60"/>
      <c r="K169" s="123">
        <v>4121.21</v>
      </c>
      <c r="L169" s="76"/>
      <c r="M169" s="121">
        <v>2634</v>
      </c>
      <c r="N169" s="64">
        <f t="shared" si="109"/>
        <v>790.2</v>
      </c>
      <c r="O169" s="64">
        <f t="shared" si="110"/>
        <v>2472.73</v>
      </c>
      <c r="P169" s="64">
        <f t="shared" si="111"/>
        <v>161.26999999999998</v>
      </c>
      <c r="Q169" s="64">
        <f t="shared" si="112"/>
        <v>24.19</v>
      </c>
      <c r="R169" s="65">
        <f t="shared" si="113"/>
        <v>0.64</v>
      </c>
      <c r="S169" s="65">
        <f t="shared" si="95"/>
        <v>4.0000000000000036E-2</v>
      </c>
      <c r="T169" s="64">
        <f t="shared" si="96"/>
        <v>164.85</v>
      </c>
      <c r="U169" s="64">
        <f t="shared" si="114"/>
        <v>24.73</v>
      </c>
      <c r="V169" s="124">
        <v>659</v>
      </c>
      <c r="W169" s="64">
        <f t="shared" si="115"/>
        <v>164.75</v>
      </c>
      <c r="X169" s="27">
        <f t="shared" si="116"/>
        <v>790.2</v>
      </c>
      <c r="Y169" s="11">
        <f t="shared" si="117"/>
        <v>5100.3499999999995</v>
      </c>
      <c r="Z169" s="61">
        <v>4161750703</v>
      </c>
      <c r="AA169" s="63">
        <v>35563</v>
      </c>
      <c r="AB169" s="27">
        <f t="shared" si="97"/>
        <v>117024.74</v>
      </c>
      <c r="AC169" s="10">
        <f t="shared" si="98"/>
        <v>0.45621499999999998</v>
      </c>
      <c r="AD169" s="63">
        <v>66616</v>
      </c>
      <c r="AE169" s="10">
        <f t="shared" si="99"/>
        <v>0.48295199999999999</v>
      </c>
      <c r="AF169" s="10">
        <f t="shared" si="127"/>
        <v>0.53576400000000002</v>
      </c>
      <c r="AG169" s="66">
        <f t="shared" si="100"/>
        <v>0.53576400000000002</v>
      </c>
      <c r="AH169" s="67">
        <f t="shared" si="101"/>
        <v>0.04</v>
      </c>
      <c r="AI169" s="68">
        <f t="shared" si="118"/>
        <v>0.57576400000000005</v>
      </c>
      <c r="AJ169" s="63">
        <v>0</v>
      </c>
      <c r="AK169">
        <v>0</v>
      </c>
      <c r="AL169" s="26">
        <f t="shared" si="119"/>
        <v>0</v>
      </c>
      <c r="AM169" s="63">
        <v>0</v>
      </c>
      <c r="AN169">
        <v>0</v>
      </c>
      <c r="AO169" s="26">
        <f t="shared" si="120"/>
        <v>0</v>
      </c>
      <c r="AP169" s="26">
        <f t="shared" si="102"/>
        <v>33844291</v>
      </c>
      <c r="AQ169" s="26">
        <f t="shared" si="121"/>
        <v>33844291</v>
      </c>
      <c r="AR169" s="69">
        <v>24482865</v>
      </c>
      <c r="AS169" s="69">
        <f t="shared" si="128"/>
        <v>33844291</v>
      </c>
      <c r="AT169" s="63">
        <v>33393085</v>
      </c>
      <c r="AU169" s="26">
        <f t="shared" si="129"/>
        <v>451206</v>
      </c>
      <c r="AV169" s="70" t="str">
        <f t="shared" si="131"/>
        <v>Yes</v>
      </c>
      <c r="AW169" s="69">
        <f t="shared" si="122"/>
        <v>451206</v>
      </c>
      <c r="AX169" s="71">
        <f t="shared" si="123"/>
        <v>33844291</v>
      </c>
      <c r="AY169" s="72">
        <f t="shared" si="130"/>
        <v>33844291</v>
      </c>
      <c r="AZ169" s="73">
        <f t="shared" si="124"/>
        <v>451206</v>
      </c>
      <c r="BA169" s="73"/>
      <c r="BB169" s="73">
        <f t="shared" si="125"/>
        <v>14263.17361891289</v>
      </c>
      <c r="BC169" s="26"/>
      <c r="BE169" s="74">
        <f t="shared" si="126"/>
        <v>0</v>
      </c>
      <c r="BF169" s="74">
        <f t="shared" si="103"/>
        <v>0</v>
      </c>
      <c r="BG169" s="74">
        <f t="shared" si="103"/>
        <v>0</v>
      </c>
      <c r="BH169" s="74">
        <f t="shared" si="103"/>
        <v>0</v>
      </c>
      <c r="BI169" s="74">
        <f t="shared" si="103"/>
        <v>0</v>
      </c>
      <c r="BJ169" s="74">
        <f t="shared" si="103"/>
        <v>0</v>
      </c>
      <c r="BK169" s="74">
        <f t="shared" si="103"/>
        <v>0</v>
      </c>
      <c r="BL169" s="74">
        <f t="shared" si="103"/>
        <v>0</v>
      </c>
      <c r="BM169" s="74"/>
      <c r="BO169" s="74">
        <f t="shared" si="104"/>
        <v>0</v>
      </c>
      <c r="BP169" s="74">
        <f t="shared" si="104"/>
        <v>0</v>
      </c>
      <c r="BQ169" s="74">
        <f t="shared" si="104"/>
        <v>0</v>
      </c>
      <c r="BR169" s="74">
        <f t="shared" si="104"/>
        <v>0</v>
      </c>
      <c r="BS169" s="74">
        <f t="shared" si="104"/>
        <v>0</v>
      </c>
      <c r="BT169" s="74">
        <f t="shared" si="104"/>
        <v>0</v>
      </c>
      <c r="BU169" s="74">
        <f t="shared" si="104"/>
        <v>0</v>
      </c>
      <c r="BV169" s="74">
        <f t="shared" si="94"/>
        <v>0</v>
      </c>
      <c r="BX169" s="74">
        <f t="shared" si="105"/>
        <v>33844291</v>
      </c>
      <c r="BY169" s="74">
        <f t="shared" si="106"/>
        <v>33844291</v>
      </c>
      <c r="BZ169" s="74">
        <f t="shared" si="106"/>
        <v>33844291</v>
      </c>
      <c r="CA169" s="74">
        <f t="shared" si="106"/>
        <v>33844291</v>
      </c>
      <c r="CB169" s="74">
        <f t="shared" si="106"/>
        <v>33844291</v>
      </c>
      <c r="CC169" s="74">
        <f t="shared" si="106"/>
        <v>33844291</v>
      </c>
      <c r="CD169" s="74">
        <f t="shared" si="106"/>
        <v>33844291</v>
      </c>
      <c r="CE169" s="74">
        <f t="shared" si="106"/>
        <v>33844291</v>
      </c>
      <c r="CF169" s="74"/>
      <c r="CG169" s="74">
        <f t="shared" si="107"/>
        <v>33844291</v>
      </c>
      <c r="CH169" s="74">
        <f t="shared" si="108"/>
        <v>33844291</v>
      </c>
      <c r="CI169" s="74">
        <f t="shared" si="108"/>
        <v>33844291</v>
      </c>
      <c r="CJ169" s="74">
        <f t="shared" si="108"/>
        <v>33844291</v>
      </c>
      <c r="CK169" s="74">
        <f t="shared" si="108"/>
        <v>33844291</v>
      </c>
      <c r="CL169" s="74">
        <f t="shared" si="108"/>
        <v>33844291</v>
      </c>
      <c r="CM169" s="74">
        <f t="shared" si="108"/>
        <v>33844291</v>
      </c>
      <c r="CN169" s="74">
        <f t="shared" si="108"/>
        <v>33844291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>
        <v>0</v>
      </c>
      <c r="H170" s="6">
        <v>144</v>
      </c>
      <c r="I170" s="2" t="s">
        <v>331</v>
      </c>
      <c r="J170" s="60"/>
      <c r="K170" s="123">
        <v>6717.76</v>
      </c>
      <c r="L170" s="62"/>
      <c r="M170" s="121">
        <v>1398</v>
      </c>
      <c r="N170" s="64">
        <f t="shared" si="109"/>
        <v>419.4</v>
      </c>
      <c r="O170" s="64">
        <f t="shared" si="110"/>
        <v>4030.66</v>
      </c>
      <c r="P170" s="64">
        <f t="shared" si="111"/>
        <v>0</v>
      </c>
      <c r="Q170" s="64">
        <f t="shared" si="112"/>
        <v>0</v>
      </c>
      <c r="R170" s="65">
        <f t="shared" si="113"/>
        <v>0.21</v>
      </c>
      <c r="S170" s="65">
        <f t="shared" si="95"/>
        <v>0</v>
      </c>
      <c r="T170" s="64">
        <f t="shared" si="96"/>
        <v>0</v>
      </c>
      <c r="U170" s="64">
        <f t="shared" si="114"/>
        <v>0</v>
      </c>
      <c r="V170" s="124">
        <v>299</v>
      </c>
      <c r="W170" s="64">
        <f t="shared" si="115"/>
        <v>74.75</v>
      </c>
      <c r="X170" s="27">
        <f t="shared" si="116"/>
        <v>419.4</v>
      </c>
      <c r="Y170" s="11">
        <f t="shared" si="117"/>
        <v>7211.91</v>
      </c>
      <c r="Z170" s="61">
        <v>8511664346.6700001</v>
      </c>
      <c r="AA170" s="63">
        <v>37135</v>
      </c>
      <c r="AB170" s="27">
        <f t="shared" si="97"/>
        <v>229208.68</v>
      </c>
      <c r="AC170" s="10">
        <f t="shared" si="98"/>
        <v>0.89355899999999999</v>
      </c>
      <c r="AD170" s="63">
        <v>153846</v>
      </c>
      <c r="AE170" s="10">
        <f t="shared" si="99"/>
        <v>1.1153519999999999</v>
      </c>
      <c r="AF170" s="10">
        <f t="shared" si="127"/>
        <v>3.9903000000000001E-2</v>
      </c>
      <c r="AG170" s="66">
        <f t="shared" si="100"/>
        <v>3.9903000000000001E-2</v>
      </c>
      <c r="AH170" s="67">
        <f t="shared" si="101"/>
        <v>0</v>
      </c>
      <c r="AI170" s="68">
        <f t="shared" si="118"/>
        <v>3.9903000000000001E-2</v>
      </c>
      <c r="AJ170" s="63">
        <v>0</v>
      </c>
      <c r="AK170">
        <v>0</v>
      </c>
      <c r="AL170" s="26">
        <f t="shared" si="119"/>
        <v>0</v>
      </c>
      <c r="AM170" s="63">
        <v>0</v>
      </c>
      <c r="AN170">
        <v>0</v>
      </c>
      <c r="AO170" s="26">
        <f t="shared" si="120"/>
        <v>0</v>
      </c>
      <c r="AP170" s="26">
        <f t="shared" si="102"/>
        <v>3316628</v>
      </c>
      <c r="AQ170" s="26">
        <f t="shared" si="121"/>
        <v>3316628</v>
      </c>
      <c r="AR170" s="69">
        <v>3418401</v>
      </c>
      <c r="AS170" s="69">
        <f t="shared" si="128"/>
        <v>3316628</v>
      </c>
      <c r="AT170" s="63">
        <v>3417049</v>
      </c>
      <c r="AU170" s="26">
        <f t="shared" si="129"/>
        <v>100421</v>
      </c>
      <c r="AV170" s="70" t="str">
        <f t="shared" si="131"/>
        <v>No</v>
      </c>
      <c r="AW170" s="69">
        <f t="shared" si="122"/>
        <v>0</v>
      </c>
      <c r="AX170" s="71">
        <f t="shared" si="123"/>
        <v>3417049</v>
      </c>
      <c r="AY170" s="72">
        <f t="shared" si="130"/>
        <v>3417049</v>
      </c>
      <c r="AZ170" s="73">
        <f t="shared" si="124"/>
        <v>0</v>
      </c>
      <c r="BA170" s="73"/>
      <c r="BB170" s="73">
        <f t="shared" si="125"/>
        <v>12372.764545026914</v>
      </c>
      <c r="BC170" s="26"/>
      <c r="BE170" s="74">
        <f t="shared" si="126"/>
        <v>-100421</v>
      </c>
      <c r="BF170" s="74">
        <f t="shared" si="103"/>
        <v>-100421</v>
      </c>
      <c r="BG170" s="74">
        <f t="shared" si="103"/>
        <v>-86070.839099999983</v>
      </c>
      <c r="BH170" s="74">
        <f t="shared" si="103"/>
        <v>-71722.83022203017</v>
      </c>
      <c r="BI170" s="74">
        <f t="shared" si="103"/>
        <v>-57378.264177624136</v>
      </c>
      <c r="BJ170" s="74">
        <f t="shared" si="103"/>
        <v>-43033.698133218102</v>
      </c>
      <c r="BK170" s="74">
        <f t="shared" si="103"/>
        <v>-28690.566545416601</v>
      </c>
      <c r="BL170" s="74">
        <f t="shared" si="103"/>
        <v>-14345.283272708301</v>
      </c>
      <c r="BM170" s="74"/>
      <c r="BO170" s="74">
        <f t="shared" si="104"/>
        <v>0</v>
      </c>
      <c r="BP170" s="74">
        <f t="shared" si="104"/>
        <v>-14350.160900000001</v>
      </c>
      <c r="BQ170" s="74">
        <f t="shared" si="104"/>
        <v>-14348.008877969996</v>
      </c>
      <c r="BR170" s="74">
        <f t="shared" si="104"/>
        <v>-14344.566044406034</v>
      </c>
      <c r="BS170" s="74">
        <f t="shared" si="104"/>
        <v>-14344.566044406034</v>
      </c>
      <c r="BT170" s="74">
        <f t="shared" si="104"/>
        <v>-14343.131587801592</v>
      </c>
      <c r="BU170" s="74">
        <f t="shared" si="104"/>
        <v>-14345.283272708301</v>
      </c>
      <c r="BV170" s="74">
        <f t="shared" si="94"/>
        <v>-14345.283272708301</v>
      </c>
      <c r="BX170" s="74">
        <f t="shared" si="105"/>
        <v>3417049</v>
      </c>
      <c r="BY170" s="74">
        <f t="shared" si="106"/>
        <v>3402698.8391</v>
      </c>
      <c r="BZ170" s="74">
        <f t="shared" si="106"/>
        <v>3388350.8302220302</v>
      </c>
      <c r="CA170" s="74">
        <f t="shared" si="106"/>
        <v>3374006.2641776241</v>
      </c>
      <c r="CB170" s="74">
        <f t="shared" si="106"/>
        <v>3359661.6981332181</v>
      </c>
      <c r="CC170" s="74">
        <f t="shared" si="106"/>
        <v>3345318.5665454166</v>
      </c>
      <c r="CD170" s="74">
        <f t="shared" si="106"/>
        <v>3330973.2832727083</v>
      </c>
      <c r="CE170" s="74">
        <f t="shared" si="106"/>
        <v>3316628</v>
      </c>
      <c r="CF170" s="74"/>
      <c r="CG170" s="74">
        <f t="shared" si="107"/>
        <v>3417049</v>
      </c>
      <c r="CH170" s="74">
        <f t="shared" si="108"/>
        <v>3402698.8391</v>
      </c>
      <c r="CI170" s="74">
        <f t="shared" si="108"/>
        <v>3388350.8302220302</v>
      </c>
      <c r="CJ170" s="74">
        <f t="shared" si="108"/>
        <v>3374006.2641776241</v>
      </c>
      <c r="CK170" s="74">
        <f t="shared" si="108"/>
        <v>3359661.6981332181</v>
      </c>
      <c r="CL170" s="74">
        <f t="shared" si="108"/>
        <v>3345318.5665454166</v>
      </c>
      <c r="CM170" s="74">
        <f t="shared" si="108"/>
        <v>3330973.2832727083</v>
      </c>
      <c r="CN170" s="74">
        <f t="shared" si="108"/>
        <v>3316628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>
        <v>0</v>
      </c>
      <c r="H171" s="6">
        <v>145</v>
      </c>
      <c r="I171" s="2" t="s">
        <v>332</v>
      </c>
      <c r="J171" s="60"/>
      <c r="K171" s="123">
        <v>69</v>
      </c>
      <c r="L171" s="62"/>
      <c r="M171" s="121">
        <v>13</v>
      </c>
      <c r="N171" s="64">
        <f t="shared" si="109"/>
        <v>3.9</v>
      </c>
      <c r="O171" s="64">
        <f t="shared" si="110"/>
        <v>41.4</v>
      </c>
      <c r="P171" s="64">
        <f t="shared" si="111"/>
        <v>0</v>
      </c>
      <c r="Q171" s="64">
        <f t="shared" si="112"/>
        <v>0</v>
      </c>
      <c r="R171" s="65">
        <f t="shared" si="113"/>
        <v>0.19</v>
      </c>
      <c r="S171" s="65">
        <f t="shared" si="95"/>
        <v>0</v>
      </c>
      <c r="T171" s="64">
        <f t="shared" si="96"/>
        <v>0</v>
      </c>
      <c r="U171" s="64">
        <f t="shared" si="114"/>
        <v>0</v>
      </c>
      <c r="V171" s="124">
        <v>1</v>
      </c>
      <c r="W171" s="64">
        <f t="shared" si="115"/>
        <v>0.25</v>
      </c>
      <c r="X171" s="27">
        <f t="shared" si="116"/>
        <v>3.9</v>
      </c>
      <c r="Y171" s="11">
        <f t="shared" si="117"/>
        <v>73.150000000000006</v>
      </c>
      <c r="Z171" s="61">
        <v>183724561.66999999</v>
      </c>
      <c r="AA171" s="63">
        <v>793</v>
      </c>
      <c r="AB171" s="27">
        <f t="shared" si="97"/>
        <v>231682.93</v>
      </c>
      <c r="AC171" s="10">
        <f t="shared" si="98"/>
        <v>0.90320400000000001</v>
      </c>
      <c r="AD171" s="63">
        <v>100547</v>
      </c>
      <c r="AE171" s="10">
        <f t="shared" si="99"/>
        <v>0.72894499999999995</v>
      </c>
      <c r="AF171" s="10">
        <f t="shared" si="127"/>
        <v>0.14907400000000001</v>
      </c>
      <c r="AG171" s="66">
        <f t="shared" si="100"/>
        <v>0.14907400000000001</v>
      </c>
      <c r="AH171" s="67">
        <f t="shared" si="101"/>
        <v>0</v>
      </c>
      <c r="AI171" s="68">
        <f t="shared" si="118"/>
        <v>0.14907400000000001</v>
      </c>
      <c r="AJ171" s="63">
        <v>0</v>
      </c>
      <c r="AK171">
        <v>0</v>
      </c>
      <c r="AL171" s="26">
        <f t="shared" si="119"/>
        <v>0</v>
      </c>
      <c r="AM171" s="63">
        <v>23</v>
      </c>
      <c r="AN171">
        <v>4</v>
      </c>
      <c r="AO171" s="26">
        <f t="shared" si="120"/>
        <v>9200</v>
      </c>
      <c r="AP171" s="26">
        <f t="shared" si="102"/>
        <v>125677</v>
      </c>
      <c r="AQ171" s="26">
        <f t="shared" si="121"/>
        <v>134877</v>
      </c>
      <c r="AR171" s="69">
        <v>237166</v>
      </c>
      <c r="AS171" s="69">
        <f t="shared" si="128"/>
        <v>134877</v>
      </c>
      <c r="AT171" s="63">
        <v>211728</v>
      </c>
      <c r="AU171" s="26">
        <f t="shared" si="129"/>
        <v>76851</v>
      </c>
      <c r="AV171" s="70" t="str">
        <f t="shared" si="131"/>
        <v>No</v>
      </c>
      <c r="AW171" s="69">
        <f t="shared" si="122"/>
        <v>0</v>
      </c>
      <c r="AX171" s="71">
        <f t="shared" si="123"/>
        <v>211728</v>
      </c>
      <c r="AY171" s="72">
        <f t="shared" si="130"/>
        <v>211728</v>
      </c>
      <c r="AZ171" s="73">
        <f t="shared" si="124"/>
        <v>0</v>
      </c>
      <c r="BA171" s="73"/>
      <c r="BB171" s="73">
        <f t="shared" si="125"/>
        <v>12218.170289855074</v>
      </c>
      <c r="BC171" s="26"/>
      <c r="BE171" s="74">
        <f t="shared" si="126"/>
        <v>-76851</v>
      </c>
      <c r="BF171" s="74">
        <f t="shared" si="103"/>
        <v>-76851</v>
      </c>
      <c r="BG171" s="74">
        <f t="shared" si="103"/>
        <v>-65868.992100000003</v>
      </c>
      <c r="BH171" s="74">
        <f t="shared" si="103"/>
        <v>-54888.631116930017</v>
      </c>
      <c r="BI171" s="74">
        <f t="shared" si="103"/>
        <v>-43910.904893544008</v>
      </c>
      <c r="BJ171" s="74">
        <f t="shared" si="103"/>
        <v>-32933.178670157999</v>
      </c>
      <c r="BK171" s="74">
        <f t="shared" si="103"/>
        <v>-21956.550219394325</v>
      </c>
      <c r="BL171" s="74">
        <f t="shared" si="103"/>
        <v>-10978.275109697162</v>
      </c>
      <c r="BM171" s="74"/>
      <c r="BO171" s="74">
        <f t="shared" si="104"/>
        <v>0</v>
      </c>
      <c r="BP171" s="74">
        <f t="shared" si="104"/>
        <v>-10982.007900000001</v>
      </c>
      <c r="BQ171" s="74">
        <f t="shared" si="104"/>
        <v>-10980.360983069999</v>
      </c>
      <c r="BR171" s="74">
        <f t="shared" si="104"/>
        <v>-10977.726223386004</v>
      </c>
      <c r="BS171" s="74">
        <f t="shared" si="104"/>
        <v>-10977.726223386002</v>
      </c>
      <c r="BT171" s="74">
        <f t="shared" si="104"/>
        <v>-10976.628450763661</v>
      </c>
      <c r="BU171" s="74">
        <f t="shared" si="104"/>
        <v>-10978.275109697162</v>
      </c>
      <c r="BV171" s="74">
        <f t="shared" si="94"/>
        <v>-10978.275109697162</v>
      </c>
      <c r="BX171" s="74">
        <f t="shared" si="105"/>
        <v>211728</v>
      </c>
      <c r="BY171" s="74">
        <f t="shared" si="106"/>
        <v>200745.9921</v>
      </c>
      <c r="BZ171" s="74">
        <f t="shared" si="106"/>
        <v>189765.63111693002</v>
      </c>
      <c r="CA171" s="74">
        <f t="shared" si="106"/>
        <v>178787.90489354401</v>
      </c>
      <c r="CB171" s="74">
        <f t="shared" si="106"/>
        <v>167810.178670158</v>
      </c>
      <c r="CC171" s="74">
        <f t="shared" si="106"/>
        <v>156833.55021939432</v>
      </c>
      <c r="CD171" s="74">
        <f t="shared" si="106"/>
        <v>145855.27510969716</v>
      </c>
      <c r="CE171" s="74">
        <f t="shared" si="106"/>
        <v>134877</v>
      </c>
      <c r="CF171" s="74"/>
      <c r="CG171" s="74">
        <f t="shared" si="107"/>
        <v>211728</v>
      </c>
      <c r="CH171" s="74">
        <f t="shared" ref="CH171:CN186" si="132">IF(OR($C171=1,$B171=1),MAX(BY171,CG171,$AR171),BY171)</f>
        <v>200745.9921</v>
      </c>
      <c r="CI171" s="74">
        <f t="shared" si="132"/>
        <v>189765.63111693002</v>
      </c>
      <c r="CJ171" s="74">
        <f t="shared" si="132"/>
        <v>178787.90489354401</v>
      </c>
      <c r="CK171" s="74">
        <f t="shared" si="132"/>
        <v>167810.178670158</v>
      </c>
      <c r="CL171" s="74">
        <f t="shared" si="132"/>
        <v>156833.55021939432</v>
      </c>
      <c r="CM171" s="74">
        <f t="shared" si="132"/>
        <v>145855.27510969716</v>
      </c>
      <c r="CN171" s="74">
        <f t="shared" si="132"/>
        <v>134877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>
        <v>22</v>
      </c>
      <c r="H172" s="6">
        <v>146</v>
      </c>
      <c r="I172" s="2" t="s">
        <v>333</v>
      </c>
      <c r="J172" s="60"/>
      <c r="K172" s="123">
        <v>3331.68</v>
      </c>
      <c r="L172" s="76"/>
      <c r="M172" s="121">
        <v>1887</v>
      </c>
      <c r="N172" s="64">
        <f t="shared" si="109"/>
        <v>566.1</v>
      </c>
      <c r="O172" s="64">
        <f t="shared" si="110"/>
        <v>1999.01</v>
      </c>
      <c r="P172" s="64">
        <f t="shared" si="111"/>
        <v>0</v>
      </c>
      <c r="Q172" s="64">
        <f t="shared" si="112"/>
        <v>0</v>
      </c>
      <c r="R172" s="65">
        <f t="shared" si="113"/>
        <v>0.56999999999999995</v>
      </c>
      <c r="S172" s="65">
        <f t="shared" si="95"/>
        <v>0</v>
      </c>
      <c r="T172" s="64">
        <f t="shared" si="96"/>
        <v>0</v>
      </c>
      <c r="U172" s="64">
        <f t="shared" si="114"/>
        <v>0</v>
      </c>
      <c r="V172" s="124">
        <v>152</v>
      </c>
      <c r="W172" s="64">
        <f t="shared" si="115"/>
        <v>38</v>
      </c>
      <c r="X172" s="27">
        <f t="shared" si="116"/>
        <v>566.1</v>
      </c>
      <c r="Y172" s="11">
        <f t="shared" si="117"/>
        <v>3935.7799999999997</v>
      </c>
      <c r="Z172" s="61">
        <v>3528753893.3299999</v>
      </c>
      <c r="AA172" s="63">
        <v>30625</v>
      </c>
      <c r="AB172" s="27">
        <f t="shared" si="97"/>
        <v>115224.62</v>
      </c>
      <c r="AC172" s="10">
        <f t="shared" si="98"/>
        <v>0.44919700000000001</v>
      </c>
      <c r="AD172" s="63">
        <v>79875</v>
      </c>
      <c r="AE172" s="10">
        <f t="shared" si="99"/>
        <v>0.57907799999999998</v>
      </c>
      <c r="AF172" s="10">
        <f t="shared" si="127"/>
        <v>0.51183900000000004</v>
      </c>
      <c r="AG172" s="66">
        <f t="shared" si="100"/>
        <v>0.51183900000000004</v>
      </c>
      <c r="AH172" s="67">
        <f t="shared" si="101"/>
        <v>0</v>
      </c>
      <c r="AI172" s="68">
        <f t="shared" si="118"/>
        <v>0.51183900000000004</v>
      </c>
      <c r="AJ172" s="63">
        <v>0</v>
      </c>
      <c r="AK172">
        <v>0</v>
      </c>
      <c r="AL172" s="26">
        <f t="shared" si="119"/>
        <v>0</v>
      </c>
      <c r="AM172" s="63">
        <v>0</v>
      </c>
      <c r="AN172">
        <v>0</v>
      </c>
      <c r="AO172" s="26">
        <f t="shared" si="120"/>
        <v>0</v>
      </c>
      <c r="AP172" s="26">
        <f t="shared" si="102"/>
        <v>23216948</v>
      </c>
      <c r="AQ172" s="26">
        <f t="shared" si="121"/>
        <v>23216948</v>
      </c>
      <c r="AR172" s="69">
        <v>19250233</v>
      </c>
      <c r="AS172" s="69">
        <f t="shared" si="128"/>
        <v>23216948</v>
      </c>
      <c r="AT172" s="63">
        <v>23038115</v>
      </c>
      <c r="AU172" s="26">
        <f t="shared" si="129"/>
        <v>178833</v>
      </c>
      <c r="AV172" s="70" t="str">
        <f t="shared" si="131"/>
        <v>Yes</v>
      </c>
      <c r="AW172" s="69">
        <f t="shared" si="122"/>
        <v>178833</v>
      </c>
      <c r="AX172" s="71">
        <f t="shared" si="123"/>
        <v>23216948</v>
      </c>
      <c r="AY172" s="72">
        <f t="shared" si="130"/>
        <v>23216948</v>
      </c>
      <c r="AZ172" s="73">
        <f t="shared" si="124"/>
        <v>178833</v>
      </c>
      <c r="BA172" s="73"/>
      <c r="BB172" s="73">
        <f t="shared" si="125"/>
        <v>13614.712247274649</v>
      </c>
      <c r="BC172" s="26"/>
      <c r="BE172" s="74">
        <f t="shared" si="126"/>
        <v>0</v>
      </c>
      <c r="BF172" s="74">
        <f t="shared" si="103"/>
        <v>0</v>
      </c>
      <c r="BG172" s="74">
        <f t="shared" si="103"/>
        <v>0</v>
      </c>
      <c r="BH172" s="74">
        <f t="shared" si="103"/>
        <v>0</v>
      </c>
      <c r="BI172" s="74">
        <f t="shared" si="103"/>
        <v>0</v>
      </c>
      <c r="BJ172" s="74">
        <f t="shared" si="103"/>
        <v>0</v>
      </c>
      <c r="BK172" s="74">
        <f t="shared" si="103"/>
        <v>0</v>
      </c>
      <c r="BL172" s="74">
        <f t="shared" si="103"/>
        <v>0</v>
      </c>
      <c r="BM172" s="74"/>
      <c r="BO172" s="74">
        <f t="shared" si="104"/>
        <v>0</v>
      </c>
      <c r="BP172" s="74">
        <f t="shared" si="104"/>
        <v>0</v>
      </c>
      <c r="BQ172" s="74">
        <f t="shared" si="104"/>
        <v>0</v>
      </c>
      <c r="BR172" s="74">
        <f t="shared" si="104"/>
        <v>0</v>
      </c>
      <c r="BS172" s="74">
        <f t="shared" si="104"/>
        <v>0</v>
      </c>
      <c r="BT172" s="74">
        <f t="shared" si="104"/>
        <v>0</v>
      </c>
      <c r="BU172" s="74">
        <f t="shared" si="104"/>
        <v>0</v>
      </c>
      <c r="BV172" s="74">
        <f t="shared" si="94"/>
        <v>0</v>
      </c>
      <c r="BX172" s="74">
        <f t="shared" si="105"/>
        <v>23216948</v>
      </c>
      <c r="BY172" s="74">
        <f t="shared" si="106"/>
        <v>23216948</v>
      </c>
      <c r="BZ172" s="74">
        <f t="shared" si="106"/>
        <v>23216948</v>
      </c>
      <c r="CA172" s="74">
        <f t="shared" si="106"/>
        <v>23216948</v>
      </c>
      <c r="CB172" s="74">
        <f t="shared" si="106"/>
        <v>23216948</v>
      </c>
      <c r="CC172" s="74">
        <f t="shared" si="106"/>
        <v>23216948</v>
      </c>
      <c r="CD172" s="74">
        <f t="shared" si="106"/>
        <v>23216948</v>
      </c>
      <c r="CE172" s="74">
        <f t="shared" si="106"/>
        <v>23216948</v>
      </c>
      <c r="CF172" s="74"/>
      <c r="CG172" s="74">
        <f t="shared" si="107"/>
        <v>23216948</v>
      </c>
      <c r="CH172" s="74">
        <f t="shared" si="132"/>
        <v>23216948</v>
      </c>
      <c r="CI172" s="74">
        <f t="shared" si="132"/>
        <v>23216948</v>
      </c>
      <c r="CJ172" s="74">
        <f t="shared" si="132"/>
        <v>23216948</v>
      </c>
      <c r="CK172" s="74">
        <f t="shared" si="132"/>
        <v>23216948</v>
      </c>
      <c r="CL172" s="74">
        <f t="shared" si="132"/>
        <v>23216948</v>
      </c>
      <c r="CM172" s="74">
        <f t="shared" si="132"/>
        <v>23216948</v>
      </c>
      <c r="CN172" s="74">
        <f t="shared" si="132"/>
        <v>23216948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>
        <v>0</v>
      </c>
      <c r="H173" s="6">
        <v>147</v>
      </c>
      <c r="I173" s="2" t="s">
        <v>334</v>
      </c>
      <c r="J173" s="60"/>
      <c r="K173" s="123">
        <v>273.81</v>
      </c>
      <c r="L173" s="76"/>
      <c r="M173" s="121">
        <v>101</v>
      </c>
      <c r="N173" s="64">
        <f t="shared" si="109"/>
        <v>30.3</v>
      </c>
      <c r="O173" s="64">
        <f t="shared" si="110"/>
        <v>164.29</v>
      </c>
      <c r="P173" s="64">
        <f t="shared" si="111"/>
        <v>0</v>
      </c>
      <c r="Q173" s="64">
        <f t="shared" si="112"/>
        <v>0</v>
      </c>
      <c r="R173" s="65">
        <f t="shared" si="113"/>
        <v>0.37</v>
      </c>
      <c r="S173" s="65">
        <f t="shared" si="95"/>
        <v>0</v>
      </c>
      <c r="T173" s="64">
        <f t="shared" si="96"/>
        <v>0</v>
      </c>
      <c r="U173" s="64">
        <f t="shared" si="114"/>
        <v>0</v>
      </c>
      <c r="V173" s="124">
        <v>7</v>
      </c>
      <c r="W173" s="64">
        <f t="shared" si="115"/>
        <v>1.75</v>
      </c>
      <c r="X173" s="27">
        <f t="shared" si="116"/>
        <v>30.3</v>
      </c>
      <c r="Y173" s="11">
        <f t="shared" si="117"/>
        <v>305.86</v>
      </c>
      <c r="Z173" s="61">
        <v>432013956</v>
      </c>
      <c r="AA173" s="63">
        <v>2592</v>
      </c>
      <c r="AB173" s="27">
        <f t="shared" si="97"/>
        <v>166672.04999999999</v>
      </c>
      <c r="AC173" s="10">
        <f t="shared" si="98"/>
        <v>0.64976299999999998</v>
      </c>
      <c r="AD173" s="63">
        <v>84250</v>
      </c>
      <c r="AE173" s="10">
        <f t="shared" si="99"/>
        <v>0.61079499999999998</v>
      </c>
      <c r="AF173" s="10">
        <f t="shared" si="127"/>
        <v>0.361927</v>
      </c>
      <c r="AG173" s="66">
        <f t="shared" si="100"/>
        <v>0.361927</v>
      </c>
      <c r="AH173" s="67">
        <f t="shared" si="101"/>
        <v>0</v>
      </c>
      <c r="AI173" s="68">
        <f t="shared" si="118"/>
        <v>0.361927</v>
      </c>
      <c r="AJ173" s="63">
        <v>0</v>
      </c>
      <c r="AK173">
        <v>0</v>
      </c>
      <c r="AL173" s="26">
        <f t="shared" si="119"/>
        <v>0</v>
      </c>
      <c r="AM173" s="63">
        <v>36</v>
      </c>
      <c r="AN173">
        <v>4</v>
      </c>
      <c r="AO173" s="26">
        <f t="shared" si="120"/>
        <v>14400</v>
      </c>
      <c r="AP173" s="26">
        <f t="shared" si="102"/>
        <v>1275806</v>
      </c>
      <c r="AQ173" s="26">
        <f t="shared" si="121"/>
        <v>1290206</v>
      </c>
      <c r="AR173" s="69">
        <v>2502621</v>
      </c>
      <c r="AS173" s="69">
        <f t="shared" si="128"/>
        <v>1290206</v>
      </c>
      <c r="AT173" s="63">
        <v>2117243</v>
      </c>
      <c r="AU173" s="26">
        <f t="shared" si="129"/>
        <v>827037</v>
      </c>
      <c r="AV173" s="70" t="str">
        <f t="shared" si="131"/>
        <v>No</v>
      </c>
      <c r="AW173" s="69">
        <f t="shared" si="122"/>
        <v>0</v>
      </c>
      <c r="AX173" s="71">
        <f t="shared" si="123"/>
        <v>2117243</v>
      </c>
      <c r="AY173" s="72">
        <f t="shared" si="130"/>
        <v>2117243</v>
      </c>
      <c r="AZ173" s="73">
        <f t="shared" si="124"/>
        <v>0</v>
      </c>
      <c r="BA173" s="73"/>
      <c r="BB173" s="73">
        <f t="shared" si="125"/>
        <v>12874.023958219203</v>
      </c>
      <c r="BC173" s="26"/>
      <c r="BE173" s="74">
        <f t="shared" si="126"/>
        <v>-827037</v>
      </c>
      <c r="BF173" s="74">
        <f t="shared" si="103"/>
        <v>-827037</v>
      </c>
      <c r="BG173" s="74">
        <f t="shared" si="103"/>
        <v>-708853.41269999999</v>
      </c>
      <c r="BH173" s="74">
        <f t="shared" si="103"/>
        <v>-590687.54880290991</v>
      </c>
      <c r="BI173" s="74">
        <f t="shared" si="103"/>
        <v>-472550.03904232802</v>
      </c>
      <c r="BJ173" s="74">
        <f t="shared" si="103"/>
        <v>-354412.52928174613</v>
      </c>
      <c r="BK173" s="74">
        <f t="shared" si="103"/>
        <v>-236286.83327214024</v>
      </c>
      <c r="BL173" s="74">
        <f t="shared" si="103"/>
        <v>-118143.41663607024</v>
      </c>
      <c r="BM173" s="74"/>
      <c r="BO173" s="74">
        <f t="shared" si="104"/>
        <v>0</v>
      </c>
      <c r="BP173" s="74">
        <f t="shared" si="104"/>
        <v>-118183.5873</v>
      </c>
      <c r="BQ173" s="74">
        <f t="shared" si="104"/>
        <v>-118165.86389708999</v>
      </c>
      <c r="BR173" s="74">
        <f t="shared" si="104"/>
        <v>-118137.50976058199</v>
      </c>
      <c r="BS173" s="74">
        <f t="shared" si="104"/>
        <v>-118137.509760582</v>
      </c>
      <c r="BT173" s="74">
        <f t="shared" si="104"/>
        <v>-118125.69600960598</v>
      </c>
      <c r="BU173" s="74">
        <f t="shared" si="104"/>
        <v>-118143.41663607012</v>
      </c>
      <c r="BV173" s="74">
        <f t="shared" si="94"/>
        <v>-118143.41663607024</v>
      </c>
      <c r="BX173" s="74">
        <f t="shared" si="105"/>
        <v>2117243</v>
      </c>
      <c r="BY173" s="74">
        <f t="shared" si="106"/>
        <v>1999059.4127</v>
      </c>
      <c r="BZ173" s="74">
        <f t="shared" si="106"/>
        <v>1880893.5488029099</v>
      </c>
      <c r="CA173" s="74">
        <f t="shared" si="106"/>
        <v>1762756.039042328</v>
      </c>
      <c r="CB173" s="74">
        <f t="shared" si="106"/>
        <v>1644618.5292817461</v>
      </c>
      <c r="CC173" s="74">
        <f t="shared" si="106"/>
        <v>1526492.8332721402</v>
      </c>
      <c r="CD173" s="74">
        <f t="shared" si="106"/>
        <v>1408349.4166360702</v>
      </c>
      <c r="CE173" s="74">
        <f t="shared" si="106"/>
        <v>1290206</v>
      </c>
      <c r="CF173" s="74"/>
      <c r="CG173" s="74">
        <f t="shared" si="107"/>
        <v>2117243</v>
      </c>
      <c r="CH173" s="74">
        <f t="shared" si="132"/>
        <v>1999059.4127</v>
      </c>
      <c r="CI173" s="74">
        <f t="shared" si="132"/>
        <v>1880893.5488029099</v>
      </c>
      <c r="CJ173" s="74">
        <f t="shared" si="132"/>
        <v>1762756.039042328</v>
      </c>
      <c r="CK173" s="74">
        <f t="shared" si="132"/>
        <v>1644618.5292817461</v>
      </c>
      <c r="CL173" s="74">
        <f t="shared" si="132"/>
        <v>1526492.8332721402</v>
      </c>
      <c r="CM173" s="74">
        <f t="shared" si="132"/>
        <v>1408349.4166360702</v>
      </c>
      <c r="CN173" s="74">
        <f t="shared" si="132"/>
        <v>1290206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>
        <v>0</v>
      </c>
      <c r="H174" s="6">
        <v>148</v>
      </c>
      <c r="I174" s="2" t="s">
        <v>335</v>
      </c>
      <c r="J174" s="60"/>
      <c r="K174" s="123">
        <v>4889.26</v>
      </c>
      <c r="L174" s="62"/>
      <c r="M174" s="121">
        <v>1612</v>
      </c>
      <c r="N174" s="64">
        <f t="shared" si="109"/>
        <v>483.6</v>
      </c>
      <c r="O174" s="64">
        <f t="shared" si="110"/>
        <v>2933.56</v>
      </c>
      <c r="P174" s="64">
        <f t="shared" si="111"/>
        <v>0</v>
      </c>
      <c r="Q174" s="64">
        <f t="shared" si="112"/>
        <v>0</v>
      </c>
      <c r="R174" s="65">
        <f t="shared" si="113"/>
        <v>0.33</v>
      </c>
      <c r="S174" s="65">
        <f t="shared" si="95"/>
        <v>0</v>
      </c>
      <c r="T174" s="64">
        <f t="shared" si="96"/>
        <v>0</v>
      </c>
      <c r="U174" s="64">
        <f t="shared" si="114"/>
        <v>0</v>
      </c>
      <c r="V174" s="124">
        <v>383</v>
      </c>
      <c r="W174" s="64">
        <f t="shared" si="115"/>
        <v>95.75</v>
      </c>
      <c r="X174" s="27">
        <f t="shared" si="116"/>
        <v>483.6</v>
      </c>
      <c r="Y174" s="11">
        <f t="shared" si="117"/>
        <v>5468.6100000000006</v>
      </c>
      <c r="Z174" s="61">
        <v>7704386266.6700001</v>
      </c>
      <c r="AA174" s="63">
        <v>44017</v>
      </c>
      <c r="AB174" s="27">
        <f t="shared" si="97"/>
        <v>175032.06</v>
      </c>
      <c r="AC174" s="10">
        <f t="shared" si="98"/>
        <v>0.68235400000000002</v>
      </c>
      <c r="AD174" s="63">
        <v>98465</v>
      </c>
      <c r="AE174" s="10">
        <f t="shared" si="99"/>
        <v>0.71385100000000001</v>
      </c>
      <c r="AF174" s="10">
        <f t="shared" si="127"/>
        <v>0.308197</v>
      </c>
      <c r="AG174" s="66">
        <f t="shared" si="100"/>
        <v>0.308197</v>
      </c>
      <c r="AH174" s="67">
        <f t="shared" si="101"/>
        <v>0</v>
      </c>
      <c r="AI174" s="68">
        <f t="shared" si="118"/>
        <v>0.308197</v>
      </c>
      <c r="AJ174" s="63">
        <v>0</v>
      </c>
      <c r="AK174">
        <v>0</v>
      </c>
      <c r="AL174" s="26">
        <f t="shared" si="119"/>
        <v>0</v>
      </c>
      <c r="AM174" s="63">
        <v>0</v>
      </c>
      <c r="AN174">
        <v>0</v>
      </c>
      <c r="AO174" s="26">
        <f t="shared" si="120"/>
        <v>0</v>
      </c>
      <c r="AP174" s="26">
        <f t="shared" si="102"/>
        <v>19424341</v>
      </c>
      <c r="AQ174" s="26">
        <f t="shared" si="121"/>
        <v>19424341</v>
      </c>
      <c r="AR174" s="69">
        <v>21301522</v>
      </c>
      <c r="AS174" s="69">
        <f t="shared" si="128"/>
        <v>19424341</v>
      </c>
      <c r="AT174" s="63">
        <v>21286162</v>
      </c>
      <c r="AU174" s="26">
        <f t="shared" si="129"/>
        <v>1861821</v>
      </c>
      <c r="AV174" s="70" t="str">
        <f t="shared" si="131"/>
        <v>No</v>
      </c>
      <c r="AW174" s="69">
        <f t="shared" si="122"/>
        <v>0</v>
      </c>
      <c r="AX174" s="71">
        <f t="shared" si="123"/>
        <v>21286162</v>
      </c>
      <c r="AY174" s="72">
        <f t="shared" si="130"/>
        <v>21286162</v>
      </c>
      <c r="AZ174" s="73">
        <f t="shared" si="124"/>
        <v>0</v>
      </c>
      <c r="BA174" s="73"/>
      <c r="BB174" s="73">
        <f t="shared" si="125"/>
        <v>12890.648124665084</v>
      </c>
      <c r="BC174" s="26"/>
      <c r="BE174" s="74">
        <f t="shared" si="126"/>
        <v>-1861821</v>
      </c>
      <c r="BF174" s="74">
        <f t="shared" si="103"/>
        <v>-1861821</v>
      </c>
      <c r="BG174" s="74">
        <f t="shared" si="103"/>
        <v>-1595766.7791000009</v>
      </c>
      <c r="BH174" s="74">
        <f t="shared" si="103"/>
        <v>-1329752.4570240304</v>
      </c>
      <c r="BI174" s="74">
        <f t="shared" si="103"/>
        <v>-1063801.9656192251</v>
      </c>
      <c r="BJ174" s="74">
        <f t="shared" si="103"/>
        <v>-797851.47421441972</v>
      </c>
      <c r="BK174" s="74">
        <f t="shared" si="103"/>
        <v>-531927.5778587535</v>
      </c>
      <c r="BL174" s="74">
        <f t="shared" si="103"/>
        <v>-265963.78892937675</v>
      </c>
      <c r="BM174" s="74"/>
      <c r="BO174" s="74">
        <f t="shared" si="104"/>
        <v>0</v>
      </c>
      <c r="BP174" s="74">
        <f t="shared" si="104"/>
        <v>-266054.22090000001</v>
      </c>
      <c r="BQ174" s="74">
        <f t="shared" si="104"/>
        <v>-266014.32207597012</v>
      </c>
      <c r="BR174" s="74">
        <f t="shared" si="104"/>
        <v>-265950.49140480609</v>
      </c>
      <c r="BS174" s="74">
        <f t="shared" si="104"/>
        <v>-265950.49140480626</v>
      </c>
      <c r="BT174" s="74">
        <f t="shared" si="104"/>
        <v>-265923.8963556661</v>
      </c>
      <c r="BU174" s="74">
        <f t="shared" si="104"/>
        <v>-265963.78892937675</v>
      </c>
      <c r="BV174" s="74">
        <f t="shared" si="94"/>
        <v>-265963.78892937675</v>
      </c>
      <c r="BX174" s="74">
        <f t="shared" si="105"/>
        <v>21286162</v>
      </c>
      <c r="BY174" s="74">
        <f t="shared" si="106"/>
        <v>21020107.779100001</v>
      </c>
      <c r="BZ174" s="74">
        <f t="shared" si="106"/>
        <v>20754093.45702403</v>
      </c>
      <c r="CA174" s="74">
        <f t="shared" si="106"/>
        <v>20488142.965619225</v>
      </c>
      <c r="CB174" s="74">
        <f t="shared" si="106"/>
        <v>20222192.47421442</v>
      </c>
      <c r="CC174" s="74">
        <f t="shared" si="106"/>
        <v>19956268.577858754</v>
      </c>
      <c r="CD174" s="74">
        <f t="shared" si="106"/>
        <v>19690304.788929377</v>
      </c>
      <c r="CE174" s="74">
        <f t="shared" si="106"/>
        <v>19424341</v>
      </c>
      <c r="CF174" s="74"/>
      <c r="CG174" s="74">
        <f t="shared" si="107"/>
        <v>21286162</v>
      </c>
      <c r="CH174" s="74">
        <f t="shared" si="132"/>
        <v>21020107.779100001</v>
      </c>
      <c r="CI174" s="74">
        <f t="shared" si="132"/>
        <v>20754093.45702403</v>
      </c>
      <c r="CJ174" s="74">
        <f t="shared" si="132"/>
        <v>20488142.965619225</v>
      </c>
      <c r="CK174" s="74">
        <f t="shared" si="132"/>
        <v>20222192.47421442</v>
      </c>
      <c r="CL174" s="74">
        <f t="shared" si="132"/>
        <v>19956268.577858754</v>
      </c>
      <c r="CM174" s="74">
        <f t="shared" si="132"/>
        <v>19690304.788929377</v>
      </c>
      <c r="CN174" s="74">
        <f t="shared" si="132"/>
        <v>19424341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>
        <v>0</v>
      </c>
      <c r="H175" s="6">
        <v>149</v>
      </c>
      <c r="I175" s="2" t="s">
        <v>336</v>
      </c>
      <c r="J175" s="60"/>
      <c r="K175" s="123">
        <v>122.49</v>
      </c>
      <c r="L175" s="62"/>
      <c r="M175" s="121">
        <v>27</v>
      </c>
      <c r="N175" s="64">
        <f t="shared" si="109"/>
        <v>8.1</v>
      </c>
      <c r="O175" s="64">
        <f t="shared" si="110"/>
        <v>73.489999999999995</v>
      </c>
      <c r="P175" s="64">
        <f t="shared" si="111"/>
        <v>0</v>
      </c>
      <c r="Q175" s="64">
        <f t="shared" si="112"/>
        <v>0</v>
      </c>
      <c r="R175" s="65">
        <f t="shared" si="113"/>
        <v>0.22</v>
      </c>
      <c r="S175" s="65">
        <f t="shared" si="95"/>
        <v>0</v>
      </c>
      <c r="T175" s="64">
        <f t="shared" si="96"/>
        <v>0</v>
      </c>
      <c r="U175" s="64">
        <f t="shared" si="114"/>
        <v>0</v>
      </c>
      <c r="V175" s="124">
        <v>0</v>
      </c>
      <c r="W175" s="64">
        <f t="shared" si="115"/>
        <v>0</v>
      </c>
      <c r="X175" s="27">
        <f t="shared" si="116"/>
        <v>8.1</v>
      </c>
      <c r="Y175" s="11">
        <f t="shared" si="117"/>
        <v>130.59</v>
      </c>
      <c r="Z175" s="61">
        <v>750166320.33000004</v>
      </c>
      <c r="AA175" s="63">
        <v>1352</v>
      </c>
      <c r="AB175" s="27">
        <f t="shared" si="97"/>
        <v>554856.75</v>
      </c>
      <c r="AC175" s="10">
        <f t="shared" si="98"/>
        <v>2.1630820000000002</v>
      </c>
      <c r="AD175" s="63">
        <v>130156</v>
      </c>
      <c r="AE175" s="10">
        <f t="shared" si="99"/>
        <v>0.94360500000000003</v>
      </c>
      <c r="AF175" s="10">
        <f t="shared" si="127"/>
        <v>-0.79723900000000003</v>
      </c>
      <c r="AG175" s="66">
        <f t="shared" si="100"/>
        <v>0.01</v>
      </c>
      <c r="AH175" s="67">
        <f t="shared" si="101"/>
        <v>0</v>
      </c>
      <c r="AI175" s="68">
        <f t="shared" si="118"/>
        <v>0.01</v>
      </c>
      <c r="AJ175" s="63">
        <v>122</v>
      </c>
      <c r="AK175">
        <v>13</v>
      </c>
      <c r="AL175" s="26">
        <f t="shared" si="119"/>
        <v>158600</v>
      </c>
      <c r="AM175" s="63">
        <v>0</v>
      </c>
      <c r="AN175">
        <v>0</v>
      </c>
      <c r="AO175" s="26">
        <f t="shared" si="120"/>
        <v>0</v>
      </c>
      <c r="AP175" s="26">
        <f t="shared" si="102"/>
        <v>15050</v>
      </c>
      <c r="AQ175" s="26">
        <f t="shared" si="121"/>
        <v>173650</v>
      </c>
      <c r="AR175" s="69">
        <v>33205</v>
      </c>
      <c r="AS175" s="69">
        <f t="shared" si="128"/>
        <v>173650</v>
      </c>
      <c r="AT175" s="63">
        <v>137212</v>
      </c>
      <c r="AU175" s="26">
        <f t="shared" si="129"/>
        <v>36438</v>
      </c>
      <c r="AV175" s="70" t="str">
        <f t="shared" si="131"/>
        <v>Yes</v>
      </c>
      <c r="AW175" s="69">
        <f t="shared" si="122"/>
        <v>36438</v>
      </c>
      <c r="AX175" s="71">
        <f t="shared" si="123"/>
        <v>173650</v>
      </c>
      <c r="AY175" s="72">
        <f t="shared" si="130"/>
        <v>173650</v>
      </c>
      <c r="AZ175" s="73">
        <f t="shared" si="124"/>
        <v>36438</v>
      </c>
      <c r="BA175" s="73"/>
      <c r="BB175" s="73">
        <f t="shared" si="125"/>
        <v>12287.123438648054</v>
      </c>
      <c r="BC175" s="26"/>
      <c r="BE175" s="74">
        <f t="shared" si="126"/>
        <v>0</v>
      </c>
      <c r="BF175" s="74">
        <f t="shared" si="103"/>
        <v>0</v>
      </c>
      <c r="BG175" s="74">
        <f t="shared" si="103"/>
        <v>0</v>
      </c>
      <c r="BH175" s="74">
        <f t="shared" si="103"/>
        <v>0</v>
      </c>
      <c r="BI175" s="74">
        <f t="shared" si="103"/>
        <v>0</v>
      </c>
      <c r="BJ175" s="74">
        <f t="shared" si="103"/>
        <v>0</v>
      </c>
      <c r="BK175" s="74">
        <f t="shared" si="103"/>
        <v>0</v>
      </c>
      <c r="BL175" s="74">
        <f t="shared" si="103"/>
        <v>0</v>
      </c>
      <c r="BM175" s="74"/>
      <c r="BO175" s="74">
        <f t="shared" si="104"/>
        <v>0</v>
      </c>
      <c r="BP175" s="74">
        <f t="shared" si="104"/>
        <v>0</v>
      </c>
      <c r="BQ175" s="74">
        <f t="shared" si="104"/>
        <v>0</v>
      </c>
      <c r="BR175" s="74">
        <f t="shared" si="104"/>
        <v>0</v>
      </c>
      <c r="BS175" s="74">
        <f t="shared" si="104"/>
        <v>0</v>
      </c>
      <c r="BT175" s="74">
        <f t="shared" si="104"/>
        <v>0</v>
      </c>
      <c r="BU175" s="74">
        <f t="shared" si="104"/>
        <v>0</v>
      </c>
      <c r="BV175" s="74">
        <f t="shared" si="94"/>
        <v>0</v>
      </c>
      <c r="BX175" s="74">
        <f t="shared" si="105"/>
        <v>173650</v>
      </c>
      <c r="BY175" s="74">
        <f t="shared" si="106"/>
        <v>173650</v>
      </c>
      <c r="BZ175" s="74">
        <f t="shared" si="106"/>
        <v>173650</v>
      </c>
      <c r="CA175" s="74">
        <f t="shared" si="106"/>
        <v>173650</v>
      </c>
      <c r="CB175" s="74">
        <f t="shared" si="106"/>
        <v>173650</v>
      </c>
      <c r="CC175" s="74">
        <f t="shared" si="106"/>
        <v>173650</v>
      </c>
      <c r="CD175" s="74">
        <f t="shared" si="106"/>
        <v>173650</v>
      </c>
      <c r="CE175" s="74">
        <f t="shared" si="106"/>
        <v>173650</v>
      </c>
      <c r="CF175" s="74"/>
      <c r="CG175" s="74">
        <f t="shared" si="107"/>
        <v>173650</v>
      </c>
      <c r="CH175" s="74">
        <f t="shared" si="132"/>
        <v>173650</v>
      </c>
      <c r="CI175" s="74">
        <f t="shared" si="132"/>
        <v>173650</v>
      </c>
      <c r="CJ175" s="74">
        <f t="shared" si="132"/>
        <v>173650</v>
      </c>
      <c r="CK175" s="74">
        <f t="shared" si="132"/>
        <v>173650</v>
      </c>
      <c r="CL175" s="74">
        <f t="shared" si="132"/>
        <v>173650</v>
      </c>
      <c r="CM175" s="74">
        <f t="shared" si="132"/>
        <v>173650</v>
      </c>
      <c r="CN175" s="74">
        <f t="shared" si="132"/>
        <v>173650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>
        <v>0</v>
      </c>
      <c r="H176" s="6">
        <v>150</v>
      </c>
      <c r="I176" s="2" t="s">
        <v>337</v>
      </c>
      <c r="J176" s="60"/>
      <c r="K176" s="123">
        <v>262.58999999999997</v>
      </c>
      <c r="L176" s="62"/>
      <c r="M176" s="121">
        <v>77</v>
      </c>
      <c r="N176" s="64">
        <f t="shared" si="109"/>
        <v>23.1</v>
      </c>
      <c r="O176" s="64">
        <f t="shared" si="110"/>
        <v>157.55000000000001</v>
      </c>
      <c r="P176" s="64">
        <f t="shared" si="111"/>
        <v>0</v>
      </c>
      <c r="Q176" s="64">
        <f t="shared" si="112"/>
        <v>0</v>
      </c>
      <c r="R176" s="65">
        <f t="shared" si="113"/>
        <v>0.28999999999999998</v>
      </c>
      <c r="S176" s="65">
        <f t="shared" si="95"/>
        <v>0</v>
      </c>
      <c r="T176" s="64">
        <f t="shared" si="96"/>
        <v>0</v>
      </c>
      <c r="U176" s="64">
        <f t="shared" si="114"/>
        <v>0</v>
      </c>
      <c r="V176" s="124">
        <v>15</v>
      </c>
      <c r="W176" s="64">
        <f t="shared" si="115"/>
        <v>3.75</v>
      </c>
      <c r="X176" s="27">
        <f t="shared" si="116"/>
        <v>23.1</v>
      </c>
      <c r="Y176" s="11">
        <f t="shared" si="117"/>
        <v>289.44</v>
      </c>
      <c r="Z176" s="61">
        <v>2612155965</v>
      </c>
      <c r="AA176" s="63">
        <v>3666</v>
      </c>
      <c r="AB176" s="27">
        <f t="shared" si="97"/>
        <v>712535.72</v>
      </c>
      <c r="AC176" s="10">
        <f t="shared" si="98"/>
        <v>2.7777850000000002</v>
      </c>
      <c r="AD176" s="63">
        <v>85709</v>
      </c>
      <c r="AE176" s="10">
        <f t="shared" si="99"/>
        <v>0.62137299999999995</v>
      </c>
      <c r="AF176" s="10">
        <f t="shared" si="127"/>
        <v>-1.1308609999999999</v>
      </c>
      <c r="AG176" s="66">
        <f t="shared" si="100"/>
        <v>0.01</v>
      </c>
      <c r="AH176" s="67">
        <f t="shared" si="101"/>
        <v>0</v>
      </c>
      <c r="AI176" s="68">
        <f t="shared" si="118"/>
        <v>0.01</v>
      </c>
      <c r="AJ176" s="63">
        <v>236</v>
      </c>
      <c r="AK176">
        <v>13</v>
      </c>
      <c r="AL176" s="26">
        <f t="shared" si="119"/>
        <v>306800</v>
      </c>
      <c r="AM176" s="63">
        <v>0</v>
      </c>
      <c r="AN176">
        <v>0</v>
      </c>
      <c r="AO176" s="26">
        <f t="shared" si="120"/>
        <v>0</v>
      </c>
      <c r="AP176" s="26">
        <f t="shared" si="102"/>
        <v>33358</v>
      </c>
      <c r="AQ176" s="26">
        <f t="shared" si="121"/>
        <v>340158</v>
      </c>
      <c r="AR176" s="69">
        <v>50646</v>
      </c>
      <c r="AS176" s="69">
        <f t="shared" si="128"/>
        <v>340158</v>
      </c>
      <c r="AT176" s="63">
        <v>283590</v>
      </c>
      <c r="AU176" s="26">
        <f t="shared" si="129"/>
        <v>56568</v>
      </c>
      <c r="AV176" s="70" t="str">
        <f t="shared" si="131"/>
        <v>Yes</v>
      </c>
      <c r="AW176" s="69">
        <f t="shared" si="122"/>
        <v>56568</v>
      </c>
      <c r="AX176" s="71">
        <f t="shared" si="123"/>
        <v>340158</v>
      </c>
      <c r="AY176" s="72">
        <f t="shared" si="130"/>
        <v>340158</v>
      </c>
      <c r="AZ176" s="73">
        <f t="shared" si="124"/>
        <v>56568</v>
      </c>
      <c r="BA176" s="73"/>
      <c r="BB176" s="73">
        <f t="shared" si="125"/>
        <v>12703.438820975667</v>
      </c>
      <c r="BC176" s="26"/>
      <c r="BE176" s="74">
        <f t="shared" si="126"/>
        <v>0</v>
      </c>
      <c r="BF176" s="74">
        <f t="shared" si="103"/>
        <v>0</v>
      </c>
      <c r="BG176" s="74">
        <f t="shared" si="103"/>
        <v>0</v>
      </c>
      <c r="BH176" s="74">
        <f t="shared" si="103"/>
        <v>0</v>
      </c>
      <c r="BI176" s="74">
        <f t="shared" si="103"/>
        <v>0</v>
      </c>
      <c r="BJ176" s="74">
        <f t="shared" si="103"/>
        <v>0</v>
      </c>
      <c r="BK176" s="74">
        <f t="shared" si="103"/>
        <v>0</v>
      </c>
      <c r="BL176" s="74">
        <f t="shared" si="103"/>
        <v>0</v>
      </c>
      <c r="BM176" s="74"/>
      <c r="BO176" s="74">
        <f t="shared" si="104"/>
        <v>0</v>
      </c>
      <c r="BP176" s="74">
        <f t="shared" si="104"/>
        <v>0</v>
      </c>
      <c r="BQ176" s="74">
        <f t="shared" si="104"/>
        <v>0</v>
      </c>
      <c r="BR176" s="74">
        <f t="shared" si="104"/>
        <v>0</v>
      </c>
      <c r="BS176" s="74">
        <f t="shared" si="104"/>
        <v>0</v>
      </c>
      <c r="BT176" s="74">
        <f t="shared" si="104"/>
        <v>0</v>
      </c>
      <c r="BU176" s="74">
        <f t="shared" si="104"/>
        <v>0</v>
      </c>
      <c r="BV176" s="74">
        <f t="shared" si="94"/>
        <v>0</v>
      </c>
      <c r="BX176" s="74">
        <f t="shared" si="105"/>
        <v>340158</v>
      </c>
      <c r="BY176" s="74">
        <f t="shared" si="106"/>
        <v>340158</v>
      </c>
      <c r="BZ176" s="74">
        <f t="shared" si="106"/>
        <v>340158</v>
      </c>
      <c r="CA176" s="74">
        <f t="shared" si="106"/>
        <v>340158</v>
      </c>
      <c r="CB176" s="74">
        <f t="shared" si="106"/>
        <v>340158</v>
      </c>
      <c r="CC176" s="74">
        <f t="shared" si="106"/>
        <v>340158</v>
      </c>
      <c r="CD176" s="74">
        <f t="shared" si="106"/>
        <v>340158</v>
      </c>
      <c r="CE176" s="74">
        <f t="shared" si="106"/>
        <v>340158</v>
      </c>
      <c r="CF176" s="74"/>
      <c r="CG176" s="74">
        <f t="shared" si="107"/>
        <v>340158</v>
      </c>
      <c r="CH176" s="74">
        <f t="shared" si="132"/>
        <v>340158</v>
      </c>
      <c r="CI176" s="74">
        <f t="shared" si="132"/>
        <v>340158</v>
      </c>
      <c r="CJ176" s="74">
        <f t="shared" si="132"/>
        <v>340158</v>
      </c>
      <c r="CK176" s="74">
        <f t="shared" si="132"/>
        <v>340158</v>
      </c>
      <c r="CL176" s="74">
        <f t="shared" si="132"/>
        <v>340158</v>
      </c>
      <c r="CM176" s="74">
        <f t="shared" si="132"/>
        <v>340158</v>
      </c>
      <c r="CN176" s="74">
        <f t="shared" si="132"/>
        <v>340158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>
        <v>2</v>
      </c>
      <c r="H177" s="6">
        <v>151</v>
      </c>
      <c r="I177" s="2" t="s">
        <v>338</v>
      </c>
      <c r="J177" s="60"/>
      <c r="K177" s="123">
        <v>18119.62</v>
      </c>
      <c r="L177" s="76"/>
      <c r="M177" s="121">
        <v>13521</v>
      </c>
      <c r="N177" s="64">
        <f t="shared" si="109"/>
        <v>4056.3</v>
      </c>
      <c r="O177" s="64">
        <f t="shared" si="110"/>
        <v>10871.77</v>
      </c>
      <c r="P177" s="64">
        <f t="shared" si="111"/>
        <v>2649.2299999999996</v>
      </c>
      <c r="Q177" s="64">
        <f t="shared" si="112"/>
        <v>397.38</v>
      </c>
      <c r="R177" s="65">
        <f t="shared" si="113"/>
        <v>0.75</v>
      </c>
      <c r="S177" s="65">
        <f t="shared" si="95"/>
        <v>0.15000000000000002</v>
      </c>
      <c r="T177" s="64">
        <f t="shared" si="96"/>
        <v>2717.94</v>
      </c>
      <c r="U177" s="64">
        <f t="shared" si="114"/>
        <v>407.69</v>
      </c>
      <c r="V177" s="124">
        <v>3953</v>
      </c>
      <c r="W177" s="64">
        <f t="shared" si="115"/>
        <v>988.25</v>
      </c>
      <c r="X177" s="27">
        <f t="shared" si="116"/>
        <v>4056.3</v>
      </c>
      <c r="Y177" s="11">
        <f t="shared" si="117"/>
        <v>23561.55</v>
      </c>
      <c r="Z177" s="61">
        <v>9991386442.6700001</v>
      </c>
      <c r="AA177" s="63">
        <v>115016</v>
      </c>
      <c r="AB177" s="27">
        <f t="shared" si="97"/>
        <v>86869.54</v>
      </c>
      <c r="AC177" s="10">
        <f t="shared" si="98"/>
        <v>0.33865699999999999</v>
      </c>
      <c r="AD177" s="63">
        <v>51451</v>
      </c>
      <c r="AE177" s="10">
        <f t="shared" si="99"/>
        <v>0.37300899999999998</v>
      </c>
      <c r="AF177" s="10">
        <f t="shared" si="127"/>
        <v>0.65103699999999998</v>
      </c>
      <c r="AG177" s="66">
        <f t="shared" si="100"/>
        <v>0.65103699999999998</v>
      </c>
      <c r="AH177" s="67">
        <f t="shared" si="101"/>
        <v>0.06</v>
      </c>
      <c r="AI177" s="68">
        <f t="shared" si="118"/>
        <v>0.71103699999999992</v>
      </c>
      <c r="AJ177" s="63">
        <v>0</v>
      </c>
      <c r="AK177">
        <v>0</v>
      </c>
      <c r="AL177" s="26">
        <f t="shared" si="119"/>
        <v>0</v>
      </c>
      <c r="AM177" s="63">
        <v>0</v>
      </c>
      <c r="AN177">
        <v>0</v>
      </c>
      <c r="AO177" s="26">
        <f t="shared" si="120"/>
        <v>0</v>
      </c>
      <c r="AP177" s="26">
        <f t="shared" si="102"/>
        <v>193079867</v>
      </c>
      <c r="AQ177" s="26">
        <f t="shared" si="121"/>
        <v>193079867</v>
      </c>
      <c r="AR177" s="69">
        <v>133606066</v>
      </c>
      <c r="AS177" s="69">
        <f t="shared" si="128"/>
        <v>193079867</v>
      </c>
      <c r="AT177" s="63">
        <v>190361064</v>
      </c>
      <c r="AU177" s="26">
        <f t="shared" si="129"/>
        <v>2718803</v>
      </c>
      <c r="AV177" s="70" t="str">
        <f t="shared" si="131"/>
        <v>Yes</v>
      </c>
      <c r="AW177" s="69">
        <f t="shared" si="122"/>
        <v>2718803</v>
      </c>
      <c r="AX177" s="71">
        <f t="shared" si="123"/>
        <v>193079867</v>
      </c>
      <c r="AY177" s="72">
        <f t="shared" si="130"/>
        <v>193079867</v>
      </c>
      <c r="AZ177" s="73">
        <f t="shared" si="124"/>
        <v>2718803</v>
      </c>
      <c r="BA177" s="73"/>
      <c r="BB177" s="73">
        <f t="shared" si="125"/>
        <v>14986.344291436577</v>
      </c>
      <c r="BC177" s="26"/>
      <c r="BE177" s="74">
        <f t="shared" si="126"/>
        <v>0</v>
      </c>
      <c r="BF177" s="74">
        <f t="shared" si="103"/>
        <v>0</v>
      </c>
      <c r="BG177" s="74">
        <f t="shared" si="103"/>
        <v>0</v>
      </c>
      <c r="BH177" s="74">
        <f t="shared" si="103"/>
        <v>0</v>
      </c>
      <c r="BI177" s="74">
        <f t="shared" si="103"/>
        <v>0</v>
      </c>
      <c r="BJ177" s="74">
        <f t="shared" si="103"/>
        <v>0</v>
      </c>
      <c r="BK177" s="74">
        <f t="shared" si="103"/>
        <v>0</v>
      </c>
      <c r="BL177" s="74">
        <f t="shared" si="103"/>
        <v>0</v>
      </c>
      <c r="BM177" s="74"/>
      <c r="BO177" s="74">
        <f t="shared" si="104"/>
        <v>0</v>
      </c>
      <c r="BP177" s="74">
        <f t="shared" si="104"/>
        <v>0</v>
      </c>
      <c r="BQ177" s="74">
        <f t="shared" si="104"/>
        <v>0</v>
      </c>
      <c r="BR177" s="74">
        <f t="shared" si="104"/>
        <v>0</v>
      </c>
      <c r="BS177" s="74">
        <f t="shared" si="104"/>
        <v>0</v>
      </c>
      <c r="BT177" s="74">
        <f t="shared" si="104"/>
        <v>0</v>
      </c>
      <c r="BU177" s="74">
        <f t="shared" si="104"/>
        <v>0</v>
      </c>
      <c r="BV177" s="74">
        <f t="shared" si="94"/>
        <v>0</v>
      </c>
      <c r="BX177" s="74">
        <f t="shared" si="105"/>
        <v>193079867</v>
      </c>
      <c r="BY177" s="74">
        <f t="shared" si="106"/>
        <v>193079867</v>
      </c>
      <c r="BZ177" s="74">
        <f t="shared" si="106"/>
        <v>193079867</v>
      </c>
      <c r="CA177" s="74">
        <f t="shared" si="106"/>
        <v>193079867</v>
      </c>
      <c r="CB177" s="74">
        <f t="shared" si="106"/>
        <v>193079867</v>
      </c>
      <c r="CC177" s="74">
        <f t="shared" si="106"/>
        <v>193079867</v>
      </c>
      <c r="CD177" s="74">
        <f t="shared" si="106"/>
        <v>193079867</v>
      </c>
      <c r="CE177" s="74">
        <f t="shared" si="106"/>
        <v>193079867</v>
      </c>
      <c r="CF177" s="74"/>
      <c r="CG177" s="74">
        <f t="shared" si="107"/>
        <v>193079867</v>
      </c>
      <c r="CH177" s="74">
        <f t="shared" si="132"/>
        <v>193079867</v>
      </c>
      <c r="CI177" s="74">
        <f t="shared" si="132"/>
        <v>193079867</v>
      </c>
      <c r="CJ177" s="74">
        <f t="shared" si="132"/>
        <v>193079867</v>
      </c>
      <c r="CK177" s="74">
        <f t="shared" si="132"/>
        <v>193079867</v>
      </c>
      <c r="CL177" s="74">
        <f t="shared" si="132"/>
        <v>193079867</v>
      </c>
      <c r="CM177" s="74">
        <f t="shared" si="132"/>
        <v>193079867</v>
      </c>
      <c r="CN177" s="74">
        <f t="shared" si="132"/>
        <v>193079867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>
        <v>0</v>
      </c>
      <c r="H178" s="6">
        <v>152</v>
      </c>
      <c r="I178" s="2" t="s">
        <v>339</v>
      </c>
      <c r="J178" s="60"/>
      <c r="K178" s="123">
        <v>2361.48</v>
      </c>
      <c r="L178" s="62"/>
      <c r="M178" s="121">
        <v>720</v>
      </c>
      <c r="N178" s="64">
        <f t="shared" si="109"/>
        <v>216</v>
      </c>
      <c r="O178" s="64">
        <f t="shared" si="110"/>
        <v>1416.89</v>
      </c>
      <c r="P178" s="64">
        <f t="shared" si="111"/>
        <v>0</v>
      </c>
      <c r="Q178" s="64">
        <f t="shared" si="112"/>
        <v>0</v>
      </c>
      <c r="R178" s="65">
        <f t="shared" si="113"/>
        <v>0.3</v>
      </c>
      <c r="S178" s="65">
        <f t="shared" si="95"/>
        <v>0</v>
      </c>
      <c r="T178" s="64">
        <f t="shared" si="96"/>
        <v>0</v>
      </c>
      <c r="U178" s="64">
        <f t="shared" si="114"/>
        <v>0</v>
      </c>
      <c r="V178" s="124">
        <v>144</v>
      </c>
      <c r="W178" s="64">
        <f t="shared" si="115"/>
        <v>36</v>
      </c>
      <c r="X178" s="27">
        <f t="shared" si="116"/>
        <v>216</v>
      </c>
      <c r="Y178" s="11">
        <f t="shared" si="117"/>
        <v>2613.48</v>
      </c>
      <c r="Z178" s="61">
        <v>5987635582.6700001</v>
      </c>
      <c r="AA178" s="63">
        <v>19603</v>
      </c>
      <c r="AB178" s="27">
        <f t="shared" si="97"/>
        <v>305444.86</v>
      </c>
      <c r="AC178" s="10">
        <f t="shared" si="98"/>
        <v>1.1907620000000001</v>
      </c>
      <c r="AD178" s="63">
        <v>102906</v>
      </c>
      <c r="AE178" s="10">
        <f t="shared" si="99"/>
        <v>0.74604800000000004</v>
      </c>
      <c r="AF178" s="10">
        <f t="shared" si="127"/>
        <v>-5.7348000000000003E-2</v>
      </c>
      <c r="AG178" s="66">
        <f t="shared" si="100"/>
        <v>0.01</v>
      </c>
      <c r="AH178" s="67">
        <f t="shared" si="101"/>
        <v>0</v>
      </c>
      <c r="AI178" s="68">
        <f t="shared" si="118"/>
        <v>0.01</v>
      </c>
      <c r="AJ178" s="63">
        <v>0</v>
      </c>
      <c r="AK178">
        <v>0</v>
      </c>
      <c r="AL178" s="26">
        <f t="shared" si="119"/>
        <v>0</v>
      </c>
      <c r="AM178" s="63">
        <v>0</v>
      </c>
      <c r="AN178">
        <v>0</v>
      </c>
      <c r="AO178" s="26">
        <f t="shared" si="120"/>
        <v>0</v>
      </c>
      <c r="AP178" s="26">
        <f t="shared" si="102"/>
        <v>301204</v>
      </c>
      <c r="AQ178" s="26">
        <f t="shared" si="121"/>
        <v>301204</v>
      </c>
      <c r="AR178" s="69">
        <v>321279</v>
      </c>
      <c r="AS178" s="69">
        <f t="shared" si="128"/>
        <v>301204</v>
      </c>
      <c r="AT178" s="63">
        <v>326444</v>
      </c>
      <c r="AU178" s="26">
        <f t="shared" si="129"/>
        <v>25240</v>
      </c>
      <c r="AV178" s="70" t="str">
        <f t="shared" si="131"/>
        <v>No</v>
      </c>
      <c r="AW178" s="69">
        <f t="shared" si="122"/>
        <v>0</v>
      </c>
      <c r="AX178" s="71">
        <f t="shared" si="123"/>
        <v>326444</v>
      </c>
      <c r="AY178" s="72">
        <f t="shared" si="130"/>
        <v>326444</v>
      </c>
      <c r="AZ178" s="73">
        <f t="shared" si="124"/>
        <v>0</v>
      </c>
      <c r="BA178" s="73"/>
      <c r="BB178" s="73">
        <f t="shared" si="125"/>
        <v>12754.864322374104</v>
      </c>
      <c r="BC178" s="26"/>
      <c r="BE178" s="74">
        <f t="shared" si="126"/>
        <v>-25240</v>
      </c>
      <c r="BF178" s="74">
        <f t="shared" si="103"/>
        <v>-25240</v>
      </c>
      <c r="BG178" s="74">
        <f t="shared" si="103"/>
        <v>-21633.204000000027</v>
      </c>
      <c r="BH178" s="74">
        <f t="shared" si="103"/>
        <v>-18026.948893200024</v>
      </c>
      <c r="BI178" s="74">
        <f t="shared" si="103"/>
        <v>-14421.559114560019</v>
      </c>
      <c r="BJ178" s="74">
        <f t="shared" si="103"/>
        <v>-10816.169335920014</v>
      </c>
      <c r="BK178" s="74">
        <f t="shared" si="103"/>
        <v>-7211.1400962578482</v>
      </c>
      <c r="BL178" s="74">
        <f t="shared" si="103"/>
        <v>-3605.5700481289532</v>
      </c>
      <c r="BM178" s="74"/>
      <c r="BO178" s="74">
        <f t="shared" si="104"/>
        <v>0</v>
      </c>
      <c r="BP178" s="74">
        <f t="shared" si="104"/>
        <v>-3606.7959999999998</v>
      </c>
      <c r="BQ178" s="74">
        <f t="shared" si="104"/>
        <v>-3606.2551068000043</v>
      </c>
      <c r="BR178" s="74">
        <f t="shared" si="104"/>
        <v>-3605.3897786400048</v>
      </c>
      <c r="BS178" s="74">
        <f t="shared" si="104"/>
        <v>-3605.3897786400048</v>
      </c>
      <c r="BT178" s="74">
        <f t="shared" si="104"/>
        <v>-3605.0292396621408</v>
      </c>
      <c r="BU178" s="74">
        <f t="shared" si="104"/>
        <v>-3605.5700481289241</v>
      </c>
      <c r="BV178" s="74">
        <f t="shared" si="94"/>
        <v>-3605.5700481289532</v>
      </c>
      <c r="BX178" s="74">
        <f t="shared" si="105"/>
        <v>326444</v>
      </c>
      <c r="BY178" s="74">
        <f t="shared" si="106"/>
        <v>322837.20400000003</v>
      </c>
      <c r="BZ178" s="74">
        <f t="shared" si="106"/>
        <v>319230.94889320002</v>
      </c>
      <c r="CA178" s="74">
        <f t="shared" si="106"/>
        <v>315625.55911456002</v>
      </c>
      <c r="CB178" s="74">
        <f t="shared" si="106"/>
        <v>312020.16933592001</v>
      </c>
      <c r="CC178" s="74">
        <f t="shared" si="106"/>
        <v>308415.14009625785</v>
      </c>
      <c r="CD178" s="74">
        <f t="shared" si="106"/>
        <v>304809.57004812895</v>
      </c>
      <c r="CE178" s="74">
        <f t="shared" si="106"/>
        <v>301204</v>
      </c>
      <c r="CF178" s="74"/>
      <c r="CG178" s="74">
        <f t="shared" si="107"/>
        <v>326444</v>
      </c>
      <c r="CH178" s="74">
        <f t="shared" si="132"/>
        <v>322837.20400000003</v>
      </c>
      <c r="CI178" s="74">
        <f t="shared" si="132"/>
        <v>319230.94889320002</v>
      </c>
      <c r="CJ178" s="74">
        <f t="shared" si="132"/>
        <v>315625.55911456002</v>
      </c>
      <c r="CK178" s="74">
        <f t="shared" si="132"/>
        <v>312020.16933592001</v>
      </c>
      <c r="CL178" s="74">
        <f t="shared" si="132"/>
        <v>308415.14009625785</v>
      </c>
      <c r="CM178" s="74">
        <f t="shared" si="132"/>
        <v>304809.57004812895</v>
      </c>
      <c r="CN178" s="74">
        <f t="shared" si="132"/>
        <v>301204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>
        <v>0</v>
      </c>
      <c r="H179" s="6">
        <v>153</v>
      </c>
      <c r="I179" s="2" t="s">
        <v>340</v>
      </c>
      <c r="J179" s="60"/>
      <c r="K179" s="123">
        <v>2654.24</v>
      </c>
      <c r="L179" s="62"/>
      <c r="M179" s="121">
        <v>1074</v>
      </c>
      <c r="N179" s="64">
        <f t="shared" si="109"/>
        <v>322.2</v>
      </c>
      <c r="O179" s="64">
        <f t="shared" si="110"/>
        <v>1592.54</v>
      </c>
      <c r="P179" s="64">
        <f t="shared" si="111"/>
        <v>0</v>
      </c>
      <c r="Q179" s="64">
        <f t="shared" si="112"/>
        <v>0</v>
      </c>
      <c r="R179" s="65">
        <f t="shared" si="113"/>
        <v>0.4</v>
      </c>
      <c r="S179" s="65">
        <f t="shared" si="95"/>
        <v>0</v>
      </c>
      <c r="T179" s="64">
        <f t="shared" si="96"/>
        <v>0</v>
      </c>
      <c r="U179" s="64">
        <f t="shared" si="114"/>
        <v>0</v>
      </c>
      <c r="V179" s="124">
        <v>123</v>
      </c>
      <c r="W179" s="64">
        <f t="shared" si="115"/>
        <v>30.75</v>
      </c>
      <c r="X179" s="27">
        <f t="shared" si="116"/>
        <v>322.2</v>
      </c>
      <c r="Y179" s="11">
        <f t="shared" si="117"/>
        <v>3007.1899999999996</v>
      </c>
      <c r="Z179" s="61">
        <v>3601085467.6700001</v>
      </c>
      <c r="AA179" s="63">
        <v>22183</v>
      </c>
      <c r="AB179" s="27">
        <f t="shared" si="97"/>
        <v>162335.37</v>
      </c>
      <c r="AC179" s="10">
        <f t="shared" si="98"/>
        <v>0.63285599999999997</v>
      </c>
      <c r="AD179" s="63">
        <v>84536</v>
      </c>
      <c r="AE179" s="10">
        <f t="shared" si="99"/>
        <v>0.612869</v>
      </c>
      <c r="AF179" s="10">
        <f t="shared" si="127"/>
        <v>0.37314000000000003</v>
      </c>
      <c r="AG179" s="66">
        <f t="shared" si="100"/>
        <v>0.37314000000000003</v>
      </c>
      <c r="AH179" s="67">
        <f t="shared" si="101"/>
        <v>0</v>
      </c>
      <c r="AI179" s="68">
        <f t="shared" si="118"/>
        <v>0.37314000000000003</v>
      </c>
      <c r="AJ179" s="63">
        <v>0</v>
      </c>
      <c r="AK179">
        <v>0</v>
      </c>
      <c r="AL179" s="26">
        <f t="shared" si="119"/>
        <v>0</v>
      </c>
      <c r="AM179" s="63">
        <v>0</v>
      </c>
      <c r="AN179">
        <v>0</v>
      </c>
      <c r="AO179" s="26">
        <f t="shared" si="120"/>
        <v>0</v>
      </c>
      <c r="AP179" s="26">
        <f t="shared" si="102"/>
        <v>12932236</v>
      </c>
      <c r="AQ179" s="26">
        <f t="shared" si="121"/>
        <v>12932236</v>
      </c>
      <c r="AR179" s="69">
        <v>11753175</v>
      </c>
      <c r="AS179" s="69">
        <f t="shared" si="128"/>
        <v>12932236</v>
      </c>
      <c r="AT179" s="63">
        <v>12747426</v>
      </c>
      <c r="AU179" s="26">
        <f t="shared" si="129"/>
        <v>184810</v>
      </c>
      <c r="AV179" s="70" t="str">
        <f t="shared" si="131"/>
        <v>Yes</v>
      </c>
      <c r="AW179" s="69">
        <f t="shared" si="122"/>
        <v>184810</v>
      </c>
      <c r="AX179" s="71">
        <f t="shared" si="123"/>
        <v>12932236</v>
      </c>
      <c r="AY179" s="72">
        <f t="shared" si="130"/>
        <v>12932236</v>
      </c>
      <c r="AZ179" s="73">
        <f t="shared" si="124"/>
        <v>184810</v>
      </c>
      <c r="BA179" s="73"/>
      <c r="BB179" s="73">
        <f t="shared" si="125"/>
        <v>13057.547452378079</v>
      </c>
      <c r="BC179" s="26"/>
      <c r="BE179" s="74">
        <f t="shared" si="126"/>
        <v>0</v>
      </c>
      <c r="BF179" s="74">
        <f t="shared" si="103"/>
        <v>0</v>
      </c>
      <c r="BG179" s="74">
        <f t="shared" si="103"/>
        <v>0</v>
      </c>
      <c r="BH179" s="74">
        <f t="shared" si="103"/>
        <v>0</v>
      </c>
      <c r="BI179" s="74">
        <f t="shared" si="103"/>
        <v>0</v>
      </c>
      <c r="BJ179" s="74">
        <f t="shared" si="103"/>
        <v>0</v>
      </c>
      <c r="BK179" s="74">
        <f t="shared" si="103"/>
        <v>0</v>
      </c>
      <c r="BL179" s="74">
        <f t="shared" si="103"/>
        <v>0</v>
      </c>
      <c r="BM179" s="74"/>
      <c r="BO179" s="74">
        <f t="shared" si="104"/>
        <v>0</v>
      </c>
      <c r="BP179" s="74">
        <f t="shared" si="104"/>
        <v>0</v>
      </c>
      <c r="BQ179" s="74">
        <f t="shared" si="104"/>
        <v>0</v>
      </c>
      <c r="BR179" s="74">
        <f t="shared" si="104"/>
        <v>0</v>
      </c>
      <c r="BS179" s="74">
        <f t="shared" si="104"/>
        <v>0</v>
      </c>
      <c r="BT179" s="74">
        <f t="shared" si="104"/>
        <v>0</v>
      </c>
      <c r="BU179" s="74">
        <f t="shared" si="104"/>
        <v>0</v>
      </c>
      <c r="BV179" s="74">
        <f t="shared" si="94"/>
        <v>0</v>
      </c>
      <c r="BX179" s="74">
        <f t="shared" si="105"/>
        <v>12932236</v>
      </c>
      <c r="BY179" s="74">
        <f t="shared" si="106"/>
        <v>12932236</v>
      </c>
      <c r="BZ179" s="74">
        <f t="shared" si="106"/>
        <v>12932236</v>
      </c>
      <c r="CA179" s="74">
        <f t="shared" si="106"/>
        <v>12932236</v>
      </c>
      <c r="CB179" s="74">
        <f t="shared" si="106"/>
        <v>12932236</v>
      </c>
      <c r="CC179" s="74">
        <f t="shared" si="106"/>
        <v>12932236</v>
      </c>
      <c r="CD179" s="74">
        <f t="shared" si="106"/>
        <v>12932236</v>
      </c>
      <c r="CE179" s="74">
        <f t="shared" si="106"/>
        <v>12932236</v>
      </c>
      <c r="CF179" s="74"/>
      <c r="CG179" s="74">
        <f t="shared" si="107"/>
        <v>12932236</v>
      </c>
      <c r="CH179" s="74">
        <f t="shared" si="132"/>
        <v>12932236</v>
      </c>
      <c r="CI179" s="74">
        <f t="shared" si="132"/>
        <v>12932236</v>
      </c>
      <c r="CJ179" s="74">
        <f t="shared" si="132"/>
        <v>12932236</v>
      </c>
      <c r="CK179" s="74">
        <f t="shared" si="132"/>
        <v>12932236</v>
      </c>
      <c r="CL179" s="74">
        <f t="shared" si="132"/>
        <v>12932236</v>
      </c>
      <c r="CM179" s="74">
        <f t="shared" si="132"/>
        <v>12932236</v>
      </c>
      <c r="CN179" s="74">
        <f t="shared" si="132"/>
        <v>12932236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>
        <v>0</v>
      </c>
      <c r="H180" s="6">
        <v>154</v>
      </c>
      <c r="I180" s="2" t="s">
        <v>341</v>
      </c>
      <c r="J180" s="60"/>
      <c r="K180" s="123">
        <v>562.02</v>
      </c>
      <c r="L180" s="62"/>
      <c r="M180" s="121">
        <v>204</v>
      </c>
      <c r="N180" s="64">
        <f t="shared" si="109"/>
        <v>61.2</v>
      </c>
      <c r="O180" s="64">
        <f t="shared" si="110"/>
        <v>337.21</v>
      </c>
      <c r="P180" s="64">
        <f t="shared" si="111"/>
        <v>0</v>
      </c>
      <c r="Q180" s="64">
        <f t="shared" si="112"/>
        <v>0</v>
      </c>
      <c r="R180" s="65">
        <f t="shared" si="113"/>
        <v>0.36</v>
      </c>
      <c r="S180" s="65">
        <f t="shared" si="95"/>
        <v>0</v>
      </c>
      <c r="T180" s="64">
        <f t="shared" si="96"/>
        <v>0</v>
      </c>
      <c r="U180" s="64">
        <f t="shared" si="114"/>
        <v>0</v>
      </c>
      <c r="V180" s="124">
        <v>81</v>
      </c>
      <c r="W180" s="64">
        <f t="shared" si="115"/>
        <v>20.25</v>
      </c>
      <c r="X180" s="27">
        <f t="shared" si="116"/>
        <v>61.2</v>
      </c>
      <c r="Y180" s="11">
        <f t="shared" si="117"/>
        <v>643.47</v>
      </c>
      <c r="Z180" s="61">
        <v>2282732041.6700001</v>
      </c>
      <c r="AA180" s="63">
        <v>6860</v>
      </c>
      <c r="AB180" s="27">
        <f t="shared" si="97"/>
        <v>332759.77</v>
      </c>
      <c r="AC180" s="10">
        <f t="shared" si="98"/>
        <v>1.297248</v>
      </c>
      <c r="AD180" s="63">
        <v>76779</v>
      </c>
      <c r="AE180" s="10">
        <f t="shared" si="99"/>
        <v>0.55663200000000002</v>
      </c>
      <c r="AF180" s="10">
        <f t="shared" si="127"/>
        <v>-7.5063000000000005E-2</v>
      </c>
      <c r="AG180" s="66">
        <f t="shared" si="100"/>
        <v>0.01</v>
      </c>
      <c r="AH180" s="67">
        <f t="shared" si="101"/>
        <v>0</v>
      </c>
      <c r="AI180" s="68">
        <f t="shared" si="118"/>
        <v>0.01</v>
      </c>
      <c r="AJ180" s="63">
        <v>0</v>
      </c>
      <c r="AK180">
        <v>0</v>
      </c>
      <c r="AL180" s="26">
        <f t="shared" si="119"/>
        <v>0</v>
      </c>
      <c r="AM180" s="63">
        <v>0</v>
      </c>
      <c r="AN180">
        <v>0</v>
      </c>
      <c r="AO180" s="26">
        <f t="shared" si="120"/>
        <v>0</v>
      </c>
      <c r="AP180" s="26">
        <f t="shared" si="102"/>
        <v>74160</v>
      </c>
      <c r="AQ180" s="26">
        <f t="shared" si="121"/>
        <v>74160</v>
      </c>
      <c r="AR180" s="69">
        <v>70393</v>
      </c>
      <c r="AS180" s="69">
        <f t="shared" si="128"/>
        <v>74160</v>
      </c>
      <c r="AT180" s="63">
        <v>78973</v>
      </c>
      <c r="AU180" s="26">
        <f t="shared" si="129"/>
        <v>4813</v>
      </c>
      <c r="AV180" s="70" t="str">
        <f t="shared" si="131"/>
        <v>No</v>
      </c>
      <c r="AW180" s="69">
        <f t="shared" si="122"/>
        <v>0</v>
      </c>
      <c r="AX180" s="71">
        <f t="shared" si="123"/>
        <v>78973</v>
      </c>
      <c r="AY180" s="72">
        <f t="shared" si="130"/>
        <v>78973</v>
      </c>
      <c r="AZ180" s="73">
        <f t="shared" si="124"/>
        <v>0</v>
      </c>
      <c r="BA180" s="73"/>
      <c r="BB180" s="73">
        <f t="shared" si="125"/>
        <v>13195.245275968828</v>
      </c>
      <c r="BC180" s="26"/>
      <c r="BE180" s="74">
        <f t="shared" si="126"/>
        <v>-4813</v>
      </c>
      <c r="BF180" s="74">
        <f t="shared" si="103"/>
        <v>-4813</v>
      </c>
      <c r="BG180" s="74">
        <f t="shared" si="103"/>
        <v>-4125.222299999994</v>
      </c>
      <c r="BH180" s="74">
        <f t="shared" si="103"/>
        <v>-3437.547742589988</v>
      </c>
      <c r="BI180" s="74">
        <f t="shared" si="103"/>
        <v>-2750.0381940719963</v>
      </c>
      <c r="BJ180" s="74">
        <f t="shared" si="103"/>
        <v>-2062.5286455540045</v>
      </c>
      <c r="BK180" s="74">
        <f t="shared" si="103"/>
        <v>-1375.087847990857</v>
      </c>
      <c r="BL180" s="74">
        <f t="shared" si="103"/>
        <v>-687.54392399542849</v>
      </c>
      <c r="BM180" s="74"/>
      <c r="BO180" s="74">
        <f t="shared" si="104"/>
        <v>0</v>
      </c>
      <c r="BP180" s="74">
        <f t="shared" si="104"/>
        <v>-687.77769999999998</v>
      </c>
      <c r="BQ180" s="74">
        <f t="shared" si="104"/>
        <v>-687.6745574099989</v>
      </c>
      <c r="BR180" s="74">
        <f t="shared" si="104"/>
        <v>-687.5095485179977</v>
      </c>
      <c r="BS180" s="74">
        <f t="shared" si="104"/>
        <v>-687.50954851799906</v>
      </c>
      <c r="BT180" s="74">
        <f t="shared" si="104"/>
        <v>-687.44079756314966</v>
      </c>
      <c r="BU180" s="74">
        <f t="shared" si="104"/>
        <v>-687.54392399542849</v>
      </c>
      <c r="BV180" s="74">
        <f t="shared" si="94"/>
        <v>-687.54392399542849</v>
      </c>
      <c r="BX180" s="74">
        <f t="shared" si="105"/>
        <v>78973</v>
      </c>
      <c r="BY180" s="74">
        <f t="shared" si="106"/>
        <v>78285.222299999994</v>
      </c>
      <c r="BZ180" s="74">
        <f t="shared" si="106"/>
        <v>77597.547742589988</v>
      </c>
      <c r="CA180" s="74">
        <f t="shared" si="106"/>
        <v>76910.038194071996</v>
      </c>
      <c r="CB180" s="74">
        <f t="shared" si="106"/>
        <v>76222.528645554004</v>
      </c>
      <c r="CC180" s="74">
        <f t="shared" si="106"/>
        <v>75535.087847990857</v>
      </c>
      <c r="CD180" s="74">
        <f t="shared" si="106"/>
        <v>74847.543923995428</v>
      </c>
      <c r="CE180" s="74">
        <f t="shared" si="106"/>
        <v>74160</v>
      </c>
      <c r="CF180" s="74"/>
      <c r="CG180" s="74">
        <f t="shared" si="107"/>
        <v>78973</v>
      </c>
      <c r="CH180" s="74">
        <f t="shared" si="132"/>
        <v>78285.222299999994</v>
      </c>
      <c r="CI180" s="74">
        <f t="shared" si="132"/>
        <v>77597.547742589988</v>
      </c>
      <c r="CJ180" s="74">
        <f t="shared" si="132"/>
        <v>76910.038194071996</v>
      </c>
      <c r="CK180" s="74">
        <f t="shared" si="132"/>
        <v>76222.528645554004</v>
      </c>
      <c r="CL180" s="74">
        <f t="shared" si="132"/>
        <v>75535.087847990857</v>
      </c>
      <c r="CM180" s="74">
        <f t="shared" si="132"/>
        <v>74847.543923995428</v>
      </c>
      <c r="CN180" s="74">
        <f t="shared" si="132"/>
        <v>74160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>
        <v>0</v>
      </c>
      <c r="H181" s="6">
        <v>155</v>
      </c>
      <c r="I181" s="2" t="s">
        <v>342</v>
      </c>
      <c r="J181" s="60"/>
      <c r="K181" s="123">
        <v>9293.17</v>
      </c>
      <c r="L181" s="62"/>
      <c r="M181" s="121">
        <v>2493</v>
      </c>
      <c r="N181" s="64">
        <f t="shared" si="109"/>
        <v>747.9</v>
      </c>
      <c r="O181" s="64">
        <f t="shared" si="110"/>
        <v>5575.9</v>
      </c>
      <c r="P181" s="64">
        <f t="shared" si="111"/>
        <v>0</v>
      </c>
      <c r="Q181" s="64">
        <f t="shared" si="112"/>
        <v>0</v>
      </c>
      <c r="R181" s="65">
        <f t="shared" si="113"/>
        <v>0.27</v>
      </c>
      <c r="S181" s="65">
        <f t="shared" si="95"/>
        <v>0</v>
      </c>
      <c r="T181" s="64">
        <f t="shared" si="96"/>
        <v>0</v>
      </c>
      <c r="U181" s="64">
        <f t="shared" si="114"/>
        <v>0</v>
      </c>
      <c r="V181" s="124">
        <v>782</v>
      </c>
      <c r="W181" s="64">
        <f t="shared" si="115"/>
        <v>195.5</v>
      </c>
      <c r="X181" s="27">
        <f t="shared" si="116"/>
        <v>747.9</v>
      </c>
      <c r="Y181" s="11">
        <f t="shared" si="117"/>
        <v>10236.57</v>
      </c>
      <c r="Z181" s="61">
        <v>12109296459</v>
      </c>
      <c r="AA181" s="63">
        <v>64271</v>
      </c>
      <c r="AB181" s="27">
        <f t="shared" si="97"/>
        <v>188409.96</v>
      </c>
      <c r="AC181" s="10">
        <f t="shared" si="98"/>
        <v>0.73450700000000002</v>
      </c>
      <c r="AD181" s="63">
        <v>124150</v>
      </c>
      <c r="AE181" s="10">
        <f t="shared" si="99"/>
        <v>0.90006200000000003</v>
      </c>
      <c r="AF181" s="10">
        <f t="shared" si="127"/>
        <v>0.21582699999999999</v>
      </c>
      <c r="AG181" s="66">
        <f t="shared" si="100"/>
        <v>0.21582699999999999</v>
      </c>
      <c r="AH181" s="67">
        <f t="shared" si="101"/>
        <v>0</v>
      </c>
      <c r="AI181" s="68">
        <f t="shared" si="118"/>
        <v>0.21582699999999999</v>
      </c>
      <c r="AJ181" s="63">
        <v>0</v>
      </c>
      <c r="AK181">
        <v>0</v>
      </c>
      <c r="AL181" s="26">
        <f t="shared" si="119"/>
        <v>0</v>
      </c>
      <c r="AM181" s="63">
        <v>0</v>
      </c>
      <c r="AN181">
        <v>0</v>
      </c>
      <c r="AO181" s="26">
        <f t="shared" si="120"/>
        <v>0</v>
      </c>
      <c r="AP181" s="26">
        <f t="shared" si="102"/>
        <v>25462507</v>
      </c>
      <c r="AQ181" s="26">
        <f t="shared" si="121"/>
        <v>25462507</v>
      </c>
      <c r="AR181" s="69">
        <v>20961352</v>
      </c>
      <c r="AS181" s="69">
        <f t="shared" si="128"/>
        <v>25462507</v>
      </c>
      <c r="AT181" s="63">
        <v>25084678</v>
      </c>
      <c r="AU181" s="26">
        <f t="shared" si="129"/>
        <v>377829</v>
      </c>
      <c r="AV181" s="70" t="str">
        <f t="shared" si="131"/>
        <v>Yes</v>
      </c>
      <c r="AW181" s="69">
        <f t="shared" si="122"/>
        <v>377829</v>
      </c>
      <c r="AX181" s="71">
        <f t="shared" si="123"/>
        <v>25462507</v>
      </c>
      <c r="AY181" s="72">
        <f t="shared" si="130"/>
        <v>25462507</v>
      </c>
      <c r="AZ181" s="73">
        <f t="shared" si="124"/>
        <v>377829</v>
      </c>
      <c r="BA181" s="73"/>
      <c r="BB181" s="73">
        <f t="shared" si="125"/>
        <v>12694.96514644626</v>
      </c>
      <c r="BC181" s="26"/>
      <c r="BE181" s="74">
        <f t="shared" si="126"/>
        <v>0</v>
      </c>
      <c r="BF181" s="74">
        <f t="shared" si="103"/>
        <v>0</v>
      </c>
      <c r="BG181" s="74">
        <f t="shared" si="103"/>
        <v>0</v>
      </c>
      <c r="BH181" s="74">
        <f t="shared" si="103"/>
        <v>0</v>
      </c>
      <c r="BI181" s="74">
        <f t="shared" si="103"/>
        <v>0</v>
      </c>
      <c r="BJ181" s="74">
        <f t="shared" si="103"/>
        <v>0</v>
      </c>
      <c r="BK181" s="74">
        <f t="shared" si="103"/>
        <v>0</v>
      </c>
      <c r="BL181" s="74">
        <f t="shared" si="103"/>
        <v>0</v>
      </c>
      <c r="BM181" s="74"/>
      <c r="BO181" s="74">
        <f t="shared" si="104"/>
        <v>0</v>
      </c>
      <c r="BP181" s="74">
        <f t="shared" si="104"/>
        <v>0</v>
      </c>
      <c r="BQ181" s="74">
        <f t="shared" si="104"/>
        <v>0</v>
      </c>
      <c r="BR181" s="74">
        <f t="shared" si="104"/>
        <v>0</v>
      </c>
      <c r="BS181" s="74">
        <f t="shared" si="104"/>
        <v>0</v>
      </c>
      <c r="BT181" s="74">
        <f t="shared" si="104"/>
        <v>0</v>
      </c>
      <c r="BU181" s="74">
        <f t="shared" si="104"/>
        <v>0</v>
      </c>
      <c r="BV181" s="74">
        <f t="shared" si="94"/>
        <v>0</v>
      </c>
      <c r="BX181" s="74">
        <f t="shared" si="105"/>
        <v>25462507</v>
      </c>
      <c r="BY181" s="74">
        <f t="shared" si="106"/>
        <v>25462507</v>
      </c>
      <c r="BZ181" s="74">
        <f t="shared" si="106"/>
        <v>25462507</v>
      </c>
      <c r="CA181" s="74">
        <f t="shared" si="106"/>
        <v>25462507</v>
      </c>
      <c r="CB181" s="74">
        <f t="shared" si="106"/>
        <v>25462507</v>
      </c>
      <c r="CC181" s="74">
        <f t="shared" si="106"/>
        <v>25462507</v>
      </c>
      <c r="CD181" s="74">
        <f t="shared" si="106"/>
        <v>25462507</v>
      </c>
      <c r="CE181" s="74">
        <f t="shared" si="106"/>
        <v>25462507</v>
      </c>
      <c r="CF181" s="74"/>
      <c r="CG181" s="74">
        <f t="shared" si="107"/>
        <v>25462507</v>
      </c>
      <c r="CH181" s="74">
        <f t="shared" si="132"/>
        <v>25462507</v>
      </c>
      <c r="CI181" s="74">
        <f t="shared" si="132"/>
        <v>25462507</v>
      </c>
      <c r="CJ181" s="74">
        <f t="shared" si="132"/>
        <v>25462507</v>
      </c>
      <c r="CK181" s="74">
        <f t="shared" si="132"/>
        <v>25462507</v>
      </c>
      <c r="CL181" s="74">
        <f t="shared" si="132"/>
        <v>25462507</v>
      </c>
      <c r="CM181" s="74">
        <f t="shared" si="132"/>
        <v>25462507</v>
      </c>
      <c r="CN181" s="74">
        <f t="shared" si="132"/>
        <v>25462507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>
        <v>14</v>
      </c>
      <c r="H182" s="6">
        <v>156</v>
      </c>
      <c r="I182" s="2" t="s">
        <v>343</v>
      </c>
      <c r="J182" s="60"/>
      <c r="K182" s="123">
        <v>6734.5</v>
      </c>
      <c r="L182" s="76"/>
      <c r="M182" s="121">
        <v>3968</v>
      </c>
      <c r="N182" s="64">
        <f t="shared" si="109"/>
        <v>1190.4000000000001</v>
      </c>
      <c r="O182" s="64">
        <f t="shared" si="110"/>
        <v>4040.7</v>
      </c>
      <c r="P182" s="64">
        <f t="shared" si="111"/>
        <v>0</v>
      </c>
      <c r="Q182" s="64">
        <f t="shared" si="112"/>
        <v>0</v>
      </c>
      <c r="R182" s="65">
        <f t="shared" si="113"/>
        <v>0.59</v>
      </c>
      <c r="S182" s="65">
        <f t="shared" si="95"/>
        <v>0</v>
      </c>
      <c r="T182" s="64">
        <f t="shared" si="96"/>
        <v>0</v>
      </c>
      <c r="U182" s="64">
        <f t="shared" si="114"/>
        <v>0</v>
      </c>
      <c r="V182" s="124">
        <v>1441</v>
      </c>
      <c r="W182" s="64">
        <f t="shared" si="115"/>
        <v>360.25</v>
      </c>
      <c r="X182" s="27">
        <f t="shared" si="116"/>
        <v>1190.4000000000001</v>
      </c>
      <c r="Y182" s="11">
        <f t="shared" si="117"/>
        <v>8285.15</v>
      </c>
      <c r="Z182" s="61">
        <v>5565402536</v>
      </c>
      <c r="AA182" s="63">
        <v>55004</v>
      </c>
      <c r="AB182" s="27">
        <f t="shared" si="97"/>
        <v>101181.78</v>
      </c>
      <c r="AC182" s="10">
        <f t="shared" si="98"/>
        <v>0.39445200000000002</v>
      </c>
      <c r="AD182" s="63">
        <v>72827</v>
      </c>
      <c r="AE182" s="10">
        <f t="shared" si="99"/>
        <v>0.52798100000000003</v>
      </c>
      <c r="AF182" s="10">
        <f t="shared" si="127"/>
        <v>0.56548900000000002</v>
      </c>
      <c r="AG182" s="66">
        <f t="shared" si="100"/>
        <v>0.56548900000000002</v>
      </c>
      <c r="AH182" s="67">
        <f t="shared" si="101"/>
        <v>0.04</v>
      </c>
      <c r="AI182" s="68">
        <f t="shared" si="118"/>
        <v>0.60548900000000005</v>
      </c>
      <c r="AJ182" s="63">
        <v>0</v>
      </c>
      <c r="AK182">
        <v>0</v>
      </c>
      <c r="AL182" s="26">
        <f t="shared" si="119"/>
        <v>0</v>
      </c>
      <c r="AM182" s="63">
        <v>0</v>
      </c>
      <c r="AN182">
        <v>0</v>
      </c>
      <c r="AO182" s="26">
        <f t="shared" si="120"/>
        <v>0</v>
      </c>
      <c r="AP182" s="26">
        <f t="shared" si="102"/>
        <v>57815937</v>
      </c>
      <c r="AQ182" s="26">
        <f t="shared" si="121"/>
        <v>57815937</v>
      </c>
      <c r="AR182" s="69">
        <v>45140487</v>
      </c>
      <c r="AS182" s="69">
        <f t="shared" si="128"/>
        <v>57815937</v>
      </c>
      <c r="AT182" s="63">
        <v>56011585</v>
      </c>
      <c r="AU182" s="26">
        <f t="shared" si="129"/>
        <v>1804352</v>
      </c>
      <c r="AV182" s="70" t="str">
        <f t="shared" si="131"/>
        <v>Yes</v>
      </c>
      <c r="AW182" s="69">
        <f t="shared" si="122"/>
        <v>1804352</v>
      </c>
      <c r="AX182" s="71">
        <f t="shared" si="123"/>
        <v>57815937</v>
      </c>
      <c r="AY182" s="72">
        <f t="shared" si="130"/>
        <v>57815937</v>
      </c>
      <c r="AZ182" s="73">
        <f t="shared" si="124"/>
        <v>1804352</v>
      </c>
      <c r="BA182" s="73"/>
      <c r="BB182" s="73">
        <f t="shared" si="125"/>
        <v>14178.68494320291</v>
      </c>
      <c r="BC182" s="26"/>
      <c r="BE182" s="74">
        <f t="shared" si="126"/>
        <v>0</v>
      </c>
      <c r="BF182" s="74">
        <f t="shared" si="103"/>
        <v>0</v>
      </c>
      <c r="BG182" s="74">
        <f t="shared" si="103"/>
        <v>0</v>
      </c>
      <c r="BH182" s="74">
        <f t="shared" si="103"/>
        <v>0</v>
      </c>
      <c r="BI182" s="74">
        <f t="shared" si="103"/>
        <v>0</v>
      </c>
      <c r="BJ182" s="74">
        <f t="shared" si="103"/>
        <v>0</v>
      </c>
      <c r="BK182" s="74">
        <f t="shared" si="103"/>
        <v>0</v>
      </c>
      <c r="BL182" s="74">
        <f t="shared" si="103"/>
        <v>0</v>
      </c>
      <c r="BM182" s="74"/>
      <c r="BO182" s="74">
        <f t="shared" si="104"/>
        <v>0</v>
      </c>
      <c r="BP182" s="74">
        <f t="shared" si="104"/>
        <v>0</v>
      </c>
      <c r="BQ182" s="74">
        <f t="shared" si="104"/>
        <v>0</v>
      </c>
      <c r="BR182" s="74">
        <f t="shared" si="104"/>
        <v>0</v>
      </c>
      <c r="BS182" s="74">
        <f t="shared" si="104"/>
        <v>0</v>
      </c>
      <c r="BT182" s="74">
        <f t="shared" si="104"/>
        <v>0</v>
      </c>
      <c r="BU182" s="74">
        <f t="shared" si="104"/>
        <v>0</v>
      </c>
      <c r="BV182" s="74">
        <f t="shared" si="94"/>
        <v>0</v>
      </c>
      <c r="BX182" s="74">
        <f t="shared" si="105"/>
        <v>57815937</v>
      </c>
      <c r="BY182" s="74">
        <f t="shared" si="106"/>
        <v>57815937</v>
      </c>
      <c r="BZ182" s="74">
        <f t="shared" si="106"/>
        <v>57815937</v>
      </c>
      <c r="CA182" s="74">
        <f t="shared" si="106"/>
        <v>57815937</v>
      </c>
      <c r="CB182" s="74">
        <f t="shared" si="106"/>
        <v>57815937</v>
      </c>
      <c r="CC182" s="74">
        <f t="shared" si="106"/>
        <v>57815937</v>
      </c>
      <c r="CD182" s="74">
        <f t="shared" si="106"/>
        <v>57815937</v>
      </c>
      <c r="CE182" s="74">
        <f t="shared" si="106"/>
        <v>57815937</v>
      </c>
      <c r="CF182" s="74"/>
      <c r="CG182" s="74">
        <f t="shared" si="107"/>
        <v>57815937</v>
      </c>
      <c r="CH182" s="74">
        <f t="shared" si="132"/>
        <v>57815937</v>
      </c>
      <c r="CI182" s="74">
        <f t="shared" si="132"/>
        <v>57815937</v>
      </c>
      <c r="CJ182" s="74">
        <f t="shared" si="132"/>
        <v>57815937</v>
      </c>
      <c r="CK182" s="74">
        <f t="shared" si="132"/>
        <v>57815937</v>
      </c>
      <c r="CL182" s="74">
        <f t="shared" si="132"/>
        <v>57815937</v>
      </c>
      <c r="CM182" s="74">
        <f t="shared" si="132"/>
        <v>57815937</v>
      </c>
      <c r="CN182" s="74">
        <f t="shared" si="132"/>
        <v>57815937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>
        <v>0</v>
      </c>
      <c r="H183" s="6">
        <v>157</v>
      </c>
      <c r="I183" s="2" t="s">
        <v>344</v>
      </c>
      <c r="J183" s="60"/>
      <c r="K183" s="123">
        <v>2001.67</v>
      </c>
      <c r="L183" s="62"/>
      <c r="M183" s="121">
        <v>32</v>
      </c>
      <c r="N183" s="64">
        <f t="shared" si="109"/>
        <v>9.6</v>
      </c>
      <c r="O183" s="64">
        <f t="shared" si="110"/>
        <v>1201</v>
      </c>
      <c r="P183" s="64">
        <f t="shared" si="111"/>
        <v>0</v>
      </c>
      <c r="Q183" s="64">
        <f t="shared" si="112"/>
        <v>0</v>
      </c>
      <c r="R183" s="65">
        <f t="shared" si="113"/>
        <v>0.02</v>
      </c>
      <c r="S183" s="65">
        <f t="shared" si="95"/>
        <v>0</v>
      </c>
      <c r="T183" s="64">
        <f t="shared" si="96"/>
        <v>0</v>
      </c>
      <c r="U183" s="64">
        <f t="shared" si="114"/>
        <v>0</v>
      </c>
      <c r="V183" s="124">
        <v>26</v>
      </c>
      <c r="W183" s="64">
        <f t="shared" si="115"/>
        <v>6.5</v>
      </c>
      <c r="X183" s="27">
        <f t="shared" si="116"/>
        <v>9.6</v>
      </c>
      <c r="Y183" s="11">
        <f t="shared" si="117"/>
        <v>2017.77</v>
      </c>
      <c r="Z183" s="61">
        <v>4409643368.3299999</v>
      </c>
      <c r="AA183" s="63">
        <v>10354</v>
      </c>
      <c r="AB183" s="27">
        <f t="shared" si="97"/>
        <v>425887.9</v>
      </c>
      <c r="AC183" s="10">
        <f t="shared" si="98"/>
        <v>1.6603030000000001</v>
      </c>
      <c r="AD183" s="63">
        <v>220754</v>
      </c>
      <c r="AE183" s="10">
        <f t="shared" si="99"/>
        <v>1.600422</v>
      </c>
      <c r="AF183" s="10">
        <f t="shared" si="127"/>
        <v>-0.64233899999999999</v>
      </c>
      <c r="AG183" s="66">
        <f t="shared" si="100"/>
        <v>0.01</v>
      </c>
      <c r="AH183" s="67">
        <f t="shared" si="101"/>
        <v>0</v>
      </c>
      <c r="AI183" s="68">
        <f t="shared" si="118"/>
        <v>0.01</v>
      </c>
      <c r="AJ183" s="63">
        <v>0</v>
      </c>
      <c r="AK183">
        <v>0</v>
      </c>
      <c r="AL183" s="26">
        <f t="shared" si="119"/>
        <v>0</v>
      </c>
      <c r="AM183" s="63">
        <v>0</v>
      </c>
      <c r="AN183">
        <v>0</v>
      </c>
      <c r="AO183" s="26">
        <f t="shared" si="120"/>
        <v>0</v>
      </c>
      <c r="AP183" s="26">
        <f t="shared" si="102"/>
        <v>232548</v>
      </c>
      <c r="AQ183" s="26">
        <f t="shared" si="121"/>
        <v>232548</v>
      </c>
      <c r="AR183" s="69">
        <v>263431</v>
      </c>
      <c r="AS183" s="69">
        <f t="shared" si="128"/>
        <v>232548</v>
      </c>
      <c r="AT183" s="63">
        <v>263792</v>
      </c>
      <c r="AU183" s="26">
        <f t="shared" si="129"/>
        <v>31244</v>
      </c>
      <c r="AV183" s="70" t="str">
        <f t="shared" si="131"/>
        <v>No</v>
      </c>
      <c r="AW183" s="69">
        <f t="shared" si="122"/>
        <v>0</v>
      </c>
      <c r="AX183" s="71">
        <f t="shared" si="123"/>
        <v>263792</v>
      </c>
      <c r="AY183" s="72">
        <f t="shared" si="130"/>
        <v>263792</v>
      </c>
      <c r="AZ183" s="73">
        <f t="shared" si="124"/>
        <v>0</v>
      </c>
      <c r="BA183" s="73"/>
      <c r="BB183" s="73">
        <f t="shared" si="125"/>
        <v>11617.698846463203</v>
      </c>
      <c r="BC183" s="26"/>
      <c r="BE183" s="74">
        <f t="shared" si="126"/>
        <v>-31244</v>
      </c>
      <c r="BF183" s="74">
        <f t="shared" si="103"/>
        <v>-31244</v>
      </c>
      <c r="BG183" s="74">
        <f t="shared" si="103"/>
        <v>-26779.232400000008</v>
      </c>
      <c r="BH183" s="74">
        <f t="shared" si="103"/>
        <v>-22315.134358920011</v>
      </c>
      <c r="BI183" s="74">
        <f t="shared" si="103"/>
        <v>-17852.107487136003</v>
      </c>
      <c r="BJ183" s="74">
        <f t="shared" si="103"/>
        <v>-13389.080615351995</v>
      </c>
      <c r="BK183" s="74">
        <f t="shared" si="103"/>
        <v>-8926.5000462551834</v>
      </c>
      <c r="BL183" s="74">
        <f t="shared" si="103"/>
        <v>-4463.2500231275917</v>
      </c>
      <c r="BM183" s="74"/>
      <c r="BO183" s="74">
        <f t="shared" si="104"/>
        <v>0</v>
      </c>
      <c r="BP183" s="74">
        <f t="shared" si="104"/>
        <v>-4464.7676000000001</v>
      </c>
      <c r="BQ183" s="74">
        <f t="shared" si="104"/>
        <v>-4464.0980410800012</v>
      </c>
      <c r="BR183" s="74">
        <f t="shared" si="104"/>
        <v>-4463.0268717840027</v>
      </c>
      <c r="BS183" s="74">
        <f t="shared" si="104"/>
        <v>-4463.0268717840008</v>
      </c>
      <c r="BT183" s="74">
        <f t="shared" si="104"/>
        <v>-4462.58056909682</v>
      </c>
      <c r="BU183" s="74">
        <f t="shared" si="104"/>
        <v>-4463.2500231275917</v>
      </c>
      <c r="BV183" s="74">
        <f t="shared" si="94"/>
        <v>-4463.2500231275917</v>
      </c>
      <c r="BX183" s="74">
        <f t="shared" si="105"/>
        <v>263792</v>
      </c>
      <c r="BY183" s="74">
        <f t="shared" si="106"/>
        <v>259327.23240000001</v>
      </c>
      <c r="BZ183" s="74">
        <f t="shared" si="106"/>
        <v>254863.13435892001</v>
      </c>
      <c r="CA183" s="74">
        <f t="shared" si="106"/>
        <v>250400.107487136</v>
      </c>
      <c r="CB183" s="74">
        <f t="shared" si="106"/>
        <v>245937.080615352</v>
      </c>
      <c r="CC183" s="74">
        <f t="shared" si="106"/>
        <v>241474.50004625518</v>
      </c>
      <c r="CD183" s="74">
        <f t="shared" si="106"/>
        <v>237011.25002312759</v>
      </c>
      <c r="CE183" s="74">
        <f t="shared" si="106"/>
        <v>232548</v>
      </c>
      <c r="CF183" s="74"/>
      <c r="CG183" s="74">
        <f t="shared" si="107"/>
        <v>263792</v>
      </c>
      <c r="CH183" s="74">
        <f t="shared" si="132"/>
        <v>259327.23240000001</v>
      </c>
      <c r="CI183" s="74">
        <f t="shared" si="132"/>
        <v>254863.13435892001</v>
      </c>
      <c r="CJ183" s="74">
        <f t="shared" si="132"/>
        <v>250400.107487136</v>
      </c>
      <c r="CK183" s="74">
        <f t="shared" si="132"/>
        <v>245937.080615352</v>
      </c>
      <c r="CL183" s="74">
        <f t="shared" si="132"/>
        <v>241474.50004625518</v>
      </c>
      <c r="CM183" s="74">
        <f t="shared" si="132"/>
        <v>237011.25002312759</v>
      </c>
      <c r="CN183" s="74">
        <f t="shared" si="132"/>
        <v>232548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>
        <v>0</v>
      </c>
      <c r="H184" s="6">
        <v>158</v>
      </c>
      <c r="I184" s="2" t="s">
        <v>345</v>
      </c>
      <c r="J184" s="60"/>
      <c r="K184" s="123">
        <v>5226.1400000000003</v>
      </c>
      <c r="L184" s="62"/>
      <c r="M184" s="121">
        <v>160</v>
      </c>
      <c r="N184" s="64">
        <f t="shared" si="109"/>
        <v>48</v>
      </c>
      <c r="O184" s="64">
        <f t="shared" si="110"/>
        <v>3135.68</v>
      </c>
      <c r="P184" s="64">
        <f t="shared" si="111"/>
        <v>0</v>
      </c>
      <c r="Q184" s="64">
        <f t="shared" si="112"/>
        <v>0</v>
      </c>
      <c r="R184" s="65">
        <f t="shared" si="113"/>
        <v>0.03</v>
      </c>
      <c r="S184" s="65">
        <f t="shared" si="95"/>
        <v>0</v>
      </c>
      <c r="T184" s="64">
        <f t="shared" si="96"/>
        <v>0</v>
      </c>
      <c r="U184" s="64">
        <f t="shared" si="114"/>
        <v>0</v>
      </c>
      <c r="V184" s="124">
        <v>52</v>
      </c>
      <c r="W184" s="64">
        <f t="shared" si="115"/>
        <v>13</v>
      </c>
      <c r="X184" s="27">
        <f t="shared" si="116"/>
        <v>48</v>
      </c>
      <c r="Y184" s="11">
        <f t="shared" si="117"/>
        <v>5287.14</v>
      </c>
      <c r="Z184" s="61">
        <v>19690611711</v>
      </c>
      <c r="AA184" s="63">
        <v>27427</v>
      </c>
      <c r="AB184" s="27">
        <f t="shared" si="97"/>
        <v>717928.02</v>
      </c>
      <c r="AC184" s="10">
        <f t="shared" si="98"/>
        <v>2.798807</v>
      </c>
      <c r="AD184" s="63">
        <v>242868</v>
      </c>
      <c r="AE184" s="10">
        <f t="shared" si="99"/>
        <v>1.7607440000000001</v>
      </c>
      <c r="AF184" s="10">
        <f t="shared" si="127"/>
        <v>-1.4873879999999999</v>
      </c>
      <c r="AG184" s="66">
        <f t="shared" si="100"/>
        <v>0.01</v>
      </c>
      <c r="AH184" s="67">
        <f t="shared" si="101"/>
        <v>0</v>
      </c>
      <c r="AI184" s="68">
        <f t="shared" si="118"/>
        <v>0.01</v>
      </c>
      <c r="AJ184" s="63">
        <v>0</v>
      </c>
      <c r="AK184">
        <v>0</v>
      </c>
      <c r="AL184" s="26">
        <f t="shared" si="119"/>
        <v>0</v>
      </c>
      <c r="AM184" s="63">
        <v>0</v>
      </c>
      <c r="AN184">
        <v>0</v>
      </c>
      <c r="AO184" s="26">
        <f t="shared" si="120"/>
        <v>0</v>
      </c>
      <c r="AP184" s="26">
        <f t="shared" si="102"/>
        <v>609343</v>
      </c>
      <c r="AQ184" s="26">
        <f t="shared" si="121"/>
        <v>609343</v>
      </c>
      <c r="AR184" s="69">
        <v>465334</v>
      </c>
      <c r="AS184" s="69">
        <f t="shared" si="128"/>
        <v>609343</v>
      </c>
      <c r="AT184" s="63">
        <v>589729</v>
      </c>
      <c r="AU184" s="26">
        <f t="shared" si="129"/>
        <v>19614</v>
      </c>
      <c r="AV184" s="70" t="str">
        <f t="shared" si="131"/>
        <v>Yes</v>
      </c>
      <c r="AW184" s="69">
        <f t="shared" si="122"/>
        <v>19614</v>
      </c>
      <c r="AX184" s="71">
        <f t="shared" si="123"/>
        <v>609343</v>
      </c>
      <c r="AY184" s="72">
        <f t="shared" si="130"/>
        <v>609343</v>
      </c>
      <c r="AZ184" s="73">
        <f t="shared" si="124"/>
        <v>19614</v>
      </c>
      <c r="BA184" s="73"/>
      <c r="BB184" s="73">
        <f t="shared" si="125"/>
        <v>11659.520889222256</v>
      </c>
      <c r="BC184" s="26"/>
      <c r="BE184" s="74">
        <f t="shared" si="126"/>
        <v>0</v>
      </c>
      <c r="BF184" s="74">
        <f t="shared" si="103"/>
        <v>0</v>
      </c>
      <c r="BG184" s="74">
        <f t="shared" si="103"/>
        <v>0</v>
      </c>
      <c r="BH184" s="74">
        <f t="shared" si="103"/>
        <v>0</v>
      </c>
      <c r="BI184" s="74">
        <f t="shared" si="103"/>
        <v>0</v>
      </c>
      <c r="BJ184" s="74">
        <f t="shared" si="103"/>
        <v>0</v>
      </c>
      <c r="BK184" s="74">
        <f t="shared" si="103"/>
        <v>0</v>
      </c>
      <c r="BL184" s="74">
        <f t="shared" si="103"/>
        <v>0</v>
      </c>
      <c r="BM184" s="74"/>
      <c r="BO184" s="74">
        <f t="shared" si="104"/>
        <v>0</v>
      </c>
      <c r="BP184" s="74">
        <f t="shared" si="104"/>
        <v>0</v>
      </c>
      <c r="BQ184" s="74">
        <f t="shared" si="104"/>
        <v>0</v>
      </c>
      <c r="BR184" s="74">
        <f t="shared" si="104"/>
        <v>0</v>
      </c>
      <c r="BS184" s="74">
        <f t="shared" si="104"/>
        <v>0</v>
      </c>
      <c r="BT184" s="74">
        <f t="shared" si="104"/>
        <v>0</v>
      </c>
      <c r="BU184" s="74">
        <f t="shared" si="104"/>
        <v>0</v>
      </c>
      <c r="BV184" s="74">
        <f t="shared" si="94"/>
        <v>0</v>
      </c>
      <c r="BX184" s="74">
        <f t="shared" si="105"/>
        <v>609343</v>
      </c>
      <c r="BY184" s="74">
        <f t="shared" si="106"/>
        <v>609343</v>
      </c>
      <c r="BZ184" s="74">
        <f t="shared" si="106"/>
        <v>609343</v>
      </c>
      <c r="CA184" s="74">
        <f t="shared" si="106"/>
        <v>609343</v>
      </c>
      <c r="CB184" s="74">
        <f t="shared" si="106"/>
        <v>609343</v>
      </c>
      <c r="CC184" s="74">
        <f t="shared" si="106"/>
        <v>609343</v>
      </c>
      <c r="CD184" s="74">
        <f t="shared" si="106"/>
        <v>609343</v>
      </c>
      <c r="CE184" s="74">
        <f t="shared" si="106"/>
        <v>609343</v>
      </c>
      <c r="CF184" s="74"/>
      <c r="CG184" s="74">
        <f t="shared" si="107"/>
        <v>609343</v>
      </c>
      <c r="CH184" s="74">
        <f t="shared" si="132"/>
        <v>609343</v>
      </c>
      <c r="CI184" s="74">
        <f t="shared" si="132"/>
        <v>609343</v>
      </c>
      <c r="CJ184" s="74">
        <f t="shared" si="132"/>
        <v>609343</v>
      </c>
      <c r="CK184" s="74">
        <f t="shared" si="132"/>
        <v>609343</v>
      </c>
      <c r="CL184" s="74">
        <f t="shared" si="132"/>
        <v>609343</v>
      </c>
      <c r="CM184" s="74">
        <f t="shared" si="132"/>
        <v>609343</v>
      </c>
      <c r="CN184" s="74">
        <f t="shared" si="132"/>
        <v>609343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>
        <v>0</v>
      </c>
      <c r="H185" s="6">
        <v>159</v>
      </c>
      <c r="I185" s="2" t="s">
        <v>346</v>
      </c>
      <c r="J185" s="60"/>
      <c r="K185" s="123">
        <v>3586.83</v>
      </c>
      <c r="L185" s="77"/>
      <c r="M185" s="121">
        <v>986</v>
      </c>
      <c r="N185" s="64">
        <f t="shared" si="109"/>
        <v>295.8</v>
      </c>
      <c r="O185" s="64">
        <f t="shared" si="110"/>
        <v>2152.1</v>
      </c>
      <c r="P185" s="64">
        <f t="shared" si="111"/>
        <v>0</v>
      </c>
      <c r="Q185" s="64">
        <f t="shared" si="112"/>
        <v>0</v>
      </c>
      <c r="R185" s="65">
        <f t="shared" si="113"/>
        <v>0.27</v>
      </c>
      <c r="S185" s="65">
        <f t="shared" si="95"/>
        <v>0</v>
      </c>
      <c r="T185" s="64">
        <f t="shared" si="96"/>
        <v>0</v>
      </c>
      <c r="U185" s="64">
        <f t="shared" si="114"/>
        <v>0</v>
      </c>
      <c r="V185" s="124">
        <v>334</v>
      </c>
      <c r="W185" s="64">
        <f t="shared" si="115"/>
        <v>83.5</v>
      </c>
      <c r="X185" s="27">
        <f t="shared" si="116"/>
        <v>295.8</v>
      </c>
      <c r="Y185" s="11">
        <f t="shared" si="117"/>
        <v>3966.13</v>
      </c>
      <c r="Z185" s="61">
        <v>4429762257</v>
      </c>
      <c r="AA185" s="63">
        <v>27129</v>
      </c>
      <c r="AB185" s="27">
        <f t="shared" si="97"/>
        <v>163285.13</v>
      </c>
      <c r="AC185" s="10">
        <f t="shared" si="98"/>
        <v>0.63655899999999999</v>
      </c>
      <c r="AD185" s="63">
        <v>108656</v>
      </c>
      <c r="AE185" s="10">
        <f t="shared" si="99"/>
        <v>0.78773400000000005</v>
      </c>
      <c r="AF185" s="10">
        <f t="shared" si="127"/>
        <v>0.31808900000000001</v>
      </c>
      <c r="AG185" s="66">
        <f t="shared" si="100"/>
        <v>0.31808900000000001</v>
      </c>
      <c r="AH185" s="67">
        <f t="shared" si="101"/>
        <v>0</v>
      </c>
      <c r="AI185" s="68">
        <f t="shared" si="118"/>
        <v>0.31808900000000001</v>
      </c>
      <c r="AJ185" s="63">
        <v>0</v>
      </c>
      <c r="AK185">
        <v>0</v>
      </c>
      <c r="AL185" s="26">
        <f t="shared" si="119"/>
        <v>0</v>
      </c>
      <c r="AM185" s="63">
        <v>0</v>
      </c>
      <c r="AN185">
        <v>0</v>
      </c>
      <c r="AO185" s="26">
        <f t="shared" si="120"/>
        <v>0</v>
      </c>
      <c r="AP185" s="26">
        <f t="shared" si="102"/>
        <v>14539736</v>
      </c>
      <c r="AQ185" s="26">
        <f t="shared" si="121"/>
        <v>14539736</v>
      </c>
      <c r="AR185" s="69">
        <v>9348852</v>
      </c>
      <c r="AS185" s="69">
        <f t="shared" si="128"/>
        <v>14539736</v>
      </c>
      <c r="AT185" s="63">
        <v>14676017</v>
      </c>
      <c r="AU185" s="26">
        <f t="shared" si="129"/>
        <v>136281</v>
      </c>
      <c r="AV185" s="70" t="str">
        <f t="shared" si="131"/>
        <v>No</v>
      </c>
      <c r="AW185" s="69">
        <f t="shared" si="122"/>
        <v>0</v>
      </c>
      <c r="AX185" s="71">
        <f t="shared" si="123"/>
        <v>14676017</v>
      </c>
      <c r="AY185" s="72">
        <f t="shared" si="130"/>
        <v>14676017</v>
      </c>
      <c r="AZ185" s="73">
        <f t="shared" si="124"/>
        <v>0</v>
      </c>
      <c r="BA185" s="73"/>
      <c r="BB185" s="73">
        <f t="shared" si="125"/>
        <v>12743.745382412882</v>
      </c>
      <c r="BC185" s="26"/>
      <c r="BE185" s="74">
        <f t="shared" si="126"/>
        <v>-136281</v>
      </c>
      <c r="BF185" s="74">
        <f t="shared" si="103"/>
        <v>-136281</v>
      </c>
      <c r="BG185" s="74">
        <f t="shared" si="103"/>
        <v>-116806.44510000013</v>
      </c>
      <c r="BH185" s="74">
        <f t="shared" si="103"/>
        <v>-97334.810701830313</v>
      </c>
      <c r="BI185" s="74">
        <f t="shared" si="103"/>
        <v>-77867.848561463878</v>
      </c>
      <c r="BJ185" s="74">
        <f t="shared" si="103"/>
        <v>-58400.886421097443</v>
      </c>
      <c r="BK185" s="74">
        <f t="shared" si="103"/>
        <v>-38935.870976945385</v>
      </c>
      <c r="BL185" s="74">
        <f t="shared" si="103"/>
        <v>-19467.935488473624</v>
      </c>
      <c r="BM185" s="74"/>
      <c r="BO185" s="74">
        <f t="shared" si="104"/>
        <v>0</v>
      </c>
      <c r="BP185" s="74">
        <f t="shared" si="104"/>
        <v>-19474.554899999999</v>
      </c>
      <c r="BQ185" s="74">
        <f t="shared" si="104"/>
        <v>-19471.634398170019</v>
      </c>
      <c r="BR185" s="74">
        <f t="shared" si="104"/>
        <v>-19466.962140366064</v>
      </c>
      <c r="BS185" s="74">
        <f t="shared" si="104"/>
        <v>-19466.962140365969</v>
      </c>
      <c r="BT185" s="74">
        <f t="shared" si="104"/>
        <v>-19465.015444151777</v>
      </c>
      <c r="BU185" s="74">
        <f t="shared" si="104"/>
        <v>-19467.935488472693</v>
      </c>
      <c r="BV185" s="74">
        <f t="shared" si="94"/>
        <v>-19467.935488473624</v>
      </c>
      <c r="BX185" s="74">
        <f t="shared" si="105"/>
        <v>14676017</v>
      </c>
      <c r="BY185" s="74">
        <f t="shared" si="106"/>
        <v>14656542.4451</v>
      </c>
      <c r="BZ185" s="74">
        <f t="shared" si="106"/>
        <v>14637070.81070183</v>
      </c>
      <c r="CA185" s="74">
        <f t="shared" si="106"/>
        <v>14617603.848561464</v>
      </c>
      <c r="CB185" s="74">
        <f t="shared" si="106"/>
        <v>14598136.886421097</v>
      </c>
      <c r="CC185" s="74">
        <f t="shared" si="106"/>
        <v>14578671.870976945</v>
      </c>
      <c r="CD185" s="74">
        <f t="shared" si="106"/>
        <v>14559203.935488474</v>
      </c>
      <c r="CE185" s="74">
        <f t="shared" si="106"/>
        <v>14539736</v>
      </c>
      <c r="CF185" s="74"/>
      <c r="CG185" s="74">
        <f t="shared" si="107"/>
        <v>14676017</v>
      </c>
      <c r="CH185" s="74">
        <f t="shared" si="132"/>
        <v>14656542.4451</v>
      </c>
      <c r="CI185" s="74">
        <f t="shared" si="132"/>
        <v>14637070.81070183</v>
      </c>
      <c r="CJ185" s="74">
        <f t="shared" si="132"/>
        <v>14617603.848561464</v>
      </c>
      <c r="CK185" s="74">
        <f t="shared" si="132"/>
        <v>14598136.886421097</v>
      </c>
      <c r="CL185" s="74">
        <f t="shared" si="132"/>
        <v>14578671.870976945</v>
      </c>
      <c r="CM185" s="74">
        <f t="shared" si="132"/>
        <v>14559203.935488474</v>
      </c>
      <c r="CN185" s="74">
        <f t="shared" si="132"/>
        <v>14539736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>
        <v>0</v>
      </c>
      <c r="H186" s="6">
        <v>160</v>
      </c>
      <c r="I186" s="2" t="s">
        <v>347</v>
      </c>
      <c r="J186" s="60"/>
      <c r="K186" s="123">
        <v>561.49</v>
      </c>
      <c r="L186" s="62"/>
      <c r="M186" s="121">
        <v>164</v>
      </c>
      <c r="N186" s="64">
        <f t="shared" si="109"/>
        <v>49.2</v>
      </c>
      <c r="O186" s="64">
        <f t="shared" si="110"/>
        <v>336.89</v>
      </c>
      <c r="P186" s="64">
        <f t="shared" si="111"/>
        <v>0</v>
      </c>
      <c r="Q186" s="64">
        <f t="shared" si="112"/>
        <v>0</v>
      </c>
      <c r="R186" s="65">
        <f t="shared" si="113"/>
        <v>0.28999999999999998</v>
      </c>
      <c r="S186" s="65">
        <f t="shared" si="95"/>
        <v>0</v>
      </c>
      <c r="T186" s="64">
        <f t="shared" si="96"/>
        <v>0</v>
      </c>
      <c r="U186" s="64">
        <f t="shared" si="114"/>
        <v>0</v>
      </c>
      <c r="V186" s="124">
        <v>13</v>
      </c>
      <c r="W186" s="64">
        <f t="shared" si="115"/>
        <v>3.25</v>
      </c>
      <c r="X186" s="27">
        <f t="shared" si="116"/>
        <v>49.2</v>
      </c>
      <c r="Y186" s="11">
        <f t="shared" si="117"/>
        <v>613.94000000000005</v>
      </c>
      <c r="Z186" s="61">
        <v>845524913.66999996</v>
      </c>
      <c r="AA186" s="63">
        <v>5544</v>
      </c>
      <c r="AB186" s="27">
        <f t="shared" si="97"/>
        <v>152511.71</v>
      </c>
      <c r="AC186" s="10">
        <f t="shared" si="98"/>
        <v>0.59455899999999995</v>
      </c>
      <c r="AD186" s="63">
        <v>85893</v>
      </c>
      <c r="AE186" s="10">
        <f t="shared" si="99"/>
        <v>0.62270700000000001</v>
      </c>
      <c r="AF186" s="10">
        <f t="shared" si="127"/>
        <v>0.39699699999999999</v>
      </c>
      <c r="AG186" s="66">
        <f t="shared" si="100"/>
        <v>0.39699699999999999</v>
      </c>
      <c r="AH186" s="67">
        <f t="shared" si="101"/>
        <v>0</v>
      </c>
      <c r="AI186" s="68">
        <f t="shared" si="118"/>
        <v>0.39699699999999999</v>
      </c>
      <c r="AJ186" s="63">
        <v>190</v>
      </c>
      <c r="AK186">
        <v>4</v>
      </c>
      <c r="AL186" s="26">
        <f t="shared" si="119"/>
        <v>76000</v>
      </c>
      <c r="AM186" s="63">
        <v>0</v>
      </c>
      <c r="AN186">
        <v>0</v>
      </c>
      <c r="AO186" s="26">
        <f t="shared" si="120"/>
        <v>0</v>
      </c>
      <c r="AP186" s="26">
        <f t="shared" si="102"/>
        <v>2809015</v>
      </c>
      <c r="AQ186" s="26">
        <f t="shared" si="121"/>
        <v>2885015</v>
      </c>
      <c r="AR186" s="69">
        <v>3637161</v>
      </c>
      <c r="AS186" s="69">
        <f t="shared" si="128"/>
        <v>2885015</v>
      </c>
      <c r="AT186" s="63">
        <v>3456594</v>
      </c>
      <c r="AU186" s="26">
        <f t="shared" si="129"/>
        <v>571579</v>
      </c>
      <c r="AV186" s="70" t="str">
        <f t="shared" si="131"/>
        <v>No</v>
      </c>
      <c r="AW186" s="69">
        <f t="shared" si="122"/>
        <v>0</v>
      </c>
      <c r="AX186" s="71">
        <f t="shared" si="123"/>
        <v>3456594</v>
      </c>
      <c r="AY186" s="72">
        <f t="shared" si="130"/>
        <v>3456594</v>
      </c>
      <c r="AZ186" s="73">
        <f t="shared" si="124"/>
        <v>0</v>
      </c>
      <c r="BA186" s="73"/>
      <c r="BB186" s="73">
        <f t="shared" si="125"/>
        <v>12601.575272934515</v>
      </c>
      <c r="BC186" s="26"/>
      <c r="BE186" s="74">
        <f t="shared" si="126"/>
        <v>-571579</v>
      </c>
      <c r="BF186" s="74">
        <f t="shared" si="103"/>
        <v>-571579</v>
      </c>
      <c r="BG186" s="74">
        <f t="shared" si="103"/>
        <v>-489900.3609000002</v>
      </c>
      <c r="BH186" s="74">
        <f t="shared" si="103"/>
        <v>-408233.97073796997</v>
      </c>
      <c r="BI186" s="74">
        <f t="shared" si="103"/>
        <v>-326587.17659037607</v>
      </c>
      <c r="BJ186" s="74">
        <f t="shared" si="103"/>
        <v>-244940.38244278217</v>
      </c>
      <c r="BK186" s="74">
        <f t="shared" si="103"/>
        <v>-163301.75297460286</v>
      </c>
      <c r="BL186" s="74">
        <f t="shared" si="103"/>
        <v>-81650.876487301663</v>
      </c>
      <c r="BM186" s="74"/>
      <c r="BO186" s="74">
        <f t="shared" si="104"/>
        <v>0</v>
      </c>
      <c r="BP186" s="74">
        <f t="shared" si="104"/>
        <v>-81678.6391</v>
      </c>
      <c r="BQ186" s="74">
        <f t="shared" si="104"/>
        <v>-81666.390162030031</v>
      </c>
      <c r="BR186" s="74">
        <f t="shared" si="104"/>
        <v>-81646.794147594002</v>
      </c>
      <c r="BS186" s="74">
        <f t="shared" si="104"/>
        <v>-81646.794147594017</v>
      </c>
      <c r="BT186" s="74">
        <f t="shared" si="104"/>
        <v>-81638.629468179293</v>
      </c>
      <c r="BU186" s="74">
        <f t="shared" si="104"/>
        <v>-81650.87648730143</v>
      </c>
      <c r="BV186" s="74">
        <f t="shared" si="94"/>
        <v>-81650.876487301663</v>
      </c>
      <c r="BX186" s="74">
        <f t="shared" si="105"/>
        <v>3456594</v>
      </c>
      <c r="BY186" s="74">
        <f t="shared" si="106"/>
        <v>3374915.3609000002</v>
      </c>
      <c r="BZ186" s="74">
        <f t="shared" si="106"/>
        <v>3293248.97073797</v>
      </c>
      <c r="CA186" s="74">
        <f t="shared" si="106"/>
        <v>3211602.1765903761</v>
      </c>
      <c r="CB186" s="74">
        <f t="shared" si="106"/>
        <v>3129955.3824427822</v>
      </c>
      <c r="CC186" s="74">
        <f t="shared" si="106"/>
        <v>3048316.7529746029</v>
      </c>
      <c r="CD186" s="74">
        <f t="shared" si="106"/>
        <v>2966665.8764873017</v>
      </c>
      <c r="CE186" s="74">
        <f t="shared" si="106"/>
        <v>2885015</v>
      </c>
      <c r="CF186" s="74"/>
      <c r="CG186" s="74">
        <f t="shared" si="107"/>
        <v>3456594</v>
      </c>
      <c r="CH186" s="74">
        <f t="shared" si="132"/>
        <v>3374915.3609000002</v>
      </c>
      <c r="CI186" s="74">
        <f t="shared" si="132"/>
        <v>3293248.97073797</v>
      </c>
      <c r="CJ186" s="74">
        <f t="shared" si="132"/>
        <v>3211602.1765903761</v>
      </c>
      <c r="CK186" s="74">
        <f t="shared" si="132"/>
        <v>3129955.3824427822</v>
      </c>
      <c r="CL186" s="74">
        <f t="shared" si="132"/>
        <v>3048316.7529746029</v>
      </c>
      <c r="CM186" s="74">
        <f t="shared" si="132"/>
        <v>2966665.8764873017</v>
      </c>
      <c r="CN186" s="74">
        <f t="shared" si="132"/>
        <v>2885015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>
        <v>0</v>
      </c>
      <c r="H187" s="6">
        <v>161</v>
      </c>
      <c r="I187" s="2" t="s">
        <v>348</v>
      </c>
      <c r="J187" s="60"/>
      <c r="K187" s="123">
        <v>3649.92</v>
      </c>
      <c r="L187" s="62"/>
      <c r="M187" s="121">
        <v>205</v>
      </c>
      <c r="N187" s="64">
        <f t="shared" si="109"/>
        <v>61.5</v>
      </c>
      <c r="O187" s="64">
        <f t="shared" si="110"/>
        <v>2189.9499999999998</v>
      </c>
      <c r="P187" s="64">
        <f t="shared" si="111"/>
        <v>0</v>
      </c>
      <c r="Q187" s="64">
        <f t="shared" si="112"/>
        <v>0</v>
      </c>
      <c r="R187" s="65">
        <f t="shared" si="113"/>
        <v>0.06</v>
      </c>
      <c r="S187" s="65">
        <f t="shared" si="95"/>
        <v>0</v>
      </c>
      <c r="T187" s="64">
        <f t="shared" si="96"/>
        <v>0</v>
      </c>
      <c r="U187" s="64">
        <f t="shared" si="114"/>
        <v>0</v>
      </c>
      <c r="V187" s="124">
        <v>62</v>
      </c>
      <c r="W187" s="64">
        <f t="shared" si="115"/>
        <v>15.5</v>
      </c>
      <c r="X187" s="27">
        <f t="shared" si="116"/>
        <v>61.5</v>
      </c>
      <c r="Y187" s="11">
        <f t="shared" si="117"/>
        <v>3726.92</v>
      </c>
      <c r="Z187" s="61">
        <v>7563317829.6700001</v>
      </c>
      <c r="AA187" s="63">
        <v>18457</v>
      </c>
      <c r="AB187" s="27">
        <f t="shared" si="97"/>
        <v>409780.45</v>
      </c>
      <c r="AC187" s="10">
        <f t="shared" si="98"/>
        <v>1.5975090000000001</v>
      </c>
      <c r="AD187" s="63">
        <v>230545</v>
      </c>
      <c r="AE187" s="10">
        <f t="shared" si="99"/>
        <v>1.6714039999999999</v>
      </c>
      <c r="AF187" s="10">
        <f t="shared" si="127"/>
        <v>-0.61967799999999995</v>
      </c>
      <c r="AG187" s="66">
        <f t="shared" si="100"/>
        <v>0.01</v>
      </c>
      <c r="AH187" s="67">
        <f t="shared" si="101"/>
        <v>0</v>
      </c>
      <c r="AI187" s="68">
        <f t="shared" si="118"/>
        <v>0.01</v>
      </c>
      <c r="AJ187" s="63">
        <v>0</v>
      </c>
      <c r="AK187">
        <v>0</v>
      </c>
      <c r="AL187" s="26">
        <f t="shared" si="119"/>
        <v>0</v>
      </c>
      <c r="AM187" s="63">
        <v>0</v>
      </c>
      <c r="AN187">
        <v>0</v>
      </c>
      <c r="AO187" s="26">
        <f t="shared" si="120"/>
        <v>0</v>
      </c>
      <c r="AP187" s="26">
        <f t="shared" si="102"/>
        <v>429528</v>
      </c>
      <c r="AQ187" s="26">
        <f t="shared" si="121"/>
        <v>429528</v>
      </c>
      <c r="AR187" s="69">
        <v>462941</v>
      </c>
      <c r="AS187" s="69">
        <f t="shared" si="128"/>
        <v>429528</v>
      </c>
      <c r="AT187" s="63">
        <v>461796</v>
      </c>
      <c r="AU187" s="26">
        <f t="shared" si="129"/>
        <v>32268</v>
      </c>
      <c r="AV187" s="70" t="str">
        <f t="shared" si="131"/>
        <v>No</v>
      </c>
      <c r="AW187" s="69">
        <f t="shared" si="122"/>
        <v>0</v>
      </c>
      <c r="AX187" s="71">
        <f t="shared" si="123"/>
        <v>461796</v>
      </c>
      <c r="AY187" s="72">
        <f t="shared" si="130"/>
        <v>461796</v>
      </c>
      <c r="AZ187" s="73">
        <f t="shared" si="124"/>
        <v>0</v>
      </c>
      <c r="BA187" s="73"/>
      <c r="BB187" s="73">
        <f t="shared" si="125"/>
        <v>11768.135465982816</v>
      </c>
      <c r="BC187" s="26"/>
      <c r="BE187" s="74">
        <f t="shared" si="126"/>
        <v>-32268</v>
      </c>
      <c r="BF187" s="74">
        <f t="shared" ref="BF187:BL195" si="133">$AQ187-CG187</f>
        <v>-32268</v>
      </c>
      <c r="BG187" s="74">
        <f t="shared" si="133"/>
        <v>-27656.902799999982</v>
      </c>
      <c r="BH187" s="74">
        <f t="shared" si="133"/>
        <v>-23046.497103239992</v>
      </c>
      <c r="BI187" s="74">
        <f t="shared" si="133"/>
        <v>-18437.19768259197</v>
      </c>
      <c r="BJ187" s="74">
        <f t="shared" si="133"/>
        <v>-13827.898261943948</v>
      </c>
      <c r="BK187" s="74">
        <f t="shared" si="133"/>
        <v>-9219.0597712380113</v>
      </c>
      <c r="BL187" s="74">
        <f t="shared" si="133"/>
        <v>-4609.5298856190057</v>
      </c>
      <c r="BM187" s="74"/>
      <c r="BO187" s="74">
        <f t="shared" ref="BO187:BU195" si="134">BE187*BO$16</f>
        <v>0</v>
      </c>
      <c r="BP187" s="74">
        <f t="shared" si="134"/>
        <v>-4611.0972000000002</v>
      </c>
      <c r="BQ187" s="74">
        <f t="shared" si="134"/>
        <v>-4610.4056967599963</v>
      </c>
      <c r="BR187" s="74">
        <f t="shared" si="134"/>
        <v>-4609.2994206479989</v>
      </c>
      <c r="BS187" s="74">
        <f t="shared" si="134"/>
        <v>-4609.2994206479925</v>
      </c>
      <c r="BT187" s="74">
        <f t="shared" si="134"/>
        <v>-4608.838490705918</v>
      </c>
      <c r="BU187" s="74">
        <f t="shared" si="134"/>
        <v>-4609.5298856190057</v>
      </c>
      <c r="BV187" s="74">
        <f t="shared" si="94"/>
        <v>-4609.5298856190057</v>
      </c>
      <c r="BX187" s="74">
        <f t="shared" si="105"/>
        <v>461796</v>
      </c>
      <c r="BY187" s="74">
        <f t="shared" ref="BY187:CE195" si="135">CG187+BP187</f>
        <v>457184.90279999998</v>
      </c>
      <c r="BZ187" s="74">
        <f t="shared" si="135"/>
        <v>452574.49710323999</v>
      </c>
      <c r="CA187" s="74">
        <f t="shared" si="135"/>
        <v>447965.19768259197</v>
      </c>
      <c r="CB187" s="74">
        <f t="shared" si="135"/>
        <v>443355.89826194395</v>
      </c>
      <c r="CC187" s="74">
        <f t="shared" si="135"/>
        <v>438747.05977123801</v>
      </c>
      <c r="CD187" s="74">
        <f t="shared" si="135"/>
        <v>434137.52988561901</v>
      </c>
      <c r="CE187" s="74">
        <f t="shared" si="135"/>
        <v>429528</v>
      </c>
      <c r="CF187" s="74"/>
      <c r="CG187" s="74">
        <f t="shared" si="107"/>
        <v>461796</v>
      </c>
      <c r="CH187" s="74">
        <f t="shared" ref="CH187:CN195" si="136">IF(OR($C187=1,$B187=1),MAX(BY187,CG187,$AR187),BY187)</f>
        <v>457184.90279999998</v>
      </c>
      <c r="CI187" s="74">
        <f t="shared" si="136"/>
        <v>452574.49710323999</v>
      </c>
      <c r="CJ187" s="74">
        <f t="shared" si="136"/>
        <v>447965.19768259197</v>
      </c>
      <c r="CK187" s="74">
        <f t="shared" si="136"/>
        <v>443355.89826194395</v>
      </c>
      <c r="CL187" s="74">
        <f t="shared" si="136"/>
        <v>438747.05977123801</v>
      </c>
      <c r="CM187" s="74">
        <f t="shared" si="136"/>
        <v>434137.52988561901</v>
      </c>
      <c r="CN187" s="74">
        <f t="shared" si="136"/>
        <v>429528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>
        <v>26</v>
      </c>
      <c r="H188" s="6">
        <v>162</v>
      </c>
      <c r="I188" s="2" t="s">
        <v>349</v>
      </c>
      <c r="J188" s="60"/>
      <c r="K188" s="123">
        <v>1084.8599999999999</v>
      </c>
      <c r="L188" s="76"/>
      <c r="M188" s="121">
        <v>640</v>
      </c>
      <c r="N188" s="64">
        <f t="shared" si="109"/>
        <v>192</v>
      </c>
      <c r="O188" s="64">
        <f t="shared" si="110"/>
        <v>650.91999999999996</v>
      </c>
      <c r="P188" s="64">
        <f t="shared" si="111"/>
        <v>0</v>
      </c>
      <c r="Q188" s="64">
        <f t="shared" si="112"/>
        <v>0</v>
      </c>
      <c r="R188" s="65">
        <f t="shared" si="113"/>
        <v>0.59</v>
      </c>
      <c r="S188" s="65">
        <f t="shared" si="95"/>
        <v>0</v>
      </c>
      <c r="T188" s="64">
        <f t="shared" si="96"/>
        <v>0</v>
      </c>
      <c r="U188" s="64">
        <f t="shared" si="114"/>
        <v>0</v>
      </c>
      <c r="V188" s="124">
        <v>46</v>
      </c>
      <c r="W188" s="64">
        <f t="shared" si="115"/>
        <v>11.5</v>
      </c>
      <c r="X188" s="27">
        <f t="shared" si="116"/>
        <v>192</v>
      </c>
      <c r="Y188" s="11">
        <f t="shared" si="117"/>
        <v>1288.3599999999999</v>
      </c>
      <c r="Z188" s="61">
        <v>1451600801.6700001</v>
      </c>
      <c r="AA188" s="63">
        <v>10240</v>
      </c>
      <c r="AB188" s="27">
        <f t="shared" si="97"/>
        <v>141757.89000000001</v>
      </c>
      <c r="AC188" s="10">
        <f t="shared" si="98"/>
        <v>0.55263600000000002</v>
      </c>
      <c r="AD188" s="63">
        <v>73000</v>
      </c>
      <c r="AE188" s="10">
        <f t="shared" si="99"/>
        <v>0.52923500000000001</v>
      </c>
      <c r="AF188" s="10">
        <f t="shared" si="127"/>
        <v>0.45438400000000001</v>
      </c>
      <c r="AG188" s="66">
        <f t="shared" si="100"/>
        <v>0.45438400000000001</v>
      </c>
      <c r="AH188" s="67">
        <f t="shared" si="101"/>
        <v>0</v>
      </c>
      <c r="AI188" s="68">
        <f t="shared" si="118"/>
        <v>0.45438400000000001</v>
      </c>
      <c r="AJ188" s="63">
        <v>0</v>
      </c>
      <c r="AK188">
        <v>0</v>
      </c>
      <c r="AL188" s="26">
        <f t="shared" si="119"/>
        <v>0</v>
      </c>
      <c r="AM188" s="63">
        <v>437</v>
      </c>
      <c r="AN188">
        <v>6</v>
      </c>
      <c r="AO188" s="26">
        <f t="shared" si="120"/>
        <v>262200</v>
      </c>
      <c r="AP188" s="26">
        <f t="shared" si="102"/>
        <v>6746852</v>
      </c>
      <c r="AQ188" s="26">
        <f t="shared" si="121"/>
        <v>7009052</v>
      </c>
      <c r="AR188" s="69">
        <v>8024957</v>
      </c>
      <c r="AS188" s="69">
        <f t="shared" si="128"/>
        <v>8024957</v>
      </c>
      <c r="AT188" s="63">
        <v>8024957</v>
      </c>
      <c r="AU188" s="26">
        <f t="shared" si="129"/>
        <v>1015905</v>
      </c>
      <c r="AV188" s="70" t="str">
        <f t="shared" si="131"/>
        <v>No</v>
      </c>
      <c r="AW188" s="69">
        <f t="shared" si="122"/>
        <v>0</v>
      </c>
      <c r="AX188" s="71">
        <f t="shared" si="123"/>
        <v>8024957</v>
      </c>
      <c r="AY188" s="72">
        <f t="shared" si="130"/>
        <v>8024957</v>
      </c>
      <c r="AZ188" s="73">
        <f t="shared" si="124"/>
        <v>0</v>
      </c>
      <c r="BA188" s="73"/>
      <c r="BB188" s="73">
        <f t="shared" si="125"/>
        <v>13686.880334789743</v>
      </c>
      <c r="BC188" s="26"/>
      <c r="BE188" s="74">
        <f t="shared" si="126"/>
        <v>-1015905</v>
      </c>
      <c r="BF188" s="74">
        <f t="shared" si="133"/>
        <v>-1015905</v>
      </c>
      <c r="BG188" s="74">
        <f t="shared" si="133"/>
        <v>-1015905</v>
      </c>
      <c r="BH188" s="74">
        <f t="shared" si="133"/>
        <v>-1015905</v>
      </c>
      <c r="BI188" s="74">
        <f t="shared" si="133"/>
        <v>-1015905</v>
      </c>
      <c r="BJ188" s="74">
        <f t="shared" si="133"/>
        <v>-1015905</v>
      </c>
      <c r="BK188" s="74">
        <f t="shared" si="133"/>
        <v>-1015905</v>
      </c>
      <c r="BL188" s="74">
        <f t="shared" si="133"/>
        <v>-1015905</v>
      </c>
      <c r="BM188" s="74"/>
      <c r="BO188" s="74">
        <f t="shared" si="134"/>
        <v>0</v>
      </c>
      <c r="BP188" s="74">
        <f t="shared" si="134"/>
        <v>-145172.82449999999</v>
      </c>
      <c r="BQ188" s="74">
        <f t="shared" si="134"/>
        <v>-169351.36349999998</v>
      </c>
      <c r="BR188" s="74">
        <f t="shared" si="134"/>
        <v>-203181</v>
      </c>
      <c r="BS188" s="74">
        <f t="shared" si="134"/>
        <v>-253976.25</v>
      </c>
      <c r="BT188" s="74">
        <f t="shared" si="134"/>
        <v>-338601.13649999996</v>
      </c>
      <c r="BU188" s="74">
        <f t="shared" si="134"/>
        <v>-507952.5</v>
      </c>
      <c r="BV188" s="74">
        <f t="shared" si="94"/>
        <v>-1015905</v>
      </c>
      <c r="BX188" s="74">
        <f t="shared" si="105"/>
        <v>8024957</v>
      </c>
      <c r="BY188" s="74">
        <f t="shared" si="135"/>
        <v>7879784.1754999999</v>
      </c>
      <c r="BZ188" s="74">
        <f t="shared" si="135"/>
        <v>7855605.6365</v>
      </c>
      <c r="CA188" s="74">
        <f t="shared" si="135"/>
        <v>7821776</v>
      </c>
      <c r="CB188" s="74">
        <f t="shared" si="135"/>
        <v>7770980.75</v>
      </c>
      <c r="CC188" s="74">
        <f t="shared" si="135"/>
        <v>7686355.8635</v>
      </c>
      <c r="CD188" s="74">
        <f t="shared" si="135"/>
        <v>7517004.5</v>
      </c>
      <c r="CE188" s="74">
        <f t="shared" si="135"/>
        <v>7009052</v>
      </c>
      <c r="CF188" s="74"/>
      <c r="CG188" s="74">
        <f t="shared" si="107"/>
        <v>8024957</v>
      </c>
      <c r="CH188" s="74">
        <f t="shared" si="136"/>
        <v>8024957</v>
      </c>
      <c r="CI188" s="74">
        <f t="shared" si="136"/>
        <v>8024957</v>
      </c>
      <c r="CJ188" s="74">
        <f t="shared" si="136"/>
        <v>8024957</v>
      </c>
      <c r="CK188" s="74">
        <f t="shared" si="136"/>
        <v>8024957</v>
      </c>
      <c r="CL188" s="74">
        <f t="shared" si="136"/>
        <v>8024957</v>
      </c>
      <c r="CM188" s="74">
        <f t="shared" si="136"/>
        <v>8024957</v>
      </c>
      <c r="CN188" s="74">
        <f t="shared" si="136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>
        <v>6</v>
      </c>
      <c r="H189" s="6">
        <v>163</v>
      </c>
      <c r="I189" s="2" t="s">
        <v>350</v>
      </c>
      <c r="J189" s="60"/>
      <c r="K189" s="123">
        <v>2985.57</v>
      </c>
      <c r="L189" s="76"/>
      <c r="M189" s="121">
        <v>2258</v>
      </c>
      <c r="N189" s="64">
        <f t="shared" si="109"/>
        <v>677.4</v>
      </c>
      <c r="O189" s="64">
        <f t="shared" si="110"/>
        <v>1791.34</v>
      </c>
      <c r="P189" s="64">
        <f t="shared" si="111"/>
        <v>466.66000000000008</v>
      </c>
      <c r="Q189" s="64">
        <f t="shared" si="112"/>
        <v>70</v>
      </c>
      <c r="R189" s="65">
        <f t="shared" si="113"/>
        <v>0.76</v>
      </c>
      <c r="S189" s="65">
        <f t="shared" si="95"/>
        <v>0.16000000000000003</v>
      </c>
      <c r="T189" s="64">
        <f t="shared" si="96"/>
        <v>477.69</v>
      </c>
      <c r="U189" s="64">
        <f t="shared" si="114"/>
        <v>71.650000000000006</v>
      </c>
      <c r="V189" s="124">
        <v>997</v>
      </c>
      <c r="W189" s="64">
        <f t="shared" si="115"/>
        <v>249.25</v>
      </c>
      <c r="X189" s="27">
        <f t="shared" si="116"/>
        <v>677.4</v>
      </c>
      <c r="Y189" s="11">
        <f t="shared" si="117"/>
        <v>3982.2200000000003</v>
      </c>
      <c r="Z189" s="61">
        <v>1916036209.6700001</v>
      </c>
      <c r="AA189" s="63">
        <v>24399</v>
      </c>
      <c r="AB189" s="27">
        <f t="shared" si="97"/>
        <v>78529.289999999994</v>
      </c>
      <c r="AC189" s="10">
        <f t="shared" si="98"/>
        <v>0.306143</v>
      </c>
      <c r="AD189" s="63">
        <v>54533</v>
      </c>
      <c r="AE189" s="10">
        <f t="shared" si="99"/>
        <v>0.39535300000000001</v>
      </c>
      <c r="AF189" s="10">
        <f t="shared" si="127"/>
        <v>0.66709399999999996</v>
      </c>
      <c r="AG189" s="66">
        <f t="shared" si="100"/>
        <v>0.66709399999999996</v>
      </c>
      <c r="AH189" s="67">
        <f t="shared" si="101"/>
        <v>0.05</v>
      </c>
      <c r="AI189" s="68">
        <f t="shared" si="118"/>
        <v>0.71709400000000001</v>
      </c>
      <c r="AJ189" s="63">
        <v>0</v>
      </c>
      <c r="AK189">
        <v>0</v>
      </c>
      <c r="AL189" s="26">
        <f t="shared" si="119"/>
        <v>0</v>
      </c>
      <c r="AM189" s="63">
        <v>0</v>
      </c>
      <c r="AN189">
        <v>0</v>
      </c>
      <c r="AO189" s="26">
        <f t="shared" si="120"/>
        <v>0</v>
      </c>
      <c r="AP189" s="26">
        <f t="shared" si="102"/>
        <v>32911090</v>
      </c>
      <c r="AQ189" s="26">
        <f t="shared" si="121"/>
        <v>32911090</v>
      </c>
      <c r="AR189" s="69">
        <v>26582071</v>
      </c>
      <c r="AS189" s="69">
        <f t="shared" si="128"/>
        <v>33829263</v>
      </c>
      <c r="AT189" s="63">
        <v>33829263</v>
      </c>
      <c r="AU189" s="26">
        <f t="shared" si="129"/>
        <v>918173</v>
      </c>
      <c r="AV189" s="70" t="str">
        <f t="shared" si="131"/>
        <v>No</v>
      </c>
      <c r="AW189" s="69">
        <f t="shared" si="122"/>
        <v>0</v>
      </c>
      <c r="AX189" s="71">
        <f t="shared" si="123"/>
        <v>33829263</v>
      </c>
      <c r="AY189" s="72">
        <f t="shared" si="130"/>
        <v>33829263</v>
      </c>
      <c r="AZ189" s="73">
        <f t="shared" si="124"/>
        <v>0</v>
      </c>
      <c r="BA189" s="73"/>
      <c r="BB189" s="73">
        <f t="shared" si="125"/>
        <v>15372.302608882055</v>
      </c>
      <c r="BC189" s="26"/>
      <c r="BE189" s="74">
        <f t="shared" si="126"/>
        <v>-918173</v>
      </c>
      <c r="BF189" s="74">
        <f t="shared" si="133"/>
        <v>-918173</v>
      </c>
      <c r="BG189" s="74">
        <f t="shared" si="133"/>
        <v>-918173</v>
      </c>
      <c r="BH189" s="74">
        <f t="shared" si="133"/>
        <v>-918173</v>
      </c>
      <c r="BI189" s="74">
        <f t="shared" si="133"/>
        <v>-918173</v>
      </c>
      <c r="BJ189" s="74">
        <f t="shared" si="133"/>
        <v>-918173</v>
      </c>
      <c r="BK189" s="74">
        <f t="shared" si="133"/>
        <v>-918173</v>
      </c>
      <c r="BL189" s="74">
        <f t="shared" si="133"/>
        <v>-918173</v>
      </c>
      <c r="BM189" s="74"/>
      <c r="BO189" s="74">
        <f t="shared" si="134"/>
        <v>0</v>
      </c>
      <c r="BP189" s="74">
        <f t="shared" si="134"/>
        <v>-131206.92170000001</v>
      </c>
      <c r="BQ189" s="74">
        <f t="shared" si="134"/>
        <v>-153059.43909999999</v>
      </c>
      <c r="BR189" s="74">
        <f t="shared" si="134"/>
        <v>-183634.6</v>
      </c>
      <c r="BS189" s="74">
        <f t="shared" si="134"/>
        <v>-229543.25</v>
      </c>
      <c r="BT189" s="74">
        <f t="shared" si="134"/>
        <v>-306027.06089999998</v>
      </c>
      <c r="BU189" s="74">
        <f t="shared" si="134"/>
        <v>-459086.5</v>
      </c>
      <c r="BV189" s="74">
        <f t="shared" si="94"/>
        <v>-918173</v>
      </c>
      <c r="BX189" s="74">
        <f t="shared" si="105"/>
        <v>33829263</v>
      </c>
      <c r="BY189" s="74">
        <f t="shared" si="135"/>
        <v>33698056.078299999</v>
      </c>
      <c r="BZ189" s="74">
        <f t="shared" si="135"/>
        <v>33676203.560900003</v>
      </c>
      <c r="CA189" s="74">
        <f t="shared" si="135"/>
        <v>33645628.399999999</v>
      </c>
      <c r="CB189" s="74">
        <f t="shared" si="135"/>
        <v>33599719.75</v>
      </c>
      <c r="CC189" s="74">
        <f t="shared" si="135"/>
        <v>33523235.939100001</v>
      </c>
      <c r="CD189" s="74">
        <f t="shared" si="135"/>
        <v>33370176.5</v>
      </c>
      <c r="CE189" s="74">
        <f t="shared" si="135"/>
        <v>32911090</v>
      </c>
      <c r="CF189" s="74"/>
      <c r="CG189" s="74">
        <f t="shared" si="107"/>
        <v>33829263</v>
      </c>
      <c r="CH189" s="74">
        <f t="shared" si="136"/>
        <v>33829263</v>
      </c>
      <c r="CI189" s="74">
        <f t="shared" si="136"/>
        <v>33829263</v>
      </c>
      <c r="CJ189" s="74">
        <f t="shared" si="136"/>
        <v>33829263</v>
      </c>
      <c r="CK189" s="74">
        <f t="shared" si="136"/>
        <v>33829263</v>
      </c>
      <c r="CL189" s="74">
        <f t="shared" si="136"/>
        <v>33829263</v>
      </c>
      <c r="CM189" s="74">
        <f t="shared" si="136"/>
        <v>33829263</v>
      </c>
      <c r="CN189" s="74">
        <f t="shared" si="136"/>
        <v>33829263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>
        <v>40</v>
      </c>
      <c r="H190" s="6">
        <v>164</v>
      </c>
      <c r="I190" s="2" t="s">
        <v>351</v>
      </c>
      <c r="J190" s="60"/>
      <c r="K190" s="123">
        <v>3694.59</v>
      </c>
      <c r="L190" s="76"/>
      <c r="M190" s="121">
        <v>1890</v>
      </c>
      <c r="N190" s="64">
        <f t="shared" si="109"/>
        <v>567</v>
      </c>
      <c r="O190" s="64">
        <f t="shared" si="110"/>
        <v>2216.75</v>
      </c>
      <c r="P190" s="64">
        <f t="shared" si="111"/>
        <v>0</v>
      </c>
      <c r="Q190" s="64">
        <f t="shared" si="112"/>
        <v>0</v>
      </c>
      <c r="R190" s="65">
        <f t="shared" si="113"/>
        <v>0.51</v>
      </c>
      <c r="S190" s="65">
        <f t="shared" si="95"/>
        <v>0</v>
      </c>
      <c r="T190" s="64">
        <f t="shared" si="96"/>
        <v>0</v>
      </c>
      <c r="U190" s="64">
        <f t="shared" si="114"/>
        <v>0</v>
      </c>
      <c r="V190" s="124">
        <v>135</v>
      </c>
      <c r="W190" s="64">
        <f t="shared" si="115"/>
        <v>33.75</v>
      </c>
      <c r="X190" s="27">
        <f t="shared" si="116"/>
        <v>567</v>
      </c>
      <c r="Y190" s="11">
        <f t="shared" si="117"/>
        <v>4295.34</v>
      </c>
      <c r="Z190" s="61">
        <v>6010428915</v>
      </c>
      <c r="AA190" s="63">
        <v>29453</v>
      </c>
      <c r="AB190" s="27">
        <f t="shared" si="97"/>
        <v>204068.48000000001</v>
      </c>
      <c r="AC190" s="10">
        <f t="shared" si="98"/>
        <v>0.79555100000000001</v>
      </c>
      <c r="AD190" s="63">
        <v>103521</v>
      </c>
      <c r="AE190" s="10">
        <f t="shared" si="99"/>
        <v>0.75050600000000001</v>
      </c>
      <c r="AF190" s="10">
        <f t="shared" si="127"/>
        <v>0.21796299999999999</v>
      </c>
      <c r="AG190" s="66">
        <f t="shared" si="100"/>
        <v>0.21796299999999999</v>
      </c>
      <c r="AH190" s="67">
        <f t="shared" si="101"/>
        <v>0</v>
      </c>
      <c r="AI190" s="68">
        <f t="shared" si="118"/>
        <v>0.21796299999999999</v>
      </c>
      <c r="AJ190" s="63">
        <v>0</v>
      </c>
      <c r="AK190">
        <v>0</v>
      </c>
      <c r="AL190" s="26">
        <f t="shared" si="119"/>
        <v>0</v>
      </c>
      <c r="AM190" s="63">
        <v>0</v>
      </c>
      <c r="AN190">
        <v>0</v>
      </c>
      <c r="AO190" s="26">
        <f t="shared" si="120"/>
        <v>0</v>
      </c>
      <c r="AP190" s="26">
        <f t="shared" si="102"/>
        <v>10789995</v>
      </c>
      <c r="AQ190" s="26">
        <f t="shared" si="121"/>
        <v>10789995</v>
      </c>
      <c r="AR190" s="69">
        <v>12130392</v>
      </c>
      <c r="AS190" s="69">
        <f t="shared" si="128"/>
        <v>12130392</v>
      </c>
      <c r="AT190" s="63">
        <v>12130392</v>
      </c>
      <c r="AU190" s="26">
        <f t="shared" si="129"/>
        <v>1340397</v>
      </c>
      <c r="AV190" s="70" t="str">
        <f t="shared" si="131"/>
        <v>No</v>
      </c>
      <c r="AW190" s="69">
        <f t="shared" si="122"/>
        <v>0</v>
      </c>
      <c r="AX190" s="71">
        <f t="shared" si="123"/>
        <v>12130392</v>
      </c>
      <c r="AY190" s="72">
        <f t="shared" si="130"/>
        <v>12130392</v>
      </c>
      <c r="AZ190" s="73">
        <f t="shared" si="124"/>
        <v>0</v>
      </c>
      <c r="BA190" s="73"/>
      <c r="BB190" s="73">
        <f t="shared" si="125"/>
        <v>13398.995152371441</v>
      </c>
      <c r="BC190" s="26"/>
      <c r="BE190" s="74">
        <f t="shared" si="126"/>
        <v>-1340397</v>
      </c>
      <c r="BF190" s="74">
        <f t="shared" si="133"/>
        <v>-1340397</v>
      </c>
      <c r="BG190" s="74">
        <f t="shared" si="133"/>
        <v>-1340397</v>
      </c>
      <c r="BH190" s="74">
        <f t="shared" si="133"/>
        <v>-1340397</v>
      </c>
      <c r="BI190" s="74">
        <f t="shared" si="133"/>
        <v>-1340397</v>
      </c>
      <c r="BJ190" s="74">
        <f t="shared" si="133"/>
        <v>-1340397</v>
      </c>
      <c r="BK190" s="74">
        <f t="shared" si="133"/>
        <v>-1340397</v>
      </c>
      <c r="BL190" s="74">
        <f t="shared" si="133"/>
        <v>-1340397</v>
      </c>
      <c r="BM190" s="74"/>
      <c r="BO190" s="74">
        <f t="shared" si="134"/>
        <v>0</v>
      </c>
      <c r="BP190" s="74">
        <f t="shared" si="134"/>
        <v>-191542.73129999998</v>
      </c>
      <c r="BQ190" s="74">
        <f t="shared" si="134"/>
        <v>-223444.17989999999</v>
      </c>
      <c r="BR190" s="74">
        <f t="shared" si="134"/>
        <v>-268079.40000000002</v>
      </c>
      <c r="BS190" s="74">
        <f t="shared" si="134"/>
        <v>-335099.25</v>
      </c>
      <c r="BT190" s="74">
        <f t="shared" si="134"/>
        <v>-446754.32009999995</v>
      </c>
      <c r="BU190" s="74">
        <f t="shared" si="134"/>
        <v>-670198.5</v>
      </c>
      <c r="BV190" s="74">
        <f t="shared" si="94"/>
        <v>-1340397</v>
      </c>
      <c r="BX190" s="74">
        <f t="shared" si="105"/>
        <v>12130392</v>
      </c>
      <c r="BY190" s="74">
        <f t="shared" si="135"/>
        <v>11938849.2687</v>
      </c>
      <c r="BZ190" s="74">
        <f t="shared" si="135"/>
        <v>11906947.8201</v>
      </c>
      <c r="CA190" s="74">
        <f t="shared" si="135"/>
        <v>11862312.6</v>
      </c>
      <c r="CB190" s="74">
        <f t="shared" si="135"/>
        <v>11795292.75</v>
      </c>
      <c r="CC190" s="74">
        <f t="shared" si="135"/>
        <v>11683637.6799</v>
      </c>
      <c r="CD190" s="74">
        <f t="shared" si="135"/>
        <v>11460193.5</v>
      </c>
      <c r="CE190" s="74">
        <f t="shared" si="135"/>
        <v>10789995</v>
      </c>
      <c r="CF190" s="74"/>
      <c r="CG190" s="74">
        <f t="shared" si="107"/>
        <v>12130392</v>
      </c>
      <c r="CH190" s="74">
        <f t="shared" si="136"/>
        <v>12130392</v>
      </c>
      <c r="CI190" s="74">
        <f t="shared" si="136"/>
        <v>12130392</v>
      </c>
      <c r="CJ190" s="74">
        <f t="shared" si="136"/>
        <v>12130392</v>
      </c>
      <c r="CK190" s="74">
        <f t="shared" si="136"/>
        <v>12130392</v>
      </c>
      <c r="CL190" s="74">
        <f t="shared" si="136"/>
        <v>12130392</v>
      </c>
      <c r="CM190" s="74">
        <f t="shared" si="136"/>
        <v>12130392</v>
      </c>
      <c r="CN190" s="74">
        <f t="shared" si="136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>
        <v>0</v>
      </c>
      <c r="H191" s="6">
        <v>165</v>
      </c>
      <c r="I191" s="2" t="s">
        <v>352</v>
      </c>
      <c r="J191" s="60"/>
      <c r="K191" s="123">
        <v>1498.63</v>
      </c>
      <c r="L191" s="62"/>
      <c r="M191" s="121">
        <v>704</v>
      </c>
      <c r="N191" s="64">
        <f t="shared" si="109"/>
        <v>211.2</v>
      </c>
      <c r="O191" s="64">
        <f t="shared" si="110"/>
        <v>899.18</v>
      </c>
      <c r="P191" s="64">
        <f t="shared" si="111"/>
        <v>0</v>
      </c>
      <c r="Q191" s="64">
        <f t="shared" si="112"/>
        <v>0</v>
      </c>
      <c r="R191" s="65">
        <f t="shared" si="113"/>
        <v>0.47</v>
      </c>
      <c r="S191" s="65">
        <f t="shared" si="95"/>
        <v>0</v>
      </c>
      <c r="T191" s="64">
        <f t="shared" si="96"/>
        <v>0</v>
      </c>
      <c r="U191" s="64">
        <f t="shared" si="114"/>
        <v>0</v>
      </c>
      <c r="V191" s="124">
        <v>115</v>
      </c>
      <c r="W191" s="64">
        <f t="shared" si="115"/>
        <v>28.75</v>
      </c>
      <c r="X191" s="27">
        <f t="shared" si="116"/>
        <v>211.2</v>
      </c>
      <c r="Y191" s="11">
        <f t="shared" si="117"/>
        <v>1738.5800000000002</v>
      </c>
      <c r="Z191" s="61">
        <v>2597748499</v>
      </c>
      <c r="AA191" s="63">
        <v>12537</v>
      </c>
      <c r="AB191" s="27">
        <f t="shared" si="97"/>
        <v>207206.55</v>
      </c>
      <c r="AC191" s="10">
        <f t="shared" si="98"/>
        <v>0.80778499999999998</v>
      </c>
      <c r="AD191" s="63">
        <v>85570</v>
      </c>
      <c r="AE191" s="10">
        <f t="shared" si="99"/>
        <v>0.62036500000000006</v>
      </c>
      <c r="AF191" s="10">
        <f t="shared" si="127"/>
        <v>0.248441</v>
      </c>
      <c r="AG191" s="66">
        <f t="shared" si="100"/>
        <v>0.248441</v>
      </c>
      <c r="AH191" s="67">
        <f t="shared" si="101"/>
        <v>0</v>
      </c>
      <c r="AI191" s="68">
        <f t="shared" si="118"/>
        <v>0.248441</v>
      </c>
      <c r="AJ191" s="63">
        <v>0</v>
      </c>
      <c r="AK191">
        <v>0</v>
      </c>
      <c r="AL191" s="26">
        <f t="shared" si="119"/>
        <v>0</v>
      </c>
      <c r="AM191" s="63">
        <v>0</v>
      </c>
      <c r="AN191">
        <v>0</v>
      </c>
      <c r="AO191" s="26">
        <f t="shared" si="120"/>
        <v>0</v>
      </c>
      <c r="AP191" s="26">
        <f t="shared" si="102"/>
        <v>4978046</v>
      </c>
      <c r="AQ191" s="26">
        <f t="shared" si="121"/>
        <v>4978046</v>
      </c>
      <c r="AR191" s="69">
        <v>5167806</v>
      </c>
      <c r="AS191" s="69">
        <f t="shared" si="128"/>
        <v>5225299</v>
      </c>
      <c r="AT191" s="63">
        <v>5225299</v>
      </c>
      <c r="AU191" s="26">
        <f t="shared" si="129"/>
        <v>247253</v>
      </c>
      <c r="AV191" s="70" t="str">
        <f t="shared" si="131"/>
        <v>No</v>
      </c>
      <c r="AW191" s="69">
        <f t="shared" si="122"/>
        <v>0</v>
      </c>
      <c r="AX191" s="71">
        <f t="shared" si="123"/>
        <v>5225299</v>
      </c>
      <c r="AY191" s="72">
        <f t="shared" si="130"/>
        <v>5225299</v>
      </c>
      <c r="AZ191" s="73">
        <f t="shared" si="124"/>
        <v>0</v>
      </c>
      <c r="BA191" s="73"/>
      <c r="BB191" s="73">
        <f t="shared" si="125"/>
        <v>13370.301208437038</v>
      </c>
      <c r="BC191" s="26"/>
      <c r="BE191" s="74">
        <f t="shared" si="126"/>
        <v>-247253</v>
      </c>
      <c r="BF191" s="74">
        <f t="shared" si="133"/>
        <v>-247253</v>
      </c>
      <c r="BG191" s="74">
        <f t="shared" si="133"/>
        <v>-247253</v>
      </c>
      <c r="BH191" s="74">
        <f t="shared" si="133"/>
        <v>-247253</v>
      </c>
      <c r="BI191" s="74">
        <f t="shared" si="133"/>
        <v>-247253</v>
      </c>
      <c r="BJ191" s="74">
        <f t="shared" si="133"/>
        <v>-247253</v>
      </c>
      <c r="BK191" s="74">
        <f t="shared" si="133"/>
        <v>-247253</v>
      </c>
      <c r="BL191" s="74">
        <f t="shared" si="133"/>
        <v>-247253</v>
      </c>
      <c r="BM191" s="74"/>
      <c r="BO191" s="74">
        <f t="shared" si="134"/>
        <v>0</v>
      </c>
      <c r="BP191" s="74">
        <f t="shared" si="134"/>
        <v>-35332.453699999998</v>
      </c>
      <c r="BQ191" s="74">
        <f t="shared" si="134"/>
        <v>-41217.075099999995</v>
      </c>
      <c r="BR191" s="74">
        <f t="shared" si="134"/>
        <v>-49450.600000000006</v>
      </c>
      <c r="BS191" s="74">
        <f t="shared" si="134"/>
        <v>-61813.25</v>
      </c>
      <c r="BT191" s="74">
        <f t="shared" si="134"/>
        <v>-82409.424899999998</v>
      </c>
      <c r="BU191" s="74">
        <f t="shared" si="134"/>
        <v>-123626.5</v>
      </c>
      <c r="BV191" s="74">
        <f t="shared" si="94"/>
        <v>-247253</v>
      </c>
      <c r="BX191" s="74">
        <f t="shared" si="105"/>
        <v>5225299</v>
      </c>
      <c r="BY191" s="74">
        <f t="shared" si="135"/>
        <v>5189966.5462999996</v>
      </c>
      <c r="BZ191" s="74">
        <f t="shared" si="135"/>
        <v>5184081.9249</v>
      </c>
      <c r="CA191" s="74">
        <f t="shared" si="135"/>
        <v>5175848.4000000004</v>
      </c>
      <c r="CB191" s="74">
        <f t="shared" si="135"/>
        <v>5163485.75</v>
      </c>
      <c r="CC191" s="74">
        <f t="shared" si="135"/>
        <v>5142889.5751</v>
      </c>
      <c r="CD191" s="74">
        <f t="shared" si="135"/>
        <v>5101672.5</v>
      </c>
      <c r="CE191" s="74">
        <f t="shared" si="135"/>
        <v>4978046</v>
      </c>
      <c r="CF191" s="74"/>
      <c r="CG191" s="74">
        <f t="shared" si="107"/>
        <v>5225299</v>
      </c>
      <c r="CH191" s="74">
        <f t="shared" si="136"/>
        <v>5225299</v>
      </c>
      <c r="CI191" s="74">
        <f t="shared" si="136"/>
        <v>5225299</v>
      </c>
      <c r="CJ191" s="74">
        <f t="shared" si="136"/>
        <v>5225299</v>
      </c>
      <c r="CK191" s="74">
        <f t="shared" si="136"/>
        <v>5225299</v>
      </c>
      <c r="CL191" s="74">
        <f t="shared" si="136"/>
        <v>5225299</v>
      </c>
      <c r="CM191" s="74">
        <f t="shared" si="136"/>
        <v>5225299</v>
      </c>
      <c r="CN191" s="74">
        <f t="shared" si="136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>
        <v>0</v>
      </c>
      <c r="H192" s="6">
        <v>166</v>
      </c>
      <c r="I192" s="2" t="s">
        <v>353</v>
      </c>
      <c r="J192" s="60"/>
      <c r="K192" s="123">
        <v>2168.9699999999998</v>
      </c>
      <c r="L192" s="62"/>
      <c r="M192" s="121">
        <v>706</v>
      </c>
      <c r="N192" s="64">
        <f t="shared" si="109"/>
        <v>211.8</v>
      </c>
      <c r="O192" s="64">
        <f t="shared" si="110"/>
        <v>1301.3800000000001</v>
      </c>
      <c r="P192" s="64">
        <f t="shared" si="111"/>
        <v>0</v>
      </c>
      <c r="Q192" s="64">
        <f t="shared" si="112"/>
        <v>0</v>
      </c>
      <c r="R192" s="65">
        <f t="shared" si="113"/>
        <v>0.33</v>
      </c>
      <c r="S192" s="65">
        <f t="shared" si="95"/>
        <v>0</v>
      </c>
      <c r="T192" s="64">
        <f t="shared" si="96"/>
        <v>0</v>
      </c>
      <c r="U192" s="64">
        <f t="shared" si="114"/>
        <v>0</v>
      </c>
      <c r="V192" s="124">
        <v>93</v>
      </c>
      <c r="W192" s="64">
        <f t="shared" si="115"/>
        <v>23.25</v>
      </c>
      <c r="X192" s="27">
        <f t="shared" si="116"/>
        <v>211.8</v>
      </c>
      <c r="Y192" s="11">
        <f t="shared" si="117"/>
        <v>2404.02</v>
      </c>
      <c r="Z192" s="61">
        <v>2255847010</v>
      </c>
      <c r="AA192" s="63">
        <v>16190</v>
      </c>
      <c r="AB192" s="27">
        <f t="shared" si="97"/>
        <v>139335.82999999999</v>
      </c>
      <c r="AC192" s="10">
        <f t="shared" si="98"/>
        <v>0.54319399999999995</v>
      </c>
      <c r="AD192" s="63">
        <v>113433</v>
      </c>
      <c r="AE192" s="10">
        <f t="shared" si="99"/>
        <v>0.82236600000000004</v>
      </c>
      <c r="AF192" s="10">
        <f t="shared" si="127"/>
        <v>0.373054</v>
      </c>
      <c r="AG192" s="66">
        <f t="shared" si="100"/>
        <v>0.373054</v>
      </c>
      <c r="AH192" s="67">
        <f t="shared" si="101"/>
        <v>0</v>
      </c>
      <c r="AI192" s="68">
        <f t="shared" si="118"/>
        <v>0.373054</v>
      </c>
      <c r="AJ192" s="63">
        <v>0</v>
      </c>
      <c r="AK192">
        <v>0</v>
      </c>
      <c r="AL192" s="26">
        <f t="shared" si="119"/>
        <v>0</v>
      </c>
      <c r="AM192" s="63">
        <v>0</v>
      </c>
      <c r="AN192">
        <v>0</v>
      </c>
      <c r="AO192" s="26">
        <f t="shared" si="120"/>
        <v>0</v>
      </c>
      <c r="AP192" s="26">
        <f t="shared" si="102"/>
        <v>10335957</v>
      </c>
      <c r="AQ192" s="26">
        <f t="shared" si="121"/>
        <v>10335957</v>
      </c>
      <c r="AR192" s="69">
        <v>13423576</v>
      </c>
      <c r="AS192" s="69">
        <f t="shared" si="128"/>
        <v>10335957</v>
      </c>
      <c r="AT192" s="63">
        <v>12387171</v>
      </c>
      <c r="AU192" s="26">
        <f t="shared" si="129"/>
        <v>2051214</v>
      </c>
      <c r="AV192" s="70" t="str">
        <f t="shared" si="131"/>
        <v>No</v>
      </c>
      <c r="AW192" s="69">
        <f t="shared" si="122"/>
        <v>0</v>
      </c>
      <c r="AX192" s="71">
        <f t="shared" si="123"/>
        <v>12387171</v>
      </c>
      <c r="AY192" s="72">
        <f t="shared" si="130"/>
        <v>12387171</v>
      </c>
      <c r="AZ192" s="73">
        <f t="shared" si="124"/>
        <v>0</v>
      </c>
      <c r="BA192" s="73"/>
      <c r="BB192" s="73">
        <f t="shared" si="125"/>
        <v>12773.957454459953</v>
      </c>
      <c r="BC192" s="26"/>
      <c r="BE192" s="74">
        <f t="shared" si="126"/>
        <v>-2051214</v>
      </c>
      <c r="BF192" s="74">
        <f t="shared" si="133"/>
        <v>-2051214</v>
      </c>
      <c r="BG192" s="74">
        <f t="shared" si="133"/>
        <v>-1758095.5194000006</v>
      </c>
      <c r="BH192" s="74">
        <f t="shared" si="133"/>
        <v>-1465020.9963160213</v>
      </c>
      <c r="BI192" s="74">
        <f t="shared" si="133"/>
        <v>-1172016.7970528174</v>
      </c>
      <c r="BJ192" s="74">
        <f t="shared" si="133"/>
        <v>-879012.59778961353</v>
      </c>
      <c r="BK192" s="74">
        <f t="shared" si="133"/>
        <v>-586037.69894633442</v>
      </c>
      <c r="BL192" s="74">
        <f t="shared" si="133"/>
        <v>-293018.84947316721</v>
      </c>
      <c r="BM192" s="74"/>
      <c r="BO192" s="74">
        <f t="shared" si="134"/>
        <v>0</v>
      </c>
      <c r="BP192" s="74">
        <f t="shared" si="134"/>
        <v>-293118.48060000001</v>
      </c>
      <c r="BQ192" s="74">
        <f t="shared" si="134"/>
        <v>-293074.52308398008</v>
      </c>
      <c r="BR192" s="74">
        <f t="shared" si="134"/>
        <v>-293004.1992632043</v>
      </c>
      <c r="BS192" s="74">
        <f t="shared" si="134"/>
        <v>-293004.19926320435</v>
      </c>
      <c r="BT192" s="74">
        <f t="shared" si="134"/>
        <v>-292974.89884327818</v>
      </c>
      <c r="BU192" s="74">
        <f t="shared" si="134"/>
        <v>-293018.84947316721</v>
      </c>
      <c r="BV192" s="74">
        <f t="shared" si="94"/>
        <v>-293018.84947316721</v>
      </c>
      <c r="BX192" s="74">
        <f t="shared" si="105"/>
        <v>12387171</v>
      </c>
      <c r="BY192" s="74">
        <f t="shared" si="135"/>
        <v>12094052.519400001</v>
      </c>
      <c r="BZ192" s="74">
        <f t="shared" si="135"/>
        <v>11800977.996316021</v>
      </c>
      <c r="CA192" s="74">
        <f t="shared" si="135"/>
        <v>11507973.797052817</v>
      </c>
      <c r="CB192" s="74">
        <f t="shared" si="135"/>
        <v>11214969.597789614</v>
      </c>
      <c r="CC192" s="74">
        <f t="shared" si="135"/>
        <v>10921994.698946334</v>
      </c>
      <c r="CD192" s="74">
        <f t="shared" si="135"/>
        <v>10628975.849473167</v>
      </c>
      <c r="CE192" s="74">
        <f t="shared" si="135"/>
        <v>10335957</v>
      </c>
      <c r="CF192" s="74"/>
      <c r="CG192" s="74">
        <f t="shared" si="107"/>
        <v>12387171</v>
      </c>
      <c r="CH192" s="74">
        <f t="shared" si="136"/>
        <v>12094052.519400001</v>
      </c>
      <c r="CI192" s="74">
        <f t="shared" si="136"/>
        <v>11800977.996316021</v>
      </c>
      <c r="CJ192" s="74">
        <f t="shared" si="136"/>
        <v>11507973.797052817</v>
      </c>
      <c r="CK192" s="74">
        <f t="shared" si="136"/>
        <v>11214969.597789614</v>
      </c>
      <c r="CL192" s="74">
        <f t="shared" si="136"/>
        <v>10921994.698946334</v>
      </c>
      <c r="CM192" s="74">
        <f t="shared" si="136"/>
        <v>10628975.849473167</v>
      </c>
      <c r="CN192" s="74">
        <f t="shared" si="136"/>
        <v>10335957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>
        <v>0</v>
      </c>
      <c r="H193" s="6">
        <v>167</v>
      </c>
      <c r="I193" s="2" t="s">
        <v>354</v>
      </c>
      <c r="J193" s="60"/>
      <c r="K193" s="123">
        <v>1640.18</v>
      </c>
      <c r="L193" s="62"/>
      <c r="M193" s="121">
        <v>231</v>
      </c>
      <c r="N193" s="64">
        <f t="shared" si="109"/>
        <v>69.3</v>
      </c>
      <c r="O193" s="64">
        <f t="shared" si="110"/>
        <v>984.11</v>
      </c>
      <c r="P193" s="64">
        <f t="shared" si="111"/>
        <v>0</v>
      </c>
      <c r="Q193" s="64">
        <f t="shared" si="112"/>
        <v>0</v>
      </c>
      <c r="R193" s="65">
        <f t="shared" si="113"/>
        <v>0.14000000000000001</v>
      </c>
      <c r="S193" s="65">
        <f t="shared" si="95"/>
        <v>0</v>
      </c>
      <c r="T193" s="64">
        <f t="shared" si="96"/>
        <v>0</v>
      </c>
      <c r="U193" s="64">
        <f t="shared" si="114"/>
        <v>0</v>
      </c>
      <c r="V193" s="124">
        <v>63</v>
      </c>
      <c r="W193" s="64">
        <f t="shared" si="115"/>
        <v>15.75</v>
      </c>
      <c r="X193" s="27">
        <f t="shared" si="116"/>
        <v>69.3</v>
      </c>
      <c r="Y193" s="11">
        <f t="shared" si="117"/>
        <v>1725.23</v>
      </c>
      <c r="Z193" s="61">
        <v>2184322147.3299999</v>
      </c>
      <c r="AA193" s="63">
        <v>9051</v>
      </c>
      <c r="AB193" s="27">
        <f t="shared" si="97"/>
        <v>241334.9</v>
      </c>
      <c r="AC193" s="10">
        <f t="shared" si="98"/>
        <v>0.940832</v>
      </c>
      <c r="AD193" s="63">
        <v>190536</v>
      </c>
      <c r="AE193" s="10">
        <f t="shared" si="99"/>
        <v>1.3813470000000001</v>
      </c>
      <c r="AF193" s="10">
        <f t="shared" si="127"/>
        <v>-7.2986999999999996E-2</v>
      </c>
      <c r="AG193" s="66">
        <f t="shared" si="100"/>
        <v>0.01</v>
      </c>
      <c r="AH193" s="67">
        <f t="shared" si="101"/>
        <v>0</v>
      </c>
      <c r="AI193" s="68">
        <f t="shared" si="118"/>
        <v>0.01</v>
      </c>
      <c r="AJ193" s="63">
        <v>758</v>
      </c>
      <c r="AK193">
        <v>6</v>
      </c>
      <c r="AL193" s="26">
        <f t="shared" si="119"/>
        <v>454800</v>
      </c>
      <c r="AM193" s="63">
        <v>0</v>
      </c>
      <c r="AN193">
        <v>0</v>
      </c>
      <c r="AO193" s="26">
        <f t="shared" si="120"/>
        <v>0</v>
      </c>
      <c r="AP193" s="26">
        <f t="shared" si="102"/>
        <v>198833</v>
      </c>
      <c r="AQ193" s="26">
        <f t="shared" si="121"/>
        <v>653633</v>
      </c>
      <c r="AR193" s="69">
        <v>656185</v>
      </c>
      <c r="AS193" s="69">
        <f t="shared" si="128"/>
        <v>653633</v>
      </c>
      <c r="AT193" s="63">
        <v>577842</v>
      </c>
      <c r="AU193" s="26">
        <f t="shared" si="129"/>
        <v>75791</v>
      </c>
      <c r="AV193" s="70" t="str">
        <f t="shared" si="131"/>
        <v>Yes</v>
      </c>
      <c r="AW193" s="69">
        <f t="shared" si="122"/>
        <v>75791</v>
      </c>
      <c r="AX193" s="71">
        <f t="shared" si="123"/>
        <v>653633</v>
      </c>
      <c r="AY193" s="72">
        <f t="shared" si="130"/>
        <v>653633</v>
      </c>
      <c r="AZ193" s="73">
        <f t="shared" si="124"/>
        <v>75791</v>
      </c>
      <c r="BA193" s="73"/>
      <c r="BB193" s="73">
        <f t="shared" si="125"/>
        <v>12122.618096794255</v>
      </c>
      <c r="BC193" s="26"/>
      <c r="BE193" s="74">
        <f t="shared" si="126"/>
        <v>0</v>
      </c>
      <c r="BF193" s="74">
        <f t="shared" si="133"/>
        <v>0</v>
      </c>
      <c r="BG193" s="74">
        <f t="shared" si="133"/>
        <v>0</v>
      </c>
      <c r="BH193" s="74">
        <f t="shared" si="133"/>
        <v>0</v>
      </c>
      <c r="BI193" s="74">
        <f t="shared" si="133"/>
        <v>0</v>
      </c>
      <c r="BJ193" s="74">
        <f t="shared" si="133"/>
        <v>0</v>
      </c>
      <c r="BK193" s="74">
        <f t="shared" si="133"/>
        <v>0</v>
      </c>
      <c r="BL193" s="74">
        <f t="shared" si="133"/>
        <v>0</v>
      </c>
      <c r="BM193" s="74"/>
      <c r="BO193" s="74">
        <f t="shared" si="134"/>
        <v>0</v>
      </c>
      <c r="BP193" s="74">
        <f t="shared" si="134"/>
        <v>0</v>
      </c>
      <c r="BQ193" s="74">
        <f t="shared" si="134"/>
        <v>0</v>
      </c>
      <c r="BR193" s="74">
        <f t="shared" si="134"/>
        <v>0</v>
      </c>
      <c r="BS193" s="74">
        <f t="shared" si="134"/>
        <v>0</v>
      </c>
      <c r="BT193" s="74">
        <f t="shared" si="134"/>
        <v>0</v>
      </c>
      <c r="BU193" s="74">
        <f t="shared" si="134"/>
        <v>0</v>
      </c>
      <c r="BV193" s="74">
        <f t="shared" si="94"/>
        <v>0</v>
      </c>
      <c r="BX193" s="74">
        <f t="shared" si="105"/>
        <v>653633</v>
      </c>
      <c r="BY193" s="74">
        <f t="shared" si="135"/>
        <v>653633</v>
      </c>
      <c r="BZ193" s="74">
        <f t="shared" si="135"/>
        <v>653633</v>
      </c>
      <c r="CA193" s="74">
        <f t="shared" si="135"/>
        <v>653633</v>
      </c>
      <c r="CB193" s="74">
        <f t="shared" si="135"/>
        <v>653633</v>
      </c>
      <c r="CC193" s="74">
        <f t="shared" si="135"/>
        <v>653633</v>
      </c>
      <c r="CD193" s="74">
        <f t="shared" si="135"/>
        <v>653633</v>
      </c>
      <c r="CE193" s="74">
        <f t="shared" si="135"/>
        <v>653633</v>
      </c>
      <c r="CF193" s="74"/>
      <c r="CG193" s="74">
        <f t="shared" si="107"/>
        <v>653633</v>
      </c>
      <c r="CH193" s="74">
        <f t="shared" si="136"/>
        <v>653633</v>
      </c>
      <c r="CI193" s="74">
        <f t="shared" si="136"/>
        <v>653633</v>
      </c>
      <c r="CJ193" s="74">
        <f t="shared" si="136"/>
        <v>653633</v>
      </c>
      <c r="CK193" s="74">
        <f t="shared" si="136"/>
        <v>653633</v>
      </c>
      <c r="CL193" s="74">
        <f t="shared" si="136"/>
        <v>653633</v>
      </c>
      <c r="CM193" s="74">
        <f t="shared" si="136"/>
        <v>653633</v>
      </c>
      <c r="CN193" s="74">
        <f t="shared" si="136"/>
        <v>653633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>
        <v>0</v>
      </c>
      <c r="H194" s="6">
        <v>168</v>
      </c>
      <c r="I194" s="2" t="s">
        <v>355</v>
      </c>
      <c r="J194" s="60"/>
      <c r="K194" s="123">
        <v>914.34</v>
      </c>
      <c r="L194" s="62"/>
      <c r="M194" s="121">
        <v>178</v>
      </c>
      <c r="N194" s="64">
        <f t="shared" si="109"/>
        <v>53.4</v>
      </c>
      <c r="O194" s="64">
        <f t="shared" si="110"/>
        <v>548.6</v>
      </c>
      <c r="P194" s="64">
        <f t="shared" si="111"/>
        <v>0</v>
      </c>
      <c r="Q194" s="64">
        <f t="shared" si="112"/>
        <v>0</v>
      </c>
      <c r="R194" s="65">
        <f t="shared" si="113"/>
        <v>0.19</v>
      </c>
      <c r="S194" s="65">
        <f t="shared" si="95"/>
        <v>0</v>
      </c>
      <c r="T194" s="64">
        <f t="shared" si="96"/>
        <v>0</v>
      </c>
      <c r="U194" s="64">
        <f t="shared" si="114"/>
        <v>0</v>
      </c>
      <c r="V194" s="124">
        <v>5</v>
      </c>
      <c r="W194" s="64">
        <f t="shared" si="115"/>
        <v>1.25</v>
      </c>
      <c r="X194" s="27">
        <f t="shared" si="116"/>
        <v>53.4</v>
      </c>
      <c r="Y194" s="11">
        <f t="shared" si="117"/>
        <v>968.99</v>
      </c>
      <c r="Z194" s="61">
        <v>2126290054</v>
      </c>
      <c r="AA194" s="63">
        <v>9802</v>
      </c>
      <c r="AB194" s="27">
        <f t="shared" si="97"/>
        <v>216924.1</v>
      </c>
      <c r="AC194" s="10">
        <f t="shared" si="98"/>
        <v>0.84566799999999998</v>
      </c>
      <c r="AD194" s="63">
        <v>120577</v>
      </c>
      <c r="AE194" s="10">
        <f t="shared" si="99"/>
        <v>0.87415900000000002</v>
      </c>
      <c r="AF194" s="10">
        <f t="shared" si="127"/>
        <v>0.145785</v>
      </c>
      <c r="AG194" s="66">
        <f t="shared" si="100"/>
        <v>0.145785</v>
      </c>
      <c r="AH194" s="67">
        <f t="shared" si="101"/>
        <v>0</v>
      </c>
      <c r="AI194" s="68">
        <f t="shared" si="118"/>
        <v>0.145785</v>
      </c>
      <c r="AJ194" s="63">
        <v>941</v>
      </c>
      <c r="AK194">
        <v>13</v>
      </c>
      <c r="AL194" s="26">
        <f t="shared" si="119"/>
        <v>1223300</v>
      </c>
      <c r="AM194" s="63">
        <v>0</v>
      </c>
      <c r="AN194">
        <v>0</v>
      </c>
      <c r="AO194" s="26">
        <f t="shared" si="120"/>
        <v>0</v>
      </c>
      <c r="AP194" s="26">
        <f t="shared" si="102"/>
        <v>1628070</v>
      </c>
      <c r="AQ194" s="26">
        <f t="shared" si="121"/>
        <v>2851370</v>
      </c>
      <c r="AR194" s="69">
        <v>1276811</v>
      </c>
      <c r="AS194" s="69">
        <f t="shared" si="128"/>
        <v>2851370</v>
      </c>
      <c r="AT194" s="63">
        <v>2936816</v>
      </c>
      <c r="AU194" s="26">
        <f t="shared" si="129"/>
        <v>85446</v>
      </c>
      <c r="AV194" s="70" t="str">
        <f t="shared" si="131"/>
        <v>No</v>
      </c>
      <c r="AW194" s="69">
        <f t="shared" si="122"/>
        <v>0</v>
      </c>
      <c r="AX194" s="71">
        <f t="shared" si="123"/>
        <v>2936816</v>
      </c>
      <c r="AY194" s="72">
        <f t="shared" si="130"/>
        <v>2936816</v>
      </c>
      <c r="AZ194" s="73">
        <f t="shared" si="124"/>
        <v>0</v>
      </c>
      <c r="BA194" s="73"/>
      <c r="BB194" s="73">
        <f t="shared" si="125"/>
        <v>12213.847966839468</v>
      </c>
      <c r="BC194" s="26"/>
      <c r="BE194" s="74">
        <f t="shared" si="126"/>
        <v>-85446</v>
      </c>
      <c r="BF194" s="74">
        <f t="shared" si="133"/>
        <v>-85446</v>
      </c>
      <c r="BG194" s="74">
        <f t="shared" si="133"/>
        <v>-73235.766600000206</v>
      </c>
      <c r="BH194" s="74">
        <f t="shared" si="133"/>
        <v>-61027.364307780284</v>
      </c>
      <c r="BI194" s="74">
        <f t="shared" si="133"/>
        <v>-48821.891446224414</v>
      </c>
      <c r="BJ194" s="74">
        <f t="shared" si="133"/>
        <v>-36616.418584668078</v>
      </c>
      <c r="BK194" s="74">
        <f t="shared" si="133"/>
        <v>-24412.166270398069</v>
      </c>
      <c r="BL194" s="74">
        <f t="shared" si="133"/>
        <v>-12206.083135198802</v>
      </c>
      <c r="BM194" s="74"/>
      <c r="BO194" s="74">
        <f t="shared" si="134"/>
        <v>0</v>
      </c>
      <c r="BP194" s="74">
        <f t="shared" si="134"/>
        <v>-12210.233399999999</v>
      </c>
      <c r="BQ194" s="74">
        <f t="shared" si="134"/>
        <v>-12208.402292220033</v>
      </c>
      <c r="BR194" s="74">
        <f t="shared" si="134"/>
        <v>-12205.472861556058</v>
      </c>
      <c r="BS194" s="74">
        <f t="shared" si="134"/>
        <v>-12205.472861556103</v>
      </c>
      <c r="BT194" s="74">
        <f t="shared" si="134"/>
        <v>-12204.25231426987</v>
      </c>
      <c r="BU194" s="74">
        <f t="shared" si="134"/>
        <v>-12206.083135199035</v>
      </c>
      <c r="BV194" s="74">
        <f t="shared" si="94"/>
        <v>-12206.083135198802</v>
      </c>
      <c r="BX194" s="74">
        <f t="shared" si="105"/>
        <v>2936816</v>
      </c>
      <c r="BY194" s="74">
        <f t="shared" si="135"/>
        <v>2924605.7666000002</v>
      </c>
      <c r="BZ194" s="74">
        <f t="shared" si="135"/>
        <v>2912397.3643077803</v>
      </c>
      <c r="CA194" s="74">
        <f t="shared" si="135"/>
        <v>2900191.8914462244</v>
      </c>
      <c r="CB194" s="74">
        <f t="shared" si="135"/>
        <v>2887986.4185846681</v>
      </c>
      <c r="CC194" s="74">
        <f t="shared" si="135"/>
        <v>2875782.1662703981</v>
      </c>
      <c r="CD194" s="74">
        <f t="shared" si="135"/>
        <v>2863576.0831351988</v>
      </c>
      <c r="CE194" s="74">
        <f t="shared" si="135"/>
        <v>2851370</v>
      </c>
      <c r="CF194" s="74"/>
      <c r="CG194" s="74">
        <f t="shared" si="107"/>
        <v>2936816</v>
      </c>
      <c r="CH194" s="74">
        <f t="shared" si="136"/>
        <v>2924605.7666000002</v>
      </c>
      <c r="CI194" s="74">
        <f t="shared" si="136"/>
        <v>2912397.3643077803</v>
      </c>
      <c r="CJ194" s="74">
        <f t="shared" si="136"/>
        <v>2900191.8914462244</v>
      </c>
      <c r="CK194" s="74">
        <f t="shared" si="136"/>
        <v>2887986.4185846681</v>
      </c>
      <c r="CL194" s="74">
        <f t="shared" si="136"/>
        <v>2875782.1662703981</v>
      </c>
      <c r="CM194" s="74">
        <f t="shared" si="136"/>
        <v>2863576.0831351988</v>
      </c>
      <c r="CN194" s="74">
        <f t="shared" si="136"/>
        <v>2851370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>
        <v>0</v>
      </c>
      <c r="H195" s="6">
        <v>169</v>
      </c>
      <c r="I195" s="2" t="s">
        <v>356</v>
      </c>
      <c r="J195" s="60"/>
      <c r="K195" s="123">
        <v>1098.06</v>
      </c>
      <c r="L195" s="62"/>
      <c r="M195" s="121">
        <v>219</v>
      </c>
      <c r="N195" s="64">
        <f t="shared" si="109"/>
        <v>65.7</v>
      </c>
      <c r="O195" s="64">
        <f t="shared" si="110"/>
        <v>658.84</v>
      </c>
      <c r="P195" s="64">
        <f t="shared" si="111"/>
        <v>0</v>
      </c>
      <c r="Q195" s="64">
        <f t="shared" si="112"/>
        <v>0</v>
      </c>
      <c r="R195" s="65">
        <f t="shared" si="113"/>
        <v>0.2</v>
      </c>
      <c r="S195" s="65">
        <f t="shared" si="95"/>
        <v>0</v>
      </c>
      <c r="T195" s="64">
        <f t="shared" si="96"/>
        <v>0</v>
      </c>
      <c r="U195" s="64">
        <f t="shared" si="114"/>
        <v>0</v>
      </c>
      <c r="V195" s="124">
        <v>7</v>
      </c>
      <c r="W195" s="64">
        <f t="shared" si="115"/>
        <v>1.75</v>
      </c>
      <c r="X195" s="27">
        <f t="shared" si="116"/>
        <v>65.7</v>
      </c>
      <c r="Y195" s="11">
        <f t="shared" si="117"/>
        <v>1165.51</v>
      </c>
      <c r="Z195" s="61">
        <v>1500496986.6700001</v>
      </c>
      <c r="AA195" s="63">
        <v>8312</v>
      </c>
      <c r="AB195" s="27">
        <f t="shared" si="97"/>
        <v>180521.77</v>
      </c>
      <c r="AC195" s="10">
        <f t="shared" si="98"/>
        <v>0.70375500000000002</v>
      </c>
      <c r="AD195" s="63">
        <v>101496</v>
      </c>
      <c r="AE195" s="10">
        <f t="shared" si="99"/>
        <v>0.73582499999999995</v>
      </c>
      <c r="AF195" s="10">
        <f t="shared" si="127"/>
        <v>0.28662399999999999</v>
      </c>
      <c r="AG195" s="66">
        <f t="shared" si="100"/>
        <v>0.28662399999999999</v>
      </c>
      <c r="AH195" s="67">
        <f t="shared" si="101"/>
        <v>0</v>
      </c>
      <c r="AI195" s="68">
        <f t="shared" si="118"/>
        <v>0.28662399999999999</v>
      </c>
      <c r="AJ195" s="63">
        <v>0</v>
      </c>
      <c r="AK195">
        <v>0</v>
      </c>
      <c r="AL195" s="26">
        <f t="shared" si="119"/>
        <v>0</v>
      </c>
      <c r="AM195" s="63">
        <v>356</v>
      </c>
      <c r="AN195">
        <v>4</v>
      </c>
      <c r="AO195" s="26">
        <f t="shared" si="120"/>
        <v>142400</v>
      </c>
      <c r="AP195" s="26">
        <f t="shared" si="102"/>
        <v>3850078</v>
      </c>
      <c r="AQ195" s="26">
        <f t="shared" si="121"/>
        <v>3992478</v>
      </c>
      <c r="AR195" s="69">
        <v>5356542</v>
      </c>
      <c r="AS195" s="69">
        <f t="shared" si="128"/>
        <v>3992478</v>
      </c>
      <c r="AT195" s="63">
        <v>4990532</v>
      </c>
      <c r="AU195" s="26">
        <f t="shared" si="129"/>
        <v>998054</v>
      </c>
      <c r="AV195" s="70" t="str">
        <f t="shared" si="131"/>
        <v>No</v>
      </c>
      <c r="AW195" s="69">
        <f t="shared" si="122"/>
        <v>0</v>
      </c>
      <c r="AX195" s="71">
        <f t="shared" si="123"/>
        <v>4990532</v>
      </c>
      <c r="AY195" s="72">
        <f t="shared" si="130"/>
        <v>4990532</v>
      </c>
      <c r="AZ195" s="73">
        <f t="shared" si="124"/>
        <v>0</v>
      </c>
      <c r="BA195" s="73"/>
      <c r="BB195" s="73">
        <f t="shared" si="125"/>
        <v>12232.94059523159</v>
      </c>
      <c r="BC195" s="26"/>
      <c r="BE195" s="74">
        <f t="shared" si="126"/>
        <v>-998054</v>
      </c>
      <c r="BF195" s="74">
        <f t="shared" si="133"/>
        <v>-998054</v>
      </c>
      <c r="BG195" s="74">
        <f t="shared" si="133"/>
        <v>-855432.08339999989</v>
      </c>
      <c r="BH195" s="74">
        <f t="shared" si="133"/>
        <v>-712831.55509721953</v>
      </c>
      <c r="BI195" s="74">
        <f t="shared" si="133"/>
        <v>-570265.24407777563</v>
      </c>
      <c r="BJ195" s="74">
        <f t="shared" si="133"/>
        <v>-427698.93305833172</v>
      </c>
      <c r="BK195" s="74">
        <f t="shared" si="133"/>
        <v>-285146.87866999023</v>
      </c>
      <c r="BL195" s="74">
        <f t="shared" si="133"/>
        <v>-142573.43933499511</v>
      </c>
      <c r="BM195" s="74"/>
      <c r="BO195" s="74">
        <f t="shared" si="134"/>
        <v>0</v>
      </c>
      <c r="BP195" s="74">
        <f t="shared" si="134"/>
        <v>-142621.9166</v>
      </c>
      <c r="BQ195" s="74">
        <f t="shared" si="134"/>
        <v>-142600.52830277997</v>
      </c>
      <c r="BR195" s="74">
        <f t="shared" si="134"/>
        <v>-142566.31101944391</v>
      </c>
      <c r="BS195" s="74">
        <f t="shared" si="134"/>
        <v>-142566.31101944391</v>
      </c>
      <c r="BT195" s="74">
        <f t="shared" si="134"/>
        <v>-142552.05438834196</v>
      </c>
      <c r="BU195" s="74">
        <f t="shared" si="134"/>
        <v>-142573.43933499511</v>
      </c>
      <c r="BV195" s="74">
        <f t="shared" si="94"/>
        <v>-142573.43933499511</v>
      </c>
      <c r="BX195" s="74">
        <f t="shared" si="105"/>
        <v>4990532</v>
      </c>
      <c r="BY195" s="74">
        <f t="shared" si="135"/>
        <v>4847910.0833999999</v>
      </c>
      <c r="BZ195" s="74">
        <f t="shared" si="135"/>
        <v>4705309.5550972195</v>
      </c>
      <c r="CA195" s="74">
        <f t="shared" si="135"/>
        <v>4562743.2440777756</v>
      </c>
      <c r="CB195" s="74">
        <f t="shared" si="135"/>
        <v>4420176.9330583317</v>
      </c>
      <c r="CC195" s="74">
        <f t="shared" si="135"/>
        <v>4277624.8786699902</v>
      </c>
      <c r="CD195" s="74">
        <f t="shared" si="135"/>
        <v>4135051.4393349951</v>
      </c>
      <c r="CE195" s="74">
        <f t="shared" si="135"/>
        <v>3992478</v>
      </c>
      <c r="CF195" s="74"/>
      <c r="CG195" s="74">
        <f t="shared" si="107"/>
        <v>4990532</v>
      </c>
      <c r="CH195" s="74">
        <f t="shared" si="136"/>
        <v>4847910.0833999999</v>
      </c>
      <c r="CI195" s="74">
        <f t="shared" si="136"/>
        <v>4705309.5550972195</v>
      </c>
      <c r="CJ195" s="74">
        <f t="shared" si="136"/>
        <v>4562743.2440777756</v>
      </c>
      <c r="CK195" s="74">
        <f t="shared" si="136"/>
        <v>4420176.9330583317</v>
      </c>
      <c r="CL195" s="74">
        <f t="shared" si="136"/>
        <v>4277624.8786699902</v>
      </c>
      <c r="CM195" s="74">
        <f t="shared" si="136"/>
        <v>4135051.4393349951</v>
      </c>
      <c r="CN195" s="74">
        <f t="shared" si="136"/>
        <v>3992478</v>
      </c>
    </row>
    <row r="196" spans="1:92" x14ac:dyDescent="0.2">
      <c r="AJ196" s="26"/>
      <c r="AN196" s="80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BE197" s="74"/>
      <c r="BF197" s="74"/>
      <c r="BG197" s="74"/>
      <c r="BH197" s="74"/>
      <c r="BI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6D164-2AD1-4D8D-8D42-5A2EE59FE7FC}">
  <dimension ref="A1:CN363"/>
  <sheetViews>
    <sheetView topLeftCell="AQ7" zoomScale="80" zoomScaleNormal="80" workbookViewId="0">
      <selection activeCell="J37" sqref="J37"/>
    </sheetView>
  </sheetViews>
  <sheetFormatPr baseColWidth="10" defaultColWidth="8.59765625" defaultRowHeight="15" x14ac:dyDescent="0.2"/>
  <cols>
    <col min="1" max="5" width="9" style="2" hidden="1" customWidth="1"/>
    <col min="6" max="6" width="8" style="2" bestFit="1" customWidth="1"/>
    <col min="7" max="8" width="8.59765625" style="2"/>
    <col min="9" max="10" width="19.3984375" style="2" customWidth="1"/>
    <col min="11" max="11" width="18.3984375" style="2" customWidth="1"/>
    <col min="12" max="12" width="16.59765625" style="2" customWidth="1"/>
    <col min="13" max="14" width="15.59765625" style="2" customWidth="1"/>
    <col min="15" max="15" width="18" style="2" customWidth="1"/>
    <col min="16" max="17" width="15.59765625" style="2" customWidth="1"/>
    <col min="18" max="21" width="15.59765625" style="2" hidden="1" customWidth="1"/>
    <col min="22" max="24" width="15.59765625" style="2" customWidth="1"/>
    <col min="25" max="25" width="16.59765625" style="2" customWidth="1"/>
    <col min="26" max="26" width="25.3984375" style="2" customWidth="1"/>
    <col min="27" max="27" width="17" style="2" customWidth="1"/>
    <col min="28" max="28" width="26.3984375" style="2" customWidth="1"/>
    <col min="29" max="29" width="22.3984375" style="2" customWidth="1"/>
    <col min="30" max="30" width="18.3984375" style="2" customWidth="1"/>
    <col min="31" max="31" width="21.3984375" style="2" customWidth="1"/>
    <col min="32" max="32" width="18" style="2" customWidth="1"/>
    <col min="33" max="33" width="33" style="2" customWidth="1"/>
    <col min="34" max="35" width="20.3984375" style="2" customWidth="1"/>
    <col min="36" max="36" width="15.3984375" style="2" customWidth="1"/>
    <col min="37" max="40" width="16.3984375" style="2" customWidth="1"/>
    <col min="41" max="41" width="19.3984375" style="2" customWidth="1"/>
    <col min="42" max="42" width="23" style="2" customWidth="1"/>
    <col min="43" max="45" width="17.59765625" style="2" customWidth="1"/>
    <col min="46" max="46" width="20.3984375" style="2" customWidth="1"/>
    <col min="47" max="47" width="25" style="2" customWidth="1"/>
    <col min="48" max="49" width="17.59765625" style="2" customWidth="1"/>
    <col min="50" max="50" width="17.59765625" style="3" customWidth="1"/>
    <col min="51" max="51" width="21.3984375" style="4" customWidth="1"/>
    <col min="52" max="54" width="16.59765625" style="5" customWidth="1"/>
    <col min="55" max="55" width="11.3984375" style="2" customWidth="1"/>
    <col min="56" max="56" width="8.59765625" style="2"/>
    <col min="57" max="64" width="11.19921875" style="2" bestFit="1" customWidth="1"/>
    <col min="65" max="66" width="8.59765625" style="2"/>
    <col min="67" max="67" width="8.3984375" style="2" bestFit="1" customWidth="1"/>
    <col min="68" max="74" width="9.3984375" style="2" bestFit="1" customWidth="1"/>
    <col min="75" max="75" width="8.59765625" style="2"/>
    <col min="76" max="83" width="13.19921875" style="2" bestFit="1" customWidth="1"/>
    <col min="84" max="84" width="8.59765625" style="2"/>
    <col min="85" max="92" width="13.19921875" style="2" bestFit="1" customWidth="1"/>
    <col min="93" max="16384" width="8.5976562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17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20" t="s">
        <v>22</v>
      </c>
      <c r="BP14" s="21" t="s">
        <v>23</v>
      </c>
      <c r="BQ14" s="21" t="s">
        <v>24</v>
      </c>
      <c r="BR14" s="21" t="s">
        <v>25</v>
      </c>
      <c r="BS14" s="21" t="s">
        <v>26</v>
      </c>
      <c r="BT14" s="21" t="s">
        <v>27</v>
      </c>
      <c r="BU14" s="21" t="s">
        <v>28</v>
      </c>
      <c r="BV14" s="21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E15" s="18"/>
      <c r="BF15" s="18"/>
      <c r="BG15" s="18"/>
      <c r="BH15" s="18"/>
      <c r="BI15" s="18"/>
      <c r="BJ15" s="18"/>
      <c r="BK15" s="18"/>
      <c r="BL15" s="18"/>
      <c r="BM15" s="18"/>
      <c r="BN15" s="18" t="s">
        <v>30</v>
      </c>
      <c r="BO15" s="22">
        <v>1</v>
      </c>
      <c r="BP15" s="22">
        <v>1</v>
      </c>
      <c r="BQ15" s="22">
        <v>1</v>
      </c>
      <c r="BR15" s="22">
        <v>1</v>
      </c>
      <c r="BS15" s="22">
        <v>1</v>
      </c>
      <c r="BT15" s="22">
        <v>1</v>
      </c>
      <c r="BU15" s="22">
        <v>1</v>
      </c>
      <c r="BV15" s="22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24729300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E16" s="18"/>
      <c r="BF16" s="18"/>
      <c r="BG16" s="18"/>
      <c r="BH16" s="18"/>
      <c r="BI16" s="18"/>
      <c r="BJ16" s="18"/>
      <c r="BK16" s="18"/>
      <c r="BL16" s="18"/>
      <c r="BM16" s="18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22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AB17" si="0">SUM(K27:K195)</f>
        <v>479323.0199999999</v>
      </c>
      <c r="L17" s="11">
        <f t="shared" si="0"/>
        <v>0</v>
      </c>
      <c r="M17" s="26">
        <f t="shared" si="0"/>
        <v>211467</v>
      </c>
      <c r="N17" s="33">
        <f t="shared" si="0"/>
        <v>63440.100000000013</v>
      </c>
      <c r="O17" s="33">
        <f t="shared" si="0"/>
        <v>287593.84999999992</v>
      </c>
      <c r="P17" s="33">
        <f t="shared" si="0"/>
        <v>22950.9</v>
      </c>
      <c r="Q17" s="33">
        <f t="shared" si="0"/>
        <v>3442.6499999999996</v>
      </c>
      <c r="R17" s="24"/>
      <c r="S17" s="24"/>
      <c r="T17" s="24"/>
      <c r="U17" s="33">
        <f t="shared" si="0"/>
        <v>3445.5399999999995</v>
      </c>
      <c r="V17" s="24">
        <f t="shared" si="0"/>
        <v>55738</v>
      </c>
      <c r="W17" s="24">
        <f>SUM(W27:W195)</f>
        <v>13934.5</v>
      </c>
      <c r="X17" s="11">
        <f t="shared" si="0"/>
        <v>63440.100000000013</v>
      </c>
      <c r="Y17" s="11">
        <f t="shared" si="0"/>
        <v>560140.27000000037</v>
      </c>
      <c r="Z17" s="11">
        <f t="shared" si="0"/>
        <v>791074036381.00012</v>
      </c>
      <c r="AA17" s="26">
        <f t="shared" si="0"/>
        <v>3586686</v>
      </c>
      <c r="AB17" s="11">
        <f t="shared" si="0"/>
        <v>41538849.449999996</v>
      </c>
      <c r="AC17" s="34">
        <f>SUM(AC27:AC195)</f>
        <v>150.76480699999999</v>
      </c>
      <c r="AD17" s="26">
        <f>SUM(AD27:AD195)</f>
        <v>19212892</v>
      </c>
      <c r="AE17" s="26"/>
      <c r="AF17" s="34">
        <f>SUM(AF27:AF195)</f>
        <v>23.809662000000007</v>
      </c>
      <c r="AG17" s="34">
        <f>SUM(AG27:AG195)</f>
        <v>40.509197</v>
      </c>
      <c r="AH17" s="34"/>
      <c r="AI17" s="34"/>
      <c r="AJ17" s="26">
        <f t="shared" ref="AJ17:AU17" si="1">SUM(AJ27:AJ195)</f>
        <v>21891</v>
      </c>
      <c r="AK17" s="26">
        <f t="shared" si="1"/>
        <v>413</v>
      </c>
      <c r="AL17" s="26">
        <f t="shared" si="1"/>
        <v>23328900</v>
      </c>
      <c r="AM17" s="26">
        <f t="shared" si="1"/>
        <v>3282</v>
      </c>
      <c r="AN17" s="26">
        <f t="shared" si="1"/>
        <v>72</v>
      </c>
      <c r="AO17" s="26">
        <f t="shared" si="1"/>
        <v>1400400</v>
      </c>
      <c r="AP17" s="26">
        <f t="shared" si="1"/>
        <v>2272385768</v>
      </c>
      <c r="AQ17" s="26">
        <f t="shared" si="1"/>
        <v>2297115068</v>
      </c>
      <c r="AR17" s="26">
        <f t="shared" si="1"/>
        <v>2017587098</v>
      </c>
      <c r="AS17" s="26">
        <f t="shared" si="1"/>
        <v>2337804807</v>
      </c>
      <c r="AT17" s="26">
        <f>SUM(AT27:AT195)</f>
        <v>2361568857</v>
      </c>
      <c r="AU17" s="26">
        <f t="shared" si="1"/>
        <v>195460109</v>
      </c>
      <c r="AV17" s="26"/>
      <c r="AW17" s="26">
        <f t="shared" ref="AW17" si="2">SUM(AW27:AW195)</f>
        <v>65503160</v>
      </c>
      <c r="AX17" s="30">
        <f>SUM(AX27:AX195)</f>
        <v>2427072017</v>
      </c>
      <c r="AY17" s="31">
        <f>SUM(AY27:AY195)</f>
        <v>2427072017</v>
      </c>
      <c r="AZ17" s="24"/>
      <c r="BA17" s="24"/>
      <c r="BB17" s="24"/>
      <c r="BC17" s="26"/>
      <c r="BX17" s="31">
        <f t="shared" ref="BX17:CE17" si="3">SUM(BX27:BX195)</f>
        <v>2427072017</v>
      </c>
      <c r="BY17" s="31">
        <f t="shared" si="3"/>
        <v>2408501168.9878988</v>
      </c>
      <c r="BZ17" s="31">
        <f t="shared" si="3"/>
        <v>2394855902.6314735</v>
      </c>
      <c r="CA17" s="31">
        <f t="shared" si="3"/>
        <v>2380820937.3250179</v>
      </c>
      <c r="CB17" s="31">
        <f t="shared" si="3"/>
        <v>2366095581.5937634</v>
      </c>
      <c r="CC17" s="31">
        <f t="shared" si="3"/>
        <v>2349994844.9191623</v>
      </c>
      <c r="CD17" s="31">
        <f t="shared" si="3"/>
        <v>2330444391.4471807</v>
      </c>
      <c r="CE17" s="31">
        <f t="shared" si="3"/>
        <v>2297115068</v>
      </c>
      <c r="CF17" s="26"/>
      <c r="CG17" s="31">
        <f t="shared" ref="CG17:CN17" si="4">SUM(CG27:CG195)</f>
        <v>2427072017</v>
      </c>
      <c r="CH17" s="31">
        <f t="shared" si="4"/>
        <v>2414408761.3054986</v>
      </c>
      <c r="CI17" s="31">
        <f t="shared" si="4"/>
        <v>2401747404.6562734</v>
      </c>
      <c r="CJ17" s="31">
        <f t="shared" si="4"/>
        <v>2389089086.1250181</v>
      </c>
      <c r="CK17" s="31">
        <f t="shared" si="4"/>
        <v>2376430767.5937634</v>
      </c>
      <c r="CL17" s="31">
        <f t="shared" si="4"/>
        <v>2363773714.8943624</v>
      </c>
      <c r="CM17" s="31">
        <f t="shared" si="4"/>
        <v>2351114763.4471807</v>
      </c>
      <c r="CN17" s="31">
        <f t="shared" si="4"/>
        <v>2338455812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 t="shared" ref="O18:Q18" si="5">N18+1</f>
        <v>4</v>
      </c>
      <c r="P18" s="36">
        <f t="shared" si="5"/>
        <v>5</v>
      </c>
      <c r="Q18" s="36">
        <f t="shared" si="5"/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6">Z18+1</f>
        <v>11</v>
      </c>
      <c r="AB18" s="35">
        <f t="shared" si="6"/>
        <v>12</v>
      </c>
      <c r="AC18" s="35">
        <f t="shared" si="6"/>
        <v>13</v>
      </c>
      <c r="AD18" s="35">
        <f t="shared" si="6"/>
        <v>14</v>
      </c>
      <c r="AE18" s="35">
        <f t="shared" si="6"/>
        <v>15</v>
      </c>
      <c r="AF18" s="35">
        <f t="shared" si="6"/>
        <v>16</v>
      </c>
      <c r="AG18" s="35">
        <f t="shared" si="6"/>
        <v>17</v>
      </c>
      <c r="AH18" s="35">
        <f t="shared" si="6"/>
        <v>18</v>
      </c>
      <c r="AI18" s="35">
        <f t="shared" si="6"/>
        <v>19</v>
      </c>
      <c r="AJ18" s="35">
        <f t="shared" si="6"/>
        <v>20</v>
      </c>
      <c r="AK18" s="35">
        <f t="shared" si="6"/>
        <v>21</v>
      </c>
      <c r="AL18" s="35">
        <f t="shared" si="6"/>
        <v>22</v>
      </c>
      <c r="AM18" s="35">
        <f t="shared" si="6"/>
        <v>23</v>
      </c>
      <c r="AN18" s="35">
        <f t="shared" si="6"/>
        <v>24</v>
      </c>
      <c r="AO18" s="35">
        <f t="shared" si="6"/>
        <v>25</v>
      </c>
      <c r="AP18" s="35">
        <f t="shared" si="6"/>
        <v>26</v>
      </c>
      <c r="AQ18" s="35">
        <f t="shared" si="6"/>
        <v>27</v>
      </c>
      <c r="AR18" s="35">
        <f t="shared" si="6"/>
        <v>28</v>
      </c>
      <c r="AS18" s="35">
        <f t="shared" si="6"/>
        <v>29</v>
      </c>
      <c r="AT18" s="35">
        <f t="shared" si="6"/>
        <v>30</v>
      </c>
      <c r="AU18" s="35">
        <f t="shared" si="6"/>
        <v>31</v>
      </c>
      <c r="AV18" s="35">
        <f t="shared" si="6"/>
        <v>32</v>
      </c>
      <c r="AW18" s="35">
        <f t="shared" si="6"/>
        <v>33</v>
      </c>
      <c r="AX18" s="37">
        <f t="shared" si="6"/>
        <v>34</v>
      </c>
      <c r="AY18" s="38"/>
      <c r="BX18" s="26"/>
      <c r="CA18" s="26"/>
      <c r="CB18" s="26"/>
      <c r="CC18" s="26"/>
      <c r="CD18" s="26"/>
      <c r="CE18" s="26"/>
      <c r="C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 t="s">
        <v>39</v>
      </c>
    </row>
    <row r="20" spans="1:92" ht="48" x14ac:dyDescent="0.2">
      <c r="I20" s="26"/>
      <c r="J20" s="26"/>
      <c r="M20" s="40" t="s">
        <v>40</v>
      </c>
      <c r="N20" s="40"/>
      <c r="O20" s="40"/>
      <c r="P20" s="42" t="s">
        <v>41</v>
      </c>
      <c r="Q20" s="40" t="s">
        <v>42</v>
      </c>
      <c r="R20" s="40"/>
      <c r="S20" s="40"/>
      <c r="T20" s="40"/>
      <c r="U20" s="40"/>
      <c r="V20" s="40"/>
      <c r="W20" s="40"/>
      <c r="AB20" s="43">
        <f>MEDIAN(AB27:AB195)</f>
        <v>204089.53</v>
      </c>
      <c r="AC20" s="44" t="s">
        <v>43</v>
      </c>
      <c r="AD20" s="45">
        <f>MEDIAN(AD27:AD195)</f>
        <v>107667</v>
      </c>
      <c r="AE20" s="44" t="s">
        <v>43</v>
      </c>
      <c r="AF20" s="40" t="s">
        <v>44</v>
      </c>
      <c r="AG20" s="40" t="s">
        <v>45</v>
      </c>
      <c r="AH20" s="40"/>
      <c r="AI20" s="40"/>
      <c r="AL20" s="8"/>
      <c r="AM20" s="8"/>
      <c r="AN20" s="8"/>
      <c r="AO20" s="8"/>
      <c r="AP20" s="46" t="s">
        <v>46</v>
      </c>
      <c r="AQ20" s="6"/>
      <c r="AR20" s="6"/>
      <c r="AS20" s="6"/>
      <c r="AT20" s="6"/>
      <c r="AU20" s="6"/>
      <c r="AV20" s="6"/>
      <c r="AW20" s="6"/>
      <c r="AX20" s="47"/>
      <c r="AY20" s="48"/>
    </row>
    <row r="21" spans="1:92" x14ac:dyDescent="0.2">
      <c r="K21" s="6"/>
      <c r="L21" s="6"/>
      <c r="M21" s="40" t="s">
        <v>47</v>
      </c>
      <c r="N21" s="40" t="s">
        <v>48</v>
      </c>
      <c r="O21" s="40" t="s">
        <v>49</v>
      </c>
      <c r="P21" s="40" t="s">
        <v>42</v>
      </c>
      <c r="Q21" s="40" t="s">
        <v>50</v>
      </c>
      <c r="R21" s="40"/>
      <c r="S21" s="40"/>
      <c r="T21" s="40"/>
      <c r="U21" s="40"/>
      <c r="V21" s="40"/>
      <c r="W21" s="40" t="s">
        <v>51</v>
      </c>
      <c r="Z21" s="6" t="s">
        <v>52</v>
      </c>
      <c r="AB21" s="40"/>
      <c r="AC21" s="49">
        <f>ROUND(AB20*$X$3,2)</f>
        <v>275520.87</v>
      </c>
      <c r="AD21" s="40" t="s">
        <v>53</v>
      </c>
      <c r="AE21" s="49">
        <f>ROUND(AD20*$X$3,2)</f>
        <v>145350.45000000001</v>
      </c>
      <c r="AF21" s="40" t="s">
        <v>54</v>
      </c>
      <c r="AG21" s="40" t="s">
        <v>55</v>
      </c>
      <c r="AH21" s="40" t="s">
        <v>56</v>
      </c>
      <c r="AI21" s="40" t="s">
        <v>57</v>
      </c>
      <c r="AJ21" s="6" t="s">
        <v>58</v>
      </c>
      <c r="AK21" s="6" t="s">
        <v>59</v>
      </c>
      <c r="AL21" s="40" t="s">
        <v>60</v>
      </c>
      <c r="AM21" s="40" t="s">
        <v>58</v>
      </c>
      <c r="AN21" s="40" t="s">
        <v>59</v>
      </c>
      <c r="AO21" s="40" t="s">
        <v>61</v>
      </c>
      <c r="AP21" s="50">
        <f>X8</f>
        <v>11525</v>
      </c>
      <c r="AT21" s="15"/>
      <c r="AU21" s="6" t="s">
        <v>62</v>
      </c>
      <c r="AX21" s="51" t="s">
        <v>63</v>
      </c>
      <c r="AY21" s="52" t="s">
        <v>63</v>
      </c>
      <c r="BE21" s="20" t="s">
        <v>22</v>
      </c>
      <c r="BF21" s="21" t="s">
        <v>23</v>
      </c>
      <c r="BG21" s="21" t="s">
        <v>24</v>
      </c>
      <c r="BH21" s="21" t="s">
        <v>25</v>
      </c>
      <c r="BI21" s="21" t="s">
        <v>26</v>
      </c>
      <c r="BJ21" s="21" t="s">
        <v>27</v>
      </c>
      <c r="BK21" s="21" t="s">
        <v>28</v>
      </c>
      <c r="BL21" s="21" t="s">
        <v>29</v>
      </c>
      <c r="BO21" s="20" t="s">
        <v>22</v>
      </c>
      <c r="BP21" s="21" t="s">
        <v>23</v>
      </c>
      <c r="BQ21" s="21" t="s">
        <v>24</v>
      </c>
      <c r="BR21" s="21" t="s">
        <v>25</v>
      </c>
      <c r="BS21" s="21" t="s">
        <v>26</v>
      </c>
      <c r="BT21" s="21" t="s">
        <v>27</v>
      </c>
      <c r="BU21" s="21" t="s">
        <v>28</v>
      </c>
      <c r="BV21" s="21" t="s">
        <v>29</v>
      </c>
      <c r="BX21" s="20" t="s">
        <v>22</v>
      </c>
      <c r="BY21" s="21" t="s">
        <v>23</v>
      </c>
      <c r="BZ21" s="21" t="s">
        <v>24</v>
      </c>
      <c r="CA21" s="21" t="s">
        <v>25</v>
      </c>
      <c r="CB21" s="21" t="s">
        <v>26</v>
      </c>
      <c r="CC21" s="21" t="s">
        <v>27</v>
      </c>
      <c r="CD21" s="21" t="s">
        <v>28</v>
      </c>
      <c r="CE21" s="21" t="s">
        <v>29</v>
      </c>
      <c r="CG21" s="20" t="s">
        <v>22</v>
      </c>
      <c r="CH21" s="21" t="s">
        <v>23</v>
      </c>
      <c r="CI21" s="21" t="s">
        <v>24</v>
      </c>
      <c r="CJ21" s="21" t="s">
        <v>25</v>
      </c>
      <c r="CK21" s="21" t="s">
        <v>26</v>
      </c>
      <c r="CL21" s="21" t="s">
        <v>27</v>
      </c>
      <c r="CM21" s="21" t="s">
        <v>28</v>
      </c>
      <c r="CN21" s="21" t="s">
        <v>29</v>
      </c>
    </row>
    <row r="22" spans="1:92" x14ac:dyDescent="0.2">
      <c r="K22" s="40" t="s">
        <v>40</v>
      </c>
      <c r="L22" s="40"/>
      <c r="M22" s="40" t="s">
        <v>64</v>
      </c>
      <c r="N22" s="40" t="s">
        <v>65</v>
      </c>
      <c r="O22" s="40" t="s">
        <v>66</v>
      </c>
      <c r="P22" s="40" t="s">
        <v>50</v>
      </c>
      <c r="Q22" s="40" t="s">
        <v>58</v>
      </c>
      <c r="R22" s="40"/>
      <c r="S22" s="40" t="s">
        <v>67</v>
      </c>
      <c r="T22" s="40"/>
      <c r="U22" s="40"/>
      <c r="V22" s="40"/>
      <c r="W22" s="40" t="s">
        <v>68</v>
      </c>
      <c r="X22" s="6" t="s">
        <v>69</v>
      </c>
      <c r="Y22" s="6" t="s">
        <v>70</v>
      </c>
      <c r="Z22" s="6" t="s">
        <v>71</v>
      </c>
      <c r="AB22" s="40" t="s">
        <v>72</v>
      </c>
      <c r="AC22" s="44" t="s">
        <v>73</v>
      </c>
      <c r="AD22" s="40" t="s">
        <v>74</v>
      </c>
      <c r="AE22" s="44" t="s">
        <v>73</v>
      </c>
      <c r="AF22" s="40" t="s">
        <v>75</v>
      </c>
      <c r="AG22" s="40" t="s">
        <v>76</v>
      </c>
      <c r="AH22" s="40" t="s">
        <v>77</v>
      </c>
      <c r="AI22" s="40" t="s">
        <v>77</v>
      </c>
      <c r="AJ22" s="6" t="s">
        <v>78</v>
      </c>
      <c r="AK22" s="6" t="s">
        <v>60</v>
      </c>
      <c r="AL22" s="40" t="s">
        <v>79</v>
      </c>
      <c r="AM22" s="40" t="s">
        <v>78</v>
      </c>
      <c r="AN22" s="40" t="s">
        <v>61</v>
      </c>
      <c r="AO22" s="40" t="s">
        <v>80</v>
      </c>
      <c r="AP22" s="40" t="s">
        <v>81</v>
      </c>
      <c r="AQ22" s="40" t="s">
        <v>82</v>
      </c>
      <c r="AR22" s="6"/>
      <c r="AS22" s="6" t="s">
        <v>82</v>
      </c>
      <c r="AT22" s="15"/>
      <c r="AU22" s="40" t="s">
        <v>54</v>
      </c>
      <c r="AV22" s="6" t="s">
        <v>82</v>
      </c>
      <c r="AX22" s="37" t="s">
        <v>83</v>
      </c>
      <c r="AY22" s="38" t="s">
        <v>84</v>
      </c>
      <c r="BX22" s="38" t="s">
        <v>84</v>
      </c>
      <c r="CG22" s="38" t="s">
        <v>84</v>
      </c>
    </row>
    <row r="23" spans="1:92" x14ac:dyDescent="0.2">
      <c r="B23" s="6"/>
      <c r="C23" s="6"/>
      <c r="D23" s="6" t="s">
        <v>85</v>
      </c>
      <c r="E23" s="6"/>
      <c r="F23" s="6" t="s">
        <v>86</v>
      </c>
      <c r="G23" s="6"/>
      <c r="K23" s="6" t="s">
        <v>50</v>
      </c>
      <c r="L23" s="6"/>
      <c r="M23" s="40" t="s">
        <v>87</v>
      </c>
      <c r="N23" s="40" t="s">
        <v>88</v>
      </c>
      <c r="O23" s="40" t="s">
        <v>50</v>
      </c>
      <c r="P23" s="40" t="s">
        <v>58</v>
      </c>
      <c r="Q23" s="40" t="s">
        <v>68</v>
      </c>
      <c r="R23" s="40"/>
      <c r="S23" s="40" t="s">
        <v>89</v>
      </c>
      <c r="T23" s="40" t="s">
        <v>90</v>
      </c>
      <c r="U23" s="40"/>
      <c r="V23" s="40" t="s">
        <v>51</v>
      </c>
      <c r="W23" s="40" t="s">
        <v>91</v>
      </c>
      <c r="X23" s="6" t="s">
        <v>92</v>
      </c>
      <c r="Y23" s="6" t="s">
        <v>58</v>
      </c>
      <c r="Z23" s="6" t="s">
        <v>93</v>
      </c>
      <c r="AA23" s="6" t="s">
        <v>91</v>
      </c>
      <c r="AB23" s="40" t="s">
        <v>94</v>
      </c>
      <c r="AC23" s="40" t="s">
        <v>95</v>
      </c>
      <c r="AD23" s="40" t="s">
        <v>96</v>
      </c>
      <c r="AE23" s="40" t="s">
        <v>97</v>
      </c>
      <c r="AF23" s="36" t="s">
        <v>98</v>
      </c>
      <c r="AG23" s="40" t="s">
        <v>99</v>
      </c>
      <c r="AH23" s="40" t="s">
        <v>100</v>
      </c>
      <c r="AI23" s="40" t="s">
        <v>101</v>
      </c>
      <c r="AJ23" s="6" t="s">
        <v>60</v>
      </c>
      <c r="AK23" s="6" t="s">
        <v>79</v>
      </c>
      <c r="AL23" s="40" t="s">
        <v>102</v>
      </c>
      <c r="AM23" s="40" t="s">
        <v>61</v>
      </c>
      <c r="AN23" s="40" t="s">
        <v>80</v>
      </c>
      <c r="AO23" s="40" t="s">
        <v>102</v>
      </c>
      <c r="AP23" s="40" t="s">
        <v>103</v>
      </c>
      <c r="AQ23" s="40" t="s">
        <v>104</v>
      </c>
      <c r="AR23" s="40" t="s">
        <v>105</v>
      </c>
      <c r="AS23" s="40" t="s">
        <v>106</v>
      </c>
      <c r="AT23" s="40" t="s">
        <v>107</v>
      </c>
      <c r="AU23" s="35" t="s">
        <v>55</v>
      </c>
      <c r="AV23" s="40" t="s">
        <v>108</v>
      </c>
      <c r="AW23" s="40"/>
      <c r="AX23" s="53" t="s">
        <v>109</v>
      </c>
      <c r="AY23" s="54" t="s">
        <v>110</v>
      </c>
      <c r="BX23" s="54" t="s">
        <v>110</v>
      </c>
      <c r="CG23" s="54" t="s">
        <v>110</v>
      </c>
    </row>
    <row r="24" spans="1:92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0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38" t="s">
        <v>138</v>
      </c>
      <c r="CG24" s="38" t="s">
        <v>139</v>
      </c>
    </row>
    <row r="25" spans="1:92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125" t="s">
        <v>63</v>
      </c>
      <c r="H25" s="6" t="s">
        <v>144</v>
      </c>
      <c r="I25" s="2" t="s">
        <v>145</v>
      </c>
      <c r="K25" s="40" t="s">
        <v>146</v>
      </c>
      <c r="L25" s="40"/>
      <c r="M25" s="40" t="s">
        <v>146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40" t="s">
        <v>146</v>
      </c>
      <c r="W25" s="35" t="s">
        <v>151</v>
      </c>
      <c r="X25" s="6" t="s">
        <v>152</v>
      </c>
      <c r="Y25" s="35" t="s">
        <v>153</v>
      </c>
      <c r="Z25" s="122" t="s">
        <v>360</v>
      </c>
      <c r="AA25" s="125">
        <v>2023</v>
      </c>
      <c r="AB25" s="40" t="s">
        <v>155</v>
      </c>
      <c r="AC25" s="40" t="s">
        <v>156</v>
      </c>
      <c r="AD25" s="125">
        <v>2023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146</v>
      </c>
      <c r="AK25" s="40" t="s">
        <v>146</v>
      </c>
      <c r="AL25" s="40" t="s">
        <v>159</v>
      </c>
      <c r="AM25" s="40" t="s">
        <v>146</v>
      </c>
      <c r="AN25" s="40" t="s">
        <v>146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B25" s="5" t="s">
        <v>169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56" t="s">
        <v>168</v>
      </c>
      <c r="CG25" s="56" t="s">
        <v>168</v>
      </c>
    </row>
    <row r="26" spans="1:92" ht="74.75" customHeight="1" x14ac:dyDescent="0.2">
      <c r="C26" s="8"/>
      <c r="D26" s="8"/>
      <c r="E26" s="8"/>
      <c r="F26" s="8"/>
      <c r="G26" s="126"/>
      <c r="P26" s="6" t="s">
        <v>170</v>
      </c>
      <c r="Q26" s="35" t="s">
        <v>171</v>
      </c>
      <c r="T26" s="2" t="s">
        <v>172</v>
      </c>
      <c r="Z26" s="120"/>
      <c r="AA26" s="120"/>
      <c r="AD26" s="120"/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5" t="s">
        <v>178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 s="124">
        <v>0</v>
      </c>
      <c r="H27" s="6">
        <v>1</v>
      </c>
      <c r="I27" s="2" t="s">
        <v>180</v>
      </c>
      <c r="J27" s="60"/>
      <c r="K27" s="61">
        <v>332.06</v>
      </c>
      <c r="L27" s="62"/>
      <c r="M27" s="63">
        <v>93</v>
      </c>
      <c r="N27" s="64">
        <f>ROUND(M27*0.3,2)</f>
        <v>27.9</v>
      </c>
      <c r="O27" s="64">
        <f>ROUND(K27*0.6,2)</f>
        <v>199.24</v>
      </c>
      <c r="P27" s="64">
        <f>MAX(M27-O27,0)</f>
        <v>0</v>
      </c>
      <c r="Q27" s="64">
        <f>ROUND(P27*0.15,2)</f>
        <v>0</v>
      </c>
      <c r="R27" s="65">
        <f>ROUND(M27/K27,2)</f>
        <v>0.28000000000000003</v>
      </c>
      <c r="S27" s="65">
        <f t="shared" ref="S27:S90" si="7">IF(R27&gt;0.6,+R27-0.6,0)</f>
        <v>0</v>
      </c>
      <c r="T27" s="64">
        <f t="shared" ref="T27:T90" si="8">ROUND(S27*K27,2)</f>
        <v>0</v>
      </c>
      <c r="U27" s="64">
        <f>ROUND(T27*0.15,2)</f>
        <v>0</v>
      </c>
      <c r="V27" s="63">
        <v>8</v>
      </c>
      <c r="W27" s="64">
        <f>ROUND(V27*0.25,2)</f>
        <v>2</v>
      </c>
      <c r="X27" s="27">
        <f>ROUND(M27*$X$2,2)</f>
        <v>27.9</v>
      </c>
      <c r="Y27" s="11">
        <f>+K27+N27+Q27+W27</f>
        <v>361.96</v>
      </c>
      <c r="Z27" s="123">
        <v>516604221.67000002</v>
      </c>
      <c r="AA27" s="121">
        <v>3148</v>
      </c>
      <c r="AB27" s="27">
        <f t="shared" ref="AB27:AB90" si="9">ROUND(Z27/AA27,2)</f>
        <v>164105.53</v>
      </c>
      <c r="AC27" s="10">
        <f t="shared" ref="AC27:AC90" si="10">(ROUND(AB27/$AC$21,6))</f>
        <v>0.59561900000000001</v>
      </c>
      <c r="AD27" s="121">
        <v>127335</v>
      </c>
      <c r="AE27" s="10">
        <f t="shared" ref="AE27:AE90" si="11">(ROUND(AD27/$AE$21,6))</f>
        <v>0.87605500000000003</v>
      </c>
      <c r="AF27" s="10">
        <f>ROUND(1-((AC27*$L$4)+(AE27*$L$5)),6)</f>
        <v>0.32024999999999998</v>
      </c>
      <c r="AG27" s="66">
        <f t="shared" ref="AG27:AG90" si="12">IF(OR(B27=1,C27=1),MAX($L$7,AF27),MAX($L$6,AF27))</f>
        <v>0.32024999999999998</v>
      </c>
      <c r="AH27" s="67">
        <f t="shared" ref="AH27:AH90" si="13">IF(G27&gt;=1,IF(G27&lt;=5,0.06,IF(G27&lt;=10,0.05,IF(G27&lt;=15,0.04,IF(G27&lt;=19,0.03,0)))),0)</f>
        <v>0</v>
      </c>
      <c r="AI27" s="68">
        <f>+AH27+AG27</f>
        <v>0.32024999999999998</v>
      </c>
      <c r="AJ27" s="63">
        <v>147</v>
      </c>
      <c r="AK27">
        <v>6</v>
      </c>
      <c r="AL27" s="26">
        <f>ROUND(AJ27*AK27*100,0)</f>
        <v>88200</v>
      </c>
      <c r="AM27" s="63">
        <v>0</v>
      </c>
      <c r="AN27">
        <v>0</v>
      </c>
      <c r="AO27" s="26">
        <f>ROUND(AM27*AN27*100,0)</f>
        <v>0</v>
      </c>
      <c r="AP27" s="26">
        <f t="shared" ref="AP27:AP90" si="14">ROUND(Y27*AI27*$AP$21,0)</f>
        <v>1335951</v>
      </c>
      <c r="AQ27" s="26">
        <f>SUM(AL27+AO27+AP27)</f>
        <v>1424151</v>
      </c>
      <c r="AR27" s="69">
        <v>2331185</v>
      </c>
      <c r="AS27" s="69">
        <f>IF(C27=1, MAX(AR27, AQ27,#REF!), AQ27)</f>
        <v>1424151</v>
      </c>
      <c r="AT27" s="63">
        <v>2004782</v>
      </c>
      <c r="AU27" s="26">
        <f>ABS(AQ27-AT27)</f>
        <v>580631</v>
      </c>
      <c r="AV27" s="70" t="str">
        <f>IF(AQ27&gt;AT27,"Yes","No")</f>
        <v>No</v>
      </c>
      <c r="AW27" s="69">
        <f>IF(AV27="Yes",+AU27*$L$9,+AU27*$L$10)</f>
        <v>0</v>
      </c>
      <c r="AX27" s="71">
        <f>IF(AV27="Yes",AT27+AW27,AT27- AW27)</f>
        <v>2004782</v>
      </c>
      <c r="AY27" s="72">
        <f>IF(C27=1,MAX(AX27,AR27,AT27),AX27)</f>
        <v>2004782</v>
      </c>
      <c r="AZ27" s="73">
        <f>AY27-AT27</f>
        <v>0</v>
      </c>
      <c r="BA27" s="73"/>
      <c r="BB27" s="73">
        <f>$L$8*Y27/K27</f>
        <v>12562.756730711315</v>
      </c>
      <c r="BC27" s="26"/>
      <c r="BE27" s="74">
        <f>$AQ27-AY27</f>
        <v>-580631</v>
      </c>
      <c r="BF27" s="74">
        <f t="shared" ref="BF27:BL58" si="15">$AQ27-CG27</f>
        <v>-580631</v>
      </c>
      <c r="BG27" s="74">
        <f t="shared" si="15"/>
        <v>-497658.8300999999</v>
      </c>
      <c r="BH27" s="74">
        <f t="shared" si="15"/>
        <v>-414699.10312232981</v>
      </c>
      <c r="BI27" s="74">
        <f t="shared" si="15"/>
        <v>-331759.28249786375</v>
      </c>
      <c r="BJ27" s="74">
        <f t="shared" si="15"/>
        <v>-248819.4618733977</v>
      </c>
      <c r="BK27" s="74">
        <f t="shared" si="15"/>
        <v>-165887.93523099413</v>
      </c>
      <c r="BL27" s="74">
        <f t="shared" si="15"/>
        <v>-82943.967615497066</v>
      </c>
      <c r="BM27" s="74"/>
      <c r="BO27" s="74">
        <f t="shared" ref="BO27:BV58" si="16">BE27*BO$16</f>
        <v>0</v>
      </c>
      <c r="BP27" s="74">
        <f t="shared" si="16"/>
        <v>-82972.169899999994</v>
      </c>
      <c r="BQ27" s="74">
        <f t="shared" si="16"/>
        <v>-82959.726977669983</v>
      </c>
      <c r="BR27" s="74">
        <f t="shared" si="16"/>
        <v>-82939.820624465967</v>
      </c>
      <c r="BS27" s="74">
        <f t="shared" si="16"/>
        <v>-82939.820624465938</v>
      </c>
      <c r="BT27" s="74">
        <f t="shared" si="16"/>
        <v>-82931.526642403449</v>
      </c>
      <c r="BU27" s="74">
        <f t="shared" si="16"/>
        <v>-82943.967615497066</v>
      </c>
      <c r="BV27" s="74">
        <f t="shared" si="16"/>
        <v>-82943.967615497066</v>
      </c>
      <c r="BX27" s="74">
        <f t="shared" ref="BX27:BX90" si="17">AY27+BO27</f>
        <v>2004782</v>
      </c>
      <c r="BY27" s="74">
        <f t="shared" ref="BY27:CE58" si="18">CG27+BP27</f>
        <v>1921809.8300999999</v>
      </c>
      <c r="BZ27" s="74">
        <f t="shared" si="18"/>
        <v>1838850.1031223298</v>
      </c>
      <c r="CA27" s="74">
        <f t="shared" si="18"/>
        <v>1755910.2824978638</v>
      </c>
      <c r="CB27" s="74">
        <f t="shared" si="18"/>
        <v>1672970.4618733977</v>
      </c>
      <c r="CC27" s="74">
        <f t="shared" si="18"/>
        <v>1590038.9352309941</v>
      </c>
      <c r="CD27" s="74">
        <f t="shared" si="18"/>
        <v>1507094.9676154971</v>
      </c>
      <c r="CE27" s="74">
        <f t="shared" si="18"/>
        <v>1424151</v>
      </c>
      <c r="CF27" s="74"/>
      <c r="CG27" s="74">
        <f t="shared" ref="CG27:CG90" si="19">IF(OR($C27=1,$B27=1),MAX(BX27,AY27,$AR27),BX27)</f>
        <v>2004782</v>
      </c>
      <c r="CH27" s="74">
        <f t="shared" ref="CH27:CN42" si="20">IF(OR($C27=1,$B27=1),MAX(BY27,CG27,$AR27),BY27)</f>
        <v>1921809.8300999999</v>
      </c>
      <c r="CI27" s="74">
        <f t="shared" si="20"/>
        <v>1838850.1031223298</v>
      </c>
      <c r="CJ27" s="74">
        <f t="shared" si="20"/>
        <v>1755910.2824978638</v>
      </c>
      <c r="CK27" s="74">
        <f t="shared" si="20"/>
        <v>1672970.4618733977</v>
      </c>
      <c r="CL27" s="74">
        <f t="shared" si="20"/>
        <v>1590038.9352309941</v>
      </c>
      <c r="CM27" s="74">
        <f t="shared" si="20"/>
        <v>1507094.9676154971</v>
      </c>
      <c r="CN27" s="74">
        <f t="shared" si="20"/>
        <v>1424151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 s="124">
        <v>11</v>
      </c>
      <c r="H28" s="6">
        <v>2</v>
      </c>
      <c r="I28" s="2" t="s">
        <v>182</v>
      </c>
      <c r="J28" s="60"/>
      <c r="K28" s="61">
        <v>2490.13</v>
      </c>
      <c r="L28" s="76"/>
      <c r="M28" s="63">
        <v>1586</v>
      </c>
      <c r="N28" s="64">
        <f t="shared" ref="N28:N91" si="21">ROUND(M28*0.3,2)</f>
        <v>475.8</v>
      </c>
      <c r="O28" s="64">
        <f t="shared" ref="O28:O91" si="22">ROUND(K28*0.6,2)</f>
        <v>1494.08</v>
      </c>
      <c r="P28" s="64">
        <f t="shared" ref="P28:P91" si="23">MAX(M28-O28,0)</f>
        <v>91.920000000000073</v>
      </c>
      <c r="Q28" s="64">
        <f t="shared" ref="Q28:Q91" si="24">ROUND(P28*0.15,2)</f>
        <v>13.79</v>
      </c>
      <c r="R28" s="65">
        <f t="shared" ref="R28:R91" si="25">ROUND(M28/K28,2)</f>
        <v>0.64</v>
      </c>
      <c r="S28" s="65">
        <f t="shared" si="7"/>
        <v>4.0000000000000036E-2</v>
      </c>
      <c r="T28" s="64">
        <f t="shared" si="8"/>
        <v>99.61</v>
      </c>
      <c r="U28" s="64">
        <f t="shared" ref="U28:U91" si="26">ROUND(T28*0.15,2)</f>
        <v>14.94</v>
      </c>
      <c r="V28" s="63">
        <v>190</v>
      </c>
      <c r="W28" s="64">
        <f t="shared" ref="W28:W91" si="27">ROUND(V28*0.25,2)</f>
        <v>47.5</v>
      </c>
      <c r="X28" s="27">
        <f t="shared" ref="X28:X91" si="28">ROUND(M28*$X$2,2)</f>
        <v>475.8</v>
      </c>
      <c r="Y28" s="11">
        <f t="shared" ref="Y28:Y91" si="29">+K28+N28+Q28+W28</f>
        <v>3027.2200000000003</v>
      </c>
      <c r="Z28" s="123">
        <v>2312564430.6700001</v>
      </c>
      <c r="AA28" s="121">
        <v>18951</v>
      </c>
      <c r="AB28" s="27">
        <f t="shared" si="9"/>
        <v>122028.62</v>
      </c>
      <c r="AC28" s="10">
        <f t="shared" si="10"/>
        <v>0.44290200000000002</v>
      </c>
      <c r="AD28" s="121">
        <v>80585</v>
      </c>
      <c r="AE28" s="10">
        <f t="shared" si="11"/>
        <v>0.554419</v>
      </c>
      <c r="AF28" s="10">
        <f>ROUND(1-((AC28*$L$4)+(AE28*$L$5)),6)</f>
        <v>0.52364299999999997</v>
      </c>
      <c r="AG28" s="66">
        <f t="shared" si="12"/>
        <v>0.52364299999999997</v>
      </c>
      <c r="AH28" s="67">
        <f>IF(G28&gt;=1,IF(G28&lt;=5,0.06,IF(G28&lt;=10,0.05,IF(G28&lt;=15,0.04,IF(G28&lt;=19,0.03,0)))),0)</f>
        <v>0.04</v>
      </c>
      <c r="AI28" s="68">
        <f t="shared" ref="AI28:AI91" si="30">+AH28+AG28</f>
        <v>0.56364300000000001</v>
      </c>
      <c r="AJ28" s="63">
        <v>0</v>
      </c>
      <c r="AK28">
        <v>0</v>
      </c>
      <c r="AL28" s="26">
        <f t="shared" ref="AL28:AL91" si="31">ROUND(AJ28*AK28*100,0)</f>
        <v>0</v>
      </c>
      <c r="AM28" s="63">
        <v>0</v>
      </c>
      <c r="AN28">
        <v>0</v>
      </c>
      <c r="AO28" s="26">
        <f t="shared" ref="AO28:AO91" si="32">ROUND(AM28*AN28*100,0)</f>
        <v>0</v>
      </c>
      <c r="AP28" s="26">
        <f t="shared" si="14"/>
        <v>19664777</v>
      </c>
      <c r="AQ28" s="26">
        <f t="shared" ref="AQ28:AQ91" si="33">SUM(AL28+AO28+AP28)</f>
        <v>19664777</v>
      </c>
      <c r="AR28" s="69">
        <v>16473543</v>
      </c>
      <c r="AS28" s="69">
        <f>IF(C28=1, MAX(AR28, AQ28, AT27), AQ28)</f>
        <v>19664777</v>
      </c>
      <c r="AT28" s="63">
        <v>20315782</v>
      </c>
      <c r="AU28" s="26">
        <f>ABS(AQ28-AT28)</f>
        <v>651005</v>
      </c>
      <c r="AV28" s="70" t="str">
        <f>IF(AQ28&gt;AT28,"Yes","No")</f>
        <v>No</v>
      </c>
      <c r="AW28" s="69">
        <f t="shared" ref="AW28:AW91" si="34">IF(AV28="Yes",+AU28*$L$9,+AU28*$L$10)</f>
        <v>0</v>
      </c>
      <c r="AX28" s="71">
        <f t="shared" ref="AX28:AX91" si="35">IF(AV28="Yes",AT28+AW28,AT28- AW28)</f>
        <v>20315782</v>
      </c>
      <c r="AY28" s="72">
        <f>IF(C28=1,MAX(AX28,AR28,AT28),AX28)</f>
        <v>20315782</v>
      </c>
      <c r="AZ28" s="73">
        <f t="shared" ref="AZ28:AZ91" si="36">AY28-AT28</f>
        <v>0</v>
      </c>
      <c r="BA28" s="73"/>
      <c r="BB28" s="73">
        <f t="shared" ref="BB28:BB91" si="37">$L$8*Y28/K28</f>
        <v>14010.798833795825</v>
      </c>
      <c r="BC28" s="26"/>
      <c r="BE28" s="74">
        <f t="shared" ref="BE28:BE91" si="38">$AQ28-AY28</f>
        <v>-651005</v>
      </c>
      <c r="BF28" s="74">
        <f t="shared" si="15"/>
        <v>-651005</v>
      </c>
      <c r="BG28" s="74">
        <f t="shared" si="15"/>
        <v>-651005</v>
      </c>
      <c r="BH28" s="74">
        <f t="shared" si="15"/>
        <v>-651005</v>
      </c>
      <c r="BI28" s="74">
        <f t="shared" si="15"/>
        <v>-651005</v>
      </c>
      <c r="BJ28" s="74">
        <f t="shared" si="15"/>
        <v>-651005</v>
      </c>
      <c r="BK28" s="74">
        <f t="shared" si="15"/>
        <v>-651005</v>
      </c>
      <c r="BL28" s="74">
        <f t="shared" si="15"/>
        <v>-651005</v>
      </c>
      <c r="BM28" s="74"/>
      <c r="BO28" s="74">
        <f t="shared" si="16"/>
        <v>0</v>
      </c>
      <c r="BP28" s="74">
        <f t="shared" si="16"/>
        <v>-93028.614499999996</v>
      </c>
      <c r="BQ28" s="74">
        <f t="shared" si="16"/>
        <v>-108522.53349999999</v>
      </c>
      <c r="BR28" s="74">
        <f t="shared" si="16"/>
        <v>-130201</v>
      </c>
      <c r="BS28" s="74">
        <f t="shared" si="16"/>
        <v>-162751.25</v>
      </c>
      <c r="BT28" s="74">
        <f t="shared" si="16"/>
        <v>-216979.96649999998</v>
      </c>
      <c r="BU28" s="74">
        <f t="shared" si="16"/>
        <v>-325502.5</v>
      </c>
      <c r="BV28" s="74">
        <f t="shared" si="16"/>
        <v>-651005</v>
      </c>
      <c r="BX28" s="74">
        <f t="shared" si="17"/>
        <v>20315782</v>
      </c>
      <c r="BY28" s="74">
        <f t="shared" si="18"/>
        <v>20222753.385499999</v>
      </c>
      <c r="BZ28" s="74">
        <f t="shared" si="18"/>
        <v>20207259.466499999</v>
      </c>
      <c r="CA28" s="74">
        <f t="shared" si="18"/>
        <v>20185581</v>
      </c>
      <c r="CB28" s="74">
        <f t="shared" si="18"/>
        <v>20153030.75</v>
      </c>
      <c r="CC28" s="74">
        <f t="shared" si="18"/>
        <v>20098802.033500001</v>
      </c>
      <c r="CD28" s="74">
        <f t="shared" si="18"/>
        <v>19990279.5</v>
      </c>
      <c r="CE28" s="74">
        <f t="shared" si="18"/>
        <v>19664777</v>
      </c>
      <c r="CF28" s="74"/>
      <c r="CG28" s="74">
        <f t="shared" si="19"/>
        <v>20315782</v>
      </c>
      <c r="CH28" s="74">
        <f t="shared" si="20"/>
        <v>20315782</v>
      </c>
      <c r="CI28" s="74">
        <f t="shared" si="20"/>
        <v>20315782</v>
      </c>
      <c r="CJ28" s="74">
        <f t="shared" si="20"/>
        <v>20315782</v>
      </c>
      <c r="CK28" s="74">
        <f t="shared" si="20"/>
        <v>20315782</v>
      </c>
      <c r="CL28" s="74">
        <f t="shared" si="20"/>
        <v>20315782</v>
      </c>
      <c r="CM28" s="74">
        <f t="shared" si="20"/>
        <v>20315782</v>
      </c>
      <c r="CN28" s="74">
        <f t="shared" si="20"/>
        <v>20315782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 s="124">
        <v>29</v>
      </c>
      <c r="H29" s="6">
        <v>3</v>
      </c>
      <c r="I29" s="2" t="s">
        <v>184</v>
      </c>
      <c r="J29" s="60"/>
      <c r="K29" s="61">
        <v>483.88</v>
      </c>
      <c r="L29" s="62"/>
      <c r="M29" s="63">
        <v>186</v>
      </c>
      <c r="N29" s="64">
        <f t="shared" si="21"/>
        <v>55.8</v>
      </c>
      <c r="O29" s="64">
        <f t="shared" si="22"/>
        <v>290.33</v>
      </c>
      <c r="P29" s="64">
        <f t="shared" si="23"/>
        <v>0</v>
      </c>
      <c r="Q29" s="64">
        <f t="shared" si="24"/>
        <v>0</v>
      </c>
      <c r="R29" s="65">
        <f t="shared" si="25"/>
        <v>0.38</v>
      </c>
      <c r="S29" s="65">
        <f t="shared" si="7"/>
        <v>0</v>
      </c>
      <c r="T29" s="64">
        <f t="shared" si="8"/>
        <v>0</v>
      </c>
      <c r="U29" s="64">
        <f t="shared" si="26"/>
        <v>0</v>
      </c>
      <c r="V29" s="63">
        <v>4</v>
      </c>
      <c r="W29" s="64">
        <f t="shared" si="27"/>
        <v>1</v>
      </c>
      <c r="X29" s="27">
        <f t="shared" si="28"/>
        <v>55.8</v>
      </c>
      <c r="Y29" s="11">
        <f t="shared" si="29"/>
        <v>540.67999999999995</v>
      </c>
      <c r="Z29" s="123">
        <v>645837541.33000004</v>
      </c>
      <c r="AA29" s="121">
        <v>4220</v>
      </c>
      <c r="AB29" s="27">
        <f t="shared" si="9"/>
        <v>153042.07</v>
      </c>
      <c r="AC29" s="10">
        <f t="shared" si="10"/>
        <v>0.55546499999999999</v>
      </c>
      <c r="AD29" s="121">
        <v>129219</v>
      </c>
      <c r="AE29" s="10">
        <f t="shared" si="11"/>
        <v>0.88901699999999995</v>
      </c>
      <c r="AF29" s="10">
        <f t="shared" ref="AF29:AF92" si="39">ROUND(1-((AC29*$L$4)+(AE29*$L$5)),6)</f>
        <v>0.34446900000000003</v>
      </c>
      <c r="AG29" s="66">
        <f t="shared" si="12"/>
        <v>0.34446900000000003</v>
      </c>
      <c r="AH29" s="67">
        <f t="shared" si="13"/>
        <v>0</v>
      </c>
      <c r="AI29" s="68">
        <f t="shared" si="30"/>
        <v>0.34446900000000003</v>
      </c>
      <c r="AJ29" s="63">
        <v>153</v>
      </c>
      <c r="AK29">
        <v>4</v>
      </c>
      <c r="AL29" s="26">
        <f t="shared" si="31"/>
        <v>61200</v>
      </c>
      <c r="AM29" s="63">
        <v>0</v>
      </c>
      <c r="AN29">
        <v>0</v>
      </c>
      <c r="AO29" s="26">
        <f t="shared" si="32"/>
        <v>0</v>
      </c>
      <c r="AP29" s="26">
        <f t="shared" si="14"/>
        <v>2146502</v>
      </c>
      <c r="AQ29" s="26">
        <f t="shared" si="33"/>
        <v>2207702</v>
      </c>
      <c r="AR29" s="69">
        <v>3859564</v>
      </c>
      <c r="AS29" s="69">
        <f t="shared" ref="AS29:AS92" si="40">IF(C29=1, MAX(AR29, AQ29, AT29), AQ29)</f>
        <v>2207702</v>
      </c>
      <c r="AT29" s="63">
        <v>3459062</v>
      </c>
      <c r="AU29" s="26">
        <f t="shared" ref="AU29:AU92" si="41">ABS(AQ29-AT29)</f>
        <v>1251360</v>
      </c>
      <c r="AV29" s="70" t="str">
        <f>IF(AQ29&gt;AT29,"Yes","No")</f>
        <v>No</v>
      </c>
      <c r="AW29" s="69">
        <f t="shared" si="34"/>
        <v>0</v>
      </c>
      <c r="AX29" s="71">
        <f t="shared" si="35"/>
        <v>3459062</v>
      </c>
      <c r="AY29" s="72">
        <f t="shared" ref="AY29:AY92" si="42">IF(C29=1,MAX(AX29,AR29,AT29),AX29)</f>
        <v>3459062</v>
      </c>
      <c r="AZ29" s="73">
        <f t="shared" si="36"/>
        <v>0</v>
      </c>
      <c r="BA29" s="73"/>
      <c r="BB29" s="73">
        <f t="shared" si="37"/>
        <v>12877.856080019837</v>
      </c>
      <c r="BC29" s="26"/>
      <c r="BE29" s="74">
        <f t="shared" si="38"/>
        <v>-1251360</v>
      </c>
      <c r="BF29" s="74">
        <f t="shared" si="15"/>
        <v>-1251360</v>
      </c>
      <c r="BG29" s="74">
        <f t="shared" si="15"/>
        <v>-1072540.656</v>
      </c>
      <c r="BH29" s="74">
        <f t="shared" si="15"/>
        <v>-893748.12864479981</v>
      </c>
      <c r="BI29" s="74">
        <f t="shared" si="15"/>
        <v>-714998.50291583966</v>
      </c>
      <c r="BJ29" s="74">
        <f t="shared" si="15"/>
        <v>-536248.87718687952</v>
      </c>
      <c r="BK29" s="74">
        <f t="shared" si="15"/>
        <v>-357517.12642049277</v>
      </c>
      <c r="BL29" s="74">
        <f t="shared" si="15"/>
        <v>-178758.56321024615</v>
      </c>
      <c r="BM29" s="74"/>
      <c r="BO29" s="74">
        <f t="shared" si="16"/>
        <v>0</v>
      </c>
      <c r="BP29" s="74">
        <f t="shared" si="16"/>
        <v>-178819.34400000001</v>
      </c>
      <c r="BQ29" s="74">
        <f t="shared" si="16"/>
        <v>-178792.52735519997</v>
      </c>
      <c r="BR29" s="74">
        <f t="shared" si="16"/>
        <v>-178749.62572895997</v>
      </c>
      <c r="BS29" s="74">
        <f t="shared" si="16"/>
        <v>-178749.62572895992</v>
      </c>
      <c r="BT29" s="74">
        <f t="shared" si="16"/>
        <v>-178731.75076638695</v>
      </c>
      <c r="BU29" s="74">
        <f t="shared" si="16"/>
        <v>-178758.56321024639</v>
      </c>
      <c r="BV29" s="74">
        <f t="shared" si="16"/>
        <v>-178758.56321024615</v>
      </c>
      <c r="BX29" s="74">
        <f t="shared" si="17"/>
        <v>3459062</v>
      </c>
      <c r="BY29" s="74">
        <f t="shared" si="18"/>
        <v>3280242.656</v>
      </c>
      <c r="BZ29" s="74">
        <f t="shared" si="18"/>
        <v>3101450.1286447998</v>
      </c>
      <c r="CA29" s="74">
        <f t="shared" si="18"/>
        <v>2922700.5029158397</v>
      </c>
      <c r="CB29" s="74">
        <f t="shared" si="18"/>
        <v>2743950.8771868795</v>
      </c>
      <c r="CC29" s="74">
        <f t="shared" si="18"/>
        <v>2565219.1264204928</v>
      </c>
      <c r="CD29" s="74">
        <f t="shared" si="18"/>
        <v>2386460.5632102462</v>
      </c>
      <c r="CE29" s="74">
        <f t="shared" si="18"/>
        <v>2207702</v>
      </c>
      <c r="CF29" s="74"/>
      <c r="CG29" s="74">
        <f t="shared" si="19"/>
        <v>3459062</v>
      </c>
      <c r="CH29" s="74">
        <f t="shared" si="20"/>
        <v>3280242.656</v>
      </c>
      <c r="CI29" s="74">
        <f t="shared" si="20"/>
        <v>3101450.1286447998</v>
      </c>
      <c r="CJ29" s="74">
        <f t="shared" si="20"/>
        <v>2922700.5029158397</v>
      </c>
      <c r="CK29" s="74">
        <f t="shared" si="20"/>
        <v>2743950.8771868795</v>
      </c>
      <c r="CL29" s="74">
        <f t="shared" si="20"/>
        <v>2565219.1264204928</v>
      </c>
      <c r="CM29" s="74">
        <f t="shared" si="20"/>
        <v>2386460.5632102462</v>
      </c>
      <c r="CN29" s="74">
        <f t="shared" si="20"/>
        <v>2207702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 s="124">
        <v>0</v>
      </c>
      <c r="H30" s="6">
        <v>4</v>
      </c>
      <c r="I30" s="2" t="s">
        <v>186</v>
      </c>
      <c r="J30" s="60"/>
      <c r="K30" s="61">
        <v>3059.62</v>
      </c>
      <c r="L30" s="62"/>
      <c r="M30" s="63">
        <v>331</v>
      </c>
      <c r="N30" s="64">
        <f t="shared" si="21"/>
        <v>99.3</v>
      </c>
      <c r="O30" s="64">
        <f t="shared" si="22"/>
        <v>1835.77</v>
      </c>
      <c r="P30" s="64">
        <f t="shared" si="23"/>
        <v>0</v>
      </c>
      <c r="Q30" s="64">
        <f t="shared" si="24"/>
        <v>0</v>
      </c>
      <c r="R30" s="65">
        <f t="shared" si="25"/>
        <v>0.11</v>
      </c>
      <c r="S30" s="65">
        <f t="shared" si="7"/>
        <v>0</v>
      </c>
      <c r="T30" s="64">
        <f t="shared" si="8"/>
        <v>0</v>
      </c>
      <c r="U30" s="64">
        <f t="shared" si="26"/>
        <v>0</v>
      </c>
      <c r="V30" s="63">
        <v>94</v>
      </c>
      <c r="W30" s="64">
        <f t="shared" si="27"/>
        <v>23.5</v>
      </c>
      <c r="X30" s="27">
        <f t="shared" si="28"/>
        <v>99.3</v>
      </c>
      <c r="Y30" s="11">
        <f t="shared" si="29"/>
        <v>3182.42</v>
      </c>
      <c r="Z30" s="123">
        <v>4833502821.3299999</v>
      </c>
      <c r="AA30" s="121">
        <v>18856</v>
      </c>
      <c r="AB30" s="27">
        <f t="shared" si="9"/>
        <v>256337.65</v>
      </c>
      <c r="AC30" s="10">
        <f t="shared" si="10"/>
        <v>0.93037499999999995</v>
      </c>
      <c r="AD30" s="121">
        <v>151481</v>
      </c>
      <c r="AE30" s="10">
        <f t="shared" si="11"/>
        <v>1.042178</v>
      </c>
      <c r="AF30" s="10">
        <f t="shared" si="39"/>
        <v>3.6083999999999998E-2</v>
      </c>
      <c r="AG30" s="66">
        <f t="shared" si="12"/>
        <v>3.6083999999999998E-2</v>
      </c>
      <c r="AH30" s="67">
        <f t="shared" si="13"/>
        <v>0</v>
      </c>
      <c r="AI30" s="68">
        <f t="shared" si="30"/>
        <v>3.6083999999999998E-2</v>
      </c>
      <c r="AJ30" s="63">
        <v>0</v>
      </c>
      <c r="AK30">
        <v>0</v>
      </c>
      <c r="AL30" s="26">
        <f t="shared" si="31"/>
        <v>0</v>
      </c>
      <c r="AM30" s="63">
        <v>0</v>
      </c>
      <c r="AN30">
        <v>0</v>
      </c>
      <c r="AO30" s="26">
        <f t="shared" si="32"/>
        <v>0</v>
      </c>
      <c r="AP30" s="26">
        <f t="shared" si="14"/>
        <v>1323467</v>
      </c>
      <c r="AQ30" s="26">
        <f t="shared" si="33"/>
        <v>1323467</v>
      </c>
      <c r="AR30" s="69">
        <v>731456</v>
      </c>
      <c r="AS30" s="69">
        <f t="shared" si="40"/>
        <v>1323467</v>
      </c>
      <c r="AT30" s="63">
        <v>909358</v>
      </c>
      <c r="AU30" s="26">
        <f t="shared" si="41"/>
        <v>414109</v>
      </c>
      <c r="AV30" s="70" t="str">
        <f t="shared" ref="AV30:AV93" si="43">IF(AQ30&gt;AT30,"Yes","No")</f>
        <v>Yes</v>
      </c>
      <c r="AW30" s="69">
        <f t="shared" si="34"/>
        <v>414109</v>
      </c>
      <c r="AX30" s="71">
        <f t="shared" si="35"/>
        <v>1323467</v>
      </c>
      <c r="AY30" s="72">
        <f t="shared" si="42"/>
        <v>1323467</v>
      </c>
      <c r="AZ30" s="73">
        <f t="shared" si="36"/>
        <v>414109</v>
      </c>
      <c r="BA30" s="73"/>
      <c r="BB30" s="73">
        <f t="shared" si="37"/>
        <v>11987.563978533282</v>
      </c>
      <c r="BC30" s="26"/>
      <c r="BE30" s="74">
        <f t="shared" si="38"/>
        <v>0</v>
      </c>
      <c r="BF30" s="74">
        <f t="shared" si="15"/>
        <v>0</v>
      </c>
      <c r="BG30" s="74">
        <f t="shared" si="15"/>
        <v>0</v>
      </c>
      <c r="BH30" s="74">
        <f t="shared" si="15"/>
        <v>0</v>
      </c>
      <c r="BI30" s="74">
        <f t="shared" si="15"/>
        <v>0</v>
      </c>
      <c r="BJ30" s="74">
        <f t="shared" si="15"/>
        <v>0</v>
      </c>
      <c r="BK30" s="74">
        <f t="shared" si="15"/>
        <v>0</v>
      </c>
      <c r="BL30" s="74">
        <f t="shared" si="15"/>
        <v>0</v>
      </c>
      <c r="BM30" s="74"/>
      <c r="BO30" s="74">
        <f t="shared" si="16"/>
        <v>0</v>
      </c>
      <c r="BP30" s="74">
        <f t="shared" si="16"/>
        <v>0</v>
      </c>
      <c r="BQ30" s="74">
        <f t="shared" si="16"/>
        <v>0</v>
      </c>
      <c r="BR30" s="74">
        <f t="shared" si="16"/>
        <v>0</v>
      </c>
      <c r="BS30" s="74">
        <f t="shared" si="16"/>
        <v>0</v>
      </c>
      <c r="BT30" s="74">
        <f t="shared" si="16"/>
        <v>0</v>
      </c>
      <c r="BU30" s="74">
        <f t="shared" si="16"/>
        <v>0</v>
      </c>
      <c r="BV30" s="74">
        <f t="shared" si="16"/>
        <v>0</v>
      </c>
      <c r="BX30" s="74">
        <f t="shared" si="17"/>
        <v>1323467</v>
      </c>
      <c r="BY30" s="74">
        <f t="shared" si="18"/>
        <v>1323467</v>
      </c>
      <c r="BZ30" s="74">
        <f t="shared" si="18"/>
        <v>1323467</v>
      </c>
      <c r="CA30" s="74">
        <f t="shared" si="18"/>
        <v>1323467</v>
      </c>
      <c r="CB30" s="74">
        <f t="shared" si="18"/>
        <v>1323467</v>
      </c>
      <c r="CC30" s="74">
        <f t="shared" si="18"/>
        <v>1323467</v>
      </c>
      <c r="CD30" s="74">
        <f t="shared" si="18"/>
        <v>1323467</v>
      </c>
      <c r="CE30" s="74">
        <f t="shared" si="18"/>
        <v>1323467</v>
      </c>
      <c r="CF30" s="74"/>
      <c r="CG30" s="74">
        <f t="shared" si="19"/>
        <v>1323467</v>
      </c>
      <c r="CH30" s="74">
        <f t="shared" si="20"/>
        <v>1323467</v>
      </c>
      <c r="CI30" s="74">
        <f t="shared" si="20"/>
        <v>1323467</v>
      </c>
      <c r="CJ30" s="74">
        <f t="shared" si="20"/>
        <v>1323467</v>
      </c>
      <c r="CK30" s="74">
        <f t="shared" si="20"/>
        <v>1323467</v>
      </c>
      <c r="CL30" s="74">
        <f t="shared" si="20"/>
        <v>1323467</v>
      </c>
      <c r="CM30" s="74">
        <f t="shared" si="20"/>
        <v>1323467</v>
      </c>
      <c r="CN30" s="74">
        <f t="shared" si="20"/>
        <v>1323467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 s="124">
        <v>0</v>
      </c>
      <c r="H31" s="6">
        <v>5</v>
      </c>
      <c r="I31" s="2" t="s">
        <v>187</v>
      </c>
      <c r="J31" s="60"/>
      <c r="K31" s="61">
        <v>420.32</v>
      </c>
      <c r="L31" s="62"/>
      <c r="M31" s="63">
        <v>106</v>
      </c>
      <c r="N31" s="64">
        <f t="shared" si="21"/>
        <v>31.8</v>
      </c>
      <c r="O31" s="64">
        <f t="shared" si="22"/>
        <v>252.19</v>
      </c>
      <c r="P31" s="64">
        <f t="shared" si="23"/>
        <v>0</v>
      </c>
      <c r="Q31" s="64">
        <f t="shared" si="24"/>
        <v>0</v>
      </c>
      <c r="R31" s="65">
        <f t="shared" si="25"/>
        <v>0.25</v>
      </c>
      <c r="S31" s="65">
        <f t="shared" si="7"/>
        <v>0</v>
      </c>
      <c r="T31" s="64">
        <f t="shared" si="8"/>
        <v>0</v>
      </c>
      <c r="U31" s="64">
        <f t="shared" si="26"/>
        <v>0</v>
      </c>
      <c r="V31" s="63">
        <v>7</v>
      </c>
      <c r="W31" s="64">
        <f t="shared" si="27"/>
        <v>1.75</v>
      </c>
      <c r="X31" s="27">
        <f t="shared" si="28"/>
        <v>31.8</v>
      </c>
      <c r="Y31" s="11">
        <f t="shared" si="29"/>
        <v>453.87</v>
      </c>
      <c r="Z31" s="123">
        <v>732281746.66999996</v>
      </c>
      <c r="AA31" s="121">
        <v>3652</v>
      </c>
      <c r="AB31" s="27">
        <f t="shared" si="9"/>
        <v>200515.26</v>
      </c>
      <c r="AC31" s="10">
        <f t="shared" si="10"/>
        <v>0.72776799999999997</v>
      </c>
      <c r="AD31" s="121">
        <v>119255</v>
      </c>
      <c r="AE31" s="10">
        <f t="shared" si="11"/>
        <v>0.820465</v>
      </c>
      <c r="AF31" s="10">
        <f t="shared" si="39"/>
        <v>0.244423</v>
      </c>
      <c r="AG31" s="66">
        <f t="shared" si="12"/>
        <v>0.244423</v>
      </c>
      <c r="AH31" s="67">
        <f t="shared" si="13"/>
        <v>0</v>
      </c>
      <c r="AI31" s="68">
        <f t="shared" si="30"/>
        <v>0.244423</v>
      </c>
      <c r="AJ31" s="63">
        <v>197</v>
      </c>
      <c r="AK31">
        <v>6</v>
      </c>
      <c r="AL31" s="26">
        <f t="shared" si="31"/>
        <v>118200</v>
      </c>
      <c r="AM31" s="63">
        <v>0</v>
      </c>
      <c r="AN31">
        <v>0</v>
      </c>
      <c r="AO31" s="26">
        <f t="shared" si="32"/>
        <v>0</v>
      </c>
      <c r="AP31" s="26">
        <f t="shared" si="14"/>
        <v>1278540</v>
      </c>
      <c r="AQ31" s="26">
        <f t="shared" si="33"/>
        <v>1396740</v>
      </c>
      <c r="AR31" s="69">
        <v>1633686</v>
      </c>
      <c r="AS31" s="69">
        <f t="shared" si="40"/>
        <v>1396740</v>
      </c>
      <c r="AT31" s="63">
        <v>1494242</v>
      </c>
      <c r="AU31" s="26">
        <f>ABS(AQ31-AT31)</f>
        <v>97502</v>
      </c>
      <c r="AV31" s="70" t="str">
        <f t="shared" si="43"/>
        <v>No</v>
      </c>
      <c r="AW31" s="69">
        <f t="shared" si="34"/>
        <v>0</v>
      </c>
      <c r="AX31" s="71">
        <f t="shared" si="35"/>
        <v>1494242</v>
      </c>
      <c r="AY31" s="72">
        <f t="shared" si="42"/>
        <v>1494242</v>
      </c>
      <c r="AZ31" s="73">
        <f t="shared" si="36"/>
        <v>0</v>
      </c>
      <c r="BA31" s="73"/>
      <c r="BB31" s="73">
        <f t="shared" si="37"/>
        <v>12444.927079368101</v>
      </c>
      <c r="BC31" s="26"/>
      <c r="BE31" s="74">
        <f t="shared" si="38"/>
        <v>-97502</v>
      </c>
      <c r="BF31" s="74">
        <f t="shared" si="15"/>
        <v>-97502</v>
      </c>
      <c r="BG31" s="74">
        <f t="shared" si="15"/>
        <v>-83568.964200000046</v>
      </c>
      <c r="BH31" s="74">
        <f t="shared" si="15"/>
        <v>-69638.017867860151</v>
      </c>
      <c r="BI31" s="74">
        <f t="shared" si="15"/>
        <v>-55710.414294288028</v>
      </c>
      <c r="BJ31" s="74">
        <f t="shared" si="15"/>
        <v>-41782.810720716137</v>
      </c>
      <c r="BK31" s="74">
        <f t="shared" si="15"/>
        <v>-27856.599907501368</v>
      </c>
      <c r="BL31" s="74">
        <f t="shared" si="15"/>
        <v>-13928.2999537508</v>
      </c>
      <c r="BM31" s="74"/>
      <c r="BO31" s="74">
        <f t="shared" si="16"/>
        <v>0</v>
      </c>
      <c r="BP31" s="74">
        <f t="shared" si="16"/>
        <v>-13933.0358</v>
      </c>
      <c r="BQ31" s="74">
        <f t="shared" si="16"/>
        <v>-13930.946332140007</v>
      </c>
      <c r="BR31" s="74">
        <f t="shared" si="16"/>
        <v>-13927.603573572031</v>
      </c>
      <c r="BS31" s="74">
        <f t="shared" si="16"/>
        <v>-13927.603573572007</v>
      </c>
      <c r="BT31" s="74">
        <f t="shared" si="16"/>
        <v>-13926.210813214688</v>
      </c>
      <c r="BU31" s="74">
        <f t="shared" si="16"/>
        <v>-13928.299953750684</v>
      </c>
      <c r="BV31" s="74">
        <f t="shared" si="16"/>
        <v>-13928.2999537508</v>
      </c>
      <c r="BX31" s="74">
        <f t="shared" si="17"/>
        <v>1494242</v>
      </c>
      <c r="BY31" s="74">
        <f t="shared" si="18"/>
        <v>1480308.9642</v>
      </c>
      <c r="BZ31" s="74">
        <f t="shared" si="18"/>
        <v>1466378.0178678602</v>
      </c>
      <c r="CA31" s="74">
        <f t="shared" si="18"/>
        <v>1452450.414294288</v>
      </c>
      <c r="CB31" s="74">
        <f t="shared" si="18"/>
        <v>1438522.8107207161</v>
      </c>
      <c r="CC31" s="74">
        <f t="shared" si="18"/>
        <v>1424596.5999075014</v>
      </c>
      <c r="CD31" s="74">
        <f t="shared" si="18"/>
        <v>1410668.2999537508</v>
      </c>
      <c r="CE31" s="74">
        <f t="shared" si="18"/>
        <v>1396740</v>
      </c>
      <c r="CF31" s="74"/>
      <c r="CG31" s="74">
        <f t="shared" si="19"/>
        <v>1494242</v>
      </c>
      <c r="CH31" s="74">
        <f t="shared" si="20"/>
        <v>1480308.9642</v>
      </c>
      <c r="CI31" s="74">
        <f t="shared" si="20"/>
        <v>1466378.0178678602</v>
      </c>
      <c r="CJ31" s="74">
        <f t="shared" si="20"/>
        <v>1452450.414294288</v>
      </c>
      <c r="CK31" s="74">
        <f t="shared" si="20"/>
        <v>1438522.8107207161</v>
      </c>
      <c r="CL31" s="74">
        <f t="shared" si="20"/>
        <v>1424596.5999075014</v>
      </c>
      <c r="CM31" s="74">
        <f t="shared" si="20"/>
        <v>1410668.2999537508</v>
      </c>
      <c r="CN31" s="74">
        <f t="shared" si="20"/>
        <v>1396740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 s="124">
        <v>0</v>
      </c>
      <c r="H32" s="6">
        <v>6</v>
      </c>
      <c r="I32" s="2" t="s">
        <v>188</v>
      </c>
      <c r="J32" s="60"/>
      <c r="K32" s="61">
        <v>687.14</v>
      </c>
      <c r="L32" s="77"/>
      <c r="M32" s="63">
        <v>225</v>
      </c>
      <c r="N32" s="64">
        <f t="shared" si="21"/>
        <v>67.5</v>
      </c>
      <c r="O32" s="64">
        <f t="shared" si="22"/>
        <v>412.28</v>
      </c>
      <c r="P32" s="64">
        <f t="shared" si="23"/>
        <v>0</v>
      </c>
      <c r="Q32" s="64">
        <f t="shared" si="24"/>
        <v>0</v>
      </c>
      <c r="R32" s="65">
        <f t="shared" si="25"/>
        <v>0.33</v>
      </c>
      <c r="S32" s="65">
        <f t="shared" si="7"/>
        <v>0</v>
      </c>
      <c r="T32" s="64">
        <f t="shared" si="8"/>
        <v>0</v>
      </c>
      <c r="U32" s="64">
        <f t="shared" si="26"/>
        <v>0</v>
      </c>
      <c r="V32" s="63">
        <v>18</v>
      </c>
      <c r="W32" s="64">
        <f t="shared" si="27"/>
        <v>4.5</v>
      </c>
      <c r="X32" s="27">
        <f t="shared" si="28"/>
        <v>67.5</v>
      </c>
      <c r="Y32" s="11">
        <f>+K32+N32+Q32+W32</f>
        <v>759.14</v>
      </c>
      <c r="Z32" s="123">
        <v>1096176441.6700001</v>
      </c>
      <c r="AA32" s="121">
        <v>6089</v>
      </c>
      <c r="AB32" s="27">
        <f t="shared" si="9"/>
        <v>180025.69</v>
      </c>
      <c r="AC32" s="10">
        <f t="shared" si="10"/>
        <v>0.65340100000000001</v>
      </c>
      <c r="AD32" s="121">
        <v>95405</v>
      </c>
      <c r="AE32" s="10">
        <f t="shared" si="11"/>
        <v>0.65637900000000005</v>
      </c>
      <c r="AF32" s="10">
        <f t="shared" si="39"/>
        <v>0.34570600000000001</v>
      </c>
      <c r="AG32" s="66">
        <f t="shared" si="12"/>
        <v>0.34570600000000001</v>
      </c>
      <c r="AH32" s="67">
        <f t="shared" si="13"/>
        <v>0</v>
      </c>
      <c r="AI32" s="68">
        <f t="shared" si="30"/>
        <v>0.34570600000000001</v>
      </c>
      <c r="AJ32" s="63">
        <v>686</v>
      </c>
      <c r="AK32">
        <v>13</v>
      </c>
      <c r="AL32" s="26">
        <f t="shared" si="31"/>
        <v>891800</v>
      </c>
      <c r="AM32" s="63">
        <v>0</v>
      </c>
      <c r="AN32">
        <v>0</v>
      </c>
      <c r="AO32" s="26">
        <f t="shared" si="32"/>
        <v>0</v>
      </c>
      <c r="AP32" s="26">
        <f t="shared" si="14"/>
        <v>3024612</v>
      </c>
      <c r="AQ32" s="26">
        <f t="shared" si="33"/>
        <v>3916412</v>
      </c>
      <c r="AR32" s="69">
        <v>4067920</v>
      </c>
      <c r="AS32" s="69">
        <f t="shared" si="40"/>
        <v>3916412</v>
      </c>
      <c r="AT32" s="63">
        <v>4080374</v>
      </c>
      <c r="AU32" s="26">
        <f t="shared" si="41"/>
        <v>163962</v>
      </c>
      <c r="AV32" s="70" t="str">
        <f t="shared" si="43"/>
        <v>No</v>
      </c>
      <c r="AW32" s="69">
        <f t="shared" si="34"/>
        <v>0</v>
      </c>
      <c r="AX32" s="71">
        <f t="shared" si="35"/>
        <v>4080374</v>
      </c>
      <c r="AY32" s="72">
        <f t="shared" si="42"/>
        <v>4080374</v>
      </c>
      <c r="AZ32" s="73">
        <f t="shared" si="36"/>
        <v>0</v>
      </c>
      <c r="BA32" s="73"/>
      <c r="BB32" s="73">
        <f t="shared" si="37"/>
        <v>12732.614168873883</v>
      </c>
      <c r="BC32" s="26"/>
      <c r="BE32" s="74">
        <f t="shared" si="38"/>
        <v>-163962</v>
      </c>
      <c r="BF32" s="74">
        <f t="shared" si="15"/>
        <v>-163962</v>
      </c>
      <c r="BG32" s="74">
        <f t="shared" si="15"/>
        <v>-140531.8302000002</v>
      </c>
      <c r="BH32" s="74">
        <f t="shared" si="15"/>
        <v>-117105.17410566006</v>
      </c>
      <c r="BI32" s="74">
        <f t="shared" si="15"/>
        <v>-93684.139284527861</v>
      </c>
      <c r="BJ32" s="74">
        <f t="shared" si="15"/>
        <v>-70263.104463395663</v>
      </c>
      <c r="BK32" s="74">
        <f t="shared" si="15"/>
        <v>-46844.411745745689</v>
      </c>
      <c r="BL32" s="74">
        <f t="shared" si="15"/>
        <v>-23422.205872872844</v>
      </c>
      <c r="BM32" s="74"/>
      <c r="BO32" s="74">
        <f t="shared" si="16"/>
        <v>0</v>
      </c>
      <c r="BP32" s="74">
        <f t="shared" si="16"/>
        <v>-23430.1698</v>
      </c>
      <c r="BQ32" s="74">
        <f t="shared" si="16"/>
        <v>-23426.656094340033</v>
      </c>
      <c r="BR32" s="74">
        <f t="shared" si="16"/>
        <v>-23421.034821132012</v>
      </c>
      <c r="BS32" s="74">
        <f t="shared" si="16"/>
        <v>-23421.034821131965</v>
      </c>
      <c r="BT32" s="74">
        <f t="shared" si="16"/>
        <v>-23418.692717649774</v>
      </c>
      <c r="BU32" s="74">
        <f t="shared" si="16"/>
        <v>-23422.205872872844</v>
      </c>
      <c r="BV32" s="74">
        <f t="shared" si="16"/>
        <v>-23422.205872872844</v>
      </c>
      <c r="BX32" s="74">
        <f t="shared" si="17"/>
        <v>4080374</v>
      </c>
      <c r="BY32" s="74">
        <f t="shared" si="18"/>
        <v>4056943.8302000002</v>
      </c>
      <c r="BZ32" s="74">
        <f t="shared" si="18"/>
        <v>4033517.1741056601</v>
      </c>
      <c r="CA32" s="74">
        <f t="shared" si="18"/>
        <v>4010096.1392845279</v>
      </c>
      <c r="CB32" s="74">
        <f t="shared" si="18"/>
        <v>3986675.1044633957</v>
      </c>
      <c r="CC32" s="74">
        <f t="shared" si="18"/>
        <v>3963256.4117457457</v>
      </c>
      <c r="CD32" s="74">
        <f t="shared" si="18"/>
        <v>3939834.2058728728</v>
      </c>
      <c r="CE32" s="74">
        <f t="shared" si="18"/>
        <v>3916412</v>
      </c>
      <c r="CF32" s="74"/>
      <c r="CG32" s="74">
        <f t="shared" si="19"/>
        <v>4080374</v>
      </c>
      <c r="CH32" s="74">
        <f t="shared" si="20"/>
        <v>4056943.8302000002</v>
      </c>
      <c r="CI32" s="74">
        <f t="shared" si="20"/>
        <v>4033517.1741056601</v>
      </c>
      <c r="CJ32" s="74">
        <f t="shared" si="20"/>
        <v>4010096.1392845279</v>
      </c>
      <c r="CK32" s="74">
        <f t="shared" si="20"/>
        <v>3986675.1044633957</v>
      </c>
      <c r="CL32" s="74">
        <f t="shared" si="20"/>
        <v>3963256.4117457457</v>
      </c>
      <c r="CM32" s="74">
        <f t="shared" si="20"/>
        <v>3939834.2058728728</v>
      </c>
      <c r="CN32" s="74">
        <f t="shared" si="20"/>
        <v>3916412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 s="124">
        <v>0</v>
      </c>
      <c r="H33" s="6">
        <v>7</v>
      </c>
      <c r="I33" s="2" t="s">
        <v>190</v>
      </c>
      <c r="J33" s="60"/>
      <c r="K33" s="61">
        <v>2623.08</v>
      </c>
      <c r="L33" s="62"/>
      <c r="M33" s="63">
        <v>583</v>
      </c>
      <c r="N33" s="64">
        <f t="shared" si="21"/>
        <v>174.9</v>
      </c>
      <c r="O33" s="64">
        <f t="shared" si="22"/>
        <v>1573.85</v>
      </c>
      <c r="P33" s="64">
        <f t="shared" si="23"/>
        <v>0</v>
      </c>
      <c r="Q33" s="64">
        <f t="shared" si="24"/>
        <v>0</v>
      </c>
      <c r="R33" s="65">
        <f t="shared" si="25"/>
        <v>0.22</v>
      </c>
      <c r="S33" s="65">
        <f t="shared" si="7"/>
        <v>0</v>
      </c>
      <c r="T33" s="64">
        <f t="shared" si="8"/>
        <v>0</v>
      </c>
      <c r="U33" s="64">
        <f t="shared" si="26"/>
        <v>0</v>
      </c>
      <c r="V33" s="63">
        <v>104</v>
      </c>
      <c r="W33" s="64">
        <f t="shared" si="27"/>
        <v>26</v>
      </c>
      <c r="X33" s="27">
        <f t="shared" si="28"/>
        <v>174.9</v>
      </c>
      <c r="Y33" s="11">
        <f t="shared" si="29"/>
        <v>2823.98</v>
      </c>
      <c r="Z33" s="123">
        <v>4438970897</v>
      </c>
      <c r="AA33" s="121">
        <v>20210</v>
      </c>
      <c r="AB33" s="27">
        <f t="shared" si="9"/>
        <v>219642.3</v>
      </c>
      <c r="AC33" s="10">
        <f t="shared" si="10"/>
        <v>0.79718900000000004</v>
      </c>
      <c r="AD33" s="121">
        <v>110657</v>
      </c>
      <c r="AE33" s="10">
        <f t="shared" si="11"/>
        <v>0.76131199999999999</v>
      </c>
      <c r="AF33" s="10">
        <f t="shared" si="39"/>
        <v>0.21357400000000001</v>
      </c>
      <c r="AG33" s="66">
        <f t="shared" si="12"/>
        <v>0.21357400000000001</v>
      </c>
      <c r="AH33" s="67">
        <f t="shared" si="13"/>
        <v>0</v>
      </c>
      <c r="AI33" s="68">
        <f t="shared" si="30"/>
        <v>0.21357400000000001</v>
      </c>
      <c r="AJ33" s="63">
        <v>0</v>
      </c>
      <c r="AK33">
        <v>0</v>
      </c>
      <c r="AL33" s="26">
        <f t="shared" si="31"/>
        <v>0</v>
      </c>
      <c r="AM33" s="63">
        <v>0</v>
      </c>
      <c r="AN33">
        <v>0</v>
      </c>
      <c r="AO33" s="26">
        <f t="shared" si="32"/>
        <v>0</v>
      </c>
      <c r="AP33" s="26">
        <f t="shared" si="14"/>
        <v>6951058</v>
      </c>
      <c r="AQ33" s="26">
        <f t="shared" si="33"/>
        <v>6951058</v>
      </c>
      <c r="AR33" s="69">
        <v>6215712</v>
      </c>
      <c r="AS33" s="69">
        <f t="shared" si="40"/>
        <v>6951058</v>
      </c>
      <c r="AT33" s="63">
        <v>6106646</v>
      </c>
      <c r="AU33" s="26">
        <f t="shared" si="41"/>
        <v>844412</v>
      </c>
      <c r="AV33" s="70" t="str">
        <f t="shared" si="43"/>
        <v>Yes</v>
      </c>
      <c r="AW33" s="69">
        <f t="shared" si="34"/>
        <v>844412</v>
      </c>
      <c r="AX33" s="71">
        <f t="shared" si="35"/>
        <v>6951058</v>
      </c>
      <c r="AY33" s="72">
        <f t="shared" si="42"/>
        <v>6951058</v>
      </c>
      <c r="AZ33" s="73">
        <f t="shared" si="36"/>
        <v>844412</v>
      </c>
      <c r="BA33" s="73"/>
      <c r="BB33" s="73">
        <f t="shared" si="37"/>
        <v>12407.692293029568</v>
      </c>
      <c r="BC33" s="26"/>
      <c r="BE33" s="74">
        <f t="shared" si="38"/>
        <v>0</v>
      </c>
      <c r="BF33" s="74">
        <f t="shared" si="15"/>
        <v>0</v>
      </c>
      <c r="BG33" s="74">
        <f t="shared" si="15"/>
        <v>0</v>
      </c>
      <c r="BH33" s="74">
        <f t="shared" si="15"/>
        <v>0</v>
      </c>
      <c r="BI33" s="74">
        <f t="shared" si="15"/>
        <v>0</v>
      </c>
      <c r="BJ33" s="74">
        <f t="shared" si="15"/>
        <v>0</v>
      </c>
      <c r="BK33" s="74">
        <f t="shared" si="15"/>
        <v>0</v>
      </c>
      <c r="BL33" s="74">
        <f t="shared" si="15"/>
        <v>0</v>
      </c>
      <c r="BM33" s="74"/>
      <c r="BO33" s="74">
        <f t="shared" si="16"/>
        <v>0</v>
      </c>
      <c r="BP33" s="74">
        <f t="shared" si="16"/>
        <v>0</v>
      </c>
      <c r="BQ33" s="74">
        <f t="shared" si="16"/>
        <v>0</v>
      </c>
      <c r="BR33" s="74">
        <f t="shared" si="16"/>
        <v>0</v>
      </c>
      <c r="BS33" s="74">
        <f t="shared" si="16"/>
        <v>0</v>
      </c>
      <c r="BT33" s="74">
        <f t="shared" si="16"/>
        <v>0</v>
      </c>
      <c r="BU33" s="74">
        <f t="shared" si="16"/>
        <v>0</v>
      </c>
      <c r="BV33" s="74">
        <f t="shared" si="16"/>
        <v>0</v>
      </c>
      <c r="BX33" s="74">
        <f t="shared" si="17"/>
        <v>6951058</v>
      </c>
      <c r="BY33" s="74">
        <f t="shared" si="18"/>
        <v>6951058</v>
      </c>
      <c r="BZ33" s="74">
        <f t="shared" si="18"/>
        <v>6951058</v>
      </c>
      <c r="CA33" s="74">
        <f t="shared" si="18"/>
        <v>6951058</v>
      </c>
      <c r="CB33" s="74">
        <f t="shared" si="18"/>
        <v>6951058</v>
      </c>
      <c r="CC33" s="74">
        <f t="shared" si="18"/>
        <v>6951058</v>
      </c>
      <c r="CD33" s="74">
        <f t="shared" si="18"/>
        <v>6951058</v>
      </c>
      <c r="CE33" s="74">
        <f t="shared" si="18"/>
        <v>6951058</v>
      </c>
      <c r="CF33" s="74"/>
      <c r="CG33" s="74">
        <f t="shared" si="19"/>
        <v>6951058</v>
      </c>
      <c r="CH33" s="74">
        <f t="shared" si="20"/>
        <v>6951058</v>
      </c>
      <c r="CI33" s="74">
        <f t="shared" si="20"/>
        <v>6951058</v>
      </c>
      <c r="CJ33" s="74">
        <f t="shared" si="20"/>
        <v>6951058</v>
      </c>
      <c r="CK33" s="74">
        <f t="shared" si="20"/>
        <v>6951058</v>
      </c>
      <c r="CL33" s="74">
        <f t="shared" si="20"/>
        <v>6951058</v>
      </c>
      <c r="CM33" s="74">
        <f t="shared" si="20"/>
        <v>6951058</v>
      </c>
      <c r="CN33" s="74">
        <f t="shared" si="20"/>
        <v>6951058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 s="124">
        <v>0</v>
      </c>
      <c r="H34" s="6">
        <v>8</v>
      </c>
      <c r="I34" s="2" t="s">
        <v>191</v>
      </c>
      <c r="J34" s="60"/>
      <c r="K34" s="61">
        <v>772.91</v>
      </c>
      <c r="L34" s="62"/>
      <c r="M34" s="63">
        <v>111</v>
      </c>
      <c r="N34" s="64">
        <f t="shared" si="21"/>
        <v>33.299999999999997</v>
      </c>
      <c r="O34" s="64">
        <f t="shared" si="22"/>
        <v>463.75</v>
      </c>
      <c r="P34" s="64">
        <f t="shared" si="23"/>
        <v>0</v>
      </c>
      <c r="Q34" s="64">
        <f t="shared" si="24"/>
        <v>0</v>
      </c>
      <c r="R34" s="65">
        <f t="shared" si="25"/>
        <v>0.14000000000000001</v>
      </c>
      <c r="S34" s="65">
        <f t="shared" si="7"/>
        <v>0</v>
      </c>
      <c r="T34" s="64">
        <f t="shared" si="8"/>
        <v>0</v>
      </c>
      <c r="U34" s="64">
        <f t="shared" si="26"/>
        <v>0</v>
      </c>
      <c r="V34" s="63">
        <v>27</v>
      </c>
      <c r="W34" s="64">
        <f t="shared" si="27"/>
        <v>6.75</v>
      </c>
      <c r="X34" s="27">
        <f t="shared" si="28"/>
        <v>33.299999999999997</v>
      </c>
      <c r="Y34" s="11">
        <f t="shared" si="29"/>
        <v>812.95999999999992</v>
      </c>
      <c r="Z34" s="123">
        <v>1195648759.6700001</v>
      </c>
      <c r="AA34" s="121">
        <v>5280</v>
      </c>
      <c r="AB34" s="27">
        <f t="shared" si="9"/>
        <v>226448.63</v>
      </c>
      <c r="AC34" s="10">
        <f t="shared" si="10"/>
        <v>0.82189299999999998</v>
      </c>
      <c r="AD34" s="121">
        <v>153879</v>
      </c>
      <c r="AE34" s="10">
        <f t="shared" si="11"/>
        <v>1.058676</v>
      </c>
      <c r="AF34" s="10">
        <f t="shared" si="39"/>
        <v>0.107072</v>
      </c>
      <c r="AG34" s="66">
        <f t="shared" si="12"/>
        <v>0.107072</v>
      </c>
      <c r="AH34" s="67">
        <f t="shared" si="13"/>
        <v>0</v>
      </c>
      <c r="AI34" s="68">
        <f t="shared" si="30"/>
        <v>0.107072</v>
      </c>
      <c r="AJ34" s="63">
        <v>342</v>
      </c>
      <c r="AK34">
        <v>6</v>
      </c>
      <c r="AL34" s="26">
        <f t="shared" si="31"/>
        <v>205200</v>
      </c>
      <c r="AM34" s="63">
        <v>0</v>
      </c>
      <c r="AN34">
        <v>0</v>
      </c>
      <c r="AO34" s="26">
        <f t="shared" si="32"/>
        <v>0</v>
      </c>
      <c r="AP34" s="26">
        <f t="shared" si="14"/>
        <v>1003197</v>
      </c>
      <c r="AQ34" s="26">
        <f t="shared" si="33"/>
        <v>1208397</v>
      </c>
      <c r="AR34" s="69">
        <v>2000209</v>
      </c>
      <c r="AS34" s="69">
        <f t="shared" si="40"/>
        <v>1208397</v>
      </c>
      <c r="AT34" s="63">
        <v>1764574</v>
      </c>
      <c r="AU34" s="26">
        <f t="shared" si="41"/>
        <v>556177</v>
      </c>
      <c r="AV34" s="70" t="str">
        <f t="shared" si="43"/>
        <v>No</v>
      </c>
      <c r="AW34" s="69">
        <f t="shared" si="34"/>
        <v>0</v>
      </c>
      <c r="AX34" s="71">
        <f t="shared" si="35"/>
        <v>1764574</v>
      </c>
      <c r="AY34" s="72">
        <f t="shared" si="42"/>
        <v>1764574</v>
      </c>
      <c r="AZ34" s="73">
        <f t="shared" si="36"/>
        <v>0</v>
      </c>
      <c r="BA34" s="73"/>
      <c r="BB34" s="73">
        <f t="shared" si="37"/>
        <v>12122.192752066865</v>
      </c>
      <c r="BC34" s="26"/>
      <c r="BE34" s="74">
        <f t="shared" si="38"/>
        <v>-556177</v>
      </c>
      <c r="BF34" s="74">
        <f t="shared" si="15"/>
        <v>-556177</v>
      </c>
      <c r="BG34" s="74">
        <f t="shared" si="15"/>
        <v>-476699.30670000007</v>
      </c>
      <c r="BH34" s="74">
        <f t="shared" si="15"/>
        <v>-397233.53227311</v>
      </c>
      <c r="BI34" s="74">
        <f t="shared" si="15"/>
        <v>-317786.82581848791</v>
      </c>
      <c r="BJ34" s="74">
        <f t="shared" si="15"/>
        <v>-238340.11936386582</v>
      </c>
      <c r="BK34" s="74">
        <f t="shared" si="15"/>
        <v>-158901.35757988924</v>
      </c>
      <c r="BL34" s="74">
        <f t="shared" si="15"/>
        <v>-79450.678789944621</v>
      </c>
      <c r="BM34" s="74"/>
      <c r="BO34" s="74">
        <f t="shared" si="16"/>
        <v>0</v>
      </c>
      <c r="BP34" s="74">
        <f t="shared" si="16"/>
        <v>-79477.693299999999</v>
      </c>
      <c r="BQ34" s="74">
        <f t="shared" si="16"/>
        <v>-79465.774426890013</v>
      </c>
      <c r="BR34" s="74">
        <f t="shared" si="16"/>
        <v>-79446.706454622006</v>
      </c>
      <c r="BS34" s="74">
        <f t="shared" si="16"/>
        <v>-79446.706454621977</v>
      </c>
      <c r="BT34" s="74">
        <f t="shared" si="16"/>
        <v>-79438.761783976472</v>
      </c>
      <c r="BU34" s="74">
        <f t="shared" si="16"/>
        <v>-79450.678789944621</v>
      </c>
      <c r="BV34" s="74">
        <f t="shared" si="16"/>
        <v>-79450.678789944621</v>
      </c>
      <c r="BX34" s="74">
        <f t="shared" si="17"/>
        <v>1764574</v>
      </c>
      <c r="BY34" s="74">
        <f t="shared" si="18"/>
        <v>1685096.3067000001</v>
      </c>
      <c r="BZ34" s="74">
        <f t="shared" si="18"/>
        <v>1605630.53227311</v>
      </c>
      <c r="CA34" s="74">
        <f t="shared" si="18"/>
        <v>1526183.8258184879</v>
      </c>
      <c r="CB34" s="74">
        <f t="shared" si="18"/>
        <v>1446737.1193638658</v>
      </c>
      <c r="CC34" s="74">
        <f t="shared" si="18"/>
        <v>1367298.3575798892</v>
      </c>
      <c r="CD34" s="74">
        <f t="shared" si="18"/>
        <v>1287847.6787899446</v>
      </c>
      <c r="CE34" s="74">
        <f t="shared" si="18"/>
        <v>1208397</v>
      </c>
      <c r="CF34" s="74"/>
      <c r="CG34" s="74">
        <f t="shared" si="19"/>
        <v>1764574</v>
      </c>
      <c r="CH34" s="74">
        <f t="shared" si="20"/>
        <v>1685096.3067000001</v>
      </c>
      <c r="CI34" s="74">
        <f t="shared" si="20"/>
        <v>1605630.53227311</v>
      </c>
      <c r="CJ34" s="74">
        <f t="shared" si="20"/>
        <v>1526183.8258184879</v>
      </c>
      <c r="CK34" s="74">
        <f t="shared" si="20"/>
        <v>1446737.1193638658</v>
      </c>
      <c r="CL34" s="74">
        <f t="shared" si="20"/>
        <v>1367298.3575798892</v>
      </c>
      <c r="CM34" s="74">
        <f t="shared" si="20"/>
        <v>1287847.6787899446</v>
      </c>
      <c r="CN34" s="74">
        <f t="shared" si="20"/>
        <v>1208397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 s="124">
        <v>0</v>
      </c>
      <c r="H35" s="6">
        <v>9</v>
      </c>
      <c r="I35" s="2" t="s">
        <v>192</v>
      </c>
      <c r="J35" s="60"/>
      <c r="K35" s="61">
        <v>3189.66</v>
      </c>
      <c r="L35" s="62"/>
      <c r="M35" s="63">
        <v>1077</v>
      </c>
      <c r="N35" s="64">
        <f t="shared" si="21"/>
        <v>323.10000000000002</v>
      </c>
      <c r="O35" s="64">
        <f t="shared" si="22"/>
        <v>1913.8</v>
      </c>
      <c r="P35" s="64">
        <f t="shared" si="23"/>
        <v>0</v>
      </c>
      <c r="Q35" s="64">
        <f t="shared" si="24"/>
        <v>0</v>
      </c>
      <c r="R35" s="65">
        <f t="shared" si="25"/>
        <v>0.34</v>
      </c>
      <c r="S35" s="65">
        <f t="shared" si="7"/>
        <v>0</v>
      </c>
      <c r="T35" s="64">
        <f t="shared" si="8"/>
        <v>0</v>
      </c>
      <c r="U35" s="64">
        <f t="shared" si="26"/>
        <v>0</v>
      </c>
      <c r="V35" s="63">
        <v>265</v>
      </c>
      <c r="W35" s="64">
        <f t="shared" si="27"/>
        <v>66.25</v>
      </c>
      <c r="X35" s="27">
        <f t="shared" si="28"/>
        <v>323.10000000000002</v>
      </c>
      <c r="Y35" s="11">
        <f t="shared" si="29"/>
        <v>3579.0099999999998</v>
      </c>
      <c r="Z35" s="123">
        <v>4350720129.3299999</v>
      </c>
      <c r="AA35" s="121">
        <v>20498</v>
      </c>
      <c r="AB35" s="27">
        <f t="shared" si="9"/>
        <v>212250.96</v>
      </c>
      <c r="AC35" s="10">
        <f t="shared" si="10"/>
        <v>0.77036300000000002</v>
      </c>
      <c r="AD35" s="121">
        <v>115135</v>
      </c>
      <c r="AE35" s="10">
        <f t="shared" si="11"/>
        <v>0.79212000000000005</v>
      </c>
      <c r="AF35" s="10">
        <f t="shared" si="39"/>
        <v>0.22311</v>
      </c>
      <c r="AG35" s="66">
        <f t="shared" si="12"/>
        <v>0.22311</v>
      </c>
      <c r="AH35" s="67">
        <f t="shared" si="13"/>
        <v>0</v>
      </c>
      <c r="AI35" s="68">
        <f t="shared" si="30"/>
        <v>0.22311</v>
      </c>
      <c r="AJ35" s="63">
        <v>0</v>
      </c>
      <c r="AK35">
        <v>0</v>
      </c>
      <c r="AL35" s="26">
        <f t="shared" si="31"/>
        <v>0</v>
      </c>
      <c r="AM35" s="63">
        <v>0</v>
      </c>
      <c r="AN35">
        <v>0</v>
      </c>
      <c r="AO35" s="26">
        <f t="shared" si="32"/>
        <v>0</v>
      </c>
      <c r="AP35" s="26">
        <f t="shared" si="14"/>
        <v>9202861</v>
      </c>
      <c r="AQ35" s="26">
        <f t="shared" si="33"/>
        <v>9202861</v>
      </c>
      <c r="AR35" s="69">
        <v>8087732</v>
      </c>
      <c r="AS35" s="69">
        <f t="shared" si="40"/>
        <v>9202861</v>
      </c>
      <c r="AT35" s="63">
        <v>8661580</v>
      </c>
      <c r="AU35" s="26">
        <f t="shared" si="41"/>
        <v>541281</v>
      </c>
      <c r="AV35" s="70" t="str">
        <f t="shared" si="43"/>
        <v>Yes</v>
      </c>
      <c r="AW35" s="69">
        <f t="shared" si="34"/>
        <v>541281</v>
      </c>
      <c r="AX35" s="71">
        <f t="shared" si="35"/>
        <v>9202861</v>
      </c>
      <c r="AY35" s="72">
        <f t="shared" si="42"/>
        <v>9202861</v>
      </c>
      <c r="AZ35" s="73">
        <f t="shared" si="36"/>
        <v>541281</v>
      </c>
      <c r="BA35" s="73"/>
      <c r="BB35" s="73">
        <f t="shared" si="37"/>
        <v>12931.814127524563</v>
      </c>
      <c r="BC35" s="26"/>
      <c r="BE35" s="74">
        <f t="shared" si="38"/>
        <v>0</v>
      </c>
      <c r="BF35" s="74">
        <f t="shared" si="15"/>
        <v>0</v>
      </c>
      <c r="BG35" s="74">
        <f t="shared" si="15"/>
        <v>0</v>
      </c>
      <c r="BH35" s="74">
        <f t="shared" si="15"/>
        <v>0</v>
      </c>
      <c r="BI35" s="74">
        <f t="shared" si="15"/>
        <v>0</v>
      </c>
      <c r="BJ35" s="74">
        <f t="shared" si="15"/>
        <v>0</v>
      </c>
      <c r="BK35" s="74">
        <f t="shared" si="15"/>
        <v>0</v>
      </c>
      <c r="BL35" s="74">
        <f t="shared" si="15"/>
        <v>0</v>
      </c>
      <c r="BM35" s="74"/>
      <c r="BO35" s="74">
        <f t="shared" si="16"/>
        <v>0</v>
      </c>
      <c r="BP35" s="74">
        <f t="shared" si="16"/>
        <v>0</v>
      </c>
      <c r="BQ35" s="74">
        <f t="shared" si="16"/>
        <v>0</v>
      </c>
      <c r="BR35" s="74">
        <f t="shared" si="16"/>
        <v>0</v>
      </c>
      <c r="BS35" s="74">
        <f t="shared" si="16"/>
        <v>0</v>
      </c>
      <c r="BT35" s="74">
        <f t="shared" si="16"/>
        <v>0</v>
      </c>
      <c r="BU35" s="74">
        <f t="shared" si="16"/>
        <v>0</v>
      </c>
      <c r="BV35" s="74">
        <f t="shared" si="16"/>
        <v>0</v>
      </c>
      <c r="BX35" s="74">
        <f t="shared" si="17"/>
        <v>9202861</v>
      </c>
      <c r="BY35" s="74">
        <f t="shared" si="18"/>
        <v>9202861</v>
      </c>
      <c r="BZ35" s="74">
        <f t="shared" si="18"/>
        <v>9202861</v>
      </c>
      <c r="CA35" s="74">
        <f t="shared" si="18"/>
        <v>9202861</v>
      </c>
      <c r="CB35" s="74">
        <f t="shared" si="18"/>
        <v>9202861</v>
      </c>
      <c r="CC35" s="74">
        <f t="shared" si="18"/>
        <v>9202861</v>
      </c>
      <c r="CD35" s="74">
        <f t="shared" si="18"/>
        <v>9202861</v>
      </c>
      <c r="CE35" s="74">
        <f t="shared" si="18"/>
        <v>9202861</v>
      </c>
      <c r="CF35" s="74"/>
      <c r="CG35" s="74">
        <f t="shared" si="19"/>
        <v>9202861</v>
      </c>
      <c r="CH35" s="74">
        <f t="shared" si="20"/>
        <v>9202861</v>
      </c>
      <c r="CI35" s="74">
        <f t="shared" si="20"/>
        <v>9202861</v>
      </c>
      <c r="CJ35" s="74">
        <f t="shared" si="20"/>
        <v>9202861</v>
      </c>
      <c r="CK35" s="74">
        <f t="shared" si="20"/>
        <v>9202861</v>
      </c>
      <c r="CL35" s="74">
        <f t="shared" si="20"/>
        <v>9202861</v>
      </c>
      <c r="CM35" s="74">
        <f t="shared" si="20"/>
        <v>9202861</v>
      </c>
      <c r="CN35" s="74">
        <f t="shared" si="20"/>
        <v>9202861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 s="124">
        <v>0</v>
      </c>
      <c r="H36" s="6">
        <v>10</v>
      </c>
      <c r="I36" s="2" t="s">
        <v>193</v>
      </c>
      <c r="J36" s="60"/>
      <c r="K36" s="61">
        <v>347.88</v>
      </c>
      <c r="L36" s="62"/>
      <c r="M36" s="63">
        <v>82</v>
      </c>
      <c r="N36" s="64">
        <f t="shared" si="21"/>
        <v>24.6</v>
      </c>
      <c r="O36" s="64">
        <f t="shared" si="22"/>
        <v>208.73</v>
      </c>
      <c r="P36" s="64">
        <f t="shared" si="23"/>
        <v>0</v>
      </c>
      <c r="Q36" s="64">
        <f t="shared" si="24"/>
        <v>0</v>
      </c>
      <c r="R36" s="65">
        <f t="shared" si="25"/>
        <v>0.24</v>
      </c>
      <c r="S36" s="65">
        <f t="shared" si="7"/>
        <v>0</v>
      </c>
      <c r="T36" s="64">
        <f t="shared" si="8"/>
        <v>0</v>
      </c>
      <c r="U36" s="64">
        <f t="shared" si="26"/>
        <v>0</v>
      </c>
      <c r="V36" s="63">
        <v>5</v>
      </c>
      <c r="W36" s="64">
        <f t="shared" si="27"/>
        <v>1.25</v>
      </c>
      <c r="X36" s="27">
        <f t="shared" si="28"/>
        <v>24.6</v>
      </c>
      <c r="Y36" s="11">
        <f t="shared" si="29"/>
        <v>373.73</v>
      </c>
      <c r="Z36" s="123">
        <v>796959851</v>
      </c>
      <c r="AA36" s="121">
        <v>3398</v>
      </c>
      <c r="AB36" s="27">
        <f t="shared" si="9"/>
        <v>234537.92</v>
      </c>
      <c r="AC36" s="10">
        <f t="shared" si="10"/>
        <v>0.85125300000000004</v>
      </c>
      <c r="AD36" s="121">
        <v>106731</v>
      </c>
      <c r="AE36" s="10">
        <f t="shared" si="11"/>
        <v>0.73430099999999998</v>
      </c>
      <c r="AF36" s="10">
        <f t="shared" si="39"/>
        <v>0.183833</v>
      </c>
      <c r="AG36" s="66">
        <f t="shared" si="12"/>
        <v>0.183833</v>
      </c>
      <c r="AH36" s="67">
        <f t="shared" si="13"/>
        <v>0</v>
      </c>
      <c r="AI36" s="68">
        <f t="shared" si="30"/>
        <v>0.183833</v>
      </c>
      <c r="AJ36" s="63">
        <v>348</v>
      </c>
      <c r="AK36">
        <v>13</v>
      </c>
      <c r="AL36" s="26">
        <f t="shared" si="31"/>
        <v>452400</v>
      </c>
      <c r="AM36" s="63">
        <v>0</v>
      </c>
      <c r="AN36">
        <v>0</v>
      </c>
      <c r="AO36" s="26">
        <f t="shared" si="32"/>
        <v>0</v>
      </c>
      <c r="AP36" s="26">
        <f t="shared" si="14"/>
        <v>791813</v>
      </c>
      <c r="AQ36" s="26">
        <f t="shared" si="33"/>
        <v>1244213</v>
      </c>
      <c r="AR36" s="69">
        <v>1278838</v>
      </c>
      <c r="AS36" s="69">
        <f t="shared" si="40"/>
        <v>1244213</v>
      </c>
      <c r="AT36" s="63">
        <v>1218610</v>
      </c>
      <c r="AU36" s="26">
        <f t="shared" si="41"/>
        <v>25603</v>
      </c>
      <c r="AV36" s="70" t="str">
        <f t="shared" si="43"/>
        <v>Yes</v>
      </c>
      <c r="AW36" s="69">
        <f t="shared" si="34"/>
        <v>25603</v>
      </c>
      <c r="AX36" s="71">
        <f t="shared" si="35"/>
        <v>1244213</v>
      </c>
      <c r="AY36" s="72">
        <f t="shared" si="42"/>
        <v>1244213</v>
      </c>
      <c r="AZ36" s="73">
        <f t="shared" si="36"/>
        <v>25603</v>
      </c>
      <c r="BA36" s="73"/>
      <c r="BB36" s="73">
        <f t="shared" si="37"/>
        <v>12381.390853167759</v>
      </c>
      <c r="BC36" s="26"/>
      <c r="BE36" s="74">
        <f t="shared" si="38"/>
        <v>0</v>
      </c>
      <c r="BF36" s="74">
        <f t="shared" si="15"/>
        <v>0</v>
      </c>
      <c r="BG36" s="74">
        <f t="shared" si="15"/>
        <v>0</v>
      </c>
      <c r="BH36" s="74">
        <f t="shared" si="15"/>
        <v>0</v>
      </c>
      <c r="BI36" s="74">
        <f t="shared" si="15"/>
        <v>0</v>
      </c>
      <c r="BJ36" s="74">
        <f t="shared" si="15"/>
        <v>0</v>
      </c>
      <c r="BK36" s="74">
        <f t="shared" si="15"/>
        <v>0</v>
      </c>
      <c r="BL36" s="74">
        <f t="shared" si="15"/>
        <v>0</v>
      </c>
      <c r="BM36" s="74"/>
      <c r="BO36" s="74">
        <f t="shared" si="16"/>
        <v>0</v>
      </c>
      <c r="BP36" s="74">
        <f t="shared" si="16"/>
        <v>0</v>
      </c>
      <c r="BQ36" s="74">
        <f t="shared" si="16"/>
        <v>0</v>
      </c>
      <c r="BR36" s="74">
        <f t="shared" si="16"/>
        <v>0</v>
      </c>
      <c r="BS36" s="74">
        <f t="shared" si="16"/>
        <v>0</v>
      </c>
      <c r="BT36" s="74">
        <f t="shared" si="16"/>
        <v>0</v>
      </c>
      <c r="BU36" s="74">
        <f t="shared" si="16"/>
        <v>0</v>
      </c>
      <c r="BV36" s="74">
        <f t="shared" si="16"/>
        <v>0</v>
      </c>
      <c r="BX36" s="74">
        <f t="shared" si="17"/>
        <v>1244213</v>
      </c>
      <c r="BY36" s="74">
        <f t="shared" si="18"/>
        <v>1244213</v>
      </c>
      <c r="BZ36" s="74">
        <f t="shared" si="18"/>
        <v>1244213</v>
      </c>
      <c r="CA36" s="74">
        <f t="shared" si="18"/>
        <v>1244213</v>
      </c>
      <c r="CB36" s="74">
        <f t="shared" si="18"/>
        <v>1244213</v>
      </c>
      <c r="CC36" s="74">
        <f t="shared" si="18"/>
        <v>1244213</v>
      </c>
      <c r="CD36" s="74">
        <f t="shared" si="18"/>
        <v>1244213</v>
      </c>
      <c r="CE36" s="74">
        <f t="shared" si="18"/>
        <v>1244213</v>
      </c>
      <c r="CF36" s="74"/>
      <c r="CG36" s="74">
        <f t="shared" si="19"/>
        <v>1244213</v>
      </c>
      <c r="CH36" s="74">
        <f t="shared" si="20"/>
        <v>1244213</v>
      </c>
      <c r="CI36" s="74">
        <f t="shared" si="20"/>
        <v>1244213</v>
      </c>
      <c r="CJ36" s="74">
        <f t="shared" si="20"/>
        <v>1244213</v>
      </c>
      <c r="CK36" s="74">
        <f t="shared" si="20"/>
        <v>1244213</v>
      </c>
      <c r="CL36" s="74">
        <f t="shared" si="20"/>
        <v>1244213</v>
      </c>
      <c r="CM36" s="74">
        <f t="shared" si="20"/>
        <v>1244213</v>
      </c>
      <c r="CN36" s="74">
        <f t="shared" si="20"/>
        <v>1244213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 s="124">
        <v>30</v>
      </c>
      <c r="H37" s="6">
        <v>11</v>
      </c>
      <c r="I37" s="2" t="s">
        <v>195</v>
      </c>
      <c r="J37" s="60"/>
      <c r="K37" s="61">
        <v>2273.58</v>
      </c>
      <c r="L37" s="76"/>
      <c r="M37" s="63">
        <v>1222</v>
      </c>
      <c r="N37" s="64">
        <f t="shared" si="21"/>
        <v>366.6</v>
      </c>
      <c r="O37" s="64">
        <f t="shared" si="22"/>
        <v>1364.15</v>
      </c>
      <c r="P37" s="64">
        <f t="shared" si="23"/>
        <v>0</v>
      </c>
      <c r="Q37" s="64">
        <f t="shared" si="24"/>
        <v>0</v>
      </c>
      <c r="R37" s="65">
        <f t="shared" si="25"/>
        <v>0.54</v>
      </c>
      <c r="S37" s="65">
        <f t="shared" si="7"/>
        <v>0</v>
      </c>
      <c r="T37" s="64">
        <f t="shared" si="8"/>
        <v>0</v>
      </c>
      <c r="U37" s="64">
        <f t="shared" si="26"/>
        <v>0</v>
      </c>
      <c r="V37" s="63">
        <v>98</v>
      </c>
      <c r="W37" s="64">
        <f t="shared" si="27"/>
        <v>24.5</v>
      </c>
      <c r="X37" s="27">
        <f t="shared" si="28"/>
        <v>366.6</v>
      </c>
      <c r="Y37" s="11">
        <f t="shared" si="29"/>
        <v>2664.68</v>
      </c>
      <c r="Z37" s="123">
        <v>4768215257.6700001</v>
      </c>
      <c r="AA37" s="121">
        <v>21547</v>
      </c>
      <c r="AB37" s="27">
        <f t="shared" si="9"/>
        <v>221293.7</v>
      </c>
      <c r="AC37" s="10">
        <f t="shared" si="10"/>
        <v>0.80318299999999998</v>
      </c>
      <c r="AD37" s="121">
        <v>97436</v>
      </c>
      <c r="AE37" s="10">
        <f t="shared" si="11"/>
        <v>0.67035199999999995</v>
      </c>
      <c r="AF37" s="10">
        <f t="shared" si="39"/>
        <v>0.23666599999999999</v>
      </c>
      <c r="AG37" s="66">
        <f t="shared" si="12"/>
        <v>0.23666599999999999</v>
      </c>
      <c r="AH37" s="67">
        <f t="shared" si="13"/>
        <v>0</v>
      </c>
      <c r="AI37" s="68">
        <f t="shared" si="30"/>
        <v>0.23666599999999999</v>
      </c>
      <c r="AJ37" s="63">
        <v>0</v>
      </c>
      <c r="AK37">
        <v>0</v>
      </c>
      <c r="AL37" s="26">
        <f t="shared" si="31"/>
        <v>0</v>
      </c>
      <c r="AM37" s="63">
        <v>0</v>
      </c>
      <c r="AN37">
        <v>0</v>
      </c>
      <c r="AO37" s="26">
        <f t="shared" si="32"/>
        <v>0</v>
      </c>
      <c r="AP37" s="26">
        <f t="shared" si="14"/>
        <v>7268116</v>
      </c>
      <c r="AQ37" s="26">
        <f t="shared" si="33"/>
        <v>7268116</v>
      </c>
      <c r="AR37" s="69">
        <v>6160837</v>
      </c>
      <c r="AS37" s="69">
        <f t="shared" si="40"/>
        <v>8047852</v>
      </c>
      <c r="AT37" s="63">
        <v>8047852</v>
      </c>
      <c r="AU37" s="26">
        <f>ABS(AQ37-AT37)</f>
        <v>779736</v>
      </c>
      <c r="AV37" s="70" t="str">
        <f t="shared" si="43"/>
        <v>No</v>
      </c>
      <c r="AW37" s="69">
        <f t="shared" si="34"/>
        <v>0</v>
      </c>
      <c r="AX37" s="71">
        <f t="shared" si="35"/>
        <v>8047852</v>
      </c>
      <c r="AY37" s="72">
        <f t="shared" si="42"/>
        <v>8047852</v>
      </c>
      <c r="AZ37" s="73">
        <f t="shared" si="36"/>
        <v>0</v>
      </c>
      <c r="BA37" s="73"/>
      <c r="BB37" s="73">
        <f t="shared" si="37"/>
        <v>13507.524256898811</v>
      </c>
      <c r="BC37" s="26"/>
      <c r="BE37" s="74">
        <f t="shared" si="38"/>
        <v>-779736</v>
      </c>
      <c r="BF37" s="74">
        <f t="shared" si="15"/>
        <v>-779736</v>
      </c>
      <c r="BG37" s="74">
        <f t="shared" si="15"/>
        <v>-779736</v>
      </c>
      <c r="BH37" s="74">
        <f t="shared" si="15"/>
        <v>-779736</v>
      </c>
      <c r="BI37" s="74">
        <f t="shared" si="15"/>
        <v>-779736</v>
      </c>
      <c r="BJ37" s="74">
        <f t="shared" si="15"/>
        <v>-779736</v>
      </c>
      <c r="BK37" s="74">
        <f t="shared" si="15"/>
        <v>-779736</v>
      </c>
      <c r="BL37" s="74">
        <f t="shared" si="15"/>
        <v>-779736</v>
      </c>
      <c r="BM37" s="74"/>
      <c r="BO37" s="74">
        <f t="shared" si="16"/>
        <v>0</v>
      </c>
      <c r="BP37" s="74">
        <f t="shared" si="16"/>
        <v>-111424.27439999999</v>
      </c>
      <c r="BQ37" s="74">
        <f t="shared" si="16"/>
        <v>-129981.99119999999</v>
      </c>
      <c r="BR37" s="74">
        <f t="shared" si="16"/>
        <v>-155947.20000000001</v>
      </c>
      <c r="BS37" s="74">
        <f t="shared" si="16"/>
        <v>-194934</v>
      </c>
      <c r="BT37" s="74">
        <f t="shared" si="16"/>
        <v>-259886.00879999998</v>
      </c>
      <c r="BU37" s="74">
        <f t="shared" si="16"/>
        <v>-389868</v>
      </c>
      <c r="BV37" s="74">
        <f t="shared" si="16"/>
        <v>-779736</v>
      </c>
      <c r="BX37" s="74">
        <f t="shared" si="17"/>
        <v>8047852</v>
      </c>
      <c r="BY37" s="74">
        <f t="shared" si="18"/>
        <v>7936427.7256000005</v>
      </c>
      <c r="BZ37" s="74">
        <f t="shared" si="18"/>
        <v>7917870.0088</v>
      </c>
      <c r="CA37" s="74">
        <f t="shared" si="18"/>
        <v>7891904.7999999998</v>
      </c>
      <c r="CB37" s="74">
        <f t="shared" si="18"/>
        <v>7852918</v>
      </c>
      <c r="CC37" s="74">
        <f t="shared" si="18"/>
        <v>7787965.9912</v>
      </c>
      <c r="CD37" s="74">
        <f t="shared" si="18"/>
        <v>7657984</v>
      </c>
      <c r="CE37" s="74">
        <f t="shared" si="18"/>
        <v>7268116</v>
      </c>
      <c r="CF37" s="74"/>
      <c r="CG37" s="74">
        <f t="shared" si="19"/>
        <v>8047852</v>
      </c>
      <c r="CH37" s="74">
        <f t="shared" si="20"/>
        <v>8047852</v>
      </c>
      <c r="CI37" s="74">
        <f t="shared" si="20"/>
        <v>8047852</v>
      </c>
      <c r="CJ37" s="74">
        <f t="shared" si="20"/>
        <v>8047852</v>
      </c>
      <c r="CK37" s="74">
        <f t="shared" si="20"/>
        <v>8047852</v>
      </c>
      <c r="CL37" s="74">
        <f t="shared" si="20"/>
        <v>8047852</v>
      </c>
      <c r="CM37" s="74">
        <f t="shared" si="20"/>
        <v>8047852</v>
      </c>
      <c r="CN37" s="74">
        <f t="shared" si="20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 s="124">
        <v>0</v>
      </c>
      <c r="H38" s="6">
        <v>12</v>
      </c>
      <c r="I38" s="2" t="s">
        <v>196</v>
      </c>
      <c r="J38" s="60"/>
      <c r="K38" s="61">
        <v>679.37</v>
      </c>
      <c r="L38" s="62"/>
      <c r="M38" s="63">
        <v>132</v>
      </c>
      <c r="N38" s="64">
        <f t="shared" si="21"/>
        <v>39.6</v>
      </c>
      <c r="O38" s="64">
        <f t="shared" si="22"/>
        <v>407.62</v>
      </c>
      <c r="P38" s="64">
        <f t="shared" si="23"/>
        <v>0</v>
      </c>
      <c r="Q38" s="64">
        <f t="shared" si="24"/>
        <v>0</v>
      </c>
      <c r="R38" s="65">
        <f t="shared" si="25"/>
        <v>0.19</v>
      </c>
      <c r="S38" s="65">
        <f t="shared" si="7"/>
        <v>0</v>
      </c>
      <c r="T38" s="64">
        <f t="shared" si="8"/>
        <v>0</v>
      </c>
      <c r="U38" s="64">
        <f t="shared" si="26"/>
        <v>0</v>
      </c>
      <c r="V38" s="63">
        <v>4</v>
      </c>
      <c r="W38" s="64">
        <f t="shared" si="27"/>
        <v>1</v>
      </c>
      <c r="X38" s="27">
        <f t="shared" si="28"/>
        <v>39.6</v>
      </c>
      <c r="Y38" s="11">
        <f t="shared" si="29"/>
        <v>719.97</v>
      </c>
      <c r="Z38" s="123">
        <v>850380909</v>
      </c>
      <c r="AA38" s="121">
        <v>4848</v>
      </c>
      <c r="AB38" s="27">
        <f t="shared" si="9"/>
        <v>175408.6</v>
      </c>
      <c r="AC38" s="10">
        <f t="shared" si="10"/>
        <v>0.63664399999999999</v>
      </c>
      <c r="AD38" s="121">
        <v>124861</v>
      </c>
      <c r="AE38" s="10">
        <f t="shared" si="11"/>
        <v>0.85903399999999996</v>
      </c>
      <c r="AF38" s="10">
        <f t="shared" si="39"/>
        <v>0.29663899999999999</v>
      </c>
      <c r="AG38" s="66">
        <f t="shared" si="12"/>
        <v>0.29663899999999999</v>
      </c>
      <c r="AH38" s="67">
        <f t="shared" si="13"/>
        <v>0</v>
      </c>
      <c r="AI38" s="68">
        <f t="shared" si="30"/>
        <v>0.29663899999999999</v>
      </c>
      <c r="AJ38" s="63">
        <v>0</v>
      </c>
      <c r="AK38">
        <v>0</v>
      </c>
      <c r="AL38" s="26">
        <f t="shared" si="31"/>
        <v>0</v>
      </c>
      <c r="AM38" s="63">
        <v>0</v>
      </c>
      <c r="AN38">
        <v>0</v>
      </c>
      <c r="AO38" s="26">
        <f t="shared" si="32"/>
        <v>0</v>
      </c>
      <c r="AP38" s="26">
        <f t="shared" si="14"/>
        <v>2461408</v>
      </c>
      <c r="AQ38" s="26">
        <f t="shared" si="33"/>
        <v>2461408</v>
      </c>
      <c r="AR38" s="69">
        <v>2983350</v>
      </c>
      <c r="AS38" s="69">
        <f t="shared" si="40"/>
        <v>2461408</v>
      </c>
      <c r="AT38" s="63">
        <v>2683216</v>
      </c>
      <c r="AU38" s="26">
        <f t="shared" si="41"/>
        <v>221808</v>
      </c>
      <c r="AV38" s="70" t="str">
        <f t="shared" si="43"/>
        <v>No</v>
      </c>
      <c r="AW38" s="69">
        <f t="shared" si="34"/>
        <v>0</v>
      </c>
      <c r="AX38" s="71">
        <f t="shared" si="35"/>
        <v>2683216</v>
      </c>
      <c r="AY38" s="72">
        <f t="shared" si="42"/>
        <v>2683216</v>
      </c>
      <c r="AZ38" s="73">
        <f t="shared" si="36"/>
        <v>0</v>
      </c>
      <c r="BA38" s="73"/>
      <c r="BB38" s="73">
        <f t="shared" si="37"/>
        <v>12213.748399252248</v>
      </c>
      <c r="BC38" s="26"/>
      <c r="BE38" s="74">
        <f t="shared" si="38"/>
        <v>-221808</v>
      </c>
      <c r="BF38" s="74">
        <f t="shared" si="15"/>
        <v>-221808</v>
      </c>
      <c r="BG38" s="74">
        <f t="shared" si="15"/>
        <v>-190111.63679999998</v>
      </c>
      <c r="BH38" s="74">
        <f t="shared" si="15"/>
        <v>-158420.0269454401</v>
      </c>
      <c r="BI38" s="74">
        <f t="shared" si="15"/>
        <v>-126736.02155635227</v>
      </c>
      <c r="BJ38" s="74">
        <f t="shared" si="15"/>
        <v>-95052.016167264432</v>
      </c>
      <c r="BK38" s="74">
        <f t="shared" si="15"/>
        <v>-63371.179178715218</v>
      </c>
      <c r="BL38" s="74">
        <f t="shared" si="15"/>
        <v>-31685.589589357376</v>
      </c>
      <c r="BM38" s="74"/>
      <c r="BO38" s="74">
        <f t="shared" si="16"/>
        <v>0</v>
      </c>
      <c r="BP38" s="74">
        <f t="shared" si="16"/>
        <v>-31696.3632</v>
      </c>
      <c r="BQ38" s="74">
        <f t="shared" si="16"/>
        <v>-31691.609854559993</v>
      </c>
      <c r="BR38" s="74">
        <f t="shared" si="16"/>
        <v>-31684.005389088023</v>
      </c>
      <c r="BS38" s="74">
        <f t="shared" si="16"/>
        <v>-31684.005389088066</v>
      </c>
      <c r="BT38" s="74">
        <f t="shared" si="16"/>
        <v>-31680.836988549232</v>
      </c>
      <c r="BU38" s="74">
        <f t="shared" si="16"/>
        <v>-31685.589589357609</v>
      </c>
      <c r="BV38" s="74">
        <f t="shared" si="16"/>
        <v>-31685.589589357376</v>
      </c>
      <c r="BX38" s="74">
        <f t="shared" si="17"/>
        <v>2683216</v>
      </c>
      <c r="BY38" s="74">
        <f t="shared" si="18"/>
        <v>2651519.6368</v>
      </c>
      <c r="BZ38" s="74">
        <f t="shared" si="18"/>
        <v>2619828.0269454401</v>
      </c>
      <c r="CA38" s="74">
        <f t="shared" si="18"/>
        <v>2588144.0215563523</v>
      </c>
      <c r="CB38" s="74">
        <f t="shared" si="18"/>
        <v>2556460.0161672644</v>
      </c>
      <c r="CC38" s="74">
        <f t="shared" si="18"/>
        <v>2524779.1791787152</v>
      </c>
      <c r="CD38" s="74">
        <f t="shared" si="18"/>
        <v>2493093.5895893574</v>
      </c>
      <c r="CE38" s="74">
        <f t="shared" si="18"/>
        <v>2461408</v>
      </c>
      <c r="CF38" s="74"/>
      <c r="CG38" s="74">
        <f t="shared" si="19"/>
        <v>2683216</v>
      </c>
      <c r="CH38" s="74">
        <f t="shared" si="20"/>
        <v>2651519.6368</v>
      </c>
      <c r="CI38" s="74">
        <f t="shared" si="20"/>
        <v>2619828.0269454401</v>
      </c>
      <c r="CJ38" s="74">
        <f t="shared" si="20"/>
        <v>2588144.0215563523</v>
      </c>
      <c r="CK38" s="74">
        <f t="shared" si="20"/>
        <v>2556460.0161672644</v>
      </c>
      <c r="CL38" s="74">
        <f t="shared" si="20"/>
        <v>2524779.1791787152</v>
      </c>
      <c r="CM38" s="74">
        <f t="shared" si="20"/>
        <v>2493093.5895893574</v>
      </c>
      <c r="CN38" s="74">
        <f t="shared" si="20"/>
        <v>2461408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 s="124">
        <v>0</v>
      </c>
      <c r="H39" s="6">
        <v>13</v>
      </c>
      <c r="I39" s="2" t="s">
        <v>197</v>
      </c>
      <c r="J39" s="60"/>
      <c r="K39" s="61">
        <v>254.33</v>
      </c>
      <c r="L39" s="62"/>
      <c r="M39" s="63">
        <v>83</v>
      </c>
      <c r="N39" s="64">
        <f t="shared" si="21"/>
        <v>24.9</v>
      </c>
      <c r="O39" s="64">
        <f t="shared" si="22"/>
        <v>152.6</v>
      </c>
      <c r="P39" s="64">
        <f t="shared" si="23"/>
        <v>0</v>
      </c>
      <c r="Q39" s="64">
        <f t="shared" si="24"/>
        <v>0</v>
      </c>
      <c r="R39" s="65">
        <f t="shared" si="25"/>
        <v>0.33</v>
      </c>
      <c r="S39" s="65">
        <f t="shared" si="7"/>
        <v>0</v>
      </c>
      <c r="T39" s="64">
        <f t="shared" si="8"/>
        <v>0</v>
      </c>
      <c r="U39" s="64">
        <f t="shared" si="26"/>
        <v>0</v>
      </c>
      <c r="V39" s="63">
        <v>3</v>
      </c>
      <c r="W39" s="64">
        <f t="shared" si="27"/>
        <v>0.75</v>
      </c>
      <c r="X39" s="27">
        <f t="shared" si="28"/>
        <v>24.9</v>
      </c>
      <c r="Y39" s="11">
        <f t="shared" si="29"/>
        <v>279.98</v>
      </c>
      <c r="Z39" s="123">
        <v>538968153.33000004</v>
      </c>
      <c r="AA39" s="121">
        <v>2373</v>
      </c>
      <c r="AB39" s="27">
        <f t="shared" si="9"/>
        <v>227125.22</v>
      </c>
      <c r="AC39" s="10">
        <f t="shared" si="10"/>
        <v>0.824349</v>
      </c>
      <c r="AD39" s="121">
        <v>110250</v>
      </c>
      <c r="AE39" s="10">
        <f t="shared" si="11"/>
        <v>0.75851199999999996</v>
      </c>
      <c r="AF39" s="10">
        <f t="shared" si="39"/>
        <v>0.19540199999999999</v>
      </c>
      <c r="AG39" s="66">
        <f t="shared" si="12"/>
        <v>0.19540199999999999</v>
      </c>
      <c r="AH39" s="67">
        <f t="shared" si="13"/>
        <v>0</v>
      </c>
      <c r="AI39" s="68">
        <f t="shared" si="30"/>
        <v>0.19540199999999999</v>
      </c>
      <c r="AJ39" s="63">
        <v>0</v>
      </c>
      <c r="AK39">
        <v>0</v>
      </c>
      <c r="AL39" s="26">
        <f t="shared" si="31"/>
        <v>0</v>
      </c>
      <c r="AM39" s="63">
        <v>42</v>
      </c>
      <c r="AN39">
        <v>4</v>
      </c>
      <c r="AO39" s="26">
        <f t="shared" si="32"/>
        <v>16800</v>
      </c>
      <c r="AP39" s="26">
        <f t="shared" si="14"/>
        <v>630517</v>
      </c>
      <c r="AQ39" s="26">
        <f t="shared" si="33"/>
        <v>647317</v>
      </c>
      <c r="AR39" s="69">
        <v>1223830</v>
      </c>
      <c r="AS39" s="69">
        <f t="shared" si="40"/>
        <v>647317</v>
      </c>
      <c r="AT39" s="63">
        <v>1190095</v>
      </c>
      <c r="AU39" s="26">
        <f t="shared" si="41"/>
        <v>542778</v>
      </c>
      <c r="AV39" s="70" t="str">
        <f t="shared" si="43"/>
        <v>No</v>
      </c>
      <c r="AW39" s="69">
        <f t="shared" si="34"/>
        <v>0</v>
      </c>
      <c r="AX39" s="71">
        <f t="shared" si="35"/>
        <v>1190095</v>
      </c>
      <c r="AY39" s="72">
        <f t="shared" si="42"/>
        <v>1190095</v>
      </c>
      <c r="AZ39" s="73">
        <f t="shared" si="36"/>
        <v>0</v>
      </c>
      <c r="BA39" s="73"/>
      <c r="BB39" s="73">
        <f t="shared" si="37"/>
        <v>12687.333385758659</v>
      </c>
      <c r="BC39" s="26"/>
      <c r="BE39" s="74">
        <f t="shared" si="38"/>
        <v>-542778</v>
      </c>
      <c r="BF39" s="74">
        <f t="shared" si="15"/>
        <v>-542778</v>
      </c>
      <c r="BG39" s="74">
        <f t="shared" si="15"/>
        <v>-465215.02380000008</v>
      </c>
      <c r="BH39" s="74">
        <f t="shared" si="15"/>
        <v>-387663.67933254014</v>
      </c>
      <c r="BI39" s="74">
        <f t="shared" si="15"/>
        <v>-310130.94346603216</v>
      </c>
      <c r="BJ39" s="74">
        <f t="shared" si="15"/>
        <v>-232598.20759952418</v>
      </c>
      <c r="BK39" s="74">
        <f t="shared" si="15"/>
        <v>-155073.22500660282</v>
      </c>
      <c r="BL39" s="74">
        <f t="shared" si="15"/>
        <v>-77536.612503301352</v>
      </c>
      <c r="BM39" s="74"/>
      <c r="BO39" s="74">
        <f t="shared" si="16"/>
        <v>0</v>
      </c>
      <c r="BP39" s="74">
        <f t="shared" si="16"/>
        <v>-77562.976200000005</v>
      </c>
      <c r="BQ39" s="74">
        <f t="shared" si="16"/>
        <v>-77551.344467460003</v>
      </c>
      <c r="BR39" s="74">
        <f t="shared" si="16"/>
        <v>-77532.735866508025</v>
      </c>
      <c r="BS39" s="74">
        <f t="shared" si="16"/>
        <v>-77532.735866508039</v>
      </c>
      <c r="BT39" s="74">
        <f t="shared" si="16"/>
        <v>-77524.982592921398</v>
      </c>
      <c r="BU39" s="74">
        <f t="shared" si="16"/>
        <v>-77536.61250330141</v>
      </c>
      <c r="BV39" s="74">
        <f t="shared" si="16"/>
        <v>-77536.612503301352</v>
      </c>
      <c r="BX39" s="74">
        <f t="shared" si="17"/>
        <v>1190095</v>
      </c>
      <c r="BY39" s="74">
        <f t="shared" si="18"/>
        <v>1112532.0238000001</v>
      </c>
      <c r="BZ39" s="74">
        <f t="shared" si="18"/>
        <v>1034980.6793325401</v>
      </c>
      <c r="CA39" s="74">
        <f t="shared" si="18"/>
        <v>957447.94346603216</v>
      </c>
      <c r="CB39" s="74">
        <f t="shared" si="18"/>
        <v>879915.20759952418</v>
      </c>
      <c r="CC39" s="74">
        <f t="shared" si="18"/>
        <v>802390.22500660282</v>
      </c>
      <c r="CD39" s="74">
        <f t="shared" si="18"/>
        <v>724853.61250330135</v>
      </c>
      <c r="CE39" s="74">
        <f t="shared" si="18"/>
        <v>647317</v>
      </c>
      <c r="CF39" s="74"/>
      <c r="CG39" s="74">
        <f t="shared" si="19"/>
        <v>1190095</v>
      </c>
      <c r="CH39" s="74">
        <f t="shared" si="20"/>
        <v>1112532.0238000001</v>
      </c>
      <c r="CI39" s="74">
        <f t="shared" si="20"/>
        <v>1034980.6793325401</v>
      </c>
      <c r="CJ39" s="74">
        <f t="shared" si="20"/>
        <v>957447.94346603216</v>
      </c>
      <c r="CK39" s="74">
        <f t="shared" si="20"/>
        <v>879915.20759952418</v>
      </c>
      <c r="CL39" s="74">
        <f t="shared" si="20"/>
        <v>802390.22500660282</v>
      </c>
      <c r="CM39" s="74">
        <f t="shared" si="20"/>
        <v>724853.61250330135</v>
      </c>
      <c r="CN39" s="74">
        <f t="shared" si="20"/>
        <v>647317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 s="124">
        <v>0</v>
      </c>
      <c r="H40" s="6">
        <v>14</v>
      </c>
      <c r="I40" s="2" t="s">
        <v>198</v>
      </c>
      <c r="J40" s="60"/>
      <c r="K40" s="61">
        <v>2591.44</v>
      </c>
      <c r="L40" s="62"/>
      <c r="M40" s="63">
        <v>940</v>
      </c>
      <c r="N40" s="64">
        <f t="shared" si="21"/>
        <v>282</v>
      </c>
      <c r="O40" s="64">
        <f t="shared" si="22"/>
        <v>1554.86</v>
      </c>
      <c r="P40" s="64">
        <f t="shared" si="23"/>
        <v>0</v>
      </c>
      <c r="Q40" s="64">
        <f t="shared" si="24"/>
        <v>0</v>
      </c>
      <c r="R40" s="65">
        <f t="shared" si="25"/>
        <v>0.36</v>
      </c>
      <c r="S40" s="65">
        <f t="shared" si="7"/>
        <v>0</v>
      </c>
      <c r="T40" s="64">
        <f t="shared" si="8"/>
        <v>0</v>
      </c>
      <c r="U40" s="64">
        <f t="shared" si="26"/>
        <v>0</v>
      </c>
      <c r="V40" s="63">
        <v>191</v>
      </c>
      <c r="W40" s="64">
        <f t="shared" si="27"/>
        <v>47.75</v>
      </c>
      <c r="X40" s="27">
        <f t="shared" si="28"/>
        <v>282</v>
      </c>
      <c r="Y40" s="11">
        <f t="shared" si="29"/>
        <v>2921.19</v>
      </c>
      <c r="Z40" s="123">
        <v>8147690499</v>
      </c>
      <c r="AA40" s="121">
        <v>28090</v>
      </c>
      <c r="AB40" s="27">
        <f t="shared" si="9"/>
        <v>290056.62</v>
      </c>
      <c r="AC40" s="10">
        <f t="shared" si="10"/>
        <v>1.0527569999999999</v>
      </c>
      <c r="AD40" s="121">
        <v>97223</v>
      </c>
      <c r="AE40" s="10">
        <f t="shared" si="11"/>
        <v>0.66888700000000001</v>
      </c>
      <c r="AF40" s="10">
        <f t="shared" si="39"/>
        <v>6.2404000000000001E-2</v>
      </c>
      <c r="AG40" s="66">
        <f t="shared" si="12"/>
        <v>6.2404000000000001E-2</v>
      </c>
      <c r="AH40" s="67">
        <f t="shared" si="13"/>
        <v>0</v>
      </c>
      <c r="AI40" s="68">
        <f t="shared" si="30"/>
        <v>6.2404000000000001E-2</v>
      </c>
      <c r="AJ40" s="63">
        <v>0</v>
      </c>
      <c r="AK40">
        <v>0</v>
      </c>
      <c r="AL40" s="26">
        <f t="shared" si="31"/>
        <v>0</v>
      </c>
      <c r="AM40" s="63">
        <v>0</v>
      </c>
      <c r="AN40">
        <v>0</v>
      </c>
      <c r="AO40" s="26">
        <f t="shared" si="32"/>
        <v>0</v>
      </c>
      <c r="AP40" s="26">
        <f t="shared" si="14"/>
        <v>2100938</v>
      </c>
      <c r="AQ40" s="26">
        <f t="shared" si="33"/>
        <v>2100938</v>
      </c>
      <c r="AR40" s="69">
        <v>2211848</v>
      </c>
      <c r="AS40" s="69">
        <f t="shared" si="40"/>
        <v>2100938</v>
      </c>
      <c r="AT40" s="63">
        <v>3772866</v>
      </c>
      <c r="AU40" s="26">
        <f t="shared" si="41"/>
        <v>1671928</v>
      </c>
      <c r="AV40" s="70" t="str">
        <f t="shared" si="43"/>
        <v>No</v>
      </c>
      <c r="AW40" s="69">
        <f t="shared" si="34"/>
        <v>0</v>
      </c>
      <c r="AX40" s="71">
        <f t="shared" si="35"/>
        <v>3772866</v>
      </c>
      <c r="AY40" s="72">
        <f t="shared" si="42"/>
        <v>3772866</v>
      </c>
      <c r="AZ40" s="73">
        <f t="shared" si="36"/>
        <v>0</v>
      </c>
      <c r="BA40" s="73"/>
      <c r="BB40" s="73">
        <f t="shared" si="37"/>
        <v>12991.508485629611</v>
      </c>
      <c r="BC40" s="26"/>
      <c r="BE40" s="74">
        <f t="shared" si="38"/>
        <v>-1671928</v>
      </c>
      <c r="BF40" s="74">
        <f t="shared" si="15"/>
        <v>-1671928</v>
      </c>
      <c r="BG40" s="74">
        <f t="shared" si="15"/>
        <v>-1433009.4887999999</v>
      </c>
      <c r="BH40" s="74">
        <f t="shared" si="15"/>
        <v>-1194126.80701704</v>
      </c>
      <c r="BI40" s="74">
        <f t="shared" si="15"/>
        <v>-955301.44561363198</v>
      </c>
      <c r="BJ40" s="74">
        <f t="shared" si="15"/>
        <v>-716476.08421022398</v>
      </c>
      <c r="BK40" s="74">
        <f t="shared" si="15"/>
        <v>-477674.60534295626</v>
      </c>
      <c r="BL40" s="74">
        <f t="shared" si="15"/>
        <v>-238837.30267147813</v>
      </c>
      <c r="BM40" s="74"/>
      <c r="BO40" s="74">
        <f t="shared" si="16"/>
        <v>0</v>
      </c>
      <c r="BP40" s="74">
        <f t="shared" si="16"/>
        <v>-238918.51120000001</v>
      </c>
      <c r="BQ40" s="74">
        <f t="shared" si="16"/>
        <v>-238882.68178295996</v>
      </c>
      <c r="BR40" s="74">
        <f t="shared" si="16"/>
        <v>-238825.36140340799</v>
      </c>
      <c r="BS40" s="74">
        <f t="shared" si="16"/>
        <v>-238825.36140340799</v>
      </c>
      <c r="BT40" s="74">
        <f t="shared" si="16"/>
        <v>-238801.47886726764</v>
      </c>
      <c r="BU40" s="74">
        <f t="shared" si="16"/>
        <v>-238837.30267147813</v>
      </c>
      <c r="BV40" s="74">
        <f t="shared" si="16"/>
        <v>-238837.30267147813</v>
      </c>
      <c r="BX40" s="74">
        <f t="shared" si="17"/>
        <v>3772866</v>
      </c>
      <c r="BY40" s="74">
        <f t="shared" si="18"/>
        <v>3533947.4887999999</v>
      </c>
      <c r="BZ40" s="74">
        <f t="shared" si="18"/>
        <v>3295064.80701704</v>
      </c>
      <c r="CA40" s="74">
        <f t="shared" si="18"/>
        <v>3056239.445613632</v>
      </c>
      <c r="CB40" s="74">
        <f t="shared" si="18"/>
        <v>2817414.084210224</v>
      </c>
      <c r="CC40" s="74">
        <f t="shared" si="18"/>
        <v>2578612.6053429563</v>
      </c>
      <c r="CD40" s="74">
        <f t="shared" si="18"/>
        <v>2339775.3026714781</v>
      </c>
      <c r="CE40" s="74">
        <f t="shared" si="18"/>
        <v>2100938</v>
      </c>
      <c r="CF40" s="74"/>
      <c r="CG40" s="74">
        <f t="shared" si="19"/>
        <v>3772866</v>
      </c>
      <c r="CH40" s="74">
        <f t="shared" si="20"/>
        <v>3533947.4887999999</v>
      </c>
      <c r="CI40" s="74">
        <f t="shared" si="20"/>
        <v>3295064.80701704</v>
      </c>
      <c r="CJ40" s="74">
        <f t="shared" si="20"/>
        <v>3056239.445613632</v>
      </c>
      <c r="CK40" s="74">
        <f t="shared" si="20"/>
        <v>2817414.084210224</v>
      </c>
      <c r="CL40" s="74">
        <f t="shared" si="20"/>
        <v>2578612.6053429563</v>
      </c>
      <c r="CM40" s="74">
        <f t="shared" si="20"/>
        <v>2339775.3026714781</v>
      </c>
      <c r="CN40" s="74">
        <f t="shared" si="20"/>
        <v>2100938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 s="124">
        <v>5</v>
      </c>
      <c r="H41" s="6">
        <v>15</v>
      </c>
      <c r="I41" s="2" t="s">
        <v>200</v>
      </c>
      <c r="J41" s="60"/>
      <c r="K41" s="61">
        <v>19751.77</v>
      </c>
      <c r="L41" s="76"/>
      <c r="M41" s="63">
        <v>17254</v>
      </c>
      <c r="N41" s="64">
        <f t="shared" si="21"/>
        <v>5176.2</v>
      </c>
      <c r="O41" s="64">
        <f t="shared" si="22"/>
        <v>11851.06</v>
      </c>
      <c r="P41" s="64">
        <f t="shared" si="23"/>
        <v>5402.9400000000005</v>
      </c>
      <c r="Q41" s="64">
        <f t="shared" si="24"/>
        <v>810.44</v>
      </c>
      <c r="R41" s="65">
        <f t="shared" si="25"/>
        <v>0.87</v>
      </c>
      <c r="S41" s="65">
        <f t="shared" si="7"/>
        <v>0.27</v>
      </c>
      <c r="T41" s="64">
        <f t="shared" si="8"/>
        <v>5332.98</v>
      </c>
      <c r="U41" s="64">
        <f t="shared" si="26"/>
        <v>799.95</v>
      </c>
      <c r="V41" s="63">
        <v>6263</v>
      </c>
      <c r="W41" s="64">
        <f t="shared" si="27"/>
        <v>1565.75</v>
      </c>
      <c r="X41" s="27">
        <f t="shared" si="28"/>
        <v>5176.2</v>
      </c>
      <c r="Y41" s="11">
        <f t="shared" si="29"/>
        <v>27304.16</v>
      </c>
      <c r="Z41" s="123">
        <v>16576284644.33</v>
      </c>
      <c r="AA41" s="121">
        <v>148012</v>
      </c>
      <c r="AB41" s="27">
        <f t="shared" si="9"/>
        <v>111992.84</v>
      </c>
      <c r="AC41" s="10">
        <f t="shared" si="10"/>
        <v>0.40647699999999998</v>
      </c>
      <c r="AD41" s="121">
        <v>56584</v>
      </c>
      <c r="AE41" s="10">
        <f t="shared" si="11"/>
        <v>0.38929399999999997</v>
      </c>
      <c r="AF41" s="10">
        <f t="shared" si="39"/>
        <v>0.59867800000000004</v>
      </c>
      <c r="AG41" s="66">
        <f t="shared" si="12"/>
        <v>0.59867800000000004</v>
      </c>
      <c r="AH41" s="67">
        <f t="shared" si="13"/>
        <v>0.06</v>
      </c>
      <c r="AI41" s="68">
        <f t="shared" si="30"/>
        <v>0.6586780000000001</v>
      </c>
      <c r="AJ41" s="63">
        <v>0</v>
      </c>
      <c r="AK41">
        <v>0</v>
      </c>
      <c r="AL41" s="26">
        <f t="shared" si="31"/>
        <v>0</v>
      </c>
      <c r="AM41" s="63">
        <v>0</v>
      </c>
      <c r="AN41">
        <v>0</v>
      </c>
      <c r="AO41" s="26">
        <f t="shared" si="32"/>
        <v>0</v>
      </c>
      <c r="AP41" s="26">
        <f t="shared" si="14"/>
        <v>207273085</v>
      </c>
      <c r="AQ41" s="26">
        <f t="shared" si="33"/>
        <v>207273085</v>
      </c>
      <c r="AR41" s="69">
        <v>181105390</v>
      </c>
      <c r="AS41" s="69">
        <f t="shared" si="40"/>
        <v>207273085</v>
      </c>
      <c r="AT41" s="63">
        <v>201710496</v>
      </c>
      <c r="AU41" s="26">
        <f t="shared" si="41"/>
        <v>5562589</v>
      </c>
      <c r="AV41" s="70" t="str">
        <f t="shared" si="43"/>
        <v>Yes</v>
      </c>
      <c r="AW41" s="69">
        <f t="shared" si="34"/>
        <v>5562589</v>
      </c>
      <c r="AX41" s="71">
        <f t="shared" si="35"/>
        <v>207273085</v>
      </c>
      <c r="AY41" s="72">
        <f t="shared" si="42"/>
        <v>207273085</v>
      </c>
      <c r="AZ41" s="73">
        <f t="shared" si="36"/>
        <v>5562589</v>
      </c>
      <c r="BA41" s="73"/>
      <c r="BB41" s="73">
        <f t="shared" si="37"/>
        <v>15931.759229679163</v>
      </c>
      <c r="BC41" s="26"/>
      <c r="BE41" s="74">
        <f t="shared" si="38"/>
        <v>0</v>
      </c>
      <c r="BF41" s="74">
        <f t="shared" si="15"/>
        <v>0</v>
      </c>
      <c r="BG41" s="74">
        <f t="shared" si="15"/>
        <v>0</v>
      </c>
      <c r="BH41" s="74">
        <f t="shared" si="15"/>
        <v>0</v>
      </c>
      <c r="BI41" s="74">
        <f t="shared" si="15"/>
        <v>0</v>
      </c>
      <c r="BJ41" s="74">
        <f t="shared" si="15"/>
        <v>0</v>
      </c>
      <c r="BK41" s="74">
        <f t="shared" si="15"/>
        <v>0</v>
      </c>
      <c r="BL41" s="74">
        <f t="shared" si="15"/>
        <v>0</v>
      </c>
      <c r="BM41" s="74"/>
      <c r="BO41" s="74">
        <f t="shared" si="16"/>
        <v>0</v>
      </c>
      <c r="BP41" s="74">
        <f t="shared" si="16"/>
        <v>0</v>
      </c>
      <c r="BQ41" s="74">
        <f t="shared" si="16"/>
        <v>0</v>
      </c>
      <c r="BR41" s="74">
        <f t="shared" si="16"/>
        <v>0</v>
      </c>
      <c r="BS41" s="74">
        <f t="shared" si="16"/>
        <v>0</v>
      </c>
      <c r="BT41" s="74">
        <f t="shared" si="16"/>
        <v>0</v>
      </c>
      <c r="BU41" s="74">
        <f t="shared" si="16"/>
        <v>0</v>
      </c>
      <c r="BV41" s="74">
        <f t="shared" si="16"/>
        <v>0</v>
      </c>
      <c r="BX41" s="74">
        <f t="shared" si="17"/>
        <v>207273085</v>
      </c>
      <c r="BY41" s="74">
        <f t="shared" si="18"/>
        <v>207273085</v>
      </c>
      <c r="BZ41" s="74">
        <f t="shared" si="18"/>
        <v>207273085</v>
      </c>
      <c r="CA41" s="74">
        <f t="shared" si="18"/>
        <v>207273085</v>
      </c>
      <c r="CB41" s="74">
        <f t="shared" si="18"/>
        <v>207273085</v>
      </c>
      <c r="CC41" s="74">
        <f t="shared" si="18"/>
        <v>207273085</v>
      </c>
      <c r="CD41" s="74">
        <f t="shared" si="18"/>
        <v>207273085</v>
      </c>
      <c r="CE41" s="74">
        <f t="shared" si="18"/>
        <v>207273085</v>
      </c>
      <c r="CF41" s="74"/>
      <c r="CG41" s="74">
        <f t="shared" si="19"/>
        <v>207273085</v>
      </c>
      <c r="CH41" s="74">
        <f t="shared" si="20"/>
        <v>207273085</v>
      </c>
      <c r="CI41" s="74">
        <f t="shared" si="20"/>
        <v>207273085</v>
      </c>
      <c r="CJ41" s="74">
        <f t="shared" si="20"/>
        <v>207273085</v>
      </c>
      <c r="CK41" s="74">
        <f t="shared" si="20"/>
        <v>207273085</v>
      </c>
      <c r="CL41" s="74">
        <f t="shared" si="20"/>
        <v>207273085</v>
      </c>
      <c r="CM41" s="74">
        <f t="shared" si="20"/>
        <v>207273085</v>
      </c>
      <c r="CN41" s="74">
        <f t="shared" si="20"/>
        <v>207273085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 s="124">
        <v>0</v>
      </c>
      <c r="H42" s="6">
        <v>16</v>
      </c>
      <c r="I42" s="2" t="s">
        <v>201</v>
      </c>
      <c r="J42" s="60"/>
      <c r="K42" s="61">
        <v>133.88</v>
      </c>
      <c r="L42" s="62"/>
      <c r="M42" s="63">
        <v>19</v>
      </c>
      <c r="N42" s="64">
        <f t="shared" si="21"/>
        <v>5.7</v>
      </c>
      <c r="O42" s="64">
        <f t="shared" si="22"/>
        <v>80.33</v>
      </c>
      <c r="P42" s="64">
        <f t="shared" si="23"/>
        <v>0</v>
      </c>
      <c r="Q42" s="64">
        <f t="shared" si="24"/>
        <v>0</v>
      </c>
      <c r="R42" s="65">
        <f t="shared" si="25"/>
        <v>0.14000000000000001</v>
      </c>
      <c r="S42" s="65">
        <f t="shared" si="7"/>
        <v>0</v>
      </c>
      <c r="T42" s="64">
        <f t="shared" si="8"/>
        <v>0</v>
      </c>
      <c r="U42" s="64">
        <f t="shared" si="26"/>
        <v>0</v>
      </c>
      <c r="V42" s="63">
        <v>1</v>
      </c>
      <c r="W42" s="64">
        <f t="shared" si="27"/>
        <v>0.25</v>
      </c>
      <c r="X42" s="27">
        <f t="shared" si="28"/>
        <v>5.7</v>
      </c>
      <c r="Y42" s="11">
        <f t="shared" si="29"/>
        <v>139.82999999999998</v>
      </c>
      <c r="Z42" s="123">
        <v>750144775</v>
      </c>
      <c r="AA42" s="121">
        <v>1670</v>
      </c>
      <c r="AB42" s="27">
        <f t="shared" si="9"/>
        <v>449188.49</v>
      </c>
      <c r="AC42" s="10">
        <f t="shared" si="10"/>
        <v>1.630325</v>
      </c>
      <c r="AD42" s="121">
        <v>156682</v>
      </c>
      <c r="AE42" s="10">
        <f t="shared" si="11"/>
        <v>1.07796</v>
      </c>
      <c r="AF42" s="10">
        <f t="shared" si="39"/>
        <v>-0.46461599999999997</v>
      </c>
      <c r="AG42" s="66">
        <f t="shared" si="12"/>
        <v>0.01</v>
      </c>
      <c r="AH42" s="67">
        <f t="shared" si="13"/>
        <v>0</v>
      </c>
      <c r="AI42" s="68">
        <f t="shared" si="30"/>
        <v>0.01</v>
      </c>
      <c r="AJ42" s="63">
        <v>132</v>
      </c>
      <c r="AK42">
        <v>13</v>
      </c>
      <c r="AL42" s="26">
        <f t="shared" si="31"/>
        <v>171600</v>
      </c>
      <c r="AM42" s="63">
        <v>0</v>
      </c>
      <c r="AN42">
        <v>0</v>
      </c>
      <c r="AO42" s="26">
        <f t="shared" si="32"/>
        <v>0</v>
      </c>
      <c r="AP42" s="26">
        <f t="shared" si="14"/>
        <v>16115</v>
      </c>
      <c r="AQ42" s="26">
        <f t="shared" si="33"/>
        <v>187715</v>
      </c>
      <c r="AR42" s="69">
        <v>23014</v>
      </c>
      <c r="AS42" s="69">
        <f t="shared" si="40"/>
        <v>187715</v>
      </c>
      <c r="AT42" s="63">
        <v>137375</v>
      </c>
      <c r="AU42" s="26">
        <f t="shared" si="41"/>
        <v>50340</v>
      </c>
      <c r="AV42" s="70" t="str">
        <f t="shared" si="43"/>
        <v>Yes</v>
      </c>
      <c r="AW42" s="69">
        <f t="shared" si="34"/>
        <v>50340</v>
      </c>
      <c r="AX42" s="71">
        <f t="shared" si="35"/>
        <v>187715</v>
      </c>
      <c r="AY42" s="72">
        <f t="shared" si="42"/>
        <v>187715</v>
      </c>
      <c r="AZ42" s="73">
        <f t="shared" si="36"/>
        <v>50340</v>
      </c>
      <c r="BA42" s="73"/>
      <c r="BB42" s="73">
        <f t="shared" si="37"/>
        <v>12037.203092321481</v>
      </c>
      <c r="BC42" s="26"/>
      <c r="BE42" s="74">
        <f t="shared" si="38"/>
        <v>0</v>
      </c>
      <c r="BF42" s="74">
        <f t="shared" si="15"/>
        <v>0</v>
      </c>
      <c r="BG42" s="74">
        <f t="shared" si="15"/>
        <v>0</v>
      </c>
      <c r="BH42" s="74">
        <f t="shared" si="15"/>
        <v>0</v>
      </c>
      <c r="BI42" s="74">
        <f t="shared" si="15"/>
        <v>0</v>
      </c>
      <c r="BJ42" s="74">
        <f t="shared" si="15"/>
        <v>0</v>
      </c>
      <c r="BK42" s="74">
        <f t="shared" si="15"/>
        <v>0</v>
      </c>
      <c r="BL42" s="74">
        <f t="shared" si="15"/>
        <v>0</v>
      </c>
      <c r="BM42" s="74"/>
      <c r="BO42" s="74">
        <f t="shared" si="16"/>
        <v>0</v>
      </c>
      <c r="BP42" s="74">
        <f t="shared" si="16"/>
        <v>0</v>
      </c>
      <c r="BQ42" s="74">
        <f t="shared" si="16"/>
        <v>0</v>
      </c>
      <c r="BR42" s="74">
        <f t="shared" si="16"/>
        <v>0</v>
      </c>
      <c r="BS42" s="74">
        <f t="shared" si="16"/>
        <v>0</v>
      </c>
      <c r="BT42" s="74">
        <f t="shared" si="16"/>
        <v>0</v>
      </c>
      <c r="BU42" s="74">
        <f t="shared" si="16"/>
        <v>0</v>
      </c>
      <c r="BV42" s="74">
        <f t="shared" si="16"/>
        <v>0</v>
      </c>
      <c r="BX42" s="74">
        <f t="shared" si="17"/>
        <v>187715</v>
      </c>
      <c r="BY42" s="74">
        <f t="shared" si="18"/>
        <v>187715</v>
      </c>
      <c r="BZ42" s="74">
        <f t="shared" si="18"/>
        <v>187715</v>
      </c>
      <c r="CA42" s="74">
        <f t="shared" si="18"/>
        <v>187715</v>
      </c>
      <c r="CB42" s="74">
        <f t="shared" si="18"/>
        <v>187715</v>
      </c>
      <c r="CC42" s="74">
        <f t="shared" si="18"/>
        <v>187715</v>
      </c>
      <c r="CD42" s="74">
        <f t="shared" si="18"/>
        <v>187715</v>
      </c>
      <c r="CE42" s="74">
        <f t="shared" si="18"/>
        <v>187715</v>
      </c>
      <c r="CF42" s="74"/>
      <c r="CG42" s="74">
        <f t="shared" si="19"/>
        <v>187715</v>
      </c>
      <c r="CH42" s="74">
        <f t="shared" si="20"/>
        <v>187715</v>
      </c>
      <c r="CI42" s="74">
        <f t="shared" si="20"/>
        <v>187715</v>
      </c>
      <c r="CJ42" s="74">
        <f t="shared" si="20"/>
        <v>187715</v>
      </c>
      <c r="CK42" s="74">
        <f t="shared" si="20"/>
        <v>187715</v>
      </c>
      <c r="CL42" s="74">
        <f t="shared" si="20"/>
        <v>187715</v>
      </c>
      <c r="CM42" s="74">
        <f t="shared" si="20"/>
        <v>187715</v>
      </c>
      <c r="CN42" s="74">
        <f t="shared" si="20"/>
        <v>187715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 s="124">
        <v>19</v>
      </c>
      <c r="H43" s="6">
        <v>17</v>
      </c>
      <c r="I43" s="2" t="s">
        <v>202</v>
      </c>
      <c r="J43" s="60"/>
      <c r="K43" s="61">
        <v>7903.53</v>
      </c>
      <c r="L43" s="76"/>
      <c r="M43" s="63">
        <v>4390</v>
      </c>
      <c r="N43" s="64">
        <f t="shared" si="21"/>
        <v>1317</v>
      </c>
      <c r="O43" s="64">
        <f t="shared" si="22"/>
        <v>4742.12</v>
      </c>
      <c r="P43" s="64">
        <f t="shared" si="23"/>
        <v>0</v>
      </c>
      <c r="Q43" s="64">
        <f t="shared" si="24"/>
        <v>0</v>
      </c>
      <c r="R43" s="65">
        <f t="shared" si="25"/>
        <v>0.56000000000000005</v>
      </c>
      <c r="S43" s="65">
        <f t="shared" si="7"/>
        <v>0</v>
      </c>
      <c r="T43" s="64">
        <f t="shared" si="8"/>
        <v>0</v>
      </c>
      <c r="U43" s="64">
        <f t="shared" si="26"/>
        <v>0</v>
      </c>
      <c r="V43" s="63">
        <v>578</v>
      </c>
      <c r="W43" s="64">
        <f t="shared" si="27"/>
        <v>144.5</v>
      </c>
      <c r="X43" s="27">
        <f t="shared" si="28"/>
        <v>1317</v>
      </c>
      <c r="Y43" s="11">
        <f t="shared" si="29"/>
        <v>9365.0299999999988</v>
      </c>
      <c r="Z43" s="123">
        <v>8624253302</v>
      </c>
      <c r="AA43" s="121">
        <v>61129</v>
      </c>
      <c r="AB43" s="27">
        <f t="shared" si="9"/>
        <v>141082.85</v>
      </c>
      <c r="AC43" s="10">
        <f t="shared" si="10"/>
        <v>0.51205900000000004</v>
      </c>
      <c r="AD43" s="121">
        <v>83458</v>
      </c>
      <c r="AE43" s="10">
        <f t="shared" si="11"/>
        <v>0.57418499999999995</v>
      </c>
      <c r="AF43" s="10">
        <f t="shared" si="39"/>
        <v>0.46930300000000003</v>
      </c>
      <c r="AG43" s="66">
        <f t="shared" si="12"/>
        <v>0.46930300000000003</v>
      </c>
      <c r="AH43" s="67">
        <f t="shared" si="13"/>
        <v>0.03</v>
      </c>
      <c r="AI43" s="68">
        <f t="shared" si="30"/>
        <v>0.49930300000000005</v>
      </c>
      <c r="AJ43" s="63">
        <v>0</v>
      </c>
      <c r="AK43">
        <v>0</v>
      </c>
      <c r="AL43" s="26">
        <f t="shared" si="31"/>
        <v>0</v>
      </c>
      <c r="AM43" s="63">
        <v>0</v>
      </c>
      <c r="AN43">
        <v>0</v>
      </c>
      <c r="AO43" s="26">
        <f t="shared" si="32"/>
        <v>0</v>
      </c>
      <c r="AP43" s="26">
        <f t="shared" si="14"/>
        <v>53890757</v>
      </c>
      <c r="AQ43" s="26">
        <f t="shared" si="33"/>
        <v>53890757</v>
      </c>
      <c r="AR43" s="69">
        <v>44853676</v>
      </c>
      <c r="AS43" s="69">
        <f t="shared" si="40"/>
        <v>53890757</v>
      </c>
      <c r="AT43" s="63">
        <v>53867287</v>
      </c>
      <c r="AU43" s="26">
        <f t="shared" si="41"/>
        <v>23470</v>
      </c>
      <c r="AV43" s="70" t="str">
        <f t="shared" si="43"/>
        <v>Yes</v>
      </c>
      <c r="AW43" s="69">
        <f t="shared" si="34"/>
        <v>23470</v>
      </c>
      <c r="AX43" s="71">
        <f t="shared" si="35"/>
        <v>53890757</v>
      </c>
      <c r="AY43" s="72">
        <f t="shared" si="42"/>
        <v>53890757</v>
      </c>
      <c r="AZ43" s="73">
        <f t="shared" si="36"/>
        <v>23470</v>
      </c>
      <c r="BA43" s="73"/>
      <c r="BB43" s="73">
        <f t="shared" si="37"/>
        <v>13656.172716495033</v>
      </c>
      <c r="BC43" s="26"/>
      <c r="BE43" s="74">
        <f t="shared" si="38"/>
        <v>0</v>
      </c>
      <c r="BF43" s="74">
        <f t="shared" si="15"/>
        <v>0</v>
      </c>
      <c r="BG43" s="74">
        <f t="shared" si="15"/>
        <v>0</v>
      </c>
      <c r="BH43" s="74">
        <f t="shared" si="15"/>
        <v>0</v>
      </c>
      <c r="BI43" s="74">
        <f t="shared" si="15"/>
        <v>0</v>
      </c>
      <c r="BJ43" s="74">
        <f t="shared" si="15"/>
        <v>0</v>
      </c>
      <c r="BK43" s="74">
        <f t="shared" si="15"/>
        <v>0</v>
      </c>
      <c r="BL43" s="74">
        <f t="shared" si="15"/>
        <v>0</v>
      </c>
      <c r="BM43" s="74"/>
      <c r="BO43" s="74">
        <f t="shared" si="16"/>
        <v>0</v>
      </c>
      <c r="BP43" s="74">
        <f t="shared" si="16"/>
        <v>0</v>
      </c>
      <c r="BQ43" s="74">
        <f t="shared" si="16"/>
        <v>0</v>
      </c>
      <c r="BR43" s="74">
        <f t="shared" si="16"/>
        <v>0</v>
      </c>
      <c r="BS43" s="74">
        <f t="shared" si="16"/>
        <v>0</v>
      </c>
      <c r="BT43" s="74">
        <f t="shared" si="16"/>
        <v>0</v>
      </c>
      <c r="BU43" s="74">
        <f t="shared" si="16"/>
        <v>0</v>
      </c>
      <c r="BV43" s="74">
        <f t="shared" si="16"/>
        <v>0</v>
      </c>
      <c r="BX43" s="74">
        <f t="shared" si="17"/>
        <v>53890757</v>
      </c>
      <c r="BY43" s="74">
        <f t="shared" si="18"/>
        <v>53890757</v>
      </c>
      <c r="BZ43" s="74">
        <f t="shared" si="18"/>
        <v>53890757</v>
      </c>
      <c r="CA43" s="74">
        <f t="shared" si="18"/>
        <v>53890757</v>
      </c>
      <c r="CB43" s="74">
        <f t="shared" si="18"/>
        <v>53890757</v>
      </c>
      <c r="CC43" s="74">
        <f t="shared" si="18"/>
        <v>53890757</v>
      </c>
      <c r="CD43" s="74">
        <f t="shared" si="18"/>
        <v>53890757</v>
      </c>
      <c r="CE43" s="74">
        <f t="shared" si="18"/>
        <v>53890757</v>
      </c>
      <c r="CF43" s="74"/>
      <c r="CG43" s="74">
        <f t="shared" si="19"/>
        <v>53890757</v>
      </c>
      <c r="CH43" s="74">
        <f t="shared" ref="CH43:CN58" si="44">IF(OR($C43=1,$B43=1),MAX(BY43,CG43,$AR43),BY43)</f>
        <v>53890757</v>
      </c>
      <c r="CI43" s="74">
        <f t="shared" si="44"/>
        <v>53890757</v>
      </c>
      <c r="CJ43" s="74">
        <f t="shared" si="44"/>
        <v>53890757</v>
      </c>
      <c r="CK43" s="74">
        <f t="shared" si="44"/>
        <v>53890757</v>
      </c>
      <c r="CL43" s="74">
        <f t="shared" si="44"/>
        <v>53890757</v>
      </c>
      <c r="CM43" s="74">
        <f t="shared" si="44"/>
        <v>53890757</v>
      </c>
      <c r="CN43" s="74">
        <f t="shared" si="44"/>
        <v>53890757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 s="124">
        <v>0</v>
      </c>
      <c r="H44" s="6">
        <v>18</v>
      </c>
      <c r="I44" s="2" t="s">
        <v>203</v>
      </c>
      <c r="J44" s="60"/>
      <c r="K44" s="61">
        <v>2586.67</v>
      </c>
      <c r="L44" s="62"/>
      <c r="M44" s="63">
        <v>620</v>
      </c>
      <c r="N44" s="64">
        <f t="shared" si="21"/>
        <v>186</v>
      </c>
      <c r="O44" s="64">
        <f t="shared" si="22"/>
        <v>1552</v>
      </c>
      <c r="P44" s="64">
        <f t="shared" si="23"/>
        <v>0</v>
      </c>
      <c r="Q44" s="64">
        <f t="shared" si="24"/>
        <v>0</v>
      </c>
      <c r="R44" s="65">
        <f t="shared" si="25"/>
        <v>0.24</v>
      </c>
      <c r="S44" s="65">
        <f t="shared" si="7"/>
        <v>0</v>
      </c>
      <c r="T44" s="64">
        <f t="shared" si="8"/>
        <v>0</v>
      </c>
      <c r="U44" s="64">
        <f t="shared" si="26"/>
        <v>0</v>
      </c>
      <c r="V44" s="63">
        <v>120</v>
      </c>
      <c r="W44" s="64">
        <f t="shared" si="27"/>
        <v>30</v>
      </c>
      <c r="X44" s="27">
        <f t="shared" si="28"/>
        <v>186</v>
      </c>
      <c r="Y44" s="11">
        <f t="shared" si="29"/>
        <v>2802.67</v>
      </c>
      <c r="Z44" s="123">
        <v>4779646551</v>
      </c>
      <c r="AA44" s="121">
        <v>17490</v>
      </c>
      <c r="AB44" s="27">
        <f t="shared" si="9"/>
        <v>273278.82</v>
      </c>
      <c r="AC44" s="10">
        <f t="shared" si="10"/>
        <v>0.99186300000000005</v>
      </c>
      <c r="AD44" s="121">
        <v>142432</v>
      </c>
      <c r="AE44" s="10">
        <f t="shared" si="11"/>
        <v>0.97992100000000004</v>
      </c>
      <c r="AF44" s="10">
        <f t="shared" si="39"/>
        <v>1.172E-2</v>
      </c>
      <c r="AG44" s="66">
        <f t="shared" si="12"/>
        <v>1.172E-2</v>
      </c>
      <c r="AH44" s="67">
        <f t="shared" si="13"/>
        <v>0</v>
      </c>
      <c r="AI44" s="68">
        <f t="shared" si="30"/>
        <v>1.172E-2</v>
      </c>
      <c r="AJ44" s="63">
        <v>0</v>
      </c>
      <c r="AK44">
        <v>0</v>
      </c>
      <c r="AL44" s="26">
        <f t="shared" si="31"/>
        <v>0</v>
      </c>
      <c r="AM44" s="63">
        <v>0</v>
      </c>
      <c r="AN44">
        <v>0</v>
      </c>
      <c r="AO44" s="26">
        <f t="shared" si="32"/>
        <v>0</v>
      </c>
      <c r="AP44" s="26">
        <f t="shared" si="14"/>
        <v>378565</v>
      </c>
      <c r="AQ44" s="26">
        <f t="shared" si="33"/>
        <v>378565</v>
      </c>
      <c r="AR44" s="69">
        <v>1417583</v>
      </c>
      <c r="AS44" s="69">
        <f t="shared" si="40"/>
        <v>378565</v>
      </c>
      <c r="AT44" s="63">
        <v>1136390</v>
      </c>
      <c r="AU44" s="26">
        <f t="shared" si="41"/>
        <v>757825</v>
      </c>
      <c r="AV44" s="70" t="str">
        <f t="shared" si="43"/>
        <v>No</v>
      </c>
      <c r="AW44" s="69">
        <f t="shared" si="34"/>
        <v>0</v>
      </c>
      <c r="AX44" s="71">
        <f t="shared" si="35"/>
        <v>1136390</v>
      </c>
      <c r="AY44" s="72">
        <f t="shared" si="42"/>
        <v>1136390</v>
      </c>
      <c r="AZ44" s="73">
        <f t="shared" si="36"/>
        <v>0</v>
      </c>
      <c r="BA44" s="73"/>
      <c r="BB44" s="73">
        <f t="shared" si="37"/>
        <v>12487.395667015893</v>
      </c>
      <c r="BC44" s="26"/>
      <c r="BE44" s="74">
        <f t="shared" si="38"/>
        <v>-757825</v>
      </c>
      <c r="BF44" s="74">
        <f t="shared" si="15"/>
        <v>-757825</v>
      </c>
      <c r="BG44" s="74">
        <f t="shared" si="15"/>
        <v>-649531.8075</v>
      </c>
      <c r="BH44" s="74">
        <f t="shared" si="15"/>
        <v>-541254.85518974997</v>
      </c>
      <c r="BI44" s="74">
        <f t="shared" si="15"/>
        <v>-433003.88415179995</v>
      </c>
      <c r="BJ44" s="74">
        <f t="shared" si="15"/>
        <v>-324752.91311384994</v>
      </c>
      <c r="BK44" s="74">
        <f t="shared" si="15"/>
        <v>-216512.76717300375</v>
      </c>
      <c r="BL44" s="74">
        <f t="shared" si="15"/>
        <v>-108256.38358650188</v>
      </c>
      <c r="BM44" s="74"/>
      <c r="BO44" s="74">
        <f t="shared" si="16"/>
        <v>0</v>
      </c>
      <c r="BP44" s="74">
        <f t="shared" si="16"/>
        <v>-108293.1925</v>
      </c>
      <c r="BQ44" s="74">
        <f t="shared" si="16"/>
        <v>-108276.95231025</v>
      </c>
      <c r="BR44" s="74">
        <f t="shared" si="16"/>
        <v>-108250.97103795</v>
      </c>
      <c r="BS44" s="74">
        <f t="shared" si="16"/>
        <v>-108250.97103794999</v>
      </c>
      <c r="BT44" s="74">
        <f t="shared" si="16"/>
        <v>-108240.14594084618</v>
      </c>
      <c r="BU44" s="74">
        <f t="shared" si="16"/>
        <v>-108256.38358650188</v>
      </c>
      <c r="BV44" s="74">
        <f t="shared" si="16"/>
        <v>-108256.38358650188</v>
      </c>
      <c r="BX44" s="74">
        <f t="shared" si="17"/>
        <v>1136390</v>
      </c>
      <c r="BY44" s="74">
        <f t="shared" si="18"/>
        <v>1028096.8075</v>
      </c>
      <c r="BZ44" s="74">
        <f t="shared" si="18"/>
        <v>919819.85518974997</v>
      </c>
      <c r="CA44" s="74">
        <f t="shared" si="18"/>
        <v>811568.88415179995</v>
      </c>
      <c r="CB44" s="74">
        <f t="shared" si="18"/>
        <v>703317.91311384994</v>
      </c>
      <c r="CC44" s="74">
        <f t="shared" si="18"/>
        <v>595077.76717300375</v>
      </c>
      <c r="CD44" s="74">
        <f t="shared" si="18"/>
        <v>486821.38358650188</v>
      </c>
      <c r="CE44" s="74">
        <f t="shared" si="18"/>
        <v>378565</v>
      </c>
      <c r="CF44" s="74"/>
      <c r="CG44" s="74">
        <f t="shared" si="19"/>
        <v>1136390</v>
      </c>
      <c r="CH44" s="74">
        <f t="shared" si="44"/>
        <v>1028096.8075</v>
      </c>
      <c r="CI44" s="74">
        <f t="shared" si="44"/>
        <v>919819.85518974997</v>
      </c>
      <c r="CJ44" s="74">
        <f t="shared" si="44"/>
        <v>811568.88415179995</v>
      </c>
      <c r="CK44" s="74">
        <f t="shared" si="44"/>
        <v>703317.91311384994</v>
      </c>
      <c r="CL44" s="74">
        <f t="shared" si="44"/>
        <v>595077.76717300375</v>
      </c>
      <c r="CM44" s="74">
        <f t="shared" si="44"/>
        <v>486821.38358650188</v>
      </c>
      <c r="CN44" s="74">
        <f t="shared" si="44"/>
        <v>378565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 s="124">
        <v>0</v>
      </c>
      <c r="H45" s="6">
        <v>19</v>
      </c>
      <c r="I45" s="2" t="s">
        <v>204</v>
      </c>
      <c r="J45" s="60"/>
      <c r="K45" s="61">
        <v>1136.3</v>
      </c>
      <c r="L45" s="77"/>
      <c r="M45" s="63">
        <v>378</v>
      </c>
      <c r="N45" s="64">
        <f t="shared" si="21"/>
        <v>113.4</v>
      </c>
      <c r="O45" s="64">
        <f t="shared" si="22"/>
        <v>681.78</v>
      </c>
      <c r="P45" s="64">
        <f t="shared" si="23"/>
        <v>0</v>
      </c>
      <c r="Q45" s="64">
        <f t="shared" si="24"/>
        <v>0</v>
      </c>
      <c r="R45" s="65">
        <f t="shared" si="25"/>
        <v>0.33</v>
      </c>
      <c r="S45" s="65">
        <f t="shared" si="7"/>
        <v>0</v>
      </c>
      <c r="T45" s="64">
        <f t="shared" si="8"/>
        <v>0</v>
      </c>
      <c r="U45" s="64">
        <f t="shared" si="26"/>
        <v>0</v>
      </c>
      <c r="V45" s="63">
        <v>18</v>
      </c>
      <c r="W45" s="64">
        <f t="shared" si="27"/>
        <v>4.5</v>
      </c>
      <c r="X45" s="27">
        <f t="shared" si="28"/>
        <v>113.4</v>
      </c>
      <c r="Y45" s="11">
        <f t="shared" si="29"/>
        <v>1254.2</v>
      </c>
      <c r="Z45" s="123">
        <v>1355640242.6700001</v>
      </c>
      <c r="AA45" s="121">
        <v>8456</v>
      </c>
      <c r="AB45" s="27">
        <f t="shared" si="9"/>
        <v>160316.96</v>
      </c>
      <c r="AC45" s="10">
        <f t="shared" si="10"/>
        <v>0.58186899999999997</v>
      </c>
      <c r="AD45" s="121">
        <v>90575</v>
      </c>
      <c r="AE45" s="10">
        <f t="shared" si="11"/>
        <v>0.62314899999999995</v>
      </c>
      <c r="AF45" s="10">
        <f t="shared" si="39"/>
        <v>0.40574700000000002</v>
      </c>
      <c r="AG45" s="66">
        <f t="shared" si="12"/>
        <v>0.40574700000000002</v>
      </c>
      <c r="AH45" s="67">
        <f t="shared" si="13"/>
        <v>0</v>
      </c>
      <c r="AI45" s="68">
        <f t="shared" si="30"/>
        <v>0.40574700000000002</v>
      </c>
      <c r="AJ45" s="63">
        <v>0</v>
      </c>
      <c r="AK45">
        <v>0</v>
      </c>
      <c r="AL45" s="26">
        <f t="shared" si="31"/>
        <v>0</v>
      </c>
      <c r="AM45" s="63">
        <v>222</v>
      </c>
      <c r="AN45">
        <v>4</v>
      </c>
      <c r="AO45" s="26">
        <f t="shared" si="32"/>
        <v>88800</v>
      </c>
      <c r="AP45" s="26">
        <f t="shared" si="14"/>
        <v>5864933</v>
      </c>
      <c r="AQ45" s="26">
        <f t="shared" si="33"/>
        <v>5953733</v>
      </c>
      <c r="AR45" s="69">
        <v>6975373</v>
      </c>
      <c r="AS45" s="69">
        <f t="shared" si="40"/>
        <v>5953733</v>
      </c>
      <c r="AT45" s="63">
        <v>6969690</v>
      </c>
      <c r="AU45" s="26">
        <f t="shared" si="41"/>
        <v>1015957</v>
      </c>
      <c r="AV45" s="70" t="str">
        <f t="shared" si="43"/>
        <v>No</v>
      </c>
      <c r="AW45" s="69">
        <f t="shared" si="34"/>
        <v>0</v>
      </c>
      <c r="AX45" s="71">
        <f t="shared" si="35"/>
        <v>6969690</v>
      </c>
      <c r="AY45" s="72">
        <f t="shared" si="42"/>
        <v>6969690</v>
      </c>
      <c r="AZ45" s="73">
        <f t="shared" si="36"/>
        <v>0</v>
      </c>
      <c r="BA45" s="73"/>
      <c r="BB45" s="73">
        <f t="shared" si="37"/>
        <v>12720.808765290856</v>
      </c>
      <c r="BC45" s="26"/>
      <c r="BE45" s="74">
        <f t="shared" si="38"/>
        <v>-1015957</v>
      </c>
      <c r="BF45" s="74">
        <f t="shared" si="15"/>
        <v>-1015957</v>
      </c>
      <c r="BG45" s="74">
        <f t="shared" si="15"/>
        <v>-870776.74469999969</v>
      </c>
      <c r="BH45" s="74">
        <f t="shared" si="15"/>
        <v>-725618.26135850977</v>
      </c>
      <c r="BI45" s="74">
        <f t="shared" si="15"/>
        <v>-580494.60908680782</v>
      </c>
      <c r="BJ45" s="74">
        <f t="shared" si="15"/>
        <v>-435370.95681510586</v>
      </c>
      <c r="BK45" s="74">
        <f t="shared" si="15"/>
        <v>-290261.81690863147</v>
      </c>
      <c r="BL45" s="74">
        <f t="shared" si="15"/>
        <v>-145130.90845431574</v>
      </c>
      <c r="BM45" s="74"/>
      <c r="BO45" s="74">
        <f t="shared" si="16"/>
        <v>0</v>
      </c>
      <c r="BP45" s="74">
        <f t="shared" si="16"/>
        <v>-145180.25529999999</v>
      </c>
      <c r="BQ45" s="74">
        <f t="shared" si="16"/>
        <v>-145158.48334148995</v>
      </c>
      <c r="BR45" s="74">
        <f t="shared" si="16"/>
        <v>-145123.65227170195</v>
      </c>
      <c r="BS45" s="74">
        <f t="shared" si="16"/>
        <v>-145123.65227170195</v>
      </c>
      <c r="BT45" s="74">
        <f t="shared" si="16"/>
        <v>-145109.13990647477</v>
      </c>
      <c r="BU45" s="74">
        <f t="shared" si="16"/>
        <v>-145130.90845431574</v>
      </c>
      <c r="BV45" s="74">
        <f t="shared" si="16"/>
        <v>-145130.90845431574</v>
      </c>
      <c r="BX45" s="74">
        <f t="shared" si="17"/>
        <v>6969690</v>
      </c>
      <c r="BY45" s="74">
        <f t="shared" si="18"/>
        <v>6824509.7446999997</v>
      </c>
      <c r="BZ45" s="74">
        <f t="shared" si="18"/>
        <v>6679351.2613585098</v>
      </c>
      <c r="CA45" s="74">
        <f t="shared" si="18"/>
        <v>6534227.6090868078</v>
      </c>
      <c r="CB45" s="74">
        <f t="shared" si="18"/>
        <v>6389103.9568151059</v>
      </c>
      <c r="CC45" s="74">
        <f t="shared" si="18"/>
        <v>6243994.8169086315</v>
      </c>
      <c r="CD45" s="74">
        <f t="shared" si="18"/>
        <v>6098863.9084543157</v>
      </c>
      <c r="CE45" s="74">
        <f t="shared" si="18"/>
        <v>5953733</v>
      </c>
      <c r="CF45" s="74"/>
      <c r="CG45" s="74">
        <f t="shared" si="19"/>
        <v>6969690</v>
      </c>
      <c r="CH45" s="74">
        <f t="shared" si="44"/>
        <v>6824509.7446999997</v>
      </c>
      <c r="CI45" s="74">
        <f t="shared" si="44"/>
        <v>6679351.2613585098</v>
      </c>
      <c r="CJ45" s="74">
        <f t="shared" si="44"/>
        <v>6534227.6090868078</v>
      </c>
      <c r="CK45" s="74">
        <f t="shared" si="44"/>
        <v>6389103.9568151059</v>
      </c>
      <c r="CL45" s="74">
        <f t="shared" si="44"/>
        <v>6243994.8169086315</v>
      </c>
      <c r="CM45" s="74">
        <f t="shared" si="44"/>
        <v>6098863.9084543157</v>
      </c>
      <c r="CN45" s="74">
        <f t="shared" si="44"/>
        <v>5953733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 s="124">
        <v>0</v>
      </c>
      <c r="H46" s="6">
        <v>20</v>
      </c>
      <c r="I46" s="2" t="s">
        <v>205</v>
      </c>
      <c r="J46" s="60"/>
      <c r="K46" s="61">
        <v>1456.6</v>
      </c>
      <c r="L46" s="62"/>
      <c r="M46" s="63">
        <v>199</v>
      </c>
      <c r="N46" s="64">
        <f t="shared" si="21"/>
        <v>59.7</v>
      </c>
      <c r="O46" s="64">
        <f t="shared" si="22"/>
        <v>873.96</v>
      </c>
      <c r="P46" s="64">
        <f t="shared" si="23"/>
        <v>0</v>
      </c>
      <c r="Q46" s="64">
        <f t="shared" si="24"/>
        <v>0</v>
      </c>
      <c r="R46" s="65">
        <f t="shared" si="25"/>
        <v>0.14000000000000001</v>
      </c>
      <c r="S46" s="65">
        <f t="shared" si="7"/>
        <v>0</v>
      </c>
      <c r="T46" s="64">
        <f t="shared" si="8"/>
        <v>0</v>
      </c>
      <c r="U46" s="64">
        <f t="shared" si="26"/>
        <v>0</v>
      </c>
      <c r="V46" s="63">
        <v>28</v>
      </c>
      <c r="W46" s="64">
        <f t="shared" si="27"/>
        <v>7</v>
      </c>
      <c r="X46" s="27">
        <f t="shared" si="28"/>
        <v>59.7</v>
      </c>
      <c r="Y46" s="11">
        <f t="shared" si="29"/>
        <v>1523.3</v>
      </c>
      <c r="Z46" s="123">
        <v>1932535320.6700001</v>
      </c>
      <c r="AA46" s="121">
        <v>9613</v>
      </c>
      <c r="AB46" s="27">
        <f t="shared" si="9"/>
        <v>201033.53</v>
      </c>
      <c r="AC46" s="10">
        <f t="shared" si="10"/>
        <v>0.72964899999999999</v>
      </c>
      <c r="AD46" s="121">
        <v>158357</v>
      </c>
      <c r="AE46" s="10">
        <f t="shared" si="11"/>
        <v>1.0894839999999999</v>
      </c>
      <c r="AF46" s="10">
        <f t="shared" si="39"/>
        <v>0.16240099999999999</v>
      </c>
      <c r="AG46" s="66">
        <f t="shared" si="12"/>
        <v>0.16240099999999999</v>
      </c>
      <c r="AH46" s="67">
        <f t="shared" si="13"/>
        <v>0</v>
      </c>
      <c r="AI46" s="68">
        <f t="shared" si="30"/>
        <v>0.16240099999999999</v>
      </c>
      <c r="AJ46" s="63">
        <v>1457</v>
      </c>
      <c r="AK46">
        <v>13</v>
      </c>
      <c r="AL46" s="26">
        <f t="shared" si="31"/>
        <v>1894100</v>
      </c>
      <c r="AM46" s="63">
        <v>0</v>
      </c>
      <c r="AN46">
        <v>0</v>
      </c>
      <c r="AO46" s="26">
        <f t="shared" si="32"/>
        <v>0</v>
      </c>
      <c r="AP46" s="26">
        <f t="shared" si="14"/>
        <v>2851117</v>
      </c>
      <c r="AQ46" s="26">
        <f t="shared" si="33"/>
        <v>4745217</v>
      </c>
      <c r="AR46" s="69">
        <v>4359350</v>
      </c>
      <c r="AS46" s="69">
        <f t="shared" si="40"/>
        <v>4745217</v>
      </c>
      <c r="AT46" s="63">
        <v>4474557</v>
      </c>
      <c r="AU46" s="26">
        <f t="shared" si="41"/>
        <v>270660</v>
      </c>
      <c r="AV46" s="70" t="str">
        <f t="shared" si="43"/>
        <v>Yes</v>
      </c>
      <c r="AW46" s="69">
        <f t="shared" si="34"/>
        <v>270660</v>
      </c>
      <c r="AX46" s="71">
        <f t="shared" si="35"/>
        <v>4745217</v>
      </c>
      <c r="AY46" s="72">
        <f t="shared" si="42"/>
        <v>4745217</v>
      </c>
      <c r="AZ46" s="73">
        <f t="shared" si="36"/>
        <v>270660</v>
      </c>
      <c r="BA46" s="73"/>
      <c r="BB46" s="73">
        <f t="shared" si="37"/>
        <v>12052.747837429632</v>
      </c>
      <c r="BC46" s="26"/>
      <c r="BE46" s="74">
        <f t="shared" si="38"/>
        <v>0</v>
      </c>
      <c r="BF46" s="74">
        <f t="shared" si="15"/>
        <v>0</v>
      </c>
      <c r="BG46" s="74">
        <f t="shared" si="15"/>
        <v>0</v>
      </c>
      <c r="BH46" s="74">
        <f t="shared" si="15"/>
        <v>0</v>
      </c>
      <c r="BI46" s="74">
        <f t="shared" si="15"/>
        <v>0</v>
      </c>
      <c r="BJ46" s="74">
        <f t="shared" si="15"/>
        <v>0</v>
      </c>
      <c r="BK46" s="74">
        <f t="shared" si="15"/>
        <v>0</v>
      </c>
      <c r="BL46" s="74">
        <f t="shared" si="15"/>
        <v>0</v>
      </c>
      <c r="BM46" s="74"/>
      <c r="BO46" s="74">
        <f t="shared" si="16"/>
        <v>0</v>
      </c>
      <c r="BP46" s="74">
        <f t="shared" si="16"/>
        <v>0</v>
      </c>
      <c r="BQ46" s="74">
        <f t="shared" si="16"/>
        <v>0</v>
      </c>
      <c r="BR46" s="74">
        <f t="shared" si="16"/>
        <v>0</v>
      </c>
      <c r="BS46" s="74">
        <f t="shared" si="16"/>
        <v>0</v>
      </c>
      <c r="BT46" s="74">
        <f t="shared" si="16"/>
        <v>0</v>
      </c>
      <c r="BU46" s="74">
        <f t="shared" si="16"/>
        <v>0</v>
      </c>
      <c r="BV46" s="74">
        <f t="shared" si="16"/>
        <v>0</v>
      </c>
      <c r="BX46" s="74">
        <f t="shared" si="17"/>
        <v>4745217</v>
      </c>
      <c r="BY46" s="74">
        <f t="shared" si="18"/>
        <v>4745217</v>
      </c>
      <c r="BZ46" s="74">
        <f t="shared" si="18"/>
        <v>4745217</v>
      </c>
      <c r="CA46" s="74">
        <f t="shared" si="18"/>
        <v>4745217</v>
      </c>
      <c r="CB46" s="74">
        <f t="shared" si="18"/>
        <v>4745217</v>
      </c>
      <c r="CC46" s="74">
        <f t="shared" si="18"/>
        <v>4745217</v>
      </c>
      <c r="CD46" s="74">
        <f t="shared" si="18"/>
        <v>4745217</v>
      </c>
      <c r="CE46" s="74">
        <f t="shared" si="18"/>
        <v>4745217</v>
      </c>
      <c r="CF46" s="74"/>
      <c r="CG46" s="74">
        <f t="shared" si="19"/>
        <v>4745217</v>
      </c>
      <c r="CH46" s="74">
        <f t="shared" si="44"/>
        <v>4745217</v>
      </c>
      <c r="CI46" s="74">
        <f t="shared" si="44"/>
        <v>4745217</v>
      </c>
      <c r="CJ46" s="74">
        <f t="shared" si="44"/>
        <v>4745217</v>
      </c>
      <c r="CK46" s="74">
        <f t="shared" si="44"/>
        <v>4745217</v>
      </c>
      <c r="CL46" s="74">
        <f t="shared" si="44"/>
        <v>4745217</v>
      </c>
      <c r="CM46" s="74">
        <f t="shared" si="44"/>
        <v>4745217</v>
      </c>
      <c r="CN46" s="74">
        <f t="shared" si="44"/>
        <v>4745217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 s="124">
        <v>0</v>
      </c>
      <c r="H47" s="6">
        <v>21</v>
      </c>
      <c r="I47" s="2" t="s">
        <v>206</v>
      </c>
      <c r="J47" s="60"/>
      <c r="K47" s="61">
        <v>92.6</v>
      </c>
      <c r="L47" s="62"/>
      <c r="M47" s="63">
        <v>31</v>
      </c>
      <c r="N47" s="64">
        <f t="shared" si="21"/>
        <v>9.3000000000000007</v>
      </c>
      <c r="O47" s="64">
        <f t="shared" si="22"/>
        <v>55.56</v>
      </c>
      <c r="P47" s="64">
        <f t="shared" si="23"/>
        <v>0</v>
      </c>
      <c r="Q47" s="64">
        <f t="shared" si="24"/>
        <v>0</v>
      </c>
      <c r="R47" s="65">
        <f t="shared" si="25"/>
        <v>0.33</v>
      </c>
      <c r="S47" s="65">
        <f t="shared" si="7"/>
        <v>0</v>
      </c>
      <c r="T47" s="64">
        <f t="shared" si="8"/>
        <v>0</v>
      </c>
      <c r="U47" s="64">
        <f t="shared" si="26"/>
        <v>0</v>
      </c>
      <c r="V47" s="63">
        <v>2</v>
      </c>
      <c r="W47" s="64">
        <f t="shared" si="27"/>
        <v>0.5</v>
      </c>
      <c r="X47" s="27">
        <f t="shared" si="28"/>
        <v>9.3000000000000007</v>
      </c>
      <c r="Y47" s="11">
        <f t="shared" si="29"/>
        <v>102.39999999999999</v>
      </c>
      <c r="Z47" s="123">
        <v>377527292.32999998</v>
      </c>
      <c r="AA47" s="121">
        <v>1140</v>
      </c>
      <c r="AB47" s="27">
        <f t="shared" si="9"/>
        <v>331164.28999999998</v>
      </c>
      <c r="AC47" s="10">
        <f t="shared" si="10"/>
        <v>1.2019569999999999</v>
      </c>
      <c r="AD47" s="121">
        <v>87000</v>
      </c>
      <c r="AE47" s="10">
        <f t="shared" si="11"/>
        <v>0.598553</v>
      </c>
      <c r="AF47" s="10">
        <f t="shared" si="39"/>
        <v>-2.0936E-2</v>
      </c>
      <c r="AG47" s="66">
        <f t="shared" si="12"/>
        <v>0.01</v>
      </c>
      <c r="AH47" s="67">
        <f t="shared" si="13"/>
        <v>0</v>
      </c>
      <c r="AI47" s="68">
        <f t="shared" si="30"/>
        <v>0.01</v>
      </c>
      <c r="AJ47" s="63">
        <v>29</v>
      </c>
      <c r="AK47">
        <v>4</v>
      </c>
      <c r="AL47" s="26">
        <f t="shared" si="31"/>
        <v>11600</v>
      </c>
      <c r="AM47" s="63">
        <v>0</v>
      </c>
      <c r="AN47">
        <v>0</v>
      </c>
      <c r="AO47" s="26">
        <f t="shared" si="32"/>
        <v>0</v>
      </c>
      <c r="AP47" s="26">
        <f t="shared" si="14"/>
        <v>11802</v>
      </c>
      <c r="AQ47" s="26">
        <f t="shared" si="33"/>
        <v>23402</v>
      </c>
      <c r="AR47" s="69">
        <v>177216</v>
      </c>
      <c r="AS47" s="69">
        <f t="shared" si="40"/>
        <v>23402</v>
      </c>
      <c r="AT47" s="63">
        <v>125752</v>
      </c>
      <c r="AU47" s="26">
        <f t="shared" si="41"/>
        <v>102350</v>
      </c>
      <c r="AV47" s="70" t="str">
        <f t="shared" si="43"/>
        <v>No</v>
      </c>
      <c r="AW47" s="69">
        <f t="shared" si="34"/>
        <v>0</v>
      </c>
      <c r="AX47" s="71">
        <f t="shared" si="35"/>
        <v>125752</v>
      </c>
      <c r="AY47" s="72">
        <f t="shared" si="42"/>
        <v>125752</v>
      </c>
      <c r="AZ47" s="73">
        <f t="shared" si="36"/>
        <v>0</v>
      </c>
      <c r="BA47" s="73"/>
      <c r="BB47" s="73">
        <f t="shared" si="37"/>
        <v>12744.708423326134</v>
      </c>
      <c r="BC47" s="26"/>
      <c r="BE47" s="74">
        <f t="shared" si="38"/>
        <v>-102350</v>
      </c>
      <c r="BF47" s="74">
        <f t="shared" si="15"/>
        <v>-102350</v>
      </c>
      <c r="BG47" s="74">
        <f t="shared" si="15"/>
        <v>-87724.184999999998</v>
      </c>
      <c r="BH47" s="74">
        <f t="shared" si="15"/>
        <v>-73100.563360500004</v>
      </c>
      <c r="BI47" s="74">
        <f t="shared" si="15"/>
        <v>-58480.4506884</v>
      </c>
      <c r="BJ47" s="74">
        <f t="shared" si="15"/>
        <v>-43860.338016299997</v>
      </c>
      <c r="BK47" s="74">
        <f t="shared" si="15"/>
        <v>-29241.687355467206</v>
      </c>
      <c r="BL47" s="74">
        <f t="shared" si="15"/>
        <v>-14620.843677733603</v>
      </c>
      <c r="BM47" s="74"/>
      <c r="BO47" s="74">
        <f t="shared" si="16"/>
        <v>0</v>
      </c>
      <c r="BP47" s="74">
        <f t="shared" si="16"/>
        <v>-14625.815000000001</v>
      </c>
      <c r="BQ47" s="74">
        <f t="shared" si="16"/>
        <v>-14623.621639499999</v>
      </c>
      <c r="BR47" s="74">
        <f t="shared" si="16"/>
        <v>-14620.112672100002</v>
      </c>
      <c r="BS47" s="74">
        <f t="shared" si="16"/>
        <v>-14620.1126721</v>
      </c>
      <c r="BT47" s="74">
        <f t="shared" si="16"/>
        <v>-14618.650660832789</v>
      </c>
      <c r="BU47" s="74">
        <f t="shared" si="16"/>
        <v>-14620.843677733603</v>
      </c>
      <c r="BV47" s="74">
        <f t="shared" si="16"/>
        <v>-14620.843677733603</v>
      </c>
      <c r="BX47" s="74">
        <f t="shared" si="17"/>
        <v>125752</v>
      </c>
      <c r="BY47" s="74">
        <f t="shared" si="18"/>
        <v>111126.185</v>
      </c>
      <c r="BZ47" s="74">
        <f t="shared" si="18"/>
        <v>96502.563360500004</v>
      </c>
      <c r="CA47" s="74">
        <f t="shared" si="18"/>
        <v>81882.4506884</v>
      </c>
      <c r="CB47" s="74">
        <f t="shared" si="18"/>
        <v>67262.338016299997</v>
      </c>
      <c r="CC47" s="74">
        <f t="shared" si="18"/>
        <v>52643.687355467206</v>
      </c>
      <c r="CD47" s="74">
        <f t="shared" si="18"/>
        <v>38022.843677733603</v>
      </c>
      <c r="CE47" s="74">
        <f t="shared" si="18"/>
        <v>23402</v>
      </c>
      <c r="CF47" s="74"/>
      <c r="CG47" s="74">
        <f t="shared" si="19"/>
        <v>125752</v>
      </c>
      <c r="CH47" s="74">
        <f t="shared" si="44"/>
        <v>111126.185</v>
      </c>
      <c r="CI47" s="74">
        <f t="shared" si="44"/>
        <v>96502.563360500004</v>
      </c>
      <c r="CJ47" s="74">
        <f t="shared" si="44"/>
        <v>81882.4506884</v>
      </c>
      <c r="CK47" s="74">
        <f t="shared" si="44"/>
        <v>67262.338016299997</v>
      </c>
      <c r="CL47" s="74">
        <f t="shared" si="44"/>
        <v>52643.687355467206</v>
      </c>
      <c r="CM47" s="74">
        <f t="shared" si="44"/>
        <v>38022.843677733603</v>
      </c>
      <c r="CN47" s="74">
        <f t="shared" si="44"/>
        <v>23402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 s="124">
        <v>0</v>
      </c>
      <c r="H48" s="6">
        <v>22</v>
      </c>
      <c r="I48" s="2" t="s">
        <v>208</v>
      </c>
      <c r="J48" s="60"/>
      <c r="K48" s="61">
        <v>636.36</v>
      </c>
      <c r="L48" s="62"/>
      <c r="M48" s="63">
        <v>199</v>
      </c>
      <c r="N48" s="64">
        <f t="shared" si="21"/>
        <v>59.7</v>
      </c>
      <c r="O48" s="64">
        <f t="shared" si="22"/>
        <v>381.82</v>
      </c>
      <c r="P48" s="64">
        <f t="shared" si="23"/>
        <v>0</v>
      </c>
      <c r="Q48" s="64">
        <f t="shared" si="24"/>
        <v>0</v>
      </c>
      <c r="R48" s="65">
        <f t="shared" si="25"/>
        <v>0.31</v>
      </c>
      <c r="S48" s="65">
        <f t="shared" si="7"/>
        <v>0</v>
      </c>
      <c r="T48" s="64">
        <f t="shared" si="8"/>
        <v>0</v>
      </c>
      <c r="U48" s="64">
        <f t="shared" si="26"/>
        <v>0</v>
      </c>
      <c r="V48" s="63">
        <v>13</v>
      </c>
      <c r="W48" s="64">
        <f t="shared" si="27"/>
        <v>3.25</v>
      </c>
      <c r="X48" s="27">
        <f t="shared" si="28"/>
        <v>59.7</v>
      </c>
      <c r="Y48" s="11">
        <f t="shared" si="29"/>
        <v>699.31000000000006</v>
      </c>
      <c r="Z48" s="123">
        <v>874848459.33000004</v>
      </c>
      <c r="AA48" s="121">
        <v>5082</v>
      </c>
      <c r="AB48" s="27">
        <f t="shared" si="9"/>
        <v>172146.49</v>
      </c>
      <c r="AC48" s="10">
        <f t="shared" si="10"/>
        <v>0.62480400000000003</v>
      </c>
      <c r="AD48" s="121">
        <v>99487</v>
      </c>
      <c r="AE48" s="10">
        <f t="shared" si="11"/>
        <v>0.68446300000000004</v>
      </c>
      <c r="AF48" s="10">
        <f t="shared" si="39"/>
        <v>0.357298</v>
      </c>
      <c r="AG48" s="66">
        <f t="shared" si="12"/>
        <v>0.357298</v>
      </c>
      <c r="AH48" s="67">
        <f t="shared" si="13"/>
        <v>0</v>
      </c>
      <c r="AI48" s="68">
        <f t="shared" si="30"/>
        <v>0.357298</v>
      </c>
      <c r="AJ48" s="63">
        <v>0</v>
      </c>
      <c r="AK48">
        <v>0</v>
      </c>
      <c r="AL48" s="26">
        <f t="shared" si="31"/>
        <v>0</v>
      </c>
      <c r="AM48" s="63">
        <v>122</v>
      </c>
      <c r="AN48">
        <v>4</v>
      </c>
      <c r="AO48" s="26">
        <f t="shared" si="32"/>
        <v>48800</v>
      </c>
      <c r="AP48" s="26">
        <f t="shared" si="14"/>
        <v>2879660</v>
      </c>
      <c r="AQ48" s="26">
        <f t="shared" si="33"/>
        <v>2928460</v>
      </c>
      <c r="AR48" s="69">
        <v>4665608</v>
      </c>
      <c r="AS48" s="69">
        <f t="shared" si="40"/>
        <v>2928460</v>
      </c>
      <c r="AT48" s="63">
        <v>4004835</v>
      </c>
      <c r="AU48" s="26">
        <f t="shared" si="41"/>
        <v>1076375</v>
      </c>
      <c r="AV48" s="70" t="str">
        <f t="shared" si="43"/>
        <v>No</v>
      </c>
      <c r="AW48" s="69">
        <f t="shared" si="34"/>
        <v>0</v>
      </c>
      <c r="AX48" s="71">
        <f t="shared" si="35"/>
        <v>4004835</v>
      </c>
      <c r="AY48" s="72">
        <f t="shared" si="42"/>
        <v>4004835</v>
      </c>
      <c r="AZ48" s="73">
        <f t="shared" si="36"/>
        <v>0</v>
      </c>
      <c r="BA48" s="73"/>
      <c r="BB48" s="73">
        <f t="shared" si="37"/>
        <v>12665.075979005596</v>
      </c>
      <c r="BC48" s="26"/>
      <c r="BE48" s="74">
        <f t="shared" si="38"/>
        <v>-1076375</v>
      </c>
      <c r="BF48" s="74">
        <f t="shared" si="15"/>
        <v>-1076375</v>
      </c>
      <c r="BG48" s="74">
        <f t="shared" si="15"/>
        <v>-922561.01250000019</v>
      </c>
      <c r="BH48" s="74">
        <f t="shared" si="15"/>
        <v>-768770.0917162504</v>
      </c>
      <c r="BI48" s="74">
        <f t="shared" si="15"/>
        <v>-615016.07337300014</v>
      </c>
      <c r="BJ48" s="74">
        <f t="shared" si="15"/>
        <v>-461262.05502974987</v>
      </c>
      <c r="BK48" s="74">
        <f t="shared" si="15"/>
        <v>-307523.41208833409</v>
      </c>
      <c r="BL48" s="74">
        <f t="shared" si="15"/>
        <v>-153761.70604416728</v>
      </c>
      <c r="BM48" s="74"/>
      <c r="BO48" s="74">
        <f t="shared" si="16"/>
        <v>0</v>
      </c>
      <c r="BP48" s="74">
        <f t="shared" si="16"/>
        <v>-153813.98749999999</v>
      </c>
      <c r="BQ48" s="74">
        <f t="shared" si="16"/>
        <v>-153790.92078375001</v>
      </c>
      <c r="BR48" s="74">
        <f t="shared" si="16"/>
        <v>-153754.01834325009</v>
      </c>
      <c r="BS48" s="74">
        <f t="shared" si="16"/>
        <v>-153754.01834325003</v>
      </c>
      <c r="BT48" s="74">
        <f t="shared" si="16"/>
        <v>-153738.64294141563</v>
      </c>
      <c r="BU48" s="74">
        <f t="shared" si="16"/>
        <v>-153761.70604416705</v>
      </c>
      <c r="BV48" s="74">
        <f t="shared" si="16"/>
        <v>-153761.70604416728</v>
      </c>
      <c r="BX48" s="74">
        <f t="shared" si="17"/>
        <v>4004835</v>
      </c>
      <c r="BY48" s="74">
        <f t="shared" si="18"/>
        <v>3851021.0125000002</v>
      </c>
      <c r="BZ48" s="74">
        <f t="shared" si="18"/>
        <v>3697230.0917162504</v>
      </c>
      <c r="CA48" s="74">
        <f t="shared" si="18"/>
        <v>3543476.0733730001</v>
      </c>
      <c r="CB48" s="74">
        <f t="shared" si="18"/>
        <v>3389722.0550297499</v>
      </c>
      <c r="CC48" s="74">
        <f t="shared" si="18"/>
        <v>3235983.4120883341</v>
      </c>
      <c r="CD48" s="74">
        <f t="shared" si="18"/>
        <v>3082221.7060441673</v>
      </c>
      <c r="CE48" s="74">
        <f t="shared" si="18"/>
        <v>2928460</v>
      </c>
      <c r="CF48" s="74"/>
      <c r="CG48" s="74">
        <f t="shared" si="19"/>
        <v>4004835</v>
      </c>
      <c r="CH48" s="74">
        <f t="shared" si="44"/>
        <v>3851021.0125000002</v>
      </c>
      <c r="CI48" s="74">
        <f t="shared" si="44"/>
        <v>3697230.0917162504</v>
      </c>
      <c r="CJ48" s="74">
        <f t="shared" si="44"/>
        <v>3543476.0733730001</v>
      </c>
      <c r="CK48" s="74">
        <f t="shared" si="44"/>
        <v>3389722.0550297499</v>
      </c>
      <c r="CL48" s="74">
        <f t="shared" si="44"/>
        <v>3235983.4120883341</v>
      </c>
      <c r="CM48" s="74">
        <f t="shared" si="44"/>
        <v>3082221.7060441673</v>
      </c>
      <c r="CN48" s="74">
        <f t="shared" si="44"/>
        <v>2928460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 s="124">
        <v>0</v>
      </c>
      <c r="H49" s="6">
        <v>23</v>
      </c>
      <c r="I49" s="2" t="s">
        <v>209</v>
      </c>
      <c r="J49" s="60"/>
      <c r="K49" s="61">
        <v>1445.61</v>
      </c>
      <c r="L49" s="62"/>
      <c r="M49" s="63">
        <v>224</v>
      </c>
      <c r="N49" s="64">
        <f t="shared" si="21"/>
        <v>67.2</v>
      </c>
      <c r="O49" s="64">
        <f t="shared" si="22"/>
        <v>867.37</v>
      </c>
      <c r="P49" s="64">
        <f t="shared" si="23"/>
        <v>0</v>
      </c>
      <c r="Q49" s="64">
        <f t="shared" si="24"/>
        <v>0</v>
      </c>
      <c r="R49" s="65">
        <f t="shared" si="25"/>
        <v>0.15</v>
      </c>
      <c r="S49" s="65">
        <f t="shared" si="7"/>
        <v>0</v>
      </c>
      <c r="T49" s="64">
        <f t="shared" si="8"/>
        <v>0</v>
      </c>
      <c r="U49" s="64">
        <f t="shared" si="26"/>
        <v>0</v>
      </c>
      <c r="V49" s="63">
        <v>10</v>
      </c>
      <c r="W49" s="64">
        <f t="shared" si="27"/>
        <v>2.5</v>
      </c>
      <c r="X49" s="27">
        <f t="shared" si="28"/>
        <v>67.2</v>
      </c>
      <c r="Y49" s="11">
        <f t="shared" si="29"/>
        <v>1515.31</v>
      </c>
      <c r="Z49" s="123">
        <v>2252874785.6700001</v>
      </c>
      <c r="AA49" s="121">
        <v>10108</v>
      </c>
      <c r="AB49" s="27">
        <f t="shared" si="9"/>
        <v>222880.37</v>
      </c>
      <c r="AC49" s="10">
        <f t="shared" si="10"/>
        <v>0.80894200000000005</v>
      </c>
      <c r="AD49" s="121">
        <v>127941</v>
      </c>
      <c r="AE49" s="10">
        <f t="shared" si="11"/>
        <v>0.88022400000000001</v>
      </c>
      <c r="AF49" s="10">
        <f t="shared" si="39"/>
        <v>0.16967299999999999</v>
      </c>
      <c r="AG49" s="66">
        <f t="shared" si="12"/>
        <v>0.16967299999999999</v>
      </c>
      <c r="AH49" s="67">
        <f t="shared" si="13"/>
        <v>0</v>
      </c>
      <c r="AI49" s="68">
        <f t="shared" si="30"/>
        <v>0.16967299999999999</v>
      </c>
      <c r="AJ49" s="63">
        <v>0</v>
      </c>
      <c r="AK49">
        <v>0</v>
      </c>
      <c r="AL49" s="26">
        <f t="shared" si="31"/>
        <v>0</v>
      </c>
      <c r="AM49" s="63">
        <v>0</v>
      </c>
      <c r="AN49">
        <v>0</v>
      </c>
      <c r="AO49" s="26">
        <f t="shared" si="32"/>
        <v>0</v>
      </c>
      <c r="AP49" s="26">
        <f t="shared" si="14"/>
        <v>2963160</v>
      </c>
      <c r="AQ49" s="26">
        <f t="shared" si="33"/>
        <v>2963160</v>
      </c>
      <c r="AR49" s="69">
        <v>3403900</v>
      </c>
      <c r="AS49" s="69">
        <f t="shared" si="40"/>
        <v>2963160</v>
      </c>
      <c r="AT49" s="63">
        <v>4068515</v>
      </c>
      <c r="AU49" s="26">
        <f t="shared" si="41"/>
        <v>1105355</v>
      </c>
      <c r="AV49" s="70" t="str">
        <f t="shared" si="43"/>
        <v>No</v>
      </c>
      <c r="AW49" s="69">
        <f t="shared" si="34"/>
        <v>0</v>
      </c>
      <c r="AX49" s="71">
        <f t="shared" si="35"/>
        <v>4068515</v>
      </c>
      <c r="AY49" s="72">
        <f t="shared" si="42"/>
        <v>4068515</v>
      </c>
      <c r="AZ49" s="73">
        <f t="shared" si="36"/>
        <v>0</v>
      </c>
      <c r="BA49" s="73"/>
      <c r="BB49" s="73">
        <f t="shared" si="37"/>
        <v>12080.677188176618</v>
      </c>
      <c r="BC49" s="26"/>
      <c r="BE49" s="74">
        <f t="shared" si="38"/>
        <v>-1105355</v>
      </c>
      <c r="BF49" s="74">
        <f t="shared" si="15"/>
        <v>-1105355</v>
      </c>
      <c r="BG49" s="74">
        <f t="shared" si="15"/>
        <v>-947399.7705000001</v>
      </c>
      <c r="BH49" s="74">
        <f t="shared" si="15"/>
        <v>-789468.22875765013</v>
      </c>
      <c r="BI49" s="74">
        <f t="shared" si="15"/>
        <v>-631574.58300612029</v>
      </c>
      <c r="BJ49" s="74">
        <f t="shared" si="15"/>
        <v>-473680.93725458998</v>
      </c>
      <c r="BK49" s="74">
        <f t="shared" si="15"/>
        <v>-315803.08086763509</v>
      </c>
      <c r="BL49" s="74">
        <f t="shared" si="15"/>
        <v>-157901.54043381754</v>
      </c>
      <c r="BM49" s="74"/>
      <c r="BO49" s="74">
        <f t="shared" si="16"/>
        <v>0</v>
      </c>
      <c r="BP49" s="74">
        <f t="shared" si="16"/>
        <v>-157955.22949999999</v>
      </c>
      <c r="BQ49" s="74">
        <f t="shared" si="16"/>
        <v>-157931.54174235</v>
      </c>
      <c r="BR49" s="74">
        <f t="shared" si="16"/>
        <v>-157893.64575153004</v>
      </c>
      <c r="BS49" s="74">
        <f t="shared" si="16"/>
        <v>-157893.64575153007</v>
      </c>
      <c r="BT49" s="74">
        <f t="shared" si="16"/>
        <v>-157877.85638695484</v>
      </c>
      <c r="BU49" s="74">
        <f t="shared" si="16"/>
        <v>-157901.54043381754</v>
      </c>
      <c r="BV49" s="74">
        <f t="shared" si="16"/>
        <v>-157901.54043381754</v>
      </c>
      <c r="BX49" s="74">
        <f t="shared" si="17"/>
        <v>4068515</v>
      </c>
      <c r="BY49" s="74">
        <f t="shared" si="18"/>
        <v>3910559.7705000001</v>
      </c>
      <c r="BZ49" s="74">
        <f t="shared" si="18"/>
        <v>3752628.2287576501</v>
      </c>
      <c r="CA49" s="74">
        <f t="shared" si="18"/>
        <v>3594734.5830061203</v>
      </c>
      <c r="CB49" s="74">
        <f t="shared" si="18"/>
        <v>3436840.93725459</v>
      </c>
      <c r="CC49" s="74">
        <f t="shared" si="18"/>
        <v>3278963.0808676351</v>
      </c>
      <c r="CD49" s="74">
        <f t="shared" si="18"/>
        <v>3121061.5404338175</v>
      </c>
      <c r="CE49" s="74">
        <f t="shared" si="18"/>
        <v>2963160</v>
      </c>
      <c r="CF49" s="74"/>
      <c r="CG49" s="74">
        <f t="shared" si="19"/>
        <v>4068515</v>
      </c>
      <c r="CH49" s="74">
        <f t="shared" si="44"/>
        <v>3910559.7705000001</v>
      </c>
      <c r="CI49" s="74">
        <f t="shared" si="44"/>
        <v>3752628.2287576501</v>
      </c>
      <c r="CJ49" s="74">
        <f t="shared" si="44"/>
        <v>3594734.5830061203</v>
      </c>
      <c r="CK49" s="74">
        <f t="shared" si="44"/>
        <v>3436840.93725459</v>
      </c>
      <c r="CL49" s="74">
        <f t="shared" si="44"/>
        <v>3278963.0808676351</v>
      </c>
      <c r="CM49" s="74">
        <f t="shared" si="44"/>
        <v>3121061.5404338175</v>
      </c>
      <c r="CN49" s="74">
        <f t="shared" si="44"/>
        <v>2963160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 s="124">
        <v>41</v>
      </c>
      <c r="H50" s="6">
        <v>24</v>
      </c>
      <c r="I50" s="2" t="s">
        <v>210</v>
      </c>
      <c r="J50" s="60"/>
      <c r="K50" s="61">
        <v>253.83</v>
      </c>
      <c r="L50" s="76"/>
      <c r="M50" s="63">
        <v>114</v>
      </c>
      <c r="N50" s="64">
        <f t="shared" si="21"/>
        <v>34.200000000000003</v>
      </c>
      <c r="O50" s="64">
        <f t="shared" si="22"/>
        <v>152.30000000000001</v>
      </c>
      <c r="P50" s="64">
        <f t="shared" si="23"/>
        <v>0</v>
      </c>
      <c r="Q50" s="64">
        <f t="shared" si="24"/>
        <v>0</v>
      </c>
      <c r="R50" s="65">
        <f t="shared" si="25"/>
        <v>0.45</v>
      </c>
      <c r="S50" s="65">
        <f t="shared" si="7"/>
        <v>0</v>
      </c>
      <c r="T50" s="64">
        <f t="shared" si="8"/>
        <v>0</v>
      </c>
      <c r="U50" s="64">
        <f t="shared" si="26"/>
        <v>0</v>
      </c>
      <c r="V50" s="63">
        <v>2</v>
      </c>
      <c r="W50" s="64">
        <f t="shared" si="27"/>
        <v>0.5</v>
      </c>
      <c r="X50" s="27">
        <f t="shared" si="28"/>
        <v>34.200000000000003</v>
      </c>
      <c r="Y50" s="11">
        <f t="shared" si="29"/>
        <v>288.53000000000003</v>
      </c>
      <c r="Z50" s="123">
        <v>373265865.67000002</v>
      </c>
      <c r="AA50" s="121">
        <v>2168</v>
      </c>
      <c r="AB50" s="27">
        <f t="shared" si="9"/>
        <v>172170.6</v>
      </c>
      <c r="AC50" s="10">
        <f t="shared" si="10"/>
        <v>0.62489099999999997</v>
      </c>
      <c r="AD50" s="121">
        <v>96582</v>
      </c>
      <c r="AE50" s="10">
        <f t="shared" si="11"/>
        <v>0.66447699999999998</v>
      </c>
      <c r="AF50" s="10">
        <f t="shared" si="39"/>
        <v>0.36323299999999997</v>
      </c>
      <c r="AG50" s="66">
        <f t="shared" si="12"/>
        <v>0.36323299999999997</v>
      </c>
      <c r="AH50" s="67">
        <f t="shared" si="13"/>
        <v>0</v>
      </c>
      <c r="AI50" s="68">
        <f t="shared" si="30"/>
        <v>0.36323299999999997</v>
      </c>
      <c r="AJ50" s="63">
        <v>107</v>
      </c>
      <c r="AK50">
        <v>6</v>
      </c>
      <c r="AL50" s="26">
        <f t="shared" si="31"/>
        <v>64200</v>
      </c>
      <c r="AM50" s="63">
        <v>0</v>
      </c>
      <c r="AN50">
        <v>0</v>
      </c>
      <c r="AO50" s="26">
        <f t="shared" si="32"/>
        <v>0</v>
      </c>
      <c r="AP50" s="26">
        <f t="shared" si="14"/>
        <v>1207862</v>
      </c>
      <c r="AQ50" s="26">
        <f t="shared" si="33"/>
        <v>1272062</v>
      </c>
      <c r="AR50" s="69">
        <v>1856992</v>
      </c>
      <c r="AS50" s="69">
        <f t="shared" si="40"/>
        <v>1272062</v>
      </c>
      <c r="AT50" s="63">
        <v>1652147</v>
      </c>
      <c r="AU50" s="26">
        <f t="shared" si="41"/>
        <v>380085</v>
      </c>
      <c r="AV50" s="70" t="str">
        <f t="shared" si="43"/>
        <v>No</v>
      </c>
      <c r="AW50" s="69">
        <f t="shared" si="34"/>
        <v>0</v>
      </c>
      <c r="AX50" s="71">
        <f t="shared" si="35"/>
        <v>1652147</v>
      </c>
      <c r="AY50" s="72">
        <f t="shared" si="42"/>
        <v>1652147</v>
      </c>
      <c r="AZ50" s="73">
        <f t="shared" si="36"/>
        <v>0</v>
      </c>
      <c r="BA50" s="73"/>
      <c r="BB50" s="73">
        <f t="shared" si="37"/>
        <v>13100.53283693811</v>
      </c>
      <c r="BC50" s="26"/>
      <c r="BE50" s="74">
        <f t="shared" si="38"/>
        <v>-380085</v>
      </c>
      <c r="BF50" s="74">
        <f t="shared" si="15"/>
        <v>-380085</v>
      </c>
      <c r="BG50" s="74">
        <f t="shared" si="15"/>
        <v>-325770.85349999997</v>
      </c>
      <c r="BH50" s="74">
        <f t="shared" si="15"/>
        <v>-271464.85222154995</v>
      </c>
      <c r="BI50" s="74">
        <f t="shared" si="15"/>
        <v>-217171.88177723996</v>
      </c>
      <c r="BJ50" s="74">
        <f t="shared" si="15"/>
        <v>-162878.91133292997</v>
      </c>
      <c r="BK50" s="74">
        <f t="shared" si="15"/>
        <v>-108591.37018566439</v>
      </c>
      <c r="BL50" s="74">
        <f t="shared" si="15"/>
        <v>-54295.685092832195</v>
      </c>
      <c r="BM50" s="74"/>
      <c r="BO50" s="74">
        <f t="shared" si="16"/>
        <v>0</v>
      </c>
      <c r="BP50" s="74">
        <f t="shared" si="16"/>
        <v>-54314.146500000003</v>
      </c>
      <c r="BQ50" s="74">
        <f t="shared" si="16"/>
        <v>-54306.001278449992</v>
      </c>
      <c r="BR50" s="74">
        <f t="shared" si="16"/>
        <v>-54292.970444309991</v>
      </c>
      <c r="BS50" s="74">
        <f t="shared" si="16"/>
        <v>-54292.970444309991</v>
      </c>
      <c r="BT50" s="74">
        <f t="shared" si="16"/>
        <v>-54287.541147265554</v>
      </c>
      <c r="BU50" s="74">
        <f t="shared" si="16"/>
        <v>-54295.685092832195</v>
      </c>
      <c r="BV50" s="74">
        <f t="shared" si="16"/>
        <v>-54295.685092832195</v>
      </c>
      <c r="BX50" s="74">
        <f t="shared" si="17"/>
        <v>1652147</v>
      </c>
      <c r="BY50" s="74">
        <f t="shared" si="18"/>
        <v>1597832.8535</v>
      </c>
      <c r="BZ50" s="74">
        <f t="shared" si="18"/>
        <v>1543526.85222155</v>
      </c>
      <c r="CA50" s="74">
        <f t="shared" si="18"/>
        <v>1489233.88177724</v>
      </c>
      <c r="CB50" s="74">
        <f t="shared" si="18"/>
        <v>1434940.91133293</v>
      </c>
      <c r="CC50" s="74">
        <f t="shared" si="18"/>
        <v>1380653.3701856644</v>
      </c>
      <c r="CD50" s="74">
        <f t="shared" si="18"/>
        <v>1326357.6850928322</v>
      </c>
      <c r="CE50" s="74">
        <f t="shared" si="18"/>
        <v>1272062</v>
      </c>
      <c r="CF50" s="74"/>
      <c r="CG50" s="74">
        <f t="shared" si="19"/>
        <v>1652147</v>
      </c>
      <c r="CH50" s="74">
        <f t="shared" si="44"/>
        <v>1597832.8535</v>
      </c>
      <c r="CI50" s="74">
        <f t="shared" si="44"/>
        <v>1543526.85222155</v>
      </c>
      <c r="CJ50" s="74">
        <f t="shared" si="44"/>
        <v>1489233.88177724</v>
      </c>
      <c r="CK50" s="74">
        <f t="shared" si="44"/>
        <v>1434940.91133293</v>
      </c>
      <c r="CL50" s="74">
        <f t="shared" si="44"/>
        <v>1380653.3701856644</v>
      </c>
      <c r="CM50" s="74">
        <f t="shared" si="44"/>
        <v>1326357.6850928322</v>
      </c>
      <c r="CN50" s="74">
        <f t="shared" si="44"/>
        <v>1272062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 s="124">
        <v>0</v>
      </c>
      <c r="H51" s="6">
        <v>25</v>
      </c>
      <c r="I51" s="2" t="s">
        <v>211</v>
      </c>
      <c r="J51" s="60"/>
      <c r="K51" s="61">
        <v>4238.7299999999996</v>
      </c>
      <c r="L51" s="62"/>
      <c r="M51" s="63">
        <v>737</v>
      </c>
      <c r="N51" s="64">
        <f t="shared" si="21"/>
        <v>221.1</v>
      </c>
      <c r="O51" s="64">
        <f t="shared" si="22"/>
        <v>2543.2399999999998</v>
      </c>
      <c r="P51" s="64">
        <f t="shared" si="23"/>
        <v>0</v>
      </c>
      <c r="Q51" s="64">
        <f t="shared" si="24"/>
        <v>0</v>
      </c>
      <c r="R51" s="65">
        <f t="shared" si="25"/>
        <v>0.17</v>
      </c>
      <c r="S51" s="65">
        <f t="shared" si="7"/>
        <v>0</v>
      </c>
      <c r="T51" s="64">
        <f t="shared" si="8"/>
        <v>0</v>
      </c>
      <c r="U51" s="64">
        <f t="shared" si="26"/>
        <v>0</v>
      </c>
      <c r="V51" s="63">
        <v>158</v>
      </c>
      <c r="W51" s="64">
        <f t="shared" si="27"/>
        <v>39.5</v>
      </c>
      <c r="X51" s="27">
        <f t="shared" si="28"/>
        <v>221.1</v>
      </c>
      <c r="Y51" s="11">
        <f t="shared" si="29"/>
        <v>4499.33</v>
      </c>
      <c r="Z51" s="123">
        <v>5847283707.6700001</v>
      </c>
      <c r="AA51" s="121">
        <v>28852</v>
      </c>
      <c r="AB51" s="27">
        <f t="shared" si="9"/>
        <v>202664.76</v>
      </c>
      <c r="AC51" s="10">
        <f t="shared" si="10"/>
        <v>0.73556999999999995</v>
      </c>
      <c r="AD51" s="121">
        <v>150787</v>
      </c>
      <c r="AE51" s="10">
        <f t="shared" si="11"/>
        <v>1.0374030000000001</v>
      </c>
      <c r="AF51" s="10">
        <f t="shared" si="39"/>
        <v>0.17388000000000001</v>
      </c>
      <c r="AG51" s="66">
        <f t="shared" si="12"/>
        <v>0.17388000000000001</v>
      </c>
      <c r="AH51" s="67">
        <f t="shared" si="13"/>
        <v>0</v>
      </c>
      <c r="AI51" s="68">
        <f t="shared" si="30"/>
        <v>0.17388000000000001</v>
      </c>
      <c r="AJ51" s="63">
        <v>0</v>
      </c>
      <c r="AK51">
        <v>0</v>
      </c>
      <c r="AL51" s="26">
        <f t="shared" si="31"/>
        <v>0</v>
      </c>
      <c r="AM51" s="63">
        <v>0</v>
      </c>
      <c r="AN51">
        <v>0</v>
      </c>
      <c r="AO51" s="26">
        <f t="shared" si="32"/>
        <v>0</v>
      </c>
      <c r="AP51" s="26">
        <f t="shared" si="14"/>
        <v>9016509</v>
      </c>
      <c r="AQ51" s="26">
        <f t="shared" si="33"/>
        <v>9016509</v>
      </c>
      <c r="AR51" s="69">
        <v>9436665</v>
      </c>
      <c r="AS51" s="69">
        <f t="shared" si="40"/>
        <v>9016509</v>
      </c>
      <c r="AT51" s="63">
        <v>9439993</v>
      </c>
      <c r="AU51" s="26">
        <f t="shared" si="41"/>
        <v>423484</v>
      </c>
      <c r="AV51" s="70" t="str">
        <f t="shared" si="43"/>
        <v>No</v>
      </c>
      <c r="AW51" s="69">
        <f t="shared" si="34"/>
        <v>0</v>
      </c>
      <c r="AX51" s="71">
        <f t="shared" si="35"/>
        <v>9439993</v>
      </c>
      <c r="AY51" s="72">
        <f t="shared" si="42"/>
        <v>9439993</v>
      </c>
      <c r="AZ51" s="73">
        <f t="shared" si="36"/>
        <v>0</v>
      </c>
      <c r="BA51" s="73"/>
      <c r="BB51" s="73">
        <f t="shared" si="37"/>
        <v>12233.564829559798</v>
      </c>
      <c r="BC51" s="26"/>
      <c r="BE51" s="74">
        <f t="shared" si="38"/>
        <v>-423484</v>
      </c>
      <c r="BF51" s="74">
        <f t="shared" si="15"/>
        <v>-423484</v>
      </c>
      <c r="BG51" s="74">
        <f t="shared" si="15"/>
        <v>-362968.13639999926</v>
      </c>
      <c r="BH51" s="74">
        <f t="shared" si="15"/>
        <v>-302461.34806211852</v>
      </c>
      <c r="BI51" s="74">
        <f t="shared" si="15"/>
        <v>-241969.07844969444</v>
      </c>
      <c r="BJ51" s="74">
        <f t="shared" si="15"/>
        <v>-181476.80883727036</v>
      </c>
      <c r="BK51" s="74">
        <f t="shared" si="15"/>
        <v>-120990.58845180832</v>
      </c>
      <c r="BL51" s="74">
        <f t="shared" si="15"/>
        <v>-60495.294225905091</v>
      </c>
      <c r="BM51" s="74"/>
      <c r="BO51" s="74">
        <f t="shared" si="16"/>
        <v>0</v>
      </c>
      <c r="BP51" s="74">
        <f t="shared" si="16"/>
        <v>-60515.863599999997</v>
      </c>
      <c r="BQ51" s="74">
        <f t="shared" si="16"/>
        <v>-60506.788337879872</v>
      </c>
      <c r="BR51" s="74">
        <f t="shared" si="16"/>
        <v>-60492.269612423705</v>
      </c>
      <c r="BS51" s="74">
        <f t="shared" si="16"/>
        <v>-60492.26961242361</v>
      </c>
      <c r="BT51" s="74">
        <f t="shared" si="16"/>
        <v>-60486.220385462213</v>
      </c>
      <c r="BU51" s="74">
        <f t="shared" si="16"/>
        <v>-60495.294225904159</v>
      </c>
      <c r="BV51" s="74">
        <f t="shared" si="16"/>
        <v>-60495.294225905091</v>
      </c>
      <c r="BX51" s="74">
        <f t="shared" si="17"/>
        <v>9439993</v>
      </c>
      <c r="BY51" s="74">
        <f t="shared" si="18"/>
        <v>9379477.1363999993</v>
      </c>
      <c r="BZ51" s="74">
        <f t="shared" si="18"/>
        <v>9318970.3480621185</v>
      </c>
      <c r="CA51" s="74">
        <f t="shared" si="18"/>
        <v>9258478.0784496944</v>
      </c>
      <c r="CB51" s="74">
        <f t="shared" si="18"/>
        <v>9197985.8088372704</v>
      </c>
      <c r="CC51" s="74">
        <f t="shared" si="18"/>
        <v>9137499.5884518083</v>
      </c>
      <c r="CD51" s="74">
        <f t="shared" si="18"/>
        <v>9077004.2942259051</v>
      </c>
      <c r="CE51" s="74">
        <f t="shared" si="18"/>
        <v>9016509</v>
      </c>
      <c r="CF51" s="74"/>
      <c r="CG51" s="74">
        <f t="shared" si="19"/>
        <v>9439993</v>
      </c>
      <c r="CH51" s="74">
        <f t="shared" si="44"/>
        <v>9379477.1363999993</v>
      </c>
      <c r="CI51" s="74">
        <f t="shared" si="44"/>
        <v>9318970.3480621185</v>
      </c>
      <c r="CJ51" s="74">
        <f t="shared" si="44"/>
        <v>9258478.0784496944</v>
      </c>
      <c r="CK51" s="74">
        <f t="shared" si="44"/>
        <v>9197985.8088372704</v>
      </c>
      <c r="CL51" s="74">
        <f t="shared" si="44"/>
        <v>9137499.5884518083</v>
      </c>
      <c r="CM51" s="74">
        <f t="shared" si="44"/>
        <v>9077004.2942259051</v>
      </c>
      <c r="CN51" s="74">
        <f t="shared" si="44"/>
        <v>9016509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 s="124">
        <v>0</v>
      </c>
      <c r="H52" s="6">
        <v>26</v>
      </c>
      <c r="I52" s="2" t="s">
        <v>212</v>
      </c>
      <c r="J52" s="60"/>
      <c r="K52" s="61">
        <v>387.43</v>
      </c>
      <c r="L52" s="62"/>
      <c r="M52" s="63">
        <v>105</v>
      </c>
      <c r="N52" s="64">
        <f t="shared" si="21"/>
        <v>31.5</v>
      </c>
      <c r="O52" s="64">
        <f t="shared" si="22"/>
        <v>232.46</v>
      </c>
      <c r="P52" s="64">
        <f t="shared" si="23"/>
        <v>0</v>
      </c>
      <c r="Q52" s="64">
        <f t="shared" si="24"/>
        <v>0</v>
      </c>
      <c r="R52" s="65">
        <f t="shared" si="25"/>
        <v>0.27</v>
      </c>
      <c r="S52" s="65">
        <f t="shared" si="7"/>
        <v>0</v>
      </c>
      <c r="T52" s="64">
        <f t="shared" si="8"/>
        <v>0</v>
      </c>
      <c r="U52" s="64">
        <f t="shared" si="26"/>
        <v>0</v>
      </c>
      <c r="V52" s="63">
        <v>6</v>
      </c>
      <c r="W52" s="64">
        <f t="shared" si="27"/>
        <v>1.5</v>
      </c>
      <c r="X52" s="27">
        <f t="shared" si="28"/>
        <v>31.5</v>
      </c>
      <c r="Y52" s="11">
        <f t="shared" si="29"/>
        <v>420.43</v>
      </c>
      <c r="Z52" s="123">
        <v>895636807.66999996</v>
      </c>
      <c r="AA52" s="121">
        <v>3786</v>
      </c>
      <c r="AB52" s="27">
        <f t="shared" si="9"/>
        <v>236565.45</v>
      </c>
      <c r="AC52" s="10">
        <f t="shared" si="10"/>
        <v>0.85861200000000004</v>
      </c>
      <c r="AD52" s="121">
        <v>94570</v>
      </c>
      <c r="AE52" s="10">
        <f t="shared" si="11"/>
        <v>0.65063400000000005</v>
      </c>
      <c r="AF52" s="10">
        <f t="shared" si="39"/>
        <v>0.20378099999999999</v>
      </c>
      <c r="AG52" s="66">
        <f t="shared" si="12"/>
        <v>0.20378099999999999</v>
      </c>
      <c r="AH52" s="67">
        <f t="shared" si="13"/>
        <v>0</v>
      </c>
      <c r="AI52" s="68">
        <f t="shared" si="30"/>
        <v>0.20378099999999999</v>
      </c>
      <c r="AJ52" s="63">
        <v>176</v>
      </c>
      <c r="AK52">
        <v>6</v>
      </c>
      <c r="AL52" s="26">
        <f t="shared" si="31"/>
        <v>105600</v>
      </c>
      <c r="AM52" s="63">
        <v>0</v>
      </c>
      <c r="AN52">
        <v>0</v>
      </c>
      <c r="AO52" s="26">
        <f t="shared" si="32"/>
        <v>0</v>
      </c>
      <c r="AP52" s="26">
        <f t="shared" si="14"/>
        <v>987412</v>
      </c>
      <c r="AQ52" s="26">
        <f t="shared" si="33"/>
        <v>1093012</v>
      </c>
      <c r="AR52" s="69">
        <v>659216</v>
      </c>
      <c r="AS52" s="69">
        <f t="shared" si="40"/>
        <v>1093012</v>
      </c>
      <c r="AT52" s="63">
        <v>947013</v>
      </c>
      <c r="AU52" s="26">
        <f t="shared" si="41"/>
        <v>145999</v>
      </c>
      <c r="AV52" s="70" t="str">
        <f t="shared" si="43"/>
        <v>Yes</v>
      </c>
      <c r="AW52" s="69">
        <f t="shared" si="34"/>
        <v>145999</v>
      </c>
      <c r="AX52" s="71">
        <f t="shared" si="35"/>
        <v>1093012</v>
      </c>
      <c r="AY52" s="72">
        <f t="shared" si="42"/>
        <v>1093012</v>
      </c>
      <c r="AZ52" s="73">
        <f t="shared" si="36"/>
        <v>145999</v>
      </c>
      <c r="BA52" s="73"/>
      <c r="BB52" s="73">
        <f t="shared" si="37"/>
        <v>12506.661203314146</v>
      </c>
      <c r="BC52" s="26"/>
      <c r="BE52" s="74">
        <f t="shared" si="38"/>
        <v>0</v>
      </c>
      <c r="BF52" s="74">
        <f t="shared" si="15"/>
        <v>0</v>
      </c>
      <c r="BG52" s="74">
        <f t="shared" si="15"/>
        <v>0</v>
      </c>
      <c r="BH52" s="74">
        <f t="shared" si="15"/>
        <v>0</v>
      </c>
      <c r="BI52" s="74">
        <f t="shared" si="15"/>
        <v>0</v>
      </c>
      <c r="BJ52" s="74">
        <f t="shared" si="15"/>
        <v>0</v>
      </c>
      <c r="BK52" s="74">
        <f t="shared" si="15"/>
        <v>0</v>
      </c>
      <c r="BL52" s="74">
        <f t="shared" si="15"/>
        <v>0</v>
      </c>
      <c r="BM52" s="74"/>
      <c r="BO52" s="74">
        <f t="shared" si="16"/>
        <v>0</v>
      </c>
      <c r="BP52" s="74">
        <f t="shared" si="16"/>
        <v>0</v>
      </c>
      <c r="BQ52" s="74">
        <f t="shared" si="16"/>
        <v>0</v>
      </c>
      <c r="BR52" s="74">
        <f t="shared" si="16"/>
        <v>0</v>
      </c>
      <c r="BS52" s="74">
        <f t="shared" si="16"/>
        <v>0</v>
      </c>
      <c r="BT52" s="74">
        <f t="shared" si="16"/>
        <v>0</v>
      </c>
      <c r="BU52" s="74">
        <f t="shared" si="16"/>
        <v>0</v>
      </c>
      <c r="BV52" s="74">
        <f t="shared" si="16"/>
        <v>0</v>
      </c>
      <c r="BX52" s="74">
        <f t="shared" si="17"/>
        <v>1093012</v>
      </c>
      <c r="BY52" s="74">
        <f t="shared" si="18"/>
        <v>1093012</v>
      </c>
      <c r="BZ52" s="74">
        <f t="shared" si="18"/>
        <v>1093012</v>
      </c>
      <c r="CA52" s="74">
        <f t="shared" si="18"/>
        <v>1093012</v>
      </c>
      <c r="CB52" s="74">
        <f t="shared" si="18"/>
        <v>1093012</v>
      </c>
      <c r="CC52" s="74">
        <f t="shared" si="18"/>
        <v>1093012</v>
      </c>
      <c r="CD52" s="74">
        <f t="shared" si="18"/>
        <v>1093012</v>
      </c>
      <c r="CE52" s="74">
        <f t="shared" si="18"/>
        <v>1093012</v>
      </c>
      <c r="CF52" s="74"/>
      <c r="CG52" s="74">
        <f t="shared" si="19"/>
        <v>1093012</v>
      </c>
      <c r="CH52" s="74">
        <f t="shared" si="44"/>
        <v>1093012</v>
      </c>
      <c r="CI52" s="74">
        <f t="shared" si="44"/>
        <v>1093012</v>
      </c>
      <c r="CJ52" s="74">
        <f t="shared" si="44"/>
        <v>1093012</v>
      </c>
      <c r="CK52" s="74">
        <f t="shared" si="44"/>
        <v>1093012</v>
      </c>
      <c r="CL52" s="74">
        <f t="shared" si="44"/>
        <v>1093012</v>
      </c>
      <c r="CM52" s="74">
        <f t="shared" si="44"/>
        <v>1093012</v>
      </c>
      <c r="CN52" s="74">
        <f t="shared" si="44"/>
        <v>1093012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 s="124">
        <v>0</v>
      </c>
      <c r="H53" s="6">
        <v>27</v>
      </c>
      <c r="I53" s="2" t="s">
        <v>213</v>
      </c>
      <c r="J53" s="60"/>
      <c r="K53" s="61">
        <v>1416.62</v>
      </c>
      <c r="L53" s="62"/>
      <c r="M53" s="63">
        <v>591</v>
      </c>
      <c r="N53" s="64">
        <f t="shared" si="21"/>
        <v>177.3</v>
      </c>
      <c r="O53" s="64">
        <f t="shared" si="22"/>
        <v>849.97</v>
      </c>
      <c r="P53" s="64">
        <f t="shared" si="23"/>
        <v>0</v>
      </c>
      <c r="Q53" s="64">
        <f t="shared" si="24"/>
        <v>0</v>
      </c>
      <c r="R53" s="65">
        <f t="shared" si="25"/>
        <v>0.42</v>
      </c>
      <c r="S53" s="65">
        <f t="shared" si="7"/>
        <v>0</v>
      </c>
      <c r="T53" s="64">
        <f t="shared" si="8"/>
        <v>0</v>
      </c>
      <c r="U53" s="64">
        <f t="shared" si="26"/>
        <v>0</v>
      </c>
      <c r="V53" s="63">
        <v>176</v>
      </c>
      <c r="W53" s="64">
        <f t="shared" si="27"/>
        <v>44</v>
      </c>
      <c r="X53" s="27">
        <f t="shared" si="28"/>
        <v>177.3</v>
      </c>
      <c r="Y53" s="11">
        <f t="shared" si="29"/>
        <v>1637.9199999999998</v>
      </c>
      <c r="Z53" s="123">
        <v>3528115533.6700001</v>
      </c>
      <c r="AA53" s="121">
        <v>13317</v>
      </c>
      <c r="AB53" s="27">
        <f t="shared" si="9"/>
        <v>264933.21000000002</v>
      </c>
      <c r="AC53" s="10">
        <f t="shared" si="10"/>
        <v>0.96157199999999998</v>
      </c>
      <c r="AD53" s="121">
        <v>116023</v>
      </c>
      <c r="AE53" s="10">
        <f t="shared" si="11"/>
        <v>0.79822899999999997</v>
      </c>
      <c r="AF53" s="10">
        <f t="shared" si="39"/>
        <v>8.7430999999999995E-2</v>
      </c>
      <c r="AG53" s="66">
        <f t="shared" si="12"/>
        <v>8.7430999999999995E-2</v>
      </c>
      <c r="AH53" s="67">
        <f t="shared" si="13"/>
        <v>0</v>
      </c>
      <c r="AI53" s="68">
        <f t="shared" si="30"/>
        <v>8.7430999999999995E-2</v>
      </c>
      <c r="AJ53" s="63">
        <v>0</v>
      </c>
      <c r="AK53">
        <v>0</v>
      </c>
      <c r="AL53" s="26">
        <f t="shared" si="31"/>
        <v>0</v>
      </c>
      <c r="AM53" s="63">
        <v>0</v>
      </c>
      <c r="AN53">
        <v>0</v>
      </c>
      <c r="AO53" s="26">
        <f t="shared" si="32"/>
        <v>0</v>
      </c>
      <c r="AP53" s="26">
        <f t="shared" si="14"/>
        <v>1650437</v>
      </c>
      <c r="AQ53" s="26">
        <f t="shared" si="33"/>
        <v>1650437</v>
      </c>
      <c r="AR53" s="69">
        <v>6326998</v>
      </c>
      <c r="AS53" s="69">
        <f t="shared" si="40"/>
        <v>1650437</v>
      </c>
      <c r="AT53" s="63">
        <v>5192084</v>
      </c>
      <c r="AU53" s="26">
        <f t="shared" si="41"/>
        <v>3541647</v>
      </c>
      <c r="AV53" s="70" t="str">
        <f t="shared" si="43"/>
        <v>No</v>
      </c>
      <c r="AW53" s="69">
        <f t="shared" si="34"/>
        <v>0</v>
      </c>
      <c r="AX53" s="71">
        <f t="shared" si="35"/>
        <v>5192084</v>
      </c>
      <c r="AY53" s="72">
        <f t="shared" si="42"/>
        <v>5192084</v>
      </c>
      <c r="AZ53" s="73">
        <f t="shared" si="36"/>
        <v>0</v>
      </c>
      <c r="BA53" s="73"/>
      <c r="BB53" s="73">
        <f t="shared" si="37"/>
        <v>13325.399895525972</v>
      </c>
      <c r="BC53" s="26"/>
      <c r="BE53" s="74">
        <f t="shared" si="38"/>
        <v>-3541647</v>
      </c>
      <c r="BF53" s="74">
        <f t="shared" si="15"/>
        <v>-3541647</v>
      </c>
      <c r="BG53" s="74">
        <f t="shared" si="15"/>
        <v>-3035545.6436999999</v>
      </c>
      <c r="BH53" s="74">
        <f t="shared" si="15"/>
        <v>-2529520.18489521</v>
      </c>
      <c r="BI53" s="74">
        <f t="shared" si="15"/>
        <v>-2023616.147916168</v>
      </c>
      <c r="BJ53" s="74">
        <f t="shared" si="15"/>
        <v>-1517712.110937126</v>
      </c>
      <c r="BK53" s="74">
        <f t="shared" si="15"/>
        <v>-1011858.6643617819</v>
      </c>
      <c r="BL53" s="74">
        <f t="shared" si="15"/>
        <v>-505929.33218089119</v>
      </c>
      <c r="BM53" s="74"/>
      <c r="BO53" s="74">
        <f t="shared" si="16"/>
        <v>0</v>
      </c>
      <c r="BP53" s="74">
        <f t="shared" si="16"/>
        <v>-506101.35629999998</v>
      </c>
      <c r="BQ53" s="74">
        <f t="shared" si="16"/>
        <v>-506025.45880478993</v>
      </c>
      <c r="BR53" s="74">
        <f t="shared" si="16"/>
        <v>-505904.03697904199</v>
      </c>
      <c r="BS53" s="74">
        <f t="shared" si="16"/>
        <v>-505904.03697904199</v>
      </c>
      <c r="BT53" s="74">
        <f t="shared" si="16"/>
        <v>-505853.44657534407</v>
      </c>
      <c r="BU53" s="74">
        <f t="shared" si="16"/>
        <v>-505929.33218089095</v>
      </c>
      <c r="BV53" s="74">
        <f t="shared" si="16"/>
        <v>-505929.33218089119</v>
      </c>
      <c r="BX53" s="74">
        <f t="shared" si="17"/>
        <v>5192084</v>
      </c>
      <c r="BY53" s="74">
        <f t="shared" si="18"/>
        <v>4685982.6436999999</v>
      </c>
      <c r="BZ53" s="74">
        <f t="shared" si="18"/>
        <v>4179957.18489521</v>
      </c>
      <c r="CA53" s="74">
        <f t="shared" si="18"/>
        <v>3674053.147916168</v>
      </c>
      <c r="CB53" s="74">
        <f t="shared" si="18"/>
        <v>3168149.110937126</v>
      </c>
      <c r="CC53" s="74">
        <f t="shared" si="18"/>
        <v>2662295.6643617819</v>
      </c>
      <c r="CD53" s="74">
        <f t="shared" si="18"/>
        <v>2156366.3321808912</v>
      </c>
      <c r="CE53" s="74">
        <f t="shared" si="18"/>
        <v>1650437</v>
      </c>
      <c r="CF53" s="74"/>
      <c r="CG53" s="74">
        <f t="shared" si="19"/>
        <v>5192084</v>
      </c>
      <c r="CH53" s="74">
        <f t="shared" si="44"/>
        <v>4685982.6436999999</v>
      </c>
      <c r="CI53" s="74">
        <f t="shared" si="44"/>
        <v>4179957.18489521</v>
      </c>
      <c r="CJ53" s="74">
        <f t="shared" si="44"/>
        <v>3674053.147916168</v>
      </c>
      <c r="CK53" s="74">
        <f t="shared" si="44"/>
        <v>3168149.110937126</v>
      </c>
      <c r="CL53" s="74">
        <f t="shared" si="44"/>
        <v>2662295.6643617819</v>
      </c>
      <c r="CM53" s="74">
        <f t="shared" si="44"/>
        <v>2156366.3321808912</v>
      </c>
      <c r="CN53" s="74">
        <f t="shared" si="44"/>
        <v>1650437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 s="124">
        <v>0</v>
      </c>
      <c r="H54" s="6">
        <v>28</v>
      </c>
      <c r="I54" s="2" t="s">
        <v>214</v>
      </c>
      <c r="J54" s="60"/>
      <c r="K54" s="61">
        <v>2059.41</v>
      </c>
      <c r="L54" s="62"/>
      <c r="M54" s="63">
        <v>515</v>
      </c>
      <c r="N54" s="64">
        <f t="shared" si="21"/>
        <v>154.5</v>
      </c>
      <c r="O54" s="64">
        <f t="shared" si="22"/>
        <v>1235.6500000000001</v>
      </c>
      <c r="P54" s="64">
        <f t="shared" si="23"/>
        <v>0</v>
      </c>
      <c r="Q54" s="64">
        <f t="shared" si="24"/>
        <v>0</v>
      </c>
      <c r="R54" s="65">
        <f t="shared" si="25"/>
        <v>0.25</v>
      </c>
      <c r="S54" s="65">
        <f t="shared" si="7"/>
        <v>0</v>
      </c>
      <c r="T54" s="64">
        <f t="shared" si="8"/>
        <v>0</v>
      </c>
      <c r="U54" s="64">
        <f t="shared" si="26"/>
        <v>0</v>
      </c>
      <c r="V54" s="63">
        <v>43</v>
      </c>
      <c r="W54" s="64">
        <f t="shared" si="27"/>
        <v>10.75</v>
      </c>
      <c r="X54" s="27">
        <f t="shared" si="28"/>
        <v>154.5</v>
      </c>
      <c r="Y54" s="11">
        <f t="shared" si="29"/>
        <v>2224.66</v>
      </c>
      <c r="Z54" s="123">
        <v>2652039922</v>
      </c>
      <c r="AA54" s="121">
        <v>15505</v>
      </c>
      <c r="AB54" s="27">
        <f t="shared" si="9"/>
        <v>171044.17</v>
      </c>
      <c r="AC54" s="10">
        <f t="shared" si="10"/>
        <v>0.62080299999999999</v>
      </c>
      <c r="AD54" s="121">
        <v>118839</v>
      </c>
      <c r="AE54" s="10">
        <f t="shared" si="11"/>
        <v>0.81760299999999997</v>
      </c>
      <c r="AF54" s="10">
        <f t="shared" si="39"/>
        <v>0.32015700000000002</v>
      </c>
      <c r="AG54" s="66">
        <f t="shared" si="12"/>
        <v>0.32015700000000002</v>
      </c>
      <c r="AH54" s="67">
        <f t="shared" si="13"/>
        <v>0</v>
      </c>
      <c r="AI54" s="68">
        <f t="shared" si="30"/>
        <v>0.32015700000000002</v>
      </c>
      <c r="AJ54" s="63">
        <v>0</v>
      </c>
      <c r="AK54">
        <v>0</v>
      </c>
      <c r="AL54" s="26">
        <f t="shared" si="31"/>
        <v>0</v>
      </c>
      <c r="AM54" s="63">
        <v>0</v>
      </c>
      <c r="AN54">
        <v>0</v>
      </c>
      <c r="AO54" s="26">
        <f t="shared" si="32"/>
        <v>0</v>
      </c>
      <c r="AP54" s="26">
        <f t="shared" si="14"/>
        <v>8208571</v>
      </c>
      <c r="AQ54" s="26">
        <f t="shared" si="33"/>
        <v>8208571</v>
      </c>
      <c r="AR54" s="69">
        <v>13503310</v>
      </c>
      <c r="AS54" s="69">
        <f t="shared" si="40"/>
        <v>8208571</v>
      </c>
      <c r="AT54" s="63">
        <v>12040218</v>
      </c>
      <c r="AU54" s="26">
        <f t="shared" si="41"/>
        <v>3831647</v>
      </c>
      <c r="AV54" s="70" t="str">
        <f t="shared" si="43"/>
        <v>No</v>
      </c>
      <c r="AW54" s="69">
        <f t="shared" si="34"/>
        <v>0</v>
      </c>
      <c r="AX54" s="71">
        <f t="shared" si="35"/>
        <v>12040218</v>
      </c>
      <c r="AY54" s="72">
        <f t="shared" si="42"/>
        <v>12040218</v>
      </c>
      <c r="AZ54" s="73">
        <f t="shared" si="36"/>
        <v>0</v>
      </c>
      <c r="BA54" s="73"/>
      <c r="BB54" s="73">
        <f t="shared" si="37"/>
        <v>12449.782461967263</v>
      </c>
      <c r="BC54" s="26"/>
      <c r="BE54" s="74">
        <f t="shared" si="38"/>
        <v>-3831647</v>
      </c>
      <c r="BF54" s="74">
        <f t="shared" si="15"/>
        <v>-3831647</v>
      </c>
      <c r="BG54" s="74">
        <f t="shared" si="15"/>
        <v>-3284104.6436999999</v>
      </c>
      <c r="BH54" s="74">
        <f t="shared" si="15"/>
        <v>-2736644.3995952103</v>
      </c>
      <c r="BI54" s="74">
        <f t="shared" si="15"/>
        <v>-2189315.5196761675</v>
      </c>
      <c r="BJ54" s="74">
        <f t="shared" si="15"/>
        <v>-1641986.6397571266</v>
      </c>
      <c r="BK54" s="74">
        <f t="shared" si="15"/>
        <v>-1094712.4927260764</v>
      </c>
      <c r="BL54" s="74">
        <f t="shared" si="15"/>
        <v>-547356.2463630382</v>
      </c>
      <c r="BM54" s="74"/>
      <c r="BO54" s="74">
        <f t="shared" si="16"/>
        <v>0</v>
      </c>
      <c r="BP54" s="74">
        <f t="shared" si="16"/>
        <v>-547542.35629999998</v>
      </c>
      <c r="BQ54" s="74">
        <f t="shared" si="16"/>
        <v>-547460.24410478992</v>
      </c>
      <c r="BR54" s="74">
        <f t="shared" si="16"/>
        <v>-547328.87991904211</v>
      </c>
      <c r="BS54" s="74">
        <f t="shared" si="16"/>
        <v>-547328.87991904188</v>
      </c>
      <c r="BT54" s="74">
        <f t="shared" si="16"/>
        <v>-547274.14703105029</v>
      </c>
      <c r="BU54" s="74">
        <f t="shared" si="16"/>
        <v>-547356.2463630382</v>
      </c>
      <c r="BV54" s="74">
        <f t="shared" si="16"/>
        <v>-547356.2463630382</v>
      </c>
      <c r="BX54" s="74">
        <f t="shared" si="17"/>
        <v>12040218</v>
      </c>
      <c r="BY54" s="74">
        <f t="shared" si="18"/>
        <v>11492675.6437</v>
      </c>
      <c r="BZ54" s="74">
        <f t="shared" si="18"/>
        <v>10945215.39959521</v>
      </c>
      <c r="CA54" s="74">
        <f t="shared" si="18"/>
        <v>10397886.519676168</v>
      </c>
      <c r="CB54" s="74">
        <f t="shared" si="18"/>
        <v>9850557.6397571266</v>
      </c>
      <c r="CC54" s="74">
        <f t="shared" si="18"/>
        <v>9303283.4927260764</v>
      </c>
      <c r="CD54" s="74">
        <f t="shared" si="18"/>
        <v>8755927.2463630382</v>
      </c>
      <c r="CE54" s="74">
        <f t="shared" si="18"/>
        <v>8208571</v>
      </c>
      <c r="CF54" s="74"/>
      <c r="CG54" s="74">
        <f t="shared" si="19"/>
        <v>12040218</v>
      </c>
      <c r="CH54" s="74">
        <f t="shared" si="44"/>
        <v>11492675.6437</v>
      </c>
      <c r="CI54" s="74">
        <f t="shared" si="44"/>
        <v>10945215.39959521</v>
      </c>
      <c r="CJ54" s="74">
        <f t="shared" si="44"/>
        <v>10397886.519676168</v>
      </c>
      <c r="CK54" s="74">
        <f t="shared" si="44"/>
        <v>9850557.6397571266</v>
      </c>
      <c r="CL54" s="74">
        <f t="shared" si="44"/>
        <v>9303283.4927260764</v>
      </c>
      <c r="CM54" s="74">
        <f t="shared" si="44"/>
        <v>8755927.2463630382</v>
      </c>
      <c r="CN54" s="74">
        <f t="shared" si="44"/>
        <v>8208571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 s="124">
        <v>0</v>
      </c>
      <c r="H55" s="6">
        <v>29</v>
      </c>
      <c r="I55" s="2" t="s">
        <v>215</v>
      </c>
      <c r="J55" s="60"/>
      <c r="K55" s="61">
        <v>144.68</v>
      </c>
      <c r="L55" s="77"/>
      <c r="M55" s="63">
        <v>42</v>
      </c>
      <c r="N55" s="64">
        <f t="shared" si="21"/>
        <v>12.6</v>
      </c>
      <c r="O55" s="64">
        <f t="shared" si="22"/>
        <v>86.81</v>
      </c>
      <c r="P55" s="64">
        <f t="shared" si="23"/>
        <v>0</v>
      </c>
      <c r="Q55" s="64">
        <f t="shared" si="24"/>
        <v>0</v>
      </c>
      <c r="R55" s="65">
        <f t="shared" si="25"/>
        <v>0.28999999999999998</v>
      </c>
      <c r="S55" s="65">
        <f t="shared" si="7"/>
        <v>0</v>
      </c>
      <c r="T55" s="64">
        <f t="shared" si="8"/>
        <v>0</v>
      </c>
      <c r="U55" s="64">
        <f t="shared" si="26"/>
        <v>0</v>
      </c>
      <c r="V55" s="63">
        <v>0</v>
      </c>
      <c r="W55" s="64">
        <f t="shared" si="27"/>
        <v>0</v>
      </c>
      <c r="X55" s="27">
        <f t="shared" si="28"/>
        <v>12.6</v>
      </c>
      <c r="Y55" s="11">
        <f t="shared" si="29"/>
        <v>157.28</v>
      </c>
      <c r="Z55" s="123">
        <v>386146889.67000002</v>
      </c>
      <c r="AA55" s="121">
        <v>1463</v>
      </c>
      <c r="AB55" s="27">
        <f t="shared" si="9"/>
        <v>263941.82</v>
      </c>
      <c r="AC55" s="10">
        <f t="shared" si="10"/>
        <v>0.95797399999999999</v>
      </c>
      <c r="AD55" s="121">
        <v>114904</v>
      </c>
      <c r="AE55" s="10">
        <f t="shared" si="11"/>
        <v>0.79053099999999998</v>
      </c>
      <c r="AF55" s="10">
        <f t="shared" si="39"/>
        <v>9.2258999999999994E-2</v>
      </c>
      <c r="AG55" s="66">
        <f t="shared" si="12"/>
        <v>9.2258999999999994E-2</v>
      </c>
      <c r="AH55" s="67">
        <f t="shared" si="13"/>
        <v>0</v>
      </c>
      <c r="AI55" s="68">
        <f t="shared" si="30"/>
        <v>9.2258999999999994E-2</v>
      </c>
      <c r="AJ55" s="63">
        <v>79</v>
      </c>
      <c r="AK55">
        <v>6</v>
      </c>
      <c r="AL55" s="26">
        <f t="shared" si="31"/>
        <v>47400</v>
      </c>
      <c r="AM55" s="63">
        <v>0</v>
      </c>
      <c r="AN55">
        <v>0</v>
      </c>
      <c r="AO55" s="26">
        <f t="shared" si="32"/>
        <v>0</v>
      </c>
      <c r="AP55" s="26">
        <f t="shared" si="14"/>
        <v>167233</v>
      </c>
      <c r="AQ55" s="26">
        <f t="shared" si="33"/>
        <v>214633</v>
      </c>
      <c r="AR55" s="69">
        <v>491388</v>
      </c>
      <c r="AS55" s="69">
        <f t="shared" si="40"/>
        <v>214633</v>
      </c>
      <c r="AT55" s="63">
        <v>403912</v>
      </c>
      <c r="AU55" s="26">
        <f t="shared" si="41"/>
        <v>189279</v>
      </c>
      <c r="AV55" s="70" t="str">
        <f t="shared" si="43"/>
        <v>No</v>
      </c>
      <c r="AW55" s="69">
        <f t="shared" si="34"/>
        <v>0</v>
      </c>
      <c r="AX55" s="71">
        <f t="shared" si="35"/>
        <v>403912</v>
      </c>
      <c r="AY55" s="72">
        <f t="shared" si="42"/>
        <v>403912</v>
      </c>
      <c r="AZ55" s="73">
        <f t="shared" si="36"/>
        <v>0</v>
      </c>
      <c r="BA55" s="73"/>
      <c r="BB55" s="73">
        <f t="shared" si="37"/>
        <v>12528.697815869504</v>
      </c>
      <c r="BC55" s="26"/>
      <c r="BE55" s="74">
        <f t="shared" si="38"/>
        <v>-189279</v>
      </c>
      <c r="BF55" s="74">
        <f t="shared" si="15"/>
        <v>-189279</v>
      </c>
      <c r="BG55" s="74">
        <f t="shared" si="15"/>
        <v>-162231.03090000001</v>
      </c>
      <c r="BH55" s="74">
        <f t="shared" si="15"/>
        <v>-135187.11804897001</v>
      </c>
      <c r="BI55" s="74">
        <f t="shared" si="15"/>
        <v>-108149.694439176</v>
      </c>
      <c r="BJ55" s="74">
        <f t="shared" si="15"/>
        <v>-81112.270829382003</v>
      </c>
      <c r="BK55" s="74">
        <f t="shared" si="15"/>
        <v>-54077.550961948989</v>
      </c>
      <c r="BL55" s="74">
        <f t="shared" si="15"/>
        <v>-27038.775480974495</v>
      </c>
      <c r="BM55" s="74"/>
      <c r="BO55" s="74">
        <f t="shared" si="16"/>
        <v>0</v>
      </c>
      <c r="BP55" s="74">
        <f t="shared" si="16"/>
        <v>-27047.969099999998</v>
      </c>
      <c r="BQ55" s="74">
        <f t="shared" si="16"/>
        <v>-27043.91285103</v>
      </c>
      <c r="BR55" s="74">
        <f t="shared" si="16"/>
        <v>-27037.423609794001</v>
      </c>
      <c r="BS55" s="74">
        <f t="shared" si="16"/>
        <v>-27037.423609794001</v>
      </c>
      <c r="BT55" s="74">
        <f t="shared" si="16"/>
        <v>-27034.719867433021</v>
      </c>
      <c r="BU55" s="74">
        <f t="shared" si="16"/>
        <v>-27038.775480974495</v>
      </c>
      <c r="BV55" s="74">
        <f t="shared" si="16"/>
        <v>-27038.775480974495</v>
      </c>
      <c r="BX55" s="74">
        <f t="shared" si="17"/>
        <v>403912</v>
      </c>
      <c r="BY55" s="74">
        <f t="shared" si="18"/>
        <v>376864.03090000001</v>
      </c>
      <c r="BZ55" s="74">
        <f t="shared" si="18"/>
        <v>349820.11804897001</v>
      </c>
      <c r="CA55" s="74">
        <f t="shared" si="18"/>
        <v>322782.694439176</v>
      </c>
      <c r="CB55" s="74">
        <f t="shared" si="18"/>
        <v>295745.270829382</v>
      </c>
      <c r="CC55" s="74">
        <f t="shared" si="18"/>
        <v>268710.55096194899</v>
      </c>
      <c r="CD55" s="74">
        <f t="shared" si="18"/>
        <v>241671.77548097449</v>
      </c>
      <c r="CE55" s="74">
        <f t="shared" si="18"/>
        <v>214633</v>
      </c>
      <c r="CF55" s="74"/>
      <c r="CG55" s="74">
        <f t="shared" si="19"/>
        <v>403912</v>
      </c>
      <c r="CH55" s="74">
        <f t="shared" si="44"/>
        <v>376864.03090000001</v>
      </c>
      <c r="CI55" s="74">
        <f t="shared" si="44"/>
        <v>349820.11804897001</v>
      </c>
      <c r="CJ55" s="74">
        <f t="shared" si="44"/>
        <v>322782.694439176</v>
      </c>
      <c r="CK55" s="74">
        <f t="shared" si="44"/>
        <v>295745.270829382</v>
      </c>
      <c r="CL55" s="74">
        <f t="shared" si="44"/>
        <v>268710.55096194899</v>
      </c>
      <c r="CM55" s="74">
        <f t="shared" si="44"/>
        <v>241671.77548097449</v>
      </c>
      <c r="CN55" s="74">
        <f t="shared" si="44"/>
        <v>214633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 s="124">
        <v>0</v>
      </c>
      <c r="H56" s="6">
        <v>30</v>
      </c>
      <c r="I56" s="2" t="s">
        <v>216</v>
      </c>
      <c r="J56" s="60"/>
      <c r="K56" s="61">
        <v>594.46</v>
      </c>
      <c r="L56" s="62"/>
      <c r="M56" s="63">
        <v>136</v>
      </c>
      <c r="N56" s="64">
        <f t="shared" si="21"/>
        <v>40.799999999999997</v>
      </c>
      <c r="O56" s="64">
        <f t="shared" si="22"/>
        <v>356.68</v>
      </c>
      <c r="P56" s="64">
        <f t="shared" si="23"/>
        <v>0</v>
      </c>
      <c r="Q56" s="64">
        <f t="shared" si="24"/>
        <v>0</v>
      </c>
      <c r="R56" s="65">
        <f t="shared" si="25"/>
        <v>0.23</v>
      </c>
      <c r="S56" s="65">
        <f t="shared" si="7"/>
        <v>0</v>
      </c>
      <c r="T56" s="64">
        <f t="shared" si="8"/>
        <v>0</v>
      </c>
      <c r="U56" s="64">
        <f t="shared" si="26"/>
        <v>0</v>
      </c>
      <c r="V56" s="63">
        <v>4</v>
      </c>
      <c r="W56" s="64">
        <f t="shared" si="27"/>
        <v>1</v>
      </c>
      <c r="X56" s="27">
        <f t="shared" si="28"/>
        <v>40.799999999999997</v>
      </c>
      <c r="Y56" s="11">
        <f t="shared" si="29"/>
        <v>636.26</v>
      </c>
      <c r="Z56" s="123">
        <v>1031527679</v>
      </c>
      <c r="AA56" s="121">
        <v>5268</v>
      </c>
      <c r="AB56" s="27">
        <f t="shared" si="9"/>
        <v>195810.11</v>
      </c>
      <c r="AC56" s="10">
        <f t="shared" si="10"/>
        <v>0.71069099999999996</v>
      </c>
      <c r="AD56" s="121">
        <v>122500</v>
      </c>
      <c r="AE56" s="10">
        <f t="shared" si="11"/>
        <v>0.84279099999999996</v>
      </c>
      <c r="AF56" s="10">
        <f t="shared" si="39"/>
        <v>0.24967900000000001</v>
      </c>
      <c r="AG56" s="66">
        <f t="shared" si="12"/>
        <v>0.24967900000000001</v>
      </c>
      <c r="AH56" s="67">
        <f t="shared" si="13"/>
        <v>0</v>
      </c>
      <c r="AI56" s="68">
        <f t="shared" si="30"/>
        <v>0.24967900000000001</v>
      </c>
      <c r="AJ56" s="63">
        <v>0</v>
      </c>
      <c r="AK56">
        <v>0</v>
      </c>
      <c r="AL56" s="26">
        <f t="shared" si="31"/>
        <v>0</v>
      </c>
      <c r="AM56" s="63">
        <v>0</v>
      </c>
      <c r="AN56">
        <v>0</v>
      </c>
      <c r="AO56" s="26">
        <f t="shared" si="32"/>
        <v>0</v>
      </c>
      <c r="AP56" s="26">
        <f t="shared" si="14"/>
        <v>1830870</v>
      </c>
      <c r="AQ56" s="26">
        <f t="shared" si="33"/>
        <v>1830870</v>
      </c>
      <c r="AR56" s="69">
        <v>2523462</v>
      </c>
      <c r="AS56" s="69">
        <f t="shared" si="40"/>
        <v>1830870</v>
      </c>
      <c r="AT56" s="63">
        <v>2316189</v>
      </c>
      <c r="AU56" s="26">
        <f t="shared" si="41"/>
        <v>485319</v>
      </c>
      <c r="AV56" s="70" t="str">
        <f t="shared" si="43"/>
        <v>No</v>
      </c>
      <c r="AW56" s="69">
        <f t="shared" si="34"/>
        <v>0</v>
      </c>
      <c r="AX56" s="71">
        <f t="shared" si="35"/>
        <v>2316189</v>
      </c>
      <c r="AY56" s="72">
        <f t="shared" si="42"/>
        <v>2316189</v>
      </c>
      <c r="AZ56" s="73">
        <f t="shared" si="36"/>
        <v>0</v>
      </c>
      <c r="BA56" s="73"/>
      <c r="BB56" s="73">
        <f t="shared" si="37"/>
        <v>12335.390943040742</v>
      </c>
      <c r="BC56" s="26"/>
      <c r="BE56" s="74">
        <f t="shared" si="38"/>
        <v>-485319</v>
      </c>
      <c r="BF56" s="74">
        <f t="shared" si="15"/>
        <v>-485319</v>
      </c>
      <c r="BG56" s="74">
        <f t="shared" si="15"/>
        <v>-415966.91490000021</v>
      </c>
      <c r="BH56" s="74">
        <f t="shared" si="15"/>
        <v>-346625.23018616997</v>
      </c>
      <c r="BI56" s="74">
        <f t="shared" si="15"/>
        <v>-277300.18414893607</v>
      </c>
      <c r="BJ56" s="74">
        <f t="shared" si="15"/>
        <v>-207975.13811170217</v>
      </c>
      <c r="BK56" s="74">
        <f t="shared" si="15"/>
        <v>-138657.02457907191</v>
      </c>
      <c r="BL56" s="74">
        <f t="shared" si="15"/>
        <v>-69328.512289535953</v>
      </c>
      <c r="BM56" s="74"/>
      <c r="BO56" s="74">
        <f t="shared" si="16"/>
        <v>0</v>
      </c>
      <c r="BP56" s="74">
        <f t="shared" si="16"/>
        <v>-69352.085099999997</v>
      </c>
      <c r="BQ56" s="74">
        <f t="shared" si="16"/>
        <v>-69341.684713830036</v>
      </c>
      <c r="BR56" s="74">
        <f t="shared" si="16"/>
        <v>-69325.046037234002</v>
      </c>
      <c r="BS56" s="74">
        <f t="shared" si="16"/>
        <v>-69325.046037234017</v>
      </c>
      <c r="BT56" s="74">
        <f t="shared" si="16"/>
        <v>-69318.113532630334</v>
      </c>
      <c r="BU56" s="74">
        <f t="shared" si="16"/>
        <v>-69328.512289535953</v>
      </c>
      <c r="BV56" s="74">
        <f t="shared" si="16"/>
        <v>-69328.512289535953</v>
      </c>
      <c r="BX56" s="74">
        <f t="shared" si="17"/>
        <v>2316189</v>
      </c>
      <c r="BY56" s="74">
        <f t="shared" si="18"/>
        <v>2246836.9149000002</v>
      </c>
      <c r="BZ56" s="74">
        <f t="shared" si="18"/>
        <v>2177495.23018617</v>
      </c>
      <c r="CA56" s="74">
        <f t="shared" si="18"/>
        <v>2108170.1841489361</v>
      </c>
      <c r="CB56" s="74">
        <f t="shared" si="18"/>
        <v>2038845.1381117022</v>
      </c>
      <c r="CC56" s="74">
        <f t="shared" si="18"/>
        <v>1969527.0245790719</v>
      </c>
      <c r="CD56" s="74">
        <f t="shared" si="18"/>
        <v>1900198.512289536</v>
      </c>
      <c r="CE56" s="74">
        <f t="shared" si="18"/>
        <v>1830870</v>
      </c>
      <c r="CF56" s="74"/>
      <c r="CG56" s="74">
        <f t="shared" si="19"/>
        <v>2316189</v>
      </c>
      <c r="CH56" s="74">
        <f t="shared" si="44"/>
        <v>2246836.9149000002</v>
      </c>
      <c r="CI56" s="74">
        <f t="shared" si="44"/>
        <v>2177495.23018617</v>
      </c>
      <c r="CJ56" s="74">
        <f t="shared" si="44"/>
        <v>2108170.1841489361</v>
      </c>
      <c r="CK56" s="74">
        <f t="shared" si="44"/>
        <v>2038845.1381117022</v>
      </c>
      <c r="CL56" s="74">
        <f t="shared" si="44"/>
        <v>1969527.0245790719</v>
      </c>
      <c r="CM56" s="74">
        <f t="shared" si="44"/>
        <v>1900198.512289536</v>
      </c>
      <c r="CN56" s="74">
        <f t="shared" si="44"/>
        <v>1830870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 s="124">
        <v>0</v>
      </c>
      <c r="H57" s="6">
        <v>31</v>
      </c>
      <c r="I57" s="2" t="s">
        <v>217</v>
      </c>
      <c r="J57" s="60"/>
      <c r="K57" s="61">
        <v>118.04</v>
      </c>
      <c r="L57" s="62"/>
      <c r="M57" s="63">
        <v>50</v>
      </c>
      <c r="N57" s="64">
        <f t="shared" si="21"/>
        <v>15</v>
      </c>
      <c r="O57" s="64">
        <f t="shared" si="22"/>
        <v>70.819999999999993</v>
      </c>
      <c r="P57" s="64">
        <f t="shared" si="23"/>
        <v>0</v>
      </c>
      <c r="Q57" s="64">
        <f t="shared" si="24"/>
        <v>0</v>
      </c>
      <c r="R57" s="65">
        <f t="shared" si="25"/>
        <v>0.42</v>
      </c>
      <c r="S57" s="65">
        <f t="shared" si="7"/>
        <v>0</v>
      </c>
      <c r="T57" s="64">
        <f t="shared" si="8"/>
        <v>0</v>
      </c>
      <c r="U57" s="64">
        <f t="shared" si="26"/>
        <v>0</v>
      </c>
      <c r="V57" s="63">
        <v>2</v>
      </c>
      <c r="W57" s="64">
        <f t="shared" si="27"/>
        <v>0.5</v>
      </c>
      <c r="X57" s="27">
        <f t="shared" si="28"/>
        <v>15</v>
      </c>
      <c r="Y57" s="11">
        <f t="shared" si="29"/>
        <v>133.54000000000002</v>
      </c>
      <c r="Z57" s="123">
        <v>749541853</v>
      </c>
      <c r="AA57" s="121">
        <v>1438</v>
      </c>
      <c r="AB57" s="27">
        <f t="shared" si="9"/>
        <v>521239.12</v>
      </c>
      <c r="AC57" s="10">
        <f t="shared" si="10"/>
        <v>1.891832</v>
      </c>
      <c r="AD57" s="121">
        <v>101339</v>
      </c>
      <c r="AE57" s="10">
        <f t="shared" si="11"/>
        <v>0.69720499999999996</v>
      </c>
      <c r="AF57" s="10">
        <f t="shared" si="39"/>
        <v>-0.53344400000000003</v>
      </c>
      <c r="AG57" s="66">
        <f t="shared" si="12"/>
        <v>0.01</v>
      </c>
      <c r="AH57" s="67">
        <f t="shared" si="13"/>
        <v>0</v>
      </c>
      <c r="AI57" s="68">
        <f t="shared" si="30"/>
        <v>0.01</v>
      </c>
      <c r="AJ57" s="63">
        <v>42</v>
      </c>
      <c r="AK57">
        <v>4</v>
      </c>
      <c r="AL57" s="26">
        <f t="shared" si="31"/>
        <v>16800</v>
      </c>
      <c r="AM57" s="63">
        <v>0</v>
      </c>
      <c r="AN57">
        <v>0</v>
      </c>
      <c r="AO57" s="26">
        <f t="shared" si="32"/>
        <v>0</v>
      </c>
      <c r="AP57" s="26">
        <f t="shared" si="14"/>
        <v>15390</v>
      </c>
      <c r="AQ57" s="26">
        <f t="shared" si="33"/>
        <v>32190</v>
      </c>
      <c r="AR57" s="69">
        <v>6976</v>
      </c>
      <c r="AS57" s="69">
        <f t="shared" si="40"/>
        <v>32190</v>
      </c>
      <c r="AT57" s="63">
        <v>25057</v>
      </c>
      <c r="AU57" s="26">
        <f t="shared" si="41"/>
        <v>7133</v>
      </c>
      <c r="AV57" s="70" t="str">
        <f t="shared" si="43"/>
        <v>Yes</v>
      </c>
      <c r="AW57" s="69">
        <f t="shared" si="34"/>
        <v>7133</v>
      </c>
      <c r="AX57" s="71">
        <f t="shared" si="35"/>
        <v>32190</v>
      </c>
      <c r="AY57" s="72">
        <f t="shared" si="42"/>
        <v>32190</v>
      </c>
      <c r="AZ57" s="73">
        <f t="shared" si="36"/>
        <v>7133</v>
      </c>
      <c r="BA57" s="73"/>
      <c r="BB57" s="73">
        <f t="shared" si="37"/>
        <v>13038.36411385971</v>
      </c>
      <c r="BC57" s="26"/>
      <c r="BE57" s="74">
        <f t="shared" si="38"/>
        <v>0</v>
      </c>
      <c r="BF57" s="74">
        <f t="shared" si="15"/>
        <v>0</v>
      </c>
      <c r="BG57" s="74">
        <f t="shared" si="15"/>
        <v>0</v>
      </c>
      <c r="BH57" s="74">
        <f t="shared" si="15"/>
        <v>0</v>
      </c>
      <c r="BI57" s="74">
        <f t="shared" si="15"/>
        <v>0</v>
      </c>
      <c r="BJ57" s="74">
        <f t="shared" si="15"/>
        <v>0</v>
      </c>
      <c r="BK57" s="74">
        <f t="shared" si="15"/>
        <v>0</v>
      </c>
      <c r="BL57" s="74">
        <f t="shared" si="15"/>
        <v>0</v>
      </c>
      <c r="BM57" s="74"/>
      <c r="BO57" s="74">
        <f t="shared" si="16"/>
        <v>0</v>
      </c>
      <c r="BP57" s="74">
        <f t="shared" si="16"/>
        <v>0</v>
      </c>
      <c r="BQ57" s="74">
        <f t="shared" si="16"/>
        <v>0</v>
      </c>
      <c r="BR57" s="74">
        <f t="shared" si="16"/>
        <v>0</v>
      </c>
      <c r="BS57" s="74">
        <f t="shared" si="16"/>
        <v>0</v>
      </c>
      <c r="BT57" s="74">
        <f t="shared" si="16"/>
        <v>0</v>
      </c>
      <c r="BU57" s="74">
        <f t="shared" si="16"/>
        <v>0</v>
      </c>
      <c r="BV57" s="74">
        <f t="shared" si="16"/>
        <v>0</v>
      </c>
      <c r="BX57" s="74">
        <f t="shared" si="17"/>
        <v>32190</v>
      </c>
      <c r="BY57" s="74">
        <f t="shared" si="18"/>
        <v>32190</v>
      </c>
      <c r="BZ57" s="74">
        <f t="shared" si="18"/>
        <v>32190</v>
      </c>
      <c r="CA57" s="74">
        <f t="shared" si="18"/>
        <v>32190</v>
      </c>
      <c r="CB57" s="74">
        <f t="shared" si="18"/>
        <v>32190</v>
      </c>
      <c r="CC57" s="74">
        <f t="shared" si="18"/>
        <v>32190</v>
      </c>
      <c r="CD57" s="74">
        <f t="shared" si="18"/>
        <v>32190</v>
      </c>
      <c r="CE57" s="74">
        <f t="shared" si="18"/>
        <v>32190</v>
      </c>
      <c r="CF57" s="74"/>
      <c r="CG57" s="74">
        <f t="shared" si="19"/>
        <v>32190</v>
      </c>
      <c r="CH57" s="74">
        <f t="shared" si="44"/>
        <v>32190</v>
      </c>
      <c r="CI57" s="74">
        <f t="shared" si="44"/>
        <v>32190</v>
      </c>
      <c r="CJ57" s="74">
        <f t="shared" si="44"/>
        <v>32190</v>
      </c>
      <c r="CK57" s="74">
        <f t="shared" si="44"/>
        <v>32190</v>
      </c>
      <c r="CL57" s="74">
        <f t="shared" si="44"/>
        <v>32190</v>
      </c>
      <c r="CM57" s="74">
        <f t="shared" si="44"/>
        <v>32190</v>
      </c>
      <c r="CN57" s="74">
        <f t="shared" si="44"/>
        <v>32190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 s="124">
        <v>0</v>
      </c>
      <c r="H58" s="6">
        <v>32</v>
      </c>
      <c r="I58" s="2" t="s">
        <v>218</v>
      </c>
      <c r="J58" s="60"/>
      <c r="K58" s="61">
        <v>1586.87</v>
      </c>
      <c r="L58" s="62"/>
      <c r="M58" s="63">
        <v>429</v>
      </c>
      <c r="N58" s="64">
        <f t="shared" si="21"/>
        <v>128.69999999999999</v>
      </c>
      <c r="O58" s="64">
        <f t="shared" si="22"/>
        <v>952.12</v>
      </c>
      <c r="P58" s="64">
        <f t="shared" si="23"/>
        <v>0</v>
      </c>
      <c r="Q58" s="64">
        <f t="shared" si="24"/>
        <v>0</v>
      </c>
      <c r="R58" s="65">
        <f t="shared" si="25"/>
        <v>0.27</v>
      </c>
      <c r="S58" s="65">
        <f t="shared" si="7"/>
        <v>0</v>
      </c>
      <c r="T58" s="64">
        <f t="shared" si="8"/>
        <v>0</v>
      </c>
      <c r="U58" s="64">
        <f t="shared" si="26"/>
        <v>0</v>
      </c>
      <c r="V58" s="63">
        <v>20</v>
      </c>
      <c r="W58" s="64">
        <f t="shared" si="27"/>
        <v>5</v>
      </c>
      <c r="X58" s="27">
        <f t="shared" si="28"/>
        <v>128.69999999999999</v>
      </c>
      <c r="Y58" s="11">
        <f t="shared" si="29"/>
        <v>1720.57</v>
      </c>
      <c r="Z58" s="123">
        <v>2170063541.3299999</v>
      </c>
      <c r="AA58" s="121">
        <v>12267</v>
      </c>
      <c r="AB58" s="27">
        <f t="shared" si="9"/>
        <v>176902.55</v>
      </c>
      <c r="AC58" s="10">
        <f t="shared" si="10"/>
        <v>0.64206600000000003</v>
      </c>
      <c r="AD58" s="121">
        <v>104953</v>
      </c>
      <c r="AE58" s="10">
        <f t="shared" si="11"/>
        <v>0.72206899999999996</v>
      </c>
      <c r="AF58" s="10">
        <f t="shared" si="39"/>
        <v>0.33393299999999998</v>
      </c>
      <c r="AG58" s="66">
        <f t="shared" si="12"/>
        <v>0.33393299999999998</v>
      </c>
      <c r="AH58" s="67">
        <f t="shared" si="13"/>
        <v>0</v>
      </c>
      <c r="AI58" s="68">
        <f t="shared" si="30"/>
        <v>0.33393299999999998</v>
      </c>
      <c r="AJ58" s="63">
        <v>0</v>
      </c>
      <c r="AK58">
        <v>0</v>
      </c>
      <c r="AL58" s="26">
        <f t="shared" si="31"/>
        <v>0</v>
      </c>
      <c r="AM58" s="63">
        <v>0</v>
      </c>
      <c r="AN58">
        <v>0</v>
      </c>
      <c r="AO58" s="26">
        <f t="shared" si="32"/>
        <v>0</v>
      </c>
      <c r="AP58" s="26">
        <f t="shared" si="14"/>
        <v>6621748</v>
      </c>
      <c r="AQ58" s="26">
        <f t="shared" si="33"/>
        <v>6621748</v>
      </c>
      <c r="AR58" s="69">
        <v>8756165</v>
      </c>
      <c r="AS58" s="69">
        <f t="shared" si="40"/>
        <v>6621748</v>
      </c>
      <c r="AT58" s="63">
        <v>7952911</v>
      </c>
      <c r="AU58" s="26">
        <f t="shared" si="41"/>
        <v>1331163</v>
      </c>
      <c r="AV58" s="70" t="str">
        <f t="shared" si="43"/>
        <v>No</v>
      </c>
      <c r="AW58" s="69">
        <f t="shared" si="34"/>
        <v>0</v>
      </c>
      <c r="AX58" s="71">
        <f t="shared" si="35"/>
        <v>7952911</v>
      </c>
      <c r="AY58" s="72">
        <f t="shared" si="42"/>
        <v>7952911</v>
      </c>
      <c r="AZ58" s="73">
        <f t="shared" si="36"/>
        <v>0</v>
      </c>
      <c r="BA58" s="73"/>
      <c r="BB58" s="73">
        <f t="shared" si="37"/>
        <v>12496.026297050168</v>
      </c>
      <c r="BC58" s="26"/>
      <c r="BE58" s="74">
        <f t="shared" si="38"/>
        <v>-1331163</v>
      </c>
      <c r="BF58" s="74">
        <f t="shared" si="15"/>
        <v>-1331163</v>
      </c>
      <c r="BG58" s="74">
        <f t="shared" si="15"/>
        <v>-1140939.8073000005</v>
      </c>
      <c r="BH58" s="74">
        <f t="shared" si="15"/>
        <v>-950745.14142309036</v>
      </c>
      <c r="BI58" s="74">
        <f t="shared" si="15"/>
        <v>-760596.11313847266</v>
      </c>
      <c r="BJ58" s="74">
        <f t="shared" si="15"/>
        <v>-570447.08485385403</v>
      </c>
      <c r="BK58" s="74">
        <f t="shared" si="15"/>
        <v>-380317.07147206459</v>
      </c>
      <c r="BL58" s="74">
        <f t="shared" si="15"/>
        <v>-190158.53573603183</v>
      </c>
      <c r="BM58" s="74"/>
      <c r="BO58" s="74">
        <f t="shared" si="16"/>
        <v>0</v>
      </c>
      <c r="BP58" s="74">
        <f t="shared" si="16"/>
        <v>-190223.19269999999</v>
      </c>
      <c r="BQ58" s="74">
        <f t="shared" si="16"/>
        <v>-190194.66587691006</v>
      </c>
      <c r="BR58" s="74">
        <f t="shared" si="16"/>
        <v>-190149.02828461808</v>
      </c>
      <c r="BS58" s="74">
        <f t="shared" si="16"/>
        <v>-190149.02828461817</v>
      </c>
      <c r="BT58" s="74">
        <f t="shared" si="16"/>
        <v>-190130.01338178953</v>
      </c>
      <c r="BU58" s="74">
        <f t="shared" si="16"/>
        <v>-190158.5357360323</v>
      </c>
      <c r="BV58" s="74">
        <f t="shared" ref="BV58:BV121" si="45">BL58*BV$16</f>
        <v>-190158.53573603183</v>
      </c>
      <c r="BX58" s="74">
        <f t="shared" si="17"/>
        <v>7952911</v>
      </c>
      <c r="BY58" s="74">
        <f t="shared" si="18"/>
        <v>7762687.8073000005</v>
      </c>
      <c r="BZ58" s="74">
        <f t="shared" si="18"/>
        <v>7572493.1414230904</v>
      </c>
      <c r="CA58" s="74">
        <f t="shared" si="18"/>
        <v>7382344.1131384727</v>
      </c>
      <c r="CB58" s="74">
        <f t="shared" si="18"/>
        <v>7192195.084853854</v>
      </c>
      <c r="CC58" s="74">
        <f t="shared" si="18"/>
        <v>7002065.0714720646</v>
      </c>
      <c r="CD58" s="74">
        <f t="shared" si="18"/>
        <v>6811906.5357360318</v>
      </c>
      <c r="CE58" s="74">
        <f t="shared" si="18"/>
        <v>6621748</v>
      </c>
      <c r="CF58" s="74"/>
      <c r="CG58" s="74">
        <f t="shared" si="19"/>
        <v>7952911</v>
      </c>
      <c r="CH58" s="74">
        <f t="shared" si="44"/>
        <v>7762687.8073000005</v>
      </c>
      <c r="CI58" s="74">
        <f t="shared" si="44"/>
        <v>7572493.1414230904</v>
      </c>
      <c r="CJ58" s="74">
        <f t="shared" si="44"/>
        <v>7382344.1131384727</v>
      </c>
      <c r="CK58" s="74">
        <f t="shared" si="44"/>
        <v>7192195.084853854</v>
      </c>
      <c r="CL58" s="74">
        <f t="shared" si="44"/>
        <v>7002065.0714720646</v>
      </c>
      <c r="CM58" s="74">
        <f t="shared" si="44"/>
        <v>6811906.5357360318</v>
      </c>
      <c r="CN58" s="74">
        <f t="shared" si="44"/>
        <v>6621748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 s="124">
        <v>0</v>
      </c>
      <c r="H59" s="6">
        <v>33</v>
      </c>
      <c r="I59" s="2" t="s">
        <v>219</v>
      </c>
      <c r="J59" s="60"/>
      <c r="K59" s="61">
        <v>1879.61</v>
      </c>
      <c r="L59" s="62"/>
      <c r="M59" s="63">
        <v>494</v>
      </c>
      <c r="N59" s="64">
        <f t="shared" si="21"/>
        <v>148.19999999999999</v>
      </c>
      <c r="O59" s="64">
        <f t="shared" si="22"/>
        <v>1127.77</v>
      </c>
      <c r="P59" s="64">
        <f t="shared" si="23"/>
        <v>0</v>
      </c>
      <c r="Q59" s="64">
        <f t="shared" si="24"/>
        <v>0</v>
      </c>
      <c r="R59" s="65">
        <f t="shared" si="25"/>
        <v>0.26</v>
      </c>
      <c r="S59" s="65">
        <f t="shared" si="7"/>
        <v>0</v>
      </c>
      <c r="T59" s="64">
        <f t="shared" si="8"/>
        <v>0</v>
      </c>
      <c r="U59" s="64">
        <f t="shared" si="26"/>
        <v>0</v>
      </c>
      <c r="V59" s="63">
        <v>107</v>
      </c>
      <c r="W59" s="64">
        <f t="shared" si="27"/>
        <v>26.75</v>
      </c>
      <c r="X59" s="27">
        <f t="shared" si="28"/>
        <v>148.19999999999999</v>
      </c>
      <c r="Y59" s="11">
        <f t="shared" si="29"/>
        <v>2054.56</v>
      </c>
      <c r="Z59" s="123">
        <v>2946467722.6700001</v>
      </c>
      <c r="AA59" s="121">
        <v>14301</v>
      </c>
      <c r="AB59" s="27">
        <f t="shared" si="9"/>
        <v>206032.29</v>
      </c>
      <c r="AC59" s="10">
        <f t="shared" si="10"/>
        <v>0.74779200000000001</v>
      </c>
      <c r="AD59" s="121">
        <v>104458</v>
      </c>
      <c r="AE59" s="10">
        <f t="shared" si="11"/>
        <v>0.71866300000000005</v>
      </c>
      <c r="AF59" s="10">
        <f t="shared" si="39"/>
        <v>0.26094699999999998</v>
      </c>
      <c r="AG59" s="66">
        <f t="shared" si="12"/>
        <v>0.26094699999999998</v>
      </c>
      <c r="AH59" s="67">
        <f t="shared" si="13"/>
        <v>0</v>
      </c>
      <c r="AI59" s="68">
        <f t="shared" si="30"/>
        <v>0.26094699999999998</v>
      </c>
      <c r="AJ59" s="63">
        <v>0</v>
      </c>
      <c r="AK59">
        <v>0</v>
      </c>
      <c r="AL59" s="26">
        <f t="shared" si="31"/>
        <v>0</v>
      </c>
      <c r="AM59" s="63">
        <v>0</v>
      </c>
      <c r="AN59">
        <v>0</v>
      </c>
      <c r="AO59" s="26">
        <f t="shared" si="32"/>
        <v>0</v>
      </c>
      <c r="AP59" s="26">
        <f t="shared" si="14"/>
        <v>6178913</v>
      </c>
      <c r="AQ59" s="26">
        <f t="shared" si="33"/>
        <v>6178913</v>
      </c>
      <c r="AR59" s="69">
        <v>4646922</v>
      </c>
      <c r="AS59" s="69">
        <f t="shared" si="40"/>
        <v>6178913</v>
      </c>
      <c r="AT59" s="63">
        <v>5631142</v>
      </c>
      <c r="AU59" s="26">
        <f t="shared" si="41"/>
        <v>547771</v>
      </c>
      <c r="AV59" s="70" t="str">
        <f t="shared" si="43"/>
        <v>Yes</v>
      </c>
      <c r="AW59" s="69">
        <f t="shared" si="34"/>
        <v>547771</v>
      </c>
      <c r="AX59" s="71">
        <f t="shared" si="35"/>
        <v>6178913</v>
      </c>
      <c r="AY59" s="72">
        <f t="shared" si="42"/>
        <v>6178913</v>
      </c>
      <c r="AZ59" s="73">
        <f t="shared" si="36"/>
        <v>547771</v>
      </c>
      <c r="BA59" s="73"/>
      <c r="BB59" s="73">
        <f t="shared" si="37"/>
        <v>12597.721867834285</v>
      </c>
      <c r="BC59" s="26"/>
      <c r="BE59" s="74">
        <f t="shared" si="38"/>
        <v>0</v>
      </c>
      <c r="BF59" s="74">
        <f t="shared" ref="BF59:BL90" si="46">$AQ59-CG59</f>
        <v>0</v>
      </c>
      <c r="BG59" s="74">
        <f t="shared" si="46"/>
        <v>0</v>
      </c>
      <c r="BH59" s="74">
        <f t="shared" si="46"/>
        <v>0</v>
      </c>
      <c r="BI59" s="74">
        <f t="shared" si="46"/>
        <v>0</v>
      </c>
      <c r="BJ59" s="74">
        <f t="shared" si="46"/>
        <v>0</v>
      </c>
      <c r="BK59" s="74">
        <f t="shared" si="46"/>
        <v>0</v>
      </c>
      <c r="BL59" s="74">
        <f t="shared" si="46"/>
        <v>0</v>
      </c>
      <c r="BM59" s="74"/>
      <c r="BO59" s="74">
        <f t="shared" ref="BO59:BU90" si="47">BE59*BO$16</f>
        <v>0</v>
      </c>
      <c r="BP59" s="74">
        <f t="shared" si="47"/>
        <v>0</v>
      </c>
      <c r="BQ59" s="74">
        <f t="shared" si="47"/>
        <v>0</v>
      </c>
      <c r="BR59" s="74">
        <f t="shared" si="47"/>
        <v>0</v>
      </c>
      <c r="BS59" s="74">
        <f t="shared" si="47"/>
        <v>0</v>
      </c>
      <c r="BT59" s="74">
        <f t="shared" si="47"/>
        <v>0</v>
      </c>
      <c r="BU59" s="74">
        <f t="shared" si="47"/>
        <v>0</v>
      </c>
      <c r="BV59" s="74">
        <f t="shared" si="45"/>
        <v>0</v>
      </c>
      <c r="BX59" s="74">
        <f t="shared" si="17"/>
        <v>6178913</v>
      </c>
      <c r="BY59" s="74">
        <f t="shared" ref="BY59:CE90" si="48">CG59+BP59</f>
        <v>6178913</v>
      </c>
      <c r="BZ59" s="74">
        <f t="shared" si="48"/>
        <v>6178913</v>
      </c>
      <c r="CA59" s="74">
        <f t="shared" si="48"/>
        <v>6178913</v>
      </c>
      <c r="CB59" s="74">
        <f t="shared" si="48"/>
        <v>6178913</v>
      </c>
      <c r="CC59" s="74">
        <f t="shared" si="48"/>
        <v>6178913</v>
      </c>
      <c r="CD59" s="74">
        <f t="shared" si="48"/>
        <v>6178913</v>
      </c>
      <c r="CE59" s="74">
        <f t="shared" si="48"/>
        <v>6178913</v>
      </c>
      <c r="CF59" s="74"/>
      <c r="CG59" s="74">
        <f t="shared" si="19"/>
        <v>6178913</v>
      </c>
      <c r="CH59" s="74">
        <f t="shared" ref="CH59:CN74" si="49">IF(OR($C59=1,$B59=1),MAX(BY59,CG59,$AR59),BY59)</f>
        <v>6178913</v>
      </c>
      <c r="CI59" s="74">
        <f t="shared" si="49"/>
        <v>6178913</v>
      </c>
      <c r="CJ59" s="74">
        <f t="shared" si="49"/>
        <v>6178913</v>
      </c>
      <c r="CK59" s="74">
        <f t="shared" si="49"/>
        <v>6178913</v>
      </c>
      <c r="CL59" s="74">
        <f t="shared" si="49"/>
        <v>6178913</v>
      </c>
      <c r="CM59" s="74">
        <f t="shared" si="49"/>
        <v>6178913</v>
      </c>
      <c r="CN59" s="74">
        <f t="shared" si="49"/>
        <v>6178913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 s="124">
        <v>0</v>
      </c>
      <c r="H60" s="6">
        <v>34</v>
      </c>
      <c r="I60" s="2" t="s">
        <v>220</v>
      </c>
      <c r="J60" s="60"/>
      <c r="K60" s="61">
        <v>11855.68</v>
      </c>
      <c r="L60" s="62"/>
      <c r="M60" s="63">
        <v>6695</v>
      </c>
      <c r="N60" s="64">
        <f t="shared" si="21"/>
        <v>2008.5</v>
      </c>
      <c r="O60" s="64">
        <f t="shared" si="22"/>
        <v>7113.41</v>
      </c>
      <c r="P60" s="64">
        <f t="shared" si="23"/>
        <v>0</v>
      </c>
      <c r="Q60" s="64">
        <f t="shared" si="24"/>
        <v>0</v>
      </c>
      <c r="R60" s="65">
        <f t="shared" si="25"/>
        <v>0.56000000000000005</v>
      </c>
      <c r="S60" s="65">
        <f t="shared" si="7"/>
        <v>0</v>
      </c>
      <c r="T60" s="64">
        <f t="shared" si="8"/>
        <v>0</v>
      </c>
      <c r="U60" s="64">
        <f t="shared" si="26"/>
        <v>0</v>
      </c>
      <c r="V60" s="63">
        <v>4492</v>
      </c>
      <c r="W60" s="64">
        <f t="shared" si="27"/>
        <v>1123</v>
      </c>
      <c r="X60" s="27">
        <f t="shared" si="28"/>
        <v>2008.5</v>
      </c>
      <c r="Y60" s="11">
        <f t="shared" si="29"/>
        <v>14987.18</v>
      </c>
      <c r="Z60" s="123">
        <v>16188585645.67</v>
      </c>
      <c r="AA60" s="121">
        <v>86086</v>
      </c>
      <c r="AB60" s="27">
        <f t="shared" si="9"/>
        <v>188051.32</v>
      </c>
      <c r="AC60" s="10">
        <f t="shared" si="10"/>
        <v>0.68252999999999997</v>
      </c>
      <c r="AD60" s="121">
        <v>83422</v>
      </c>
      <c r="AE60" s="10">
        <f t="shared" si="11"/>
        <v>0.57393700000000003</v>
      </c>
      <c r="AF60" s="10">
        <f t="shared" si="39"/>
        <v>0.35004800000000003</v>
      </c>
      <c r="AG60" s="66">
        <f t="shared" si="12"/>
        <v>0.35004800000000003</v>
      </c>
      <c r="AH60" s="67">
        <f t="shared" si="13"/>
        <v>0</v>
      </c>
      <c r="AI60" s="68">
        <f t="shared" si="30"/>
        <v>0.35004800000000003</v>
      </c>
      <c r="AJ60" s="63">
        <v>0</v>
      </c>
      <c r="AK60">
        <v>0</v>
      </c>
      <c r="AL60" s="26">
        <f t="shared" si="31"/>
        <v>0</v>
      </c>
      <c r="AM60" s="63">
        <v>0</v>
      </c>
      <c r="AN60">
        <v>0</v>
      </c>
      <c r="AO60" s="26">
        <f t="shared" si="32"/>
        <v>0</v>
      </c>
      <c r="AP60" s="26">
        <f t="shared" si="14"/>
        <v>60462828</v>
      </c>
      <c r="AQ60" s="26">
        <f t="shared" si="33"/>
        <v>60462828</v>
      </c>
      <c r="AR60" s="69">
        <v>31290480</v>
      </c>
      <c r="AS60" s="69">
        <f t="shared" si="40"/>
        <v>60462828</v>
      </c>
      <c r="AT60" s="63">
        <v>53201306</v>
      </c>
      <c r="AU60" s="26">
        <f t="shared" si="41"/>
        <v>7261522</v>
      </c>
      <c r="AV60" s="70" t="str">
        <f t="shared" si="43"/>
        <v>Yes</v>
      </c>
      <c r="AW60" s="69">
        <f t="shared" si="34"/>
        <v>7261522</v>
      </c>
      <c r="AX60" s="71">
        <f t="shared" si="35"/>
        <v>60462828</v>
      </c>
      <c r="AY60" s="72">
        <f t="shared" si="42"/>
        <v>60462828</v>
      </c>
      <c r="AZ60" s="73">
        <f t="shared" si="36"/>
        <v>7261522</v>
      </c>
      <c r="BA60" s="73"/>
      <c r="BB60" s="73">
        <f t="shared" si="37"/>
        <v>14569.155839226429</v>
      </c>
      <c r="BC60" s="26"/>
      <c r="BE60" s="74">
        <f t="shared" si="38"/>
        <v>0</v>
      </c>
      <c r="BF60" s="74">
        <f t="shared" si="46"/>
        <v>0</v>
      </c>
      <c r="BG60" s="74">
        <f t="shared" si="46"/>
        <v>0</v>
      </c>
      <c r="BH60" s="74">
        <f t="shared" si="46"/>
        <v>0</v>
      </c>
      <c r="BI60" s="74">
        <f t="shared" si="46"/>
        <v>0</v>
      </c>
      <c r="BJ60" s="74">
        <f t="shared" si="46"/>
        <v>0</v>
      </c>
      <c r="BK60" s="74">
        <f t="shared" si="46"/>
        <v>0</v>
      </c>
      <c r="BL60" s="74">
        <f t="shared" si="46"/>
        <v>0</v>
      </c>
      <c r="BM60" s="74"/>
      <c r="BO60" s="74">
        <f t="shared" si="47"/>
        <v>0</v>
      </c>
      <c r="BP60" s="74">
        <f t="shared" si="47"/>
        <v>0</v>
      </c>
      <c r="BQ60" s="74">
        <f t="shared" si="47"/>
        <v>0</v>
      </c>
      <c r="BR60" s="74">
        <f t="shared" si="47"/>
        <v>0</v>
      </c>
      <c r="BS60" s="74">
        <f t="shared" si="47"/>
        <v>0</v>
      </c>
      <c r="BT60" s="74">
        <f t="shared" si="47"/>
        <v>0</v>
      </c>
      <c r="BU60" s="74">
        <f t="shared" si="47"/>
        <v>0</v>
      </c>
      <c r="BV60" s="74">
        <f t="shared" si="45"/>
        <v>0</v>
      </c>
      <c r="BX60" s="74">
        <f t="shared" si="17"/>
        <v>60462828</v>
      </c>
      <c r="BY60" s="74">
        <f t="shared" si="48"/>
        <v>60462828</v>
      </c>
      <c r="BZ60" s="74">
        <f t="shared" si="48"/>
        <v>60462828</v>
      </c>
      <c r="CA60" s="74">
        <f t="shared" si="48"/>
        <v>60462828</v>
      </c>
      <c r="CB60" s="74">
        <f t="shared" si="48"/>
        <v>60462828</v>
      </c>
      <c r="CC60" s="74">
        <f t="shared" si="48"/>
        <v>60462828</v>
      </c>
      <c r="CD60" s="74">
        <f t="shared" si="48"/>
        <v>60462828</v>
      </c>
      <c r="CE60" s="74">
        <f t="shared" si="48"/>
        <v>60462828</v>
      </c>
      <c r="CF60" s="74"/>
      <c r="CG60" s="74">
        <f t="shared" si="19"/>
        <v>60462828</v>
      </c>
      <c r="CH60" s="74">
        <f t="shared" si="49"/>
        <v>60462828</v>
      </c>
      <c r="CI60" s="74">
        <f t="shared" si="49"/>
        <v>60462828</v>
      </c>
      <c r="CJ60" s="74">
        <f t="shared" si="49"/>
        <v>60462828</v>
      </c>
      <c r="CK60" s="74">
        <f t="shared" si="49"/>
        <v>60462828</v>
      </c>
      <c r="CL60" s="74">
        <f t="shared" si="49"/>
        <v>60462828</v>
      </c>
      <c r="CM60" s="74">
        <f t="shared" si="49"/>
        <v>60462828</v>
      </c>
      <c r="CN60" s="74">
        <f t="shared" si="49"/>
        <v>60462828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 s="124">
        <v>0</v>
      </c>
      <c r="H61" s="6">
        <v>35</v>
      </c>
      <c r="I61" s="2" t="s">
        <v>222</v>
      </c>
      <c r="J61" s="60"/>
      <c r="K61" s="61">
        <v>4642.8900000000003</v>
      </c>
      <c r="L61" s="62"/>
      <c r="M61" s="63">
        <v>111</v>
      </c>
      <c r="N61" s="64">
        <f t="shared" si="21"/>
        <v>33.299999999999997</v>
      </c>
      <c r="O61" s="64">
        <f t="shared" si="22"/>
        <v>2785.73</v>
      </c>
      <c r="P61" s="64">
        <f t="shared" si="23"/>
        <v>0</v>
      </c>
      <c r="Q61" s="64">
        <f t="shared" si="24"/>
        <v>0</v>
      </c>
      <c r="R61" s="65">
        <f t="shared" si="25"/>
        <v>0.02</v>
      </c>
      <c r="S61" s="65">
        <f t="shared" si="7"/>
        <v>0</v>
      </c>
      <c r="T61" s="64">
        <f t="shared" si="8"/>
        <v>0</v>
      </c>
      <c r="U61" s="64">
        <f t="shared" si="26"/>
        <v>0</v>
      </c>
      <c r="V61" s="63">
        <v>66</v>
      </c>
      <c r="W61" s="64">
        <f t="shared" si="27"/>
        <v>16.5</v>
      </c>
      <c r="X61" s="27">
        <f t="shared" si="28"/>
        <v>33.299999999999997</v>
      </c>
      <c r="Y61" s="11">
        <f t="shared" si="29"/>
        <v>4692.6900000000005</v>
      </c>
      <c r="Z61" s="123">
        <v>16606236489</v>
      </c>
      <c r="AA61" s="121">
        <v>21683</v>
      </c>
      <c r="AB61" s="27">
        <f t="shared" si="9"/>
        <v>765864.34</v>
      </c>
      <c r="AC61" s="10">
        <f t="shared" si="10"/>
        <v>2.7796959999999999</v>
      </c>
      <c r="AD61" s="121">
        <v>250000</v>
      </c>
      <c r="AE61" s="10">
        <f t="shared" si="11"/>
        <v>1.719981</v>
      </c>
      <c r="AF61" s="10">
        <f t="shared" si="39"/>
        <v>-1.4617819999999999</v>
      </c>
      <c r="AG61" s="66">
        <f t="shared" si="12"/>
        <v>0.01</v>
      </c>
      <c r="AH61" s="67">
        <f t="shared" si="13"/>
        <v>0</v>
      </c>
      <c r="AI61" s="68">
        <f t="shared" si="30"/>
        <v>0.01</v>
      </c>
      <c r="AJ61" s="63">
        <v>0</v>
      </c>
      <c r="AK61">
        <v>0</v>
      </c>
      <c r="AL61" s="26">
        <f t="shared" si="31"/>
        <v>0</v>
      </c>
      <c r="AM61" s="63">
        <v>0</v>
      </c>
      <c r="AN61">
        <v>0</v>
      </c>
      <c r="AO61" s="26">
        <f t="shared" si="32"/>
        <v>0</v>
      </c>
      <c r="AP61" s="26">
        <f t="shared" si="14"/>
        <v>540833</v>
      </c>
      <c r="AQ61" s="26">
        <f t="shared" si="33"/>
        <v>540833</v>
      </c>
      <c r="AR61" s="69">
        <v>406683</v>
      </c>
      <c r="AS61" s="69">
        <f t="shared" si="40"/>
        <v>540833</v>
      </c>
      <c r="AT61" s="63">
        <v>515629</v>
      </c>
      <c r="AU61" s="26">
        <f t="shared" si="41"/>
        <v>25204</v>
      </c>
      <c r="AV61" s="70" t="str">
        <f t="shared" si="43"/>
        <v>Yes</v>
      </c>
      <c r="AW61" s="69">
        <f t="shared" si="34"/>
        <v>25204</v>
      </c>
      <c r="AX61" s="71">
        <f t="shared" si="35"/>
        <v>540833</v>
      </c>
      <c r="AY61" s="72">
        <f t="shared" si="42"/>
        <v>540833</v>
      </c>
      <c r="AZ61" s="73">
        <f t="shared" si="36"/>
        <v>25204</v>
      </c>
      <c r="BA61" s="73"/>
      <c r="BB61" s="73">
        <f t="shared" si="37"/>
        <v>11648.618048241506</v>
      </c>
      <c r="BC61" s="26"/>
      <c r="BE61" s="74">
        <f t="shared" si="38"/>
        <v>0</v>
      </c>
      <c r="BF61" s="74">
        <f t="shared" si="46"/>
        <v>0</v>
      </c>
      <c r="BG61" s="74">
        <f t="shared" si="46"/>
        <v>0</v>
      </c>
      <c r="BH61" s="74">
        <f t="shared" si="46"/>
        <v>0</v>
      </c>
      <c r="BI61" s="74">
        <f t="shared" si="46"/>
        <v>0</v>
      </c>
      <c r="BJ61" s="74">
        <f t="shared" si="46"/>
        <v>0</v>
      </c>
      <c r="BK61" s="74">
        <f t="shared" si="46"/>
        <v>0</v>
      </c>
      <c r="BL61" s="74">
        <f t="shared" si="46"/>
        <v>0</v>
      </c>
      <c r="BM61" s="74"/>
      <c r="BO61" s="74">
        <f t="shared" si="47"/>
        <v>0</v>
      </c>
      <c r="BP61" s="74">
        <f t="shared" si="47"/>
        <v>0</v>
      </c>
      <c r="BQ61" s="74">
        <f t="shared" si="47"/>
        <v>0</v>
      </c>
      <c r="BR61" s="74">
        <f t="shared" si="47"/>
        <v>0</v>
      </c>
      <c r="BS61" s="74">
        <f t="shared" si="47"/>
        <v>0</v>
      </c>
      <c r="BT61" s="74">
        <f t="shared" si="47"/>
        <v>0</v>
      </c>
      <c r="BU61" s="74">
        <f t="shared" si="47"/>
        <v>0</v>
      </c>
      <c r="BV61" s="74">
        <f t="shared" si="45"/>
        <v>0</v>
      </c>
      <c r="BX61" s="74">
        <f t="shared" si="17"/>
        <v>540833</v>
      </c>
      <c r="BY61" s="74">
        <f t="shared" si="48"/>
        <v>540833</v>
      </c>
      <c r="BZ61" s="74">
        <f t="shared" si="48"/>
        <v>540833</v>
      </c>
      <c r="CA61" s="74">
        <f t="shared" si="48"/>
        <v>540833</v>
      </c>
      <c r="CB61" s="74">
        <f t="shared" si="48"/>
        <v>540833</v>
      </c>
      <c r="CC61" s="74">
        <f t="shared" si="48"/>
        <v>540833</v>
      </c>
      <c r="CD61" s="74">
        <f t="shared" si="48"/>
        <v>540833</v>
      </c>
      <c r="CE61" s="74">
        <f t="shared" si="48"/>
        <v>540833</v>
      </c>
      <c r="CF61" s="74"/>
      <c r="CG61" s="74">
        <f t="shared" si="19"/>
        <v>540833</v>
      </c>
      <c r="CH61" s="74">
        <f t="shared" si="49"/>
        <v>540833</v>
      </c>
      <c r="CI61" s="74">
        <f t="shared" si="49"/>
        <v>540833</v>
      </c>
      <c r="CJ61" s="74">
        <f t="shared" si="49"/>
        <v>540833</v>
      </c>
      <c r="CK61" s="74">
        <f t="shared" si="49"/>
        <v>540833</v>
      </c>
      <c r="CL61" s="74">
        <f t="shared" si="49"/>
        <v>540833</v>
      </c>
      <c r="CM61" s="74">
        <f t="shared" si="49"/>
        <v>540833</v>
      </c>
      <c r="CN61" s="74">
        <f t="shared" si="49"/>
        <v>540833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 s="124">
        <v>0</v>
      </c>
      <c r="H62" s="6">
        <v>36</v>
      </c>
      <c r="I62" s="2" t="s">
        <v>223</v>
      </c>
      <c r="J62" s="60"/>
      <c r="K62" s="61">
        <v>442.53</v>
      </c>
      <c r="L62" s="62"/>
      <c r="M62" s="63">
        <v>141</v>
      </c>
      <c r="N62" s="64">
        <f t="shared" si="21"/>
        <v>42.3</v>
      </c>
      <c r="O62" s="64">
        <f t="shared" si="22"/>
        <v>265.52</v>
      </c>
      <c r="P62" s="64">
        <f t="shared" si="23"/>
        <v>0</v>
      </c>
      <c r="Q62" s="64">
        <f t="shared" si="24"/>
        <v>0</v>
      </c>
      <c r="R62" s="65">
        <f t="shared" si="25"/>
        <v>0.32</v>
      </c>
      <c r="S62" s="65">
        <f t="shared" si="7"/>
        <v>0</v>
      </c>
      <c r="T62" s="64">
        <f t="shared" si="8"/>
        <v>0</v>
      </c>
      <c r="U62" s="64">
        <f t="shared" si="26"/>
        <v>0</v>
      </c>
      <c r="V62" s="63">
        <v>17</v>
      </c>
      <c r="W62" s="64">
        <f t="shared" si="27"/>
        <v>4.25</v>
      </c>
      <c r="X62" s="27">
        <f t="shared" si="28"/>
        <v>42.3</v>
      </c>
      <c r="Y62" s="11">
        <f t="shared" si="29"/>
        <v>489.08</v>
      </c>
      <c r="Z62" s="123">
        <v>1053808056.33</v>
      </c>
      <c r="AA62" s="121">
        <v>4432</v>
      </c>
      <c r="AB62" s="27">
        <f t="shared" si="9"/>
        <v>237772.58</v>
      </c>
      <c r="AC62" s="10">
        <f t="shared" si="10"/>
        <v>0.86299300000000001</v>
      </c>
      <c r="AD62" s="121">
        <v>86995</v>
      </c>
      <c r="AE62" s="10">
        <f t="shared" si="11"/>
        <v>0.59851900000000002</v>
      </c>
      <c r="AF62" s="10">
        <f t="shared" si="39"/>
        <v>0.21634900000000001</v>
      </c>
      <c r="AG62" s="66">
        <f t="shared" si="12"/>
        <v>0.21634900000000001</v>
      </c>
      <c r="AH62" s="67">
        <f t="shared" si="13"/>
        <v>0</v>
      </c>
      <c r="AI62" s="68">
        <f t="shared" si="30"/>
        <v>0.21634900000000001</v>
      </c>
      <c r="AJ62" s="63">
        <v>226</v>
      </c>
      <c r="AK62">
        <v>6</v>
      </c>
      <c r="AL62" s="26">
        <f t="shared" si="31"/>
        <v>135600</v>
      </c>
      <c r="AM62" s="63">
        <v>0</v>
      </c>
      <c r="AN62">
        <v>0</v>
      </c>
      <c r="AO62" s="26">
        <f t="shared" si="32"/>
        <v>0</v>
      </c>
      <c r="AP62" s="26">
        <f t="shared" si="14"/>
        <v>1219483</v>
      </c>
      <c r="AQ62" s="26">
        <f t="shared" si="33"/>
        <v>1355083</v>
      </c>
      <c r="AR62" s="69">
        <v>1675092</v>
      </c>
      <c r="AS62" s="69">
        <f t="shared" si="40"/>
        <v>1355083</v>
      </c>
      <c r="AT62" s="63">
        <v>1676105</v>
      </c>
      <c r="AU62" s="26">
        <f t="shared" si="41"/>
        <v>321022</v>
      </c>
      <c r="AV62" s="70" t="str">
        <f t="shared" si="43"/>
        <v>No</v>
      </c>
      <c r="AW62" s="69">
        <f t="shared" si="34"/>
        <v>0</v>
      </c>
      <c r="AX62" s="71">
        <f t="shared" si="35"/>
        <v>1676105</v>
      </c>
      <c r="AY62" s="72">
        <f t="shared" si="42"/>
        <v>1676105</v>
      </c>
      <c r="AZ62" s="73">
        <f t="shared" si="36"/>
        <v>0</v>
      </c>
      <c r="BA62" s="73"/>
      <c r="BB62" s="73">
        <f t="shared" si="37"/>
        <v>12737.32176349626</v>
      </c>
      <c r="BC62" s="26"/>
      <c r="BE62" s="74">
        <f t="shared" si="38"/>
        <v>-321022</v>
      </c>
      <c r="BF62" s="74">
        <f t="shared" si="46"/>
        <v>-321022</v>
      </c>
      <c r="BG62" s="74">
        <f t="shared" si="46"/>
        <v>-275147.9561999999</v>
      </c>
      <c r="BH62" s="74">
        <f t="shared" si="46"/>
        <v>-229280.79190145992</v>
      </c>
      <c r="BI62" s="74">
        <f t="shared" si="46"/>
        <v>-183424.63352116803</v>
      </c>
      <c r="BJ62" s="74">
        <f t="shared" si="46"/>
        <v>-137568.47514087614</v>
      </c>
      <c r="BK62" s="74">
        <f t="shared" si="46"/>
        <v>-91716.902376422193</v>
      </c>
      <c r="BL62" s="74">
        <f t="shared" si="46"/>
        <v>-45858.451188211096</v>
      </c>
      <c r="BM62" s="74"/>
      <c r="BO62" s="74">
        <f t="shared" si="47"/>
        <v>0</v>
      </c>
      <c r="BP62" s="74">
        <f t="shared" si="47"/>
        <v>-45874.043799999999</v>
      </c>
      <c r="BQ62" s="74">
        <f t="shared" si="47"/>
        <v>-45867.164298539981</v>
      </c>
      <c r="BR62" s="74">
        <f t="shared" si="47"/>
        <v>-45856.158380291985</v>
      </c>
      <c r="BS62" s="74">
        <f t="shared" si="47"/>
        <v>-45856.158380292007</v>
      </c>
      <c r="BT62" s="74">
        <f t="shared" si="47"/>
        <v>-45851.572764454017</v>
      </c>
      <c r="BU62" s="74">
        <f t="shared" si="47"/>
        <v>-45858.451188211096</v>
      </c>
      <c r="BV62" s="74">
        <f t="shared" si="45"/>
        <v>-45858.451188211096</v>
      </c>
      <c r="BX62" s="74">
        <f t="shared" si="17"/>
        <v>1676105</v>
      </c>
      <c r="BY62" s="74">
        <f t="shared" si="48"/>
        <v>1630230.9561999999</v>
      </c>
      <c r="BZ62" s="74">
        <f t="shared" si="48"/>
        <v>1584363.7919014599</v>
      </c>
      <c r="CA62" s="74">
        <f t="shared" si="48"/>
        <v>1538507.633521168</v>
      </c>
      <c r="CB62" s="74">
        <f t="shared" si="48"/>
        <v>1492651.4751408761</v>
      </c>
      <c r="CC62" s="74">
        <f t="shared" si="48"/>
        <v>1446799.9023764222</v>
      </c>
      <c r="CD62" s="74">
        <f t="shared" si="48"/>
        <v>1400941.4511882111</v>
      </c>
      <c r="CE62" s="74">
        <f t="shared" si="48"/>
        <v>1355083</v>
      </c>
      <c r="CF62" s="74"/>
      <c r="CG62" s="74">
        <f t="shared" si="19"/>
        <v>1676105</v>
      </c>
      <c r="CH62" s="74">
        <f t="shared" si="49"/>
        <v>1630230.9561999999</v>
      </c>
      <c r="CI62" s="74">
        <f t="shared" si="49"/>
        <v>1584363.7919014599</v>
      </c>
      <c r="CJ62" s="74">
        <f t="shared" si="49"/>
        <v>1538507.633521168</v>
      </c>
      <c r="CK62" s="74">
        <f t="shared" si="49"/>
        <v>1492651.4751408761</v>
      </c>
      <c r="CL62" s="74">
        <f t="shared" si="49"/>
        <v>1446799.9023764222</v>
      </c>
      <c r="CM62" s="74">
        <f t="shared" si="49"/>
        <v>1400941.4511882111</v>
      </c>
      <c r="CN62" s="74">
        <f t="shared" si="49"/>
        <v>1355083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 s="124">
        <v>9</v>
      </c>
      <c r="H63" s="6">
        <v>37</v>
      </c>
      <c r="I63" s="2" t="s">
        <v>224</v>
      </c>
      <c r="J63" s="60"/>
      <c r="K63" s="61">
        <v>1419.56</v>
      </c>
      <c r="L63" s="76"/>
      <c r="M63" s="63">
        <v>781</v>
      </c>
      <c r="N63" s="64">
        <f t="shared" si="21"/>
        <v>234.3</v>
      </c>
      <c r="O63" s="64">
        <f t="shared" si="22"/>
        <v>851.74</v>
      </c>
      <c r="P63" s="64">
        <f t="shared" si="23"/>
        <v>0</v>
      </c>
      <c r="Q63" s="64">
        <f t="shared" si="24"/>
        <v>0</v>
      </c>
      <c r="R63" s="65">
        <f t="shared" si="25"/>
        <v>0.55000000000000004</v>
      </c>
      <c r="S63" s="65">
        <f t="shared" si="7"/>
        <v>0</v>
      </c>
      <c r="T63" s="64">
        <f t="shared" si="8"/>
        <v>0</v>
      </c>
      <c r="U63" s="64">
        <f t="shared" si="26"/>
        <v>0</v>
      </c>
      <c r="V63" s="63">
        <v>92</v>
      </c>
      <c r="W63" s="64">
        <f t="shared" si="27"/>
        <v>23</v>
      </c>
      <c r="X63" s="27">
        <f t="shared" si="28"/>
        <v>234.3</v>
      </c>
      <c r="Y63" s="11">
        <f t="shared" si="29"/>
        <v>1676.86</v>
      </c>
      <c r="Z63" s="123">
        <v>1732637875.6700001</v>
      </c>
      <c r="AA63" s="121">
        <v>12359</v>
      </c>
      <c r="AB63" s="27">
        <f t="shared" si="9"/>
        <v>140192.4</v>
      </c>
      <c r="AC63" s="10">
        <f t="shared" si="10"/>
        <v>0.50882700000000003</v>
      </c>
      <c r="AD63" s="121">
        <v>76263</v>
      </c>
      <c r="AE63" s="10">
        <f t="shared" si="11"/>
        <v>0.52468400000000004</v>
      </c>
      <c r="AF63" s="10">
        <f t="shared" si="39"/>
        <v>0.48641600000000002</v>
      </c>
      <c r="AG63" s="66">
        <f t="shared" si="12"/>
        <v>0.48641600000000002</v>
      </c>
      <c r="AH63" s="67">
        <f t="shared" si="13"/>
        <v>0.05</v>
      </c>
      <c r="AI63" s="68">
        <f t="shared" si="30"/>
        <v>0.536416</v>
      </c>
      <c r="AJ63" s="63">
        <v>0</v>
      </c>
      <c r="AK63">
        <v>0</v>
      </c>
      <c r="AL63" s="26">
        <f t="shared" si="31"/>
        <v>0</v>
      </c>
      <c r="AM63" s="63">
        <v>0</v>
      </c>
      <c r="AN63">
        <v>0</v>
      </c>
      <c r="AO63" s="26">
        <f t="shared" si="32"/>
        <v>0</v>
      </c>
      <c r="AP63" s="26">
        <f t="shared" si="14"/>
        <v>10366675</v>
      </c>
      <c r="AQ63" s="26">
        <f t="shared" si="33"/>
        <v>10366675</v>
      </c>
      <c r="AR63" s="69">
        <v>7902388</v>
      </c>
      <c r="AS63" s="69">
        <f t="shared" si="40"/>
        <v>10597864</v>
      </c>
      <c r="AT63" s="63">
        <v>10597864</v>
      </c>
      <c r="AU63" s="26">
        <f t="shared" si="41"/>
        <v>231189</v>
      </c>
      <c r="AV63" s="70" t="str">
        <f t="shared" si="43"/>
        <v>No</v>
      </c>
      <c r="AW63" s="69">
        <f t="shared" si="34"/>
        <v>0</v>
      </c>
      <c r="AX63" s="71">
        <f t="shared" si="35"/>
        <v>10597864</v>
      </c>
      <c r="AY63" s="72">
        <f t="shared" si="42"/>
        <v>10597864</v>
      </c>
      <c r="AZ63" s="73">
        <f t="shared" si="36"/>
        <v>0</v>
      </c>
      <c r="BA63" s="73"/>
      <c r="BB63" s="73">
        <f t="shared" si="37"/>
        <v>13613.944813885993</v>
      </c>
      <c r="BC63" s="26"/>
      <c r="BE63" s="74">
        <f t="shared" si="38"/>
        <v>-231189</v>
      </c>
      <c r="BF63" s="74">
        <f t="shared" si="46"/>
        <v>-231189</v>
      </c>
      <c r="BG63" s="74">
        <f t="shared" si="46"/>
        <v>-231189</v>
      </c>
      <c r="BH63" s="74">
        <f t="shared" si="46"/>
        <v>-231189</v>
      </c>
      <c r="BI63" s="74">
        <f t="shared" si="46"/>
        <v>-231189</v>
      </c>
      <c r="BJ63" s="74">
        <f t="shared" si="46"/>
        <v>-231189</v>
      </c>
      <c r="BK63" s="74">
        <f t="shared" si="46"/>
        <v>-231189</v>
      </c>
      <c r="BL63" s="74">
        <f t="shared" si="46"/>
        <v>-231189</v>
      </c>
      <c r="BM63" s="74"/>
      <c r="BO63" s="74">
        <f t="shared" si="47"/>
        <v>0</v>
      </c>
      <c r="BP63" s="74">
        <f t="shared" si="47"/>
        <v>-33036.908100000001</v>
      </c>
      <c r="BQ63" s="74">
        <f t="shared" si="47"/>
        <v>-38539.206299999998</v>
      </c>
      <c r="BR63" s="74">
        <f t="shared" si="47"/>
        <v>-46237.8</v>
      </c>
      <c r="BS63" s="74">
        <f t="shared" si="47"/>
        <v>-57797.25</v>
      </c>
      <c r="BT63" s="74">
        <f t="shared" si="47"/>
        <v>-77055.293699999995</v>
      </c>
      <c r="BU63" s="74">
        <f t="shared" si="47"/>
        <v>-115594.5</v>
      </c>
      <c r="BV63" s="74">
        <f t="shared" si="45"/>
        <v>-231189</v>
      </c>
      <c r="BX63" s="74">
        <f t="shared" si="17"/>
        <v>10597864</v>
      </c>
      <c r="BY63" s="74">
        <f t="shared" si="48"/>
        <v>10564827.0919</v>
      </c>
      <c r="BZ63" s="74">
        <f t="shared" si="48"/>
        <v>10559324.7937</v>
      </c>
      <c r="CA63" s="74">
        <f t="shared" si="48"/>
        <v>10551626.199999999</v>
      </c>
      <c r="CB63" s="74">
        <f t="shared" si="48"/>
        <v>10540066.75</v>
      </c>
      <c r="CC63" s="74">
        <f t="shared" si="48"/>
        <v>10520808.7063</v>
      </c>
      <c r="CD63" s="74">
        <f t="shared" si="48"/>
        <v>10482269.5</v>
      </c>
      <c r="CE63" s="74">
        <f t="shared" si="48"/>
        <v>10366675</v>
      </c>
      <c r="CF63" s="74"/>
      <c r="CG63" s="74">
        <f t="shared" si="19"/>
        <v>10597864</v>
      </c>
      <c r="CH63" s="74">
        <f t="shared" si="49"/>
        <v>10597864</v>
      </c>
      <c r="CI63" s="74">
        <f t="shared" si="49"/>
        <v>10597864</v>
      </c>
      <c r="CJ63" s="74">
        <f t="shared" si="49"/>
        <v>10597864</v>
      </c>
      <c r="CK63" s="74">
        <f t="shared" si="49"/>
        <v>10597864</v>
      </c>
      <c r="CL63" s="74">
        <f t="shared" si="49"/>
        <v>10597864</v>
      </c>
      <c r="CM63" s="74">
        <f t="shared" si="49"/>
        <v>10597864</v>
      </c>
      <c r="CN63" s="74">
        <f t="shared" si="49"/>
        <v>10597864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 s="124">
        <v>0</v>
      </c>
      <c r="H64" s="6">
        <v>38</v>
      </c>
      <c r="I64" s="2" t="s">
        <v>225</v>
      </c>
      <c r="J64" s="60"/>
      <c r="K64" s="61">
        <v>879.09</v>
      </c>
      <c r="L64" s="62"/>
      <c r="M64" s="63">
        <v>138</v>
      </c>
      <c r="N64" s="64">
        <f t="shared" si="21"/>
        <v>41.4</v>
      </c>
      <c r="O64" s="64">
        <f t="shared" si="22"/>
        <v>527.45000000000005</v>
      </c>
      <c r="P64" s="64">
        <f t="shared" si="23"/>
        <v>0</v>
      </c>
      <c r="Q64" s="64">
        <f t="shared" si="24"/>
        <v>0</v>
      </c>
      <c r="R64" s="65">
        <f t="shared" si="25"/>
        <v>0.16</v>
      </c>
      <c r="S64" s="65">
        <f t="shared" si="7"/>
        <v>0</v>
      </c>
      <c r="T64" s="64">
        <f t="shared" si="8"/>
        <v>0</v>
      </c>
      <c r="U64" s="64">
        <f t="shared" si="26"/>
        <v>0</v>
      </c>
      <c r="V64" s="63">
        <v>14</v>
      </c>
      <c r="W64" s="64">
        <f t="shared" si="27"/>
        <v>3.5</v>
      </c>
      <c r="X64" s="27">
        <f t="shared" si="28"/>
        <v>41.4</v>
      </c>
      <c r="Y64" s="11">
        <f t="shared" si="29"/>
        <v>923.99</v>
      </c>
      <c r="Z64" s="123">
        <v>1461651741.3299999</v>
      </c>
      <c r="AA64" s="121">
        <v>7182</v>
      </c>
      <c r="AB64" s="27">
        <f t="shared" si="9"/>
        <v>203515.98</v>
      </c>
      <c r="AC64" s="10">
        <f t="shared" si="10"/>
        <v>0.73865899999999995</v>
      </c>
      <c r="AD64" s="121">
        <v>151875</v>
      </c>
      <c r="AE64" s="10">
        <f t="shared" si="11"/>
        <v>1.044888</v>
      </c>
      <c r="AF64" s="10">
        <f t="shared" si="39"/>
        <v>0.16947200000000001</v>
      </c>
      <c r="AG64" s="66">
        <f t="shared" si="12"/>
        <v>0.16947200000000001</v>
      </c>
      <c r="AH64" s="67">
        <f t="shared" si="13"/>
        <v>0</v>
      </c>
      <c r="AI64" s="68">
        <f t="shared" si="30"/>
        <v>0.16947200000000001</v>
      </c>
      <c r="AJ64" s="63">
        <v>886</v>
      </c>
      <c r="AK64">
        <v>13</v>
      </c>
      <c r="AL64" s="26">
        <f t="shared" si="31"/>
        <v>1151800</v>
      </c>
      <c r="AM64" s="63">
        <v>0</v>
      </c>
      <c r="AN64">
        <v>0</v>
      </c>
      <c r="AO64" s="26">
        <f t="shared" si="32"/>
        <v>0</v>
      </c>
      <c r="AP64" s="26">
        <f t="shared" si="14"/>
        <v>1804705</v>
      </c>
      <c r="AQ64" s="26">
        <f t="shared" si="33"/>
        <v>2956505</v>
      </c>
      <c r="AR64" s="69">
        <v>3895303</v>
      </c>
      <c r="AS64" s="69">
        <f t="shared" si="40"/>
        <v>2956505</v>
      </c>
      <c r="AT64" s="63">
        <v>3293232</v>
      </c>
      <c r="AU64" s="26">
        <f t="shared" si="41"/>
        <v>336727</v>
      </c>
      <c r="AV64" s="70" t="str">
        <f t="shared" si="43"/>
        <v>No</v>
      </c>
      <c r="AW64" s="69">
        <f t="shared" si="34"/>
        <v>0</v>
      </c>
      <c r="AX64" s="71">
        <f t="shared" si="35"/>
        <v>3293232</v>
      </c>
      <c r="AY64" s="72">
        <f t="shared" si="42"/>
        <v>3293232</v>
      </c>
      <c r="AZ64" s="73">
        <f t="shared" si="36"/>
        <v>0</v>
      </c>
      <c r="BA64" s="73"/>
      <c r="BB64" s="73">
        <f t="shared" si="37"/>
        <v>12113.645644928278</v>
      </c>
      <c r="BC64" s="26"/>
      <c r="BE64" s="74">
        <f t="shared" si="38"/>
        <v>-336727</v>
      </c>
      <c r="BF64" s="74">
        <f t="shared" si="46"/>
        <v>-336727</v>
      </c>
      <c r="BG64" s="74">
        <f t="shared" si="46"/>
        <v>-288608.71169999987</v>
      </c>
      <c r="BH64" s="74">
        <f t="shared" si="46"/>
        <v>-240497.63945960999</v>
      </c>
      <c r="BI64" s="74">
        <f t="shared" si="46"/>
        <v>-192398.11156768817</v>
      </c>
      <c r="BJ64" s="74">
        <f t="shared" si="46"/>
        <v>-144298.58367576636</v>
      </c>
      <c r="BK64" s="74">
        <f t="shared" si="46"/>
        <v>-96203.865736633539</v>
      </c>
      <c r="BL64" s="74">
        <f t="shared" si="46"/>
        <v>-48101.93286831677</v>
      </c>
      <c r="BM64" s="74"/>
      <c r="BO64" s="74">
        <f t="shared" si="47"/>
        <v>0</v>
      </c>
      <c r="BP64" s="74">
        <f t="shared" si="47"/>
        <v>-48118.2883</v>
      </c>
      <c r="BQ64" s="74">
        <f t="shared" si="47"/>
        <v>-48111.072240389971</v>
      </c>
      <c r="BR64" s="74">
        <f t="shared" si="47"/>
        <v>-48099.527891922</v>
      </c>
      <c r="BS64" s="74">
        <f t="shared" si="47"/>
        <v>-48099.527891922044</v>
      </c>
      <c r="BT64" s="74">
        <f t="shared" si="47"/>
        <v>-48094.717939132926</v>
      </c>
      <c r="BU64" s="74">
        <f t="shared" si="47"/>
        <v>-48101.93286831677</v>
      </c>
      <c r="BV64" s="74">
        <f t="shared" si="45"/>
        <v>-48101.93286831677</v>
      </c>
      <c r="BX64" s="74">
        <f t="shared" si="17"/>
        <v>3293232</v>
      </c>
      <c r="BY64" s="74">
        <f t="shared" si="48"/>
        <v>3245113.7116999999</v>
      </c>
      <c r="BZ64" s="74">
        <f t="shared" si="48"/>
        <v>3197002.63945961</v>
      </c>
      <c r="CA64" s="74">
        <f t="shared" si="48"/>
        <v>3148903.1115676882</v>
      </c>
      <c r="CB64" s="74">
        <f t="shared" si="48"/>
        <v>3100803.5836757664</v>
      </c>
      <c r="CC64" s="74">
        <f t="shared" si="48"/>
        <v>3052708.8657366335</v>
      </c>
      <c r="CD64" s="74">
        <f t="shared" si="48"/>
        <v>3004606.9328683168</v>
      </c>
      <c r="CE64" s="74">
        <f t="shared" si="48"/>
        <v>2956505</v>
      </c>
      <c r="CF64" s="74"/>
      <c r="CG64" s="74">
        <f t="shared" si="19"/>
        <v>3293232</v>
      </c>
      <c r="CH64" s="74">
        <f t="shared" si="49"/>
        <v>3245113.7116999999</v>
      </c>
      <c r="CI64" s="74">
        <f t="shared" si="49"/>
        <v>3197002.63945961</v>
      </c>
      <c r="CJ64" s="74">
        <f t="shared" si="49"/>
        <v>3148903.1115676882</v>
      </c>
      <c r="CK64" s="74">
        <f t="shared" si="49"/>
        <v>3100803.5836757664</v>
      </c>
      <c r="CL64" s="74">
        <f t="shared" si="49"/>
        <v>3052708.8657366335</v>
      </c>
      <c r="CM64" s="74">
        <f t="shared" si="49"/>
        <v>3004606.9328683168</v>
      </c>
      <c r="CN64" s="74">
        <f t="shared" si="49"/>
        <v>2956505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 s="124">
        <v>0</v>
      </c>
      <c r="H65" s="6">
        <v>39</v>
      </c>
      <c r="I65" s="2" t="s">
        <v>226</v>
      </c>
      <c r="J65" s="60"/>
      <c r="K65" s="61">
        <v>205.07</v>
      </c>
      <c r="L65" s="62"/>
      <c r="M65" s="63">
        <v>47</v>
      </c>
      <c r="N65" s="64">
        <f t="shared" si="21"/>
        <v>14.1</v>
      </c>
      <c r="O65" s="64">
        <f t="shared" si="22"/>
        <v>123.04</v>
      </c>
      <c r="P65" s="64">
        <f t="shared" si="23"/>
        <v>0</v>
      </c>
      <c r="Q65" s="64">
        <f t="shared" si="24"/>
        <v>0</v>
      </c>
      <c r="R65" s="65">
        <f t="shared" si="25"/>
        <v>0.23</v>
      </c>
      <c r="S65" s="65">
        <f t="shared" si="7"/>
        <v>0</v>
      </c>
      <c r="T65" s="64">
        <f t="shared" si="8"/>
        <v>0</v>
      </c>
      <c r="U65" s="64">
        <f t="shared" si="26"/>
        <v>0</v>
      </c>
      <c r="V65" s="63">
        <v>5</v>
      </c>
      <c r="W65" s="64">
        <f t="shared" si="27"/>
        <v>1.25</v>
      </c>
      <c r="X65" s="27">
        <f t="shared" si="28"/>
        <v>14.1</v>
      </c>
      <c r="Y65" s="11">
        <f t="shared" si="29"/>
        <v>220.42</v>
      </c>
      <c r="Z65" s="123">
        <v>330741432</v>
      </c>
      <c r="AA65" s="121">
        <v>1616</v>
      </c>
      <c r="AB65" s="27">
        <f t="shared" si="9"/>
        <v>204666.73</v>
      </c>
      <c r="AC65" s="10">
        <f t="shared" si="10"/>
        <v>0.74283600000000005</v>
      </c>
      <c r="AD65" s="121">
        <v>108500</v>
      </c>
      <c r="AE65" s="10">
        <f t="shared" si="11"/>
        <v>0.74647200000000002</v>
      </c>
      <c r="AF65" s="10">
        <f t="shared" si="39"/>
        <v>0.256073</v>
      </c>
      <c r="AG65" s="66">
        <f t="shared" si="12"/>
        <v>0.256073</v>
      </c>
      <c r="AH65" s="67">
        <f t="shared" si="13"/>
        <v>0</v>
      </c>
      <c r="AI65" s="68">
        <f t="shared" si="30"/>
        <v>0.256073</v>
      </c>
      <c r="AJ65" s="63">
        <v>0</v>
      </c>
      <c r="AK65">
        <v>0</v>
      </c>
      <c r="AL65" s="26">
        <f t="shared" si="31"/>
        <v>0</v>
      </c>
      <c r="AM65" s="63">
        <v>42</v>
      </c>
      <c r="AN65">
        <v>4</v>
      </c>
      <c r="AO65" s="26">
        <f t="shared" si="32"/>
        <v>16800</v>
      </c>
      <c r="AP65" s="26">
        <f t="shared" si="14"/>
        <v>650513</v>
      </c>
      <c r="AQ65" s="26">
        <f t="shared" si="33"/>
        <v>667313</v>
      </c>
      <c r="AR65" s="69">
        <v>1091881</v>
      </c>
      <c r="AS65" s="69">
        <f t="shared" si="40"/>
        <v>667313</v>
      </c>
      <c r="AT65" s="63">
        <v>947176</v>
      </c>
      <c r="AU65" s="26">
        <f t="shared" si="41"/>
        <v>279863</v>
      </c>
      <c r="AV65" s="70" t="str">
        <f t="shared" si="43"/>
        <v>No</v>
      </c>
      <c r="AW65" s="69">
        <f t="shared" si="34"/>
        <v>0</v>
      </c>
      <c r="AX65" s="71">
        <f t="shared" si="35"/>
        <v>947176</v>
      </c>
      <c r="AY65" s="72">
        <f t="shared" si="42"/>
        <v>947176</v>
      </c>
      <c r="AZ65" s="73">
        <f t="shared" si="36"/>
        <v>0</v>
      </c>
      <c r="BA65" s="73"/>
      <c r="BB65" s="73">
        <f t="shared" si="37"/>
        <v>12387.6749402643</v>
      </c>
      <c r="BC65" s="26"/>
      <c r="BE65" s="74">
        <f t="shared" si="38"/>
        <v>-279863</v>
      </c>
      <c r="BF65" s="74">
        <f t="shared" si="46"/>
        <v>-279863</v>
      </c>
      <c r="BG65" s="74">
        <f t="shared" si="46"/>
        <v>-239870.5773</v>
      </c>
      <c r="BH65" s="74">
        <f t="shared" si="46"/>
        <v>-199884.15206409001</v>
      </c>
      <c r="BI65" s="74">
        <f t="shared" si="46"/>
        <v>-159907.32165127201</v>
      </c>
      <c r="BJ65" s="74">
        <f t="shared" si="46"/>
        <v>-119930.49123845401</v>
      </c>
      <c r="BK65" s="74">
        <f t="shared" si="46"/>
        <v>-79957.658508677268</v>
      </c>
      <c r="BL65" s="74">
        <f t="shared" si="46"/>
        <v>-39978.829254338634</v>
      </c>
      <c r="BM65" s="74"/>
      <c r="BO65" s="74">
        <f t="shared" si="47"/>
        <v>0</v>
      </c>
      <c r="BP65" s="74">
        <f t="shared" si="47"/>
        <v>-39992.422700000003</v>
      </c>
      <c r="BQ65" s="74">
        <f t="shared" si="47"/>
        <v>-39986.425235909999</v>
      </c>
      <c r="BR65" s="74">
        <f t="shared" si="47"/>
        <v>-39976.830412818003</v>
      </c>
      <c r="BS65" s="74">
        <f t="shared" si="47"/>
        <v>-39976.830412818003</v>
      </c>
      <c r="BT65" s="74">
        <f t="shared" si="47"/>
        <v>-39972.832729776717</v>
      </c>
      <c r="BU65" s="74">
        <f t="shared" si="47"/>
        <v>-39978.829254338634</v>
      </c>
      <c r="BV65" s="74">
        <f t="shared" si="45"/>
        <v>-39978.829254338634</v>
      </c>
      <c r="BX65" s="74">
        <f t="shared" si="17"/>
        <v>947176</v>
      </c>
      <c r="BY65" s="74">
        <f t="shared" si="48"/>
        <v>907183.5773</v>
      </c>
      <c r="BZ65" s="74">
        <f t="shared" si="48"/>
        <v>867197.15206409001</v>
      </c>
      <c r="CA65" s="74">
        <f t="shared" si="48"/>
        <v>827220.32165127201</v>
      </c>
      <c r="CB65" s="74">
        <f t="shared" si="48"/>
        <v>787243.49123845401</v>
      </c>
      <c r="CC65" s="74">
        <f t="shared" si="48"/>
        <v>747270.65850867727</v>
      </c>
      <c r="CD65" s="74">
        <f t="shared" si="48"/>
        <v>707291.82925433863</v>
      </c>
      <c r="CE65" s="74">
        <f t="shared" si="48"/>
        <v>667313</v>
      </c>
      <c r="CF65" s="74"/>
      <c r="CG65" s="74">
        <f t="shared" si="19"/>
        <v>947176</v>
      </c>
      <c r="CH65" s="74">
        <f t="shared" si="49"/>
        <v>907183.5773</v>
      </c>
      <c r="CI65" s="74">
        <f t="shared" si="49"/>
        <v>867197.15206409001</v>
      </c>
      <c r="CJ65" s="74">
        <f t="shared" si="49"/>
        <v>827220.32165127201</v>
      </c>
      <c r="CK65" s="74">
        <f t="shared" si="49"/>
        <v>787243.49123845401</v>
      </c>
      <c r="CL65" s="74">
        <f t="shared" si="49"/>
        <v>747270.65850867727</v>
      </c>
      <c r="CM65" s="74">
        <f t="shared" si="49"/>
        <v>707291.82925433863</v>
      </c>
      <c r="CN65" s="74">
        <f t="shared" si="49"/>
        <v>667313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 s="124">
        <v>0</v>
      </c>
      <c r="H66" s="6">
        <v>40</v>
      </c>
      <c r="I66" s="2" t="s">
        <v>227</v>
      </c>
      <c r="J66" s="60"/>
      <c r="K66" s="61">
        <v>880.21</v>
      </c>
      <c r="L66" s="62"/>
      <c r="M66" s="63">
        <v>143</v>
      </c>
      <c r="N66" s="64">
        <f t="shared" si="21"/>
        <v>42.9</v>
      </c>
      <c r="O66" s="64">
        <f t="shared" si="22"/>
        <v>528.13</v>
      </c>
      <c r="P66" s="64">
        <f t="shared" si="23"/>
        <v>0</v>
      </c>
      <c r="Q66" s="64">
        <f t="shared" si="24"/>
        <v>0</v>
      </c>
      <c r="R66" s="65">
        <f t="shared" si="25"/>
        <v>0.16</v>
      </c>
      <c r="S66" s="65">
        <f t="shared" si="7"/>
        <v>0</v>
      </c>
      <c r="T66" s="64">
        <f t="shared" si="8"/>
        <v>0</v>
      </c>
      <c r="U66" s="64">
        <f t="shared" si="26"/>
        <v>0</v>
      </c>
      <c r="V66" s="63">
        <v>20</v>
      </c>
      <c r="W66" s="64">
        <f t="shared" si="27"/>
        <v>5</v>
      </c>
      <c r="X66" s="27">
        <f t="shared" si="28"/>
        <v>42.9</v>
      </c>
      <c r="Y66" s="11">
        <f t="shared" si="29"/>
        <v>928.11</v>
      </c>
      <c r="Z66" s="123">
        <v>1131608668.6700001</v>
      </c>
      <c r="AA66" s="121">
        <v>5214</v>
      </c>
      <c r="AB66" s="27">
        <f t="shared" si="9"/>
        <v>217032.73</v>
      </c>
      <c r="AC66" s="10">
        <f t="shared" si="10"/>
        <v>0.78771800000000003</v>
      </c>
      <c r="AD66" s="121">
        <v>123005</v>
      </c>
      <c r="AE66" s="10">
        <f t="shared" si="11"/>
        <v>0.84626500000000004</v>
      </c>
      <c r="AF66" s="10">
        <f t="shared" si="39"/>
        <v>0.194718</v>
      </c>
      <c r="AG66" s="66">
        <f t="shared" si="12"/>
        <v>0.194718</v>
      </c>
      <c r="AH66" s="67">
        <f t="shared" si="13"/>
        <v>0</v>
      </c>
      <c r="AI66" s="68">
        <f t="shared" si="30"/>
        <v>0.194718</v>
      </c>
      <c r="AJ66" s="63">
        <v>0</v>
      </c>
      <c r="AK66">
        <v>0</v>
      </c>
      <c r="AL66" s="26">
        <f t="shared" si="31"/>
        <v>0</v>
      </c>
      <c r="AM66" s="63">
        <v>0</v>
      </c>
      <c r="AN66">
        <v>0</v>
      </c>
      <c r="AO66" s="26">
        <f t="shared" si="32"/>
        <v>0</v>
      </c>
      <c r="AP66" s="26">
        <f t="shared" si="14"/>
        <v>2082795</v>
      </c>
      <c r="AQ66" s="26">
        <f t="shared" si="33"/>
        <v>2082795</v>
      </c>
      <c r="AR66" s="69">
        <v>1439845</v>
      </c>
      <c r="AS66" s="69">
        <f t="shared" si="40"/>
        <v>2082795</v>
      </c>
      <c r="AT66" s="63">
        <v>1510105</v>
      </c>
      <c r="AU66" s="26">
        <f t="shared" si="41"/>
        <v>572690</v>
      </c>
      <c r="AV66" s="70" t="str">
        <f t="shared" si="43"/>
        <v>Yes</v>
      </c>
      <c r="AW66" s="69">
        <f t="shared" si="34"/>
        <v>572690</v>
      </c>
      <c r="AX66" s="71">
        <f t="shared" si="35"/>
        <v>2082795</v>
      </c>
      <c r="AY66" s="72">
        <f t="shared" si="42"/>
        <v>2082795</v>
      </c>
      <c r="AZ66" s="73">
        <f t="shared" si="36"/>
        <v>572690</v>
      </c>
      <c r="BA66" s="73"/>
      <c r="BB66" s="73">
        <f t="shared" si="37"/>
        <v>12152.177037297917</v>
      </c>
      <c r="BC66" s="26"/>
      <c r="BE66" s="74">
        <f t="shared" si="38"/>
        <v>0</v>
      </c>
      <c r="BF66" s="74">
        <f t="shared" si="46"/>
        <v>0</v>
      </c>
      <c r="BG66" s="74">
        <f t="shared" si="46"/>
        <v>0</v>
      </c>
      <c r="BH66" s="74">
        <f t="shared" si="46"/>
        <v>0</v>
      </c>
      <c r="BI66" s="74">
        <f t="shared" si="46"/>
        <v>0</v>
      </c>
      <c r="BJ66" s="74">
        <f t="shared" si="46"/>
        <v>0</v>
      </c>
      <c r="BK66" s="74">
        <f t="shared" si="46"/>
        <v>0</v>
      </c>
      <c r="BL66" s="74">
        <f t="shared" si="46"/>
        <v>0</v>
      </c>
      <c r="BM66" s="74"/>
      <c r="BO66" s="74">
        <f t="shared" si="47"/>
        <v>0</v>
      </c>
      <c r="BP66" s="74">
        <f t="shared" si="47"/>
        <v>0</v>
      </c>
      <c r="BQ66" s="74">
        <f t="shared" si="47"/>
        <v>0</v>
      </c>
      <c r="BR66" s="74">
        <f t="shared" si="47"/>
        <v>0</v>
      </c>
      <c r="BS66" s="74">
        <f t="shared" si="47"/>
        <v>0</v>
      </c>
      <c r="BT66" s="74">
        <f t="shared" si="47"/>
        <v>0</v>
      </c>
      <c r="BU66" s="74">
        <f t="shared" si="47"/>
        <v>0</v>
      </c>
      <c r="BV66" s="74">
        <f t="shared" si="45"/>
        <v>0</v>
      </c>
      <c r="BX66" s="74">
        <f t="shared" si="17"/>
        <v>2082795</v>
      </c>
      <c r="BY66" s="74">
        <f t="shared" si="48"/>
        <v>2082795</v>
      </c>
      <c r="BZ66" s="74">
        <f t="shared" si="48"/>
        <v>2082795</v>
      </c>
      <c r="CA66" s="74">
        <f t="shared" si="48"/>
        <v>2082795</v>
      </c>
      <c r="CB66" s="74">
        <f t="shared" si="48"/>
        <v>2082795</v>
      </c>
      <c r="CC66" s="74">
        <f t="shared" si="48"/>
        <v>2082795</v>
      </c>
      <c r="CD66" s="74">
        <f t="shared" si="48"/>
        <v>2082795</v>
      </c>
      <c r="CE66" s="74">
        <f t="shared" si="48"/>
        <v>2082795</v>
      </c>
      <c r="CF66" s="74"/>
      <c r="CG66" s="74">
        <f t="shared" si="19"/>
        <v>2082795</v>
      </c>
      <c r="CH66" s="74">
        <f t="shared" si="49"/>
        <v>2082795</v>
      </c>
      <c r="CI66" s="74">
        <f t="shared" si="49"/>
        <v>2082795</v>
      </c>
      <c r="CJ66" s="74">
        <f t="shared" si="49"/>
        <v>2082795</v>
      </c>
      <c r="CK66" s="74">
        <f t="shared" si="49"/>
        <v>2082795</v>
      </c>
      <c r="CL66" s="74">
        <f t="shared" si="49"/>
        <v>2082795</v>
      </c>
      <c r="CM66" s="74">
        <f t="shared" si="49"/>
        <v>2082795</v>
      </c>
      <c r="CN66" s="74">
        <f t="shared" si="49"/>
        <v>2082795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 s="124">
        <v>0</v>
      </c>
      <c r="H67" s="6">
        <v>41</v>
      </c>
      <c r="I67" s="2" t="s">
        <v>228</v>
      </c>
      <c r="J67" s="60"/>
      <c r="K67" s="61">
        <v>947.11</v>
      </c>
      <c r="L67" s="62"/>
      <c r="M67" s="63">
        <v>254</v>
      </c>
      <c r="N67" s="64">
        <f t="shared" si="21"/>
        <v>76.2</v>
      </c>
      <c r="O67" s="64">
        <f t="shared" si="22"/>
        <v>568.27</v>
      </c>
      <c r="P67" s="64">
        <f t="shared" si="23"/>
        <v>0</v>
      </c>
      <c r="Q67" s="64">
        <f t="shared" si="24"/>
        <v>0</v>
      </c>
      <c r="R67" s="65">
        <f t="shared" si="25"/>
        <v>0.27</v>
      </c>
      <c r="S67" s="65">
        <f t="shared" si="7"/>
        <v>0</v>
      </c>
      <c r="T67" s="64">
        <f t="shared" si="8"/>
        <v>0</v>
      </c>
      <c r="U67" s="64">
        <f t="shared" si="26"/>
        <v>0</v>
      </c>
      <c r="V67" s="63">
        <v>6</v>
      </c>
      <c r="W67" s="64">
        <f t="shared" si="27"/>
        <v>1.5</v>
      </c>
      <c r="X67" s="27">
        <f t="shared" si="28"/>
        <v>76.2</v>
      </c>
      <c r="Y67" s="11">
        <f t="shared" si="29"/>
        <v>1024.81</v>
      </c>
      <c r="Z67" s="123">
        <v>1841167961.6700001</v>
      </c>
      <c r="AA67" s="121">
        <v>8934</v>
      </c>
      <c r="AB67" s="27">
        <f t="shared" si="9"/>
        <v>206085.51</v>
      </c>
      <c r="AC67" s="10">
        <f t="shared" si="10"/>
        <v>0.74798500000000001</v>
      </c>
      <c r="AD67" s="121">
        <v>105866</v>
      </c>
      <c r="AE67" s="10">
        <f t="shared" si="11"/>
        <v>0.72835000000000005</v>
      </c>
      <c r="AF67" s="10">
        <f t="shared" si="39"/>
        <v>0.25790600000000002</v>
      </c>
      <c r="AG67" s="66">
        <f t="shared" si="12"/>
        <v>0.25790600000000002</v>
      </c>
      <c r="AH67" s="67">
        <f t="shared" si="13"/>
        <v>0</v>
      </c>
      <c r="AI67" s="68">
        <f t="shared" si="30"/>
        <v>0.25790600000000002</v>
      </c>
      <c r="AJ67" s="63">
        <v>0</v>
      </c>
      <c r="AK67">
        <v>0</v>
      </c>
      <c r="AL67" s="26">
        <f t="shared" si="31"/>
        <v>0</v>
      </c>
      <c r="AM67" s="63">
        <v>0</v>
      </c>
      <c r="AN67">
        <v>0</v>
      </c>
      <c r="AO67" s="26">
        <f t="shared" si="32"/>
        <v>0</v>
      </c>
      <c r="AP67" s="26">
        <f t="shared" si="14"/>
        <v>3046111</v>
      </c>
      <c r="AQ67" s="26">
        <f t="shared" si="33"/>
        <v>3046111</v>
      </c>
      <c r="AR67" s="69">
        <v>3686134</v>
      </c>
      <c r="AS67" s="69">
        <f t="shared" si="40"/>
        <v>3046111</v>
      </c>
      <c r="AT67" s="63">
        <v>3555957</v>
      </c>
      <c r="AU67" s="26">
        <f t="shared" si="41"/>
        <v>509846</v>
      </c>
      <c r="AV67" s="70" t="str">
        <f t="shared" si="43"/>
        <v>No</v>
      </c>
      <c r="AW67" s="69">
        <f t="shared" si="34"/>
        <v>0</v>
      </c>
      <c r="AX67" s="71">
        <f t="shared" si="35"/>
        <v>3555957</v>
      </c>
      <c r="AY67" s="72">
        <f t="shared" si="42"/>
        <v>3555957</v>
      </c>
      <c r="AZ67" s="73">
        <f t="shared" si="36"/>
        <v>0</v>
      </c>
      <c r="BA67" s="73"/>
      <c r="BB67" s="73">
        <f t="shared" si="37"/>
        <v>12470.499994720782</v>
      </c>
      <c r="BC67" s="26"/>
      <c r="BE67" s="74">
        <f t="shared" si="38"/>
        <v>-509846</v>
      </c>
      <c r="BF67" s="74">
        <f t="shared" si="46"/>
        <v>-509846</v>
      </c>
      <c r="BG67" s="74">
        <f t="shared" si="46"/>
        <v>-436989.00659999996</v>
      </c>
      <c r="BH67" s="74">
        <f t="shared" si="46"/>
        <v>-364142.93919978011</v>
      </c>
      <c r="BI67" s="74">
        <f t="shared" si="46"/>
        <v>-291314.35135982418</v>
      </c>
      <c r="BJ67" s="74">
        <f t="shared" si="46"/>
        <v>-218485.76351986825</v>
      </c>
      <c r="BK67" s="74">
        <f t="shared" si="46"/>
        <v>-145664.45853869617</v>
      </c>
      <c r="BL67" s="74">
        <f t="shared" si="46"/>
        <v>-72832.229269348085</v>
      </c>
      <c r="BM67" s="74"/>
      <c r="BO67" s="74">
        <f t="shared" si="47"/>
        <v>0</v>
      </c>
      <c r="BP67" s="74">
        <f t="shared" si="47"/>
        <v>-72856.993400000007</v>
      </c>
      <c r="BQ67" s="74">
        <f t="shared" si="47"/>
        <v>-72846.067400219981</v>
      </c>
      <c r="BR67" s="74">
        <f t="shared" si="47"/>
        <v>-72828.587839956032</v>
      </c>
      <c r="BS67" s="74">
        <f t="shared" si="47"/>
        <v>-72828.587839956046</v>
      </c>
      <c r="BT67" s="74">
        <f t="shared" si="47"/>
        <v>-72821.304981172085</v>
      </c>
      <c r="BU67" s="74">
        <f t="shared" si="47"/>
        <v>-72832.229269348085</v>
      </c>
      <c r="BV67" s="74">
        <f t="shared" si="45"/>
        <v>-72832.229269348085</v>
      </c>
      <c r="BX67" s="74">
        <f t="shared" si="17"/>
        <v>3555957</v>
      </c>
      <c r="BY67" s="74">
        <f t="shared" si="48"/>
        <v>3483100.0066</v>
      </c>
      <c r="BZ67" s="74">
        <f t="shared" si="48"/>
        <v>3410253.9391997801</v>
      </c>
      <c r="CA67" s="74">
        <f t="shared" si="48"/>
        <v>3337425.3513598242</v>
      </c>
      <c r="CB67" s="74">
        <f t="shared" si="48"/>
        <v>3264596.7635198683</v>
      </c>
      <c r="CC67" s="74">
        <f t="shared" si="48"/>
        <v>3191775.4585386962</v>
      </c>
      <c r="CD67" s="74">
        <f t="shared" si="48"/>
        <v>3118943.2292693481</v>
      </c>
      <c r="CE67" s="74">
        <f t="shared" si="48"/>
        <v>3046111</v>
      </c>
      <c r="CF67" s="74"/>
      <c r="CG67" s="74">
        <f t="shared" si="19"/>
        <v>3555957</v>
      </c>
      <c r="CH67" s="74">
        <f t="shared" si="49"/>
        <v>3483100.0066</v>
      </c>
      <c r="CI67" s="74">
        <f t="shared" si="49"/>
        <v>3410253.9391997801</v>
      </c>
      <c r="CJ67" s="74">
        <f t="shared" si="49"/>
        <v>3337425.3513598242</v>
      </c>
      <c r="CK67" s="74">
        <f t="shared" si="49"/>
        <v>3264596.7635198683</v>
      </c>
      <c r="CL67" s="74">
        <f t="shared" si="49"/>
        <v>3191775.4585386962</v>
      </c>
      <c r="CM67" s="74">
        <f t="shared" si="49"/>
        <v>3118943.2292693481</v>
      </c>
      <c r="CN67" s="74">
        <f t="shared" si="49"/>
        <v>3046111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 s="124">
        <v>0</v>
      </c>
      <c r="H68" s="6">
        <v>42</v>
      </c>
      <c r="I68" s="2" t="s">
        <v>229</v>
      </c>
      <c r="J68" s="60"/>
      <c r="K68" s="61">
        <v>1703.03</v>
      </c>
      <c r="L68" s="62"/>
      <c r="M68" s="63">
        <v>398</v>
      </c>
      <c r="N68" s="64">
        <f t="shared" si="21"/>
        <v>119.4</v>
      </c>
      <c r="O68" s="64">
        <f t="shared" si="22"/>
        <v>1021.82</v>
      </c>
      <c r="P68" s="64">
        <f t="shared" si="23"/>
        <v>0</v>
      </c>
      <c r="Q68" s="64">
        <f t="shared" si="24"/>
        <v>0</v>
      </c>
      <c r="R68" s="65">
        <f t="shared" si="25"/>
        <v>0.23</v>
      </c>
      <c r="S68" s="65">
        <f t="shared" si="7"/>
        <v>0</v>
      </c>
      <c r="T68" s="64">
        <f t="shared" si="8"/>
        <v>0</v>
      </c>
      <c r="U68" s="64">
        <f t="shared" si="26"/>
        <v>0</v>
      </c>
      <c r="V68" s="63">
        <v>17</v>
      </c>
      <c r="W68" s="64">
        <f t="shared" si="27"/>
        <v>4.25</v>
      </c>
      <c r="X68" s="27">
        <f t="shared" si="28"/>
        <v>119.4</v>
      </c>
      <c r="Y68" s="11">
        <f t="shared" si="29"/>
        <v>1826.68</v>
      </c>
      <c r="Z68" s="123">
        <v>2444492428</v>
      </c>
      <c r="AA68" s="121">
        <v>12834</v>
      </c>
      <c r="AB68" s="27">
        <f t="shared" si="9"/>
        <v>190470.03</v>
      </c>
      <c r="AC68" s="10">
        <f t="shared" si="10"/>
        <v>0.69130899999999995</v>
      </c>
      <c r="AD68" s="121">
        <v>118775</v>
      </c>
      <c r="AE68" s="10">
        <f t="shared" si="11"/>
        <v>0.81716299999999997</v>
      </c>
      <c r="AF68" s="10">
        <f t="shared" si="39"/>
        <v>0.27093499999999998</v>
      </c>
      <c r="AG68" s="66">
        <f t="shared" si="12"/>
        <v>0.27093499999999998</v>
      </c>
      <c r="AH68" s="67">
        <f t="shared" si="13"/>
        <v>0</v>
      </c>
      <c r="AI68" s="68">
        <f t="shared" si="30"/>
        <v>0.27093499999999998</v>
      </c>
      <c r="AJ68" s="63">
        <v>0</v>
      </c>
      <c r="AK68">
        <v>0</v>
      </c>
      <c r="AL68" s="26">
        <f t="shared" si="31"/>
        <v>0</v>
      </c>
      <c r="AM68" s="63">
        <v>0</v>
      </c>
      <c r="AN68">
        <v>0</v>
      </c>
      <c r="AO68" s="26">
        <f t="shared" si="32"/>
        <v>0</v>
      </c>
      <c r="AP68" s="26">
        <f t="shared" si="14"/>
        <v>5703856</v>
      </c>
      <c r="AQ68" s="26">
        <f t="shared" si="33"/>
        <v>5703856</v>
      </c>
      <c r="AR68" s="69">
        <v>7538993</v>
      </c>
      <c r="AS68" s="69">
        <f t="shared" si="40"/>
        <v>5703856</v>
      </c>
      <c r="AT68" s="63">
        <v>6960947</v>
      </c>
      <c r="AU68" s="26">
        <f t="shared" si="41"/>
        <v>1257091</v>
      </c>
      <c r="AV68" s="70" t="str">
        <f t="shared" si="43"/>
        <v>No</v>
      </c>
      <c r="AW68" s="69">
        <f t="shared" si="34"/>
        <v>0</v>
      </c>
      <c r="AX68" s="71">
        <f t="shared" si="35"/>
        <v>6960947</v>
      </c>
      <c r="AY68" s="72">
        <f t="shared" si="42"/>
        <v>6960947</v>
      </c>
      <c r="AZ68" s="73">
        <f t="shared" si="36"/>
        <v>0</v>
      </c>
      <c r="BA68" s="73"/>
      <c r="BB68" s="73">
        <f t="shared" si="37"/>
        <v>12361.782822381285</v>
      </c>
      <c r="BC68" s="26"/>
      <c r="BE68" s="74">
        <f t="shared" si="38"/>
        <v>-1257091</v>
      </c>
      <c r="BF68" s="74">
        <f t="shared" si="46"/>
        <v>-1257091</v>
      </c>
      <c r="BG68" s="74">
        <f t="shared" si="46"/>
        <v>-1077452.6961000003</v>
      </c>
      <c r="BH68" s="74">
        <f t="shared" si="46"/>
        <v>-897841.33166013006</v>
      </c>
      <c r="BI68" s="74">
        <f t="shared" si="46"/>
        <v>-718273.06532810442</v>
      </c>
      <c r="BJ68" s="74">
        <f t="shared" si="46"/>
        <v>-538704.79899607785</v>
      </c>
      <c r="BK68" s="74">
        <f t="shared" si="46"/>
        <v>-359154.48949068505</v>
      </c>
      <c r="BL68" s="74">
        <f t="shared" si="46"/>
        <v>-179577.24474534206</v>
      </c>
      <c r="BM68" s="74"/>
      <c r="BO68" s="74">
        <f t="shared" si="47"/>
        <v>0</v>
      </c>
      <c r="BP68" s="74">
        <f t="shared" si="47"/>
        <v>-179638.3039</v>
      </c>
      <c r="BQ68" s="74">
        <f t="shared" si="47"/>
        <v>-179611.36443987003</v>
      </c>
      <c r="BR68" s="74">
        <f t="shared" si="47"/>
        <v>-179568.26633202602</v>
      </c>
      <c r="BS68" s="74">
        <f t="shared" si="47"/>
        <v>-179568.26633202611</v>
      </c>
      <c r="BT68" s="74">
        <f t="shared" si="47"/>
        <v>-179550.30950539274</v>
      </c>
      <c r="BU68" s="74">
        <f t="shared" si="47"/>
        <v>-179577.24474534253</v>
      </c>
      <c r="BV68" s="74">
        <f t="shared" si="45"/>
        <v>-179577.24474534206</v>
      </c>
      <c r="BX68" s="74">
        <f t="shared" si="17"/>
        <v>6960947</v>
      </c>
      <c r="BY68" s="74">
        <f t="shared" si="48"/>
        <v>6781308.6961000003</v>
      </c>
      <c r="BZ68" s="74">
        <f t="shared" si="48"/>
        <v>6601697.3316601301</v>
      </c>
      <c r="CA68" s="74">
        <f t="shared" si="48"/>
        <v>6422129.0653281044</v>
      </c>
      <c r="CB68" s="74">
        <f t="shared" si="48"/>
        <v>6242560.7989960779</v>
      </c>
      <c r="CC68" s="74">
        <f t="shared" si="48"/>
        <v>6063010.4894906851</v>
      </c>
      <c r="CD68" s="74">
        <f t="shared" si="48"/>
        <v>5883433.2447453421</v>
      </c>
      <c r="CE68" s="74">
        <f t="shared" si="48"/>
        <v>5703856</v>
      </c>
      <c r="CF68" s="74"/>
      <c r="CG68" s="74">
        <f t="shared" si="19"/>
        <v>6960947</v>
      </c>
      <c r="CH68" s="74">
        <f t="shared" si="49"/>
        <v>6781308.6961000003</v>
      </c>
      <c r="CI68" s="74">
        <f t="shared" si="49"/>
        <v>6601697.3316601301</v>
      </c>
      <c r="CJ68" s="74">
        <f t="shared" si="49"/>
        <v>6422129.0653281044</v>
      </c>
      <c r="CK68" s="74">
        <f t="shared" si="49"/>
        <v>6242560.7989960779</v>
      </c>
      <c r="CL68" s="74">
        <f t="shared" si="49"/>
        <v>6063010.4894906851</v>
      </c>
      <c r="CM68" s="74">
        <f t="shared" si="49"/>
        <v>5883433.2447453421</v>
      </c>
      <c r="CN68" s="74">
        <f t="shared" si="49"/>
        <v>5703856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 s="124">
        <v>4</v>
      </c>
      <c r="H69" s="6">
        <v>43</v>
      </c>
      <c r="I69" s="2" t="s">
        <v>230</v>
      </c>
      <c r="J69" s="60"/>
      <c r="K69" s="61">
        <v>7964.72</v>
      </c>
      <c r="L69" s="76"/>
      <c r="M69" s="63">
        <v>5017</v>
      </c>
      <c r="N69" s="64">
        <f t="shared" si="21"/>
        <v>1505.1</v>
      </c>
      <c r="O69" s="64">
        <f t="shared" si="22"/>
        <v>4778.83</v>
      </c>
      <c r="P69" s="64">
        <f t="shared" si="23"/>
        <v>238.17000000000007</v>
      </c>
      <c r="Q69" s="64">
        <f t="shared" si="24"/>
        <v>35.729999999999997</v>
      </c>
      <c r="R69" s="65">
        <f t="shared" si="25"/>
        <v>0.63</v>
      </c>
      <c r="S69" s="65">
        <f t="shared" si="7"/>
        <v>3.0000000000000027E-2</v>
      </c>
      <c r="T69" s="64">
        <f t="shared" si="8"/>
        <v>238.94</v>
      </c>
      <c r="U69" s="64">
        <f t="shared" si="26"/>
        <v>35.840000000000003</v>
      </c>
      <c r="V69" s="63">
        <v>1421</v>
      </c>
      <c r="W69" s="64">
        <f t="shared" si="27"/>
        <v>355.25</v>
      </c>
      <c r="X69" s="27">
        <f t="shared" si="28"/>
        <v>1505.1</v>
      </c>
      <c r="Y69" s="11">
        <f t="shared" si="29"/>
        <v>9860.7999999999993</v>
      </c>
      <c r="Z69" s="123">
        <v>5827070106.3299999</v>
      </c>
      <c r="AA69" s="121">
        <v>50798</v>
      </c>
      <c r="AB69" s="27">
        <f t="shared" si="9"/>
        <v>114710.62</v>
      </c>
      <c r="AC69" s="10">
        <f t="shared" si="10"/>
        <v>0.41634100000000002</v>
      </c>
      <c r="AD69" s="121">
        <v>66943</v>
      </c>
      <c r="AE69" s="10">
        <f t="shared" si="11"/>
        <v>0.460563</v>
      </c>
      <c r="AF69" s="10">
        <f t="shared" si="39"/>
        <v>0.57039200000000001</v>
      </c>
      <c r="AG69" s="66">
        <f t="shared" si="12"/>
        <v>0.57039200000000001</v>
      </c>
      <c r="AH69" s="67">
        <f t="shared" si="13"/>
        <v>0.06</v>
      </c>
      <c r="AI69" s="68">
        <f t="shared" si="30"/>
        <v>0.63039200000000006</v>
      </c>
      <c r="AJ69" s="63">
        <v>0</v>
      </c>
      <c r="AK69">
        <v>0</v>
      </c>
      <c r="AL69" s="26">
        <f t="shared" si="31"/>
        <v>0</v>
      </c>
      <c r="AM69" s="63">
        <v>0</v>
      </c>
      <c r="AN69">
        <v>0</v>
      </c>
      <c r="AO69" s="26">
        <f t="shared" si="32"/>
        <v>0</v>
      </c>
      <c r="AP69" s="26">
        <f t="shared" si="14"/>
        <v>71641353</v>
      </c>
      <c r="AQ69" s="26">
        <f t="shared" si="33"/>
        <v>71641353</v>
      </c>
      <c r="AR69" s="69">
        <v>49075156</v>
      </c>
      <c r="AS69" s="69">
        <f t="shared" si="40"/>
        <v>71641353</v>
      </c>
      <c r="AT69" s="63">
        <v>66388025</v>
      </c>
      <c r="AU69" s="26">
        <f t="shared" si="41"/>
        <v>5253328</v>
      </c>
      <c r="AV69" s="70" t="str">
        <f t="shared" si="43"/>
        <v>Yes</v>
      </c>
      <c r="AW69" s="69">
        <f t="shared" si="34"/>
        <v>5253328</v>
      </c>
      <c r="AX69" s="71">
        <f t="shared" si="35"/>
        <v>71641353</v>
      </c>
      <c r="AY69" s="72">
        <f t="shared" si="42"/>
        <v>71641353</v>
      </c>
      <c r="AZ69" s="73">
        <f t="shared" si="36"/>
        <v>5253328</v>
      </c>
      <c r="BA69" s="73"/>
      <c r="BB69" s="73">
        <f t="shared" si="37"/>
        <v>14268.639701081769</v>
      </c>
      <c r="BC69" s="26"/>
      <c r="BE69" s="74">
        <f t="shared" si="38"/>
        <v>0</v>
      </c>
      <c r="BF69" s="74">
        <f t="shared" si="46"/>
        <v>0</v>
      </c>
      <c r="BG69" s="74">
        <f t="shared" si="46"/>
        <v>0</v>
      </c>
      <c r="BH69" s="74">
        <f t="shared" si="46"/>
        <v>0</v>
      </c>
      <c r="BI69" s="74">
        <f t="shared" si="46"/>
        <v>0</v>
      </c>
      <c r="BJ69" s="74">
        <f t="shared" si="46"/>
        <v>0</v>
      </c>
      <c r="BK69" s="74">
        <f t="shared" si="46"/>
        <v>0</v>
      </c>
      <c r="BL69" s="74">
        <f t="shared" si="46"/>
        <v>0</v>
      </c>
      <c r="BM69" s="74"/>
      <c r="BO69" s="74">
        <f t="shared" si="47"/>
        <v>0</v>
      </c>
      <c r="BP69" s="74">
        <f t="shared" si="47"/>
        <v>0</v>
      </c>
      <c r="BQ69" s="74">
        <f t="shared" si="47"/>
        <v>0</v>
      </c>
      <c r="BR69" s="74">
        <f t="shared" si="47"/>
        <v>0</v>
      </c>
      <c r="BS69" s="74">
        <f t="shared" si="47"/>
        <v>0</v>
      </c>
      <c r="BT69" s="74">
        <f t="shared" si="47"/>
        <v>0</v>
      </c>
      <c r="BU69" s="74">
        <f t="shared" si="47"/>
        <v>0</v>
      </c>
      <c r="BV69" s="74">
        <f t="shared" si="45"/>
        <v>0</v>
      </c>
      <c r="BX69" s="74">
        <f t="shared" si="17"/>
        <v>71641353</v>
      </c>
      <c r="BY69" s="74">
        <f t="shared" si="48"/>
        <v>71641353</v>
      </c>
      <c r="BZ69" s="74">
        <f t="shared" si="48"/>
        <v>71641353</v>
      </c>
      <c r="CA69" s="74">
        <f t="shared" si="48"/>
        <v>71641353</v>
      </c>
      <c r="CB69" s="74">
        <f t="shared" si="48"/>
        <v>71641353</v>
      </c>
      <c r="CC69" s="74">
        <f t="shared" si="48"/>
        <v>71641353</v>
      </c>
      <c r="CD69" s="74">
        <f t="shared" si="48"/>
        <v>71641353</v>
      </c>
      <c r="CE69" s="74">
        <f t="shared" si="48"/>
        <v>71641353</v>
      </c>
      <c r="CF69" s="74"/>
      <c r="CG69" s="74">
        <f t="shared" si="19"/>
        <v>71641353</v>
      </c>
      <c r="CH69" s="74">
        <f t="shared" si="49"/>
        <v>71641353</v>
      </c>
      <c r="CI69" s="74">
        <f t="shared" si="49"/>
        <v>71641353</v>
      </c>
      <c r="CJ69" s="74">
        <f t="shared" si="49"/>
        <v>71641353</v>
      </c>
      <c r="CK69" s="74">
        <f t="shared" si="49"/>
        <v>71641353</v>
      </c>
      <c r="CL69" s="74">
        <f t="shared" si="49"/>
        <v>71641353</v>
      </c>
      <c r="CM69" s="74">
        <f t="shared" si="49"/>
        <v>71641353</v>
      </c>
      <c r="CN69" s="74">
        <f t="shared" si="49"/>
        <v>71641353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 s="124">
        <v>22</v>
      </c>
      <c r="H70" s="6">
        <v>44</v>
      </c>
      <c r="I70" s="2" t="s">
        <v>231</v>
      </c>
      <c r="J70" s="60"/>
      <c r="K70" s="61">
        <v>3033.89</v>
      </c>
      <c r="L70" s="76"/>
      <c r="M70" s="63">
        <v>1774</v>
      </c>
      <c r="N70" s="64">
        <f t="shared" si="21"/>
        <v>532.20000000000005</v>
      </c>
      <c r="O70" s="64">
        <f t="shared" si="22"/>
        <v>1820.33</v>
      </c>
      <c r="P70" s="64">
        <f t="shared" si="23"/>
        <v>0</v>
      </c>
      <c r="Q70" s="64">
        <f t="shared" si="24"/>
        <v>0</v>
      </c>
      <c r="R70" s="65">
        <f t="shared" si="25"/>
        <v>0.57999999999999996</v>
      </c>
      <c r="S70" s="65">
        <f t="shared" si="7"/>
        <v>0</v>
      </c>
      <c r="T70" s="64">
        <f t="shared" si="8"/>
        <v>0</v>
      </c>
      <c r="U70" s="64">
        <f t="shared" si="26"/>
        <v>0</v>
      </c>
      <c r="V70" s="63">
        <v>424</v>
      </c>
      <c r="W70" s="64">
        <f t="shared" si="27"/>
        <v>106</v>
      </c>
      <c r="X70" s="27">
        <f t="shared" si="28"/>
        <v>532.20000000000005</v>
      </c>
      <c r="Y70" s="11">
        <f t="shared" si="29"/>
        <v>3672.09</v>
      </c>
      <c r="Z70" s="123">
        <v>4119819833</v>
      </c>
      <c r="AA70" s="121">
        <v>27729</v>
      </c>
      <c r="AB70" s="27">
        <f t="shared" si="9"/>
        <v>148574.41</v>
      </c>
      <c r="AC70" s="10">
        <f t="shared" si="10"/>
        <v>0.53924899999999998</v>
      </c>
      <c r="AD70" s="121">
        <v>86498</v>
      </c>
      <c r="AE70" s="10">
        <f t="shared" si="11"/>
        <v>0.59509999999999996</v>
      </c>
      <c r="AF70" s="10">
        <f t="shared" si="39"/>
        <v>0.443996</v>
      </c>
      <c r="AG70" s="66">
        <f t="shared" si="12"/>
        <v>0.443996</v>
      </c>
      <c r="AH70" s="67">
        <f t="shared" si="13"/>
        <v>0</v>
      </c>
      <c r="AI70" s="68">
        <f t="shared" si="30"/>
        <v>0.443996</v>
      </c>
      <c r="AJ70" s="63">
        <v>0</v>
      </c>
      <c r="AK70">
        <v>0</v>
      </c>
      <c r="AL70" s="26">
        <f t="shared" si="31"/>
        <v>0</v>
      </c>
      <c r="AM70" s="63">
        <v>0</v>
      </c>
      <c r="AN70">
        <v>0</v>
      </c>
      <c r="AO70" s="26">
        <f t="shared" si="32"/>
        <v>0</v>
      </c>
      <c r="AP70" s="26">
        <f t="shared" si="14"/>
        <v>18790282</v>
      </c>
      <c r="AQ70" s="26">
        <f t="shared" si="33"/>
        <v>18790282</v>
      </c>
      <c r="AR70" s="69">
        <v>19595415</v>
      </c>
      <c r="AS70" s="69">
        <f t="shared" si="40"/>
        <v>20005957</v>
      </c>
      <c r="AT70" s="63">
        <v>20005957</v>
      </c>
      <c r="AU70" s="26">
        <f t="shared" si="41"/>
        <v>1215675</v>
      </c>
      <c r="AV70" s="70" t="str">
        <f t="shared" si="43"/>
        <v>No</v>
      </c>
      <c r="AW70" s="69">
        <f t="shared" si="34"/>
        <v>0</v>
      </c>
      <c r="AX70" s="71">
        <f t="shared" si="35"/>
        <v>20005957</v>
      </c>
      <c r="AY70" s="72">
        <f t="shared" si="42"/>
        <v>20005957</v>
      </c>
      <c r="AZ70" s="73">
        <f t="shared" si="36"/>
        <v>0</v>
      </c>
      <c r="BA70" s="73"/>
      <c r="BB70" s="73">
        <f t="shared" si="37"/>
        <v>13949.364429824418</v>
      </c>
      <c r="BC70" s="26"/>
      <c r="BE70" s="74">
        <f t="shared" si="38"/>
        <v>-1215675</v>
      </c>
      <c r="BF70" s="74">
        <f t="shared" si="46"/>
        <v>-1215675</v>
      </c>
      <c r="BG70" s="74">
        <f t="shared" si="46"/>
        <v>-1215675</v>
      </c>
      <c r="BH70" s="74">
        <f t="shared" si="46"/>
        <v>-1215675</v>
      </c>
      <c r="BI70" s="74">
        <f t="shared" si="46"/>
        <v>-1215675</v>
      </c>
      <c r="BJ70" s="74">
        <f t="shared" si="46"/>
        <v>-1215675</v>
      </c>
      <c r="BK70" s="74">
        <f t="shared" si="46"/>
        <v>-1215675</v>
      </c>
      <c r="BL70" s="74">
        <f t="shared" si="46"/>
        <v>-1215675</v>
      </c>
      <c r="BM70" s="74"/>
      <c r="BO70" s="74">
        <f t="shared" si="47"/>
        <v>0</v>
      </c>
      <c r="BP70" s="74">
        <f t="shared" si="47"/>
        <v>-173719.95749999999</v>
      </c>
      <c r="BQ70" s="74">
        <f t="shared" si="47"/>
        <v>-202653.02249999999</v>
      </c>
      <c r="BR70" s="74">
        <f t="shared" si="47"/>
        <v>-243135</v>
      </c>
      <c r="BS70" s="74">
        <f t="shared" si="47"/>
        <v>-303918.75</v>
      </c>
      <c r="BT70" s="74">
        <f t="shared" si="47"/>
        <v>-405184.47749999998</v>
      </c>
      <c r="BU70" s="74">
        <f t="shared" si="47"/>
        <v>-607837.5</v>
      </c>
      <c r="BV70" s="74">
        <f t="shared" si="45"/>
        <v>-1215675</v>
      </c>
      <c r="BX70" s="74">
        <f t="shared" si="17"/>
        <v>20005957</v>
      </c>
      <c r="BY70" s="74">
        <f t="shared" si="48"/>
        <v>19832237.0425</v>
      </c>
      <c r="BZ70" s="74">
        <f t="shared" si="48"/>
        <v>19803303.977499999</v>
      </c>
      <c r="CA70" s="74">
        <f t="shared" si="48"/>
        <v>19762822</v>
      </c>
      <c r="CB70" s="74">
        <f t="shared" si="48"/>
        <v>19702038.25</v>
      </c>
      <c r="CC70" s="74">
        <f t="shared" si="48"/>
        <v>19600772.522500001</v>
      </c>
      <c r="CD70" s="74">
        <f t="shared" si="48"/>
        <v>19398119.5</v>
      </c>
      <c r="CE70" s="74">
        <f t="shared" si="48"/>
        <v>18790282</v>
      </c>
      <c r="CF70" s="74"/>
      <c r="CG70" s="74">
        <f t="shared" si="19"/>
        <v>20005957</v>
      </c>
      <c r="CH70" s="74">
        <f t="shared" si="49"/>
        <v>20005957</v>
      </c>
      <c r="CI70" s="74">
        <f t="shared" si="49"/>
        <v>20005957</v>
      </c>
      <c r="CJ70" s="74">
        <f t="shared" si="49"/>
        <v>20005957</v>
      </c>
      <c r="CK70" s="74">
        <f t="shared" si="49"/>
        <v>20005957</v>
      </c>
      <c r="CL70" s="74">
        <f t="shared" si="49"/>
        <v>20005957</v>
      </c>
      <c r="CM70" s="74">
        <f t="shared" si="49"/>
        <v>20005957</v>
      </c>
      <c r="CN70" s="74">
        <f t="shared" si="49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 s="124">
        <v>0</v>
      </c>
      <c r="H71" s="6">
        <v>45</v>
      </c>
      <c r="I71" s="2" t="s">
        <v>232</v>
      </c>
      <c r="J71" s="60"/>
      <c r="K71" s="61">
        <v>2369.14</v>
      </c>
      <c r="L71" s="62"/>
      <c r="M71" s="63">
        <v>620</v>
      </c>
      <c r="N71" s="64">
        <f t="shared" si="21"/>
        <v>186</v>
      </c>
      <c r="O71" s="64">
        <f t="shared" si="22"/>
        <v>1421.48</v>
      </c>
      <c r="P71" s="64">
        <f t="shared" si="23"/>
        <v>0</v>
      </c>
      <c r="Q71" s="64">
        <f t="shared" si="24"/>
        <v>0</v>
      </c>
      <c r="R71" s="65">
        <f t="shared" si="25"/>
        <v>0.26</v>
      </c>
      <c r="S71" s="65">
        <f t="shared" si="7"/>
        <v>0</v>
      </c>
      <c r="T71" s="64">
        <f t="shared" si="8"/>
        <v>0</v>
      </c>
      <c r="U71" s="64">
        <f t="shared" si="26"/>
        <v>0</v>
      </c>
      <c r="V71" s="63">
        <v>103</v>
      </c>
      <c r="W71" s="64">
        <f t="shared" si="27"/>
        <v>25.75</v>
      </c>
      <c r="X71" s="27">
        <f t="shared" si="28"/>
        <v>186</v>
      </c>
      <c r="Y71" s="11">
        <f t="shared" si="29"/>
        <v>2580.89</v>
      </c>
      <c r="Z71" s="123">
        <v>4822592319.6700001</v>
      </c>
      <c r="AA71" s="121">
        <v>18638</v>
      </c>
      <c r="AB71" s="27">
        <f t="shared" si="9"/>
        <v>258750.53</v>
      </c>
      <c r="AC71" s="10">
        <f t="shared" si="10"/>
        <v>0.93913199999999997</v>
      </c>
      <c r="AD71" s="121">
        <v>107667</v>
      </c>
      <c r="AE71" s="10">
        <f t="shared" si="11"/>
        <v>0.74074099999999998</v>
      </c>
      <c r="AF71" s="10">
        <f t="shared" si="39"/>
        <v>0.12038500000000001</v>
      </c>
      <c r="AG71" s="66">
        <f t="shared" si="12"/>
        <v>0.12038500000000001</v>
      </c>
      <c r="AH71" s="67">
        <f t="shared" si="13"/>
        <v>0</v>
      </c>
      <c r="AI71" s="68">
        <f t="shared" si="30"/>
        <v>0.12038500000000001</v>
      </c>
      <c r="AJ71" s="63">
        <v>0</v>
      </c>
      <c r="AK71">
        <v>0</v>
      </c>
      <c r="AL71" s="26">
        <f t="shared" si="31"/>
        <v>0</v>
      </c>
      <c r="AM71" s="63">
        <v>0</v>
      </c>
      <c r="AN71">
        <v>0</v>
      </c>
      <c r="AO71" s="26">
        <f t="shared" si="32"/>
        <v>0</v>
      </c>
      <c r="AP71" s="26">
        <f t="shared" si="14"/>
        <v>3580823</v>
      </c>
      <c r="AQ71" s="26">
        <f t="shared" si="33"/>
        <v>3580823</v>
      </c>
      <c r="AR71" s="69">
        <v>6918462</v>
      </c>
      <c r="AS71" s="69">
        <f t="shared" si="40"/>
        <v>3580823</v>
      </c>
      <c r="AT71" s="63">
        <v>6076507</v>
      </c>
      <c r="AU71" s="26">
        <f t="shared" si="41"/>
        <v>2495684</v>
      </c>
      <c r="AV71" s="70" t="str">
        <f t="shared" si="43"/>
        <v>No</v>
      </c>
      <c r="AW71" s="69">
        <f t="shared" si="34"/>
        <v>0</v>
      </c>
      <c r="AX71" s="71">
        <f t="shared" si="35"/>
        <v>6076507</v>
      </c>
      <c r="AY71" s="72">
        <f t="shared" si="42"/>
        <v>6076507</v>
      </c>
      <c r="AZ71" s="73">
        <f t="shared" si="36"/>
        <v>0</v>
      </c>
      <c r="BA71" s="73"/>
      <c r="BB71" s="73">
        <f t="shared" si="37"/>
        <v>12555.086339346768</v>
      </c>
      <c r="BC71" s="26"/>
      <c r="BE71" s="74">
        <f t="shared" si="38"/>
        <v>-2495684</v>
      </c>
      <c r="BF71" s="74">
        <f t="shared" si="46"/>
        <v>-2495684</v>
      </c>
      <c r="BG71" s="74">
        <f t="shared" si="46"/>
        <v>-2139050.7564000003</v>
      </c>
      <c r="BH71" s="74">
        <f t="shared" si="46"/>
        <v>-1782470.9953081198</v>
      </c>
      <c r="BI71" s="74">
        <f t="shared" si="46"/>
        <v>-1425976.796246496</v>
      </c>
      <c r="BJ71" s="74">
        <f t="shared" si="46"/>
        <v>-1069482.5971848723</v>
      </c>
      <c r="BK71" s="74">
        <f t="shared" si="46"/>
        <v>-713024.0475431541</v>
      </c>
      <c r="BL71" s="74">
        <f t="shared" si="46"/>
        <v>-356512.02377157705</v>
      </c>
      <c r="BM71" s="74"/>
      <c r="BO71" s="74">
        <f t="shared" si="47"/>
        <v>0</v>
      </c>
      <c r="BP71" s="74">
        <f t="shared" si="47"/>
        <v>-356633.24359999999</v>
      </c>
      <c r="BQ71" s="74">
        <f t="shared" si="47"/>
        <v>-356579.76109188003</v>
      </c>
      <c r="BR71" s="74">
        <f t="shared" si="47"/>
        <v>-356494.19906162401</v>
      </c>
      <c r="BS71" s="74">
        <f t="shared" si="47"/>
        <v>-356494.19906162401</v>
      </c>
      <c r="BT71" s="74">
        <f t="shared" si="47"/>
        <v>-356458.54964171792</v>
      </c>
      <c r="BU71" s="74">
        <f t="shared" si="47"/>
        <v>-356512.02377157705</v>
      </c>
      <c r="BV71" s="74">
        <f t="shared" si="45"/>
        <v>-356512.02377157705</v>
      </c>
      <c r="BX71" s="74">
        <f t="shared" si="17"/>
        <v>6076507</v>
      </c>
      <c r="BY71" s="74">
        <f t="shared" si="48"/>
        <v>5719873.7564000003</v>
      </c>
      <c r="BZ71" s="74">
        <f t="shared" si="48"/>
        <v>5363293.9953081198</v>
      </c>
      <c r="CA71" s="74">
        <f t="shared" si="48"/>
        <v>5006799.796246496</v>
      </c>
      <c r="CB71" s="74">
        <f t="shared" si="48"/>
        <v>4650305.5971848723</v>
      </c>
      <c r="CC71" s="74">
        <f t="shared" si="48"/>
        <v>4293847.0475431541</v>
      </c>
      <c r="CD71" s="74">
        <f t="shared" si="48"/>
        <v>3937335.023771577</v>
      </c>
      <c r="CE71" s="74">
        <f t="shared" si="48"/>
        <v>3580823</v>
      </c>
      <c r="CF71" s="74"/>
      <c r="CG71" s="74">
        <f t="shared" si="19"/>
        <v>6076507</v>
      </c>
      <c r="CH71" s="74">
        <f t="shared" si="49"/>
        <v>5719873.7564000003</v>
      </c>
      <c r="CI71" s="74">
        <f t="shared" si="49"/>
        <v>5363293.9953081198</v>
      </c>
      <c r="CJ71" s="74">
        <f t="shared" si="49"/>
        <v>5006799.796246496</v>
      </c>
      <c r="CK71" s="74">
        <f t="shared" si="49"/>
        <v>4650305.5971848723</v>
      </c>
      <c r="CL71" s="74">
        <f t="shared" si="49"/>
        <v>4293847.0475431541</v>
      </c>
      <c r="CM71" s="74">
        <f t="shared" si="49"/>
        <v>3937335.023771577</v>
      </c>
      <c r="CN71" s="74">
        <f t="shared" si="49"/>
        <v>3580823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 s="124">
        <v>0</v>
      </c>
      <c r="H72" s="6">
        <v>46</v>
      </c>
      <c r="I72" s="2" t="s">
        <v>233</v>
      </c>
      <c r="J72" s="60"/>
      <c r="K72" s="61">
        <v>1248.57</v>
      </c>
      <c r="L72" s="62"/>
      <c r="M72" s="63">
        <v>106</v>
      </c>
      <c r="N72" s="64">
        <f t="shared" si="21"/>
        <v>31.8</v>
      </c>
      <c r="O72" s="64">
        <f t="shared" si="22"/>
        <v>749.14</v>
      </c>
      <c r="P72" s="64">
        <f t="shared" si="23"/>
        <v>0</v>
      </c>
      <c r="Q72" s="64">
        <f t="shared" si="24"/>
        <v>0</v>
      </c>
      <c r="R72" s="65">
        <f t="shared" si="25"/>
        <v>0.08</v>
      </c>
      <c r="S72" s="65">
        <f t="shared" si="7"/>
        <v>0</v>
      </c>
      <c r="T72" s="64">
        <f t="shared" si="8"/>
        <v>0</v>
      </c>
      <c r="U72" s="64">
        <f t="shared" si="26"/>
        <v>0</v>
      </c>
      <c r="V72" s="63">
        <v>33</v>
      </c>
      <c r="W72" s="64">
        <f t="shared" si="27"/>
        <v>8.25</v>
      </c>
      <c r="X72" s="27">
        <f t="shared" si="28"/>
        <v>31.8</v>
      </c>
      <c r="Y72" s="11">
        <f t="shared" si="29"/>
        <v>1288.6199999999999</v>
      </c>
      <c r="Z72" s="123">
        <v>2527191742</v>
      </c>
      <c r="AA72" s="121">
        <v>7612</v>
      </c>
      <c r="AB72" s="27">
        <f t="shared" si="9"/>
        <v>332001.02</v>
      </c>
      <c r="AC72" s="10">
        <f t="shared" si="10"/>
        <v>1.2049939999999999</v>
      </c>
      <c r="AD72" s="121">
        <v>189505</v>
      </c>
      <c r="AE72" s="10">
        <f t="shared" si="11"/>
        <v>1.3037799999999999</v>
      </c>
      <c r="AF72" s="10">
        <f t="shared" si="39"/>
        <v>-0.23463000000000001</v>
      </c>
      <c r="AG72" s="66">
        <f t="shared" si="12"/>
        <v>0.01</v>
      </c>
      <c r="AH72" s="67">
        <f t="shared" si="13"/>
        <v>0</v>
      </c>
      <c r="AI72" s="68">
        <f t="shared" si="30"/>
        <v>0.01</v>
      </c>
      <c r="AJ72" s="63">
        <v>384</v>
      </c>
      <c r="AK72">
        <v>4</v>
      </c>
      <c r="AL72" s="26">
        <f t="shared" si="31"/>
        <v>153600</v>
      </c>
      <c r="AM72" s="63">
        <v>0</v>
      </c>
      <c r="AN72">
        <v>0</v>
      </c>
      <c r="AO72" s="26">
        <f t="shared" si="32"/>
        <v>0</v>
      </c>
      <c r="AP72" s="26">
        <f t="shared" si="14"/>
        <v>148513</v>
      </c>
      <c r="AQ72" s="26">
        <f t="shared" si="33"/>
        <v>302113</v>
      </c>
      <c r="AR72" s="69">
        <v>177907</v>
      </c>
      <c r="AS72" s="69">
        <f t="shared" si="40"/>
        <v>302113</v>
      </c>
      <c r="AT72" s="63">
        <v>279493</v>
      </c>
      <c r="AU72" s="26">
        <f t="shared" si="41"/>
        <v>22620</v>
      </c>
      <c r="AV72" s="70" t="str">
        <f t="shared" si="43"/>
        <v>Yes</v>
      </c>
      <c r="AW72" s="69">
        <f t="shared" si="34"/>
        <v>22620</v>
      </c>
      <c r="AX72" s="71">
        <f t="shared" si="35"/>
        <v>302113</v>
      </c>
      <c r="AY72" s="72">
        <f t="shared" si="42"/>
        <v>302113</v>
      </c>
      <c r="AZ72" s="73">
        <f t="shared" si="36"/>
        <v>22620</v>
      </c>
      <c r="BA72" s="73"/>
      <c r="BB72" s="73">
        <f t="shared" si="37"/>
        <v>11894.683918402652</v>
      </c>
      <c r="BC72" s="26"/>
      <c r="BE72" s="74">
        <f t="shared" si="38"/>
        <v>0</v>
      </c>
      <c r="BF72" s="74">
        <f t="shared" si="46"/>
        <v>0</v>
      </c>
      <c r="BG72" s="74">
        <f t="shared" si="46"/>
        <v>0</v>
      </c>
      <c r="BH72" s="74">
        <f t="shared" si="46"/>
        <v>0</v>
      </c>
      <c r="BI72" s="74">
        <f t="shared" si="46"/>
        <v>0</v>
      </c>
      <c r="BJ72" s="74">
        <f t="shared" si="46"/>
        <v>0</v>
      </c>
      <c r="BK72" s="74">
        <f t="shared" si="46"/>
        <v>0</v>
      </c>
      <c r="BL72" s="74">
        <f t="shared" si="46"/>
        <v>0</v>
      </c>
      <c r="BM72" s="74"/>
      <c r="BO72" s="74">
        <f t="shared" si="47"/>
        <v>0</v>
      </c>
      <c r="BP72" s="74">
        <f t="shared" si="47"/>
        <v>0</v>
      </c>
      <c r="BQ72" s="74">
        <f t="shared" si="47"/>
        <v>0</v>
      </c>
      <c r="BR72" s="74">
        <f t="shared" si="47"/>
        <v>0</v>
      </c>
      <c r="BS72" s="74">
        <f t="shared" si="47"/>
        <v>0</v>
      </c>
      <c r="BT72" s="74">
        <f t="shared" si="47"/>
        <v>0</v>
      </c>
      <c r="BU72" s="74">
        <f t="shared" si="47"/>
        <v>0</v>
      </c>
      <c r="BV72" s="74">
        <f t="shared" si="45"/>
        <v>0</v>
      </c>
      <c r="BX72" s="74">
        <f t="shared" si="17"/>
        <v>302113</v>
      </c>
      <c r="BY72" s="74">
        <f t="shared" si="48"/>
        <v>302113</v>
      </c>
      <c r="BZ72" s="74">
        <f t="shared" si="48"/>
        <v>302113</v>
      </c>
      <c r="CA72" s="74">
        <f t="shared" si="48"/>
        <v>302113</v>
      </c>
      <c r="CB72" s="74">
        <f t="shared" si="48"/>
        <v>302113</v>
      </c>
      <c r="CC72" s="74">
        <f t="shared" si="48"/>
        <v>302113</v>
      </c>
      <c r="CD72" s="74">
        <f t="shared" si="48"/>
        <v>302113</v>
      </c>
      <c r="CE72" s="74">
        <f t="shared" si="48"/>
        <v>302113</v>
      </c>
      <c r="CF72" s="74"/>
      <c r="CG72" s="74">
        <f t="shared" si="19"/>
        <v>302113</v>
      </c>
      <c r="CH72" s="74">
        <f t="shared" si="49"/>
        <v>302113</v>
      </c>
      <c r="CI72" s="74">
        <f t="shared" si="49"/>
        <v>302113</v>
      </c>
      <c r="CJ72" s="74">
        <f t="shared" si="49"/>
        <v>302113</v>
      </c>
      <c r="CK72" s="74">
        <f t="shared" si="49"/>
        <v>302113</v>
      </c>
      <c r="CL72" s="74">
        <f t="shared" si="49"/>
        <v>302113</v>
      </c>
      <c r="CM72" s="74">
        <f t="shared" si="49"/>
        <v>302113</v>
      </c>
      <c r="CN72" s="74">
        <f t="shared" si="49"/>
        <v>302113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 s="124">
        <v>37</v>
      </c>
      <c r="H73" s="6">
        <v>47</v>
      </c>
      <c r="I73" s="2" t="s">
        <v>234</v>
      </c>
      <c r="J73" s="60"/>
      <c r="K73" s="61">
        <v>1078.75</v>
      </c>
      <c r="L73" s="76"/>
      <c r="M73" s="63">
        <v>582</v>
      </c>
      <c r="N73" s="64">
        <f t="shared" si="21"/>
        <v>174.6</v>
      </c>
      <c r="O73" s="64">
        <f t="shared" si="22"/>
        <v>647.25</v>
      </c>
      <c r="P73" s="64">
        <f t="shared" si="23"/>
        <v>0</v>
      </c>
      <c r="Q73" s="64">
        <f t="shared" si="24"/>
        <v>0</v>
      </c>
      <c r="R73" s="65">
        <f t="shared" si="25"/>
        <v>0.54</v>
      </c>
      <c r="S73" s="65">
        <f t="shared" si="7"/>
        <v>0</v>
      </c>
      <c r="T73" s="64">
        <f t="shared" si="8"/>
        <v>0</v>
      </c>
      <c r="U73" s="64">
        <f t="shared" si="26"/>
        <v>0</v>
      </c>
      <c r="V73" s="63">
        <v>60</v>
      </c>
      <c r="W73" s="64">
        <f t="shared" si="27"/>
        <v>15</v>
      </c>
      <c r="X73" s="27">
        <f t="shared" si="28"/>
        <v>174.6</v>
      </c>
      <c r="Y73" s="11">
        <f t="shared" si="29"/>
        <v>1268.3499999999999</v>
      </c>
      <c r="Z73" s="123">
        <v>2034570222.6700001</v>
      </c>
      <c r="AA73" s="121">
        <v>11157</v>
      </c>
      <c r="AB73" s="27">
        <f t="shared" si="9"/>
        <v>182358.18</v>
      </c>
      <c r="AC73" s="10">
        <f t="shared" si="10"/>
        <v>0.66186699999999998</v>
      </c>
      <c r="AD73" s="121">
        <v>95264</v>
      </c>
      <c r="AE73" s="10">
        <f t="shared" si="11"/>
        <v>0.65540900000000002</v>
      </c>
      <c r="AF73" s="10">
        <f t="shared" si="39"/>
        <v>0.34006999999999998</v>
      </c>
      <c r="AG73" s="66">
        <f t="shared" si="12"/>
        <v>0.34006999999999998</v>
      </c>
      <c r="AH73" s="67">
        <f t="shared" si="13"/>
        <v>0</v>
      </c>
      <c r="AI73" s="68">
        <f t="shared" si="30"/>
        <v>0.34006999999999998</v>
      </c>
      <c r="AJ73" s="63">
        <v>0</v>
      </c>
      <c r="AK73">
        <v>0</v>
      </c>
      <c r="AL73" s="26">
        <f t="shared" si="31"/>
        <v>0</v>
      </c>
      <c r="AM73" s="63">
        <v>0</v>
      </c>
      <c r="AN73">
        <v>0</v>
      </c>
      <c r="AO73" s="26">
        <f t="shared" si="32"/>
        <v>0</v>
      </c>
      <c r="AP73" s="26">
        <f t="shared" si="14"/>
        <v>4971053</v>
      </c>
      <c r="AQ73" s="26">
        <f t="shared" si="33"/>
        <v>4971053</v>
      </c>
      <c r="AR73" s="69">
        <v>5669122</v>
      </c>
      <c r="AS73" s="69">
        <f t="shared" si="40"/>
        <v>5669122</v>
      </c>
      <c r="AT73" s="63">
        <v>5669122</v>
      </c>
      <c r="AU73" s="26">
        <f t="shared" si="41"/>
        <v>698069</v>
      </c>
      <c r="AV73" s="70" t="str">
        <f t="shared" si="43"/>
        <v>No</v>
      </c>
      <c r="AW73" s="69">
        <f t="shared" si="34"/>
        <v>0</v>
      </c>
      <c r="AX73" s="71">
        <f t="shared" si="35"/>
        <v>5669122</v>
      </c>
      <c r="AY73" s="72">
        <f t="shared" si="42"/>
        <v>5669122</v>
      </c>
      <c r="AZ73" s="73">
        <f t="shared" si="36"/>
        <v>0</v>
      </c>
      <c r="BA73" s="73"/>
      <c r="BB73" s="73">
        <f t="shared" si="37"/>
        <v>13550.622247972189</v>
      </c>
      <c r="BC73" s="26"/>
      <c r="BE73" s="74">
        <f t="shared" si="38"/>
        <v>-698069</v>
      </c>
      <c r="BF73" s="74">
        <f t="shared" si="46"/>
        <v>-698069</v>
      </c>
      <c r="BG73" s="74">
        <f t="shared" si="46"/>
        <v>-698069</v>
      </c>
      <c r="BH73" s="74">
        <f t="shared" si="46"/>
        <v>-698069</v>
      </c>
      <c r="BI73" s="74">
        <f t="shared" si="46"/>
        <v>-698069</v>
      </c>
      <c r="BJ73" s="74">
        <f t="shared" si="46"/>
        <v>-698069</v>
      </c>
      <c r="BK73" s="74">
        <f t="shared" si="46"/>
        <v>-698069</v>
      </c>
      <c r="BL73" s="74">
        <f t="shared" si="46"/>
        <v>-698069</v>
      </c>
      <c r="BM73" s="74"/>
      <c r="BO73" s="74">
        <f t="shared" si="47"/>
        <v>0</v>
      </c>
      <c r="BP73" s="74">
        <f t="shared" si="47"/>
        <v>-99754.060100000002</v>
      </c>
      <c r="BQ73" s="74">
        <f t="shared" si="47"/>
        <v>-116368.10229999998</v>
      </c>
      <c r="BR73" s="74">
        <f t="shared" si="47"/>
        <v>-139613.80000000002</v>
      </c>
      <c r="BS73" s="74">
        <f t="shared" si="47"/>
        <v>-174517.25</v>
      </c>
      <c r="BT73" s="74">
        <f t="shared" si="47"/>
        <v>-232666.3977</v>
      </c>
      <c r="BU73" s="74">
        <f t="shared" si="47"/>
        <v>-349034.5</v>
      </c>
      <c r="BV73" s="74">
        <f t="shared" si="45"/>
        <v>-698069</v>
      </c>
      <c r="BX73" s="74">
        <f t="shared" si="17"/>
        <v>5669122</v>
      </c>
      <c r="BY73" s="74">
        <f t="shared" si="48"/>
        <v>5569367.9398999996</v>
      </c>
      <c r="BZ73" s="74">
        <f t="shared" si="48"/>
        <v>5552753.8976999996</v>
      </c>
      <c r="CA73" s="74">
        <f t="shared" si="48"/>
        <v>5529508.2000000002</v>
      </c>
      <c r="CB73" s="74">
        <f t="shared" si="48"/>
        <v>5494604.75</v>
      </c>
      <c r="CC73" s="74">
        <f t="shared" si="48"/>
        <v>5436455.6023000004</v>
      </c>
      <c r="CD73" s="74">
        <f t="shared" si="48"/>
        <v>5320087.5</v>
      </c>
      <c r="CE73" s="74">
        <f t="shared" si="48"/>
        <v>4971053</v>
      </c>
      <c r="CF73" s="74"/>
      <c r="CG73" s="74">
        <f t="shared" si="19"/>
        <v>5669122</v>
      </c>
      <c r="CH73" s="74">
        <f t="shared" si="49"/>
        <v>5669122</v>
      </c>
      <c r="CI73" s="74">
        <f t="shared" si="49"/>
        <v>5669122</v>
      </c>
      <c r="CJ73" s="74">
        <f t="shared" si="49"/>
        <v>5669122</v>
      </c>
      <c r="CK73" s="74">
        <f t="shared" si="49"/>
        <v>5669122</v>
      </c>
      <c r="CL73" s="74">
        <f t="shared" si="49"/>
        <v>5669122</v>
      </c>
      <c r="CM73" s="74">
        <f t="shared" si="49"/>
        <v>5669122</v>
      </c>
      <c r="CN73" s="74">
        <f t="shared" si="49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 s="124">
        <v>0</v>
      </c>
      <c r="H74" s="6">
        <v>48</v>
      </c>
      <c r="I74" s="2" t="s">
        <v>235</v>
      </c>
      <c r="J74" s="60"/>
      <c r="K74" s="61">
        <v>2493.41</v>
      </c>
      <c r="L74" s="62"/>
      <c r="M74" s="63">
        <v>511</v>
      </c>
      <c r="N74" s="64">
        <f t="shared" si="21"/>
        <v>153.30000000000001</v>
      </c>
      <c r="O74" s="64">
        <f t="shared" si="22"/>
        <v>1496.05</v>
      </c>
      <c r="P74" s="64">
        <f t="shared" si="23"/>
        <v>0</v>
      </c>
      <c r="Q74" s="64">
        <f t="shared" si="24"/>
        <v>0</v>
      </c>
      <c r="R74" s="65">
        <f t="shared" si="25"/>
        <v>0.2</v>
      </c>
      <c r="S74" s="65">
        <f t="shared" si="7"/>
        <v>0</v>
      </c>
      <c r="T74" s="64">
        <f t="shared" si="8"/>
        <v>0</v>
      </c>
      <c r="U74" s="64">
        <f t="shared" si="26"/>
        <v>0</v>
      </c>
      <c r="V74" s="63">
        <v>50</v>
      </c>
      <c r="W74" s="64">
        <f t="shared" si="27"/>
        <v>12.5</v>
      </c>
      <c r="X74" s="27">
        <f t="shared" si="28"/>
        <v>153.30000000000001</v>
      </c>
      <c r="Y74" s="11">
        <f t="shared" si="29"/>
        <v>2659.21</v>
      </c>
      <c r="Z74" s="123">
        <v>2974178764.3299999</v>
      </c>
      <c r="AA74" s="121">
        <v>16700</v>
      </c>
      <c r="AB74" s="27">
        <f t="shared" si="9"/>
        <v>178094.54</v>
      </c>
      <c r="AC74" s="10">
        <f t="shared" si="10"/>
        <v>0.64639199999999997</v>
      </c>
      <c r="AD74" s="121">
        <v>125797</v>
      </c>
      <c r="AE74" s="10">
        <f t="shared" si="11"/>
        <v>0.86547399999999997</v>
      </c>
      <c r="AF74" s="10">
        <f t="shared" si="39"/>
        <v>0.287883</v>
      </c>
      <c r="AG74" s="66">
        <f t="shared" si="12"/>
        <v>0.287883</v>
      </c>
      <c r="AH74" s="67">
        <f t="shared" si="13"/>
        <v>0</v>
      </c>
      <c r="AI74" s="68">
        <f t="shared" si="30"/>
        <v>0.287883</v>
      </c>
      <c r="AJ74" s="63">
        <v>0</v>
      </c>
      <c r="AK74">
        <v>0</v>
      </c>
      <c r="AL74" s="26">
        <f t="shared" si="31"/>
        <v>0</v>
      </c>
      <c r="AM74" s="63">
        <v>0</v>
      </c>
      <c r="AN74">
        <v>0</v>
      </c>
      <c r="AO74" s="26">
        <f t="shared" si="32"/>
        <v>0</v>
      </c>
      <c r="AP74" s="26">
        <f t="shared" si="14"/>
        <v>8822864</v>
      </c>
      <c r="AQ74" s="26">
        <f t="shared" si="33"/>
        <v>8822864</v>
      </c>
      <c r="AR74" s="69">
        <v>9684435</v>
      </c>
      <c r="AS74" s="69">
        <f t="shared" si="40"/>
        <v>8822864</v>
      </c>
      <c r="AT74" s="63">
        <v>10341646</v>
      </c>
      <c r="AU74" s="26">
        <f t="shared" si="41"/>
        <v>1518782</v>
      </c>
      <c r="AV74" s="70" t="str">
        <f t="shared" si="43"/>
        <v>No</v>
      </c>
      <c r="AW74" s="69">
        <f t="shared" si="34"/>
        <v>0</v>
      </c>
      <c r="AX74" s="71">
        <f t="shared" si="35"/>
        <v>10341646</v>
      </c>
      <c r="AY74" s="72">
        <f t="shared" si="42"/>
        <v>10341646</v>
      </c>
      <c r="AZ74" s="73">
        <f t="shared" si="36"/>
        <v>0</v>
      </c>
      <c r="BA74" s="73"/>
      <c r="BB74" s="73">
        <f t="shared" si="37"/>
        <v>12291.358120004332</v>
      </c>
      <c r="BC74" s="26"/>
      <c r="BE74" s="74">
        <f t="shared" si="38"/>
        <v>-1518782</v>
      </c>
      <c r="BF74" s="74">
        <f t="shared" si="46"/>
        <v>-1518782</v>
      </c>
      <c r="BG74" s="74">
        <f t="shared" si="46"/>
        <v>-1301748.0522000007</v>
      </c>
      <c r="BH74" s="74">
        <f t="shared" si="46"/>
        <v>-1084746.6518982612</v>
      </c>
      <c r="BI74" s="74">
        <f t="shared" si="46"/>
        <v>-867797.3215186093</v>
      </c>
      <c r="BJ74" s="74">
        <f t="shared" si="46"/>
        <v>-650847.99113895744</v>
      </c>
      <c r="BK74" s="74">
        <f t="shared" si="46"/>
        <v>-433920.35569234379</v>
      </c>
      <c r="BL74" s="74">
        <f t="shared" si="46"/>
        <v>-216960.17784617096</v>
      </c>
      <c r="BM74" s="74"/>
      <c r="BO74" s="74">
        <f t="shared" si="47"/>
        <v>0</v>
      </c>
      <c r="BP74" s="74">
        <f t="shared" si="47"/>
        <v>-217033.94779999999</v>
      </c>
      <c r="BQ74" s="74">
        <f t="shared" si="47"/>
        <v>-217001.4003017401</v>
      </c>
      <c r="BR74" s="74">
        <f t="shared" si="47"/>
        <v>-216949.33037965224</v>
      </c>
      <c r="BS74" s="74">
        <f t="shared" si="47"/>
        <v>-216949.33037965233</v>
      </c>
      <c r="BT74" s="74">
        <f t="shared" si="47"/>
        <v>-216927.6354466145</v>
      </c>
      <c r="BU74" s="74">
        <f t="shared" si="47"/>
        <v>-216960.17784617189</v>
      </c>
      <c r="BV74" s="74">
        <f t="shared" si="45"/>
        <v>-216960.17784617096</v>
      </c>
      <c r="BX74" s="74">
        <f t="shared" si="17"/>
        <v>10341646</v>
      </c>
      <c r="BY74" s="74">
        <f t="shared" si="48"/>
        <v>10124612.052200001</v>
      </c>
      <c r="BZ74" s="74">
        <f t="shared" si="48"/>
        <v>9907610.6518982612</v>
      </c>
      <c r="CA74" s="74">
        <f t="shared" si="48"/>
        <v>9690661.3215186093</v>
      </c>
      <c r="CB74" s="74">
        <f t="shared" si="48"/>
        <v>9473711.9911389574</v>
      </c>
      <c r="CC74" s="74">
        <f t="shared" si="48"/>
        <v>9256784.3556923438</v>
      </c>
      <c r="CD74" s="74">
        <f t="shared" si="48"/>
        <v>9039824.177846171</v>
      </c>
      <c r="CE74" s="74">
        <f t="shared" si="48"/>
        <v>8822864</v>
      </c>
      <c r="CF74" s="74"/>
      <c r="CG74" s="74">
        <f t="shared" si="19"/>
        <v>10341646</v>
      </c>
      <c r="CH74" s="74">
        <f t="shared" si="49"/>
        <v>10124612.052200001</v>
      </c>
      <c r="CI74" s="74">
        <f t="shared" si="49"/>
        <v>9907610.6518982612</v>
      </c>
      <c r="CJ74" s="74">
        <f t="shared" si="49"/>
        <v>9690661.3215186093</v>
      </c>
      <c r="CK74" s="74">
        <f t="shared" si="49"/>
        <v>9473711.9911389574</v>
      </c>
      <c r="CL74" s="74">
        <f t="shared" si="49"/>
        <v>9256784.3556923438</v>
      </c>
      <c r="CM74" s="74">
        <f t="shared" si="49"/>
        <v>9039824.177846171</v>
      </c>
      <c r="CN74" s="74">
        <f t="shared" si="49"/>
        <v>8822864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 s="124">
        <v>31</v>
      </c>
      <c r="H75" s="6">
        <v>49</v>
      </c>
      <c r="I75" s="2" t="s">
        <v>236</v>
      </c>
      <c r="J75" s="60"/>
      <c r="K75" s="61">
        <v>4853.21</v>
      </c>
      <c r="L75" s="76"/>
      <c r="M75" s="63">
        <v>2415</v>
      </c>
      <c r="N75" s="64">
        <f t="shared" si="21"/>
        <v>724.5</v>
      </c>
      <c r="O75" s="64">
        <f t="shared" si="22"/>
        <v>2911.93</v>
      </c>
      <c r="P75" s="64">
        <f t="shared" si="23"/>
        <v>0</v>
      </c>
      <c r="Q75" s="64">
        <f t="shared" si="24"/>
        <v>0</v>
      </c>
      <c r="R75" s="65">
        <f t="shared" si="25"/>
        <v>0.5</v>
      </c>
      <c r="S75" s="65">
        <f t="shared" si="7"/>
        <v>0</v>
      </c>
      <c r="T75" s="64">
        <f t="shared" si="8"/>
        <v>0</v>
      </c>
      <c r="U75" s="64">
        <f t="shared" si="26"/>
        <v>0</v>
      </c>
      <c r="V75" s="63">
        <v>194</v>
      </c>
      <c r="W75" s="64">
        <f t="shared" si="27"/>
        <v>48.5</v>
      </c>
      <c r="X75" s="27">
        <f t="shared" si="28"/>
        <v>724.5</v>
      </c>
      <c r="Y75" s="11">
        <f t="shared" si="29"/>
        <v>5626.21</v>
      </c>
      <c r="Z75" s="123">
        <v>6180339378.3299999</v>
      </c>
      <c r="AA75" s="121">
        <v>41100</v>
      </c>
      <c r="AB75" s="27">
        <f t="shared" si="9"/>
        <v>150373.22</v>
      </c>
      <c r="AC75" s="10">
        <f t="shared" si="10"/>
        <v>0.54577799999999999</v>
      </c>
      <c r="AD75" s="121">
        <v>91141</v>
      </c>
      <c r="AE75" s="10">
        <f t="shared" si="11"/>
        <v>0.62704300000000002</v>
      </c>
      <c r="AF75" s="10">
        <f t="shared" si="39"/>
        <v>0.42984299999999998</v>
      </c>
      <c r="AG75" s="66">
        <f t="shared" si="12"/>
        <v>0.42984299999999998</v>
      </c>
      <c r="AH75" s="67">
        <f t="shared" si="13"/>
        <v>0</v>
      </c>
      <c r="AI75" s="68">
        <f t="shared" si="30"/>
        <v>0.42984299999999998</v>
      </c>
      <c r="AJ75" s="63">
        <v>0</v>
      </c>
      <c r="AK75">
        <v>0</v>
      </c>
      <c r="AL75" s="26">
        <f t="shared" si="31"/>
        <v>0</v>
      </c>
      <c r="AM75" s="63">
        <v>0</v>
      </c>
      <c r="AN75">
        <v>0</v>
      </c>
      <c r="AO75" s="26">
        <f t="shared" si="32"/>
        <v>0</v>
      </c>
      <c r="AP75" s="26">
        <f t="shared" si="14"/>
        <v>27871910</v>
      </c>
      <c r="AQ75" s="26">
        <f t="shared" si="33"/>
        <v>27871910</v>
      </c>
      <c r="AR75" s="69">
        <v>28585010</v>
      </c>
      <c r="AS75" s="69">
        <f t="shared" si="40"/>
        <v>29823645</v>
      </c>
      <c r="AT75" s="63">
        <v>29823645</v>
      </c>
      <c r="AU75" s="26">
        <f t="shared" si="41"/>
        <v>1951735</v>
      </c>
      <c r="AV75" s="70" t="str">
        <f t="shared" si="43"/>
        <v>No</v>
      </c>
      <c r="AW75" s="69">
        <f t="shared" si="34"/>
        <v>0</v>
      </c>
      <c r="AX75" s="71">
        <f t="shared" si="35"/>
        <v>29823645</v>
      </c>
      <c r="AY75" s="72">
        <f t="shared" si="42"/>
        <v>29823645</v>
      </c>
      <c r="AZ75" s="73">
        <f t="shared" si="36"/>
        <v>0</v>
      </c>
      <c r="BA75" s="73"/>
      <c r="BB75" s="73">
        <f t="shared" si="37"/>
        <v>13360.65619455989</v>
      </c>
      <c r="BC75" s="26"/>
      <c r="BE75" s="74">
        <f t="shared" si="38"/>
        <v>-1951735</v>
      </c>
      <c r="BF75" s="74">
        <f t="shared" si="46"/>
        <v>-1951735</v>
      </c>
      <c r="BG75" s="74">
        <f t="shared" si="46"/>
        <v>-1951735</v>
      </c>
      <c r="BH75" s="74">
        <f t="shared" si="46"/>
        <v>-1951735</v>
      </c>
      <c r="BI75" s="74">
        <f t="shared" si="46"/>
        <v>-1951735</v>
      </c>
      <c r="BJ75" s="74">
        <f t="shared" si="46"/>
        <v>-1951735</v>
      </c>
      <c r="BK75" s="74">
        <f t="shared" si="46"/>
        <v>-1951735</v>
      </c>
      <c r="BL75" s="74">
        <f t="shared" si="46"/>
        <v>-1951735</v>
      </c>
      <c r="BM75" s="74"/>
      <c r="BO75" s="74">
        <f t="shared" si="47"/>
        <v>0</v>
      </c>
      <c r="BP75" s="74">
        <f t="shared" si="47"/>
        <v>-278902.93150000001</v>
      </c>
      <c r="BQ75" s="74">
        <f t="shared" si="47"/>
        <v>-325354.22449999995</v>
      </c>
      <c r="BR75" s="74">
        <f t="shared" si="47"/>
        <v>-390347</v>
      </c>
      <c r="BS75" s="74">
        <f t="shared" si="47"/>
        <v>-487933.75</v>
      </c>
      <c r="BT75" s="74">
        <f t="shared" si="47"/>
        <v>-650513.27549999999</v>
      </c>
      <c r="BU75" s="74">
        <f t="shared" si="47"/>
        <v>-975867.5</v>
      </c>
      <c r="BV75" s="74">
        <f t="shared" si="45"/>
        <v>-1951735</v>
      </c>
      <c r="BX75" s="74">
        <f t="shared" si="17"/>
        <v>29823645</v>
      </c>
      <c r="BY75" s="74">
        <f t="shared" si="48"/>
        <v>29544742.068500001</v>
      </c>
      <c r="BZ75" s="74">
        <f t="shared" si="48"/>
        <v>29498290.7755</v>
      </c>
      <c r="CA75" s="74">
        <f t="shared" si="48"/>
        <v>29433298</v>
      </c>
      <c r="CB75" s="74">
        <f t="shared" si="48"/>
        <v>29335711.25</v>
      </c>
      <c r="CC75" s="74">
        <f t="shared" si="48"/>
        <v>29173131.7245</v>
      </c>
      <c r="CD75" s="74">
        <f t="shared" si="48"/>
        <v>28847777.5</v>
      </c>
      <c r="CE75" s="74">
        <f t="shared" si="48"/>
        <v>27871910</v>
      </c>
      <c r="CF75" s="74"/>
      <c r="CG75" s="74">
        <f t="shared" si="19"/>
        <v>29823645</v>
      </c>
      <c r="CH75" s="74">
        <f t="shared" ref="CH75:CN90" si="50">IF(OR($C75=1,$B75=1),MAX(BY75,CG75,$AR75),BY75)</f>
        <v>29823645</v>
      </c>
      <c r="CI75" s="74">
        <f t="shared" si="50"/>
        <v>29823645</v>
      </c>
      <c r="CJ75" s="74">
        <f t="shared" si="50"/>
        <v>29823645</v>
      </c>
      <c r="CK75" s="74">
        <f t="shared" si="50"/>
        <v>29823645</v>
      </c>
      <c r="CL75" s="74">
        <f t="shared" si="50"/>
        <v>29823645</v>
      </c>
      <c r="CM75" s="74">
        <f t="shared" si="50"/>
        <v>29823645</v>
      </c>
      <c r="CN75" s="74">
        <f t="shared" si="50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 s="124">
        <v>0</v>
      </c>
      <c r="H76" s="6">
        <v>50</v>
      </c>
      <c r="I76" s="2" t="s">
        <v>237</v>
      </c>
      <c r="J76" s="60"/>
      <c r="K76" s="61">
        <v>515.57000000000005</v>
      </c>
      <c r="L76" s="62"/>
      <c r="M76" s="63">
        <v>112</v>
      </c>
      <c r="N76" s="64">
        <f t="shared" si="21"/>
        <v>33.6</v>
      </c>
      <c r="O76" s="64">
        <f t="shared" si="22"/>
        <v>309.33999999999997</v>
      </c>
      <c r="P76" s="64">
        <f t="shared" si="23"/>
        <v>0</v>
      </c>
      <c r="Q76" s="64">
        <f t="shared" si="24"/>
        <v>0</v>
      </c>
      <c r="R76" s="65">
        <f t="shared" si="25"/>
        <v>0.22</v>
      </c>
      <c r="S76" s="65">
        <f t="shared" si="7"/>
        <v>0</v>
      </c>
      <c r="T76" s="64">
        <f t="shared" si="8"/>
        <v>0</v>
      </c>
      <c r="U76" s="64">
        <f t="shared" si="26"/>
        <v>0</v>
      </c>
      <c r="V76" s="63">
        <v>16</v>
      </c>
      <c r="W76" s="64">
        <f t="shared" si="27"/>
        <v>4</v>
      </c>
      <c r="X76" s="27">
        <f t="shared" si="28"/>
        <v>33.6</v>
      </c>
      <c r="Y76" s="11">
        <f t="shared" si="29"/>
        <v>553.17000000000007</v>
      </c>
      <c r="Z76" s="123">
        <v>2242439008</v>
      </c>
      <c r="AA76" s="121">
        <v>6766</v>
      </c>
      <c r="AB76" s="27">
        <f t="shared" si="9"/>
        <v>331427.58</v>
      </c>
      <c r="AC76" s="10">
        <f t="shared" si="10"/>
        <v>1.2029129999999999</v>
      </c>
      <c r="AD76" s="121">
        <v>100767</v>
      </c>
      <c r="AE76" s="10">
        <f t="shared" si="11"/>
        <v>0.69326900000000002</v>
      </c>
      <c r="AF76" s="10">
        <f t="shared" si="39"/>
        <v>-5.0020000000000002E-2</v>
      </c>
      <c r="AG76" s="66">
        <f t="shared" si="12"/>
        <v>0.01</v>
      </c>
      <c r="AH76" s="67">
        <f t="shared" si="13"/>
        <v>0</v>
      </c>
      <c r="AI76" s="68">
        <f t="shared" si="30"/>
        <v>0.01</v>
      </c>
      <c r="AJ76" s="63">
        <v>253</v>
      </c>
      <c r="AK76">
        <v>6</v>
      </c>
      <c r="AL76" s="26">
        <f t="shared" si="31"/>
        <v>151800</v>
      </c>
      <c r="AM76" s="63">
        <v>0</v>
      </c>
      <c r="AN76">
        <v>0</v>
      </c>
      <c r="AO76" s="26">
        <f t="shared" si="32"/>
        <v>0</v>
      </c>
      <c r="AP76" s="26">
        <f t="shared" si="14"/>
        <v>63753</v>
      </c>
      <c r="AQ76" s="26">
        <f t="shared" si="33"/>
        <v>215553</v>
      </c>
      <c r="AR76" s="69">
        <v>105052</v>
      </c>
      <c r="AS76" s="69">
        <f t="shared" si="40"/>
        <v>215553</v>
      </c>
      <c r="AT76" s="63">
        <v>213526</v>
      </c>
      <c r="AU76" s="26">
        <f t="shared" si="41"/>
        <v>2027</v>
      </c>
      <c r="AV76" s="70" t="str">
        <f t="shared" si="43"/>
        <v>Yes</v>
      </c>
      <c r="AW76" s="69">
        <f t="shared" si="34"/>
        <v>2027</v>
      </c>
      <c r="AX76" s="71">
        <f t="shared" si="35"/>
        <v>215553</v>
      </c>
      <c r="AY76" s="72">
        <f t="shared" si="42"/>
        <v>215553</v>
      </c>
      <c r="AZ76" s="73">
        <f t="shared" si="36"/>
        <v>2027</v>
      </c>
      <c r="BA76" s="73"/>
      <c r="BB76" s="73">
        <f t="shared" si="37"/>
        <v>12365.506623736836</v>
      </c>
      <c r="BC76" s="26"/>
      <c r="BE76" s="74">
        <f t="shared" si="38"/>
        <v>0</v>
      </c>
      <c r="BF76" s="74">
        <f t="shared" si="46"/>
        <v>0</v>
      </c>
      <c r="BG76" s="74">
        <f t="shared" si="46"/>
        <v>0</v>
      </c>
      <c r="BH76" s="74">
        <f t="shared" si="46"/>
        <v>0</v>
      </c>
      <c r="BI76" s="74">
        <f t="shared" si="46"/>
        <v>0</v>
      </c>
      <c r="BJ76" s="74">
        <f t="shared" si="46"/>
        <v>0</v>
      </c>
      <c r="BK76" s="74">
        <f t="shared" si="46"/>
        <v>0</v>
      </c>
      <c r="BL76" s="74">
        <f t="shared" si="46"/>
        <v>0</v>
      </c>
      <c r="BM76" s="74"/>
      <c r="BO76" s="74">
        <f t="shared" si="47"/>
        <v>0</v>
      </c>
      <c r="BP76" s="74">
        <f t="shared" si="47"/>
        <v>0</v>
      </c>
      <c r="BQ76" s="74">
        <f t="shared" si="47"/>
        <v>0</v>
      </c>
      <c r="BR76" s="74">
        <f t="shared" si="47"/>
        <v>0</v>
      </c>
      <c r="BS76" s="74">
        <f t="shared" si="47"/>
        <v>0</v>
      </c>
      <c r="BT76" s="74">
        <f t="shared" si="47"/>
        <v>0</v>
      </c>
      <c r="BU76" s="74">
        <f t="shared" si="47"/>
        <v>0</v>
      </c>
      <c r="BV76" s="74">
        <f t="shared" si="45"/>
        <v>0</v>
      </c>
      <c r="BX76" s="74">
        <f t="shared" si="17"/>
        <v>215553</v>
      </c>
      <c r="BY76" s="74">
        <f t="shared" si="48"/>
        <v>215553</v>
      </c>
      <c r="BZ76" s="74">
        <f t="shared" si="48"/>
        <v>215553</v>
      </c>
      <c r="CA76" s="74">
        <f t="shared" si="48"/>
        <v>215553</v>
      </c>
      <c r="CB76" s="74">
        <f t="shared" si="48"/>
        <v>215553</v>
      </c>
      <c r="CC76" s="74">
        <f t="shared" si="48"/>
        <v>215553</v>
      </c>
      <c r="CD76" s="74">
        <f t="shared" si="48"/>
        <v>215553</v>
      </c>
      <c r="CE76" s="74">
        <f t="shared" si="48"/>
        <v>215553</v>
      </c>
      <c r="CF76" s="74"/>
      <c r="CG76" s="74">
        <f t="shared" si="19"/>
        <v>215553</v>
      </c>
      <c r="CH76" s="74">
        <f t="shared" si="50"/>
        <v>215553</v>
      </c>
      <c r="CI76" s="74">
        <f t="shared" si="50"/>
        <v>215553</v>
      </c>
      <c r="CJ76" s="74">
        <f t="shared" si="50"/>
        <v>215553</v>
      </c>
      <c r="CK76" s="74">
        <f t="shared" si="50"/>
        <v>215553</v>
      </c>
      <c r="CL76" s="74">
        <f t="shared" si="50"/>
        <v>215553</v>
      </c>
      <c r="CM76" s="74">
        <f t="shared" si="50"/>
        <v>215553</v>
      </c>
      <c r="CN76" s="74">
        <f t="shared" si="50"/>
        <v>215553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 s="124">
        <v>0</v>
      </c>
      <c r="H77" s="6">
        <v>51</v>
      </c>
      <c r="I77" s="2" t="s">
        <v>238</v>
      </c>
      <c r="J77" s="60"/>
      <c r="K77" s="61">
        <v>9095.2800000000007</v>
      </c>
      <c r="L77" s="62"/>
      <c r="M77" s="63">
        <v>1584</v>
      </c>
      <c r="N77" s="64">
        <f t="shared" si="21"/>
        <v>475.2</v>
      </c>
      <c r="O77" s="64">
        <f t="shared" si="22"/>
        <v>5457.17</v>
      </c>
      <c r="P77" s="64">
        <f t="shared" si="23"/>
        <v>0</v>
      </c>
      <c r="Q77" s="64">
        <f t="shared" si="24"/>
        <v>0</v>
      </c>
      <c r="R77" s="65">
        <f t="shared" si="25"/>
        <v>0.17</v>
      </c>
      <c r="S77" s="65">
        <f t="shared" si="7"/>
        <v>0</v>
      </c>
      <c r="T77" s="64">
        <f t="shared" si="8"/>
        <v>0</v>
      </c>
      <c r="U77" s="64">
        <f t="shared" si="26"/>
        <v>0</v>
      </c>
      <c r="V77" s="63">
        <v>337</v>
      </c>
      <c r="W77" s="64">
        <f t="shared" si="27"/>
        <v>84.25</v>
      </c>
      <c r="X77" s="27">
        <f t="shared" si="28"/>
        <v>475.2</v>
      </c>
      <c r="Y77" s="11">
        <f t="shared" si="29"/>
        <v>9654.7300000000014</v>
      </c>
      <c r="Z77" s="123">
        <v>22526002916.669998</v>
      </c>
      <c r="AA77" s="121">
        <v>62508</v>
      </c>
      <c r="AB77" s="27">
        <f t="shared" si="9"/>
        <v>360369.91999999998</v>
      </c>
      <c r="AC77" s="10">
        <f t="shared" si="10"/>
        <v>1.3079590000000001</v>
      </c>
      <c r="AD77" s="121">
        <v>168391</v>
      </c>
      <c r="AE77" s="10">
        <f t="shared" si="11"/>
        <v>1.158517</v>
      </c>
      <c r="AF77" s="10">
        <f t="shared" si="39"/>
        <v>-0.26312600000000003</v>
      </c>
      <c r="AG77" s="66">
        <f t="shared" si="12"/>
        <v>0.01</v>
      </c>
      <c r="AH77" s="67">
        <f t="shared" si="13"/>
        <v>0</v>
      </c>
      <c r="AI77" s="68">
        <f t="shared" si="30"/>
        <v>0.01</v>
      </c>
      <c r="AJ77" s="63">
        <v>0</v>
      </c>
      <c r="AK77">
        <v>0</v>
      </c>
      <c r="AL77" s="26">
        <f t="shared" si="31"/>
        <v>0</v>
      </c>
      <c r="AM77" s="63">
        <v>0</v>
      </c>
      <c r="AN77">
        <v>0</v>
      </c>
      <c r="AO77" s="26">
        <f t="shared" si="32"/>
        <v>0</v>
      </c>
      <c r="AP77" s="26">
        <f t="shared" si="14"/>
        <v>1112708</v>
      </c>
      <c r="AQ77" s="26">
        <f t="shared" si="33"/>
        <v>1112708</v>
      </c>
      <c r="AR77" s="69">
        <v>1087165</v>
      </c>
      <c r="AS77" s="69">
        <f t="shared" si="40"/>
        <v>1112708</v>
      </c>
      <c r="AT77" s="63">
        <v>1131021</v>
      </c>
      <c r="AU77" s="26">
        <f t="shared" si="41"/>
        <v>18313</v>
      </c>
      <c r="AV77" s="70" t="str">
        <f t="shared" si="43"/>
        <v>No</v>
      </c>
      <c r="AW77" s="69">
        <f t="shared" si="34"/>
        <v>0</v>
      </c>
      <c r="AX77" s="71">
        <f t="shared" si="35"/>
        <v>1131021</v>
      </c>
      <c r="AY77" s="72">
        <f t="shared" si="42"/>
        <v>1131021</v>
      </c>
      <c r="AZ77" s="73">
        <f t="shared" si="36"/>
        <v>0</v>
      </c>
      <c r="BA77" s="73"/>
      <c r="BB77" s="73">
        <f t="shared" si="37"/>
        <v>12233.901897467698</v>
      </c>
      <c r="BC77" s="26"/>
      <c r="BE77" s="74">
        <f t="shared" si="38"/>
        <v>-18313</v>
      </c>
      <c r="BF77" s="74">
        <f t="shared" si="46"/>
        <v>-18313</v>
      </c>
      <c r="BG77" s="74">
        <f t="shared" si="46"/>
        <v>-15696.072300000116</v>
      </c>
      <c r="BH77" s="74">
        <f t="shared" si="46"/>
        <v>-13079.537047590129</v>
      </c>
      <c r="BI77" s="74">
        <f t="shared" si="46"/>
        <v>-10463.629638072103</v>
      </c>
      <c r="BJ77" s="74">
        <f t="shared" si="46"/>
        <v>-7847.7222285540774</v>
      </c>
      <c r="BK77" s="74">
        <f t="shared" si="46"/>
        <v>-5232.0764097769279</v>
      </c>
      <c r="BL77" s="74">
        <f t="shared" si="46"/>
        <v>-2616.0382048883475</v>
      </c>
      <c r="BM77" s="74"/>
      <c r="BO77" s="74">
        <f t="shared" si="47"/>
        <v>0</v>
      </c>
      <c r="BP77" s="74">
        <f t="shared" si="47"/>
        <v>-2616.9277000000002</v>
      </c>
      <c r="BQ77" s="74">
        <f t="shared" si="47"/>
        <v>-2616.535252410019</v>
      </c>
      <c r="BR77" s="74">
        <f t="shared" si="47"/>
        <v>-2615.9074095180258</v>
      </c>
      <c r="BS77" s="74">
        <f t="shared" si="47"/>
        <v>-2615.9074095180258</v>
      </c>
      <c r="BT77" s="74">
        <f t="shared" si="47"/>
        <v>-2615.6458187770741</v>
      </c>
      <c r="BU77" s="74">
        <f t="shared" si="47"/>
        <v>-2616.038204888464</v>
      </c>
      <c r="BV77" s="74">
        <f t="shared" si="45"/>
        <v>-2616.0382048883475</v>
      </c>
      <c r="BX77" s="74">
        <f t="shared" si="17"/>
        <v>1131021</v>
      </c>
      <c r="BY77" s="74">
        <f t="shared" si="48"/>
        <v>1128404.0723000001</v>
      </c>
      <c r="BZ77" s="74">
        <f t="shared" si="48"/>
        <v>1125787.5370475901</v>
      </c>
      <c r="CA77" s="74">
        <f t="shared" si="48"/>
        <v>1123171.6296380721</v>
      </c>
      <c r="CB77" s="74">
        <f t="shared" si="48"/>
        <v>1120555.7222285541</v>
      </c>
      <c r="CC77" s="74">
        <f t="shared" si="48"/>
        <v>1117940.0764097769</v>
      </c>
      <c r="CD77" s="74">
        <f t="shared" si="48"/>
        <v>1115324.0382048883</v>
      </c>
      <c r="CE77" s="74">
        <f t="shared" si="48"/>
        <v>1112708</v>
      </c>
      <c r="CF77" s="74"/>
      <c r="CG77" s="74">
        <f t="shared" si="19"/>
        <v>1131021</v>
      </c>
      <c r="CH77" s="74">
        <f t="shared" si="50"/>
        <v>1128404.0723000001</v>
      </c>
      <c r="CI77" s="74">
        <f t="shared" si="50"/>
        <v>1125787.5370475901</v>
      </c>
      <c r="CJ77" s="74">
        <f t="shared" si="50"/>
        <v>1123171.6296380721</v>
      </c>
      <c r="CK77" s="74">
        <f t="shared" si="50"/>
        <v>1120555.7222285541</v>
      </c>
      <c r="CL77" s="74">
        <f t="shared" si="50"/>
        <v>1117940.0764097769</v>
      </c>
      <c r="CM77" s="74">
        <f t="shared" si="50"/>
        <v>1115324.0382048883</v>
      </c>
      <c r="CN77" s="74">
        <f t="shared" si="50"/>
        <v>1112708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 s="124">
        <v>0</v>
      </c>
      <c r="H78" s="6">
        <v>52</v>
      </c>
      <c r="I78" s="2" t="s">
        <v>239</v>
      </c>
      <c r="J78" s="60"/>
      <c r="K78" s="61">
        <v>4141.59</v>
      </c>
      <c r="L78" s="62"/>
      <c r="M78" s="63">
        <v>750</v>
      </c>
      <c r="N78" s="64">
        <f t="shared" si="21"/>
        <v>225</v>
      </c>
      <c r="O78" s="64">
        <f t="shared" si="22"/>
        <v>2484.9499999999998</v>
      </c>
      <c r="P78" s="64">
        <f t="shared" si="23"/>
        <v>0</v>
      </c>
      <c r="Q78" s="64">
        <f t="shared" si="24"/>
        <v>0</v>
      </c>
      <c r="R78" s="65">
        <f t="shared" si="25"/>
        <v>0.18</v>
      </c>
      <c r="S78" s="65">
        <f t="shared" si="7"/>
        <v>0</v>
      </c>
      <c r="T78" s="64">
        <f t="shared" si="8"/>
        <v>0</v>
      </c>
      <c r="U78" s="64">
        <f t="shared" si="26"/>
        <v>0</v>
      </c>
      <c r="V78" s="63">
        <v>232</v>
      </c>
      <c r="W78" s="64">
        <f t="shared" si="27"/>
        <v>58</v>
      </c>
      <c r="X78" s="27">
        <f t="shared" si="28"/>
        <v>225</v>
      </c>
      <c r="Y78" s="11">
        <f t="shared" si="29"/>
        <v>4424.59</v>
      </c>
      <c r="Z78" s="123">
        <v>7098019545.6700001</v>
      </c>
      <c r="AA78" s="121">
        <v>26685</v>
      </c>
      <c r="AB78" s="27">
        <f t="shared" si="9"/>
        <v>265992.86</v>
      </c>
      <c r="AC78" s="10">
        <f t="shared" si="10"/>
        <v>0.965418</v>
      </c>
      <c r="AD78" s="121">
        <v>134237</v>
      </c>
      <c r="AE78" s="10">
        <f t="shared" si="11"/>
        <v>0.92354000000000003</v>
      </c>
      <c r="AF78" s="10">
        <f t="shared" si="39"/>
        <v>4.7144999999999999E-2</v>
      </c>
      <c r="AG78" s="66">
        <f t="shared" si="12"/>
        <v>4.7144999999999999E-2</v>
      </c>
      <c r="AH78" s="67">
        <f t="shared" si="13"/>
        <v>0</v>
      </c>
      <c r="AI78" s="68">
        <f t="shared" si="30"/>
        <v>4.7144999999999999E-2</v>
      </c>
      <c r="AJ78" s="63">
        <v>0</v>
      </c>
      <c r="AK78">
        <v>0</v>
      </c>
      <c r="AL78" s="26">
        <f t="shared" si="31"/>
        <v>0</v>
      </c>
      <c r="AM78" s="63">
        <v>0</v>
      </c>
      <c r="AN78">
        <v>0</v>
      </c>
      <c r="AO78" s="26">
        <f t="shared" si="32"/>
        <v>0</v>
      </c>
      <c r="AP78" s="26">
        <f t="shared" si="14"/>
        <v>2404084</v>
      </c>
      <c r="AQ78" s="26">
        <f t="shared" si="33"/>
        <v>2404084</v>
      </c>
      <c r="AR78" s="69">
        <v>1095080</v>
      </c>
      <c r="AS78" s="69">
        <f t="shared" si="40"/>
        <v>2404084</v>
      </c>
      <c r="AT78" s="63">
        <v>1760375</v>
      </c>
      <c r="AU78" s="26">
        <f t="shared" si="41"/>
        <v>643709</v>
      </c>
      <c r="AV78" s="70" t="str">
        <f t="shared" si="43"/>
        <v>Yes</v>
      </c>
      <c r="AW78" s="69">
        <f t="shared" si="34"/>
        <v>643709</v>
      </c>
      <c r="AX78" s="71">
        <f t="shared" si="35"/>
        <v>2404084</v>
      </c>
      <c r="AY78" s="72">
        <f t="shared" si="42"/>
        <v>2404084</v>
      </c>
      <c r="AZ78" s="73">
        <f t="shared" si="36"/>
        <v>643709</v>
      </c>
      <c r="BA78" s="73"/>
      <c r="BB78" s="73">
        <f t="shared" si="37"/>
        <v>12312.517595899159</v>
      </c>
      <c r="BC78" s="26"/>
      <c r="BE78" s="74">
        <f t="shared" si="38"/>
        <v>0</v>
      </c>
      <c r="BF78" s="74">
        <f t="shared" si="46"/>
        <v>0</v>
      </c>
      <c r="BG78" s="74">
        <f t="shared" si="46"/>
        <v>0</v>
      </c>
      <c r="BH78" s="74">
        <f t="shared" si="46"/>
        <v>0</v>
      </c>
      <c r="BI78" s="74">
        <f t="shared" si="46"/>
        <v>0</v>
      </c>
      <c r="BJ78" s="74">
        <f t="shared" si="46"/>
        <v>0</v>
      </c>
      <c r="BK78" s="74">
        <f t="shared" si="46"/>
        <v>0</v>
      </c>
      <c r="BL78" s="74">
        <f t="shared" si="46"/>
        <v>0</v>
      </c>
      <c r="BM78" s="74"/>
      <c r="BO78" s="74">
        <f t="shared" si="47"/>
        <v>0</v>
      </c>
      <c r="BP78" s="74">
        <f t="shared" si="47"/>
        <v>0</v>
      </c>
      <c r="BQ78" s="74">
        <f t="shared" si="47"/>
        <v>0</v>
      </c>
      <c r="BR78" s="74">
        <f t="shared" si="47"/>
        <v>0</v>
      </c>
      <c r="BS78" s="74">
        <f t="shared" si="47"/>
        <v>0</v>
      </c>
      <c r="BT78" s="74">
        <f t="shared" si="47"/>
        <v>0</v>
      </c>
      <c r="BU78" s="74">
        <f t="shared" si="47"/>
        <v>0</v>
      </c>
      <c r="BV78" s="74">
        <f t="shared" si="45"/>
        <v>0</v>
      </c>
      <c r="BX78" s="74">
        <f t="shared" si="17"/>
        <v>2404084</v>
      </c>
      <c r="BY78" s="74">
        <f t="shared" si="48"/>
        <v>2404084</v>
      </c>
      <c r="BZ78" s="74">
        <f t="shared" si="48"/>
        <v>2404084</v>
      </c>
      <c r="CA78" s="74">
        <f t="shared" si="48"/>
        <v>2404084</v>
      </c>
      <c r="CB78" s="74">
        <f t="shared" si="48"/>
        <v>2404084</v>
      </c>
      <c r="CC78" s="74">
        <f t="shared" si="48"/>
        <v>2404084</v>
      </c>
      <c r="CD78" s="74">
        <f t="shared" si="48"/>
        <v>2404084</v>
      </c>
      <c r="CE78" s="74">
        <f t="shared" si="48"/>
        <v>2404084</v>
      </c>
      <c r="CF78" s="74"/>
      <c r="CG78" s="74">
        <f t="shared" si="19"/>
        <v>2404084</v>
      </c>
      <c r="CH78" s="74">
        <f t="shared" si="50"/>
        <v>2404084</v>
      </c>
      <c r="CI78" s="74">
        <f t="shared" si="50"/>
        <v>2404084</v>
      </c>
      <c r="CJ78" s="74">
        <f t="shared" si="50"/>
        <v>2404084</v>
      </c>
      <c r="CK78" s="74">
        <f t="shared" si="50"/>
        <v>2404084</v>
      </c>
      <c r="CL78" s="74">
        <f t="shared" si="50"/>
        <v>2404084</v>
      </c>
      <c r="CM78" s="74">
        <f t="shared" si="50"/>
        <v>2404084</v>
      </c>
      <c r="CN78" s="74">
        <f t="shared" si="50"/>
        <v>2404084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 s="124">
        <v>0</v>
      </c>
      <c r="H79" s="6">
        <v>53</v>
      </c>
      <c r="I79" s="2" t="s">
        <v>240</v>
      </c>
      <c r="J79" s="60"/>
      <c r="K79" s="61">
        <v>241.44</v>
      </c>
      <c r="L79" s="62"/>
      <c r="M79" s="63">
        <v>64</v>
      </c>
      <c r="N79" s="64">
        <f t="shared" si="21"/>
        <v>19.2</v>
      </c>
      <c r="O79" s="64">
        <f t="shared" si="22"/>
        <v>144.86000000000001</v>
      </c>
      <c r="P79" s="64">
        <f t="shared" si="23"/>
        <v>0</v>
      </c>
      <c r="Q79" s="64">
        <f t="shared" si="24"/>
        <v>0</v>
      </c>
      <c r="R79" s="65">
        <f t="shared" si="25"/>
        <v>0.27</v>
      </c>
      <c r="S79" s="65">
        <f t="shared" si="7"/>
        <v>0</v>
      </c>
      <c r="T79" s="64">
        <f t="shared" si="8"/>
        <v>0</v>
      </c>
      <c r="U79" s="64">
        <f t="shared" si="26"/>
        <v>0</v>
      </c>
      <c r="V79" s="63">
        <v>0</v>
      </c>
      <c r="W79" s="64">
        <f t="shared" si="27"/>
        <v>0</v>
      </c>
      <c r="X79" s="27">
        <f t="shared" si="28"/>
        <v>19.2</v>
      </c>
      <c r="Y79" s="11">
        <f t="shared" si="29"/>
        <v>260.64</v>
      </c>
      <c r="Z79" s="123">
        <v>460390842.32999998</v>
      </c>
      <c r="AA79" s="121">
        <v>1925</v>
      </c>
      <c r="AB79" s="27">
        <f t="shared" si="9"/>
        <v>239164.07</v>
      </c>
      <c r="AC79" s="10">
        <f t="shared" si="10"/>
        <v>0.86804300000000001</v>
      </c>
      <c r="AD79" s="121">
        <v>100179</v>
      </c>
      <c r="AE79" s="10">
        <f t="shared" si="11"/>
        <v>0.68922399999999995</v>
      </c>
      <c r="AF79" s="10">
        <f t="shared" si="39"/>
        <v>0.18560299999999999</v>
      </c>
      <c r="AG79" s="66">
        <f t="shared" si="12"/>
        <v>0.18560299999999999</v>
      </c>
      <c r="AH79" s="67">
        <f t="shared" si="13"/>
        <v>0</v>
      </c>
      <c r="AI79" s="68">
        <f t="shared" si="30"/>
        <v>0.18560299999999999</v>
      </c>
      <c r="AJ79" s="63">
        <v>0</v>
      </c>
      <c r="AK79">
        <v>0</v>
      </c>
      <c r="AL79" s="26">
        <f t="shared" si="31"/>
        <v>0</v>
      </c>
      <c r="AM79" s="63">
        <v>44</v>
      </c>
      <c r="AN79">
        <v>4</v>
      </c>
      <c r="AO79" s="26">
        <f t="shared" si="32"/>
        <v>17600</v>
      </c>
      <c r="AP79" s="26">
        <f t="shared" si="14"/>
        <v>557528</v>
      </c>
      <c r="AQ79" s="26">
        <f t="shared" si="33"/>
        <v>575128</v>
      </c>
      <c r="AR79" s="69">
        <v>923278</v>
      </c>
      <c r="AS79" s="69">
        <f t="shared" si="40"/>
        <v>575128</v>
      </c>
      <c r="AT79" s="63">
        <v>736256</v>
      </c>
      <c r="AU79" s="26">
        <f t="shared" si="41"/>
        <v>161128</v>
      </c>
      <c r="AV79" s="70" t="str">
        <f t="shared" si="43"/>
        <v>No</v>
      </c>
      <c r="AW79" s="69">
        <f t="shared" si="34"/>
        <v>0</v>
      </c>
      <c r="AX79" s="71">
        <f t="shared" si="35"/>
        <v>736256</v>
      </c>
      <c r="AY79" s="72">
        <f t="shared" si="42"/>
        <v>736256</v>
      </c>
      <c r="AZ79" s="73">
        <f t="shared" si="36"/>
        <v>0</v>
      </c>
      <c r="BA79" s="73"/>
      <c r="BB79" s="73">
        <f t="shared" si="37"/>
        <v>12441.500994035785</v>
      </c>
      <c r="BC79" s="26"/>
      <c r="BE79" s="74">
        <f t="shared" si="38"/>
        <v>-161128</v>
      </c>
      <c r="BF79" s="74">
        <f t="shared" si="46"/>
        <v>-161128</v>
      </c>
      <c r="BG79" s="74">
        <f t="shared" si="46"/>
        <v>-138102.8088</v>
      </c>
      <c r="BH79" s="74">
        <f t="shared" si="46"/>
        <v>-115081.07057304005</v>
      </c>
      <c r="BI79" s="74">
        <f t="shared" si="46"/>
        <v>-92064.856458432041</v>
      </c>
      <c r="BJ79" s="74">
        <f t="shared" si="46"/>
        <v>-69048.642343824031</v>
      </c>
      <c r="BK79" s="74">
        <f t="shared" si="46"/>
        <v>-46034.729850627482</v>
      </c>
      <c r="BL79" s="74">
        <f t="shared" si="46"/>
        <v>-23017.364925313741</v>
      </c>
      <c r="BM79" s="74"/>
      <c r="BO79" s="74">
        <f t="shared" si="47"/>
        <v>0</v>
      </c>
      <c r="BP79" s="74">
        <f t="shared" si="47"/>
        <v>-23025.191200000001</v>
      </c>
      <c r="BQ79" s="74">
        <f t="shared" si="47"/>
        <v>-23021.738226959998</v>
      </c>
      <c r="BR79" s="74">
        <f t="shared" si="47"/>
        <v>-23016.21411460801</v>
      </c>
      <c r="BS79" s="74">
        <f t="shared" si="47"/>
        <v>-23016.21411460801</v>
      </c>
      <c r="BT79" s="74">
        <f t="shared" si="47"/>
        <v>-23013.912493196549</v>
      </c>
      <c r="BU79" s="74">
        <f t="shared" si="47"/>
        <v>-23017.364925313741</v>
      </c>
      <c r="BV79" s="74">
        <f t="shared" si="45"/>
        <v>-23017.364925313741</v>
      </c>
      <c r="BX79" s="74">
        <f t="shared" si="17"/>
        <v>736256</v>
      </c>
      <c r="BY79" s="74">
        <f t="shared" si="48"/>
        <v>713230.8088</v>
      </c>
      <c r="BZ79" s="74">
        <f t="shared" si="48"/>
        <v>690209.07057304005</v>
      </c>
      <c r="CA79" s="74">
        <f t="shared" si="48"/>
        <v>667192.85645843204</v>
      </c>
      <c r="CB79" s="74">
        <f t="shared" si="48"/>
        <v>644176.64234382403</v>
      </c>
      <c r="CC79" s="74">
        <f t="shared" si="48"/>
        <v>621162.72985062748</v>
      </c>
      <c r="CD79" s="74">
        <f t="shared" si="48"/>
        <v>598145.36492531374</v>
      </c>
      <c r="CE79" s="74">
        <f t="shared" si="48"/>
        <v>575128</v>
      </c>
      <c r="CF79" s="74"/>
      <c r="CG79" s="74">
        <f t="shared" si="19"/>
        <v>736256</v>
      </c>
      <c r="CH79" s="74">
        <f t="shared" si="50"/>
        <v>713230.8088</v>
      </c>
      <c r="CI79" s="74">
        <f t="shared" si="50"/>
        <v>690209.07057304005</v>
      </c>
      <c r="CJ79" s="74">
        <f t="shared" si="50"/>
        <v>667192.85645843204</v>
      </c>
      <c r="CK79" s="74">
        <f t="shared" si="50"/>
        <v>644176.64234382403</v>
      </c>
      <c r="CL79" s="74">
        <f t="shared" si="50"/>
        <v>621162.72985062748</v>
      </c>
      <c r="CM79" s="74">
        <f t="shared" si="50"/>
        <v>598145.36492531374</v>
      </c>
      <c r="CN79" s="74">
        <f t="shared" si="50"/>
        <v>575128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 s="124">
        <v>0</v>
      </c>
      <c r="H80" s="6">
        <v>54</v>
      </c>
      <c r="I80" s="2" t="s">
        <v>241</v>
      </c>
      <c r="J80" s="60"/>
      <c r="K80" s="61">
        <v>5673</v>
      </c>
      <c r="L80" s="62"/>
      <c r="M80" s="63">
        <v>852</v>
      </c>
      <c r="N80" s="64">
        <f t="shared" si="21"/>
        <v>255.6</v>
      </c>
      <c r="O80" s="64">
        <f t="shared" si="22"/>
        <v>3403.8</v>
      </c>
      <c r="P80" s="64">
        <f t="shared" si="23"/>
        <v>0</v>
      </c>
      <c r="Q80" s="64">
        <f t="shared" si="24"/>
        <v>0</v>
      </c>
      <c r="R80" s="65">
        <f t="shared" si="25"/>
        <v>0.15</v>
      </c>
      <c r="S80" s="65">
        <f t="shared" si="7"/>
        <v>0</v>
      </c>
      <c r="T80" s="64">
        <f t="shared" si="8"/>
        <v>0</v>
      </c>
      <c r="U80" s="64">
        <f t="shared" si="26"/>
        <v>0</v>
      </c>
      <c r="V80" s="63">
        <v>213</v>
      </c>
      <c r="W80" s="64">
        <f t="shared" si="27"/>
        <v>53.25</v>
      </c>
      <c r="X80" s="27">
        <f t="shared" si="28"/>
        <v>255.6</v>
      </c>
      <c r="Y80" s="11">
        <f t="shared" si="29"/>
        <v>5981.85</v>
      </c>
      <c r="Z80" s="123">
        <v>8491851489.3299999</v>
      </c>
      <c r="AA80" s="121">
        <v>35136</v>
      </c>
      <c r="AB80" s="27">
        <f t="shared" si="9"/>
        <v>241685.21</v>
      </c>
      <c r="AC80" s="10">
        <f t="shared" si="10"/>
        <v>0.87719400000000003</v>
      </c>
      <c r="AD80" s="121">
        <v>150290</v>
      </c>
      <c r="AE80" s="10">
        <f t="shared" si="11"/>
        <v>1.033984</v>
      </c>
      <c r="AF80" s="10">
        <f t="shared" si="39"/>
        <v>7.5769000000000003E-2</v>
      </c>
      <c r="AG80" s="66">
        <f t="shared" si="12"/>
        <v>7.5769000000000003E-2</v>
      </c>
      <c r="AH80" s="67">
        <f t="shared" si="13"/>
        <v>0</v>
      </c>
      <c r="AI80" s="68">
        <f t="shared" si="30"/>
        <v>7.5769000000000003E-2</v>
      </c>
      <c r="AJ80" s="63">
        <v>0</v>
      </c>
      <c r="AK80">
        <v>0</v>
      </c>
      <c r="AL80" s="26">
        <f t="shared" si="31"/>
        <v>0</v>
      </c>
      <c r="AM80" s="63">
        <v>0</v>
      </c>
      <c r="AN80">
        <v>0</v>
      </c>
      <c r="AO80" s="26">
        <f t="shared" si="32"/>
        <v>0</v>
      </c>
      <c r="AP80" s="26">
        <f t="shared" si="14"/>
        <v>5223577</v>
      </c>
      <c r="AQ80" s="26">
        <f t="shared" si="33"/>
        <v>5223577</v>
      </c>
      <c r="AR80" s="69">
        <v>6654380</v>
      </c>
      <c r="AS80" s="69">
        <f t="shared" si="40"/>
        <v>5223577</v>
      </c>
      <c r="AT80" s="63">
        <v>5655724</v>
      </c>
      <c r="AU80" s="26">
        <f t="shared" si="41"/>
        <v>432147</v>
      </c>
      <c r="AV80" s="70" t="str">
        <f t="shared" si="43"/>
        <v>No</v>
      </c>
      <c r="AW80" s="69">
        <f t="shared" si="34"/>
        <v>0</v>
      </c>
      <c r="AX80" s="71">
        <f t="shared" si="35"/>
        <v>5655724</v>
      </c>
      <c r="AY80" s="72">
        <f t="shared" si="42"/>
        <v>5655724</v>
      </c>
      <c r="AZ80" s="73">
        <f t="shared" si="36"/>
        <v>0</v>
      </c>
      <c r="BA80" s="73"/>
      <c r="BB80" s="73">
        <f t="shared" si="37"/>
        <v>12152.445134849286</v>
      </c>
      <c r="BC80" s="26"/>
      <c r="BE80" s="74">
        <f t="shared" si="38"/>
        <v>-432147</v>
      </c>
      <c r="BF80" s="74">
        <f t="shared" si="46"/>
        <v>-432147</v>
      </c>
      <c r="BG80" s="74">
        <f t="shared" si="46"/>
        <v>-370393.19369999971</v>
      </c>
      <c r="BH80" s="74">
        <f t="shared" si="46"/>
        <v>-308648.64831020962</v>
      </c>
      <c r="BI80" s="74">
        <f t="shared" si="46"/>
        <v>-246918.91864816751</v>
      </c>
      <c r="BJ80" s="74">
        <f t="shared" si="46"/>
        <v>-185189.1889861254</v>
      </c>
      <c r="BK80" s="74">
        <f t="shared" si="46"/>
        <v>-123465.63229705021</v>
      </c>
      <c r="BL80" s="74">
        <f t="shared" si="46"/>
        <v>-61732.816148525104</v>
      </c>
      <c r="BM80" s="74"/>
      <c r="BO80" s="74">
        <f t="shared" si="47"/>
        <v>0</v>
      </c>
      <c r="BP80" s="74">
        <f t="shared" si="47"/>
        <v>-61753.806299999997</v>
      </c>
      <c r="BQ80" s="74">
        <f t="shared" si="47"/>
        <v>-61744.54538978995</v>
      </c>
      <c r="BR80" s="74">
        <f t="shared" si="47"/>
        <v>-61729.729662041929</v>
      </c>
      <c r="BS80" s="74">
        <f t="shared" si="47"/>
        <v>-61729.729662041878</v>
      </c>
      <c r="BT80" s="74">
        <f t="shared" si="47"/>
        <v>-61723.556689075594</v>
      </c>
      <c r="BU80" s="74">
        <f t="shared" si="47"/>
        <v>-61732.816148525104</v>
      </c>
      <c r="BV80" s="74">
        <f t="shared" si="45"/>
        <v>-61732.816148525104</v>
      </c>
      <c r="BX80" s="74">
        <f t="shared" si="17"/>
        <v>5655724</v>
      </c>
      <c r="BY80" s="74">
        <f t="shared" si="48"/>
        <v>5593970.1936999997</v>
      </c>
      <c r="BZ80" s="74">
        <f t="shared" si="48"/>
        <v>5532225.6483102096</v>
      </c>
      <c r="CA80" s="74">
        <f t="shared" si="48"/>
        <v>5470495.9186481675</v>
      </c>
      <c r="CB80" s="74">
        <f t="shared" si="48"/>
        <v>5408766.1889861254</v>
      </c>
      <c r="CC80" s="74">
        <f t="shared" si="48"/>
        <v>5347042.6322970502</v>
      </c>
      <c r="CD80" s="74">
        <f t="shared" si="48"/>
        <v>5285309.8161485251</v>
      </c>
      <c r="CE80" s="74">
        <f t="shared" si="48"/>
        <v>5223577</v>
      </c>
      <c r="CF80" s="74"/>
      <c r="CG80" s="74">
        <f t="shared" si="19"/>
        <v>5655724</v>
      </c>
      <c r="CH80" s="74">
        <f t="shared" si="50"/>
        <v>5593970.1936999997</v>
      </c>
      <c r="CI80" s="74">
        <f t="shared" si="50"/>
        <v>5532225.6483102096</v>
      </c>
      <c r="CJ80" s="74">
        <f t="shared" si="50"/>
        <v>5470495.9186481675</v>
      </c>
      <c r="CK80" s="74">
        <f t="shared" si="50"/>
        <v>5408766.1889861254</v>
      </c>
      <c r="CL80" s="74">
        <f t="shared" si="50"/>
        <v>5347042.6322970502</v>
      </c>
      <c r="CM80" s="74">
        <f t="shared" si="50"/>
        <v>5285309.8161485251</v>
      </c>
      <c r="CN80" s="74">
        <f t="shared" si="50"/>
        <v>5223577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 s="124">
        <v>0</v>
      </c>
      <c r="H81" s="6">
        <v>55</v>
      </c>
      <c r="I81" s="2" t="s">
        <v>242</v>
      </c>
      <c r="J81" s="60"/>
      <c r="K81" s="61">
        <v>282.54000000000002</v>
      </c>
      <c r="L81" s="62"/>
      <c r="M81" s="63">
        <v>69</v>
      </c>
      <c r="N81" s="64">
        <f t="shared" si="21"/>
        <v>20.7</v>
      </c>
      <c r="O81" s="64">
        <f t="shared" si="22"/>
        <v>169.52</v>
      </c>
      <c r="P81" s="64">
        <f t="shared" si="23"/>
        <v>0</v>
      </c>
      <c r="Q81" s="64">
        <f t="shared" si="24"/>
        <v>0</v>
      </c>
      <c r="R81" s="65">
        <f t="shared" si="25"/>
        <v>0.24</v>
      </c>
      <c r="S81" s="65">
        <f t="shared" si="7"/>
        <v>0</v>
      </c>
      <c r="T81" s="64">
        <f t="shared" si="8"/>
        <v>0</v>
      </c>
      <c r="U81" s="64">
        <f t="shared" si="26"/>
        <v>0</v>
      </c>
      <c r="V81" s="63">
        <v>3</v>
      </c>
      <c r="W81" s="64">
        <f t="shared" si="27"/>
        <v>0.75</v>
      </c>
      <c r="X81" s="27">
        <f t="shared" si="28"/>
        <v>20.7</v>
      </c>
      <c r="Y81" s="11">
        <f t="shared" si="29"/>
        <v>303.99</v>
      </c>
      <c r="Z81" s="123">
        <v>1144322515.3299999</v>
      </c>
      <c r="AA81" s="121">
        <v>3181</v>
      </c>
      <c r="AB81" s="27">
        <f t="shared" si="9"/>
        <v>359736.72</v>
      </c>
      <c r="AC81" s="10">
        <f t="shared" si="10"/>
        <v>1.305661</v>
      </c>
      <c r="AD81" s="121">
        <v>161354</v>
      </c>
      <c r="AE81" s="10">
        <f t="shared" si="11"/>
        <v>1.1101030000000001</v>
      </c>
      <c r="AF81" s="10">
        <f t="shared" si="39"/>
        <v>-0.24699399999999999</v>
      </c>
      <c r="AG81" s="66">
        <f t="shared" si="12"/>
        <v>0.01</v>
      </c>
      <c r="AH81" s="67">
        <f t="shared" si="13"/>
        <v>0</v>
      </c>
      <c r="AI81" s="68">
        <f t="shared" si="30"/>
        <v>0.01</v>
      </c>
      <c r="AJ81" s="63">
        <v>281</v>
      </c>
      <c r="AK81">
        <v>13</v>
      </c>
      <c r="AL81" s="26">
        <f t="shared" si="31"/>
        <v>365300</v>
      </c>
      <c r="AM81" s="63">
        <v>0</v>
      </c>
      <c r="AN81">
        <v>0</v>
      </c>
      <c r="AO81" s="26">
        <f t="shared" si="32"/>
        <v>0</v>
      </c>
      <c r="AP81" s="26">
        <f t="shared" si="14"/>
        <v>35035</v>
      </c>
      <c r="AQ81" s="26">
        <f t="shared" si="33"/>
        <v>400335</v>
      </c>
      <c r="AR81" s="69">
        <v>82025</v>
      </c>
      <c r="AS81" s="69">
        <f t="shared" si="40"/>
        <v>400335</v>
      </c>
      <c r="AT81" s="63">
        <v>337582</v>
      </c>
      <c r="AU81" s="26">
        <f t="shared" si="41"/>
        <v>62753</v>
      </c>
      <c r="AV81" s="70" t="str">
        <f t="shared" si="43"/>
        <v>Yes</v>
      </c>
      <c r="AW81" s="69">
        <f t="shared" si="34"/>
        <v>62753</v>
      </c>
      <c r="AX81" s="71">
        <f t="shared" si="35"/>
        <v>400335</v>
      </c>
      <c r="AY81" s="72">
        <f t="shared" si="42"/>
        <v>400335</v>
      </c>
      <c r="AZ81" s="73">
        <f t="shared" si="36"/>
        <v>62753</v>
      </c>
      <c r="BA81" s="73"/>
      <c r="BB81" s="73">
        <f t="shared" si="37"/>
        <v>12399.960182629007</v>
      </c>
      <c r="BC81" s="26"/>
      <c r="BE81" s="74">
        <f t="shared" si="38"/>
        <v>0</v>
      </c>
      <c r="BF81" s="74">
        <f t="shared" si="46"/>
        <v>0</v>
      </c>
      <c r="BG81" s="74">
        <f t="shared" si="46"/>
        <v>0</v>
      </c>
      <c r="BH81" s="74">
        <f t="shared" si="46"/>
        <v>0</v>
      </c>
      <c r="BI81" s="74">
        <f t="shared" si="46"/>
        <v>0</v>
      </c>
      <c r="BJ81" s="74">
        <f t="shared" si="46"/>
        <v>0</v>
      </c>
      <c r="BK81" s="74">
        <f t="shared" si="46"/>
        <v>0</v>
      </c>
      <c r="BL81" s="74">
        <f t="shared" si="46"/>
        <v>0</v>
      </c>
      <c r="BM81" s="74"/>
      <c r="BO81" s="74">
        <f t="shared" si="47"/>
        <v>0</v>
      </c>
      <c r="BP81" s="74">
        <f t="shared" si="47"/>
        <v>0</v>
      </c>
      <c r="BQ81" s="74">
        <f t="shared" si="47"/>
        <v>0</v>
      </c>
      <c r="BR81" s="74">
        <f t="shared" si="47"/>
        <v>0</v>
      </c>
      <c r="BS81" s="74">
        <f t="shared" si="47"/>
        <v>0</v>
      </c>
      <c r="BT81" s="74">
        <f t="shared" si="47"/>
        <v>0</v>
      </c>
      <c r="BU81" s="74">
        <f t="shared" si="47"/>
        <v>0</v>
      </c>
      <c r="BV81" s="74">
        <f t="shared" si="45"/>
        <v>0</v>
      </c>
      <c r="BX81" s="74">
        <f t="shared" si="17"/>
        <v>400335</v>
      </c>
      <c r="BY81" s="74">
        <f t="shared" si="48"/>
        <v>400335</v>
      </c>
      <c r="BZ81" s="74">
        <f t="shared" si="48"/>
        <v>400335</v>
      </c>
      <c r="CA81" s="74">
        <f t="shared" si="48"/>
        <v>400335</v>
      </c>
      <c r="CB81" s="74">
        <f t="shared" si="48"/>
        <v>400335</v>
      </c>
      <c r="CC81" s="74">
        <f t="shared" si="48"/>
        <v>400335</v>
      </c>
      <c r="CD81" s="74">
        <f t="shared" si="48"/>
        <v>400335</v>
      </c>
      <c r="CE81" s="74">
        <f t="shared" si="48"/>
        <v>400335</v>
      </c>
      <c r="CF81" s="74"/>
      <c r="CG81" s="74">
        <f t="shared" si="19"/>
        <v>400335</v>
      </c>
      <c r="CH81" s="74">
        <f t="shared" si="50"/>
        <v>400335</v>
      </c>
      <c r="CI81" s="74">
        <f t="shared" si="50"/>
        <v>400335</v>
      </c>
      <c r="CJ81" s="74">
        <f t="shared" si="50"/>
        <v>400335</v>
      </c>
      <c r="CK81" s="74">
        <f t="shared" si="50"/>
        <v>400335</v>
      </c>
      <c r="CL81" s="74">
        <f t="shared" si="50"/>
        <v>400335</v>
      </c>
      <c r="CM81" s="74">
        <f t="shared" si="50"/>
        <v>400335</v>
      </c>
      <c r="CN81" s="74">
        <f t="shared" si="50"/>
        <v>400335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 s="124">
        <v>0</v>
      </c>
      <c r="H82" s="6">
        <v>56</v>
      </c>
      <c r="I82" s="2" t="s">
        <v>243</v>
      </c>
      <c r="J82" s="60"/>
      <c r="K82" s="61">
        <v>1652.18</v>
      </c>
      <c r="L82" s="62"/>
      <c r="M82" s="63">
        <v>218</v>
      </c>
      <c r="N82" s="64">
        <f t="shared" si="21"/>
        <v>65.400000000000006</v>
      </c>
      <c r="O82" s="64">
        <f t="shared" si="22"/>
        <v>991.31</v>
      </c>
      <c r="P82" s="64">
        <f t="shared" si="23"/>
        <v>0</v>
      </c>
      <c r="Q82" s="64">
        <f t="shared" si="24"/>
        <v>0</v>
      </c>
      <c r="R82" s="65">
        <f t="shared" si="25"/>
        <v>0.13</v>
      </c>
      <c r="S82" s="65">
        <f t="shared" si="7"/>
        <v>0</v>
      </c>
      <c r="T82" s="64">
        <f t="shared" si="8"/>
        <v>0</v>
      </c>
      <c r="U82" s="64">
        <f t="shared" si="26"/>
        <v>0</v>
      </c>
      <c r="V82" s="63">
        <v>9</v>
      </c>
      <c r="W82" s="64">
        <f t="shared" si="27"/>
        <v>2.25</v>
      </c>
      <c r="X82" s="27">
        <f t="shared" si="28"/>
        <v>65.400000000000006</v>
      </c>
      <c r="Y82" s="11">
        <f t="shared" si="29"/>
        <v>1719.8300000000002</v>
      </c>
      <c r="Z82" s="123">
        <v>2118142741.6700001</v>
      </c>
      <c r="AA82" s="121">
        <v>11020</v>
      </c>
      <c r="AB82" s="27">
        <f t="shared" si="9"/>
        <v>192208.96</v>
      </c>
      <c r="AC82" s="10">
        <f t="shared" si="10"/>
        <v>0.69762000000000002</v>
      </c>
      <c r="AD82" s="121">
        <v>117476</v>
      </c>
      <c r="AE82" s="10">
        <f t="shared" si="11"/>
        <v>0.808226</v>
      </c>
      <c r="AF82" s="10">
        <f t="shared" si="39"/>
        <v>0.26919799999999999</v>
      </c>
      <c r="AG82" s="66">
        <f t="shared" si="12"/>
        <v>0.26919799999999999</v>
      </c>
      <c r="AH82" s="67">
        <f t="shared" si="13"/>
        <v>0</v>
      </c>
      <c r="AI82" s="68">
        <f t="shared" si="30"/>
        <v>0.26919799999999999</v>
      </c>
      <c r="AJ82" s="63">
        <v>0</v>
      </c>
      <c r="AK82">
        <v>0</v>
      </c>
      <c r="AL82" s="26">
        <f t="shared" si="31"/>
        <v>0</v>
      </c>
      <c r="AM82" s="63">
        <v>0</v>
      </c>
      <c r="AN82">
        <v>0</v>
      </c>
      <c r="AO82" s="26">
        <f t="shared" si="32"/>
        <v>0</v>
      </c>
      <c r="AP82" s="26">
        <f t="shared" si="14"/>
        <v>5335785</v>
      </c>
      <c r="AQ82" s="26">
        <f t="shared" si="33"/>
        <v>5335785</v>
      </c>
      <c r="AR82" s="69">
        <v>5510220</v>
      </c>
      <c r="AS82" s="69">
        <f t="shared" si="40"/>
        <v>5335785</v>
      </c>
      <c r="AT82" s="63">
        <v>5278314</v>
      </c>
      <c r="AU82" s="26">
        <f t="shared" si="41"/>
        <v>57471</v>
      </c>
      <c r="AV82" s="70" t="str">
        <f t="shared" si="43"/>
        <v>Yes</v>
      </c>
      <c r="AW82" s="69">
        <f t="shared" si="34"/>
        <v>57471</v>
      </c>
      <c r="AX82" s="71">
        <f t="shared" si="35"/>
        <v>5335785</v>
      </c>
      <c r="AY82" s="72">
        <f t="shared" si="42"/>
        <v>5335785</v>
      </c>
      <c r="AZ82" s="73">
        <f t="shared" si="36"/>
        <v>57471</v>
      </c>
      <c r="BA82" s="73"/>
      <c r="BB82" s="73">
        <f t="shared" si="37"/>
        <v>11996.901517994407</v>
      </c>
      <c r="BC82" s="26"/>
      <c r="BE82" s="74">
        <f t="shared" si="38"/>
        <v>0</v>
      </c>
      <c r="BF82" s="74">
        <f t="shared" si="46"/>
        <v>0</v>
      </c>
      <c r="BG82" s="74">
        <f t="shared" si="46"/>
        <v>0</v>
      </c>
      <c r="BH82" s="74">
        <f t="shared" si="46"/>
        <v>0</v>
      </c>
      <c r="BI82" s="74">
        <f t="shared" si="46"/>
        <v>0</v>
      </c>
      <c r="BJ82" s="74">
        <f t="shared" si="46"/>
        <v>0</v>
      </c>
      <c r="BK82" s="74">
        <f t="shared" si="46"/>
        <v>0</v>
      </c>
      <c r="BL82" s="74">
        <f t="shared" si="46"/>
        <v>0</v>
      </c>
      <c r="BM82" s="74"/>
      <c r="BO82" s="74">
        <f t="shared" si="47"/>
        <v>0</v>
      </c>
      <c r="BP82" s="74">
        <f t="shared" si="47"/>
        <v>0</v>
      </c>
      <c r="BQ82" s="74">
        <f t="shared" si="47"/>
        <v>0</v>
      </c>
      <c r="BR82" s="74">
        <f t="shared" si="47"/>
        <v>0</v>
      </c>
      <c r="BS82" s="74">
        <f t="shared" si="47"/>
        <v>0</v>
      </c>
      <c r="BT82" s="74">
        <f t="shared" si="47"/>
        <v>0</v>
      </c>
      <c r="BU82" s="74">
        <f t="shared" si="47"/>
        <v>0</v>
      </c>
      <c r="BV82" s="74">
        <f t="shared" si="45"/>
        <v>0</v>
      </c>
      <c r="BX82" s="74">
        <f t="shared" si="17"/>
        <v>5335785</v>
      </c>
      <c r="BY82" s="74">
        <f t="shared" si="48"/>
        <v>5335785</v>
      </c>
      <c r="BZ82" s="74">
        <f t="shared" si="48"/>
        <v>5335785</v>
      </c>
      <c r="CA82" s="74">
        <f t="shared" si="48"/>
        <v>5335785</v>
      </c>
      <c r="CB82" s="74">
        <f t="shared" si="48"/>
        <v>5335785</v>
      </c>
      <c r="CC82" s="74">
        <f t="shared" si="48"/>
        <v>5335785</v>
      </c>
      <c r="CD82" s="74">
        <f t="shared" si="48"/>
        <v>5335785</v>
      </c>
      <c r="CE82" s="74">
        <f t="shared" si="48"/>
        <v>5335785</v>
      </c>
      <c r="CF82" s="74"/>
      <c r="CG82" s="74">
        <f t="shared" si="19"/>
        <v>5335785</v>
      </c>
      <c r="CH82" s="74">
        <f t="shared" si="50"/>
        <v>5335785</v>
      </c>
      <c r="CI82" s="74">
        <f t="shared" si="50"/>
        <v>5335785</v>
      </c>
      <c r="CJ82" s="74">
        <f t="shared" si="50"/>
        <v>5335785</v>
      </c>
      <c r="CK82" s="74">
        <f t="shared" si="50"/>
        <v>5335785</v>
      </c>
      <c r="CL82" s="74">
        <f t="shared" si="50"/>
        <v>5335785</v>
      </c>
      <c r="CM82" s="74">
        <f t="shared" si="50"/>
        <v>5335785</v>
      </c>
      <c r="CN82" s="74">
        <f t="shared" si="50"/>
        <v>5335785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 s="124">
        <v>0</v>
      </c>
      <c r="H83" s="6">
        <v>57</v>
      </c>
      <c r="I83" s="2" t="s">
        <v>244</v>
      </c>
      <c r="J83" s="60"/>
      <c r="K83" s="61">
        <v>8227.02</v>
      </c>
      <c r="L83" s="62"/>
      <c r="M83" s="63">
        <v>1672</v>
      </c>
      <c r="N83" s="64">
        <f t="shared" si="21"/>
        <v>501.6</v>
      </c>
      <c r="O83" s="64">
        <f t="shared" si="22"/>
        <v>4936.21</v>
      </c>
      <c r="P83" s="64">
        <f t="shared" si="23"/>
        <v>0</v>
      </c>
      <c r="Q83" s="64">
        <f t="shared" si="24"/>
        <v>0</v>
      </c>
      <c r="R83" s="65">
        <f t="shared" si="25"/>
        <v>0.2</v>
      </c>
      <c r="S83" s="65">
        <f t="shared" si="7"/>
        <v>0</v>
      </c>
      <c r="T83" s="64">
        <f t="shared" si="8"/>
        <v>0</v>
      </c>
      <c r="U83" s="64">
        <f t="shared" si="26"/>
        <v>0</v>
      </c>
      <c r="V83" s="63">
        <v>460</v>
      </c>
      <c r="W83" s="64">
        <f t="shared" si="27"/>
        <v>115</v>
      </c>
      <c r="X83" s="27">
        <f t="shared" si="28"/>
        <v>501.6</v>
      </c>
      <c r="Y83" s="11">
        <f t="shared" si="29"/>
        <v>8843.6200000000008</v>
      </c>
      <c r="Z83" s="123">
        <v>61250431640</v>
      </c>
      <c r="AA83" s="121">
        <v>63505</v>
      </c>
      <c r="AB83" s="27">
        <f t="shared" si="9"/>
        <v>964497.78</v>
      </c>
      <c r="AC83" s="10">
        <f t="shared" si="10"/>
        <v>3.5006339999999998</v>
      </c>
      <c r="AD83" s="121">
        <v>198458</v>
      </c>
      <c r="AE83" s="10">
        <f t="shared" si="11"/>
        <v>1.3653759999999999</v>
      </c>
      <c r="AF83" s="10">
        <f t="shared" si="39"/>
        <v>-1.8600570000000001</v>
      </c>
      <c r="AG83" s="66">
        <f t="shared" si="12"/>
        <v>0.01</v>
      </c>
      <c r="AH83" s="67">
        <f t="shared" si="13"/>
        <v>0</v>
      </c>
      <c r="AI83" s="68">
        <f t="shared" si="30"/>
        <v>0.01</v>
      </c>
      <c r="AJ83" s="63">
        <v>0</v>
      </c>
      <c r="AK83">
        <v>0</v>
      </c>
      <c r="AL83" s="26">
        <f t="shared" si="31"/>
        <v>0</v>
      </c>
      <c r="AM83" s="63">
        <v>0</v>
      </c>
      <c r="AN83">
        <v>0</v>
      </c>
      <c r="AO83" s="26">
        <f t="shared" si="32"/>
        <v>0</v>
      </c>
      <c r="AP83" s="26">
        <f t="shared" si="14"/>
        <v>1019227</v>
      </c>
      <c r="AQ83" s="26">
        <f t="shared" si="33"/>
        <v>1019227</v>
      </c>
      <c r="AR83" s="69">
        <v>136859</v>
      </c>
      <c r="AS83" s="69">
        <f t="shared" si="40"/>
        <v>1019227</v>
      </c>
      <c r="AT83" s="63">
        <v>869861</v>
      </c>
      <c r="AU83" s="26">
        <f t="shared" si="41"/>
        <v>149366</v>
      </c>
      <c r="AV83" s="70" t="str">
        <f t="shared" si="43"/>
        <v>Yes</v>
      </c>
      <c r="AW83" s="69">
        <f t="shared" si="34"/>
        <v>149366</v>
      </c>
      <c r="AX83" s="71">
        <f t="shared" si="35"/>
        <v>1019227</v>
      </c>
      <c r="AY83" s="72">
        <f t="shared" si="42"/>
        <v>1019227</v>
      </c>
      <c r="AZ83" s="73">
        <f t="shared" si="36"/>
        <v>149366</v>
      </c>
      <c r="BA83" s="73"/>
      <c r="BB83" s="73">
        <f t="shared" si="37"/>
        <v>12388.777528193685</v>
      </c>
      <c r="BC83" s="26"/>
      <c r="BE83" s="74">
        <f t="shared" si="38"/>
        <v>0</v>
      </c>
      <c r="BF83" s="74">
        <f t="shared" si="46"/>
        <v>0</v>
      </c>
      <c r="BG83" s="74">
        <f t="shared" si="46"/>
        <v>0</v>
      </c>
      <c r="BH83" s="74">
        <f t="shared" si="46"/>
        <v>0</v>
      </c>
      <c r="BI83" s="74">
        <f t="shared" si="46"/>
        <v>0</v>
      </c>
      <c r="BJ83" s="74">
        <f t="shared" si="46"/>
        <v>0</v>
      </c>
      <c r="BK83" s="74">
        <f t="shared" si="46"/>
        <v>0</v>
      </c>
      <c r="BL83" s="74">
        <f t="shared" si="46"/>
        <v>0</v>
      </c>
      <c r="BM83" s="74"/>
      <c r="BO83" s="74">
        <f t="shared" si="47"/>
        <v>0</v>
      </c>
      <c r="BP83" s="74">
        <f t="shared" si="47"/>
        <v>0</v>
      </c>
      <c r="BQ83" s="74">
        <f t="shared" si="47"/>
        <v>0</v>
      </c>
      <c r="BR83" s="74">
        <f t="shared" si="47"/>
        <v>0</v>
      </c>
      <c r="BS83" s="74">
        <f t="shared" si="47"/>
        <v>0</v>
      </c>
      <c r="BT83" s="74">
        <f t="shared" si="47"/>
        <v>0</v>
      </c>
      <c r="BU83" s="74">
        <f t="shared" si="47"/>
        <v>0</v>
      </c>
      <c r="BV83" s="74">
        <f t="shared" si="45"/>
        <v>0</v>
      </c>
      <c r="BX83" s="74">
        <f t="shared" si="17"/>
        <v>1019227</v>
      </c>
      <c r="BY83" s="74">
        <f t="shared" si="48"/>
        <v>1019227</v>
      </c>
      <c r="BZ83" s="74">
        <f t="shared" si="48"/>
        <v>1019227</v>
      </c>
      <c r="CA83" s="74">
        <f t="shared" si="48"/>
        <v>1019227</v>
      </c>
      <c r="CB83" s="74">
        <f t="shared" si="48"/>
        <v>1019227</v>
      </c>
      <c r="CC83" s="74">
        <f t="shared" si="48"/>
        <v>1019227</v>
      </c>
      <c r="CD83" s="74">
        <f t="shared" si="48"/>
        <v>1019227</v>
      </c>
      <c r="CE83" s="74">
        <f t="shared" si="48"/>
        <v>1019227</v>
      </c>
      <c r="CF83" s="74"/>
      <c r="CG83" s="74">
        <f t="shared" si="19"/>
        <v>1019227</v>
      </c>
      <c r="CH83" s="74">
        <f t="shared" si="50"/>
        <v>1019227</v>
      </c>
      <c r="CI83" s="74">
        <f t="shared" si="50"/>
        <v>1019227</v>
      </c>
      <c r="CJ83" s="74">
        <f t="shared" si="50"/>
        <v>1019227</v>
      </c>
      <c r="CK83" s="74">
        <f t="shared" si="50"/>
        <v>1019227</v>
      </c>
      <c r="CL83" s="74">
        <f t="shared" si="50"/>
        <v>1019227</v>
      </c>
      <c r="CM83" s="74">
        <f t="shared" si="50"/>
        <v>1019227</v>
      </c>
      <c r="CN83" s="74">
        <f t="shared" si="50"/>
        <v>1019227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 s="124">
        <v>36</v>
      </c>
      <c r="H84" s="6">
        <v>58</v>
      </c>
      <c r="I84" s="2" t="s">
        <v>245</v>
      </c>
      <c r="J84" s="60"/>
      <c r="K84" s="61">
        <v>1603.2</v>
      </c>
      <c r="L84" s="76"/>
      <c r="M84" s="63">
        <v>851</v>
      </c>
      <c r="N84" s="64">
        <f t="shared" si="21"/>
        <v>255.3</v>
      </c>
      <c r="O84" s="64">
        <f t="shared" si="22"/>
        <v>961.92</v>
      </c>
      <c r="P84" s="64">
        <f t="shared" si="23"/>
        <v>0</v>
      </c>
      <c r="Q84" s="64">
        <f t="shared" si="24"/>
        <v>0</v>
      </c>
      <c r="R84" s="65">
        <f t="shared" si="25"/>
        <v>0.53</v>
      </c>
      <c r="S84" s="65">
        <f t="shared" si="7"/>
        <v>0</v>
      </c>
      <c r="T84" s="64">
        <f t="shared" si="8"/>
        <v>0</v>
      </c>
      <c r="U84" s="64">
        <f t="shared" si="26"/>
        <v>0</v>
      </c>
      <c r="V84" s="63">
        <v>25</v>
      </c>
      <c r="W84" s="64">
        <f t="shared" si="27"/>
        <v>6.25</v>
      </c>
      <c r="X84" s="27">
        <f t="shared" si="28"/>
        <v>255.3</v>
      </c>
      <c r="Y84" s="11">
        <f t="shared" si="29"/>
        <v>1864.75</v>
      </c>
      <c r="Z84" s="123">
        <v>1593629393.6700001</v>
      </c>
      <c r="AA84" s="121">
        <v>11484</v>
      </c>
      <c r="AB84" s="27">
        <f t="shared" si="9"/>
        <v>138769.54</v>
      </c>
      <c r="AC84" s="10">
        <f t="shared" si="10"/>
        <v>0.50366299999999997</v>
      </c>
      <c r="AD84" s="121">
        <v>80694</v>
      </c>
      <c r="AE84" s="10">
        <f t="shared" si="11"/>
        <v>0.55516900000000002</v>
      </c>
      <c r="AF84" s="10">
        <f t="shared" si="39"/>
        <v>0.48088500000000001</v>
      </c>
      <c r="AG84" s="66">
        <f t="shared" si="12"/>
        <v>0.48088500000000001</v>
      </c>
      <c r="AH84" s="67">
        <f t="shared" si="13"/>
        <v>0</v>
      </c>
      <c r="AI84" s="68">
        <f t="shared" si="30"/>
        <v>0.48088500000000001</v>
      </c>
      <c r="AJ84" s="63">
        <v>0</v>
      </c>
      <c r="AK84">
        <v>0</v>
      </c>
      <c r="AL84" s="26">
        <f t="shared" si="31"/>
        <v>0</v>
      </c>
      <c r="AM84" s="63">
        <v>0</v>
      </c>
      <c r="AN84">
        <v>0</v>
      </c>
      <c r="AO84" s="26">
        <f t="shared" si="32"/>
        <v>0</v>
      </c>
      <c r="AP84" s="26">
        <f t="shared" si="14"/>
        <v>10334817</v>
      </c>
      <c r="AQ84" s="26">
        <f t="shared" si="33"/>
        <v>10334817</v>
      </c>
      <c r="AR84" s="69">
        <v>10775767</v>
      </c>
      <c r="AS84" s="69">
        <f t="shared" si="40"/>
        <v>10334817</v>
      </c>
      <c r="AT84" s="63">
        <v>10925151</v>
      </c>
      <c r="AU84" s="26">
        <f t="shared" si="41"/>
        <v>590334</v>
      </c>
      <c r="AV84" s="70" t="str">
        <f t="shared" si="43"/>
        <v>No</v>
      </c>
      <c r="AW84" s="69">
        <f t="shared" si="34"/>
        <v>0</v>
      </c>
      <c r="AX84" s="71">
        <f t="shared" si="35"/>
        <v>10925151</v>
      </c>
      <c r="AY84" s="72">
        <f t="shared" si="42"/>
        <v>10925151</v>
      </c>
      <c r="AZ84" s="73">
        <f t="shared" si="36"/>
        <v>0</v>
      </c>
      <c r="BA84" s="73"/>
      <c r="BB84" s="73">
        <f t="shared" si="37"/>
        <v>13405.216909930139</v>
      </c>
      <c r="BC84" s="26"/>
      <c r="BE84" s="74">
        <f t="shared" si="38"/>
        <v>-590334</v>
      </c>
      <c r="BF84" s="74">
        <f t="shared" si="46"/>
        <v>-590334</v>
      </c>
      <c r="BG84" s="74">
        <f t="shared" si="46"/>
        <v>-505975.2714000009</v>
      </c>
      <c r="BH84" s="74">
        <f t="shared" si="46"/>
        <v>-421629.19365761988</v>
      </c>
      <c r="BI84" s="74">
        <f t="shared" si="46"/>
        <v>-337303.35492609628</v>
      </c>
      <c r="BJ84" s="74">
        <f t="shared" si="46"/>
        <v>-252977.51619457267</v>
      </c>
      <c r="BK84" s="74">
        <f t="shared" si="46"/>
        <v>-168660.1100469213</v>
      </c>
      <c r="BL84" s="74">
        <f t="shared" si="46"/>
        <v>-84330.05502346158</v>
      </c>
      <c r="BM84" s="74"/>
      <c r="BO84" s="74">
        <f t="shared" si="47"/>
        <v>0</v>
      </c>
      <c r="BP84" s="74">
        <f t="shared" si="47"/>
        <v>-84358.728600000002</v>
      </c>
      <c r="BQ84" s="74">
        <f t="shared" si="47"/>
        <v>-84346.077742380148</v>
      </c>
      <c r="BR84" s="74">
        <f t="shared" si="47"/>
        <v>-84325.838731523982</v>
      </c>
      <c r="BS84" s="74">
        <f t="shared" si="47"/>
        <v>-84325.838731524069</v>
      </c>
      <c r="BT84" s="74">
        <f t="shared" si="47"/>
        <v>-84317.406147651069</v>
      </c>
      <c r="BU84" s="74">
        <f t="shared" si="47"/>
        <v>-84330.055023460649</v>
      </c>
      <c r="BV84" s="74">
        <f t="shared" si="45"/>
        <v>-84330.05502346158</v>
      </c>
      <c r="BX84" s="74">
        <f t="shared" si="17"/>
        <v>10925151</v>
      </c>
      <c r="BY84" s="74">
        <f t="shared" si="48"/>
        <v>10840792.271400001</v>
      </c>
      <c r="BZ84" s="74">
        <f t="shared" si="48"/>
        <v>10756446.19365762</v>
      </c>
      <c r="CA84" s="74">
        <f t="shared" si="48"/>
        <v>10672120.354926096</v>
      </c>
      <c r="CB84" s="74">
        <f t="shared" si="48"/>
        <v>10587794.516194573</v>
      </c>
      <c r="CC84" s="74">
        <f t="shared" si="48"/>
        <v>10503477.110046921</v>
      </c>
      <c r="CD84" s="74">
        <f t="shared" si="48"/>
        <v>10419147.055023462</v>
      </c>
      <c r="CE84" s="74">
        <f t="shared" si="48"/>
        <v>10334817</v>
      </c>
      <c r="CF84" s="74"/>
      <c r="CG84" s="74">
        <f t="shared" si="19"/>
        <v>10925151</v>
      </c>
      <c r="CH84" s="74">
        <f t="shared" si="50"/>
        <v>10840792.271400001</v>
      </c>
      <c r="CI84" s="74">
        <f t="shared" si="50"/>
        <v>10756446.19365762</v>
      </c>
      <c r="CJ84" s="74">
        <f t="shared" si="50"/>
        <v>10672120.354926096</v>
      </c>
      <c r="CK84" s="74">
        <f t="shared" si="50"/>
        <v>10587794.516194573</v>
      </c>
      <c r="CL84" s="74">
        <f t="shared" si="50"/>
        <v>10503477.110046921</v>
      </c>
      <c r="CM84" s="74">
        <f t="shared" si="50"/>
        <v>10419147.055023462</v>
      </c>
      <c r="CN84" s="74">
        <f t="shared" si="50"/>
        <v>10334817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 s="124">
        <v>0</v>
      </c>
      <c r="H85" s="6">
        <v>59</v>
      </c>
      <c r="I85" s="2" t="s">
        <v>246</v>
      </c>
      <c r="J85" s="60"/>
      <c r="K85" s="61">
        <v>4316.03</v>
      </c>
      <c r="L85" s="62"/>
      <c r="M85" s="63">
        <v>2888</v>
      </c>
      <c r="N85" s="64">
        <f t="shared" si="21"/>
        <v>866.4</v>
      </c>
      <c r="O85" s="64">
        <f t="shared" si="22"/>
        <v>2589.62</v>
      </c>
      <c r="P85" s="64">
        <f t="shared" si="23"/>
        <v>298.38000000000011</v>
      </c>
      <c r="Q85" s="64">
        <f t="shared" si="24"/>
        <v>44.76</v>
      </c>
      <c r="R85" s="65">
        <f t="shared" si="25"/>
        <v>0.67</v>
      </c>
      <c r="S85" s="65">
        <f t="shared" si="7"/>
        <v>7.0000000000000062E-2</v>
      </c>
      <c r="T85" s="64">
        <f t="shared" si="8"/>
        <v>302.12</v>
      </c>
      <c r="U85" s="64">
        <f t="shared" si="26"/>
        <v>45.32</v>
      </c>
      <c r="V85" s="63">
        <v>200</v>
      </c>
      <c r="W85" s="64">
        <f t="shared" si="27"/>
        <v>50</v>
      </c>
      <c r="X85" s="27">
        <f t="shared" si="28"/>
        <v>866.4</v>
      </c>
      <c r="Y85" s="11">
        <f t="shared" si="29"/>
        <v>5277.19</v>
      </c>
      <c r="Z85" s="123">
        <v>8418061572</v>
      </c>
      <c r="AA85" s="121">
        <v>38086</v>
      </c>
      <c r="AB85" s="27">
        <f t="shared" si="9"/>
        <v>221027.72</v>
      </c>
      <c r="AC85" s="10">
        <f t="shared" si="10"/>
        <v>0.80221799999999999</v>
      </c>
      <c r="AD85" s="121">
        <v>83547</v>
      </c>
      <c r="AE85" s="10">
        <f t="shared" si="11"/>
        <v>0.574797</v>
      </c>
      <c r="AF85" s="10">
        <f t="shared" si="39"/>
        <v>0.26600800000000002</v>
      </c>
      <c r="AG85" s="66">
        <f t="shared" si="12"/>
        <v>0.26600800000000002</v>
      </c>
      <c r="AH85" s="67">
        <f t="shared" si="13"/>
        <v>0</v>
      </c>
      <c r="AI85" s="68">
        <f t="shared" si="30"/>
        <v>0.26600800000000002</v>
      </c>
      <c r="AJ85" s="63">
        <v>0</v>
      </c>
      <c r="AK85">
        <v>0</v>
      </c>
      <c r="AL85" s="26">
        <f t="shared" si="31"/>
        <v>0</v>
      </c>
      <c r="AM85" s="63">
        <v>0</v>
      </c>
      <c r="AN85">
        <v>0</v>
      </c>
      <c r="AO85" s="26">
        <f t="shared" si="32"/>
        <v>0</v>
      </c>
      <c r="AP85" s="26">
        <f t="shared" si="14"/>
        <v>16178504</v>
      </c>
      <c r="AQ85" s="26">
        <f t="shared" si="33"/>
        <v>16178504</v>
      </c>
      <c r="AR85" s="69">
        <v>25040045</v>
      </c>
      <c r="AS85" s="69">
        <f t="shared" si="40"/>
        <v>25040045</v>
      </c>
      <c r="AT85" s="63">
        <v>25040045</v>
      </c>
      <c r="AU85" s="26">
        <f t="shared" si="41"/>
        <v>8861541</v>
      </c>
      <c r="AV85" s="70" t="str">
        <f t="shared" si="43"/>
        <v>No</v>
      </c>
      <c r="AW85" s="69">
        <f t="shared" si="34"/>
        <v>0</v>
      </c>
      <c r="AX85" s="71">
        <f t="shared" si="35"/>
        <v>25040045</v>
      </c>
      <c r="AY85" s="72">
        <f t="shared" si="42"/>
        <v>25040045</v>
      </c>
      <c r="AZ85" s="73">
        <f t="shared" si="36"/>
        <v>0</v>
      </c>
      <c r="BA85" s="73"/>
      <c r="BB85" s="73">
        <f t="shared" si="37"/>
        <v>14091.564412202881</v>
      </c>
      <c r="BC85" s="26"/>
      <c r="BE85" s="74">
        <f t="shared" si="38"/>
        <v>-8861541</v>
      </c>
      <c r="BF85" s="74">
        <f t="shared" si="46"/>
        <v>-8861541</v>
      </c>
      <c r="BG85" s="74">
        <f t="shared" si="46"/>
        <v>-8861541</v>
      </c>
      <c r="BH85" s="74">
        <f t="shared" si="46"/>
        <v>-8861541</v>
      </c>
      <c r="BI85" s="74">
        <f t="shared" si="46"/>
        <v>-8861541</v>
      </c>
      <c r="BJ85" s="74">
        <f t="shared" si="46"/>
        <v>-8861541</v>
      </c>
      <c r="BK85" s="74">
        <f t="shared" si="46"/>
        <v>-8861541</v>
      </c>
      <c r="BL85" s="74">
        <f t="shared" si="46"/>
        <v>-8861541</v>
      </c>
      <c r="BM85" s="74"/>
      <c r="BO85" s="74">
        <f t="shared" si="47"/>
        <v>0</v>
      </c>
      <c r="BP85" s="74">
        <f t="shared" si="47"/>
        <v>-1266314.2089</v>
      </c>
      <c r="BQ85" s="74">
        <f t="shared" si="47"/>
        <v>-1477218.8846999998</v>
      </c>
      <c r="BR85" s="74">
        <f t="shared" si="47"/>
        <v>-1772308.2000000002</v>
      </c>
      <c r="BS85" s="74">
        <f t="shared" si="47"/>
        <v>-2215385.25</v>
      </c>
      <c r="BT85" s="74">
        <f t="shared" si="47"/>
        <v>-2953551.6152999997</v>
      </c>
      <c r="BU85" s="74">
        <f t="shared" si="47"/>
        <v>-4430770.5</v>
      </c>
      <c r="BV85" s="74">
        <f t="shared" si="45"/>
        <v>-8861541</v>
      </c>
      <c r="BX85" s="74">
        <f t="shared" si="17"/>
        <v>25040045</v>
      </c>
      <c r="BY85" s="74">
        <f t="shared" si="48"/>
        <v>23773730.791099999</v>
      </c>
      <c r="BZ85" s="74">
        <f t="shared" si="48"/>
        <v>23562826.1153</v>
      </c>
      <c r="CA85" s="74">
        <f t="shared" si="48"/>
        <v>23267736.800000001</v>
      </c>
      <c r="CB85" s="74">
        <f t="shared" si="48"/>
        <v>22824659.75</v>
      </c>
      <c r="CC85" s="74">
        <f t="shared" si="48"/>
        <v>22086493.3847</v>
      </c>
      <c r="CD85" s="74">
        <f t="shared" si="48"/>
        <v>20609274.5</v>
      </c>
      <c r="CE85" s="74">
        <f t="shared" si="48"/>
        <v>16178504</v>
      </c>
      <c r="CF85" s="74"/>
      <c r="CG85" s="74">
        <f t="shared" si="19"/>
        <v>25040045</v>
      </c>
      <c r="CH85" s="74">
        <f t="shared" si="50"/>
        <v>25040045</v>
      </c>
      <c r="CI85" s="74">
        <f t="shared" si="50"/>
        <v>25040045</v>
      </c>
      <c r="CJ85" s="74">
        <f t="shared" si="50"/>
        <v>25040045</v>
      </c>
      <c r="CK85" s="74">
        <f t="shared" si="50"/>
        <v>25040045</v>
      </c>
      <c r="CL85" s="74">
        <f t="shared" si="50"/>
        <v>25040045</v>
      </c>
      <c r="CM85" s="74">
        <f t="shared" si="50"/>
        <v>25040045</v>
      </c>
      <c r="CN85" s="74">
        <f t="shared" si="50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 s="124">
        <v>0</v>
      </c>
      <c r="H86" s="6">
        <v>60</v>
      </c>
      <c r="I86" s="2" t="s">
        <v>247</v>
      </c>
      <c r="J86" s="60"/>
      <c r="K86" s="61">
        <v>3063.46</v>
      </c>
      <c r="L86" s="62"/>
      <c r="M86" s="63">
        <v>447</v>
      </c>
      <c r="N86" s="64">
        <f t="shared" si="21"/>
        <v>134.1</v>
      </c>
      <c r="O86" s="64">
        <f t="shared" si="22"/>
        <v>1838.08</v>
      </c>
      <c r="P86" s="64">
        <f t="shared" si="23"/>
        <v>0</v>
      </c>
      <c r="Q86" s="64">
        <f t="shared" si="24"/>
        <v>0</v>
      </c>
      <c r="R86" s="65">
        <f t="shared" si="25"/>
        <v>0.15</v>
      </c>
      <c r="S86" s="65">
        <f t="shared" si="7"/>
        <v>0</v>
      </c>
      <c r="T86" s="64">
        <f t="shared" si="8"/>
        <v>0</v>
      </c>
      <c r="U86" s="64">
        <f t="shared" si="26"/>
        <v>0</v>
      </c>
      <c r="V86" s="63">
        <v>55</v>
      </c>
      <c r="W86" s="64">
        <f t="shared" si="27"/>
        <v>13.75</v>
      </c>
      <c r="X86" s="27">
        <f t="shared" si="28"/>
        <v>134.1</v>
      </c>
      <c r="Y86" s="11">
        <f t="shared" si="29"/>
        <v>3211.31</v>
      </c>
      <c r="Z86" s="123">
        <v>6403466343</v>
      </c>
      <c r="AA86" s="121">
        <v>22037</v>
      </c>
      <c r="AB86" s="27">
        <f t="shared" si="9"/>
        <v>290577.95</v>
      </c>
      <c r="AC86" s="10">
        <f t="shared" si="10"/>
        <v>1.0546500000000001</v>
      </c>
      <c r="AD86" s="121">
        <v>130036</v>
      </c>
      <c r="AE86" s="10">
        <f t="shared" si="11"/>
        <v>0.89463800000000004</v>
      </c>
      <c r="AF86" s="10">
        <f t="shared" si="39"/>
        <v>-6.646E-3</v>
      </c>
      <c r="AG86" s="66">
        <f t="shared" si="12"/>
        <v>0.01</v>
      </c>
      <c r="AH86" s="67">
        <f t="shared" si="13"/>
        <v>0</v>
      </c>
      <c r="AI86" s="68">
        <f t="shared" si="30"/>
        <v>0.01</v>
      </c>
      <c r="AJ86" s="63">
        <v>0</v>
      </c>
      <c r="AK86">
        <v>0</v>
      </c>
      <c r="AL86" s="26">
        <f t="shared" si="31"/>
        <v>0</v>
      </c>
      <c r="AM86" s="63">
        <v>0</v>
      </c>
      <c r="AN86">
        <v>0</v>
      </c>
      <c r="AO86" s="26">
        <f t="shared" si="32"/>
        <v>0</v>
      </c>
      <c r="AP86" s="26">
        <f t="shared" si="14"/>
        <v>370103</v>
      </c>
      <c r="AQ86" s="26">
        <f t="shared" si="33"/>
        <v>370103</v>
      </c>
      <c r="AR86" s="69">
        <v>2740394</v>
      </c>
      <c r="AS86" s="69">
        <f t="shared" si="40"/>
        <v>370103</v>
      </c>
      <c r="AT86" s="63">
        <v>1766084</v>
      </c>
      <c r="AU86" s="26">
        <f t="shared" si="41"/>
        <v>1395981</v>
      </c>
      <c r="AV86" s="70" t="str">
        <f t="shared" si="43"/>
        <v>No</v>
      </c>
      <c r="AW86" s="69">
        <f t="shared" si="34"/>
        <v>0</v>
      </c>
      <c r="AX86" s="71">
        <f t="shared" si="35"/>
        <v>1766084</v>
      </c>
      <c r="AY86" s="72">
        <f t="shared" si="42"/>
        <v>1766084</v>
      </c>
      <c r="AZ86" s="73">
        <f t="shared" si="36"/>
        <v>0</v>
      </c>
      <c r="BA86" s="73"/>
      <c r="BB86" s="73">
        <f t="shared" si="37"/>
        <v>12081.224416183009</v>
      </c>
      <c r="BC86" s="26"/>
      <c r="BE86" s="74">
        <f t="shared" si="38"/>
        <v>-1395981</v>
      </c>
      <c r="BF86" s="74">
        <f t="shared" si="46"/>
        <v>-1395981</v>
      </c>
      <c r="BG86" s="74">
        <f t="shared" si="46"/>
        <v>-1196495.3151</v>
      </c>
      <c r="BH86" s="74">
        <f t="shared" si="46"/>
        <v>-997039.54607282998</v>
      </c>
      <c r="BI86" s="74">
        <f t="shared" si="46"/>
        <v>-797631.63685826398</v>
      </c>
      <c r="BJ86" s="74">
        <f t="shared" si="46"/>
        <v>-598223.72764369799</v>
      </c>
      <c r="BK86" s="74">
        <f t="shared" si="46"/>
        <v>-398835.75922005344</v>
      </c>
      <c r="BL86" s="74">
        <f t="shared" si="46"/>
        <v>-199417.87961002672</v>
      </c>
      <c r="BM86" s="74"/>
      <c r="BO86" s="74">
        <f t="shared" si="47"/>
        <v>0</v>
      </c>
      <c r="BP86" s="74">
        <f t="shared" si="47"/>
        <v>-199485.68489999999</v>
      </c>
      <c r="BQ86" s="74">
        <f t="shared" si="47"/>
        <v>-199455.76902717</v>
      </c>
      <c r="BR86" s="74">
        <f t="shared" si="47"/>
        <v>-199407.909214566</v>
      </c>
      <c r="BS86" s="74">
        <f t="shared" si="47"/>
        <v>-199407.909214566</v>
      </c>
      <c r="BT86" s="74">
        <f t="shared" si="47"/>
        <v>-199387.96842364452</v>
      </c>
      <c r="BU86" s="74">
        <f t="shared" si="47"/>
        <v>-199417.87961002672</v>
      </c>
      <c r="BV86" s="74">
        <f t="shared" si="45"/>
        <v>-199417.87961002672</v>
      </c>
      <c r="BX86" s="74">
        <f t="shared" si="17"/>
        <v>1766084</v>
      </c>
      <c r="BY86" s="74">
        <f t="shared" si="48"/>
        <v>1566598.3151</v>
      </c>
      <c r="BZ86" s="74">
        <f t="shared" si="48"/>
        <v>1367142.54607283</v>
      </c>
      <c r="CA86" s="74">
        <f t="shared" si="48"/>
        <v>1167734.636858264</v>
      </c>
      <c r="CB86" s="74">
        <f t="shared" si="48"/>
        <v>968326.72764369799</v>
      </c>
      <c r="CC86" s="74">
        <f t="shared" si="48"/>
        <v>768938.75922005344</v>
      </c>
      <c r="CD86" s="74">
        <f t="shared" si="48"/>
        <v>569520.87961002672</v>
      </c>
      <c r="CE86" s="74">
        <f t="shared" si="48"/>
        <v>370103</v>
      </c>
      <c r="CF86" s="74"/>
      <c r="CG86" s="74">
        <f t="shared" si="19"/>
        <v>1766084</v>
      </c>
      <c r="CH86" s="74">
        <f t="shared" si="50"/>
        <v>1566598.3151</v>
      </c>
      <c r="CI86" s="74">
        <f t="shared" si="50"/>
        <v>1367142.54607283</v>
      </c>
      <c r="CJ86" s="74">
        <f t="shared" si="50"/>
        <v>1167734.636858264</v>
      </c>
      <c r="CK86" s="74">
        <f t="shared" si="50"/>
        <v>968326.72764369799</v>
      </c>
      <c r="CL86" s="74">
        <f t="shared" si="50"/>
        <v>768938.75922005344</v>
      </c>
      <c r="CM86" s="74">
        <f t="shared" si="50"/>
        <v>569520.87961002672</v>
      </c>
      <c r="CN86" s="74">
        <f t="shared" si="50"/>
        <v>370103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 s="124">
        <v>0</v>
      </c>
      <c r="H87" s="6">
        <v>61</v>
      </c>
      <c r="I87" s="2" t="s">
        <v>248</v>
      </c>
      <c r="J87" s="60"/>
      <c r="K87" s="61">
        <v>1015.11</v>
      </c>
      <c r="L87" s="62"/>
      <c r="M87" s="63">
        <v>181</v>
      </c>
      <c r="N87" s="64">
        <f t="shared" si="21"/>
        <v>54.3</v>
      </c>
      <c r="O87" s="64">
        <f t="shared" si="22"/>
        <v>609.07000000000005</v>
      </c>
      <c r="P87" s="64">
        <f t="shared" si="23"/>
        <v>0</v>
      </c>
      <c r="Q87" s="64">
        <f t="shared" si="24"/>
        <v>0</v>
      </c>
      <c r="R87" s="65">
        <f t="shared" si="25"/>
        <v>0.18</v>
      </c>
      <c r="S87" s="65">
        <f t="shared" si="7"/>
        <v>0</v>
      </c>
      <c r="T87" s="64">
        <f t="shared" si="8"/>
        <v>0</v>
      </c>
      <c r="U87" s="64">
        <f t="shared" si="26"/>
        <v>0</v>
      </c>
      <c r="V87" s="63">
        <v>5</v>
      </c>
      <c r="W87" s="64">
        <f t="shared" si="27"/>
        <v>1.25</v>
      </c>
      <c r="X87" s="27">
        <f t="shared" si="28"/>
        <v>54.3</v>
      </c>
      <c r="Y87" s="11">
        <f t="shared" si="29"/>
        <v>1070.6600000000001</v>
      </c>
      <c r="Z87" s="123">
        <v>1894859282</v>
      </c>
      <c r="AA87" s="121">
        <v>8562</v>
      </c>
      <c r="AB87" s="27">
        <f t="shared" si="9"/>
        <v>221310.36</v>
      </c>
      <c r="AC87" s="10">
        <f t="shared" si="10"/>
        <v>0.80324399999999996</v>
      </c>
      <c r="AD87" s="121">
        <v>115833</v>
      </c>
      <c r="AE87" s="10">
        <f t="shared" si="11"/>
        <v>0.79692200000000002</v>
      </c>
      <c r="AF87" s="10">
        <f t="shared" si="39"/>
        <v>0.198653</v>
      </c>
      <c r="AG87" s="66">
        <f t="shared" si="12"/>
        <v>0.198653</v>
      </c>
      <c r="AH87" s="67">
        <f t="shared" si="13"/>
        <v>0</v>
      </c>
      <c r="AI87" s="68">
        <f t="shared" si="30"/>
        <v>0.198653</v>
      </c>
      <c r="AJ87" s="63">
        <v>1018</v>
      </c>
      <c r="AK87">
        <v>13</v>
      </c>
      <c r="AL87" s="26">
        <f t="shared" si="31"/>
        <v>1323400</v>
      </c>
      <c r="AM87" s="63">
        <v>0</v>
      </c>
      <c r="AN87">
        <v>0</v>
      </c>
      <c r="AO87" s="26">
        <f t="shared" si="32"/>
        <v>0</v>
      </c>
      <c r="AP87" s="26">
        <f t="shared" si="14"/>
        <v>2451250</v>
      </c>
      <c r="AQ87" s="26">
        <f t="shared" si="33"/>
        <v>3774650</v>
      </c>
      <c r="AR87" s="69">
        <v>1971482</v>
      </c>
      <c r="AS87" s="69">
        <f t="shared" si="40"/>
        <v>3774650</v>
      </c>
      <c r="AT87" s="63">
        <v>3336551</v>
      </c>
      <c r="AU87" s="26">
        <f t="shared" si="41"/>
        <v>438099</v>
      </c>
      <c r="AV87" s="70" t="str">
        <f t="shared" si="43"/>
        <v>Yes</v>
      </c>
      <c r="AW87" s="69">
        <f t="shared" si="34"/>
        <v>438099</v>
      </c>
      <c r="AX87" s="71">
        <f t="shared" si="35"/>
        <v>3774650</v>
      </c>
      <c r="AY87" s="72">
        <f t="shared" si="42"/>
        <v>3774650</v>
      </c>
      <c r="AZ87" s="73">
        <f t="shared" si="36"/>
        <v>438099</v>
      </c>
      <c r="BA87" s="73"/>
      <c r="BB87" s="73">
        <f t="shared" si="37"/>
        <v>12155.68411305179</v>
      </c>
      <c r="BC87" s="26"/>
      <c r="BE87" s="74">
        <f t="shared" si="38"/>
        <v>0</v>
      </c>
      <c r="BF87" s="74">
        <f t="shared" si="46"/>
        <v>0</v>
      </c>
      <c r="BG87" s="74">
        <f t="shared" si="46"/>
        <v>0</v>
      </c>
      <c r="BH87" s="74">
        <f t="shared" si="46"/>
        <v>0</v>
      </c>
      <c r="BI87" s="74">
        <f t="shared" si="46"/>
        <v>0</v>
      </c>
      <c r="BJ87" s="74">
        <f t="shared" si="46"/>
        <v>0</v>
      </c>
      <c r="BK87" s="74">
        <f t="shared" si="46"/>
        <v>0</v>
      </c>
      <c r="BL87" s="74">
        <f t="shared" si="46"/>
        <v>0</v>
      </c>
      <c r="BM87" s="74"/>
      <c r="BO87" s="74">
        <f t="shared" si="47"/>
        <v>0</v>
      </c>
      <c r="BP87" s="74">
        <f t="shared" si="47"/>
        <v>0</v>
      </c>
      <c r="BQ87" s="74">
        <f t="shared" si="47"/>
        <v>0</v>
      </c>
      <c r="BR87" s="74">
        <f t="shared" si="47"/>
        <v>0</v>
      </c>
      <c r="BS87" s="74">
        <f t="shared" si="47"/>
        <v>0</v>
      </c>
      <c r="BT87" s="74">
        <f t="shared" si="47"/>
        <v>0</v>
      </c>
      <c r="BU87" s="74">
        <f t="shared" si="47"/>
        <v>0</v>
      </c>
      <c r="BV87" s="74">
        <f t="shared" si="45"/>
        <v>0</v>
      </c>
      <c r="BX87" s="74">
        <f t="shared" si="17"/>
        <v>3774650</v>
      </c>
      <c r="BY87" s="74">
        <f t="shared" si="48"/>
        <v>3774650</v>
      </c>
      <c r="BZ87" s="74">
        <f t="shared" si="48"/>
        <v>3774650</v>
      </c>
      <c r="CA87" s="74">
        <f t="shared" si="48"/>
        <v>3774650</v>
      </c>
      <c r="CB87" s="74">
        <f t="shared" si="48"/>
        <v>3774650</v>
      </c>
      <c r="CC87" s="74">
        <f t="shared" si="48"/>
        <v>3774650</v>
      </c>
      <c r="CD87" s="74">
        <f t="shared" si="48"/>
        <v>3774650</v>
      </c>
      <c r="CE87" s="74">
        <f t="shared" si="48"/>
        <v>3774650</v>
      </c>
      <c r="CF87" s="74"/>
      <c r="CG87" s="74">
        <f t="shared" si="19"/>
        <v>3774650</v>
      </c>
      <c r="CH87" s="74">
        <f t="shared" si="50"/>
        <v>3774650</v>
      </c>
      <c r="CI87" s="74">
        <f t="shared" si="50"/>
        <v>3774650</v>
      </c>
      <c r="CJ87" s="74">
        <f t="shared" si="50"/>
        <v>3774650</v>
      </c>
      <c r="CK87" s="74">
        <f t="shared" si="50"/>
        <v>3774650</v>
      </c>
      <c r="CL87" s="74">
        <f t="shared" si="50"/>
        <v>3774650</v>
      </c>
      <c r="CM87" s="74">
        <f t="shared" si="50"/>
        <v>3774650</v>
      </c>
      <c r="CN87" s="74">
        <f t="shared" si="50"/>
        <v>3774650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 s="124">
        <v>18</v>
      </c>
      <c r="H88" s="6">
        <v>62</v>
      </c>
      <c r="I88" s="2" t="s">
        <v>249</v>
      </c>
      <c r="J88" s="60"/>
      <c r="K88" s="61">
        <v>6318.09</v>
      </c>
      <c r="L88" s="76"/>
      <c r="M88" s="63">
        <v>2928</v>
      </c>
      <c r="N88" s="64">
        <f t="shared" si="21"/>
        <v>878.4</v>
      </c>
      <c r="O88" s="64">
        <f t="shared" si="22"/>
        <v>3790.85</v>
      </c>
      <c r="P88" s="64">
        <f t="shared" si="23"/>
        <v>0</v>
      </c>
      <c r="Q88" s="64">
        <f t="shared" si="24"/>
        <v>0</v>
      </c>
      <c r="R88" s="65">
        <f t="shared" si="25"/>
        <v>0.46</v>
      </c>
      <c r="S88" s="65">
        <f t="shared" si="7"/>
        <v>0</v>
      </c>
      <c r="T88" s="64">
        <f t="shared" si="8"/>
        <v>0</v>
      </c>
      <c r="U88" s="64">
        <f t="shared" si="26"/>
        <v>0</v>
      </c>
      <c r="V88" s="63">
        <v>537</v>
      </c>
      <c r="W88" s="64">
        <f t="shared" si="27"/>
        <v>134.25</v>
      </c>
      <c r="X88" s="27">
        <f t="shared" si="28"/>
        <v>878.4</v>
      </c>
      <c r="Y88" s="11">
        <f t="shared" si="29"/>
        <v>7330.74</v>
      </c>
      <c r="Z88" s="123">
        <v>8700869635</v>
      </c>
      <c r="AA88" s="121">
        <v>60297</v>
      </c>
      <c r="AB88" s="27">
        <f t="shared" si="9"/>
        <v>144300.21</v>
      </c>
      <c r="AC88" s="10">
        <f t="shared" si="10"/>
        <v>0.52373599999999998</v>
      </c>
      <c r="AD88" s="121">
        <v>92176</v>
      </c>
      <c r="AE88" s="10">
        <f t="shared" si="11"/>
        <v>0.63416399999999995</v>
      </c>
      <c r="AF88" s="10">
        <f t="shared" si="39"/>
        <v>0.44313599999999997</v>
      </c>
      <c r="AG88" s="66">
        <f t="shared" si="12"/>
        <v>0.44313599999999997</v>
      </c>
      <c r="AH88" s="67">
        <f t="shared" si="13"/>
        <v>0.03</v>
      </c>
      <c r="AI88" s="68">
        <f t="shared" si="30"/>
        <v>0.473136</v>
      </c>
      <c r="AJ88" s="63">
        <v>0</v>
      </c>
      <c r="AK88">
        <v>0</v>
      </c>
      <c r="AL88" s="26">
        <f t="shared" si="31"/>
        <v>0</v>
      </c>
      <c r="AM88" s="63">
        <v>0</v>
      </c>
      <c r="AN88">
        <v>0</v>
      </c>
      <c r="AO88" s="26">
        <f t="shared" si="32"/>
        <v>0</v>
      </c>
      <c r="AP88" s="26">
        <f t="shared" si="14"/>
        <v>39973736</v>
      </c>
      <c r="AQ88" s="26">
        <f t="shared" si="33"/>
        <v>39973736</v>
      </c>
      <c r="AR88" s="69">
        <v>26945481</v>
      </c>
      <c r="AS88" s="69">
        <f t="shared" si="40"/>
        <v>39973736</v>
      </c>
      <c r="AT88" s="63">
        <v>39522754</v>
      </c>
      <c r="AU88" s="26">
        <f t="shared" si="41"/>
        <v>450982</v>
      </c>
      <c r="AV88" s="70" t="str">
        <f t="shared" si="43"/>
        <v>Yes</v>
      </c>
      <c r="AW88" s="69">
        <f t="shared" si="34"/>
        <v>450982</v>
      </c>
      <c r="AX88" s="71">
        <f t="shared" si="35"/>
        <v>39973736</v>
      </c>
      <c r="AY88" s="72">
        <f t="shared" si="42"/>
        <v>39973736</v>
      </c>
      <c r="AZ88" s="73">
        <f t="shared" si="36"/>
        <v>450982</v>
      </c>
      <c r="BA88" s="73"/>
      <c r="BB88" s="73">
        <f t="shared" si="37"/>
        <v>13372.202437762046</v>
      </c>
      <c r="BC88" s="26"/>
      <c r="BE88" s="74">
        <f t="shared" si="38"/>
        <v>0</v>
      </c>
      <c r="BF88" s="74">
        <f t="shared" si="46"/>
        <v>0</v>
      </c>
      <c r="BG88" s="74">
        <f t="shared" si="46"/>
        <v>0</v>
      </c>
      <c r="BH88" s="74">
        <f t="shared" si="46"/>
        <v>0</v>
      </c>
      <c r="BI88" s="74">
        <f t="shared" si="46"/>
        <v>0</v>
      </c>
      <c r="BJ88" s="74">
        <f t="shared" si="46"/>
        <v>0</v>
      </c>
      <c r="BK88" s="74">
        <f t="shared" si="46"/>
        <v>0</v>
      </c>
      <c r="BL88" s="74">
        <f t="shared" si="46"/>
        <v>0</v>
      </c>
      <c r="BM88" s="74"/>
      <c r="BO88" s="74">
        <f t="shared" si="47"/>
        <v>0</v>
      </c>
      <c r="BP88" s="74">
        <f t="shared" si="47"/>
        <v>0</v>
      </c>
      <c r="BQ88" s="74">
        <f t="shared" si="47"/>
        <v>0</v>
      </c>
      <c r="BR88" s="74">
        <f t="shared" si="47"/>
        <v>0</v>
      </c>
      <c r="BS88" s="74">
        <f t="shared" si="47"/>
        <v>0</v>
      </c>
      <c r="BT88" s="74">
        <f t="shared" si="47"/>
        <v>0</v>
      </c>
      <c r="BU88" s="74">
        <f t="shared" si="47"/>
        <v>0</v>
      </c>
      <c r="BV88" s="74">
        <f t="shared" si="45"/>
        <v>0</v>
      </c>
      <c r="BX88" s="74">
        <f t="shared" si="17"/>
        <v>39973736</v>
      </c>
      <c r="BY88" s="74">
        <f t="shared" si="48"/>
        <v>39973736</v>
      </c>
      <c r="BZ88" s="74">
        <f t="shared" si="48"/>
        <v>39973736</v>
      </c>
      <c r="CA88" s="74">
        <f t="shared" si="48"/>
        <v>39973736</v>
      </c>
      <c r="CB88" s="74">
        <f t="shared" si="48"/>
        <v>39973736</v>
      </c>
      <c r="CC88" s="74">
        <f t="shared" si="48"/>
        <v>39973736</v>
      </c>
      <c r="CD88" s="74">
        <f t="shared" si="48"/>
        <v>39973736</v>
      </c>
      <c r="CE88" s="74">
        <f t="shared" si="48"/>
        <v>39973736</v>
      </c>
      <c r="CF88" s="74"/>
      <c r="CG88" s="74">
        <f t="shared" si="19"/>
        <v>39973736</v>
      </c>
      <c r="CH88" s="74">
        <f t="shared" si="50"/>
        <v>39973736</v>
      </c>
      <c r="CI88" s="74">
        <f t="shared" si="50"/>
        <v>39973736</v>
      </c>
      <c r="CJ88" s="74">
        <f t="shared" si="50"/>
        <v>39973736</v>
      </c>
      <c r="CK88" s="74">
        <f t="shared" si="50"/>
        <v>39973736</v>
      </c>
      <c r="CL88" s="74">
        <f t="shared" si="50"/>
        <v>39973736</v>
      </c>
      <c r="CM88" s="74">
        <f t="shared" si="50"/>
        <v>39973736</v>
      </c>
      <c r="CN88" s="74">
        <f t="shared" si="50"/>
        <v>39973736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 s="124">
        <v>0</v>
      </c>
      <c r="H89" s="6">
        <v>63</v>
      </c>
      <c r="I89" s="2" t="s">
        <v>250</v>
      </c>
      <c r="J89" s="60"/>
      <c r="K89" s="61">
        <v>123.96</v>
      </c>
      <c r="L89" s="62"/>
      <c r="M89" s="63">
        <v>53</v>
      </c>
      <c r="N89" s="64">
        <f t="shared" si="21"/>
        <v>15.9</v>
      </c>
      <c r="O89" s="64">
        <f t="shared" si="22"/>
        <v>74.38</v>
      </c>
      <c r="P89" s="64">
        <f t="shared" si="23"/>
        <v>0</v>
      </c>
      <c r="Q89" s="64">
        <f t="shared" si="24"/>
        <v>0</v>
      </c>
      <c r="R89" s="65">
        <f t="shared" si="25"/>
        <v>0.43</v>
      </c>
      <c r="S89" s="65">
        <f t="shared" si="7"/>
        <v>0</v>
      </c>
      <c r="T89" s="64">
        <f t="shared" si="8"/>
        <v>0</v>
      </c>
      <c r="U89" s="64">
        <f t="shared" si="26"/>
        <v>0</v>
      </c>
      <c r="V89" s="63">
        <v>0</v>
      </c>
      <c r="W89" s="64">
        <f t="shared" si="27"/>
        <v>0</v>
      </c>
      <c r="X89" s="27">
        <f t="shared" si="28"/>
        <v>15.9</v>
      </c>
      <c r="Y89" s="11">
        <f t="shared" si="29"/>
        <v>139.85999999999999</v>
      </c>
      <c r="Z89" s="123">
        <v>313763460.32999998</v>
      </c>
      <c r="AA89" s="121">
        <v>1628</v>
      </c>
      <c r="AB89" s="27">
        <f t="shared" si="9"/>
        <v>192729.4</v>
      </c>
      <c r="AC89" s="10">
        <f t="shared" si="10"/>
        <v>0.69950900000000005</v>
      </c>
      <c r="AD89" s="121">
        <v>112344</v>
      </c>
      <c r="AE89" s="10">
        <f t="shared" si="11"/>
        <v>0.77291799999999999</v>
      </c>
      <c r="AF89" s="10">
        <f t="shared" si="39"/>
        <v>0.27846799999999999</v>
      </c>
      <c r="AG89" s="66">
        <f t="shared" si="12"/>
        <v>0.27846799999999999</v>
      </c>
      <c r="AH89" s="67">
        <f t="shared" si="13"/>
        <v>0</v>
      </c>
      <c r="AI89" s="68">
        <f t="shared" si="30"/>
        <v>0.27846799999999999</v>
      </c>
      <c r="AJ89" s="63">
        <v>50</v>
      </c>
      <c r="AK89">
        <v>6</v>
      </c>
      <c r="AL89" s="26">
        <f t="shared" si="31"/>
        <v>30000</v>
      </c>
      <c r="AM89" s="63">
        <v>0</v>
      </c>
      <c r="AN89">
        <v>0</v>
      </c>
      <c r="AO89" s="26">
        <f t="shared" si="32"/>
        <v>0</v>
      </c>
      <c r="AP89" s="26">
        <f t="shared" si="14"/>
        <v>448859</v>
      </c>
      <c r="AQ89" s="26">
        <f t="shared" si="33"/>
        <v>478859</v>
      </c>
      <c r="AR89" s="69">
        <v>1312383</v>
      </c>
      <c r="AS89" s="69">
        <f t="shared" si="40"/>
        <v>478859</v>
      </c>
      <c r="AT89" s="63">
        <v>1058408</v>
      </c>
      <c r="AU89" s="26">
        <f t="shared" si="41"/>
        <v>579549</v>
      </c>
      <c r="AV89" s="70" t="str">
        <f t="shared" si="43"/>
        <v>No</v>
      </c>
      <c r="AW89" s="69">
        <f t="shared" si="34"/>
        <v>0</v>
      </c>
      <c r="AX89" s="71">
        <f t="shared" si="35"/>
        <v>1058408</v>
      </c>
      <c r="AY89" s="72">
        <f t="shared" si="42"/>
        <v>1058408</v>
      </c>
      <c r="AZ89" s="73">
        <f t="shared" si="36"/>
        <v>0</v>
      </c>
      <c r="BA89" s="73"/>
      <c r="BB89" s="73">
        <f t="shared" si="37"/>
        <v>13003.279283639882</v>
      </c>
      <c r="BC89" s="26"/>
      <c r="BE89" s="74">
        <f t="shared" si="38"/>
        <v>-579549</v>
      </c>
      <c r="BF89" s="74">
        <f t="shared" si="46"/>
        <v>-579549</v>
      </c>
      <c r="BG89" s="74">
        <f t="shared" si="46"/>
        <v>-496731.44790000003</v>
      </c>
      <c r="BH89" s="74">
        <f t="shared" si="46"/>
        <v>-413926.31553507003</v>
      </c>
      <c r="BI89" s="74">
        <f t="shared" si="46"/>
        <v>-331141.05242805602</v>
      </c>
      <c r="BJ89" s="74">
        <f t="shared" si="46"/>
        <v>-248355.78932104202</v>
      </c>
      <c r="BK89" s="74">
        <f t="shared" si="46"/>
        <v>-165578.8047403387</v>
      </c>
      <c r="BL89" s="74">
        <f t="shared" si="46"/>
        <v>-82789.402370169293</v>
      </c>
      <c r="BM89" s="74"/>
      <c r="BO89" s="74">
        <f t="shared" si="47"/>
        <v>0</v>
      </c>
      <c r="BP89" s="74">
        <f t="shared" si="47"/>
        <v>-82817.552100000001</v>
      </c>
      <c r="BQ89" s="74">
        <f t="shared" si="47"/>
        <v>-82805.132364930003</v>
      </c>
      <c r="BR89" s="74">
        <f t="shared" si="47"/>
        <v>-82785.263107014005</v>
      </c>
      <c r="BS89" s="74">
        <f t="shared" si="47"/>
        <v>-82785.263107014005</v>
      </c>
      <c r="BT89" s="74">
        <f t="shared" si="47"/>
        <v>-82776.984580703298</v>
      </c>
      <c r="BU89" s="74">
        <f t="shared" si="47"/>
        <v>-82789.402370169351</v>
      </c>
      <c r="BV89" s="74">
        <f t="shared" si="45"/>
        <v>-82789.402370169293</v>
      </c>
      <c r="BX89" s="74">
        <f t="shared" si="17"/>
        <v>1058408</v>
      </c>
      <c r="BY89" s="74">
        <f t="shared" si="48"/>
        <v>975590.44790000003</v>
      </c>
      <c r="BZ89" s="74">
        <f t="shared" si="48"/>
        <v>892785.31553507003</v>
      </c>
      <c r="CA89" s="74">
        <f t="shared" si="48"/>
        <v>810000.05242805602</v>
      </c>
      <c r="CB89" s="74">
        <f t="shared" si="48"/>
        <v>727214.78932104202</v>
      </c>
      <c r="CC89" s="74">
        <f t="shared" si="48"/>
        <v>644437.8047403387</v>
      </c>
      <c r="CD89" s="74">
        <f t="shared" si="48"/>
        <v>561648.40237016929</v>
      </c>
      <c r="CE89" s="74">
        <f t="shared" si="48"/>
        <v>478859</v>
      </c>
      <c r="CF89" s="74"/>
      <c r="CG89" s="74">
        <f t="shared" si="19"/>
        <v>1058408</v>
      </c>
      <c r="CH89" s="74">
        <f t="shared" si="50"/>
        <v>975590.44790000003</v>
      </c>
      <c r="CI89" s="74">
        <f t="shared" si="50"/>
        <v>892785.31553507003</v>
      </c>
      <c r="CJ89" s="74">
        <f t="shared" si="50"/>
        <v>810000.05242805602</v>
      </c>
      <c r="CK89" s="74">
        <f t="shared" si="50"/>
        <v>727214.78932104202</v>
      </c>
      <c r="CL89" s="74">
        <f t="shared" si="50"/>
        <v>644437.8047403387</v>
      </c>
      <c r="CM89" s="74">
        <f t="shared" si="50"/>
        <v>561648.40237016929</v>
      </c>
      <c r="CN89" s="74">
        <f t="shared" si="50"/>
        <v>478859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 s="124">
        <v>1</v>
      </c>
      <c r="H90" s="6">
        <v>64</v>
      </c>
      <c r="I90" s="2" t="s">
        <v>251</v>
      </c>
      <c r="J90" s="60"/>
      <c r="K90" s="61">
        <v>18417.88</v>
      </c>
      <c r="L90" s="76"/>
      <c r="M90" s="63">
        <v>15868</v>
      </c>
      <c r="N90" s="64">
        <f t="shared" si="21"/>
        <v>4760.3999999999996</v>
      </c>
      <c r="O90" s="64">
        <f t="shared" si="22"/>
        <v>11050.73</v>
      </c>
      <c r="P90" s="64">
        <f t="shared" si="23"/>
        <v>4817.2700000000004</v>
      </c>
      <c r="Q90" s="64">
        <f t="shared" si="24"/>
        <v>722.59</v>
      </c>
      <c r="R90" s="65">
        <f t="shared" si="25"/>
        <v>0.86</v>
      </c>
      <c r="S90" s="65">
        <f t="shared" si="7"/>
        <v>0.26</v>
      </c>
      <c r="T90" s="64">
        <f t="shared" si="8"/>
        <v>4788.6499999999996</v>
      </c>
      <c r="U90" s="64">
        <f t="shared" si="26"/>
        <v>718.3</v>
      </c>
      <c r="V90" s="63">
        <v>5032</v>
      </c>
      <c r="W90" s="64">
        <f t="shared" si="27"/>
        <v>1258</v>
      </c>
      <c r="X90" s="27">
        <f t="shared" si="28"/>
        <v>4760.3999999999996</v>
      </c>
      <c r="Y90" s="11">
        <f t="shared" si="29"/>
        <v>25158.87</v>
      </c>
      <c r="Z90" s="123">
        <v>9038278007.6700001</v>
      </c>
      <c r="AA90" s="121">
        <v>119970</v>
      </c>
      <c r="AB90" s="27">
        <f t="shared" si="9"/>
        <v>75337.820000000007</v>
      </c>
      <c r="AC90" s="10">
        <f t="shared" si="10"/>
        <v>0.27343800000000001</v>
      </c>
      <c r="AD90" s="121">
        <v>45300</v>
      </c>
      <c r="AE90" s="10">
        <f t="shared" si="11"/>
        <v>0.31166100000000002</v>
      </c>
      <c r="AF90" s="10">
        <f t="shared" si="39"/>
        <v>0.71509500000000004</v>
      </c>
      <c r="AG90" s="66">
        <f t="shared" si="12"/>
        <v>0.71509500000000004</v>
      </c>
      <c r="AH90" s="67">
        <f t="shared" si="13"/>
        <v>0.06</v>
      </c>
      <c r="AI90" s="68">
        <f t="shared" si="30"/>
        <v>0.77509500000000009</v>
      </c>
      <c r="AJ90" s="63">
        <v>0</v>
      </c>
      <c r="AK90">
        <v>0</v>
      </c>
      <c r="AL90" s="26">
        <f t="shared" si="31"/>
        <v>0</v>
      </c>
      <c r="AM90" s="63">
        <v>0</v>
      </c>
      <c r="AN90">
        <v>0</v>
      </c>
      <c r="AO90" s="26">
        <f t="shared" si="32"/>
        <v>0</v>
      </c>
      <c r="AP90" s="26">
        <f t="shared" si="14"/>
        <v>224743428</v>
      </c>
      <c r="AQ90" s="26">
        <f t="shared" si="33"/>
        <v>224743428</v>
      </c>
      <c r="AR90" s="69">
        <v>200518244</v>
      </c>
      <c r="AS90" s="69">
        <f t="shared" si="40"/>
        <v>224743428</v>
      </c>
      <c r="AT90" s="63">
        <v>224114724</v>
      </c>
      <c r="AU90" s="26">
        <f t="shared" si="41"/>
        <v>628704</v>
      </c>
      <c r="AV90" s="70" t="str">
        <f t="shared" si="43"/>
        <v>Yes</v>
      </c>
      <c r="AW90" s="69">
        <f t="shared" si="34"/>
        <v>628704</v>
      </c>
      <c r="AX90" s="71">
        <f t="shared" si="35"/>
        <v>224743428</v>
      </c>
      <c r="AY90" s="72">
        <f t="shared" si="42"/>
        <v>224743428</v>
      </c>
      <c r="AZ90" s="73">
        <f t="shared" si="36"/>
        <v>628704</v>
      </c>
      <c r="BA90" s="73"/>
      <c r="BB90" s="73">
        <f t="shared" si="37"/>
        <v>15743.178734468896</v>
      </c>
      <c r="BC90" s="26"/>
      <c r="BE90" s="74">
        <f t="shared" si="38"/>
        <v>0</v>
      </c>
      <c r="BF90" s="74">
        <f t="shared" si="46"/>
        <v>0</v>
      </c>
      <c r="BG90" s="74">
        <f t="shared" si="46"/>
        <v>0</v>
      </c>
      <c r="BH90" s="74">
        <f t="shared" si="46"/>
        <v>0</v>
      </c>
      <c r="BI90" s="74">
        <f t="shared" si="46"/>
        <v>0</v>
      </c>
      <c r="BJ90" s="74">
        <f t="shared" si="46"/>
        <v>0</v>
      </c>
      <c r="BK90" s="74">
        <f t="shared" si="46"/>
        <v>0</v>
      </c>
      <c r="BL90" s="74">
        <f t="shared" si="46"/>
        <v>0</v>
      </c>
      <c r="BM90" s="74"/>
      <c r="BO90" s="74">
        <f t="shared" si="47"/>
        <v>0</v>
      </c>
      <c r="BP90" s="74">
        <f t="shared" si="47"/>
        <v>0</v>
      </c>
      <c r="BQ90" s="74">
        <f t="shared" si="47"/>
        <v>0</v>
      </c>
      <c r="BR90" s="74">
        <f t="shared" si="47"/>
        <v>0</v>
      </c>
      <c r="BS90" s="74">
        <f t="shared" si="47"/>
        <v>0</v>
      </c>
      <c r="BT90" s="74">
        <f t="shared" si="47"/>
        <v>0</v>
      </c>
      <c r="BU90" s="74">
        <f t="shared" si="47"/>
        <v>0</v>
      </c>
      <c r="BV90" s="74">
        <f t="shared" si="45"/>
        <v>0</v>
      </c>
      <c r="BX90" s="74">
        <f t="shared" si="17"/>
        <v>224743428</v>
      </c>
      <c r="BY90" s="74">
        <f t="shared" si="48"/>
        <v>224743428</v>
      </c>
      <c r="BZ90" s="74">
        <f t="shared" si="48"/>
        <v>224743428</v>
      </c>
      <c r="CA90" s="74">
        <f t="shared" si="48"/>
        <v>224743428</v>
      </c>
      <c r="CB90" s="74">
        <f t="shared" si="48"/>
        <v>224743428</v>
      </c>
      <c r="CC90" s="74">
        <f t="shared" si="48"/>
        <v>224743428</v>
      </c>
      <c r="CD90" s="74">
        <f t="shared" si="48"/>
        <v>224743428</v>
      </c>
      <c r="CE90" s="74">
        <f t="shared" si="48"/>
        <v>224743428</v>
      </c>
      <c r="CF90" s="74"/>
      <c r="CG90" s="74">
        <f t="shared" si="19"/>
        <v>224743428</v>
      </c>
      <c r="CH90" s="74">
        <f t="shared" si="50"/>
        <v>224743428</v>
      </c>
      <c r="CI90" s="74">
        <f t="shared" si="50"/>
        <v>224743428</v>
      </c>
      <c r="CJ90" s="74">
        <f t="shared" si="50"/>
        <v>224743428</v>
      </c>
      <c r="CK90" s="74">
        <f t="shared" si="50"/>
        <v>224743428</v>
      </c>
      <c r="CL90" s="74">
        <f t="shared" si="50"/>
        <v>224743428</v>
      </c>
      <c r="CM90" s="74">
        <f t="shared" si="50"/>
        <v>224743428</v>
      </c>
      <c r="CN90" s="74">
        <f t="shared" si="50"/>
        <v>224743428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 s="124">
        <v>0</v>
      </c>
      <c r="H91" s="6">
        <v>65</v>
      </c>
      <c r="I91" s="2" t="s">
        <v>252</v>
      </c>
      <c r="J91" s="60"/>
      <c r="K91" s="61">
        <v>183.63</v>
      </c>
      <c r="L91" s="62"/>
      <c r="M91" s="63">
        <v>31</v>
      </c>
      <c r="N91" s="64">
        <f t="shared" si="21"/>
        <v>9.3000000000000007</v>
      </c>
      <c r="O91" s="64">
        <f t="shared" si="22"/>
        <v>110.18</v>
      </c>
      <c r="P91" s="64">
        <f t="shared" si="23"/>
        <v>0</v>
      </c>
      <c r="Q91" s="64">
        <f t="shared" si="24"/>
        <v>0</v>
      </c>
      <c r="R91" s="65">
        <f t="shared" si="25"/>
        <v>0.17</v>
      </c>
      <c r="S91" s="65">
        <f t="shared" ref="S91:S154" si="51">IF(R91&gt;0.6,+R91-0.6,0)</f>
        <v>0</v>
      </c>
      <c r="T91" s="64">
        <f t="shared" ref="T91:T154" si="52">ROUND(S91*K91,2)</f>
        <v>0</v>
      </c>
      <c r="U91" s="64">
        <f t="shared" si="26"/>
        <v>0</v>
      </c>
      <c r="V91" s="63">
        <v>0</v>
      </c>
      <c r="W91" s="64">
        <f t="shared" si="27"/>
        <v>0</v>
      </c>
      <c r="X91" s="27">
        <f t="shared" si="28"/>
        <v>9.3000000000000007</v>
      </c>
      <c r="Y91" s="11">
        <f t="shared" si="29"/>
        <v>192.93</v>
      </c>
      <c r="Z91" s="123">
        <v>424468737.32999998</v>
      </c>
      <c r="AA91" s="121">
        <v>1881</v>
      </c>
      <c r="AB91" s="27">
        <f t="shared" ref="AB91:AB154" si="53">ROUND(Z91/AA91,2)</f>
        <v>225661.21</v>
      </c>
      <c r="AC91" s="10">
        <f t="shared" ref="AC91:AC154" si="54">(ROUND(AB91/$AC$21,6))</f>
        <v>0.81903499999999996</v>
      </c>
      <c r="AD91" s="121">
        <v>117109</v>
      </c>
      <c r="AE91" s="10">
        <f t="shared" ref="AE91:AE154" si="55">(ROUND(AD91/$AE$21,6))</f>
        <v>0.805701</v>
      </c>
      <c r="AF91" s="10">
        <f t="shared" si="39"/>
        <v>0.18496499999999999</v>
      </c>
      <c r="AG91" s="66">
        <f t="shared" ref="AG91:AG154" si="56">IF(OR(B91=1,C91=1),MAX($L$7,AF91),MAX($L$6,AF91))</f>
        <v>0.18496499999999999</v>
      </c>
      <c r="AH91" s="67">
        <f t="shared" ref="AH91:AH154" si="57">IF(G91&gt;=1,IF(G91&lt;=5,0.06,IF(G91&lt;=10,0.05,IF(G91&lt;=15,0.04,IF(G91&lt;=19,0.03,0)))),0)</f>
        <v>0</v>
      </c>
      <c r="AI91" s="68">
        <f t="shared" si="30"/>
        <v>0.18496499999999999</v>
      </c>
      <c r="AJ91" s="63">
        <v>0</v>
      </c>
      <c r="AK91">
        <v>0</v>
      </c>
      <c r="AL91" s="26">
        <f t="shared" si="31"/>
        <v>0</v>
      </c>
      <c r="AM91" s="63">
        <v>1</v>
      </c>
      <c r="AN91">
        <v>6</v>
      </c>
      <c r="AO91" s="26">
        <f t="shared" si="32"/>
        <v>600</v>
      </c>
      <c r="AP91" s="26">
        <f t="shared" ref="AP91:AP154" si="58">ROUND(Y91*AI91*$AP$21,0)</f>
        <v>411273</v>
      </c>
      <c r="AQ91" s="26">
        <f t="shared" si="33"/>
        <v>411873</v>
      </c>
      <c r="AR91" s="69">
        <v>1327652</v>
      </c>
      <c r="AS91" s="69">
        <f t="shared" si="40"/>
        <v>411873</v>
      </c>
      <c r="AT91" s="63">
        <v>1071722</v>
      </c>
      <c r="AU91" s="26">
        <f t="shared" si="41"/>
        <v>659849</v>
      </c>
      <c r="AV91" s="70" t="str">
        <f t="shared" si="43"/>
        <v>No</v>
      </c>
      <c r="AW91" s="69">
        <f t="shared" si="34"/>
        <v>0</v>
      </c>
      <c r="AX91" s="71">
        <f t="shared" si="35"/>
        <v>1071722</v>
      </c>
      <c r="AY91" s="72">
        <f t="shared" si="42"/>
        <v>1071722</v>
      </c>
      <c r="AZ91" s="73">
        <f t="shared" si="36"/>
        <v>0</v>
      </c>
      <c r="BA91" s="73"/>
      <c r="BB91" s="73">
        <f t="shared" si="37"/>
        <v>12108.687305995752</v>
      </c>
      <c r="BC91" s="26"/>
      <c r="BE91" s="74">
        <f t="shared" si="38"/>
        <v>-659849</v>
      </c>
      <c r="BF91" s="74">
        <f t="shared" ref="BF91:BL122" si="59">$AQ91-CG91</f>
        <v>-659849</v>
      </c>
      <c r="BG91" s="74">
        <f t="shared" si="59"/>
        <v>-565556.57790000003</v>
      </c>
      <c r="BH91" s="74">
        <f t="shared" si="59"/>
        <v>-471278.29636407003</v>
      </c>
      <c r="BI91" s="74">
        <f t="shared" si="59"/>
        <v>-377022.63709125598</v>
      </c>
      <c r="BJ91" s="74">
        <f t="shared" si="59"/>
        <v>-282766.97781844204</v>
      </c>
      <c r="BK91" s="74">
        <f t="shared" si="59"/>
        <v>-188520.74411155528</v>
      </c>
      <c r="BL91" s="74">
        <f t="shared" si="59"/>
        <v>-94260.37205577764</v>
      </c>
      <c r="BM91" s="74"/>
      <c r="BO91" s="74">
        <f t="shared" ref="BO91:BV122" si="60">BE91*BO$16</f>
        <v>0</v>
      </c>
      <c r="BP91" s="74">
        <f t="shared" si="60"/>
        <v>-94292.422099999996</v>
      </c>
      <c r="BQ91" s="74">
        <f t="shared" si="60"/>
        <v>-94278.28153593</v>
      </c>
      <c r="BR91" s="74">
        <f t="shared" si="60"/>
        <v>-94255.659272814009</v>
      </c>
      <c r="BS91" s="74">
        <f t="shared" si="60"/>
        <v>-94255.659272813995</v>
      </c>
      <c r="BT91" s="74">
        <f t="shared" si="60"/>
        <v>-94246.233706886735</v>
      </c>
      <c r="BU91" s="74">
        <f t="shared" si="60"/>
        <v>-94260.37205577764</v>
      </c>
      <c r="BV91" s="74">
        <f t="shared" si="45"/>
        <v>-94260.37205577764</v>
      </c>
      <c r="BX91" s="74">
        <f t="shared" ref="BX91:BX154" si="61">AY91+BO91</f>
        <v>1071722</v>
      </c>
      <c r="BY91" s="74">
        <f t="shared" ref="BY91:CE122" si="62">CG91+BP91</f>
        <v>977429.57790000003</v>
      </c>
      <c r="BZ91" s="74">
        <f t="shared" si="62"/>
        <v>883151.29636407003</v>
      </c>
      <c r="CA91" s="74">
        <f t="shared" si="62"/>
        <v>788895.63709125598</v>
      </c>
      <c r="CB91" s="74">
        <f t="shared" si="62"/>
        <v>694639.97781844204</v>
      </c>
      <c r="CC91" s="74">
        <f t="shared" si="62"/>
        <v>600393.74411155528</v>
      </c>
      <c r="CD91" s="74">
        <f t="shared" si="62"/>
        <v>506133.37205577764</v>
      </c>
      <c r="CE91" s="74">
        <f t="shared" si="62"/>
        <v>411873</v>
      </c>
      <c r="CF91" s="74"/>
      <c r="CG91" s="74">
        <f t="shared" ref="CG91:CG154" si="63">IF(OR($C91=1,$B91=1),MAX(BX91,AY91,$AR91),BX91)</f>
        <v>1071722</v>
      </c>
      <c r="CH91" s="74">
        <f t="shared" ref="CH91:CN106" si="64">IF(OR($C91=1,$B91=1),MAX(BY91,CG91,$AR91),BY91)</f>
        <v>977429.57790000003</v>
      </c>
      <c r="CI91" s="74">
        <f t="shared" si="64"/>
        <v>883151.29636407003</v>
      </c>
      <c r="CJ91" s="74">
        <f t="shared" si="64"/>
        <v>788895.63709125598</v>
      </c>
      <c r="CK91" s="74">
        <f t="shared" si="64"/>
        <v>694639.97781844204</v>
      </c>
      <c r="CL91" s="74">
        <f t="shared" si="64"/>
        <v>600393.74411155528</v>
      </c>
      <c r="CM91" s="74">
        <f t="shared" si="64"/>
        <v>506133.37205577764</v>
      </c>
      <c r="CN91" s="74">
        <f t="shared" si="64"/>
        <v>411873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 s="124">
        <v>0</v>
      </c>
      <c r="H92" s="6">
        <v>66</v>
      </c>
      <c r="I92" s="2" t="s">
        <v>253</v>
      </c>
      <c r="J92" s="60"/>
      <c r="K92" s="61">
        <v>701.64</v>
      </c>
      <c r="L92" s="62"/>
      <c r="M92" s="63">
        <v>160</v>
      </c>
      <c r="N92" s="64">
        <f t="shared" ref="N92:N155" si="65">ROUND(M92*0.3,2)</f>
        <v>48</v>
      </c>
      <c r="O92" s="64">
        <f t="shared" ref="O92:O155" si="66">ROUND(K92*0.6,2)</f>
        <v>420.98</v>
      </c>
      <c r="P92" s="64">
        <f t="shared" ref="P92:P155" si="67">MAX(M92-O92,0)</f>
        <v>0</v>
      </c>
      <c r="Q92" s="64">
        <f t="shared" ref="Q92:Q155" si="68">ROUND(P92*0.15,2)</f>
        <v>0</v>
      </c>
      <c r="R92" s="65">
        <f t="shared" ref="R92:R155" si="69">ROUND(M92/K92,2)</f>
        <v>0.23</v>
      </c>
      <c r="S92" s="65">
        <f t="shared" si="51"/>
        <v>0</v>
      </c>
      <c r="T92" s="64">
        <f t="shared" si="52"/>
        <v>0</v>
      </c>
      <c r="U92" s="64">
        <f t="shared" ref="U92:U155" si="70">ROUND(T92*0.15,2)</f>
        <v>0</v>
      </c>
      <c r="V92" s="63">
        <v>6</v>
      </c>
      <c r="W92" s="64">
        <f t="shared" ref="W92:W155" si="71">ROUND(V92*0.25,2)</f>
        <v>1.5</v>
      </c>
      <c r="X92" s="27">
        <f t="shared" ref="X92:X155" si="72">ROUND(M92*$X$2,2)</f>
        <v>48</v>
      </c>
      <c r="Y92" s="11">
        <f t="shared" ref="Y92:Y155" si="73">+K92+N92+Q92+W92</f>
        <v>751.14</v>
      </c>
      <c r="Z92" s="123">
        <v>1174120768</v>
      </c>
      <c r="AA92" s="121">
        <v>5529</v>
      </c>
      <c r="AB92" s="27">
        <f t="shared" si="53"/>
        <v>212356.8</v>
      </c>
      <c r="AC92" s="10">
        <f t="shared" si="54"/>
        <v>0.77074699999999996</v>
      </c>
      <c r="AD92" s="121">
        <v>107440</v>
      </c>
      <c r="AE92" s="10">
        <f t="shared" si="55"/>
        <v>0.73917900000000003</v>
      </c>
      <c r="AF92" s="10">
        <f t="shared" si="39"/>
        <v>0.23872299999999999</v>
      </c>
      <c r="AG92" s="66">
        <f t="shared" si="56"/>
        <v>0.23872299999999999</v>
      </c>
      <c r="AH92" s="67">
        <f t="shared" si="57"/>
        <v>0</v>
      </c>
      <c r="AI92" s="68">
        <f t="shared" ref="AI92:AI155" si="74">+AH92+AG92</f>
        <v>0.23872299999999999</v>
      </c>
      <c r="AJ92" s="63">
        <v>702</v>
      </c>
      <c r="AK92">
        <v>13</v>
      </c>
      <c r="AL92" s="26">
        <f t="shared" ref="AL92:AL155" si="75">ROUND(AJ92*AK92*100,0)</f>
        <v>912600</v>
      </c>
      <c r="AM92" s="63">
        <v>0</v>
      </c>
      <c r="AN92">
        <v>0</v>
      </c>
      <c r="AO92" s="26">
        <f t="shared" ref="AO92:AO155" si="76">ROUND(AM92*AN92*100,0)</f>
        <v>0</v>
      </c>
      <c r="AP92" s="26">
        <f t="shared" si="58"/>
        <v>2066598</v>
      </c>
      <c r="AQ92" s="26">
        <f t="shared" ref="AQ92:AQ155" si="77">SUM(AL92+AO92+AP92)</f>
        <v>2979198</v>
      </c>
      <c r="AR92" s="69">
        <v>2708774</v>
      </c>
      <c r="AS92" s="69">
        <f t="shared" si="40"/>
        <v>2979198</v>
      </c>
      <c r="AT92" s="63">
        <v>2506509</v>
      </c>
      <c r="AU92" s="26">
        <f t="shared" si="41"/>
        <v>472689</v>
      </c>
      <c r="AV92" s="70" t="str">
        <f t="shared" si="43"/>
        <v>Yes</v>
      </c>
      <c r="AW92" s="69">
        <f t="shared" ref="AW92:AW155" si="78">IF(AV92="Yes",+AU92*$L$9,+AU92*$L$10)</f>
        <v>472689</v>
      </c>
      <c r="AX92" s="71">
        <f t="shared" ref="AX92:AX155" si="79">IF(AV92="Yes",AT92+AW92,AT92- AW92)</f>
        <v>2979198</v>
      </c>
      <c r="AY92" s="72">
        <f t="shared" si="42"/>
        <v>2979198</v>
      </c>
      <c r="AZ92" s="73">
        <f t="shared" ref="AZ92:AZ155" si="80">AY92-AT92</f>
        <v>472689</v>
      </c>
      <c r="BA92" s="73"/>
      <c r="BB92" s="73">
        <f t="shared" ref="BB92:BB155" si="81">$L$8*Y92/K92</f>
        <v>12338.077219086712</v>
      </c>
      <c r="BC92" s="26"/>
      <c r="BE92" s="74">
        <f t="shared" ref="BE92:BE155" si="82">$AQ92-AY92</f>
        <v>0</v>
      </c>
      <c r="BF92" s="74">
        <f t="shared" si="59"/>
        <v>0</v>
      </c>
      <c r="BG92" s="74">
        <f t="shared" si="59"/>
        <v>0</v>
      </c>
      <c r="BH92" s="74">
        <f t="shared" si="59"/>
        <v>0</v>
      </c>
      <c r="BI92" s="74">
        <f t="shared" si="59"/>
        <v>0</v>
      </c>
      <c r="BJ92" s="74">
        <f t="shared" si="59"/>
        <v>0</v>
      </c>
      <c r="BK92" s="74">
        <f t="shared" si="59"/>
        <v>0</v>
      </c>
      <c r="BL92" s="74">
        <f t="shared" si="59"/>
        <v>0</v>
      </c>
      <c r="BM92" s="74"/>
      <c r="BO92" s="74">
        <f t="shared" si="60"/>
        <v>0</v>
      </c>
      <c r="BP92" s="74">
        <f t="shared" si="60"/>
        <v>0</v>
      </c>
      <c r="BQ92" s="74">
        <f t="shared" si="60"/>
        <v>0</v>
      </c>
      <c r="BR92" s="74">
        <f t="shared" si="60"/>
        <v>0</v>
      </c>
      <c r="BS92" s="74">
        <f t="shared" si="60"/>
        <v>0</v>
      </c>
      <c r="BT92" s="74">
        <f t="shared" si="60"/>
        <v>0</v>
      </c>
      <c r="BU92" s="74">
        <f t="shared" si="60"/>
        <v>0</v>
      </c>
      <c r="BV92" s="74">
        <f t="shared" si="45"/>
        <v>0</v>
      </c>
      <c r="BX92" s="74">
        <f t="shared" si="61"/>
        <v>2979198</v>
      </c>
      <c r="BY92" s="74">
        <f t="shared" si="62"/>
        <v>2979198</v>
      </c>
      <c r="BZ92" s="74">
        <f t="shared" si="62"/>
        <v>2979198</v>
      </c>
      <c r="CA92" s="74">
        <f t="shared" si="62"/>
        <v>2979198</v>
      </c>
      <c r="CB92" s="74">
        <f t="shared" si="62"/>
        <v>2979198</v>
      </c>
      <c r="CC92" s="74">
        <f t="shared" si="62"/>
        <v>2979198</v>
      </c>
      <c r="CD92" s="74">
        <f t="shared" si="62"/>
        <v>2979198</v>
      </c>
      <c r="CE92" s="74">
        <f t="shared" si="62"/>
        <v>2979198</v>
      </c>
      <c r="CF92" s="74"/>
      <c r="CG92" s="74">
        <f t="shared" si="63"/>
        <v>2979198</v>
      </c>
      <c r="CH92" s="74">
        <f t="shared" si="64"/>
        <v>2979198</v>
      </c>
      <c r="CI92" s="74">
        <f t="shared" si="64"/>
        <v>2979198</v>
      </c>
      <c r="CJ92" s="74">
        <f t="shared" si="64"/>
        <v>2979198</v>
      </c>
      <c r="CK92" s="74">
        <f t="shared" si="64"/>
        <v>2979198</v>
      </c>
      <c r="CL92" s="74">
        <f t="shared" si="64"/>
        <v>2979198</v>
      </c>
      <c r="CM92" s="74">
        <f t="shared" si="64"/>
        <v>2979198</v>
      </c>
      <c r="CN92" s="74">
        <f t="shared" si="64"/>
        <v>2979198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 s="124">
        <v>0</v>
      </c>
      <c r="H93" s="6">
        <v>67</v>
      </c>
      <c r="I93" s="2" t="s">
        <v>254</v>
      </c>
      <c r="J93" s="60"/>
      <c r="K93" s="61">
        <v>1209.29</v>
      </c>
      <c r="L93" s="62"/>
      <c r="M93" s="63">
        <v>222</v>
      </c>
      <c r="N93" s="64">
        <f t="shared" si="65"/>
        <v>66.599999999999994</v>
      </c>
      <c r="O93" s="64">
        <f t="shared" si="66"/>
        <v>725.57</v>
      </c>
      <c r="P93" s="64">
        <f t="shared" si="67"/>
        <v>0</v>
      </c>
      <c r="Q93" s="64">
        <f t="shared" si="68"/>
        <v>0</v>
      </c>
      <c r="R93" s="65">
        <f t="shared" si="69"/>
        <v>0.18</v>
      </c>
      <c r="S93" s="65">
        <f t="shared" si="51"/>
        <v>0</v>
      </c>
      <c r="T93" s="64">
        <f t="shared" si="52"/>
        <v>0</v>
      </c>
      <c r="U93" s="64">
        <f t="shared" si="70"/>
        <v>0</v>
      </c>
      <c r="V93" s="63">
        <v>2</v>
      </c>
      <c r="W93" s="64">
        <f t="shared" si="71"/>
        <v>0.5</v>
      </c>
      <c r="X93" s="27">
        <f t="shared" si="72"/>
        <v>66.599999999999994</v>
      </c>
      <c r="Y93" s="11">
        <f t="shared" si="73"/>
        <v>1276.3899999999999</v>
      </c>
      <c r="Z93" s="123">
        <v>1624852033.6700001</v>
      </c>
      <c r="AA93" s="121">
        <v>9109</v>
      </c>
      <c r="AB93" s="27">
        <f t="shared" si="53"/>
        <v>178378.75</v>
      </c>
      <c r="AC93" s="10">
        <f t="shared" si="54"/>
        <v>0.647424</v>
      </c>
      <c r="AD93" s="121">
        <v>140700</v>
      </c>
      <c r="AE93" s="10">
        <f t="shared" si="55"/>
        <v>0.968005</v>
      </c>
      <c r="AF93" s="10">
        <f t="shared" ref="AF93:AF156" si="83">ROUND(1-((AC93*$L$4)+(AE93*$L$5)),6)</f>
        <v>0.25640200000000002</v>
      </c>
      <c r="AG93" s="66">
        <f t="shared" si="56"/>
        <v>0.25640200000000002</v>
      </c>
      <c r="AH93" s="67">
        <f t="shared" si="57"/>
        <v>0</v>
      </c>
      <c r="AI93" s="68">
        <f t="shared" si="74"/>
        <v>0.25640200000000002</v>
      </c>
      <c r="AJ93" s="63">
        <v>583</v>
      </c>
      <c r="AK93">
        <v>6</v>
      </c>
      <c r="AL93" s="26">
        <f t="shared" si="75"/>
        <v>349800</v>
      </c>
      <c r="AM93" s="63">
        <v>0</v>
      </c>
      <c r="AN93">
        <v>0</v>
      </c>
      <c r="AO93" s="26">
        <f t="shared" si="76"/>
        <v>0</v>
      </c>
      <c r="AP93" s="26">
        <f t="shared" si="58"/>
        <v>3771775</v>
      </c>
      <c r="AQ93" s="26">
        <f t="shared" si="77"/>
        <v>4121575</v>
      </c>
      <c r="AR93" s="69">
        <v>6875123</v>
      </c>
      <c r="AS93" s="69">
        <f t="shared" ref="AS93:AS156" si="84">IF(C93=1, MAX(AR93, AQ93, AT93), AQ93)</f>
        <v>4121575</v>
      </c>
      <c r="AT93" s="63">
        <v>5997693</v>
      </c>
      <c r="AU93" s="26">
        <f t="shared" ref="AU93:AU156" si="85">ABS(AQ93-AT93)</f>
        <v>1876118</v>
      </c>
      <c r="AV93" s="70" t="str">
        <f t="shared" si="43"/>
        <v>No</v>
      </c>
      <c r="AW93" s="69">
        <f t="shared" si="78"/>
        <v>0</v>
      </c>
      <c r="AX93" s="71">
        <f t="shared" si="79"/>
        <v>5997693</v>
      </c>
      <c r="AY93" s="72">
        <f t="shared" ref="AY93:AY156" si="86">IF(C93=1,MAX(AX93,AR93,AT93),AX93)</f>
        <v>5997693</v>
      </c>
      <c r="AZ93" s="73">
        <f t="shared" si="80"/>
        <v>0</v>
      </c>
      <c r="BA93" s="73"/>
      <c r="BB93" s="73">
        <f t="shared" si="81"/>
        <v>12164.488873636596</v>
      </c>
      <c r="BC93" s="26"/>
      <c r="BE93" s="74">
        <f t="shared" si="82"/>
        <v>-1876118</v>
      </c>
      <c r="BF93" s="74">
        <f t="shared" si="59"/>
        <v>-1876118</v>
      </c>
      <c r="BG93" s="74">
        <f t="shared" si="59"/>
        <v>-1608020.7378000002</v>
      </c>
      <c r="BH93" s="74">
        <f t="shared" si="59"/>
        <v>-1339963.6808087397</v>
      </c>
      <c r="BI93" s="74">
        <f t="shared" si="59"/>
        <v>-1071970.9446469918</v>
      </c>
      <c r="BJ93" s="74">
        <f t="shared" si="59"/>
        <v>-803978.20848524384</v>
      </c>
      <c r="BK93" s="74">
        <f t="shared" si="59"/>
        <v>-536012.2715971116</v>
      </c>
      <c r="BL93" s="74">
        <f t="shared" si="59"/>
        <v>-268006.1357985558</v>
      </c>
      <c r="BM93" s="74"/>
      <c r="BO93" s="74">
        <f t="shared" si="60"/>
        <v>0</v>
      </c>
      <c r="BP93" s="74">
        <f t="shared" si="60"/>
        <v>-268097.2622</v>
      </c>
      <c r="BQ93" s="74">
        <f t="shared" si="60"/>
        <v>-268057.05699126003</v>
      </c>
      <c r="BR93" s="74">
        <f t="shared" si="60"/>
        <v>-267992.73616174795</v>
      </c>
      <c r="BS93" s="74">
        <f t="shared" si="60"/>
        <v>-267992.73616174795</v>
      </c>
      <c r="BT93" s="74">
        <f t="shared" si="60"/>
        <v>-267965.93688813178</v>
      </c>
      <c r="BU93" s="74">
        <f t="shared" si="60"/>
        <v>-268006.1357985558</v>
      </c>
      <c r="BV93" s="74">
        <f t="shared" si="45"/>
        <v>-268006.1357985558</v>
      </c>
      <c r="BX93" s="74">
        <f t="shared" si="61"/>
        <v>5997693</v>
      </c>
      <c r="BY93" s="74">
        <f t="shared" si="62"/>
        <v>5729595.7378000002</v>
      </c>
      <c r="BZ93" s="74">
        <f t="shared" si="62"/>
        <v>5461538.6808087397</v>
      </c>
      <c r="CA93" s="74">
        <f t="shared" si="62"/>
        <v>5193545.9446469918</v>
      </c>
      <c r="CB93" s="74">
        <f t="shared" si="62"/>
        <v>4925553.2084852438</v>
      </c>
      <c r="CC93" s="74">
        <f t="shared" si="62"/>
        <v>4657587.2715971116</v>
      </c>
      <c r="CD93" s="74">
        <f t="shared" si="62"/>
        <v>4389581.1357985558</v>
      </c>
      <c r="CE93" s="74">
        <f t="shared" si="62"/>
        <v>4121575</v>
      </c>
      <c r="CF93" s="74"/>
      <c r="CG93" s="74">
        <f t="shared" si="63"/>
        <v>5997693</v>
      </c>
      <c r="CH93" s="74">
        <f t="shared" si="64"/>
        <v>5729595.7378000002</v>
      </c>
      <c r="CI93" s="74">
        <f t="shared" si="64"/>
        <v>5461538.6808087397</v>
      </c>
      <c r="CJ93" s="74">
        <f t="shared" si="64"/>
        <v>5193545.9446469918</v>
      </c>
      <c r="CK93" s="74">
        <f t="shared" si="64"/>
        <v>4925553.2084852438</v>
      </c>
      <c r="CL93" s="74">
        <f t="shared" si="64"/>
        <v>4657587.2715971116</v>
      </c>
      <c r="CM93" s="74">
        <f t="shared" si="64"/>
        <v>4389581.1357985558</v>
      </c>
      <c r="CN93" s="74">
        <f t="shared" si="64"/>
        <v>4121575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 s="124">
        <v>0</v>
      </c>
      <c r="H94" s="6">
        <v>68</v>
      </c>
      <c r="I94" s="2" t="s">
        <v>255</v>
      </c>
      <c r="J94" s="60"/>
      <c r="K94" s="61">
        <v>191.95</v>
      </c>
      <c r="L94" s="62"/>
      <c r="M94" s="63">
        <v>57</v>
      </c>
      <c r="N94" s="64">
        <f t="shared" si="65"/>
        <v>17.100000000000001</v>
      </c>
      <c r="O94" s="64">
        <f t="shared" si="66"/>
        <v>115.17</v>
      </c>
      <c r="P94" s="64">
        <f t="shared" si="67"/>
        <v>0</v>
      </c>
      <c r="Q94" s="64">
        <f t="shared" si="68"/>
        <v>0</v>
      </c>
      <c r="R94" s="65">
        <f t="shared" si="69"/>
        <v>0.3</v>
      </c>
      <c r="S94" s="65">
        <f t="shared" si="51"/>
        <v>0</v>
      </c>
      <c r="T94" s="64">
        <f t="shared" si="52"/>
        <v>0</v>
      </c>
      <c r="U94" s="64">
        <f t="shared" si="70"/>
        <v>0</v>
      </c>
      <c r="V94" s="63">
        <v>2</v>
      </c>
      <c r="W94" s="64">
        <f t="shared" si="71"/>
        <v>0.5</v>
      </c>
      <c r="X94" s="27">
        <f t="shared" si="72"/>
        <v>17.100000000000001</v>
      </c>
      <c r="Y94" s="11">
        <f t="shared" si="73"/>
        <v>209.54999999999998</v>
      </c>
      <c r="Z94" s="123">
        <v>1202116016.3299999</v>
      </c>
      <c r="AA94" s="121">
        <v>3041</v>
      </c>
      <c r="AB94" s="27">
        <f t="shared" si="53"/>
        <v>395302.87</v>
      </c>
      <c r="AC94" s="10">
        <f t="shared" si="54"/>
        <v>1.434747</v>
      </c>
      <c r="AD94" s="121">
        <v>101023</v>
      </c>
      <c r="AE94" s="10">
        <f t="shared" si="55"/>
        <v>0.69503099999999995</v>
      </c>
      <c r="AF94" s="10">
        <f t="shared" si="83"/>
        <v>-0.21283199999999999</v>
      </c>
      <c r="AG94" s="66">
        <f t="shared" si="56"/>
        <v>0.01</v>
      </c>
      <c r="AH94" s="67">
        <f t="shared" si="57"/>
        <v>0</v>
      </c>
      <c r="AI94" s="68">
        <f t="shared" si="74"/>
        <v>0.01</v>
      </c>
      <c r="AJ94" s="63">
        <v>44</v>
      </c>
      <c r="AK94">
        <v>4</v>
      </c>
      <c r="AL94" s="26">
        <f t="shared" si="75"/>
        <v>17600</v>
      </c>
      <c r="AM94" s="63">
        <v>0</v>
      </c>
      <c r="AN94">
        <v>0</v>
      </c>
      <c r="AO94" s="26">
        <f t="shared" si="76"/>
        <v>0</v>
      </c>
      <c r="AP94" s="26">
        <f t="shared" si="58"/>
        <v>24151</v>
      </c>
      <c r="AQ94" s="26">
        <f t="shared" si="77"/>
        <v>41751</v>
      </c>
      <c r="AR94" s="69">
        <v>25634</v>
      </c>
      <c r="AS94" s="69">
        <f t="shared" si="84"/>
        <v>41751</v>
      </c>
      <c r="AT94" s="63">
        <v>38093</v>
      </c>
      <c r="AU94" s="26">
        <f t="shared" si="85"/>
        <v>3658</v>
      </c>
      <c r="AV94" s="70" t="str">
        <f t="shared" ref="AV94:AV157" si="87">IF(AQ94&gt;AT94,"Yes","No")</f>
        <v>Yes</v>
      </c>
      <c r="AW94" s="69">
        <f t="shared" si="78"/>
        <v>3658</v>
      </c>
      <c r="AX94" s="71">
        <f t="shared" si="79"/>
        <v>41751</v>
      </c>
      <c r="AY94" s="72">
        <f t="shared" si="86"/>
        <v>41751</v>
      </c>
      <c r="AZ94" s="73">
        <f t="shared" si="80"/>
        <v>3658</v>
      </c>
      <c r="BA94" s="73"/>
      <c r="BB94" s="73">
        <f t="shared" si="81"/>
        <v>12581.733524355303</v>
      </c>
      <c r="BC94" s="26"/>
      <c r="BE94" s="74">
        <f t="shared" si="82"/>
        <v>0</v>
      </c>
      <c r="BF94" s="74">
        <f t="shared" si="59"/>
        <v>0</v>
      </c>
      <c r="BG94" s="74">
        <f t="shared" si="59"/>
        <v>0</v>
      </c>
      <c r="BH94" s="74">
        <f t="shared" si="59"/>
        <v>0</v>
      </c>
      <c r="BI94" s="74">
        <f t="shared" si="59"/>
        <v>0</v>
      </c>
      <c r="BJ94" s="74">
        <f t="shared" si="59"/>
        <v>0</v>
      </c>
      <c r="BK94" s="74">
        <f t="shared" si="59"/>
        <v>0</v>
      </c>
      <c r="BL94" s="74">
        <f t="shared" si="59"/>
        <v>0</v>
      </c>
      <c r="BM94" s="74"/>
      <c r="BO94" s="74">
        <f t="shared" si="60"/>
        <v>0</v>
      </c>
      <c r="BP94" s="74">
        <f t="shared" si="60"/>
        <v>0</v>
      </c>
      <c r="BQ94" s="74">
        <f t="shared" si="60"/>
        <v>0</v>
      </c>
      <c r="BR94" s="74">
        <f t="shared" si="60"/>
        <v>0</v>
      </c>
      <c r="BS94" s="74">
        <f t="shared" si="60"/>
        <v>0</v>
      </c>
      <c r="BT94" s="74">
        <f t="shared" si="60"/>
        <v>0</v>
      </c>
      <c r="BU94" s="74">
        <f t="shared" si="60"/>
        <v>0</v>
      </c>
      <c r="BV94" s="74">
        <f t="shared" si="45"/>
        <v>0</v>
      </c>
      <c r="BX94" s="74">
        <f t="shared" si="61"/>
        <v>41751</v>
      </c>
      <c r="BY94" s="74">
        <f t="shared" si="62"/>
        <v>41751</v>
      </c>
      <c r="BZ94" s="74">
        <f t="shared" si="62"/>
        <v>41751</v>
      </c>
      <c r="CA94" s="74">
        <f t="shared" si="62"/>
        <v>41751</v>
      </c>
      <c r="CB94" s="74">
        <f t="shared" si="62"/>
        <v>41751</v>
      </c>
      <c r="CC94" s="74">
        <f t="shared" si="62"/>
        <v>41751</v>
      </c>
      <c r="CD94" s="74">
        <f t="shared" si="62"/>
        <v>41751</v>
      </c>
      <c r="CE94" s="74">
        <f t="shared" si="62"/>
        <v>41751</v>
      </c>
      <c r="CF94" s="74"/>
      <c r="CG94" s="74">
        <f t="shared" si="63"/>
        <v>41751</v>
      </c>
      <c r="CH94" s="74">
        <f t="shared" si="64"/>
        <v>41751</v>
      </c>
      <c r="CI94" s="74">
        <f t="shared" si="64"/>
        <v>41751</v>
      </c>
      <c r="CJ94" s="74">
        <f t="shared" si="64"/>
        <v>41751</v>
      </c>
      <c r="CK94" s="74">
        <f t="shared" si="64"/>
        <v>41751</v>
      </c>
      <c r="CL94" s="74">
        <f t="shared" si="64"/>
        <v>41751</v>
      </c>
      <c r="CM94" s="74">
        <f t="shared" si="64"/>
        <v>41751</v>
      </c>
      <c r="CN94" s="74">
        <f t="shared" si="64"/>
        <v>41751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 s="124">
        <v>25</v>
      </c>
      <c r="H95" s="6">
        <v>69</v>
      </c>
      <c r="I95" s="2" t="s">
        <v>256</v>
      </c>
      <c r="J95" s="60"/>
      <c r="K95" s="61">
        <v>2025.11</v>
      </c>
      <c r="L95" s="76"/>
      <c r="M95" s="63">
        <v>1064</v>
      </c>
      <c r="N95" s="64">
        <f t="shared" si="65"/>
        <v>319.2</v>
      </c>
      <c r="O95" s="64">
        <f t="shared" si="66"/>
        <v>1215.07</v>
      </c>
      <c r="P95" s="64">
        <f t="shared" si="67"/>
        <v>0</v>
      </c>
      <c r="Q95" s="64">
        <f t="shared" si="68"/>
        <v>0</v>
      </c>
      <c r="R95" s="65">
        <f t="shared" si="69"/>
        <v>0.53</v>
      </c>
      <c r="S95" s="65">
        <f t="shared" si="51"/>
        <v>0</v>
      </c>
      <c r="T95" s="64">
        <f t="shared" si="52"/>
        <v>0</v>
      </c>
      <c r="U95" s="64">
        <f t="shared" si="70"/>
        <v>0</v>
      </c>
      <c r="V95" s="63">
        <v>57</v>
      </c>
      <c r="W95" s="64">
        <f t="shared" si="71"/>
        <v>14.25</v>
      </c>
      <c r="X95" s="27">
        <f t="shared" si="72"/>
        <v>319.2</v>
      </c>
      <c r="Y95" s="11">
        <f t="shared" si="73"/>
        <v>2358.56</v>
      </c>
      <c r="Z95" s="123">
        <v>3305697276.3299999</v>
      </c>
      <c r="AA95" s="121">
        <v>17785</v>
      </c>
      <c r="AB95" s="27">
        <f t="shared" si="53"/>
        <v>185869.96</v>
      </c>
      <c r="AC95" s="10">
        <f t="shared" si="54"/>
        <v>0.67461300000000002</v>
      </c>
      <c r="AD95" s="121">
        <v>81881</v>
      </c>
      <c r="AE95" s="10">
        <f t="shared" si="55"/>
        <v>0.56333500000000003</v>
      </c>
      <c r="AF95" s="10">
        <f t="shared" si="83"/>
        <v>0.35876999999999998</v>
      </c>
      <c r="AG95" s="66">
        <f t="shared" si="56"/>
        <v>0.35876999999999998</v>
      </c>
      <c r="AH95" s="67">
        <f t="shared" si="57"/>
        <v>0</v>
      </c>
      <c r="AI95" s="68">
        <f t="shared" si="74"/>
        <v>0.35876999999999998</v>
      </c>
      <c r="AJ95" s="63">
        <v>0</v>
      </c>
      <c r="AK95">
        <v>0</v>
      </c>
      <c r="AL95" s="26">
        <f t="shared" si="75"/>
        <v>0</v>
      </c>
      <c r="AM95" s="63">
        <v>0</v>
      </c>
      <c r="AN95">
        <v>0</v>
      </c>
      <c r="AO95" s="26">
        <f t="shared" si="76"/>
        <v>0</v>
      </c>
      <c r="AP95" s="26">
        <f t="shared" si="58"/>
        <v>9752231</v>
      </c>
      <c r="AQ95" s="26">
        <f t="shared" si="77"/>
        <v>9752231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85"/>
        <v>5822171</v>
      </c>
      <c r="AV95" s="70" t="str">
        <f t="shared" si="87"/>
        <v>No</v>
      </c>
      <c r="AW95" s="69">
        <f t="shared" si="78"/>
        <v>0</v>
      </c>
      <c r="AX95" s="71">
        <f t="shared" si="79"/>
        <v>15574402</v>
      </c>
      <c r="AY95" s="72">
        <f t="shared" si="86"/>
        <v>15574402</v>
      </c>
      <c r="AZ95" s="73">
        <f t="shared" si="80"/>
        <v>0</v>
      </c>
      <c r="BA95" s="73"/>
      <c r="BB95" s="73">
        <f t="shared" si="81"/>
        <v>13422.68024946793</v>
      </c>
      <c r="BC95" s="26"/>
      <c r="BE95" s="74">
        <f t="shared" si="82"/>
        <v>-5822171</v>
      </c>
      <c r="BF95" s="74">
        <f t="shared" si="59"/>
        <v>-5822171</v>
      </c>
      <c r="BG95" s="74">
        <f t="shared" si="59"/>
        <v>-5822171</v>
      </c>
      <c r="BH95" s="74">
        <f t="shared" si="59"/>
        <v>-5822171</v>
      </c>
      <c r="BI95" s="74">
        <f t="shared" si="59"/>
        <v>-5822171</v>
      </c>
      <c r="BJ95" s="74">
        <f t="shared" si="59"/>
        <v>-5822171</v>
      </c>
      <c r="BK95" s="74">
        <f t="shared" si="59"/>
        <v>-5822171</v>
      </c>
      <c r="BL95" s="74">
        <f t="shared" si="59"/>
        <v>-5822171</v>
      </c>
      <c r="BM95" s="74"/>
      <c r="BO95" s="74">
        <f t="shared" si="60"/>
        <v>0</v>
      </c>
      <c r="BP95" s="74">
        <f t="shared" si="60"/>
        <v>-831988.23589999997</v>
      </c>
      <c r="BQ95" s="74">
        <f t="shared" si="60"/>
        <v>-970555.90569999989</v>
      </c>
      <c r="BR95" s="74">
        <f t="shared" si="60"/>
        <v>-1164434.2</v>
      </c>
      <c r="BS95" s="74">
        <f t="shared" si="60"/>
        <v>-1455542.75</v>
      </c>
      <c r="BT95" s="74">
        <f t="shared" si="60"/>
        <v>-1940529.5943</v>
      </c>
      <c r="BU95" s="74">
        <f t="shared" si="60"/>
        <v>-2911085.5</v>
      </c>
      <c r="BV95" s="74">
        <f t="shared" si="45"/>
        <v>-5822171</v>
      </c>
      <c r="BX95" s="74">
        <f t="shared" si="61"/>
        <v>15574402</v>
      </c>
      <c r="BY95" s="74">
        <f t="shared" si="62"/>
        <v>14742413.7641</v>
      </c>
      <c r="BZ95" s="74">
        <f t="shared" si="62"/>
        <v>14603846.0943</v>
      </c>
      <c r="CA95" s="74">
        <f t="shared" si="62"/>
        <v>14409967.800000001</v>
      </c>
      <c r="CB95" s="74">
        <f t="shared" si="62"/>
        <v>14118859.25</v>
      </c>
      <c r="CC95" s="74">
        <f t="shared" si="62"/>
        <v>13633872.4057</v>
      </c>
      <c r="CD95" s="74">
        <f t="shared" si="62"/>
        <v>12663316.5</v>
      </c>
      <c r="CE95" s="74">
        <f t="shared" si="62"/>
        <v>9752231</v>
      </c>
      <c r="CF95" s="74"/>
      <c r="CG95" s="74">
        <f t="shared" si="63"/>
        <v>15574402</v>
      </c>
      <c r="CH95" s="74">
        <f t="shared" si="64"/>
        <v>15574402</v>
      </c>
      <c r="CI95" s="74">
        <f t="shared" si="64"/>
        <v>15574402</v>
      </c>
      <c r="CJ95" s="74">
        <f t="shared" si="64"/>
        <v>15574402</v>
      </c>
      <c r="CK95" s="74">
        <f t="shared" si="64"/>
        <v>15574402</v>
      </c>
      <c r="CL95" s="74">
        <f t="shared" si="64"/>
        <v>15574402</v>
      </c>
      <c r="CM95" s="74">
        <f t="shared" si="64"/>
        <v>15574402</v>
      </c>
      <c r="CN95" s="74">
        <f t="shared" si="64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 s="124">
        <v>0</v>
      </c>
      <c r="H96" s="6">
        <v>70</v>
      </c>
      <c r="I96" s="2" t="s">
        <v>257</v>
      </c>
      <c r="J96" s="60"/>
      <c r="K96" s="61">
        <v>705.74</v>
      </c>
      <c r="L96" s="62"/>
      <c r="M96" s="63">
        <v>98</v>
      </c>
      <c r="N96" s="64">
        <f t="shared" si="65"/>
        <v>29.4</v>
      </c>
      <c r="O96" s="64">
        <f t="shared" si="66"/>
        <v>423.44</v>
      </c>
      <c r="P96" s="64">
        <f t="shared" si="67"/>
        <v>0</v>
      </c>
      <c r="Q96" s="64">
        <f t="shared" si="68"/>
        <v>0</v>
      </c>
      <c r="R96" s="65">
        <f t="shared" si="69"/>
        <v>0.14000000000000001</v>
      </c>
      <c r="S96" s="65">
        <f t="shared" si="51"/>
        <v>0</v>
      </c>
      <c r="T96" s="64">
        <f t="shared" si="52"/>
        <v>0</v>
      </c>
      <c r="U96" s="64">
        <f t="shared" si="70"/>
        <v>0</v>
      </c>
      <c r="V96" s="63">
        <v>6</v>
      </c>
      <c r="W96" s="64">
        <f t="shared" si="71"/>
        <v>1.5</v>
      </c>
      <c r="X96" s="27">
        <f t="shared" si="72"/>
        <v>29.4</v>
      </c>
      <c r="Y96" s="11">
        <f t="shared" si="73"/>
        <v>736.64</v>
      </c>
      <c r="Z96" s="123">
        <v>1437628635.6700001</v>
      </c>
      <c r="AA96" s="121">
        <v>6219</v>
      </c>
      <c r="AB96" s="27">
        <f t="shared" si="53"/>
        <v>231167.17</v>
      </c>
      <c r="AC96" s="10">
        <f t="shared" si="54"/>
        <v>0.83901899999999996</v>
      </c>
      <c r="AD96" s="121">
        <v>132739</v>
      </c>
      <c r="AE96" s="10">
        <f t="shared" si="55"/>
        <v>0.91323399999999999</v>
      </c>
      <c r="AF96" s="10">
        <f t="shared" si="83"/>
        <v>0.13871700000000001</v>
      </c>
      <c r="AG96" s="66">
        <f t="shared" si="56"/>
        <v>0.13871700000000001</v>
      </c>
      <c r="AH96" s="67">
        <f t="shared" si="57"/>
        <v>0</v>
      </c>
      <c r="AI96" s="68">
        <f t="shared" si="74"/>
        <v>0.13871700000000001</v>
      </c>
      <c r="AJ96" s="63">
        <v>712</v>
      </c>
      <c r="AK96">
        <v>13</v>
      </c>
      <c r="AL96" s="26">
        <f t="shared" si="75"/>
        <v>925600</v>
      </c>
      <c r="AM96" s="63">
        <v>0</v>
      </c>
      <c r="AN96">
        <v>0</v>
      </c>
      <c r="AO96" s="26">
        <f t="shared" si="76"/>
        <v>0</v>
      </c>
      <c r="AP96" s="26">
        <f t="shared" si="58"/>
        <v>1177676</v>
      </c>
      <c r="AQ96" s="26">
        <f t="shared" si="77"/>
        <v>2103276</v>
      </c>
      <c r="AR96" s="69">
        <v>2173420</v>
      </c>
      <c r="AS96" s="69">
        <f t="shared" si="84"/>
        <v>2103276</v>
      </c>
      <c r="AT96" s="63">
        <v>2040165</v>
      </c>
      <c r="AU96" s="26">
        <f t="shared" si="85"/>
        <v>63111</v>
      </c>
      <c r="AV96" s="70" t="str">
        <f t="shared" si="87"/>
        <v>Yes</v>
      </c>
      <c r="AW96" s="69">
        <f t="shared" si="78"/>
        <v>63111</v>
      </c>
      <c r="AX96" s="71">
        <f t="shared" si="79"/>
        <v>2103276</v>
      </c>
      <c r="AY96" s="72">
        <f t="shared" si="86"/>
        <v>2103276</v>
      </c>
      <c r="AZ96" s="73">
        <f t="shared" si="80"/>
        <v>63111</v>
      </c>
      <c r="BA96" s="73"/>
      <c r="BB96" s="73">
        <f t="shared" si="81"/>
        <v>12029.608637741945</v>
      </c>
      <c r="BC96" s="26"/>
      <c r="BE96" s="74">
        <f t="shared" si="82"/>
        <v>0</v>
      </c>
      <c r="BF96" s="74">
        <f t="shared" si="59"/>
        <v>0</v>
      </c>
      <c r="BG96" s="74">
        <f t="shared" si="59"/>
        <v>0</v>
      </c>
      <c r="BH96" s="74">
        <f t="shared" si="59"/>
        <v>0</v>
      </c>
      <c r="BI96" s="74">
        <f t="shared" si="59"/>
        <v>0</v>
      </c>
      <c r="BJ96" s="74">
        <f t="shared" si="59"/>
        <v>0</v>
      </c>
      <c r="BK96" s="74">
        <f t="shared" si="59"/>
        <v>0</v>
      </c>
      <c r="BL96" s="74">
        <f t="shared" si="59"/>
        <v>0</v>
      </c>
      <c r="BM96" s="74"/>
      <c r="BO96" s="74">
        <f t="shared" si="60"/>
        <v>0</v>
      </c>
      <c r="BP96" s="74">
        <f t="shared" si="60"/>
        <v>0</v>
      </c>
      <c r="BQ96" s="74">
        <f t="shared" si="60"/>
        <v>0</v>
      </c>
      <c r="BR96" s="74">
        <f t="shared" si="60"/>
        <v>0</v>
      </c>
      <c r="BS96" s="74">
        <f t="shared" si="60"/>
        <v>0</v>
      </c>
      <c r="BT96" s="74">
        <f t="shared" si="60"/>
        <v>0</v>
      </c>
      <c r="BU96" s="74">
        <f t="shared" si="60"/>
        <v>0</v>
      </c>
      <c r="BV96" s="74">
        <f t="shared" si="45"/>
        <v>0</v>
      </c>
      <c r="BX96" s="74">
        <f t="shared" si="61"/>
        <v>2103276</v>
      </c>
      <c r="BY96" s="74">
        <f t="shared" si="62"/>
        <v>2103276</v>
      </c>
      <c r="BZ96" s="74">
        <f t="shared" si="62"/>
        <v>2103276</v>
      </c>
      <c r="CA96" s="74">
        <f t="shared" si="62"/>
        <v>2103276</v>
      </c>
      <c r="CB96" s="74">
        <f t="shared" si="62"/>
        <v>2103276</v>
      </c>
      <c r="CC96" s="74">
        <f t="shared" si="62"/>
        <v>2103276</v>
      </c>
      <c r="CD96" s="74">
        <f t="shared" si="62"/>
        <v>2103276</v>
      </c>
      <c r="CE96" s="74">
        <f t="shared" si="62"/>
        <v>2103276</v>
      </c>
      <c r="CF96" s="74"/>
      <c r="CG96" s="74">
        <f t="shared" si="63"/>
        <v>2103276</v>
      </c>
      <c r="CH96" s="74">
        <f t="shared" si="64"/>
        <v>2103276</v>
      </c>
      <c r="CI96" s="74">
        <f t="shared" si="64"/>
        <v>2103276</v>
      </c>
      <c r="CJ96" s="74">
        <f t="shared" si="64"/>
        <v>2103276</v>
      </c>
      <c r="CK96" s="74">
        <f t="shared" si="64"/>
        <v>2103276</v>
      </c>
      <c r="CL96" s="74">
        <f t="shared" si="64"/>
        <v>2103276</v>
      </c>
      <c r="CM96" s="74">
        <f t="shared" si="64"/>
        <v>2103276</v>
      </c>
      <c r="CN96" s="74">
        <f t="shared" si="64"/>
        <v>2103276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 s="124">
        <v>0</v>
      </c>
      <c r="H97" s="6">
        <v>71</v>
      </c>
      <c r="I97" s="2" t="s">
        <v>258</v>
      </c>
      <c r="J97" s="60"/>
      <c r="K97" s="61">
        <v>840</v>
      </c>
      <c r="L97" s="62"/>
      <c r="M97" s="63">
        <v>237</v>
      </c>
      <c r="N97" s="64">
        <f t="shared" si="65"/>
        <v>71.099999999999994</v>
      </c>
      <c r="O97" s="64">
        <f t="shared" si="66"/>
        <v>504</v>
      </c>
      <c r="P97" s="64">
        <f t="shared" si="67"/>
        <v>0</v>
      </c>
      <c r="Q97" s="64">
        <f t="shared" si="68"/>
        <v>0</v>
      </c>
      <c r="R97" s="65">
        <f t="shared" si="69"/>
        <v>0.28000000000000003</v>
      </c>
      <c r="S97" s="65">
        <f t="shared" si="51"/>
        <v>0</v>
      </c>
      <c r="T97" s="64">
        <f t="shared" si="52"/>
        <v>0</v>
      </c>
      <c r="U97" s="64">
        <f t="shared" si="70"/>
        <v>0</v>
      </c>
      <c r="V97" s="63">
        <v>6</v>
      </c>
      <c r="W97" s="64">
        <f t="shared" si="71"/>
        <v>1.5</v>
      </c>
      <c r="X97" s="27">
        <f t="shared" si="72"/>
        <v>71.099999999999994</v>
      </c>
      <c r="Y97" s="11">
        <f t="shared" si="73"/>
        <v>912.6</v>
      </c>
      <c r="Z97" s="123">
        <v>1445552455.3299999</v>
      </c>
      <c r="AA97" s="121">
        <v>7137</v>
      </c>
      <c r="AB97" s="27">
        <f t="shared" si="53"/>
        <v>202543.43</v>
      </c>
      <c r="AC97" s="10">
        <f t="shared" si="54"/>
        <v>0.73512900000000003</v>
      </c>
      <c r="AD97" s="121">
        <v>106594</v>
      </c>
      <c r="AE97" s="10">
        <f t="shared" si="55"/>
        <v>0.73335899999999998</v>
      </c>
      <c r="AF97" s="10">
        <f t="shared" si="83"/>
        <v>0.26540200000000003</v>
      </c>
      <c r="AG97" s="66">
        <f t="shared" si="56"/>
        <v>0.26540200000000003</v>
      </c>
      <c r="AH97" s="67">
        <f t="shared" si="57"/>
        <v>0</v>
      </c>
      <c r="AI97" s="68">
        <f t="shared" si="74"/>
        <v>0.26540200000000003</v>
      </c>
      <c r="AJ97" s="63">
        <v>0</v>
      </c>
      <c r="AK97">
        <v>0</v>
      </c>
      <c r="AL97" s="26">
        <f t="shared" si="75"/>
        <v>0</v>
      </c>
      <c r="AM97" s="63">
        <v>0</v>
      </c>
      <c r="AN97">
        <v>0</v>
      </c>
      <c r="AO97" s="26">
        <f t="shared" si="76"/>
        <v>0</v>
      </c>
      <c r="AP97" s="26">
        <f t="shared" si="58"/>
        <v>2791423</v>
      </c>
      <c r="AQ97" s="26">
        <f t="shared" si="77"/>
        <v>2791423</v>
      </c>
      <c r="AR97" s="69">
        <v>5410404</v>
      </c>
      <c r="AS97" s="69">
        <f t="shared" si="84"/>
        <v>2791423</v>
      </c>
      <c r="AT97" s="63">
        <v>4578589</v>
      </c>
      <c r="AU97" s="26">
        <f t="shared" si="85"/>
        <v>1787166</v>
      </c>
      <c r="AV97" s="70" t="str">
        <f t="shared" si="87"/>
        <v>No</v>
      </c>
      <c r="AW97" s="69">
        <f t="shared" si="78"/>
        <v>0</v>
      </c>
      <c r="AX97" s="71">
        <f t="shared" si="79"/>
        <v>4578589</v>
      </c>
      <c r="AY97" s="72">
        <f t="shared" si="86"/>
        <v>4578589</v>
      </c>
      <c r="AZ97" s="73">
        <f t="shared" si="80"/>
        <v>0</v>
      </c>
      <c r="BA97" s="73"/>
      <c r="BB97" s="73">
        <f t="shared" si="81"/>
        <v>12521.089285714286</v>
      </c>
      <c r="BC97" s="26"/>
      <c r="BE97" s="74">
        <f t="shared" si="82"/>
        <v>-1787166</v>
      </c>
      <c r="BF97" s="74">
        <f t="shared" si="59"/>
        <v>-1787166</v>
      </c>
      <c r="BG97" s="74">
        <f t="shared" si="59"/>
        <v>-1531779.9786</v>
      </c>
      <c r="BH97" s="74">
        <f t="shared" si="59"/>
        <v>-1276432.2561673801</v>
      </c>
      <c r="BI97" s="74">
        <f t="shared" si="59"/>
        <v>-1021145.8049339042</v>
      </c>
      <c r="BJ97" s="74">
        <f t="shared" si="59"/>
        <v>-765859.35370042827</v>
      </c>
      <c r="BK97" s="74">
        <f t="shared" si="59"/>
        <v>-510598.43111207569</v>
      </c>
      <c r="BL97" s="74">
        <f t="shared" si="59"/>
        <v>-255299.21555603761</v>
      </c>
      <c r="BM97" s="74"/>
      <c r="BO97" s="74">
        <f t="shared" si="60"/>
        <v>0</v>
      </c>
      <c r="BP97" s="74">
        <f t="shared" si="60"/>
        <v>-255386.0214</v>
      </c>
      <c r="BQ97" s="74">
        <f t="shared" si="60"/>
        <v>-255347.72243261998</v>
      </c>
      <c r="BR97" s="74">
        <f t="shared" si="60"/>
        <v>-255286.45123347605</v>
      </c>
      <c r="BS97" s="74">
        <f t="shared" si="60"/>
        <v>-255286.45123347605</v>
      </c>
      <c r="BT97" s="74">
        <f t="shared" si="60"/>
        <v>-255260.92258835273</v>
      </c>
      <c r="BU97" s="74">
        <f t="shared" si="60"/>
        <v>-255299.21555603785</v>
      </c>
      <c r="BV97" s="74">
        <f t="shared" si="45"/>
        <v>-255299.21555603761</v>
      </c>
      <c r="BX97" s="74">
        <f t="shared" si="61"/>
        <v>4578589</v>
      </c>
      <c r="BY97" s="74">
        <f t="shared" si="62"/>
        <v>4323202.9786</v>
      </c>
      <c r="BZ97" s="74">
        <f t="shared" si="62"/>
        <v>4067855.2561673801</v>
      </c>
      <c r="CA97" s="74">
        <f t="shared" si="62"/>
        <v>3812568.8049339042</v>
      </c>
      <c r="CB97" s="74">
        <f t="shared" si="62"/>
        <v>3557282.3537004283</v>
      </c>
      <c r="CC97" s="74">
        <f t="shared" si="62"/>
        <v>3302021.4311120757</v>
      </c>
      <c r="CD97" s="74">
        <f t="shared" si="62"/>
        <v>3046722.2155560376</v>
      </c>
      <c r="CE97" s="74">
        <f t="shared" si="62"/>
        <v>2791423</v>
      </c>
      <c r="CF97" s="74"/>
      <c r="CG97" s="74">
        <f t="shared" si="63"/>
        <v>4578589</v>
      </c>
      <c r="CH97" s="74">
        <f t="shared" si="64"/>
        <v>4323202.9786</v>
      </c>
      <c r="CI97" s="74">
        <f t="shared" si="64"/>
        <v>4067855.2561673801</v>
      </c>
      <c r="CJ97" s="74">
        <f t="shared" si="64"/>
        <v>3812568.8049339042</v>
      </c>
      <c r="CK97" s="74">
        <f t="shared" si="64"/>
        <v>3557282.3537004283</v>
      </c>
      <c r="CL97" s="74">
        <f t="shared" si="64"/>
        <v>3302021.4311120757</v>
      </c>
      <c r="CM97" s="74">
        <f t="shared" si="64"/>
        <v>3046722.2155560376</v>
      </c>
      <c r="CN97" s="74">
        <f t="shared" si="64"/>
        <v>2791423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 s="124">
        <v>0</v>
      </c>
      <c r="H98" s="6">
        <v>72</v>
      </c>
      <c r="I98" s="2" t="s">
        <v>259</v>
      </c>
      <c r="J98" s="60"/>
      <c r="K98" s="61">
        <v>2296.38</v>
      </c>
      <c r="L98" s="62"/>
      <c r="M98" s="63">
        <v>656</v>
      </c>
      <c r="N98" s="64">
        <f t="shared" si="65"/>
        <v>196.8</v>
      </c>
      <c r="O98" s="64">
        <f t="shared" si="66"/>
        <v>1377.83</v>
      </c>
      <c r="P98" s="64">
        <f t="shared" si="67"/>
        <v>0</v>
      </c>
      <c r="Q98" s="64">
        <f t="shared" si="68"/>
        <v>0</v>
      </c>
      <c r="R98" s="65">
        <f t="shared" si="69"/>
        <v>0.28999999999999998</v>
      </c>
      <c r="S98" s="65">
        <f t="shared" si="51"/>
        <v>0</v>
      </c>
      <c r="T98" s="64">
        <f t="shared" si="52"/>
        <v>0</v>
      </c>
      <c r="U98" s="64">
        <f t="shared" si="70"/>
        <v>0</v>
      </c>
      <c r="V98" s="63">
        <v>43</v>
      </c>
      <c r="W98" s="64">
        <f t="shared" si="71"/>
        <v>10.75</v>
      </c>
      <c r="X98" s="27">
        <f t="shared" si="72"/>
        <v>196.8</v>
      </c>
      <c r="Y98" s="11">
        <f t="shared" si="73"/>
        <v>2503.9300000000003</v>
      </c>
      <c r="Z98" s="123">
        <v>2515834785.3299999</v>
      </c>
      <c r="AA98" s="121">
        <v>15394</v>
      </c>
      <c r="AB98" s="27">
        <f t="shared" si="53"/>
        <v>163429.57</v>
      </c>
      <c r="AC98" s="10">
        <f t="shared" si="54"/>
        <v>0.59316599999999997</v>
      </c>
      <c r="AD98" s="121">
        <v>107774</v>
      </c>
      <c r="AE98" s="10">
        <f t="shared" si="55"/>
        <v>0.74147700000000005</v>
      </c>
      <c r="AF98" s="10">
        <f t="shared" si="83"/>
        <v>0.36234100000000002</v>
      </c>
      <c r="AG98" s="66">
        <f t="shared" si="56"/>
        <v>0.36234100000000002</v>
      </c>
      <c r="AH98" s="67">
        <f t="shared" si="57"/>
        <v>0</v>
      </c>
      <c r="AI98" s="68">
        <f t="shared" si="74"/>
        <v>0.36234100000000002</v>
      </c>
      <c r="AJ98" s="63">
        <v>0</v>
      </c>
      <c r="AK98">
        <v>0</v>
      </c>
      <c r="AL98" s="26">
        <f t="shared" si="75"/>
        <v>0</v>
      </c>
      <c r="AM98" s="63">
        <v>0</v>
      </c>
      <c r="AN98">
        <v>0</v>
      </c>
      <c r="AO98" s="26">
        <f t="shared" si="76"/>
        <v>0</v>
      </c>
      <c r="AP98" s="26">
        <f t="shared" si="58"/>
        <v>10456362</v>
      </c>
      <c r="AQ98" s="26">
        <f t="shared" si="77"/>
        <v>10456362</v>
      </c>
      <c r="AR98" s="69">
        <v>11977384</v>
      </c>
      <c r="AS98" s="69">
        <f t="shared" si="84"/>
        <v>10456362</v>
      </c>
      <c r="AT98" s="63">
        <v>12032619</v>
      </c>
      <c r="AU98" s="26">
        <f t="shared" si="85"/>
        <v>1576257</v>
      </c>
      <c r="AV98" s="70" t="str">
        <f t="shared" si="87"/>
        <v>No</v>
      </c>
      <c r="AW98" s="69">
        <f t="shared" si="78"/>
        <v>0</v>
      </c>
      <c r="AX98" s="71">
        <f t="shared" si="79"/>
        <v>12032619</v>
      </c>
      <c r="AY98" s="72">
        <f t="shared" si="86"/>
        <v>12032619</v>
      </c>
      <c r="AZ98" s="73">
        <f t="shared" si="80"/>
        <v>0</v>
      </c>
      <c r="BA98" s="73"/>
      <c r="BB98" s="73">
        <f t="shared" si="81"/>
        <v>12566.645437601792</v>
      </c>
      <c r="BC98" s="26"/>
      <c r="BE98" s="74">
        <f t="shared" si="82"/>
        <v>-1576257</v>
      </c>
      <c r="BF98" s="74">
        <f t="shared" si="59"/>
        <v>-1576257</v>
      </c>
      <c r="BG98" s="74">
        <f t="shared" si="59"/>
        <v>-1351009.8747000005</v>
      </c>
      <c r="BH98" s="74">
        <f t="shared" si="59"/>
        <v>-1125796.5285875108</v>
      </c>
      <c r="BI98" s="74">
        <f t="shared" si="59"/>
        <v>-900637.22287000902</v>
      </c>
      <c r="BJ98" s="74">
        <f t="shared" si="59"/>
        <v>-675477.91715250723</v>
      </c>
      <c r="BK98" s="74">
        <f t="shared" si="59"/>
        <v>-450341.1273655761</v>
      </c>
      <c r="BL98" s="74">
        <f t="shared" si="59"/>
        <v>-225170.56368278712</v>
      </c>
      <c r="BM98" s="74"/>
      <c r="BO98" s="74">
        <f t="shared" si="60"/>
        <v>0</v>
      </c>
      <c r="BP98" s="74">
        <f t="shared" si="60"/>
        <v>-225247.12529999999</v>
      </c>
      <c r="BQ98" s="74">
        <f t="shared" si="60"/>
        <v>-225213.34611249008</v>
      </c>
      <c r="BR98" s="74">
        <f t="shared" si="60"/>
        <v>-225159.30571750217</v>
      </c>
      <c r="BS98" s="74">
        <f t="shared" si="60"/>
        <v>-225159.30571750225</v>
      </c>
      <c r="BT98" s="74">
        <f t="shared" si="60"/>
        <v>-225136.78978693066</v>
      </c>
      <c r="BU98" s="74">
        <f t="shared" si="60"/>
        <v>-225170.56368278805</v>
      </c>
      <c r="BV98" s="74">
        <f t="shared" si="45"/>
        <v>-225170.56368278712</v>
      </c>
      <c r="BX98" s="74">
        <f t="shared" si="61"/>
        <v>12032619</v>
      </c>
      <c r="BY98" s="74">
        <f t="shared" si="62"/>
        <v>11807371.874700001</v>
      </c>
      <c r="BZ98" s="74">
        <f t="shared" si="62"/>
        <v>11582158.528587511</v>
      </c>
      <c r="CA98" s="74">
        <f t="shared" si="62"/>
        <v>11356999.222870009</v>
      </c>
      <c r="CB98" s="74">
        <f t="shared" si="62"/>
        <v>11131839.917152507</v>
      </c>
      <c r="CC98" s="74">
        <f t="shared" si="62"/>
        <v>10906703.127365576</v>
      </c>
      <c r="CD98" s="74">
        <f t="shared" si="62"/>
        <v>10681532.563682787</v>
      </c>
      <c r="CE98" s="74">
        <f t="shared" si="62"/>
        <v>10456362</v>
      </c>
      <c r="CF98" s="74"/>
      <c r="CG98" s="74">
        <f t="shared" si="63"/>
        <v>12032619</v>
      </c>
      <c r="CH98" s="74">
        <f t="shared" si="64"/>
        <v>11807371.874700001</v>
      </c>
      <c r="CI98" s="74">
        <f t="shared" si="64"/>
        <v>11582158.528587511</v>
      </c>
      <c r="CJ98" s="74">
        <f t="shared" si="64"/>
        <v>11356999.222870009</v>
      </c>
      <c r="CK98" s="74">
        <f t="shared" si="64"/>
        <v>11131839.917152507</v>
      </c>
      <c r="CL98" s="74">
        <f t="shared" si="64"/>
        <v>10906703.127365576</v>
      </c>
      <c r="CM98" s="74">
        <f t="shared" si="64"/>
        <v>10681532.563682787</v>
      </c>
      <c r="CN98" s="74">
        <f t="shared" si="64"/>
        <v>10456362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 s="124">
        <v>42</v>
      </c>
      <c r="H99" s="6">
        <v>73</v>
      </c>
      <c r="I99" s="2" t="s">
        <v>260</v>
      </c>
      <c r="J99" s="60"/>
      <c r="K99" s="61">
        <v>549.16</v>
      </c>
      <c r="L99" s="62"/>
      <c r="M99" s="63">
        <v>198</v>
      </c>
      <c r="N99" s="64">
        <f t="shared" si="65"/>
        <v>59.4</v>
      </c>
      <c r="O99" s="64">
        <f t="shared" si="66"/>
        <v>329.5</v>
      </c>
      <c r="P99" s="64">
        <f t="shared" si="67"/>
        <v>0</v>
      </c>
      <c r="Q99" s="64">
        <f t="shared" si="68"/>
        <v>0</v>
      </c>
      <c r="R99" s="65">
        <f t="shared" si="69"/>
        <v>0.36</v>
      </c>
      <c r="S99" s="65">
        <f t="shared" si="51"/>
        <v>0</v>
      </c>
      <c r="T99" s="64">
        <f t="shared" si="52"/>
        <v>0</v>
      </c>
      <c r="U99" s="64">
        <f t="shared" si="70"/>
        <v>0</v>
      </c>
      <c r="V99" s="63">
        <v>12</v>
      </c>
      <c r="W99" s="64">
        <f t="shared" si="71"/>
        <v>3</v>
      </c>
      <c r="X99" s="27">
        <f t="shared" si="72"/>
        <v>59.4</v>
      </c>
      <c r="Y99" s="11">
        <f t="shared" si="73"/>
        <v>611.55999999999995</v>
      </c>
      <c r="Z99" s="123">
        <v>796006603.66999996</v>
      </c>
      <c r="AA99" s="121">
        <v>4213</v>
      </c>
      <c r="AB99" s="27">
        <f t="shared" si="53"/>
        <v>188940.57</v>
      </c>
      <c r="AC99" s="10">
        <f t="shared" si="54"/>
        <v>0.68575799999999998</v>
      </c>
      <c r="AD99" s="121">
        <v>94302</v>
      </c>
      <c r="AE99" s="10">
        <f t="shared" si="55"/>
        <v>0.64879100000000001</v>
      </c>
      <c r="AF99" s="10">
        <f t="shared" si="83"/>
        <v>0.32533200000000001</v>
      </c>
      <c r="AG99" s="66">
        <f t="shared" si="56"/>
        <v>0.32533200000000001</v>
      </c>
      <c r="AH99" s="67">
        <f t="shared" si="57"/>
        <v>0</v>
      </c>
      <c r="AI99" s="68">
        <f t="shared" si="74"/>
        <v>0.32533200000000001</v>
      </c>
      <c r="AJ99" s="63">
        <v>0</v>
      </c>
      <c r="AK99">
        <v>0</v>
      </c>
      <c r="AL99" s="26">
        <f t="shared" si="75"/>
        <v>0</v>
      </c>
      <c r="AM99" s="63">
        <v>104</v>
      </c>
      <c r="AN99">
        <v>4</v>
      </c>
      <c r="AO99" s="26">
        <f t="shared" si="76"/>
        <v>41600</v>
      </c>
      <c r="AP99" s="26">
        <f t="shared" si="58"/>
        <v>2293014</v>
      </c>
      <c r="AQ99" s="26">
        <f t="shared" si="77"/>
        <v>2334614</v>
      </c>
      <c r="AR99" s="69">
        <v>3518715</v>
      </c>
      <c r="AS99" s="69">
        <f t="shared" si="84"/>
        <v>2334614</v>
      </c>
      <c r="AT99" s="63">
        <v>2899516</v>
      </c>
      <c r="AU99" s="26">
        <f t="shared" si="85"/>
        <v>564902</v>
      </c>
      <c r="AV99" s="70" t="str">
        <f t="shared" si="87"/>
        <v>No</v>
      </c>
      <c r="AW99" s="69">
        <f t="shared" si="78"/>
        <v>0</v>
      </c>
      <c r="AX99" s="71">
        <f t="shared" si="79"/>
        <v>2899516</v>
      </c>
      <c r="AY99" s="72">
        <f t="shared" si="86"/>
        <v>2899516</v>
      </c>
      <c r="AZ99" s="73">
        <f t="shared" si="80"/>
        <v>0</v>
      </c>
      <c r="BA99" s="73"/>
      <c r="BB99" s="73">
        <f t="shared" si="81"/>
        <v>12834.563697283122</v>
      </c>
      <c r="BC99" s="26"/>
      <c r="BE99" s="74">
        <f t="shared" si="82"/>
        <v>-564902</v>
      </c>
      <c r="BF99" s="74">
        <f t="shared" si="59"/>
        <v>-564902</v>
      </c>
      <c r="BG99" s="74">
        <f t="shared" si="59"/>
        <v>-484177.50419999985</v>
      </c>
      <c r="BH99" s="74">
        <f t="shared" si="59"/>
        <v>-403465.11424985994</v>
      </c>
      <c r="BI99" s="74">
        <f t="shared" si="59"/>
        <v>-322772.09139988804</v>
      </c>
      <c r="BJ99" s="74">
        <f t="shared" si="59"/>
        <v>-242079.06854991615</v>
      </c>
      <c r="BK99" s="74">
        <f t="shared" si="59"/>
        <v>-161394.11500222888</v>
      </c>
      <c r="BL99" s="74">
        <f t="shared" si="59"/>
        <v>-80697.057501114439</v>
      </c>
      <c r="BM99" s="74"/>
      <c r="BO99" s="74">
        <f t="shared" si="60"/>
        <v>0</v>
      </c>
      <c r="BP99" s="74">
        <f t="shared" si="60"/>
        <v>-80724.495800000004</v>
      </c>
      <c r="BQ99" s="74">
        <f t="shared" si="60"/>
        <v>-80712.389950139972</v>
      </c>
      <c r="BR99" s="74">
        <f t="shared" si="60"/>
        <v>-80693.022849971996</v>
      </c>
      <c r="BS99" s="74">
        <f t="shared" si="60"/>
        <v>-80693.022849972011</v>
      </c>
      <c r="BT99" s="74">
        <f t="shared" si="60"/>
        <v>-80684.953547687051</v>
      </c>
      <c r="BU99" s="74">
        <f t="shared" si="60"/>
        <v>-80697.057501114439</v>
      </c>
      <c r="BV99" s="74">
        <f t="shared" si="45"/>
        <v>-80697.057501114439</v>
      </c>
      <c r="BX99" s="74">
        <f t="shared" si="61"/>
        <v>2899516</v>
      </c>
      <c r="BY99" s="74">
        <f t="shared" si="62"/>
        <v>2818791.5041999999</v>
      </c>
      <c r="BZ99" s="74">
        <f t="shared" si="62"/>
        <v>2738079.1142498599</v>
      </c>
      <c r="CA99" s="74">
        <f t="shared" si="62"/>
        <v>2657386.091399888</v>
      </c>
      <c r="CB99" s="74">
        <f t="shared" si="62"/>
        <v>2576693.0685499161</v>
      </c>
      <c r="CC99" s="74">
        <f t="shared" si="62"/>
        <v>2496008.1150022289</v>
      </c>
      <c r="CD99" s="74">
        <f t="shared" si="62"/>
        <v>2415311.0575011144</v>
      </c>
      <c r="CE99" s="74">
        <f t="shared" si="62"/>
        <v>2334614</v>
      </c>
      <c r="CF99" s="74"/>
      <c r="CG99" s="74">
        <f t="shared" si="63"/>
        <v>2899516</v>
      </c>
      <c r="CH99" s="74">
        <f t="shared" si="64"/>
        <v>2818791.5041999999</v>
      </c>
      <c r="CI99" s="74">
        <f t="shared" si="64"/>
        <v>2738079.1142498599</v>
      </c>
      <c r="CJ99" s="74">
        <f t="shared" si="64"/>
        <v>2657386.091399888</v>
      </c>
      <c r="CK99" s="74">
        <f t="shared" si="64"/>
        <v>2576693.0685499161</v>
      </c>
      <c r="CL99" s="74">
        <f t="shared" si="64"/>
        <v>2496008.1150022289</v>
      </c>
      <c r="CM99" s="74">
        <f t="shared" si="64"/>
        <v>2415311.0575011144</v>
      </c>
      <c r="CN99" s="74">
        <f t="shared" si="64"/>
        <v>2334614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 s="124">
        <v>0</v>
      </c>
      <c r="H100" s="6">
        <v>74</v>
      </c>
      <c r="I100" s="2" t="s">
        <v>261</v>
      </c>
      <c r="J100" s="60"/>
      <c r="K100" s="61">
        <v>776.22</v>
      </c>
      <c r="L100" s="62"/>
      <c r="M100" s="63">
        <v>201</v>
      </c>
      <c r="N100" s="64">
        <f t="shared" si="65"/>
        <v>60.3</v>
      </c>
      <c r="O100" s="64">
        <f t="shared" si="66"/>
        <v>465.73</v>
      </c>
      <c r="P100" s="64">
        <f t="shared" si="67"/>
        <v>0</v>
      </c>
      <c r="Q100" s="64">
        <f t="shared" si="68"/>
        <v>0</v>
      </c>
      <c r="R100" s="65">
        <f t="shared" si="69"/>
        <v>0.26</v>
      </c>
      <c r="S100" s="65">
        <f t="shared" si="51"/>
        <v>0</v>
      </c>
      <c r="T100" s="64">
        <f t="shared" si="52"/>
        <v>0</v>
      </c>
      <c r="U100" s="64">
        <f t="shared" si="70"/>
        <v>0</v>
      </c>
      <c r="V100" s="63">
        <v>7</v>
      </c>
      <c r="W100" s="64">
        <f t="shared" si="71"/>
        <v>1.75</v>
      </c>
      <c r="X100" s="27">
        <f t="shared" si="72"/>
        <v>60.3</v>
      </c>
      <c r="Y100" s="11">
        <f t="shared" si="73"/>
        <v>838.27</v>
      </c>
      <c r="Z100" s="123">
        <v>2229512997</v>
      </c>
      <c r="AA100" s="121">
        <v>8249</v>
      </c>
      <c r="AB100" s="27">
        <f t="shared" si="53"/>
        <v>270276.76</v>
      </c>
      <c r="AC100" s="10">
        <f t="shared" si="54"/>
        <v>0.98096700000000003</v>
      </c>
      <c r="AD100" s="121">
        <v>106912</v>
      </c>
      <c r="AE100" s="10">
        <f t="shared" si="55"/>
        <v>0.73554600000000003</v>
      </c>
      <c r="AF100" s="10">
        <f t="shared" si="83"/>
        <v>9.2659000000000005E-2</v>
      </c>
      <c r="AG100" s="66">
        <f t="shared" si="56"/>
        <v>9.2659000000000005E-2</v>
      </c>
      <c r="AH100" s="67">
        <f t="shared" si="57"/>
        <v>0</v>
      </c>
      <c r="AI100" s="68">
        <f t="shared" si="74"/>
        <v>9.2659000000000005E-2</v>
      </c>
      <c r="AJ100" s="63">
        <v>772</v>
      </c>
      <c r="AK100">
        <v>13</v>
      </c>
      <c r="AL100" s="26">
        <f t="shared" si="75"/>
        <v>1003600</v>
      </c>
      <c r="AM100" s="63">
        <v>0</v>
      </c>
      <c r="AN100">
        <v>0</v>
      </c>
      <c r="AO100" s="26">
        <f t="shared" si="76"/>
        <v>0</v>
      </c>
      <c r="AP100" s="26">
        <f t="shared" si="58"/>
        <v>895184</v>
      </c>
      <c r="AQ100" s="26">
        <f t="shared" si="77"/>
        <v>1898784</v>
      </c>
      <c r="AR100" s="69">
        <v>1446598</v>
      </c>
      <c r="AS100" s="69">
        <f t="shared" si="84"/>
        <v>1898784</v>
      </c>
      <c r="AT100" s="63">
        <v>1309880</v>
      </c>
      <c r="AU100" s="26">
        <f t="shared" si="85"/>
        <v>588904</v>
      </c>
      <c r="AV100" s="70" t="str">
        <f t="shared" si="87"/>
        <v>Yes</v>
      </c>
      <c r="AW100" s="69">
        <f t="shared" si="78"/>
        <v>588904</v>
      </c>
      <c r="AX100" s="71">
        <f t="shared" si="79"/>
        <v>1898784</v>
      </c>
      <c r="AY100" s="72">
        <f t="shared" si="86"/>
        <v>1898784</v>
      </c>
      <c r="AZ100" s="73">
        <f t="shared" si="80"/>
        <v>588904</v>
      </c>
      <c r="BA100" s="73"/>
      <c r="BB100" s="73">
        <f t="shared" si="81"/>
        <v>12446.293254489707</v>
      </c>
      <c r="BC100" s="26"/>
      <c r="BE100" s="74">
        <f t="shared" si="82"/>
        <v>0</v>
      </c>
      <c r="BF100" s="74">
        <f t="shared" si="59"/>
        <v>0</v>
      </c>
      <c r="BG100" s="74">
        <f t="shared" si="59"/>
        <v>0</v>
      </c>
      <c r="BH100" s="74">
        <f t="shared" si="59"/>
        <v>0</v>
      </c>
      <c r="BI100" s="74">
        <f t="shared" si="59"/>
        <v>0</v>
      </c>
      <c r="BJ100" s="74">
        <f t="shared" si="59"/>
        <v>0</v>
      </c>
      <c r="BK100" s="74">
        <f t="shared" si="59"/>
        <v>0</v>
      </c>
      <c r="BL100" s="74">
        <f t="shared" si="59"/>
        <v>0</v>
      </c>
      <c r="BM100" s="74"/>
      <c r="BO100" s="74">
        <f t="shared" si="60"/>
        <v>0</v>
      </c>
      <c r="BP100" s="74">
        <f t="shared" si="60"/>
        <v>0</v>
      </c>
      <c r="BQ100" s="74">
        <f t="shared" si="60"/>
        <v>0</v>
      </c>
      <c r="BR100" s="74">
        <f t="shared" si="60"/>
        <v>0</v>
      </c>
      <c r="BS100" s="74">
        <f t="shared" si="60"/>
        <v>0</v>
      </c>
      <c r="BT100" s="74">
        <f t="shared" si="60"/>
        <v>0</v>
      </c>
      <c r="BU100" s="74">
        <f t="shared" si="60"/>
        <v>0</v>
      </c>
      <c r="BV100" s="74">
        <f t="shared" si="45"/>
        <v>0</v>
      </c>
      <c r="BX100" s="74">
        <f t="shared" si="61"/>
        <v>1898784</v>
      </c>
      <c r="BY100" s="74">
        <f t="shared" si="62"/>
        <v>1898784</v>
      </c>
      <c r="BZ100" s="74">
        <f t="shared" si="62"/>
        <v>1898784</v>
      </c>
      <c r="CA100" s="74">
        <f t="shared" si="62"/>
        <v>1898784</v>
      </c>
      <c r="CB100" s="74">
        <f t="shared" si="62"/>
        <v>1898784</v>
      </c>
      <c r="CC100" s="74">
        <f t="shared" si="62"/>
        <v>1898784</v>
      </c>
      <c r="CD100" s="74">
        <f t="shared" si="62"/>
        <v>1898784</v>
      </c>
      <c r="CE100" s="74">
        <f t="shared" si="62"/>
        <v>1898784</v>
      </c>
      <c r="CF100" s="74"/>
      <c r="CG100" s="74">
        <f t="shared" si="63"/>
        <v>1898784</v>
      </c>
      <c r="CH100" s="74">
        <f t="shared" si="64"/>
        <v>1898784</v>
      </c>
      <c r="CI100" s="74">
        <f t="shared" si="64"/>
        <v>1898784</v>
      </c>
      <c r="CJ100" s="74">
        <f t="shared" si="64"/>
        <v>1898784</v>
      </c>
      <c r="CK100" s="74">
        <f t="shared" si="64"/>
        <v>1898784</v>
      </c>
      <c r="CL100" s="74">
        <f t="shared" si="64"/>
        <v>1898784</v>
      </c>
      <c r="CM100" s="74">
        <f t="shared" si="64"/>
        <v>1898784</v>
      </c>
      <c r="CN100" s="74">
        <f t="shared" si="64"/>
        <v>1898784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 s="124">
        <v>0</v>
      </c>
      <c r="H101" s="6">
        <v>75</v>
      </c>
      <c r="I101" s="2" t="s">
        <v>262</v>
      </c>
      <c r="J101" s="60"/>
      <c r="K101" s="61">
        <v>228.45</v>
      </c>
      <c r="L101" s="62"/>
      <c r="M101" s="63">
        <v>34</v>
      </c>
      <c r="N101" s="64">
        <f t="shared" si="65"/>
        <v>10.199999999999999</v>
      </c>
      <c r="O101" s="64">
        <f t="shared" si="66"/>
        <v>137.07</v>
      </c>
      <c r="P101" s="64">
        <f t="shared" si="67"/>
        <v>0</v>
      </c>
      <c r="Q101" s="64">
        <f t="shared" si="68"/>
        <v>0</v>
      </c>
      <c r="R101" s="65">
        <f t="shared" si="69"/>
        <v>0.15</v>
      </c>
      <c r="S101" s="65">
        <f t="shared" si="51"/>
        <v>0</v>
      </c>
      <c r="T101" s="64">
        <f t="shared" si="52"/>
        <v>0</v>
      </c>
      <c r="U101" s="64">
        <f t="shared" si="70"/>
        <v>0</v>
      </c>
      <c r="V101" s="63">
        <v>3</v>
      </c>
      <c r="W101" s="64">
        <f t="shared" si="71"/>
        <v>0.75</v>
      </c>
      <c r="X101" s="27">
        <f t="shared" si="72"/>
        <v>10.199999999999999</v>
      </c>
      <c r="Y101" s="11">
        <f t="shared" si="73"/>
        <v>239.39999999999998</v>
      </c>
      <c r="Z101" s="123">
        <v>1051820854.33</v>
      </c>
      <c r="AA101" s="121">
        <v>2356</v>
      </c>
      <c r="AB101" s="27">
        <f t="shared" si="53"/>
        <v>446443.49</v>
      </c>
      <c r="AC101" s="10">
        <f t="shared" si="54"/>
        <v>1.6203620000000001</v>
      </c>
      <c r="AD101" s="121">
        <v>139000</v>
      </c>
      <c r="AE101" s="10">
        <f t="shared" si="55"/>
        <v>0.95630899999999996</v>
      </c>
      <c r="AF101" s="10">
        <f t="shared" si="83"/>
        <v>-0.42114600000000002</v>
      </c>
      <c r="AG101" s="66">
        <f t="shared" si="56"/>
        <v>0.01</v>
      </c>
      <c r="AH101" s="67">
        <f t="shared" si="57"/>
        <v>0</v>
      </c>
      <c r="AI101" s="68">
        <f t="shared" si="74"/>
        <v>0.01</v>
      </c>
      <c r="AJ101" s="63">
        <v>226</v>
      </c>
      <c r="AK101">
        <v>13</v>
      </c>
      <c r="AL101" s="26">
        <f t="shared" si="75"/>
        <v>293800</v>
      </c>
      <c r="AM101" s="63">
        <v>0</v>
      </c>
      <c r="AN101">
        <v>0</v>
      </c>
      <c r="AO101" s="26">
        <f t="shared" si="76"/>
        <v>0</v>
      </c>
      <c r="AP101" s="26">
        <f t="shared" si="58"/>
        <v>27591</v>
      </c>
      <c r="AQ101" s="26">
        <f t="shared" si="77"/>
        <v>321391</v>
      </c>
      <c r="AR101" s="69">
        <v>63069</v>
      </c>
      <c r="AS101" s="69">
        <f t="shared" si="84"/>
        <v>321391</v>
      </c>
      <c r="AT101" s="63">
        <v>254340</v>
      </c>
      <c r="AU101" s="26">
        <f t="shared" si="85"/>
        <v>67051</v>
      </c>
      <c r="AV101" s="70" t="str">
        <f t="shared" si="87"/>
        <v>Yes</v>
      </c>
      <c r="AW101" s="69">
        <f t="shared" si="78"/>
        <v>67051</v>
      </c>
      <c r="AX101" s="71">
        <f t="shared" si="79"/>
        <v>321391</v>
      </c>
      <c r="AY101" s="72">
        <f t="shared" si="86"/>
        <v>321391</v>
      </c>
      <c r="AZ101" s="73">
        <f t="shared" si="80"/>
        <v>67051</v>
      </c>
      <c r="BA101" s="73"/>
      <c r="BB101" s="73">
        <f t="shared" si="81"/>
        <v>12077.413000656597</v>
      </c>
      <c r="BC101" s="26"/>
      <c r="BE101" s="74">
        <f t="shared" si="82"/>
        <v>0</v>
      </c>
      <c r="BF101" s="74">
        <f t="shared" si="59"/>
        <v>0</v>
      </c>
      <c r="BG101" s="74">
        <f t="shared" si="59"/>
        <v>0</v>
      </c>
      <c r="BH101" s="74">
        <f t="shared" si="59"/>
        <v>0</v>
      </c>
      <c r="BI101" s="74">
        <f t="shared" si="59"/>
        <v>0</v>
      </c>
      <c r="BJ101" s="74">
        <f t="shared" si="59"/>
        <v>0</v>
      </c>
      <c r="BK101" s="74">
        <f t="shared" si="59"/>
        <v>0</v>
      </c>
      <c r="BL101" s="74">
        <f t="shared" si="59"/>
        <v>0</v>
      </c>
      <c r="BM101" s="74"/>
      <c r="BO101" s="74">
        <f t="shared" si="60"/>
        <v>0</v>
      </c>
      <c r="BP101" s="74">
        <f t="shared" si="60"/>
        <v>0</v>
      </c>
      <c r="BQ101" s="74">
        <f t="shared" si="60"/>
        <v>0</v>
      </c>
      <c r="BR101" s="74">
        <f t="shared" si="60"/>
        <v>0</v>
      </c>
      <c r="BS101" s="74">
        <f t="shared" si="60"/>
        <v>0</v>
      </c>
      <c r="BT101" s="74">
        <f t="shared" si="60"/>
        <v>0</v>
      </c>
      <c r="BU101" s="74">
        <f t="shared" si="60"/>
        <v>0</v>
      </c>
      <c r="BV101" s="74">
        <f t="shared" si="45"/>
        <v>0</v>
      </c>
      <c r="BX101" s="74">
        <f t="shared" si="61"/>
        <v>321391</v>
      </c>
      <c r="BY101" s="74">
        <f t="shared" si="62"/>
        <v>321391</v>
      </c>
      <c r="BZ101" s="74">
        <f t="shared" si="62"/>
        <v>321391</v>
      </c>
      <c r="CA101" s="74">
        <f t="shared" si="62"/>
        <v>321391</v>
      </c>
      <c r="CB101" s="74">
        <f t="shared" si="62"/>
        <v>321391</v>
      </c>
      <c r="CC101" s="74">
        <f t="shared" si="62"/>
        <v>321391</v>
      </c>
      <c r="CD101" s="74">
        <f t="shared" si="62"/>
        <v>321391</v>
      </c>
      <c r="CE101" s="74">
        <f t="shared" si="62"/>
        <v>321391</v>
      </c>
      <c r="CF101" s="74"/>
      <c r="CG101" s="74">
        <f t="shared" si="63"/>
        <v>321391</v>
      </c>
      <c r="CH101" s="74">
        <f t="shared" si="64"/>
        <v>321391</v>
      </c>
      <c r="CI101" s="74">
        <f t="shared" si="64"/>
        <v>321391</v>
      </c>
      <c r="CJ101" s="74">
        <f t="shared" si="64"/>
        <v>321391</v>
      </c>
      <c r="CK101" s="74">
        <f t="shared" si="64"/>
        <v>321391</v>
      </c>
      <c r="CL101" s="74">
        <f t="shared" si="64"/>
        <v>321391</v>
      </c>
      <c r="CM101" s="74">
        <f t="shared" si="64"/>
        <v>321391</v>
      </c>
      <c r="CN101" s="74">
        <f t="shared" si="64"/>
        <v>321391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 s="124">
        <v>0</v>
      </c>
      <c r="H102" s="6">
        <v>76</v>
      </c>
      <c r="I102" s="2" t="s">
        <v>263</v>
      </c>
      <c r="J102" s="60"/>
      <c r="K102" s="61">
        <v>2464.3000000000002</v>
      </c>
      <c r="L102" s="62"/>
      <c r="M102" s="63">
        <v>118</v>
      </c>
      <c r="N102" s="64">
        <f t="shared" si="65"/>
        <v>35.4</v>
      </c>
      <c r="O102" s="64">
        <f t="shared" si="66"/>
        <v>1478.58</v>
      </c>
      <c r="P102" s="64">
        <f t="shared" si="67"/>
        <v>0</v>
      </c>
      <c r="Q102" s="64">
        <f t="shared" si="68"/>
        <v>0</v>
      </c>
      <c r="R102" s="65">
        <f t="shared" si="69"/>
        <v>0.05</v>
      </c>
      <c r="S102" s="65">
        <f t="shared" si="51"/>
        <v>0</v>
      </c>
      <c r="T102" s="64">
        <f t="shared" si="52"/>
        <v>0</v>
      </c>
      <c r="U102" s="64">
        <f t="shared" si="70"/>
        <v>0</v>
      </c>
      <c r="V102" s="63">
        <v>29</v>
      </c>
      <c r="W102" s="64">
        <f t="shared" si="71"/>
        <v>7.25</v>
      </c>
      <c r="X102" s="27">
        <f t="shared" si="72"/>
        <v>35.4</v>
      </c>
      <c r="Y102" s="11">
        <f t="shared" si="73"/>
        <v>2506.9500000000003</v>
      </c>
      <c r="Z102" s="123">
        <v>6094028849.6700001</v>
      </c>
      <c r="AA102" s="121">
        <v>17577</v>
      </c>
      <c r="AB102" s="27">
        <f t="shared" si="53"/>
        <v>346704.72</v>
      </c>
      <c r="AC102" s="10">
        <f t="shared" si="54"/>
        <v>1.2583610000000001</v>
      </c>
      <c r="AD102" s="121">
        <v>168341</v>
      </c>
      <c r="AE102" s="10">
        <f t="shared" si="55"/>
        <v>1.1581729999999999</v>
      </c>
      <c r="AF102" s="10">
        <f t="shared" si="83"/>
        <v>-0.22830500000000001</v>
      </c>
      <c r="AG102" s="66">
        <f t="shared" si="56"/>
        <v>0.01</v>
      </c>
      <c r="AH102" s="67">
        <f t="shared" si="57"/>
        <v>0</v>
      </c>
      <c r="AI102" s="68">
        <f t="shared" si="74"/>
        <v>0.01</v>
      </c>
      <c r="AJ102" s="63">
        <v>0</v>
      </c>
      <c r="AK102">
        <v>0</v>
      </c>
      <c r="AL102" s="26">
        <f t="shared" si="75"/>
        <v>0</v>
      </c>
      <c r="AM102" s="63">
        <v>0</v>
      </c>
      <c r="AN102">
        <v>0</v>
      </c>
      <c r="AO102" s="26">
        <f t="shared" si="76"/>
        <v>0</v>
      </c>
      <c r="AP102" s="26">
        <f t="shared" si="58"/>
        <v>288926</v>
      </c>
      <c r="AQ102" s="26">
        <f t="shared" si="77"/>
        <v>288926</v>
      </c>
      <c r="AR102" s="69">
        <v>446496</v>
      </c>
      <c r="AS102" s="69">
        <f t="shared" si="84"/>
        <v>288926</v>
      </c>
      <c r="AT102" s="63">
        <v>395466</v>
      </c>
      <c r="AU102" s="26">
        <f t="shared" si="85"/>
        <v>106540</v>
      </c>
      <c r="AV102" s="70" t="str">
        <f t="shared" si="87"/>
        <v>No</v>
      </c>
      <c r="AW102" s="69">
        <f t="shared" si="78"/>
        <v>0</v>
      </c>
      <c r="AX102" s="71">
        <f t="shared" si="79"/>
        <v>395466</v>
      </c>
      <c r="AY102" s="72">
        <f t="shared" si="86"/>
        <v>395466</v>
      </c>
      <c r="AZ102" s="73">
        <f t="shared" si="80"/>
        <v>0</v>
      </c>
      <c r="BA102" s="73"/>
      <c r="BB102" s="73">
        <f t="shared" si="81"/>
        <v>11724.464858174735</v>
      </c>
      <c r="BC102" s="26"/>
      <c r="BE102" s="74">
        <f t="shared" si="82"/>
        <v>-106540</v>
      </c>
      <c r="BF102" s="74">
        <f t="shared" si="59"/>
        <v>-106540</v>
      </c>
      <c r="BG102" s="74">
        <f t="shared" si="59"/>
        <v>-91315.434000000008</v>
      </c>
      <c r="BH102" s="74">
        <f t="shared" si="59"/>
        <v>-76093.151152200007</v>
      </c>
      <c r="BI102" s="74">
        <f t="shared" si="59"/>
        <v>-60874.520921760006</v>
      </c>
      <c r="BJ102" s="74">
        <f t="shared" si="59"/>
        <v>-45655.890691320004</v>
      </c>
      <c r="BK102" s="74">
        <f t="shared" si="59"/>
        <v>-30438.782323903055</v>
      </c>
      <c r="BL102" s="74">
        <f t="shared" si="59"/>
        <v>-15219.391161951527</v>
      </c>
      <c r="BM102" s="74"/>
      <c r="BO102" s="74">
        <f t="shared" si="60"/>
        <v>0</v>
      </c>
      <c r="BP102" s="74">
        <f t="shared" si="60"/>
        <v>-15224.566000000001</v>
      </c>
      <c r="BQ102" s="74">
        <f t="shared" si="60"/>
        <v>-15222.282847800001</v>
      </c>
      <c r="BR102" s="74">
        <f t="shared" si="60"/>
        <v>-15218.630230440001</v>
      </c>
      <c r="BS102" s="74">
        <f t="shared" si="60"/>
        <v>-15218.630230440001</v>
      </c>
      <c r="BT102" s="74">
        <f t="shared" si="60"/>
        <v>-15217.108367416957</v>
      </c>
      <c r="BU102" s="74">
        <f t="shared" si="60"/>
        <v>-15219.391161951527</v>
      </c>
      <c r="BV102" s="74">
        <f t="shared" si="45"/>
        <v>-15219.391161951527</v>
      </c>
      <c r="BX102" s="74">
        <f t="shared" si="61"/>
        <v>395466</v>
      </c>
      <c r="BY102" s="74">
        <f t="shared" si="62"/>
        <v>380241.43400000001</v>
      </c>
      <c r="BZ102" s="74">
        <f t="shared" si="62"/>
        <v>365019.15115220001</v>
      </c>
      <c r="CA102" s="74">
        <f t="shared" si="62"/>
        <v>349800.52092176001</v>
      </c>
      <c r="CB102" s="74">
        <f t="shared" si="62"/>
        <v>334581.89069132</v>
      </c>
      <c r="CC102" s="74">
        <f t="shared" si="62"/>
        <v>319364.78232390305</v>
      </c>
      <c r="CD102" s="74">
        <f t="shared" si="62"/>
        <v>304145.39116195153</v>
      </c>
      <c r="CE102" s="74">
        <f t="shared" si="62"/>
        <v>288926</v>
      </c>
      <c r="CF102" s="74"/>
      <c r="CG102" s="74">
        <f t="shared" si="63"/>
        <v>395466</v>
      </c>
      <c r="CH102" s="74">
        <f t="shared" si="64"/>
        <v>380241.43400000001</v>
      </c>
      <c r="CI102" s="74">
        <f t="shared" si="64"/>
        <v>365019.15115220001</v>
      </c>
      <c r="CJ102" s="74">
        <f t="shared" si="64"/>
        <v>349800.52092176001</v>
      </c>
      <c r="CK102" s="74">
        <f t="shared" si="64"/>
        <v>334581.89069132</v>
      </c>
      <c r="CL102" s="74">
        <f t="shared" si="64"/>
        <v>319364.78232390305</v>
      </c>
      <c r="CM102" s="74">
        <f t="shared" si="64"/>
        <v>304145.39116195153</v>
      </c>
      <c r="CN102" s="74">
        <f t="shared" si="64"/>
        <v>288926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 s="124">
        <v>13</v>
      </c>
      <c r="H103" s="6">
        <v>77</v>
      </c>
      <c r="I103" s="2" t="s">
        <v>264</v>
      </c>
      <c r="J103" s="60"/>
      <c r="K103" s="61">
        <v>7451.34</v>
      </c>
      <c r="L103" s="76"/>
      <c r="M103" s="63">
        <v>4498</v>
      </c>
      <c r="N103" s="64">
        <f t="shared" si="65"/>
        <v>1349.4</v>
      </c>
      <c r="O103" s="64">
        <f t="shared" si="66"/>
        <v>4470.8</v>
      </c>
      <c r="P103" s="64">
        <f t="shared" si="67"/>
        <v>27.199999999999818</v>
      </c>
      <c r="Q103" s="64">
        <f t="shared" si="68"/>
        <v>4.08</v>
      </c>
      <c r="R103" s="65">
        <f t="shared" si="69"/>
        <v>0.6</v>
      </c>
      <c r="S103" s="65">
        <f t="shared" si="51"/>
        <v>0</v>
      </c>
      <c r="T103" s="64">
        <f t="shared" si="52"/>
        <v>0</v>
      </c>
      <c r="U103" s="64">
        <f t="shared" si="70"/>
        <v>0</v>
      </c>
      <c r="V103" s="63">
        <v>665</v>
      </c>
      <c r="W103" s="64">
        <f t="shared" si="71"/>
        <v>166.25</v>
      </c>
      <c r="X103" s="27">
        <f t="shared" si="72"/>
        <v>1349.4</v>
      </c>
      <c r="Y103" s="11">
        <f t="shared" si="73"/>
        <v>8971.07</v>
      </c>
      <c r="Z103" s="123">
        <v>8401473886.6700001</v>
      </c>
      <c r="AA103" s="121">
        <v>59473</v>
      </c>
      <c r="AB103" s="27">
        <f t="shared" si="53"/>
        <v>141265.35</v>
      </c>
      <c r="AC103" s="10">
        <f t="shared" si="54"/>
        <v>0.51272099999999998</v>
      </c>
      <c r="AD103" s="121">
        <v>87213</v>
      </c>
      <c r="AE103" s="10">
        <f t="shared" si="55"/>
        <v>0.60001899999999997</v>
      </c>
      <c r="AF103" s="10">
        <f t="shared" si="83"/>
        <v>0.46109</v>
      </c>
      <c r="AG103" s="66">
        <f t="shared" si="56"/>
        <v>0.46109</v>
      </c>
      <c r="AH103" s="67">
        <f t="shared" si="57"/>
        <v>0.04</v>
      </c>
      <c r="AI103" s="68">
        <f t="shared" si="74"/>
        <v>0.50109000000000004</v>
      </c>
      <c r="AJ103" s="63">
        <v>0</v>
      </c>
      <c r="AK103">
        <v>0</v>
      </c>
      <c r="AL103" s="26">
        <f t="shared" si="75"/>
        <v>0</v>
      </c>
      <c r="AM103" s="63">
        <v>0</v>
      </c>
      <c r="AN103">
        <v>0</v>
      </c>
      <c r="AO103" s="26">
        <f t="shared" si="76"/>
        <v>0</v>
      </c>
      <c r="AP103" s="26">
        <f t="shared" si="58"/>
        <v>51808488</v>
      </c>
      <c r="AQ103" s="26">
        <f t="shared" si="77"/>
        <v>51808488</v>
      </c>
      <c r="AR103" s="69">
        <v>34440424</v>
      </c>
      <c r="AS103" s="69">
        <f t="shared" si="84"/>
        <v>51808488</v>
      </c>
      <c r="AT103" s="63">
        <v>46222158</v>
      </c>
      <c r="AU103" s="26">
        <f t="shared" si="85"/>
        <v>5586330</v>
      </c>
      <c r="AV103" s="70" t="str">
        <f t="shared" si="87"/>
        <v>Yes</v>
      </c>
      <c r="AW103" s="69">
        <f t="shared" si="78"/>
        <v>5586330</v>
      </c>
      <c r="AX103" s="71">
        <f t="shared" si="79"/>
        <v>51808488</v>
      </c>
      <c r="AY103" s="72">
        <f t="shared" si="86"/>
        <v>51808488</v>
      </c>
      <c r="AZ103" s="73">
        <f t="shared" si="80"/>
        <v>5586330</v>
      </c>
      <c r="BA103" s="73"/>
      <c r="BB103" s="73">
        <f t="shared" si="81"/>
        <v>13875.56892451559</v>
      </c>
      <c r="BC103" s="26"/>
      <c r="BE103" s="74">
        <f t="shared" si="82"/>
        <v>0</v>
      </c>
      <c r="BF103" s="74">
        <f t="shared" si="59"/>
        <v>0</v>
      </c>
      <c r="BG103" s="74">
        <f t="shared" si="59"/>
        <v>0</v>
      </c>
      <c r="BH103" s="74">
        <f t="shared" si="59"/>
        <v>0</v>
      </c>
      <c r="BI103" s="74">
        <f t="shared" si="59"/>
        <v>0</v>
      </c>
      <c r="BJ103" s="74">
        <f t="shared" si="59"/>
        <v>0</v>
      </c>
      <c r="BK103" s="74">
        <f t="shared" si="59"/>
        <v>0</v>
      </c>
      <c r="BL103" s="74">
        <f t="shared" si="59"/>
        <v>0</v>
      </c>
      <c r="BM103" s="74"/>
      <c r="BO103" s="74">
        <f t="shared" si="60"/>
        <v>0</v>
      </c>
      <c r="BP103" s="74">
        <f t="shared" si="60"/>
        <v>0</v>
      </c>
      <c r="BQ103" s="74">
        <f t="shared" si="60"/>
        <v>0</v>
      </c>
      <c r="BR103" s="74">
        <f t="shared" si="60"/>
        <v>0</v>
      </c>
      <c r="BS103" s="74">
        <f t="shared" si="60"/>
        <v>0</v>
      </c>
      <c r="BT103" s="74">
        <f t="shared" si="60"/>
        <v>0</v>
      </c>
      <c r="BU103" s="74">
        <f t="shared" si="60"/>
        <v>0</v>
      </c>
      <c r="BV103" s="74">
        <f t="shared" si="45"/>
        <v>0</v>
      </c>
      <c r="BX103" s="74">
        <f t="shared" si="61"/>
        <v>51808488</v>
      </c>
      <c r="BY103" s="74">
        <f t="shared" si="62"/>
        <v>51808488</v>
      </c>
      <c r="BZ103" s="74">
        <f t="shared" si="62"/>
        <v>51808488</v>
      </c>
      <c r="CA103" s="74">
        <f t="shared" si="62"/>
        <v>51808488</v>
      </c>
      <c r="CB103" s="74">
        <f t="shared" si="62"/>
        <v>51808488</v>
      </c>
      <c r="CC103" s="74">
        <f t="shared" si="62"/>
        <v>51808488</v>
      </c>
      <c r="CD103" s="74">
        <f t="shared" si="62"/>
        <v>51808488</v>
      </c>
      <c r="CE103" s="74">
        <f t="shared" si="62"/>
        <v>51808488</v>
      </c>
      <c r="CF103" s="74"/>
      <c r="CG103" s="74">
        <f t="shared" si="63"/>
        <v>51808488</v>
      </c>
      <c r="CH103" s="74">
        <f t="shared" si="64"/>
        <v>51808488</v>
      </c>
      <c r="CI103" s="74">
        <f t="shared" si="64"/>
        <v>51808488</v>
      </c>
      <c r="CJ103" s="74">
        <f t="shared" si="64"/>
        <v>51808488</v>
      </c>
      <c r="CK103" s="74">
        <f t="shared" si="64"/>
        <v>51808488</v>
      </c>
      <c r="CL103" s="74">
        <f t="shared" si="64"/>
        <v>51808488</v>
      </c>
      <c r="CM103" s="74">
        <f t="shared" si="64"/>
        <v>51808488</v>
      </c>
      <c r="CN103" s="74">
        <f t="shared" si="64"/>
        <v>51808488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 s="124">
        <v>32</v>
      </c>
      <c r="H104" s="6">
        <v>78</v>
      </c>
      <c r="I104" s="2" t="s">
        <v>265</v>
      </c>
      <c r="J104" s="60"/>
      <c r="K104" s="61">
        <v>1505.93</v>
      </c>
      <c r="L104" s="77"/>
      <c r="M104" s="63">
        <v>464</v>
      </c>
      <c r="N104" s="64">
        <f t="shared" si="65"/>
        <v>139.19999999999999</v>
      </c>
      <c r="O104" s="64">
        <f t="shared" si="66"/>
        <v>903.56</v>
      </c>
      <c r="P104" s="64">
        <f t="shared" si="67"/>
        <v>0</v>
      </c>
      <c r="Q104" s="64">
        <f t="shared" si="68"/>
        <v>0</v>
      </c>
      <c r="R104" s="65">
        <f t="shared" si="69"/>
        <v>0.31</v>
      </c>
      <c r="S104" s="65">
        <f t="shared" si="51"/>
        <v>0</v>
      </c>
      <c r="T104" s="64">
        <f t="shared" si="52"/>
        <v>0</v>
      </c>
      <c r="U104" s="64">
        <f t="shared" si="70"/>
        <v>0</v>
      </c>
      <c r="V104" s="63">
        <v>91</v>
      </c>
      <c r="W104" s="64">
        <f t="shared" si="71"/>
        <v>22.75</v>
      </c>
      <c r="X104" s="27">
        <f t="shared" si="72"/>
        <v>139.19999999999999</v>
      </c>
      <c r="Y104" s="11">
        <f t="shared" si="73"/>
        <v>1667.88</v>
      </c>
      <c r="Z104" s="123">
        <v>2382966005</v>
      </c>
      <c r="AA104" s="121">
        <v>10792</v>
      </c>
      <c r="AB104" s="27">
        <f t="shared" si="53"/>
        <v>220808.56</v>
      </c>
      <c r="AC104" s="10">
        <f t="shared" si="54"/>
        <v>0.80142199999999997</v>
      </c>
      <c r="AD104" s="121">
        <v>67321</v>
      </c>
      <c r="AE104" s="10">
        <f t="shared" si="55"/>
        <v>0.46316299999999999</v>
      </c>
      <c r="AF104" s="10">
        <f t="shared" si="83"/>
        <v>0.30005599999999999</v>
      </c>
      <c r="AG104" s="66">
        <f t="shared" si="56"/>
        <v>0.30005599999999999</v>
      </c>
      <c r="AH104" s="67">
        <f t="shared" si="57"/>
        <v>0</v>
      </c>
      <c r="AI104" s="68">
        <f t="shared" si="74"/>
        <v>0.30005599999999999</v>
      </c>
      <c r="AJ104" s="63">
        <v>510</v>
      </c>
      <c r="AK104">
        <v>4</v>
      </c>
      <c r="AL104" s="26">
        <f t="shared" si="75"/>
        <v>204000</v>
      </c>
      <c r="AM104" s="63">
        <v>0</v>
      </c>
      <c r="AN104">
        <v>0</v>
      </c>
      <c r="AO104" s="26">
        <f t="shared" si="76"/>
        <v>0</v>
      </c>
      <c r="AP104" s="26">
        <f t="shared" si="58"/>
        <v>5767772</v>
      </c>
      <c r="AQ104" s="26">
        <f t="shared" si="77"/>
        <v>5971772</v>
      </c>
      <c r="AR104" s="69">
        <v>9947410</v>
      </c>
      <c r="AS104" s="69">
        <f t="shared" si="84"/>
        <v>5971772</v>
      </c>
      <c r="AT104" s="63">
        <v>11860593</v>
      </c>
      <c r="AU104" s="26">
        <f t="shared" si="85"/>
        <v>5888821</v>
      </c>
      <c r="AV104" s="70" t="str">
        <f t="shared" si="87"/>
        <v>No</v>
      </c>
      <c r="AW104" s="69">
        <f t="shared" si="78"/>
        <v>0</v>
      </c>
      <c r="AX104" s="71">
        <f t="shared" si="79"/>
        <v>11860593</v>
      </c>
      <c r="AY104" s="72">
        <f t="shared" si="86"/>
        <v>11860593</v>
      </c>
      <c r="AZ104" s="73">
        <f t="shared" si="80"/>
        <v>0</v>
      </c>
      <c r="BA104" s="73"/>
      <c r="BB104" s="73">
        <f t="shared" si="81"/>
        <v>12764.416008712224</v>
      </c>
      <c r="BC104" s="26"/>
      <c r="BE104" s="74">
        <f t="shared" si="82"/>
        <v>-5888821</v>
      </c>
      <c r="BF104" s="74">
        <f t="shared" si="59"/>
        <v>-5888821</v>
      </c>
      <c r="BG104" s="74">
        <f t="shared" si="59"/>
        <v>-5047308.4791000001</v>
      </c>
      <c r="BH104" s="74">
        <f t="shared" si="59"/>
        <v>-4205922.1556340307</v>
      </c>
      <c r="BI104" s="74">
        <f t="shared" si="59"/>
        <v>-3364737.7245072238</v>
      </c>
      <c r="BJ104" s="74">
        <f t="shared" si="59"/>
        <v>-2523553.2933804169</v>
      </c>
      <c r="BK104" s="74">
        <f t="shared" si="59"/>
        <v>-1682452.9806967238</v>
      </c>
      <c r="BL104" s="74">
        <f t="shared" si="59"/>
        <v>-841226.49034836143</v>
      </c>
      <c r="BM104" s="74"/>
      <c r="BO104" s="74">
        <f t="shared" si="60"/>
        <v>0</v>
      </c>
      <c r="BP104" s="74">
        <f t="shared" si="60"/>
        <v>-841512.5209</v>
      </c>
      <c r="BQ104" s="74">
        <f t="shared" si="60"/>
        <v>-841386.32346597</v>
      </c>
      <c r="BR104" s="74">
        <f t="shared" si="60"/>
        <v>-841184.43112680619</v>
      </c>
      <c r="BS104" s="74">
        <f t="shared" si="60"/>
        <v>-841184.43112680595</v>
      </c>
      <c r="BT104" s="74">
        <f t="shared" si="60"/>
        <v>-841100.3126836929</v>
      </c>
      <c r="BU104" s="74">
        <f t="shared" si="60"/>
        <v>-841226.4903483619</v>
      </c>
      <c r="BV104" s="74">
        <f t="shared" si="45"/>
        <v>-841226.49034836143</v>
      </c>
      <c r="BX104" s="74">
        <f t="shared" si="61"/>
        <v>11860593</v>
      </c>
      <c r="BY104" s="74">
        <f t="shared" si="62"/>
        <v>11019080.4791</v>
      </c>
      <c r="BZ104" s="74">
        <f t="shared" si="62"/>
        <v>10177694.155634031</v>
      </c>
      <c r="CA104" s="74">
        <f t="shared" si="62"/>
        <v>9336509.7245072238</v>
      </c>
      <c r="CB104" s="74">
        <f t="shared" si="62"/>
        <v>8495325.2933804169</v>
      </c>
      <c r="CC104" s="74">
        <f t="shared" si="62"/>
        <v>7654224.9806967238</v>
      </c>
      <c r="CD104" s="74">
        <f t="shared" si="62"/>
        <v>6812998.4903483614</v>
      </c>
      <c r="CE104" s="74">
        <f t="shared" si="62"/>
        <v>5971772</v>
      </c>
      <c r="CF104" s="74"/>
      <c r="CG104" s="74">
        <f t="shared" si="63"/>
        <v>11860593</v>
      </c>
      <c r="CH104" s="74">
        <f t="shared" si="64"/>
        <v>11019080.4791</v>
      </c>
      <c r="CI104" s="74">
        <f t="shared" si="64"/>
        <v>10177694.155634031</v>
      </c>
      <c r="CJ104" s="74">
        <f t="shared" si="64"/>
        <v>9336509.7245072238</v>
      </c>
      <c r="CK104" s="74">
        <f t="shared" si="64"/>
        <v>8495325.2933804169</v>
      </c>
      <c r="CL104" s="74">
        <f t="shared" si="64"/>
        <v>7654224.9806967238</v>
      </c>
      <c r="CM104" s="74">
        <f t="shared" si="64"/>
        <v>6812998.4903483614</v>
      </c>
      <c r="CN104" s="74">
        <f t="shared" si="64"/>
        <v>5971772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 s="124">
        <v>0</v>
      </c>
      <c r="H105" s="6">
        <v>79</v>
      </c>
      <c r="I105" s="2" t="s">
        <v>266</v>
      </c>
      <c r="J105" s="60"/>
      <c r="K105" s="61">
        <v>849.66</v>
      </c>
      <c r="L105" s="62"/>
      <c r="M105" s="63">
        <v>152</v>
      </c>
      <c r="N105" s="64">
        <f t="shared" si="65"/>
        <v>45.6</v>
      </c>
      <c r="O105" s="64">
        <f t="shared" si="66"/>
        <v>509.8</v>
      </c>
      <c r="P105" s="64">
        <f t="shared" si="67"/>
        <v>0</v>
      </c>
      <c r="Q105" s="64">
        <f t="shared" si="68"/>
        <v>0</v>
      </c>
      <c r="R105" s="65">
        <f t="shared" si="69"/>
        <v>0.18</v>
      </c>
      <c r="S105" s="65">
        <f t="shared" si="51"/>
        <v>0</v>
      </c>
      <c r="T105" s="64">
        <f t="shared" si="52"/>
        <v>0</v>
      </c>
      <c r="U105" s="64">
        <f t="shared" si="70"/>
        <v>0</v>
      </c>
      <c r="V105" s="63">
        <v>8</v>
      </c>
      <c r="W105" s="64">
        <f t="shared" si="71"/>
        <v>2</v>
      </c>
      <c r="X105" s="27">
        <f t="shared" si="72"/>
        <v>45.6</v>
      </c>
      <c r="Y105" s="11">
        <f t="shared" si="73"/>
        <v>897.26</v>
      </c>
      <c r="Z105" s="123">
        <v>1203615892</v>
      </c>
      <c r="AA105" s="121">
        <v>6106</v>
      </c>
      <c r="AB105" s="27">
        <f t="shared" si="53"/>
        <v>197120.19</v>
      </c>
      <c r="AC105" s="10">
        <f t="shared" si="54"/>
        <v>0.71544600000000003</v>
      </c>
      <c r="AD105" s="121">
        <v>140022</v>
      </c>
      <c r="AE105" s="10">
        <f t="shared" si="55"/>
        <v>0.963341</v>
      </c>
      <c r="AF105" s="10">
        <f t="shared" si="83"/>
        <v>0.21018600000000001</v>
      </c>
      <c r="AG105" s="66">
        <f t="shared" si="56"/>
        <v>0.21018600000000001</v>
      </c>
      <c r="AH105" s="67">
        <f t="shared" si="57"/>
        <v>0</v>
      </c>
      <c r="AI105" s="68">
        <f t="shared" si="74"/>
        <v>0.21018600000000001</v>
      </c>
      <c r="AJ105" s="63">
        <v>388</v>
      </c>
      <c r="AK105">
        <v>6</v>
      </c>
      <c r="AL105" s="26">
        <f t="shared" si="75"/>
        <v>232800</v>
      </c>
      <c r="AM105" s="63">
        <v>0</v>
      </c>
      <c r="AN105">
        <v>0</v>
      </c>
      <c r="AO105" s="26">
        <f t="shared" si="76"/>
        <v>0</v>
      </c>
      <c r="AP105" s="26">
        <f t="shared" si="58"/>
        <v>2173517</v>
      </c>
      <c r="AQ105" s="26">
        <f t="shared" si="77"/>
        <v>2406317</v>
      </c>
      <c r="AR105" s="69">
        <v>3154015</v>
      </c>
      <c r="AS105" s="69">
        <f t="shared" si="84"/>
        <v>2406317</v>
      </c>
      <c r="AT105" s="63">
        <v>2952086</v>
      </c>
      <c r="AU105" s="26">
        <f t="shared" si="85"/>
        <v>545769</v>
      </c>
      <c r="AV105" s="70" t="str">
        <f t="shared" si="87"/>
        <v>No</v>
      </c>
      <c r="AW105" s="69">
        <f t="shared" si="78"/>
        <v>0</v>
      </c>
      <c r="AX105" s="71">
        <f t="shared" si="79"/>
        <v>2952086</v>
      </c>
      <c r="AY105" s="72">
        <f t="shared" si="86"/>
        <v>2952086</v>
      </c>
      <c r="AZ105" s="73">
        <f t="shared" si="80"/>
        <v>0</v>
      </c>
      <c r="BA105" s="73"/>
      <c r="BB105" s="73">
        <f t="shared" si="81"/>
        <v>12170.658263305322</v>
      </c>
      <c r="BC105" s="26"/>
      <c r="BE105" s="74">
        <f t="shared" si="82"/>
        <v>-545769</v>
      </c>
      <c r="BF105" s="74">
        <f t="shared" si="59"/>
        <v>-545769</v>
      </c>
      <c r="BG105" s="74">
        <f t="shared" si="59"/>
        <v>-467778.60990000004</v>
      </c>
      <c r="BH105" s="74">
        <f t="shared" si="59"/>
        <v>-389799.91562967002</v>
      </c>
      <c r="BI105" s="74">
        <f t="shared" si="59"/>
        <v>-311839.93250373611</v>
      </c>
      <c r="BJ105" s="74">
        <f t="shared" si="59"/>
        <v>-233879.9493778022</v>
      </c>
      <c r="BK105" s="74">
        <f t="shared" si="59"/>
        <v>-155927.76225018082</v>
      </c>
      <c r="BL105" s="74">
        <f t="shared" si="59"/>
        <v>-77963.881125090644</v>
      </c>
      <c r="BM105" s="74"/>
      <c r="BO105" s="74">
        <f t="shared" si="60"/>
        <v>0</v>
      </c>
      <c r="BP105" s="74">
        <f t="shared" si="60"/>
        <v>-77990.390100000004</v>
      </c>
      <c r="BQ105" s="74">
        <f t="shared" si="60"/>
        <v>-77978.694270330001</v>
      </c>
      <c r="BR105" s="74">
        <f t="shared" si="60"/>
        <v>-77959.983125934014</v>
      </c>
      <c r="BS105" s="74">
        <f t="shared" si="60"/>
        <v>-77959.983125934028</v>
      </c>
      <c r="BT105" s="74">
        <f t="shared" si="60"/>
        <v>-77952.187127621466</v>
      </c>
      <c r="BU105" s="74">
        <f t="shared" si="60"/>
        <v>-77963.881125090411</v>
      </c>
      <c r="BV105" s="74">
        <f t="shared" si="45"/>
        <v>-77963.881125090644</v>
      </c>
      <c r="BX105" s="74">
        <f t="shared" si="61"/>
        <v>2952086</v>
      </c>
      <c r="BY105" s="74">
        <f t="shared" si="62"/>
        <v>2874095.6099</v>
      </c>
      <c r="BZ105" s="74">
        <f t="shared" si="62"/>
        <v>2796116.91562967</v>
      </c>
      <c r="CA105" s="74">
        <f t="shared" si="62"/>
        <v>2718156.9325037361</v>
      </c>
      <c r="CB105" s="74">
        <f t="shared" si="62"/>
        <v>2640196.9493778022</v>
      </c>
      <c r="CC105" s="74">
        <f t="shared" si="62"/>
        <v>2562244.7622501808</v>
      </c>
      <c r="CD105" s="74">
        <f t="shared" si="62"/>
        <v>2484280.8811250906</v>
      </c>
      <c r="CE105" s="74">
        <f t="shared" si="62"/>
        <v>2406317</v>
      </c>
      <c r="CF105" s="74"/>
      <c r="CG105" s="74">
        <f t="shared" si="63"/>
        <v>2952086</v>
      </c>
      <c r="CH105" s="74">
        <f t="shared" si="64"/>
        <v>2874095.6099</v>
      </c>
      <c r="CI105" s="74">
        <f t="shared" si="64"/>
        <v>2796116.91562967</v>
      </c>
      <c r="CJ105" s="74">
        <f t="shared" si="64"/>
        <v>2718156.9325037361</v>
      </c>
      <c r="CK105" s="74">
        <f t="shared" si="64"/>
        <v>2640196.9493778022</v>
      </c>
      <c r="CL105" s="74">
        <f t="shared" si="64"/>
        <v>2562244.7622501808</v>
      </c>
      <c r="CM105" s="74">
        <f t="shared" si="64"/>
        <v>2484280.8811250906</v>
      </c>
      <c r="CN105" s="74">
        <f t="shared" si="64"/>
        <v>2406317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 s="124">
        <v>8</v>
      </c>
      <c r="H106" s="6">
        <v>80</v>
      </c>
      <c r="I106" s="2" t="s">
        <v>267</v>
      </c>
      <c r="J106" s="60"/>
      <c r="K106" s="61">
        <v>8923.98</v>
      </c>
      <c r="L106" s="76"/>
      <c r="M106" s="63">
        <v>6905</v>
      </c>
      <c r="N106" s="64">
        <f t="shared" si="65"/>
        <v>2071.5</v>
      </c>
      <c r="O106" s="64">
        <f t="shared" si="66"/>
        <v>5354.39</v>
      </c>
      <c r="P106" s="64">
        <f t="shared" si="67"/>
        <v>1550.6099999999997</v>
      </c>
      <c r="Q106" s="64">
        <f t="shared" si="68"/>
        <v>232.59</v>
      </c>
      <c r="R106" s="65">
        <f t="shared" si="69"/>
        <v>0.77</v>
      </c>
      <c r="S106" s="65">
        <f t="shared" si="51"/>
        <v>0.17000000000000004</v>
      </c>
      <c r="T106" s="64">
        <f t="shared" si="52"/>
        <v>1517.08</v>
      </c>
      <c r="U106" s="64">
        <f t="shared" si="70"/>
        <v>227.56</v>
      </c>
      <c r="V106" s="63">
        <v>1760</v>
      </c>
      <c r="W106" s="64">
        <f t="shared" si="71"/>
        <v>440</v>
      </c>
      <c r="X106" s="27">
        <f t="shared" si="72"/>
        <v>2071.5</v>
      </c>
      <c r="Y106" s="11">
        <f t="shared" si="73"/>
        <v>11668.07</v>
      </c>
      <c r="Z106" s="123">
        <v>6896803736.6700001</v>
      </c>
      <c r="AA106" s="121">
        <v>60418</v>
      </c>
      <c r="AB106" s="27">
        <f t="shared" si="53"/>
        <v>114151.47</v>
      </c>
      <c r="AC106" s="10">
        <f t="shared" si="54"/>
        <v>0.41431200000000001</v>
      </c>
      <c r="AD106" s="121">
        <v>68617</v>
      </c>
      <c r="AE106" s="10">
        <f t="shared" si="55"/>
        <v>0.47208</v>
      </c>
      <c r="AF106" s="10">
        <f t="shared" si="83"/>
        <v>0.56835800000000003</v>
      </c>
      <c r="AG106" s="66">
        <f t="shared" si="56"/>
        <v>0.56835800000000003</v>
      </c>
      <c r="AH106" s="67">
        <f t="shared" si="57"/>
        <v>0.05</v>
      </c>
      <c r="AI106" s="68">
        <f t="shared" si="74"/>
        <v>0.61835800000000007</v>
      </c>
      <c r="AJ106" s="63">
        <v>0</v>
      </c>
      <c r="AK106">
        <v>0</v>
      </c>
      <c r="AL106" s="26">
        <f t="shared" si="75"/>
        <v>0</v>
      </c>
      <c r="AM106" s="63">
        <v>0</v>
      </c>
      <c r="AN106">
        <v>0</v>
      </c>
      <c r="AO106" s="26">
        <f t="shared" si="76"/>
        <v>0</v>
      </c>
      <c r="AP106" s="26">
        <f t="shared" si="58"/>
        <v>83153387</v>
      </c>
      <c r="AQ106" s="26">
        <f t="shared" si="77"/>
        <v>83153387</v>
      </c>
      <c r="AR106" s="69">
        <v>60258395</v>
      </c>
      <c r="AS106" s="69">
        <f t="shared" si="84"/>
        <v>83153387</v>
      </c>
      <c r="AT106" s="63">
        <v>79454514</v>
      </c>
      <c r="AU106" s="26">
        <f t="shared" si="85"/>
        <v>3698873</v>
      </c>
      <c r="AV106" s="70" t="str">
        <f t="shared" si="87"/>
        <v>Yes</v>
      </c>
      <c r="AW106" s="69">
        <f t="shared" si="78"/>
        <v>3698873</v>
      </c>
      <c r="AX106" s="71">
        <f t="shared" si="79"/>
        <v>83153387</v>
      </c>
      <c r="AY106" s="72">
        <f t="shared" si="86"/>
        <v>83153387</v>
      </c>
      <c r="AZ106" s="73">
        <f t="shared" si="80"/>
        <v>3698873</v>
      </c>
      <c r="BA106" s="73"/>
      <c r="BB106" s="73">
        <f t="shared" si="81"/>
        <v>15068.893783939453</v>
      </c>
      <c r="BC106" s="26"/>
      <c r="BE106" s="74">
        <f t="shared" si="82"/>
        <v>0</v>
      </c>
      <c r="BF106" s="74">
        <f t="shared" si="59"/>
        <v>0</v>
      </c>
      <c r="BG106" s="74">
        <f t="shared" si="59"/>
        <v>0</v>
      </c>
      <c r="BH106" s="74">
        <f t="shared" si="59"/>
        <v>0</v>
      </c>
      <c r="BI106" s="74">
        <f t="shared" si="59"/>
        <v>0</v>
      </c>
      <c r="BJ106" s="74">
        <f t="shared" si="59"/>
        <v>0</v>
      </c>
      <c r="BK106" s="74">
        <f t="shared" si="59"/>
        <v>0</v>
      </c>
      <c r="BL106" s="74">
        <f t="shared" si="59"/>
        <v>0</v>
      </c>
      <c r="BM106" s="74"/>
      <c r="BO106" s="74">
        <f t="shared" si="60"/>
        <v>0</v>
      </c>
      <c r="BP106" s="74">
        <f t="shared" si="60"/>
        <v>0</v>
      </c>
      <c r="BQ106" s="74">
        <f t="shared" si="60"/>
        <v>0</v>
      </c>
      <c r="BR106" s="74">
        <f t="shared" si="60"/>
        <v>0</v>
      </c>
      <c r="BS106" s="74">
        <f t="shared" si="60"/>
        <v>0</v>
      </c>
      <c r="BT106" s="74">
        <f t="shared" si="60"/>
        <v>0</v>
      </c>
      <c r="BU106" s="74">
        <f t="shared" si="60"/>
        <v>0</v>
      </c>
      <c r="BV106" s="74">
        <f t="shared" si="45"/>
        <v>0</v>
      </c>
      <c r="BX106" s="74">
        <f t="shared" si="61"/>
        <v>83153387</v>
      </c>
      <c r="BY106" s="74">
        <f t="shared" si="62"/>
        <v>83153387</v>
      </c>
      <c r="BZ106" s="74">
        <f t="shared" si="62"/>
        <v>83153387</v>
      </c>
      <c r="CA106" s="74">
        <f t="shared" si="62"/>
        <v>83153387</v>
      </c>
      <c r="CB106" s="74">
        <f t="shared" si="62"/>
        <v>83153387</v>
      </c>
      <c r="CC106" s="74">
        <f t="shared" si="62"/>
        <v>83153387</v>
      </c>
      <c r="CD106" s="74">
        <f t="shared" si="62"/>
        <v>83153387</v>
      </c>
      <c r="CE106" s="74">
        <f t="shared" si="62"/>
        <v>83153387</v>
      </c>
      <c r="CF106" s="74"/>
      <c r="CG106" s="74">
        <f t="shared" si="63"/>
        <v>83153387</v>
      </c>
      <c r="CH106" s="74">
        <f t="shared" si="64"/>
        <v>83153387</v>
      </c>
      <c r="CI106" s="74">
        <f t="shared" si="64"/>
        <v>83153387</v>
      </c>
      <c r="CJ106" s="74">
        <f t="shared" si="64"/>
        <v>83153387</v>
      </c>
      <c r="CK106" s="74">
        <f t="shared" si="64"/>
        <v>83153387</v>
      </c>
      <c r="CL106" s="74">
        <f t="shared" si="64"/>
        <v>83153387</v>
      </c>
      <c r="CM106" s="74">
        <f t="shared" si="64"/>
        <v>83153387</v>
      </c>
      <c r="CN106" s="74">
        <f t="shared" si="64"/>
        <v>83153387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 s="124">
        <v>0</v>
      </c>
      <c r="H107" s="6">
        <v>81</v>
      </c>
      <c r="I107" s="2" t="s">
        <v>268</v>
      </c>
      <c r="J107" s="60"/>
      <c r="K107" s="61">
        <v>1182.45</v>
      </c>
      <c r="L107" s="62"/>
      <c r="M107" s="63">
        <v>194</v>
      </c>
      <c r="N107" s="64">
        <f t="shared" si="65"/>
        <v>58.2</v>
      </c>
      <c r="O107" s="64">
        <f t="shared" si="66"/>
        <v>709.47</v>
      </c>
      <c r="P107" s="64">
        <f t="shared" si="67"/>
        <v>0</v>
      </c>
      <c r="Q107" s="64">
        <f t="shared" si="68"/>
        <v>0</v>
      </c>
      <c r="R107" s="65">
        <f t="shared" si="69"/>
        <v>0.16</v>
      </c>
      <c r="S107" s="65">
        <f t="shared" si="51"/>
        <v>0</v>
      </c>
      <c r="T107" s="64">
        <f t="shared" si="52"/>
        <v>0</v>
      </c>
      <c r="U107" s="64">
        <f t="shared" si="70"/>
        <v>0</v>
      </c>
      <c r="V107" s="63">
        <v>30</v>
      </c>
      <c r="W107" s="64">
        <f t="shared" si="71"/>
        <v>7.5</v>
      </c>
      <c r="X107" s="27">
        <f t="shared" si="72"/>
        <v>58.2</v>
      </c>
      <c r="Y107" s="11">
        <f t="shared" si="73"/>
        <v>1248.1500000000001</v>
      </c>
      <c r="Z107" s="123">
        <v>1929109379.3299999</v>
      </c>
      <c r="AA107" s="121">
        <v>7736</v>
      </c>
      <c r="AB107" s="27">
        <f t="shared" si="53"/>
        <v>249367.81</v>
      </c>
      <c r="AC107" s="10">
        <f t="shared" si="54"/>
        <v>0.90507800000000005</v>
      </c>
      <c r="AD107" s="121">
        <v>142750</v>
      </c>
      <c r="AE107" s="10">
        <f t="shared" si="55"/>
        <v>0.98210900000000001</v>
      </c>
      <c r="AF107" s="10">
        <f t="shared" si="83"/>
        <v>7.1813000000000002E-2</v>
      </c>
      <c r="AG107" s="66">
        <f t="shared" si="56"/>
        <v>7.1813000000000002E-2</v>
      </c>
      <c r="AH107" s="67">
        <f t="shared" si="57"/>
        <v>0</v>
      </c>
      <c r="AI107" s="68">
        <f t="shared" si="74"/>
        <v>7.1813000000000002E-2</v>
      </c>
      <c r="AJ107" s="63">
        <v>1182</v>
      </c>
      <c r="AK107">
        <v>13</v>
      </c>
      <c r="AL107" s="26">
        <f t="shared" si="75"/>
        <v>1536600</v>
      </c>
      <c r="AM107" s="63">
        <v>0</v>
      </c>
      <c r="AN107">
        <v>0</v>
      </c>
      <c r="AO107" s="26">
        <f t="shared" si="76"/>
        <v>0</v>
      </c>
      <c r="AP107" s="26">
        <f t="shared" si="58"/>
        <v>1033025</v>
      </c>
      <c r="AQ107" s="26">
        <f t="shared" si="77"/>
        <v>2569625</v>
      </c>
      <c r="AR107" s="69">
        <v>855086</v>
      </c>
      <c r="AS107" s="69">
        <f t="shared" si="84"/>
        <v>2569625</v>
      </c>
      <c r="AT107" s="63">
        <v>2182673</v>
      </c>
      <c r="AU107" s="26">
        <f t="shared" si="85"/>
        <v>386952</v>
      </c>
      <c r="AV107" s="70" t="str">
        <f t="shared" si="87"/>
        <v>Yes</v>
      </c>
      <c r="AW107" s="69">
        <f t="shared" si="78"/>
        <v>386952</v>
      </c>
      <c r="AX107" s="71">
        <f t="shared" si="79"/>
        <v>2569625</v>
      </c>
      <c r="AY107" s="72">
        <f t="shared" si="86"/>
        <v>2569625</v>
      </c>
      <c r="AZ107" s="73">
        <f t="shared" si="80"/>
        <v>386952</v>
      </c>
      <c r="BA107" s="73"/>
      <c r="BB107" s="73">
        <f t="shared" si="81"/>
        <v>12165.359000380568</v>
      </c>
      <c r="BC107" s="26"/>
      <c r="BE107" s="74">
        <f t="shared" si="82"/>
        <v>0</v>
      </c>
      <c r="BF107" s="74">
        <f t="shared" si="59"/>
        <v>0</v>
      </c>
      <c r="BG107" s="74">
        <f t="shared" si="59"/>
        <v>0</v>
      </c>
      <c r="BH107" s="74">
        <f t="shared" si="59"/>
        <v>0</v>
      </c>
      <c r="BI107" s="74">
        <f t="shared" si="59"/>
        <v>0</v>
      </c>
      <c r="BJ107" s="74">
        <f t="shared" si="59"/>
        <v>0</v>
      </c>
      <c r="BK107" s="74">
        <f t="shared" si="59"/>
        <v>0</v>
      </c>
      <c r="BL107" s="74">
        <f t="shared" si="59"/>
        <v>0</v>
      </c>
      <c r="BM107" s="74"/>
      <c r="BO107" s="74">
        <f t="shared" si="60"/>
        <v>0</v>
      </c>
      <c r="BP107" s="74">
        <f t="shared" si="60"/>
        <v>0</v>
      </c>
      <c r="BQ107" s="74">
        <f t="shared" si="60"/>
        <v>0</v>
      </c>
      <c r="BR107" s="74">
        <f t="shared" si="60"/>
        <v>0</v>
      </c>
      <c r="BS107" s="74">
        <f t="shared" si="60"/>
        <v>0</v>
      </c>
      <c r="BT107" s="74">
        <f t="shared" si="60"/>
        <v>0</v>
      </c>
      <c r="BU107" s="74">
        <f t="shared" si="60"/>
        <v>0</v>
      </c>
      <c r="BV107" s="74">
        <f t="shared" si="45"/>
        <v>0</v>
      </c>
      <c r="BX107" s="74">
        <f t="shared" si="61"/>
        <v>2569625</v>
      </c>
      <c r="BY107" s="74">
        <f t="shared" si="62"/>
        <v>2569625</v>
      </c>
      <c r="BZ107" s="74">
        <f t="shared" si="62"/>
        <v>2569625</v>
      </c>
      <c r="CA107" s="74">
        <f t="shared" si="62"/>
        <v>2569625</v>
      </c>
      <c r="CB107" s="74">
        <f t="shared" si="62"/>
        <v>2569625</v>
      </c>
      <c r="CC107" s="74">
        <f t="shared" si="62"/>
        <v>2569625</v>
      </c>
      <c r="CD107" s="74">
        <f t="shared" si="62"/>
        <v>2569625</v>
      </c>
      <c r="CE107" s="74">
        <f t="shared" si="62"/>
        <v>2569625</v>
      </c>
      <c r="CF107" s="74"/>
      <c r="CG107" s="74">
        <f t="shared" si="63"/>
        <v>2569625</v>
      </c>
      <c r="CH107" s="74">
        <f t="shared" ref="CH107:CN122" si="88">IF(OR($C107=1,$B107=1),MAX(BY107,CG107,$AR107),BY107)</f>
        <v>2569625</v>
      </c>
      <c r="CI107" s="74">
        <f t="shared" si="88"/>
        <v>2569625</v>
      </c>
      <c r="CJ107" s="74">
        <f t="shared" si="88"/>
        <v>2569625</v>
      </c>
      <c r="CK107" s="74">
        <f t="shared" si="88"/>
        <v>2569625</v>
      </c>
      <c r="CL107" s="74">
        <f t="shared" si="88"/>
        <v>2569625</v>
      </c>
      <c r="CM107" s="74">
        <f t="shared" si="88"/>
        <v>2569625</v>
      </c>
      <c r="CN107" s="74">
        <f t="shared" si="88"/>
        <v>2569625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 s="124">
        <v>0</v>
      </c>
      <c r="H108" s="6">
        <v>82</v>
      </c>
      <c r="I108" s="2" t="s">
        <v>269</v>
      </c>
      <c r="J108" s="60"/>
      <c r="K108" s="61">
        <v>461.06</v>
      </c>
      <c r="L108" s="62"/>
      <c r="M108" s="63">
        <v>92</v>
      </c>
      <c r="N108" s="64">
        <f t="shared" si="65"/>
        <v>27.6</v>
      </c>
      <c r="O108" s="64">
        <f t="shared" si="66"/>
        <v>276.64</v>
      </c>
      <c r="P108" s="64">
        <f t="shared" si="67"/>
        <v>0</v>
      </c>
      <c r="Q108" s="64">
        <f t="shared" si="68"/>
        <v>0</v>
      </c>
      <c r="R108" s="65">
        <f t="shared" si="69"/>
        <v>0.2</v>
      </c>
      <c r="S108" s="65">
        <f t="shared" si="51"/>
        <v>0</v>
      </c>
      <c r="T108" s="64">
        <f t="shared" si="52"/>
        <v>0</v>
      </c>
      <c r="U108" s="64">
        <f t="shared" si="70"/>
        <v>0</v>
      </c>
      <c r="V108" s="63">
        <v>6</v>
      </c>
      <c r="W108" s="64">
        <f t="shared" si="71"/>
        <v>1.5</v>
      </c>
      <c r="X108" s="27">
        <f t="shared" si="72"/>
        <v>27.6</v>
      </c>
      <c r="Y108" s="11">
        <f t="shared" si="73"/>
        <v>490.16</v>
      </c>
      <c r="Z108" s="123">
        <v>889763888.33000004</v>
      </c>
      <c r="AA108" s="121">
        <v>4236</v>
      </c>
      <c r="AB108" s="27">
        <f t="shared" si="53"/>
        <v>210048.13</v>
      </c>
      <c r="AC108" s="10">
        <f t="shared" si="54"/>
        <v>0.76236700000000002</v>
      </c>
      <c r="AD108" s="121">
        <v>113750</v>
      </c>
      <c r="AE108" s="10">
        <f t="shared" si="55"/>
        <v>0.78259100000000004</v>
      </c>
      <c r="AF108" s="10">
        <f t="shared" si="83"/>
        <v>0.23156599999999999</v>
      </c>
      <c r="AG108" s="66">
        <f t="shared" si="56"/>
        <v>0.23156599999999999</v>
      </c>
      <c r="AH108" s="67">
        <f t="shared" si="57"/>
        <v>0</v>
      </c>
      <c r="AI108" s="68">
        <f t="shared" si="74"/>
        <v>0.23156599999999999</v>
      </c>
      <c r="AJ108" s="63">
        <v>461</v>
      </c>
      <c r="AK108">
        <v>13</v>
      </c>
      <c r="AL108" s="26">
        <f t="shared" si="75"/>
        <v>599300</v>
      </c>
      <c r="AM108" s="63">
        <v>0</v>
      </c>
      <c r="AN108">
        <v>0</v>
      </c>
      <c r="AO108" s="26">
        <f t="shared" si="76"/>
        <v>0</v>
      </c>
      <c r="AP108" s="26">
        <f t="shared" si="58"/>
        <v>1308138</v>
      </c>
      <c r="AQ108" s="26">
        <f t="shared" si="77"/>
        <v>1907438</v>
      </c>
      <c r="AR108" s="69">
        <v>2099315</v>
      </c>
      <c r="AS108" s="69">
        <f t="shared" si="84"/>
        <v>1907438</v>
      </c>
      <c r="AT108" s="63">
        <v>2100359</v>
      </c>
      <c r="AU108" s="26">
        <f t="shared" si="85"/>
        <v>192921</v>
      </c>
      <c r="AV108" s="70" t="str">
        <f t="shared" si="87"/>
        <v>No</v>
      </c>
      <c r="AW108" s="69">
        <f t="shared" si="78"/>
        <v>0</v>
      </c>
      <c r="AX108" s="71">
        <f t="shared" si="79"/>
        <v>2100359</v>
      </c>
      <c r="AY108" s="72">
        <f t="shared" si="86"/>
        <v>2100359</v>
      </c>
      <c r="AZ108" s="73">
        <f t="shared" si="80"/>
        <v>0</v>
      </c>
      <c r="BA108" s="73"/>
      <c r="BB108" s="73">
        <f t="shared" si="81"/>
        <v>12252.405326855507</v>
      </c>
      <c r="BC108" s="26"/>
      <c r="BE108" s="74">
        <f t="shared" si="82"/>
        <v>-192921</v>
      </c>
      <c r="BF108" s="74">
        <f t="shared" si="59"/>
        <v>-192921</v>
      </c>
      <c r="BG108" s="74">
        <f t="shared" si="59"/>
        <v>-165352.58909999998</v>
      </c>
      <c r="BH108" s="74">
        <f t="shared" si="59"/>
        <v>-137788.31249703001</v>
      </c>
      <c r="BI108" s="74">
        <f t="shared" si="59"/>
        <v>-110230.6499976241</v>
      </c>
      <c r="BJ108" s="74">
        <f t="shared" si="59"/>
        <v>-82672.987498218194</v>
      </c>
      <c r="BK108" s="74">
        <f t="shared" si="59"/>
        <v>-55118.080765062012</v>
      </c>
      <c r="BL108" s="74">
        <f t="shared" si="59"/>
        <v>-27559.040382531006</v>
      </c>
      <c r="BM108" s="74"/>
      <c r="BO108" s="74">
        <f t="shared" si="60"/>
        <v>0</v>
      </c>
      <c r="BP108" s="74">
        <f t="shared" si="60"/>
        <v>-27568.410899999999</v>
      </c>
      <c r="BQ108" s="74">
        <f t="shared" si="60"/>
        <v>-27564.276602969996</v>
      </c>
      <c r="BR108" s="74">
        <f t="shared" si="60"/>
        <v>-27557.662499406004</v>
      </c>
      <c r="BS108" s="74">
        <f t="shared" si="60"/>
        <v>-27557.662499406026</v>
      </c>
      <c r="BT108" s="74">
        <f t="shared" si="60"/>
        <v>-27554.906733156124</v>
      </c>
      <c r="BU108" s="74">
        <f t="shared" si="60"/>
        <v>-27559.040382531006</v>
      </c>
      <c r="BV108" s="74">
        <f t="shared" si="45"/>
        <v>-27559.040382531006</v>
      </c>
      <c r="BX108" s="74">
        <f t="shared" si="61"/>
        <v>2100359</v>
      </c>
      <c r="BY108" s="74">
        <f t="shared" si="62"/>
        <v>2072790.5891</v>
      </c>
      <c r="BZ108" s="74">
        <f t="shared" si="62"/>
        <v>2045226.31249703</v>
      </c>
      <c r="CA108" s="74">
        <f t="shared" si="62"/>
        <v>2017668.6499976241</v>
      </c>
      <c r="CB108" s="74">
        <f t="shared" si="62"/>
        <v>1990110.9874982182</v>
      </c>
      <c r="CC108" s="74">
        <f t="shared" si="62"/>
        <v>1962556.080765062</v>
      </c>
      <c r="CD108" s="74">
        <f t="shared" si="62"/>
        <v>1934997.040382531</v>
      </c>
      <c r="CE108" s="74">
        <f t="shared" si="62"/>
        <v>1907438</v>
      </c>
      <c r="CF108" s="74"/>
      <c r="CG108" s="74">
        <f t="shared" si="63"/>
        <v>2100359</v>
      </c>
      <c r="CH108" s="74">
        <f t="shared" si="88"/>
        <v>2072790.5891</v>
      </c>
      <c r="CI108" s="74">
        <f t="shared" si="88"/>
        <v>2045226.31249703</v>
      </c>
      <c r="CJ108" s="74">
        <f t="shared" si="88"/>
        <v>2017668.6499976241</v>
      </c>
      <c r="CK108" s="74">
        <f t="shared" si="88"/>
        <v>1990110.9874982182</v>
      </c>
      <c r="CL108" s="74">
        <f t="shared" si="88"/>
        <v>1962556.080765062</v>
      </c>
      <c r="CM108" s="74">
        <f t="shared" si="88"/>
        <v>1934997.040382531</v>
      </c>
      <c r="CN108" s="74">
        <f t="shared" si="88"/>
        <v>1907438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 s="124">
        <v>26</v>
      </c>
      <c r="H109" s="6">
        <v>83</v>
      </c>
      <c r="I109" s="2" t="s">
        <v>270</v>
      </c>
      <c r="J109" s="60"/>
      <c r="K109" s="61">
        <v>4506.93</v>
      </c>
      <c r="L109" s="76"/>
      <c r="M109" s="63">
        <v>2322</v>
      </c>
      <c r="N109" s="64">
        <f t="shared" si="65"/>
        <v>696.6</v>
      </c>
      <c r="O109" s="64">
        <f t="shared" si="66"/>
        <v>2704.16</v>
      </c>
      <c r="P109" s="64">
        <f t="shared" si="67"/>
        <v>0</v>
      </c>
      <c r="Q109" s="64">
        <f t="shared" si="68"/>
        <v>0</v>
      </c>
      <c r="R109" s="65">
        <f t="shared" si="69"/>
        <v>0.52</v>
      </c>
      <c r="S109" s="65">
        <f t="shared" si="51"/>
        <v>0</v>
      </c>
      <c r="T109" s="64">
        <f t="shared" si="52"/>
        <v>0</v>
      </c>
      <c r="U109" s="64">
        <f t="shared" si="70"/>
        <v>0</v>
      </c>
      <c r="V109" s="63">
        <v>299</v>
      </c>
      <c r="W109" s="64">
        <f t="shared" si="71"/>
        <v>74.75</v>
      </c>
      <c r="X109" s="27">
        <f t="shared" si="72"/>
        <v>696.6</v>
      </c>
      <c r="Y109" s="11">
        <f t="shared" si="73"/>
        <v>5278.2800000000007</v>
      </c>
      <c r="Z109" s="123">
        <v>7324767729.6700001</v>
      </c>
      <c r="AA109" s="121">
        <v>47646</v>
      </c>
      <c r="AB109" s="27">
        <f t="shared" si="53"/>
        <v>153733.10999999999</v>
      </c>
      <c r="AC109" s="10">
        <f t="shared" si="54"/>
        <v>0.55797300000000005</v>
      </c>
      <c r="AD109" s="121">
        <v>73979</v>
      </c>
      <c r="AE109" s="10">
        <f t="shared" si="55"/>
        <v>0.50897000000000003</v>
      </c>
      <c r="AF109" s="10">
        <f t="shared" si="83"/>
        <v>0.45672800000000002</v>
      </c>
      <c r="AG109" s="66">
        <f t="shared" si="56"/>
        <v>0.45672800000000002</v>
      </c>
      <c r="AH109" s="67">
        <f t="shared" si="57"/>
        <v>0</v>
      </c>
      <c r="AI109" s="68">
        <f t="shared" si="74"/>
        <v>0.45672800000000002</v>
      </c>
      <c r="AJ109" s="63">
        <v>0</v>
      </c>
      <c r="AK109">
        <v>0</v>
      </c>
      <c r="AL109" s="26">
        <f t="shared" si="75"/>
        <v>0</v>
      </c>
      <c r="AM109" s="63">
        <v>0</v>
      </c>
      <c r="AN109">
        <v>0</v>
      </c>
      <c r="AO109" s="26">
        <f t="shared" si="76"/>
        <v>0</v>
      </c>
      <c r="AP109" s="26">
        <f t="shared" si="58"/>
        <v>27783759</v>
      </c>
      <c r="AQ109" s="26">
        <f t="shared" si="77"/>
        <v>27783759</v>
      </c>
      <c r="AR109" s="69">
        <v>19515825</v>
      </c>
      <c r="AS109" s="69">
        <f t="shared" si="84"/>
        <v>27783759</v>
      </c>
      <c r="AT109" s="63">
        <v>25404320</v>
      </c>
      <c r="AU109" s="26">
        <f t="shared" si="85"/>
        <v>2379439</v>
      </c>
      <c r="AV109" s="70" t="str">
        <f t="shared" si="87"/>
        <v>Yes</v>
      </c>
      <c r="AW109" s="69">
        <f t="shared" si="78"/>
        <v>2379439</v>
      </c>
      <c r="AX109" s="71">
        <f t="shared" si="79"/>
        <v>27783759</v>
      </c>
      <c r="AY109" s="72">
        <f t="shared" si="86"/>
        <v>27783759</v>
      </c>
      <c r="AZ109" s="73">
        <f t="shared" si="80"/>
        <v>2379439</v>
      </c>
      <c r="BA109" s="73"/>
      <c r="BB109" s="73">
        <f t="shared" si="81"/>
        <v>13497.475443372763</v>
      </c>
      <c r="BC109" s="26"/>
      <c r="BE109" s="74">
        <f t="shared" si="82"/>
        <v>0</v>
      </c>
      <c r="BF109" s="74">
        <f t="shared" si="59"/>
        <v>0</v>
      </c>
      <c r="BG109" s="74">
        <f t="shared" si="59"/>
        <v>0</v>
      </c>
      <c r="BH109" s="74">
        <f t="shared" si="59"/>
        <v>0</v>
      </c>
      <c r="BI109" s="74">
        <f t="shared" si="59"/>
        <v>0</v>
      </c>
      <c r="BJ109" s="74">
        <f t="shared" si="59"/>
        <v>0</v>
      </c>
      <c r="BK109" s="74">
        <f t="shared" si="59"/>
        <v>0</v>
      </c>
      <c r="BL109" s="74">
        <f t="shared" si="59"/>
        <v>0</v>
      </c>
      <c r="BM109" s="74"/>
      <c r="BO109" s="74">
        <f t="shared" si="60"/>
        <v>0</v>
      </c>
      <c r="BP109" s="74">
        <f t="shared" si="60"/>
        <v>0</v>
      </c>
      <c r="BQ109" s="74">
        <f t="shared" si="60"/>
        <v>0</v>
      </c>
      <c r="BR109" s="74">
        <f t="shared" si="60"/>
        <v>0</v>
      </c>
      <c r="BS109" s="74">
        <f t="shared" si="60"/>
        <v>0</v>
      </c>
      <c r="BT109" s="74">
        <f t="shared" si="60"/>
        <v>0</v>
      </c>
      <c r="BU109" s="74">
        <f t="shared" si="60"/>
        <v>0</v>
      </c>
      <c r="BV109" s="74">
        <f t="shared" si="45"/>
        <v>0</v>
      </c>
      <c r="BX109" s="74">
        <f t="shared" si="61"/>
        <v>27783759</v>
      </c>
      <c r="BY109" s="74">
        <f t="shared" si="62"/>
        <v>27783759</v>
      </c>
      <c r="BZ109" s="74">
        <f t="shared" si="62"/>
        <v>27783759</v>
      </c>
      <c r="CA109" s="74">
        <f t="shared" si="62"/>
        <v>27783759</v>
      </c>
      <c r="CB109" s="74">
        <f t="shared" si="62"/>
        <v>27783759</v>
      </c>
      <c r="CC109" s="74">
        <f t="shared" si="62"/>
        <v>27783759</v>
      </c>
      <c r="CD109" s="74">
        <f t="shared" si="62"/>
        <v>27783759</v>
      </c>
      <c r="CE109" s="74">
        <f t="shared" si="62"/>
        <v>27783759</v>
      </c>
      <c r="CF109" s="74"/>
      <c r="CG109" s="74">
        <f t="shared" si="63"/>
        <v>27783759</v>
      </c>
      <c r="CH109" s="74">
        <f t="shared" si="88"/>
        <v>27783759</v>
      </c>
      <c r="CI109" s="74">
        <f t="shared" si="88"/>
        <v>27783759</v>
      </c>
      <c r="CJ109" s="74">
        <f t="shared" si="88"/>
        <v>27783759</v>
      </c>
      <c r="CK109" s="74">
        <f t="shared" si="88"/>
        <v>27783759</v>
      </c>
      <c r="CL109" s="74">
        <f t="shared" si="88"/>
        <v>27783759</v>
      </c>
      <c r="CM109" s="74">
        <f t="shared" si="88"/>
        <v>27783759</v>
      </c>
      <c r="CN109" s="74">
        <f t="shared" si="88"/>
        <v>27783759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 s="124">
        <v>0</v>
      </c>
      <c r="H110" s="6">
        <v>84</v>
      </c>
      <c r="I110" s="2" t="s">
        <v>271</v>
      </c>
      <c r="J110" s="60"/>
      <c r="K110" s="61">
        <v>5213.75</v>
      </c>
      <c r="L110" s="62"/>
      <c r="M110" s="63">
        <v>1589</v>
      </c>
      <c r="N110" s="64">
        <f t="shared" si="65"/>
        <v>476.7</v>
      </c>
      <c r="O110" s="64">
        <f t="shared" si="66"/>
        <v>3128.25</v>
      </c>
      <c r="P110" s="64">
        <f t="shared" si="67"/>
        <v>0</v>
      </c>
      <c r="Q110" s="64">
        <f t="shared" si="68"/>
        <v>0</v>
      </c>
      <c r="R110" s="65">
        <f t="shared" si="69"/>
        <v>0.3</v>
      </c>
      <c r="S110" s="65">
        <f t="shared" si="51"/>
        <v>0</v>
      </c>
      <c r="T110" s="64">
        <f t="shared" si="52"/>
        <v>0</v>
      </c>
      <c r="U110" s="64">
        <f t="shared" si="70"/>
        <v>0</v>
      </c>
      <c r="V110" s="63">
        <v>152</v>
      </c>
      <c r="W110" s="64">
        <f t="shared" si="71"/>
        <v>38</v>
      </c>
      <c r="X110" s="27">
        <f t="shared" si="72"/>
        <v>476.7</v>
      </c>
      <c r="Y110" s="11">
        <f t="shared" si="73"/>
        <v>5728.45</v>
      </c>
      <c r="Z110" s="123">
        <v>13507253692</v>
      </c>
      <c r="AA110" s="121">
        <v>52340</v>
      </c>
      <c r="AB110" s="27">
        <f t="shared" si="53"/>
        <v>258067.51</v>
      </c>
      <c r="AC110" s="10">
        <f t="shared" si="54"/>
        <v>0.93665299999999996</v>
      </c>
      <c r="AD110" s="121">
        <v>109580</v>
      </c>
      <c r="AE110" s="10">
        <f t="shared" si="55"/>
        <v>0.75390199999999996</v>
      </c>
      <c r="AF110" s="10">
        <f t="shared" si="83"/>
        <v>0.118172</v>
      </c>
      <c r="AG110" s="66">
        <f t="shared" si="56"/>
        <v>0.118172</v>
      </c>
      <c r="AH110" s="67">
        <f t="shared" si="57"/>
        <v>0</v>
      </c>
      <c r="AI110" s="68">
        <f t="shared" si="74"/>
        <v>0.118172</v>
      </c>
      <c r="AJ110" s="63">
        <v>0</v>
      </c>
      <c r="AK110">
        <v>0</v>
      </c>
      <c r="AL110" s="26">
        <f t="shared" si="75"/>
        <v>0</v>
      </c>
      <c r="AM110" s="63">
        <v>0</v>
      </c>
      <c r="AN110">
        <v>0</v>
      </c>
      <c r="AO110" s="26">
        <f t="shared" si="76"/>
        <v>0</v>
      </c>
      <c r="AP110" s="26">
        <f t="shared" si="58"/>
        <v>7801761</v>
      </c>
      <c r="AQ110" s="26">
        <f t="shared" si="77"/>
        <v>7801761</v>
      </c>
      <c r="AR110" s="69">
        <v>10849101</v>
      </c>
      <c r="AS110" s="69">
        <f t="shared" si="84"/>
        <v>7801761</v>
      </c>
      <c r="AT110" s="63">
        <v>9673235</v>
      </c>
      <c r="AU110" s="26">
        <f t="shared" si="85"/>
        <v>1871474</v>
      </c>
      <c r="AV110" s="70" t="str">
        <f t="shared" si="87"/>
        <v>No</v>
      </c>
      <c r="AW110" s="69">
        <f t="shared" si="78"/>
        <v>0</v>
      </c>
      <c r="AX110" s="71">
        <f t="shared" si="79"/>
        <v>9673235</v>
      </c>
      <c r="AY110" s="72">
        <f t="shared" si="86"/>
        <v>9673235</v>
      </c>
      <c r="AZ110" s="73">
        <f t="shared" si="80"/>
        <v>0</v>
      </c>
      <c r="BA110" s="73"/>
      <c r="BB110" s="73">
        <f t="shared" si="81"/>
        <v>12662.74490529849</v>
      </c>
      <c r="BC110" s="26"/>
      <c r="BE110" s="74">
        <f t="shared" si="82"/>
        <v>-1871474</v>
      </c>
      <c r="BF110" s="74">
        <f t="shared" si="59"/>
        <v>-1871474</v>
      </c>
      <c r="BG110" s="74">
        <f t="shared" si="59"/>
        <v>-1604040.3653999995</v>
      </c>
      <c r="BH110" s="74">
        <f t="shared" si="59"/>
        <v>-1336646.8364878204</v>
      </c>
      <c r="BI110" s="74">
        <f t="shared" si="59"/>
        <v>-1069317.4691902567</v>
      </c>
      <c r="BJ110" s="74">
        <f t="shared" si="59"/>
        <v>-801988.10189269297</v>
      </c>
      <c r="BK110" s="74">
        <f t="shared" si="59"/>
        <v>-534685.46753185801</v>
      </c>
      <c r="BL110" s="74">
        <f t="shared" si="59"/>
        <v>-267342.73376592901</v>
      </c>
      <c r="BM110" s="74"/>
      <c r="BO110" s="74">
        <f t="shared" si="60"/>
        <v>0</v>
      </c>
      <c r="BP110" s="74">
        <f t="shared" si="60"/>
        <v>-267433.63459999999</v>
      </c>
      <c r="BQ110" s="74">
        <f t="shared" si="60"/>
        <v>-267393.52891217993</v>
      </c>
      <c r="BR110" s="74">
        <f t="shared" si="60"/>
        <v>-267329.36729756411</v>
      </c>
      <c r="BS110" s="74">
        <f t="shared" si="60"/>
        <v>-267329.36729756417</v>
      </c>
      <c r="BT110" s="74">
        <f t="shared" si="60"/>
        <v>-267302.63436083455</v>
      </c>
      <c r="BU110" s="74">
        <f t="shared" si="60"/>
        <v>-267342.73376592901</v>
      </c>
      <c r="BV110" s="74">
        <f t="shared" si="45"/>
        <v>-267342.73376592901</v>
      </c>
      <c r="BX110" s="74">
        <f t="shared" si="61"/>
        <v>9673235</v>
      </c>
      <c r="BY110" s="74">
        <f t="shared" si="62"/>
        <v>9405801.3653999995</v>
      </c>
      <c r="BZ110" s="74">
        <f t="shared" si="62"/>
        <v>9138407.8364878204</v>
      </c>
      <c r="CA110" s="74">
        <f t="shared" si="62"/>
        <v>8871078.4691902567</v>
      </c>
      <c r="CB110" s="74">
        <f t="shared" si="62"/>
        <v>8603749.101892693</v>
      </c>
      <c r="CC110" s="74">
        <f t="shared" si="62"/>
        <v>8336446.467531858</v>
      </c>
      <c r="CD110" s="74">
        <f t="shared" si="62"/>
        <v>8069103.733765929</v>
      </c>
      <c r="CE110" s="74">
        <f t="shared" si="62"/>
        <v>7801761</v>
      </c>
      <c r="CF110" s="74"/>
      <c r="CG110" s="74">
        <f t="shared" si="63"/>
        <v>9673235</v>
      </c>
      <c r="CH110" s="74">
        <f t="shared" si="88"/>
        <v>9405801.3653999995</v>
      </c>
      <c r="CI110" s="74">
        <f t="shared" si="88"/>
        <v>9138407.8364878204</v>
      </c>
      <c r="CJ110" s="74">
        <f t="shared" si="88"/>
        <v>8871078.4691902567</v>
      </c>
      <c r="CK110" s="74">
        <f t="shared" si="88"/>
        <v>8603749.101892693</v>
      </c>
      <c r="CL110" s="74">
        <f t="shared" si="88"/>
        <v>8336446.467531858</v>
      </c>
      <c r="CM110" s="74">
        <f t="shared" si="88"/>
        <v>8069103.733765929</v>
      </c>
      <c r="CN110" s="74">
        <f t="shared" si="88"/>
        <v>7801761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 s="124">
        <v>0</v>
      </c>
      <c r="H111" s="6">
        <v>85</v>
      </c>
      <c r="I111" s="2" t="s">
        <v>272</v>
      </c>
      <c r="J111" s="60"/>
      <c r="K111" s="61">
        <v>3473.73</v>
      </c>
      <c r="L111" s="62"/>
      <c r="M111" s="63">
        <v>458</v>
      </c>
      <c r="N111" s="64">
        <f t="shared" si="65"/>
        <v>137.4</v>
      </c>
      <c r="O111" s="64">
        <f t="shared" si="66"/>
        <v>2084.2399999999998</v>
      </c>
      <c r="P111" s="64">
        <f t="shared" si="67"/>
        <v>0</v>
      </c>
      <c r="Q111" s="64">
        <f t="shared" si="68"/>
        <v>0</v>
      </c>
      <c r="R111" s="65">
        <f t="shared" si="69"/>
        <v>0.13</v>
      </c>
      <c r="S111" s="65">
        <f t="shared" si="51"/>
        <v>0</v>
      </c>
      <c r="T111" s="64">
        <f t="shared" si="52"/>
        <v>0</v>
      </c>
      <c r="U111" s="64">
        <f t="shared" si="70"/>
        <v>0</v>
      </c>
      <c r="V111" s="63">
        <v>80</v>
      </c>
      <c r="W111" s="64">
        <f t="shared" si="71"/>
        <v>20</v>
      </c>
      <c r="X111" s="27">
        <f t="shared" si="72"/>
        <v>137.4</v>
      </c>
      <c r="Y111" s="11">
        <f t="shared" si="73"/>
        <v>3631.13</v>
      </c>
      <c r="Z111" s="123">
        <v>4628365471</v>
      </c>
      <c r="AA111" s="121">
        <v>18833</v>
      </c>
      <c r="AB111" s="27">
        <f t="shared" si="53"/>
        <v>245758.27</v>
      </c>
      <c r="AC111" s="10">
        <f t="shared" si="54"/>
        <v>0.89197700000000002</v>
      </c>
      <c r="AD111" s="121">
        <v>156731</v>
      </c>
      <c r="AE111" s="10">
        <f t="shared" si="55"/>
        <v>1.0782970000000001</v>
      </c>
      <c r="AF111" s="10">
        <f t="shared" si="83"/>
        <v>5.2127E-2</v>
      </c>
      <c r="AG111" s="66">
        <f t="shared" si="56"/>
        <v>5.2127E-2</v>
      </c>
      <c r="AH111" s="67">
        <f t="shared" si="57"/>
        <v>0</v>
      </c>
      <c r="AI111" s="68">
        <f t="shared" si="74"/>
        <v>5.2127E-2</v>
      </c>
      <c r="AJ111" s="63">
        <v>0</v>
      </c>
      <c r="AK111">
        <v>0</v>
      </c>
      <c r="AL111" s="26">
        <f t="shared" si="75"/>
        <v>0</v>
      </c>
      <c r="AM111" s="63">
        <v>0</v>
      </c>
      <c r="AN111">
        <v>0</v>
      </c>
      <c r="AO111" s="26">
        <f t="shared" si="76"/>
        <v>0</v>
      </c>
      <c r="AP111" s="26">
        <f t="shared" si="58"/>
        <v>2181451</v>
      </c>
      <c r="AQ111" s="26">
        <f t="shared" si="77"/>
        <v>2181451</v>
      </c>
      <c r="AR111" s="69">
        <v>6394518</v>
      </c>
      <c r="AS111" s="69">
        <f t="shared" si="84"/>
        <v>2181451</v>
      </c>
      <c r="AT111" s="63">
        <v>5272935</v>
      </c>
      <c r="AU111" s="26">
        <f t="shared" si="85"/>
        <v>3091484</v>
      </c>
      <c r="AV111" s="70" t="str">
        <f t="shared" si="87"/>
        <v>No</v>
      </c>
      <c r="AW111" s="69">
        <f t="shared" si="78"/>
        <v>0</v>
      </c>
      <c r="AX111" s="71">
        <f t="shared" si="79"/>
        <v>5272935</v>
      </c>
      <c r="AY111" s="72">
        <f t="shared" si="86"/>
        <v>5272935</v>
      </c>
      <c r="AZ111" s="73">
        <f t="shared" si="80"/>
        <v>0</v>
      </c>
      <c r="BA111" s="73"/>
      <c r="BB111" s="73">
        <f t="shared" si="81"/>
        <v>12047.215313222387</v>
      </c>
      <c r="BC111" s="26"/>
      <c r="BE111" s="74">
        <f t="shared" si="82"/>
        <v>-3091484</v>
      </c>
      <c r="BF111" s="74">
        <f t="shared" si="59"/>
        <v>-3091484</v>
      </c>
      <c r="BG111" s="74">
        <f t="shared" si="59"/>
        <v>-2649710.9364</v>
      </c>
      <c r="BH111" s="74">
        <f t="shared" si="59"/>
        <v>-2208004.1233021198</v>
      </c>
      <c r="BI111" s="74">
        <f t="shared" si="59"/>
        <v>-1766403.2986416956</v>
      </c>
      <c r="BJ111" s="74">
        <f t="shared" si="59"/>
        <v>-1324802.4739812715</v>
      </c>
      <c r="BK111" s="74">
        <f t="shared" si="59"/>
        <v>-883245.80940331379</v>
      </c>
      <c r="BL111" s="74">
        <f t="shared" si="59"/>
        <v>-441622.90470165666</v>
      </c>
      <c r="BM111" s="74"/>
      <c r="BO111" s="74">
        <f t="shared" si="60"/>
        <v>0</v>
      </c>
      <c r="BP111" s="74">
        <f t="shared" si="60"/>
        <v>-441773.06359999999</v>
      </c>
      <c r="BQ111" s="74">
        <f t="shared" si="60"/>
        <v>-441706.81309787999</v>
      </c>
      <c r="BR111" s="74">
        <f t="shared" si="60"/>
        <v>-441600.82466042397</v>
      </c>
      <c r="BS111" s="74">
        <f t="shared" si="60"/>
        <v>-441600.82466042391</v>
      </c>
      <c r="BT111" s="74">
        <f t="shared" si="60"/>
        <v>-441556.66457795777</v>
      </c>
      <c r="BU111" s="74">
        <f t="shared" si="60"/>
        <v>-441622.90470165689</v>
      </c>
      <c r="BV111" s="74">
        <f t="shared" si="45"/>
        <v>-441622.90470165666</v>
      </c>
      <c r="BX111" s="74">
        <f t="shared" si="61"/>
        <v>5272935</v>
      </c>
      <c r="BY111" s="74">
        <f t="shared" si="62"/>
        <v>4831161.9364</v>
      </c>
      <c r="BZ111" s="74">
        <f t="shared" si="62"/>
        <v>4389455.1233021198</v>
      </c>
      <c r="CA111" s="74">
        <f t="shared" si="62"/>
        <v>3947854.2986416956</v>
      </c>
      <c r="CB111" s="74">
        <f t="shared" si="62"/>
        <v>3506253.4739812715</v>
      </c>
      <c r="CC111" s="74">
        <f t="shared" si="62"/>
        <v>3064696.8094033138</v>
      </c>
      <c r="CD111" s="74">
        <f t="shared" si="62"/>
        <v>2623073.9047016567</v>
      </c>
      <c r="CE111" s="74">
        <f t="shared" si="62"/>
        <v>2181451</v>
      </c>
      <c r="CF111" s="74"/>
      <c r="CG111" s="74">
        <f t="shared" si="63"/>
        <v>5272935</v>
      </c>
      <c r="CH111" s="74">
        <f t="shared" si="88"/>
        <v>4831161.9364</v>
      </c>
      <c r="CI111" s="74">
        <f t="shared" si="88"/>
        <v>4389455.1233021198</v>
      </c>
      <c r="CJ111" s="74">
        <f t="shared" si="88"/>
        <v>3947854.2986416956</v>
      </c>
      <c r="CK111" s="74">
        <f t="shared" si="88"/>
        <v>3506253.4739812715</v>
      </c>
      <c r="CL111" s="74">
        <f t="shared" si="88"/>
        <v>3064696.8094033138</v>
      </c>
      <c r="CM111" s="74">
        <f t="shared" si="88"/>
        <v>2623073.9047016567</v>
      </c>
      <c r="CN111" s="74">
        <f t="shared" si="88"/>
        <v>2181451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 s="124">
        <v>0</v>
      </c>
      <c r="H112" s="6">
        <v>86</v>
      </c>
      <c r="I112" s="2" t="s">
        <v>273</v>
      </c>
      <c r="J112" s="60"/>
      <c r="K112" s="61">
        <v>2173.06</v>
      </c>
      <c r="L112" s="76"/>
      <c r="M112" s="63">
        <v>972</v>
      </c>
      <c r="N112" s="64">
        <f t="shared" si="65"/>
        <v>291.60000000000002</v>
      </c>
      <c r="O112" s="64">
        <f t="shared" si="66"/>
        <v>1303.8399999999999</v>
      </c>
      <c r="P112" s="64">
        <f t="shared" si="67"/>
        <v>0</v>
      </c>
      <c r="Q112" s="64">
        <f t="shared" si="68"/>
        <v>0</v>
      </c>
      <c r="R112" s="65">
        <f t="shared" si="69"/>
        <v>0.45</v>
      </c>
      <c r="S112" s="65">
        <f t="shared" si="51"/>
        <v>0</v>
      </c>
      <c r="T112" s="64">
        <f t="shared" si="52"/>
        <v>0</v>
      </c>
      <c r="U112" s="64">
        <f t="shared" si="70"/>
        <v>0</v>
      </c>
      <c r="V112" s="63">
        <v>103</v>
      </c>
      <c r="W112" s="64">
        <f t="shared" si="71"/>
        <v>25.75</v>
      </c>
      <c r="X112" s="27">
        <f t="shared" si="72"/>
        <v>291.60000000000002</v>
      </c>
      <c r="Y112" s="11">
        <f t="shared" si="73"/>
        <v>2490.41</v>
      </c>
      <c r="Z112" s="123">
        <v>2845068250</v>
      </c>
      <c r="AA112" s="121">
        <v>18006</v>
      </c>
      <c r="AB112" s="27">
        <f t="shared" si="53"/>
        <v>158006.68</v>
      </c>
      <c r="AC112" s="10">
        <f t="shared" si="54"/>
        <v>0.57348399999999999</v>
      </c>
      <c r="AD112" s="121">
        <v>87752</v>
      </c>
      <c r="AE112" s="10">
        <f t="shared" si="55"/>
        <v>0.60372700000000001</v>
      </c>
      <c r="AF112" s="10">
        <f t="shared" si="83"/>
        <v>0.41744300000000001</v>
      </c>
      <c r="AG112" s="66">
        <f t="shared" si="56"/>
        <v>0.41744300000000001</v>
      </c>
      <c r="AH112" s="67">
        <f t="shared" si="57"/>
        <v>0</v>
      </c>
      <c r="AI112" s="68">
        <f t="shared" si="74"/>
        <v>0.41744300000000001</v>
      </c>
      <c r="AJ112" s="63">
        <v>0</v>
      </c>
      <c r="AK112">
        <v>0</v>
      </c>
      <c r="AL112" s="26">
        <f t="shared" si="75"/>
        <v>0</v>
      </c>
      <c r="AM112" s="63">
        <v>0</v>
      </c>
      <c r="AN112">
        <v>0</v>
      </c>
      <c r="AO112" s="26">
        <f t="shared" si="76"/>
        <v>0</v>
      </c>
      <c r="AP112" s="26">
        <f t="shared" si="58"/>
        <v>11981439</v>
      </c>
      <c r="AQ112" s="26">
        <f t="shared" si="77"/>
        <v>11981439</v>
      </c>
      <c r="AR112" s="69">
        <v>12589621</v>
      </c>
      <c r="AS112" s="69">
        <f t="shared" si="84"/>
        <v>11981439</v>
      </c>
      <c r="AT112" s="63">
        <v>12802864</v>
      </c>
      <c r="AU112" s="26">
        <f t="shared" si="85"/>
        <v>821425</v>
      </c>
      <c r="AV112" s="70" t="str">
        <f t="shared" si="87"/>
        <v>No</v>
      </c>
      <c r="AW112" s="69">
        <f t="shared" si="78"/>
        <v>0</v>
      </c>
      <c r="AX112" s="71">
        <f t="shared" si="79"/>
        <v>12802864</v>
      </c>
      <c r="AY112" s="72">
        <f t="shared" si="86"/>
        <v>12802864</v>
      </c>
      <c r="AZ112" s="73">
        <f t="shared" si="80"/>
        <v>0</v>
      </c>
      <c r="BA112" s="73"/>
      <c r="BB112" s="73">
        <f t="shared" si="81"/>
        <v>13208.091470092864</v>
      </c>
      <c r="BC112" s="26"/>
      <c r="BE112" s="74">
        <f t="shared" si="82"/>
        <v>-821425</v>
      </c>
      <c r="BF112" s="74">
        <f t="shared" si="59"/>
        <v>-821425</v>
      </c>
      <c r="BG112" s="74">
        <f t="shared" si="59"/>
        <v>-704043.3674999997</v>
      </c>
      <c r="BH112" s="74">
        <f t="shared" si="59"/>
        <v>-586679.33813774958</v>
      </c>
      <c r="BI112" s="74">
        <f t="shared" si="59"/>
        <v>-469343.47051019967</v>
      </c>
      <c r="BJ112" s="74">
        <f t="shared" si="59"/>
        <v>-352007.60288264975</v>
      </c>
      <c r="BK112" s="74">
        <f t="shared" si="59"/>
        <v>-234683.46884186193</v>
      </c>
      <c r="BL112" s="74">
        <f t="shared" si="59"/>
        <v>-117341.73442093097</v>
      </c>
      <c r="BM112" s="74"/>
      <c r="BO112" s="74">
        <f t="shared" si="60"/>
        <v>0</v>
      </c>
      <c r="BP112" s="74">
        <f t="shared" si="60"/>
        <v>-117381.63249999999</v>
      </c>
      <c r="BQ112" s="74">
        <f t="shared" si="60"/>
        <v>-117364.02936224994</v>
      </c>
      <c r="BR112" s="74">
        <f t="shared" si="60"/>
        <v>-117335.86762754992</v>
      </c>
      <c r="BS112" s="74">
        <f t="shared" si="60"/>
        <v>-117335.86762754992</v>
      </c>
      <c r="BT112" s="74">
        <f t="shared" si="60"/>
        <v>-117324.13404078716</v>
      </c>
      <c r="BU112" s="74">
        <f t="shared" si="60"/>
        <v>-117341.73442093097</v>
      </c>
      <c r="BV112" s="74">
        <f t="shared" si="45"/>
        <v>-117341.73442093097</v>
      </c>
      <c r="BX112" s="74">
        <f t="shared" si="61"/>
        <v>12802864</v>
      </c>
      <c r="BY112" s="74">
        <f t="shared" si="62"/>
        <v>12685482.3675</v>
      </c>
      <c r="BZ112" s="74">
        <f t="shared" si="62"/>
        <v>12568118.33813775</v>
      </c>
      <c r="CA112" s="74">
        <f t="shared" si="62"/>
        <v>12450782.4705102</v>
      </c>
      <c r="CB112" s="74">
        <f t="shared" si="62"/>
        <v>12333446.60288265</v>
      </c>
      <c r="CC112" s="74">
        <f t="shared" si="62"/>
        <v>12216122.468841862</v>
      </c>
      <c r="CD112" s="74">
        <f t="shared" si="62"/>
        <v>12098780.734420931</v>
      </c>
      <c r="CE112" s="74">
        <f t="shared" si="62"/>
        <v>11981439</v>
      </c>
      <c r="CF112" s="74"/>
      <c r="CG112" s="74">
        <f t="shared" si="63"/>
        <v>12802864</v>
      </c>
      <c r="CH112" s="74">
        <f t="shared" si="88"/>
        <v>12685482.3675</v>
      </c>
      <c r="CI112" s="74">
        <f t="shared" si="88"/>
        <v>12568118.33813775</v>
      </c>
      <c r="CJ112" s="74">
        <f t="shared" si="88"/>
        <v>12450782.4705102</v>
      </c>
      <c r="CK112" s="74">
        <f t="shared" si="88"/>
        <v>12333446.60288265</v>
      </c>
      <c r="CL112" s="74">
        <f t="shared" si="88"/>
        <v>12216122.468841862</v>
      </c>
      <c r="CM112" s="74">
        <f t="shared" si="88"/>
        <v>12098780.734420931</v>
      </c>
      <c r="CN112" s="74">
        <f t="shared" si="88"/>
        <v>11981439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 s="124">
        <v>0</v>
      </c>
      <c r="H113" s="6">
        <v>87</v>
      </c>
      <c r="I113" s="2" t="s">
        <v>274</v>
      </c>
      <c r="J113" s="60"/>
      <c r="K113" s="61">
        <v>219.2</v>
      </c>
      <c r="L113" s="62"/>
      <c r="M113" s="63">
        <v>65</v>
      </c>
      <c r="N113" s="64">
        <f t="shared" si="65"/>
        <v>19.5</v>
      </c>
      <c r="O113" s="64">
        <f t="shared" si="66"/>
        <v>131.52000000000001</v>
      </c>
      <c r="P113" s="64">
        <f t="shared" si="67"/>
        <v>0</v>
      </c>
      <c r="Q113" s="64">
        <f t="shared" si="68"/>
        <v>0</v>
      </c>
      <c r="R113" s="65">
        <f t="shared" si="69"/>
        <v>0.3</v>
      </c>
      <c r="S113" s="65">
        <f t="shared" si="51"/>
        <v>0</v>
      </c>
      <c r="T113" s="64">
        <f t="shared" si="52"/>
        <v>0</v>
      </c>
      <c r="U113" s="64">
        <f t="shared" si="70"/>
        <v>0</v>
      </c>
      <c r="V113" s="63">
        <v>9</v>
      </c>
      <c r="W113" s="64">
        <f t="shared" si="71"/>
        <v>2.25</v>
      </c>
      <c r="X113" s="27">
        <f t="shared" si="72"/>
        <v>19.5</v>
      </c>
      <c r="Y113" s="11">
        <f t="shared" si="73"/>
        <v>240.95</v>
      </c>
      <c r="Z113" s="123">
        <v>738974293.66999996</v>
      </c>
      <c r="AA113" s="121">
        <v>2100</v>
      </c>
      <c r="AB113" s="27">
        <f t="shared" si="53"/>
        <v>351892.52</v>
      </c>
      <c r="AC113" s="10">
        <f t="shared" si="54"/>
        <v>1.27719</v>
      </c>
      <c r="AD113" s="121">
        <v>111000</v>
      </c>
      <c r="AE113" s="10">
        <f t="shared" si="55"/>
        <v>0.76367200000000002</v>
      </c>
      <c r="AF113" s="10">
        <f t="shared" si="83"/>
        <v>-0.12313499999999999</v>
      </c>
      <c r="AG113" s="66">
        <f t="shared" si="56"/>
        <v>0.01</v>
      </c>
      <c r="AH113" s="67">
        <f t="shared" si="57"/>
        <v>0</v>
      </c>
      <c r="AI113" s="68">
        <f t="shared" si="74"/>
        <v>0.01</v>
      </c>
      <c r="AJ113" s="63">
        <v>218</v>
      </c>
      <c r="AK113">
        <v>13</v>
      </c>
      <c r="AL113" s="26">
        <f t="shared" si="75"/>
        <v>283400</v>
      </c>
      <c r="AM113" s="63">
        <v>0</v>
      </c>
      <c r="AN113">
        <v>0</v>
      </c>
      <c r="AO113" s="26">
        <f t="shared" si="76"/>
        <v>0</v>
      </c>
      <c r="AP113" s="26">
        <f t="shared" si="58"/>
        <v>27769</v>
      </c>
      <c r="AQ113" s="26">
        <f t="shared" si="77"/>
        <v>311169</v>
      </c>
      <c r="AR113" s="69">
        <v>102178</v>
      </c>
      <c r="AS113" s="69">
        <f t="shared" si="84"/>
        <v>311169</v>
      </c>
      <c r="AT113" s="63">
        <v>250614</v>
      </c>
      <c r="AU113" s="26">
        <f t="shared" si="85"/>
        <v>60555</v>
      </c>
      <c r="AV113" s="70" t="str">
        <f t="shared" si="87"/>
        <v>Yes</v>
      </c>
      <c r="AW113" s="69">
        <f t="shared" si="78"/>
        <v>60555</v>
      </c>
      <c r="AX113" s="71">
        <f t="shared" si="79"/>
        <v>311169</v>
      </c>
      <c r="AY113" s="72">
        <f t="shared" si="86"/>
        <v>311169</v>
      </c>
      <c r="AZ113" s="73">
        <f t="shared" si="80"/>
        <v>60555</v>
      </c>
      <c r="BA113" s="73"/>
      <c r="BB113" s="73">
        <f t="shared" si="81"/>
        <v>12668.561815693431</v>
      </c>
      <c r="BC113" s="26"/>
      <c r="BE113" s="74">
        <f t="shared" si="82"/>
        <v>0</v>
      </c>
      <c r="BF113" s="74">
        <f t="shared" si="59"/>
        <v>0</v>
      </c>
      <c r="BG113" s="74">
        <f t="shared" si="59"/>
        <v>0</v>
      </c>
      <c r="BH113" s="74">
        <f t="shared" si="59"/>
        <v>0</v>
      </c>
      <c r="BI113" s="74">
        <f t="shared" si="59"/>
        <v>0</v>
      </c>
      <c r="BJ113" s="74">
        <f t="shared" si="59"/>
        <v>0</v>
      </c>
      <c r="BK113" s="74">
        <f t="shared" si="59"/>
        <v>0</v>
      </c>
      <c r="BL113" s="74">
        <f t="shared" si="59"/>
        <v>0</v>
      </c>
      <c r="BM113" s="74"/>
      <c r="BO113" s="74">
        <f t="shared" si="60"/>
        <v>0</v>
      </c>
      <c r="BP113" s="74">
        <f t="shared" si="60"/>
        <v>0</v>
      </c>
      <c r="BQ113" s="74">
        <f t="shared" si="60"/>
        <v>0</v>
      </c>
      <c r="BR113" s="74">
        <f t="shared" si="60"/>
        <v>0</v>
      </c>
      <c r="BS113" s="74">
        <f t="shared" si="60"/>
        <v>0</v>
      </c>
      <c r="BT113" s="74">
        <f t="shared" si="60"/>
        <v>0</v>
      </c>
      <c r="BU113" s="74">
        <f t="shared" si="60"/>
        <v>0</v>
      </c>
      <c r="BV113" s="74">
        <f t="shared" si="45"/>
        <v>0</v>
      </c>
      <c r="BX113" s="74">
        <f t="shared" si="61"/>
        <v>311169</v>
      </c>
      <c r="BY113" s="74">
        <f t="shared" si="62"/>
        <v>311169</v>
      </c>
      <c r="BZ113" s="74">
        <f t="shared" si="62"/>
        <v>311169</v>
      </c>
      <c r="CA113" s="74">
        <f t="shared" si="62"/>
        <v>311169</v>
      </c>
      <c r="CB113" s="74">
        <f t="shared" si="62"/>
        <v>311169</v>
      </c>
      <c r="CC113" s="74">
        <f t="shared" si="62"/>
        <v>311169</v>
      </c>
      <c r="CD113" s="74">
        <f t="shared" si="62"/>
        <v>311169</v>
      </c>
      <c r="CE113" s="74">
        <f t="shared" si="62"/>
        <v>311169</v>
      </c>
      <c r="CF113" s="74"/>
      <c r="CG113" s="74">
        <f t="shared" si="63"/>
        <v>311169</v>
      </c>
      <c r="CH113" s="74">
        <f t="shared" si="88"/>
        <v>311169</v>
      </c>
      <c r="CI113" s="74">
        <f t="shared" si="88"/>
        <v>311169</v>
      </c>
      <c r="CJ113" s="74">
        <f t="shared" si="88"/>
        <v>311169</v>
      </c>
      <c r="CK113" s="74">
        <f t="shared" si="88"/>
        <v>311169</v>
      </c>
      <c r="CL113" s="74">
        <f t="shared" si="88"/>
        <v>311169</v>
      </c>
      <c r="CM113" s="74">
        <f t="shared" si="88"/>
        <v>311169</v>
      </c>
      <c r="CN113" s="74">
        <f t="shared" si="88"/>
        <v>311169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 s="124">
        <v>21</v>
      </c>
      <c r="H114" s="6">
        <v>88</v>
      </c>
      <c r="I114" s="2" t="s">
        <v>275</v>
      </c>
      <c r="J114" s="60"/>
      <c r="K114" s="61">
        <v>4521.99</v>
      </c>
      <c r="L114" s="76"/>
      <c r="M114" s="63">
        <v>2584</v>
      </c>
      <c r="N114" s="64">
        <f t="shared" si="65"/>
        <v>775.2</v>
      </c>
      <c r="O114" s="64">
        <f t="shared" si="66"/>
        <v>2713.19</v>
      </c>
      <c r="P114" s="64">
        <f t="shared" si="67"/>
        <v>0</v>
      </c>
      <c r="Q114" s="64">
        <f t="shared" si="68"/>
        <v>0</v>
      </c>
      <c r="R114" s="65">
        <f t="shared" si="69"/>
        <v>0.56999999999999995</v>
      </c>
      <c r="S114" s="65">
        <f t="shared" si="51"/>
        <v>0</v>
      </c>
      <c r="T114" s="64">
        <f t="shared" si="52"/>
        <v>0</v>
      </c>
      <c r="U114" s="64">
        <f t="shared" si="70"/>
        <v>0</v>
      </c>
      <c r="V114" s="63">
        <v>579</v>
      </c>
      <c r="W114" s="64">
        <f t="shared" si="71"/>
        <v>144.75</v>
      </c>
      <c r="X114" s="27">
        <f t="shared" si="72"/>
        <v>775.2</v>
      </c>
      <c r="Y114" s="11">
        <f t="shared" si="73"/>
        <v>5441.94</v>
      </c>
      <c r="Z114" s="123">
        <v>3715175263.3299999</v>
      </c>
      <c r="AA114" s="121">
        <v>31634</v>
      </c>
      <c r="AB114" s="27">
        <f t="shared" si="53"/>
        <v>117442.48</v>
      </c>
      <c r="AC114" s="10">
        <f t="shared" si="54"/>
        <v>0.42625600000000002</v>
      </c>
      <c r="AD114" s="121">
        <v>92184</v>
      </c>
      <c r="AE114" s="10">
        <f t="shared" si="55"/>
        <v>0.63421899999999998</v>
      </c>
      <c r="AF114" s="10">
        <f t="shared" si="83"/>
        <v>0.511355</v>
      </c>
      <c r="AG114" s="66">
        <f t="shared" si="56"/>
        <v>0.511355</v>
      </c>
      <c r="AH114" s="67">
        <f t="shared" si="57"/>
        <v>0</v>
      </c>
      <c r="AI114" s="68">
        <f t="shared" si="74"/>
        <v>0.511355</v>
      </c>
      <c r="AJ114" s="63">
        <v>0</v>
      </c>
      <c r="AK114">
        <v>0</v>
      </c>
      <c r="AL114" s="26">
        <f t="shared" si="75"/>
        <v>0</v>
      </c>
      <c r="AM114" s="63">
        <v>0</v>
      </c>
      <c r="AN114">
        <v>0</v>
      </c>
      <c r="AO114" s="26">
        <f t="shared" si="76"/>
        <v>0</v>
      </c>
      <c r="AP114" s="26">
        <f t="shared" si="58"/>
        <v>32071346</v>
      </c>
      <c r="AQ114" s="26">
        <f t="shared" si="77"/>
        <v>32071346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85"/>
        <v>2025240</v>
      </c>
      <c r="AV114" s="70" t="str">
        <f t="shared" si="87"/>
        <v>No</v>
      </c>
      <c r="AW114" s="69">
        <f t="shared" si="78"/>
        <v>0</v>
      </c>
      <c r="AX114" s="71">
        <f t="shared" si="79"/>
        <v>34096586</v>
      </c>
      <c r="AY114" s="72">
        <f t="shared" si="86"/>
        <v>34096586</v>
      </c>
      <c r="AZ114" s="73">
        <f t="shared" si="80"/>
        <v>0</v>
      </c>
      <c r="BA114" s="73"/>
      <c r="BB114" s="73">
        <f t="shared" si="81"/>
        <v>13869.636708617223</v>
      </c>
      <c r="BC114" s="26"/>
      <c r="BE114" s="74">
        <f t="shared" si="82"/>
        <v>-2025240</v>
      </c>
      <c r="BF114" s="74">
        <f t="shared" si="59"/>
        <v>-2025240</v>
      </c>
      <c r="BG114" s="74">
        <f t="shared" si="59"/>
        <v>-2025240</v>
      </c>
      <c r="BH114" s="74">
        <f t="shared" si="59"/>
        <v>-2025240</v>
      </c>
      <c r="BI114" s="74">
        <f t="shared" si="59"/>
        <v>-2025240</v>
      </c>
      <c r="BJ114" s="74">
        <f t="shared" si="59"/>
        <v>-2025240</v>
      </c>
      <c r="BK114" s="74">
        <f t="shared" si="59"/>
        <v>-2025240</v>
      </c>
      <c r="BL114" s="74">
        <f t="shared" si="59"/>
        <v>-2025240</v>
      </c>
      <c r="BM114" s="74"/>
      <c r="BO114" s="74">
        <f t="shared" si="60"/>
        <v>0</v>
      </c>
      <c r="BP114" s="74">
        <f t="shared" si="60"/>
        <v>-289406.79599999997</v>
      </c>
      <c r="BQ114" s="74">
        <f t="shared" si="60"/>
        <v>-337607.50799999997</v>
      </c>
      <c r="BR114" s="74">
        <f t="shared" si="60"/>
        <v>-405048</v>
      </c>
      <c r="BS114" s="74">
        <f t="shared" si="60"/>
        <v>-506310</v>
      </c>
      <c r="BT114" s="74">
        <f t="shared" si="60"/>
        <v>-675012.49199999997</v>
      </c>
      <c r="BU114" s="74">
        <f t="shared" si="60"/>
        <v>-1012620</v>
      </c>
      <c r="BV114" s="74">
        <f t="shared" si="45"/>
        <v>-2025240</v>
      </c>
      <c r="BX114" s="74">
        <f t="shared" si="61"/>
        <v>34096586</v>
      </c>
      <c r="BY114" s="74">
        <f t="shared" si="62"/>
        <v>33807179.204000004</v>
      </c>
      <c r="BZ114" s="74">
        <f t="shared" si="62"/>
        <v>33758978.491999999</v>
      </c>
      <c r="CA114" s="74">
        <f t="shared" si="62"/>
        <v>33691538</v>
      </c>
      <c r="CB114" s="74">
        <f t="shared" si="62"/>
        <v>33590276</v>
      </c>
      <c r="CC114" s="74">
        <f t="shared" si="62"/>
        <v>33421573.508000001</v>
      </c>
      <c r="CD114" s="74">
        <f t="shared" si="62"/>
        <v>33083966</v>
      </c>
      <c r="CE114" s="74">
        <f t="shared" si="62"/>
        <v>32071346</v>
      </c>
      <c r="CF114" s="74"/>
      <c r="CG114" s="74">
        <f t="shared" si="63"/>
        <v>34096586</v>
      </c>
      <c r="CH114" s="74">
        <f t="shared" si="88"/>
        <v>34096586</v>
      </c>
      <c r="CI114" s="74">
        <f t="shared" si="88"/>
        <v>34096586</v>
      </c>
      <c r="CJ114" s="74">
        <f t="shared" si="88"/>
        <v>34096586</v>
      </c>
      <c r="CK114" s="74">
        <f t="shared" si="88"/>
        <v>34096586</v>
      </c>
      <c r="CL114" s="74">
        <f t="shared" si="88"/>
        <v>34096586</v>
      </c>
      <c r="CM114" s="74">
        <f t="shared" si="88"/>
        <v>34096586</v>
      </c>
      <c r="CN114" s="74">
        <f t="shared" si="88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 s="124">
        <v>3</v>
      </c>
      <c r="H115" s="6">
        <v>89</v>
      </c>
      <c r="I115" s="2" t="s">
        <v>276</v>
      </c>
      <c r="J115" s="60"/>
      <c r="K115" s="61">
        <v>11285.15</v>
      </c>
      <c r="L115" s="76"/>
      <c r="M115" s="63">
        <v>8436</v>
      </c>
      <c r="N115" s="64">
        <f t="shared" si="65"/>
        <v>2530.8000000000002</v>
      </c>
      <c r="O115" s="64">
        <f t="shared" si="66"/>
        <v>6771.09</v>
      </c>
      <c r="P115" s="64">
        <f t="shared" si="67"/>
        <v>1664.9099999999999</v>
      </c>
      <c r="Q115" s="64">
        <f t="shared" si="68"/>
        <v>249.74</v>
      </c>
      <c r="R115" s="65">
        <f t="shared" si="69"/>
        <v>0.75</v>
      </c>
      <c r="S115" s="65">
        <f t="shared" si="51"/>
        <v>0.15000000000000002</v>
      </c>
      <c r="T115" s="64">
        <f t="shared" si="52"/>
        <v>1692.77</v>
      </c>
      <c r="U115" s="64">
        <f t="shared" si="70"/>
        <v>253.92</v>
      </c>
      <c r="V115" s="63">
        <v>2183</v>
      </c>
      <c r="W115" s="64">
        <f t="shared" si="71"/>
        <v>545.75</v>
      </c>
      <c r="X115" s="27">
        <f t="shared" si="72"/>
        <v>2530.8000000000002</v>
      </c>
      <c r="Y115" s="11">
        <f t="shared" si="73"/>
        <v>14611.44</v>
      </c>
      <c r="Z115" s="123">
        <v>6126566265.3299999</v>
      </c>
      <c r="AA115" s="121">
        <v>73301</v>
      </c>
      <c r="AB115" s="27">
        <f t="shared" si="53"/>
        <v>83580.94</v>
      </c>
      <c r="AC115" s="10">
        <f t="shared" si="54"/>
        <v>0.30335600000000001</v>
      </c>
      <c r="AD115" s="121">
        <v>57036</v>
      </c>
      <c r="AE115" s="10">
        <f t="shared" si="55"/>
        <v>0.392403</v>
      </c>
      <c r="AF115" s="10">
        <f t="shared" si="83"/>
        <v>0.66993000000000003</v>
      </c>
      <c r="AG115" s="66">
        <f t="shared" si="56"/>
        <v>0.66993000000000003</v>
      </c>
      <c r="AH115" s="67">
        <f t="shared" si="57"/>
        <v>0.06</v>
      </c>
      <c r="AI115" s="68">
        <f t="shared" si="74"/>
        <v>0.72992999999999997</v>
      </c>
      <c r="AJ115" s="63">
        <v>0</v>
      </c>
      <c r="AK115">
        <v>0</v>
      </c>
      <c r="AL115" s="26">
        <f t="shared" si="75"/>
        <v>0</v>
      </c>
      <c r="AM115" s="63">
        <v>0</v>
      </c>
      <c r="AN115">
        <v>0</v>
      </c>
      <c r="AO115" s="26">
        <f t="shared" si="76"/>
        <v>0</v>
      </c>
      <c r="AP115" s="26">
        <f t="shared" si="58"/>
        <v>122917910</v>
      </c>
      <c r="AQ115" s="26">
        <f t="shared" si="77"/>
        <v>122917910</v>
      </c>
      <c r="AR115" s="69">
        <v>86195269</v>
      </c>
      <c r="AS115" s="69">
        <f t="shared" si="84"/>
        <v>122917910</v>
      </c>
      <c r="AT115" s="63">
        <v>115859537</v>
      </c>
      <c r="AU115" s="26">
        <f t="shared" si="85"/>
        <v>7058373</v>
      </c>
      <c r="AV115" s="70" t="str">
        <f t="shared" si="87"/>
        <v>Yes</v>
      </c>
      <c r="AW115" s="69">
        <f t="shared" si="78"/>
        <v>7058373</v>
      </c>
      <c r="AX115" s="71">
        <f t="shared" si="79"/>
        <v>122917910</v>
      </c>
      <c r="AY115" s="72">
        <f t="shared" si="86"/>
        <v>122917910</v>
      </c>
      <c r="AZ115" s="73">
        <f t="shared" si="80"/>
        <v>7058373</v>
      </c>
      <c r="BA115" s="73"/>
      <c r="BB115" s="73">
        <f t="shared" si="81"/>
        <v>14921.985618268256</v>
      </c>
      <c r="BC115" s="26"/>
      <c r="BE115" s="74">
        <f t="shared" si="82"/>
        <v>0</v>
      </c>
      <c r="BF115" s="74">
        <f t="shared" si="59"/>
        <v>0</v>
      </c>
      <c r="BG115" s="74">
        <f t="shared" si="59"/>
        <v>0</v>
      </c>
      <c r="BH115" s="74">
        <f t="shared" si="59"/>
        <v>0</v>
      </c>
      <c r="BI115" s="74">
        <f t="shared" si="59"/>
        <v>0</v>
      </c>
      <c r="BJ115" s="74">
        <f t="shared" si="59"/>
        <v>0</v>
      </c>
      <c r="BK115" s="74">
        <f t="shared" si="59"/>
        <v>0</v>
      </c>
      <c r="BL115" s="74">
        <f t="shared" si="59"/>
        <v>0</v>
      </c>
      <c r="BM115" s="74"/>
      <c r="BO115" s="74">
        <f t="shared" si="60"/>
        <v>0</v>
      </c>
      <c r="BP115" s="74">
        <f t="shared" si="60"/>
        <v>0</v>
      </c>
      <c r="BQ115" s="74">
        <f t="shared" si="60"/>
        <v>0</v>
      </c>
      <c r="BR115" s="74">
        <f t="shared" si="60"/>
        <v>0</v>
      </c>
      <c r="BS115" s="74">
        <f t="shared" si="60"/>
        <v>0</v>
      </c>
      <c r="BT115" s="74">
        <f t="shared" si="60"/>
        <v>0</v>
      </c>
      <c r="BU115" s="74">
        <f t="shared" si="60"/>
        <v>0</v>
      </c>
      <c r="BV115" s="74">
        <f t="shared" si="45"/>
        <v>0</v>
      </c>
      <c r="BX115" s="74">
        <f t="shared" si="61"/>
        <v>122917910</v>
      </c>
      <c r="BY115" s="74">
        <f t="shared" si="62"/>
        <v>122917910</v>
      </c>
      <c r="BZ115" s="74">
        <f t="shared" si="62"/>
        <v>122917910</v>
      </c>
      <c r="CA115" s="74">
        <f t="shared" si="62"/>
        <v>122917910</v>
      </c>
      <c r="CB115" s="74">
        <f t="shared" si="62"/>
        <v>122917910</v>
      </c>
      <c r="CC115" s="74">
        <f t="shared" si="62"/>
        <v>122917910</v>
      </c>
      <c r="CD115" s="74">
        <f t="shared" si="62"/>
        <v>122917910</v>
      </c>
      <c r="CE115" s="74">
        <f t="shared" si="62"/>
        <v>122917910</v>
      </c>
      <c r="CF115" s="74"/>
      <c r="CG115" s="74">
        <f t="shared" si="63"/>
        <v>122917910</v>
      </c>
      <c r="CH115" s="74">
        <f t="shared" si="88"/>
        <v>122917910</v>
      </c>
      <c r="CI115" s="74">
        <f t="shared" si="88"/>
        <v>122917910</v>
      </c>
      <c r="CJ115" s="74">
        <f t="shared" si="88"/>
        <v>122917910</v>
      </c>
      <c r="CK115" s="74">
        <f t="shared" si="88"/>
        <v>122917910</v>
      </c>
      <c r="CL115" s="74">
        <f t="shared" si="88"/>
        <v>122917910</v>
      </c>
      <c r="CM115" s="74">
        <f t="shared" si="88"/>
        <v>122917910</v>
      </c>
      <c r="CN115" s="74">
        <f t="shared" si="88"/>
        <v>122917910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 s="124">
        <v>0</v>
      </c>
      <c r="H116" s="6">
        <v>90</v>
      </c>
      <c r="I116" s="2" t="s">
        <v>277</v>
      </c>
      <c r="J116" s="60"/>
      <c r="K116" s="61">
        <v>4100.7299999999996</v>
      </c>
      <c r="L116" s="62"/>
      <c r="M116" s="63">
        <v>7</v>
      </c>
      <c r="N116" s="64">
        <f t="shared" si="65"/>
        <v>2.1</v>
      </c>
      <c r="O116" s="64">
        <f t="shared" si="66"/>
        <v>2460.44</v>
      </c>
      <c r="P116" s="64">
        <f t="shared" si="67"/>
        <v>0</v>
      </c>
      <c r="Q116" s="64">
        <f t="shared" si="68"/>
        <v>0</v>
      </c>
      <c r="R116" s="65">
        <f t="shared" si="69"/>
        <v>0</v>
      </c>
      <c r="S116" s="65">
        <f t="shared" si="51"/>
        <v>0</v>
      </c>
      <c r="T116" s="64">
        <f t="shared" si="52"/>
        <v>0</v>
      </c>
      <c r="U116" s="64">
        <f t="shared" si="70"/>
        <v>0</v>
      </c>
      <c r="V116" s="63">
        <v>19</v>
      </c>
      <c r="W116" s="64">
        <f t="shared" si="71"/>
        <v>4.75</v>
      </c>
      <c r="X116" s="27">
        <f t="shared" si="72"/>
        <v>2.1</v>
      </c>
      <c r="Y116" s="11">
        <f t="shared" si="73"/>
        <v>4107.58</v>
      </c>
      <c r="Z116" s="123">
        <v>14321073212.33</v>
      </c>
      <c r="AA116" s="121">
        <v>20704</v>
      </c>
      <c r="AB116" s="27">
        <f t="shared" si="53"/>
        <v>691705.62</v>
      </c>
      <c r="AC116" s="10">
        <f t="shared" si="54"/>
        <v>2.5105379999999999</v>
      </c>
      <c r="AD116" s="121">
        <v>250000</v>
      </c>
      <c r="AE116" s="10">
        <f t="shared" si="55"/>
        <v>1.719981</v>
      </c>
      <c r="AF116" s="10">
        <f t="shared" si="83"/>
        <v>-1.273371</v>
      </c>
      <c r="AG116" s="66">
        <f t="shared" si="56"/>
        <v>0.01</v>
      </c>
      <c r="AH116" s="67">
        <f t="shared" si="57"/>
        <v>0</v>
      </c>
      <c r="AI116" s="68">
        <f t="shared" si="74"/>
        <v>0.01</v>
      </c>
      <c r="AJ116" s="63">
        <v>0</v>
      </c>
      <c r="AK116">
        <v>0</v>
      </c>
      <c r="AL116" s="26">
        <f t="shared" si="75"/>
        <v>0</v>
      </c>
      <c r="AM116" s="63">
        <v>0</v>
      </c>
      <c r="AN116">
        <v>0</v>
      </c>
      <c r="AO116" s="26">
        <f t="shared" si="76"/>
        <v>0</v>
      </c>
      <c r="AP116" s="26">
        <f t="shared" si="58"/>
        <v>473399</v>
      </c>
      <c r="AQ116" s="26">
        <f t="shared" si="77"/>
        <v>473399</v>
      </c>
      <c r="AR116" s="69">
        <v>339590</v>
      </c>
      <c r="AS116" s="69">
        <f t="shared" si="84"/>
        <v>473399</v>
      </c>
      <c r="AT116" s="63">
        <v>454820</v>
      </c>
      <c r="AU116" s="26">
        <f t="shared" si="85"/>
        <v>18579</v>
      </c>
      <c r="AV116" s="70" t="str">
        <f t="shared" si="87"/>
        <v>Yes</v>
      </c>
      <c r="AW116" s="69">
        <f t="shared" si="78"/>
        <v>18579</v>
      </c>
      <c r="AX116" s="71">
        <f t="shared" si="79"/>
        <v>473399</v>
      </c>
      <c r="AY116" s="72">
        <f t="shared" si="86"/>
        <v>473399</v>
      </c>
      <c r="AZ116" s="73">
        <f t="shared" si="80"/>
        <v>18579</v>
      </c>
      <c r="BA116" s="73"/>
      <c r="BB116" s="73">
        <f t="shared" si="81"/>
        <v>11544.251755175299</v>
      </c>
      <c r="BC116" s="26"/>
      <c r="BE116" s="74">
        <f t="shared" si="82"/>
        <v>0</v>
      </c>
      <c r="BF116" s="74">
        <f t="shared" si="59"/>
        <v>0</v>
      </c>
      <c r="BG116" s="74">
        <f t="shared" si="59"/>
        <v>0</v>
      </c>
      <c r="BH116" s="74">
        <f t="shared" si="59"/>
        <v>0</v>
      </c>
      <c r="BI116" s="74">
        <f t="shared" si="59"/>
        <v>0</v>
      </c>
      <c r="BJ116" s="74">
        <f t="shared" si="59"/>
        <v>0</v>
      </c>
      <c r="BK116" s="74">
        <f t="shared" si="59"/>
        <v>0</v>
      </c>
      <c r="BL116" s="74">
        <f t="shared" si="59"/>
        <v>0</v>
      </c>
      <c r="BM116" s="74"/>
      <c r="BO116" s="74">
        <f t="shared" si="60"/>
        <v>0</v>
      </c>
      <c r="BP116" s="74">
        <f t="shared" si="60"/>
        <v>0</v>
      </c>
      <c r="BQ116" s="74">
        <f t="shared" si="60"/>
        <v>0</v>
      </c>
      <c r="BR116" s="74">
        <f t="shared" si="60"/>
        <v>0</v>
      </c>
      <c r="BS116" s="74">
        <f t="shared" si="60"/>
        <v>0</v>
      </c>
      <c r="BT116" s="74">
        <f t="shared" si="60"/>
        <v>0</v>
      </c>
      <c r="BU116" s="74">
        <f t="shared" si="60"/>
        <v>0</v>
      </c>
      <c r="BV116" s="74">
        <f t="shared" si="45"/>
        <v>0</v>
      </c>
      <c r="BX116" s="74">
        <f t="shared" si="61"/>
        <v>473399</v>
      </c>
      <c r="BY116" s="74">
        <f t="shared" si="62"/>
        <v>473399</v>
      </c>
      <c r="BZ116" s="74">
        <f t="shared" si="62"/>
        <v>473399</v>
      </c>
      <c r="CA116" s="74">
        <f t="shared" si="62"/>
        <v>473399</v>
      </c>
      <c r="CB116" s="74">
        <f t="shared" si="62"/>
        <v>473399</v>
      </c>
      <c r="CC116" s="74">
        <f t="shared" si="62"/>
        <v>473399</v>
      </c>
      <c r="CD116" s="74">
        <f t="shared" si="62"/>
        <v>473399</v>
      </c>
      <c r="CE116" s="74">
        <f t="shared" si="62"/>
        <v>473399</v>
      </c>
      <c r="CF116" s="74"/>
      <c r="CG116" s="74">
        <f t="shared" si="63"/>
        <v>473399</v>
      </c>
      <c r="CH116" s="74">
        <f t="shared" si="88"/>
        <v>473399</v>
      </c>
      <c r="CI116" s="74">
        <f t="shared" si="88"/>
        <v>473399</v>
      </c>
      <c r="CJ116" s="74">
        <f t="shared" si="88"/>
        <v>473399</v>
      </c>
      <c r="CK116" s="74">
        <f t="shared" si="88"/>
        <v>473399</v>
      </c>
      <c r="CL116" s="74">
        <f t="shared" si="88"/>
        <v>473399</v>
      </c>
      <c r="CM116" s="74">
        <f t="shared" si="88"/>
        <v>473399</v>
      </c>
      <c r="CN116" s="74">
        <f t="shared" si="88"/>
        <v>473399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 s="124">
        <v>0</v>
      </c>
      <c r="H117" s="6">
        <v>91</v>
      </c>
      <c r="I117" s="2" t="s">
        <v>278</v>
      </c>
      <c r="J117" s="60"/>
      <c r="K117" s="61">
        <v>2069.44</v>
      </c>
      <c r="L117" s="62"/>
      <c r="M117" s="63">
        <v>400</v>
      </c>
      <c r="N117" s="64">
        <f t="shared" si="65"/>
        <v>120</v>
      </c>
      <c r="O117" s="64">
        <f t="shared" si="66"/>
        <v>1241.6600000000001</v>
      </c>
      <c r="P117" s="64">
        <f t="shared" si="67"/>
        <v>0</v>
      </c>
      <c r="Q117" s="64">
        <f t="shared" si="68"/>
        <v>0</v>
      </c>
      <c r="R117" s="65">
        <f t="shared" si="69"/>
        <v>0.19</v>
      </c>
      <c r="S117" s="65">
        <f t="shared" si="51"/>
        <v>0</v>
      </c>
      <c r="T117" s="64">
        <f t="shared" si="52"/>
        <v>0</v>
      </c>
      <c r="U117" s="64">
        <f t="shared" si="70"/>
        <v>0</v>
      </c>
      <c r="V117" s="63">
        <v>91</v>
      </c>
      <c r="W117" s="64">
        <f t="shared" si="71"/>
        <v>22.75</v>
      </c>
      <c r="X117" s="27">
        <f t="shared" si="72"/>
        <v>120</v>
      </c>
      <c r="Y117" s="11">
        <f t="shared" si="73"/>
        <v>2212.19</v>
      </c>
      <c r="Z117" s="123">
        <v>3706065413.3299999</v>
      </c>
      <c r="AA117" s="121">
        <v>13558</v>
      </c>
      <c r="AB117" s="27">
        <f t="shared" si="53"/>
        <v>273348.98</v>
      </c>
      <c r="AC117" s="10">
        <f t="shared" si="54"/>
        <v>0.99211700000000003</v>
      </c>
      <c r="AD117" s="121">
        <v>143864</v>
      </c>
      <c r="AE117" s="10">
        <f t="shared" si="55"/>
        <v>0.98977300000000001</v>
      </c>
      <c r="AF117" s="10">
        <f t="shared" si="83"/>
        <v>8.5859999999999999E-3</v>
      </c>
      <c r="AG117" s="66">
        <f t="shared" si="56"/>
        <v>0.01</v>
      </c>
      <c r="AH117" s="67">
        <f t="shared" si="57"/>
        <v>0</v>
      </c>
      <c r="AI117" s="68">
        <f t="shared" si="74"/>
        <v>0.01</v>
      </c>
      <c r="AJ117" s="63">
        <v>0</v>
      </c>
      <c r="AK117">
        <v>0</v>
      </c>
      <c r="AL117" s="26">
        <f t="shared" si="75"/>
        <v>0</v>
      </c>
      <c r="AM117" s="63">
        <v>0</v>
      </c>
      <c r="AN117">
        <v>0</v>
      </c>
      <c r="AO117" s="26">
        <f t="shared" si="76"/>
        <v>0</v>
      </c>
      <c r="AP117" s="26">
        <f t="shared" si="58"/>
        <v>254955</v>
      </c>
      <c r="AQ117" s="26">
        <f t="shared" si="77"/>
        <v>254955</v>
      </c>
      <c r="AR117" s="69">
        <v>4338569</v>
      </c>
      <c r="AS117" s="69">
        <f t="shared" si="84"/>
        <v>254955</v>
      </c>
      <c r="AT117" s="63">
        <v>3481120</v>
      </c>
      <c r="AU117" s="26">
        <f t="shared" si="85"/>
        <v>3226165</v>
      </c>
      <c r="AV117" s="70" t="str">
        <f t="shared" si="87"/>
        <v>No</v>
      </c>
      <c r="AW117" s="69">
        <f t="shared" si="78"/>
        <v>0</v>
      </c>
      <c r="AX117" s="71">
        <f t="shared" si="79"/>
        <v>3481120</v>
      </c>
      <c r="AY117" s="72">
        <f t="shared" si="86"/>
        <v>3481120</v>
      </c>
      <c r="AZ117" s="73">
        <f t="shared" si="80"/>
        <v>0</v>
      </c>
      <c r="BA117" s="73"/>
      <c r="BB117" s="73">
        <f t="shared" si="81"/>
        <v>12319.994660391216</v>
      </c>
      <c r="BC117" s="26"/>
      <c r="BE117" s="74">
        <f t="shared" si="82"/>
        <v>-3226165</v>
      </c>
      <c r="BF117" s="74">
        <f t="shared" si="59"/>
        <v>-3226165</v>
      </c>
      <c r="BG117" s="74">
        <f t="shared" si="59"/>
        <v>-2765146.0214999998</v>
      </c>
      <c r="BH117" s="74">
        <f t="shared" si="59"/>
        <v>-2304196.17971595</v>
      </c>
      <c r="BI117" s="74">
        <f t="shared" si="59"/>
        <v>-1843356.9437727602</v>
      </c>
      <c r="BJ117" s="74">
        <f t="shared" si="59"/>
        <v>-1382517.7078295702</v>
      </c>
      <c r="BK117" s="74">
        <f t="shared" si="59"/>
        <v>-921724.55580997444</v>
      </c>
      <c r="BL117" s="74">
        <f t="shared" si="59"/>
        <v>-460862.27790498722</v>
      </c>
      <c r="BM117" s="74"/>
      <c r="BO117" s="74">
        <f t="shared" si="60"/>
        <v>0</v>
      </c>
      <c r="BP117" s="74">
        <f t="shared" si="60"/>
        <v>-461018.97850000003</v>
      </c>
      <c r="BQ117" s="74">
        <f t="shared" si="60"/>
        <v>-460949.84178404993</v>
      </c>
      <c r="BR117" s="74">
        <f t="shared" si="60"/>
        <v>-460839.23594319005</v>
      </c>
      <c r="BS117" s="74">
        <f t="shared" si="60"/>
        <v>-460839.23594319005</v>
      </c>
      <c r="BT117" s="74">
        <f t="shared" si="60"/>
        <v>-460793.15201959573</v>
      </c>
      <c r="BU117" s="74">
        <f t="shared" si="60"/>
        <v>-460862.27790498722</v>
      </c>
      <c r="BV117" s="74">
        <f t="shared" si="45"/>
        <v>-460862.27790498722</v>
      </c>
      <c r="BX117" s="74">
        <f t="shared" si="61"/>
        <v>3481120</v>
      </c>
      <c r="BY117" s="74">
        <f t="shared" si="62"/>
        <v>3020101.0214999998</v>
      </c>
      <c r="BZ117" s="74">
        <f t="shared" si="62"/>
        <v>2559151.17971595</v>
      </c>
      <c r="CA117" s="74">
        <f t="shared" si="62"/>
        <v>2098311.9437727602</v>
      </c>
      <c r="CB117" s="74">
        <f t="shared" si="62"/>
        <v>1637472.7078295702</v>
      </c>
      <c r="CC117" s="74">
        <f t="shared" si="62"/>
        <v>1176679.5558099744</v>
      </c>
      <c r="CD117" s="74">
        <f t="shared" si="62"/>
        <v>715817.27790498722</v>
      </c>
      <c r="CE117" s="74">
        <f t="shared" si="62"/>
        <v>254955</v>
      </c>
      <c r="CF117" s="74"/>
      <c r="CG117" s="74">
        <f t="shared" si="63"/>
        <v>3481120</v>
      </c>
      <c r="CH117" s="74">
        <f t="shared" si="88"/>
        <v>3020101.0214999998</v>
      </c>
      <c r="CI117" s="74">
        <f t="shared" si="88"/>
        <v>2559151.17971595</v>
      </c>
      <c r="CJ117" s="74">
        <f t="shared" si="88"/>
        <v>2098311.9437727602</v>
      </c>
      <c r="CK117" s="74">
        <f t="shared" si="88"/>
        <v>1637472.7078295702</v>
      </c>
      <c r="CL117" s="74">
        <f t="shared" si="88"/>
        <v>1176679.5558099744</v>
      </c>
      <c r="CM117" s="74">
        <f t="shared" si="88"/>
        <v>715817.27790498722</v>
      </c>
      <c r="CN117" s="74">
        <f t="shared" si="88"/>
        <v>254955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 s="124">
        <v>0</v>
      </c>
      <c r="H118" s="6">
        <v>92</v>
      </c>
      <c r="I118" s="2" t="s">
        <v>279</v>
      </c>
      <c r="J118" s="60"/>
      <c r="K118" s="61">
        <v>831.18</v>
      </c>
      <c r="L118" s="62"/>
      <c r="M118" s="63">
        <v>163</v>
      </c>
      <c r="N118" s="64">
        <f t="shared" si="65"/>
        <v>48.9</v>
      </c>
      <c r="O118" s="64">
        <f t="shared" si="66"/>
        <v>498.71</v>
      </c>
      <c r="P118" s="64">
        <f t="shared" si="67"/>
        <v>0</v>
      </c>
      <c r="Q118" s="64">
        <f t="shared" si="68"/>
        <v>0</v>
      </c>
      <c r="R118" s="65">
        <f t="shared" si="69"/>
        <v>0.2</v>
      </c>
      <c r="S118" s="65">
        <f t="shared" si="51"/>
        <v>0</v>
      </c>
      <c r="T118" s="64">
        <f t="shared" si="52"/>
        <v>0</v>
      </c>
      <c r="U118" s="64">
        <f t="shared" si="70"/>
        <v>0</v>
      </c>
      <c r="V118" s="63">
        <v>8</v>
      </c>
      <c r="W118" s="64">
        <f t="shared" si="71"/>
        <v>2</v>
      </c>
      <c r="X118" s="27">
        <f t="shared" si="72"/>
        <v>48.9</v>
      </c>
      <c r="Y118" s="11">
        <f t="shared" si="73"/>
        <v>882.07999999999993</v>
      </c>
      <c r="Z118" s="123">
        <v>1288634776</v>
      </c>
      <c r="AA118" s="121">
        <v>6684</v>
      </c>
      <c r="AB118" s="27">
        <f t="shared" si="53"/>
        <v>192793.95</v>
      </c>
      <c r="AC118" s="10">
        <f t="shared" si="54"/>
        <v>0.69974400000000003</v>
      </c>
      <c r="AD118" s="121">
        <v>116618</v>
      </c>
      <c r="AE118" s="10">
        <f t="shared" si="55"/>
        <v>0.80232300000000001</v>
      </c>
      <c r="AF118" s="10">
        <f t="shared" si="83"/>
        <v>0.269482</v>
      </c>
      <c r="AG118" s="66">
        <f t="shared" si="56"/>
        <v>0.269482</v>
      </c>
      <c r="AH118" s="67">
        <f t="shared" si="57"/>
        <v>0</v>
      </c>
      <c r="AI118" s="68">
        <f t="shared" si="74"/>
        <v>0.269482</v>
      </c>
      <c r="AJ118" s="63">
        <v>406</v>
      </c>
      <c r="AK118">
        <v>6</v>
      </c>
      <c r="AL118" s="26">
        <f t="shared" si="75"/>
        <v>243600</v>
      </c>
      <c r="AM118" s="63">
        <v>0</v>
      </c>
      <c r="AN118">
        <v>0</v>
      </c>
      <c r="AO118" s="26">
        <f t="shared" si="76"/>
        <v>0</v>
      </c>
      <c r="AP118" s="26">
        <f t="shared" si="58"/>
        <v>2739546</v>
      </c>
      <c r="AQ118" s="26">
        <f t="shared" si="77"/>
        <v>2983146</v>
      </c>
      <c r="AR118" s="69">
        <v>3113169</v>
      </c>
      <c r="AS118" s="69">
        <f t="shared" si="84"/>
        <v>2983146</v>
      </c>
      <c r="AT118" s="63">
        <v>2918203</v>
      </c>
      <c r="AU118" s="26">
        <f t="shared" si="85"/>
        <v>64943</v>
      </c>
      <c r="AV118" s="70" t="str">
        <f t="shared" si="87"/>
        <v>Yes</v>
      </c>
      <c r="AW118" s="69">
        <f t="shared" si="78"/>
        <v>64943</v>
      </c>
      <c r="AX118" s="71">
        <f t="shared" si="79"/>
        <v>2983146</v>
      </c>
      <c r="AY118" s="72">
        <f t="shared" si="86"/>
        <v>2983146</v>
      </c>
      <c r="AZ118" s="73">
        <f t="shared" si="80"/>
        <v>64943</v>
      </c>
      <c r="BA118" s="73"/>
      <c r="BB118" s="73">
        <f t="shared" si="81"/>
        <v>12230.770711518564</v>
      </c>
      <c r="BC118" s="26"/>
      <c r="BE118" s="74">
        <f t="shared" si="82"/>
        <v>0</v>
      </c>
      <c r="BF118" s="74">
        <f t="shared" si="59"/>
        <v>0</v>
      </c>
      <c r="BG118" s="74">
        <f t="shared" si="59"/>
        <v>0</v>
      </c>
      <c r="BH118" s="74">
        <f t="shared" si="59"/>
        <v>0</v>
      </c>
      <c r="BI118" s="74">
        <f t="shared" si="59"/>
        <v>0</v>
      </c>
      <c r="BJ118" s="74">
        <f t="shared" si="59"/>
        <v>0</v>
      </c>
      <c r="BK118" s="74">
        <f t="shared" si="59"/>
        <v>0</v>
      </c>
      <c r="BL118" s="74">
        <f t="shared" si="59"/>
        <v>0</v>
      </c>
      <c r="BM118" s="74"/>
      <c r="BO118" s="74">
        <f t="shared" si="60"/>
        <v>0</v>
      </c>
      <c r="BP118" s="74">
        <f t="shared" si="60"/>
        <v>0</v>
      </c>
      <c r="BQ118" s="74">
        <f t="shared" si="60"/>
        <v>0</v>
      </c>
      <c r="BR118" s="74">
        <f t="shared" si="60"/>
        <v>0</v>
      </c>
      <c r="BS118" s="74">
        <f t="shared" si="60"/>
        <v>0</v>
      </c>
      <c r="BT118" s="74">
        <f t="shared" si="60"/>
        <v>0</v>
      </c>
      <c r="BU118" s="74">
        <f t="shared" si="60"/>
        <v>0</v>
      </c>
      <c r="BV118" s="74">
        <f t="shared" si="45"/>
        <v>0</v>
      </c>
      <c r="BX118" s="74">
        <f t="shared" si="61"/>
        <v>2983146</v>
      </c>
      <c r="BY118" s="74">
        <f t="shared" si="62"/>
        <v>2983146</v>
      </c>
      <c r="BZ118" s="74">
        <f t="shared" si="62"/>
        <v>2983146</v>
      </c>
      <c r="CA118" s="74">
        <f t="shared" si="62"/>
        <v>2983146</v>
      </c>
      <c r="CB118" s="74">
        <f t="shared" si="62"/>
        <v>2983146</v>
      </c>
      <c r="CC118" s="74">
        <f t="shared" si="62"/>
        <v>2983146</v>
      </c>
      <c r="CD118" s="74">
        <f t="shared" si="62"/>
        <v>2983146</v>
      </c>
      <c r="CE118" s="74">
        <f t="shared" si="62"/>
        <v>2983146</v>
      </c>
      <c r="CF118" s="74"/>
      <c r="CG118" s="74">
        <f t="shared" si="63"/>
        <v>2983146</v>
      </c>
      <c r="CH118" s="74">
        <f t="shared" si="88"/>
        <v>2983146</v>
      </c>
      <c r="CI118" s="74">
        <f t="shared" si="88"/>
        <v>2983146</v>
      </c>
      <c r="CJ118" s="74">
        <f t="shared" si="88"/>
        <v>2983146</v>
      </c>
      <c r="CK118" s="74">
        <f t="shared" si="88"/>
        <v>2983146</v>
      </c>
      <c r="CL118" s="74">
        <f t="shared" si="88"/>
        <v>2983146</v>
      </c>
      <c r="CM118" s="74">
        <f t="shared" si="88"/>
        <v>2983146</v>
      </c>
      <c r="CN118" s="74">
        <f t="shared" si="88"/>
        <v>2983146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 s="124">
        <v>6</v>
      </c>
      <c r="H119" s="6">
        <v>93</v>
      </c>
      <c r="I119" s="2" t="s">
        <v>280</v>
      </c>
      <c r="J119" s="60"/>
      <c r="K119" s="61">
        <v>16938</v>
      </c>
      <c r="L119" s="76"/>
      <c r="M119" s="63">
        <v>13171</v>
      </c>
      <c r="N119" s="64">
        <f t="shared" si="65"/>
        <v>3951.3</v>
      </c>
      <c r="O119" s="64">
        <f t="shared" si="66"/>
        <v>10162.799999999999</v>
      </c>
      <c r="P119" s="64">
        <f t="shared" si="67"/>
        <v>3008.2000000000007</v>
      </c>
      <c r="Q119" s="64">
        <f t="shared" si="68"/>
        <v>451.23</v>
      </c>
      <c r="R119" s="65">
        <f t="shared" si="69"/>
        <v>0.78</v>
      </c>
      <c r="S119" s="65">
        <f t="shared" si="51"/>
        <v>0.18000000000000005</v>
      </c>
      <c r="T119" s="64">
        <f t="shared" si="52"/>
        <v>3048.84</v>
      </c>
      <c r="U119" s="64">
        <f t="shared" si="70"/>
        <v>457.33</v>
      </c>
      <c r="V119" s="63">
        <v>4376</v>
      </c>
      <c r="W119" s="64">
        <f t="shared" si="71"/>
        <v>1094</v>
      </c>
      <c r="X119" s="27">
        <f t="shared" si="72"/>
        <v>3951.3</v>
      </c>
      <c r="Y119" s="11">
        <f t="shared" si="73"/>
        <v>22434.53</v>
      </c>
      <c r="Z119" s="123">
        <v>15628800265</v>
      </c>
      <c r="AA119" s="121">
        <v>132893</v>
      </c>
      <c r="AB119" s="27">
        <f t="shared" si="53"/>
        <v>117604.39</v>
      </c>
      <c r="AC119" s="10">
        <f t="shared" si="54"/>
        <v>0.426844</v>
      </c>
      <c r="AD119" s="121">
        <v>53771</v>
      </c>
      <c r="AE119" s="10">
        <f t="shared" si="55"/>
        <v>0.36993999999999999</v>
      </c>
      <c r="AF119" s="10">
        <f t="shared" si="83"/>
        <v>0.59022699999999995</v>
      </c>
      <c r="AG119" s="66">
        <f t="shared" si="56"/>
        <v>0.59022699999999995</v>
      </c>
      <c r="AH119" s="67">
        <f t="shared" si="57"/>
        <v>0.05</v>
      </c>
      <c r="AI119" s="68">
        <f t="shared" si="74"/>
        <v>0.64022699999999999</v>
      </c>
      <c r="AJ119" s="63">
        <v>0</v>
      </c>
      <c r="AK119">
        <v>0</v>
      </c>
      <c r="AL119" s="26">
        <f t="shared" si="75"/>
        <v>0</v>
      </c>
      <c r="AM119" s="63">
        <v>0</v>
      </c>
      <c r="AN119">
        <v>0</v>
      </c>
      <c r="AO119" s="26">
        <f t="shared" si="76"/>
        <v>0</v>
      </c>
      <c r="AP119" s="26">
        <f t="shared" si="58"/>
        <v>165535786</v>
      </c>
      <c r="AQ119" s="26">
        <f t="shared" si="77"/>
        <v>165535786</v>
      </c>
      <c r="AR119" s="69">
        <v>154301977</v>
      </c>
      <c r="AS119" s="69">
        <f t="shared" si="84"/>
        <v>169238796</v>
      </c>
      <c r="AT119" s="63">
        <v>169238796</v>
      </c>
      <c r="AU119" s="26">
        <f t="shared" si="85"/>
        <v>3703010</v>
      </c>
      <c r="AV119" s="70" t="str">
        <f t="shared" si="87"/>
        <v>No</v>
      </c>
      <c r="AW119" s="69">
        <f t="shared" si="78"/>
        <v>0</v>
      </c>
      <c r="AX119" s="71">
        <f t="shared" si="79"/>
        <v>169238796</v>
      </c>
      <c r="AY119" s="72">
        <f t="shared" si="86"/>
        <v>169238796</v>
      </c>
      <c r="AZ119" s="73">
        <f t="shared" si="80"/>
        <v>0</v>
      </c>
      <c r="BA119" s="73"/>
      <c r="BB119" s="73">
        <f t="shared" si="81"/>
        <v>15264.963882985005</v>
      </c>
      <c r="BC119" s="26"/>
      <c r="BE119" s="74">
        <f t="shared" si="82"/>
        <v>-3703010</v>
      </c>
      <c r="BF119" s="74">
        <f t="shared" si="59"/>
        <v>-3703010</v>
      </c>
      <c r="BG119" s="74">
        <f t="shared" si="59"/>
        <v>-3703010</v>
      </c>
      <c r="BH119" s="74">
        <f t="shared" si="59"/>
        <v>-3703010</v>
      </c>
      <c r="BI119" s="74">
        <f t="shared" si="59"/>
        <v>-3703010</v>
      </c>
      <c r="BJ119" s="74">
        <f t="shared" si="59"/>
        <v>-3703010</v>
      </c>
      <c r="BK119" s="74">
        <f t="shared" si="59"/>
        <v>-3703010</v>
      </c>
      <c r="BL119" s="74">
        <f t="shared" si="59"/>
        <v>-3703010</v>
      </c>
      <c r="BM119" s="74"/>
      <c r="BO119" s="74">
        <f t="shared" si="60"/>
        <v>0</v>
      </c>
      <c r="BP119" s="74">
        <f t="shared" si="60"/>
        <v>-529160.12899999996</v>
      </c>
      <c r="BQ119" s="74">
        <f t="shared" si="60"/>
        <v>-617291.76699999999</v>
      </c>
      <c r="BR119" s="74">
        <f t="shared" si="60"/>
        <v>-740602</v>
      </c>
      <c r="BS119" s="74">
        <f t="shared" si="60"/>
        <v>-925752.5</v>
      </c>
      <c r="BT119" s="74">
        <f t="shared" si="60"/>
        <v>-1234213.233</v>
      </c>
      <c r="BU119" s="74">
        <f t="shared" si="60"/>
        <v>-1851505</v>
      </c>
      <c r="BV119" s="74">
        <f t="shared" si="45"/>
        <v>-3703010</v>
      </c>
      <c r="BX119" s="74">
        <f t="shared" si="61"/>
        <v>169238796</v>
      </c>
      <c r="BY119" s="74">
        <f t="shared" si="62"/>
        <v>168709635.87099999</v>
      </c>
      <c r="BZ119" s="74">
        <f t="shared" si="62"/>
        <v>168621504.23300001</v>
      </c>
      <c r="CA119" s="74">
        <f t="shared" si="62"/>
        <v>168498194</v>
      </c>
      <c r="CB119" s="74">
        <f t="shared" si="62"/>
        <v>168313043.5</v>
      </c>
      <c r="CC119" s="74">
        <f t="shared" si="62"/>
        <v>168004582.76699999</v>
      </c>
      <c r="CD119" s="74">
        <f t="shared" si="62"/>
        <v>167387291</v>
      </c>
      <c r="CE119" s="74">
        <f t="shared" si="62"/>
        <v>165535786</v>
      </c>
      <c r="CF119" s="74"/>
      <c r="CG119" s="74">
        <f t="shared" si="63"/>
        <v>169238796</v>
      </c>
      <c r="CH119" s="74">
        <f t="shared" si="88"/>
        <v>169238796</v>
      </c>
      <c r="CI119" s="74">
        <f t="shared" si="88"/>
        <v>169238796</v>
      </c>
      <c r="CJ119" s="74">
        <f t="shared" si="88"/>
        <v>169238796</v>
      </c>
      <c r="CK119" s="74">
        <f t="shared" si="88"/>
        <v>169238796</v>
      </c>
      <c r="CL119" s="74">
        <f t="shared" si="88"/>
        <v>169238796</v>
      </c>
      <c r="CM119" s="74">
        <f t="shared" si="88"/>
        <v>169238796</v>
      </c>
      <c r="CN119" s="74">
        <f t="shared" si="88"/>
        <v>169238796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 s="124">
        <v>0</v>
      </c>
      <c r="H120" s="6">
        <v>94</v>
      </c>
      <c r="I120" s="2" t="s">
        <v>281</v>
      </c>
      <c r="J120" s="60"/>
      <c r="K120" s="61">
        <v>3869</v>
      </c>
      <c r="L120" s="62"/>
      <c r="M120" s="63">
        <v>1372</v>
      </c>
      <c r="N120" s="64">
        <f t="shared" si="65"/>
        <v>411.6</v>
      </c>
      <c r="O120" s="64">
        <f t="shared" si="66"/>
        <v>2321.4</v>
      </c>
      <c r="P120" s="64">
        <f t="shared" si="67"/>
        <v>0</v>
      </c>
      <c r="Q120" s="64">
        <f t="shared" si="68"/>
        <v>0</v>
      </c>
      <c r="R120" s="65">
        <f t="shared" si="69"/>
        <v>0.35</v>
      </c>
      <c r="S120" s="65">
        <f t="shared" si="51"/>
        <v>0</v>
      </c>
      <c r="T120" s="64">
        <f t="shared" si="52"/>
        <v>0</v>
      </c>
      <c r="U120" s="64">
        <f t="shared" si="70"/>
        <v>0</v>
      </c>
      <c r="V120" s="63">
        <v>348</v>
      </c>
      <c r="W120" s="64">
        <f t="shared" si="71"/>
        <v>87</v>
      </c>
      <c r="X120" s="27">
        <f t="shared" si="72"/>
        <v>411.6</v>
      </c>
      <c r="Y120" s="11">
        <f t="shared" si="73"/>
        <v>4367.6000000000004</v>
      </c>
      <c r="Z120" s="123">
        <v>5781948181.6700001</v>
      </c>
      <c r="AA120" s="121">
        <v>30551</v>
      </c>
      <c r="AB120" s="27">
        <f t="shared" si="53"/>
        <v>189255.61</v>
      </c>
      <c r="AC120" s="10">
        <f t="shared" si="54"/>
        <v>0.68690099999999998</v>
      </c>
      <c r="AD120" s="121">
        <v>98585</v>
      </c>
      <c r="AE120" s="10">
        <f t="shared" si="55"/>
        <v>0.678257</v>
      </c>
      <c r="AF120" s="10">
        <f t="shared" si="83"/>
        <v>0.31569199999999997</v>
      </c>
      <c r="AG120" s="66">
        <f t="shared" si="56"/>
        <v>0.31569199999999997</v>
      </c>
      <c r="AH120" s="67">
        <f t="shared" si="57"/>
        <v>0</v>
      </c>
      <c r="AI120" s="68">
        <f t="shared" si="74"/>
        <v>0.31569199999999997</v>
      </c>
      <c r="AJ120" s="63">
        <v>0</v>
      </c>
      <c r="AK120">
        <v>0</v>
      </c>
      <c r="AL120" s="26">
        <f t="shared" si="75"/>
        <v>0</v>
      </c>
      <c r="AM120" s="63">
        <v>0</v>
      </c>
      <c r="AN120">
        <v>0</v>
      </c>
      <c r="AO120" s="26">
        <f t="shared" si="76"/>
        <v>0</v>
      </c>
      <c r="AP120" s="26">
        <f t="shared" si="58"/>
        <v>15890859</v>
      </c>
      <c r="AQ120" s="26">
        <f t="shared" si="77"/>
        <v>15890859</v>
      </c>
      <c r="AR120" s="69">
        <v>12983806</v>
      </c>
      <c r="AS120" s="69">
        <f t="shared" si="84"/>
        <v>15890859</v>
      </c>
      <c r="AT120" s="63">
        <v>16720241</v>
      </c>
      <c r="AU120" s="26">
        <f t="shared" si="85"/>
        <v>829382</v>
      </c>
      <c r="AV120" s="70" t="str">
        <f t="shared" si="87"/>
        <v>No</v>
      </c>
      <c r="AW120" s="69">
        <f t="shared" si="78"/>
        <v>0</v>
      </c>
      <c r="AX120" s="71">
        <f t="shared" si="79"/>
        <v>16720241</v>
      </c>
      <c r="AY120" s="72">
        <f t="shared" si="86"/>
        <v>16720241</v>
      </c>
      <c r="AZ120" s="73">
        <f t="shared" si="80"/>
        <v>0</v>
      </c>
      <c r="BA120" s="73"/>
      <c r="BB120" s="73">
        <f t="shared" si="81"/>
        <v>13010.232618247612</v>
      </c>
      <c r="BC120" s="26"/>
      <c r="BE120" s="74">
        <f t="shared" si="82"/>
        <v>-829382</v>
      </c>
      <c r="BF120" s="74">
        <f t="shared" si="59"/>
        <v>-829382</v>
      </c>
      <c r="BG120" s="74">
        <f t="shared" si="59"/>
        <v>-710863.31220000051</v>
      </c>
      <c r="BH120" s="74">
        <f t="shared" si="59"/>
        <v>-592362.39805626124</v>
      </c>
      <c r="BI120" s="74">
        <f t="shared" si="59"/>
        <v>-473889.91844500974</v>
      </c>
      <c r="BJ120" s="74">
        <f t="shared" si="59"/>
        <v>-355417.43883375823</v>
      </c>
      <c r="BK120" s="74">
        <f t="shared" si="59"/>
        <v>-236956.80647046678</v>
      </c>
      <c r="BL120" s="74">
        <f t="shared" si="59"/>
        <v>-118478.40323523432</v>
      </c>
      <c r="BM120" s="74"/>
      <c r="BO120" s="74">
        <f t="shared" si="60"/>
        <v>0</v>
      </c>
      <c r="BP120" s="74">
        <f t="shared" si="60"/>
        <v>-118518.6878</v>
      </c>
      <c r="BQ120" s="74">
        <f t="shared" si="60"/>
        <v>-118500.91414374007</v>
      </c>
      <c r="BR120" s="74">
        <f t="shared" si="60"/>
        <v>-118472.47961125226</v>
      </c>
      <c r="BS120" s="74">
        <f t="shared" si="60"/>
        <v>-118472.47961125243</v>
      </c>
      <c r="BT120" s="74">
        <f t="shared" si="60"/>
        <v>-118460.63236329162</v>
      </c>
      <c r="BU120" s="74">
        <f t="shared" si="60"/>
        <v>-118478.40323523339</v>
      </c>
      <c r="BV120" s="74">
        <f t="shared" si="45"/>
        <v>-118478.40323523432</v>
      </c>
      <c r="BX120" s="74">
        <f t="shared" si="61"/>
        <v>16720241</v>
      </c>
      <c r="BY120" s="74">
        <f t="shared" si="62"/>
        <v>16601722.312200001</v>
      </c>
      <c r="BZ120" s="74">
        <f t="shared" si="62"/>
        <v>16483221.398056261</v>
      </c>
      <c r="CA120" s="74">
        <f t="shared" si="62"/>
        <v>16364748.91844501</v>
      </c>
      <c r="CB120" s="74">
        <f t="shared" si="62"/>
        <v>16246276.438833758</v>
      </c>
      <c r="CC120" s="74">
        <f t="shared" si="62"/>
        <v>16127815.806470467</v>
      </c>
      <c r="CD120" s="74">
        <f t="shared" si="62"/>
        <v>16009337.403235234</v>
      </c>
      <c r="CE120" s="74">
        <f t="shared" si="62"/>
        <v>15890859</v>
      </c>
      <c r="CF120" s="74"/>
      <c r="CG120" s="74">
        <f t="shared" si="63"/>
        <v>16720241</v>
      </c>
      <c r="CH120" s="74">
        <f t="shared" si="88"/>
        <v>16601722.312200001</v>
      </c>
      <c r="CI120" s="74">
        <f t="shared" si="88"/>
        <v>16483221.398056261</v>
      </c>
      <c r="CJ120" s="74">
        <f t="shared" si="88"/>
        <v>16364748.91844501</v>
      </c>
      <c r="CK120" s="74">
        <f t="shared" si="88"/>
        <v>16246276.438833758</v>
      </c>
      <c r="CL120" s="74">
        <f t="shared" si="88"/>
        <v>16127815.806470467</v>
      </c>
      <c r="CM120" s="74">
        <f t="shared" si="88"/>
        <v>16009337.403235234</v>
      </c>
      <c r="CN120" s="74">
        <f t="shared" si="88"/>
        <v>15890859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 s="124">
        <v>14</v>
      </c>
      <c r="H121" s="6">
        <v>95</v>
      </c>
      <c r="I121" s="2" t="s">
        <v>282</v>
      </c>
      <c r="J121" s="60"/>
      <c r="K121" s="61">
        <v>3095.76</v>
      </c>
      <c r="L121" s="76"/>
      <c r="M121" s="63">
        <v>2657</v>
      </c>
      <c r="N121" s="64">
        <f t="shared" si="65"/>
        <v>797.1</v>
      </c>
      <c r="O121" s="64">
        <f t="shared" si="66"/>
        <v>1857.46</v>
      </c>
      <c r="P121" s="64">
        <f t="shared" si="67"/>
        <v>799.54</v>
      </c>
      <c r="Q121" s="64">
        <f t="shared" si="68"/>
        <v>119.93</v>
      </c>
      <c r="R121" s="65">
        <f t="shared" si="69"/>
        <v>0.86</v>
      </c>
      <c r="S121" s="65">
        <f t="shared" si="51"/>
        <v>0.26</v>
      </c>
      <c r="T121" s="64">
        <f t="shared" si="52"/>
        <v>804.9</v>
      </c>
      <c r="U121" s="64">
        <f t="shared" si="70"/>
        <v>120.74</v>
      </c>
      <c r="V121" s="63">
        <v>995</v>
      </c>
      <c r="W121" s="64">
        <f t="shared" si="71"/>
        <v>248.75</v>
      </c>
      <c r="X121" s="27">
        <f t="shared" si="72"/>
        <v>797.1</v>
      </c>
      <c r="Y121" s="11">
        <f t="shared" si="73"/>
        <v>4261.54</v>
      </c>
      <c r="Z121" s="123">
        <v>3309834210.6700001</v>
      </c>
      <c r="AA121" s="121">
        <v>27199</v>
      </c>
      <c r="AB121" s="27">
        <f t="shared" si="53"/>
        <v>121689.56</v>
      </c>
      <c r="AC121" s="10">
        <f t="shared" si="54"/>
        <v>0.44167099999999998</v>
      </c>
      <c r="AD121" s="121">
        <v>60123</v>
      </c>
      <c r="AE121" s="10">
        <f t="shared" si="55"/>
        <v>0.41364200000000001</v>
      </c>
      <c r="AF121" s="10">
        <f t="shared" si="83"/>
        <v>0.56673799999999996</v>
      </c>
      <c r="AG121" s="66">
        <f t="shared" si="56"/>
        <v>0.56673799999999996</v>
      </c>
      <c r="AH121" s="67">
        <f t="shared" si="57"/>
        <v>0.04</v>
      </c>
      <c r="AI121" s="68">
        <f t="shared" si="74"/>
        <v>0.606738</v>
      </c>
      <c r="AJ121" s="63">
        <v>0</v>
      </c>
      <c r="AK121">
        <v>0</v>
      </c>
      <c r="AL121" s="26">
        <f t="shared" si="75"/>
        <v>0</v>
      </c>
      <c r="AM121" s="63">
        <v>0</v>
      </c>
      <c r="AN121">
        <v>0</v>
      </c>
      <c r="AO121" s="26">
        <f t="shared" si="76"/>
        <v>0</v>
      </c>
      <c r="AP121" s="26">
        <f t="shared" si="58"/>
        <v>29799481</v>
      </c>
      <c r="AQ121" s="26">
        <f t="shared" si="77"/>
        <v>29799481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85"/>
        <v>1351176</v>
      </c>
      <c r="AV121" s="70" t="str">
        <f t="shared" si="87"/>
        <v>No</v>
      </c>
      <c r="AW121" s="69">
        <f t="shared" si="78"/>
        <v>0</v>
      </c>
      <c r="AX121" s="71">
        <f t="shared" si="79"/>
        <v>31150657</v>
      </c>
      <c r="AY121" s="72">
        <f t="shared" si="86"/>
        <v>31150657</v>
      </c>
      <c r="AZ121" s="73">
        <f t="shared" si="80"/>
        <v>0</v>
      </c>
      <c r="BA121" s="73"/>
      <c r="BB121" s="73">
        <f t="shared" si="81"/>
        <v>15865.00520066155</v>
      </c>
      <c r="BC121" s="26"/>
      <c r="BE121" s="74">
        <f t="shared" si="82"/>
        <v>-1351176</v>
      </c>
      <c r="BF121" s="74">
        <f t="shared" si="59"/>
        <v>-1351176</v>
      </c>
      <c r="BG121" s="74">
        <f t="shared" si="59"/>
        <v>-1351176</v>
      </c>
      <c r="BH121" s="74">
        <f t="shared" si="59"/>
        <v>-1351176</v>
      </c>
      <c r="BI121" s="74">
        <f t="shared" si="59"/>
        <v>-1351176</v>
      </c>
      <c r="BJ121" s="74">
        <f t="shared" si="59"/>
        <v>-1351176</v>
      </c>
      <c r="BK121" s="74">
        <f t="shared" si="59"/>
        <v>-1351176</v>
      </c>
      <c r="BL121" s="74">
        <f t="shared" si="59"/>
        <v>-1351176</v>
      </c>
      <c r="BM121" s="74"/>
      <c r="BO121" s="74">
        <f t="shared" si="60"/>
        <v>0</v>
      </c>
      <c r="BP121" s="74">
        <f t="shared" si="60"/>
        <v>-193083.05040000001</v>
      </c>
      <c r="BQ121" s="74">
        <f t="shared" si="60"/>
        <v>-225241.03919999997</v>
      </c>
      <c r="BR121" s="74">
        <f t="shared" si="60"/>
        <v>-270235.2</v>
      </c>
      <c r="BS121" s="74">
        <f t="shared" si="60"/>
        <v>-337794</v>
      </c>
      <c r="BT121" s="74">
        <f t="shared" si="60"/>
        <v>-450346.9608</v>
      </c>
      <c r="BU121" s="74">
        <f t="shared" si="60"/>
        <v>-675588</v>
      </c>
      <c r="BV121" s="74">
        <f t="shared" si="45"/>
        <v>-1351176</v>
      </c>
      <c r="BX121" s="74">
        <f t="shared" si="61"/>
        <v>31150657</v>
      </c>
      <c r="BY121" s="74">
        <f t="shared" si="62"/>
        <v>30957573.9496</v>
      </c>
      <c r="BZ121" s="74">
        <f t="shared" si="62"/>
        <v>30925415.9608</v>
      </c>
      <c r="CA121" s="74">
        <f t="shared" si="62"/>
        <v>30880421.800000001</v>
      </c>
      <c r="CB121" s="74">
        <f t="shared" si="62"/>
        <v>30812863</v>
      </c>
      <c r="CC121" s="74">
        <f t="shared" si="62"/>
        <v>30700310.0392</v>
      </c>
      <c r="CD121" s="74">
        <f t="shared" si="62"/>
        <v>30475069</v>
      </c>
      <c r="CE121" s="74">
        <f t="shared" si="62"/>
        <v>29799481</v>
      </c>
      <c r="CF121" s="74"/>
      <c r="CG121" s="74">
        <f t="shared" si="63"/>
        <v>31150657</v>
      </c>
      <c r="CH121" s="74">
        <f t="shared" si="88"/>
        <v>31150657</v>
      </c>
      <c r="CI121" s="74">
        <f t="shared" si="88"/>
        <v>31150657</v>
      </c>
      <c r="CJ121" s="74">
        <f t="shared" si="88"/>
        <v>31150657</v>
      </c>
      <c r="CK121" s="74">
        <f t="shared" si="88"/>
        <v>31150657</v>
      </c>
      <c r="CL121" s="74">
        <f t="shared" si="88"/>
        <v>31150657</v>
      </c>
      <c r="CM121" s="74">
        <f t="shared" si="88"/>
        <v>31150657</v>
      </c>
      <c r="CN121" s="74">
        <f t="shared" si="88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 s="124">
        <v>0</v>
      </c>
      <c r="H122" s="6">
        <v>96</v>
      </c>
      <c r="I122" s="2" t="s">
        <v>283</v>
      </c>
      <c r="J122" s="60"/>
      <c r="K122" s="61">
        <v>3526.99</v>
      </c>
      <c r="L122" s="62"/>
      <c r="M122" s="63">
        <v>1128</v>
      </c>
      <c r="N122" s="64">
        <f t="shared" si="65"/>
        <v>338.4</v>
      </c>
      <c r="O122" s="64">
        <f t="shared" si="66"/>
        <v>2116.19</v>
      </c>
      <c r="P122" s="64">
        <f t="shared" si="67"/>
        <v>0</v>
      </c>
      <c r="Q122" s="64">
        <f t="shared" si="68"/>
        <v>0</v>
      </c>
      <c r="R122" s="65">
        <f t="shared" si="69"/>
        <v>0.32</v>
      </c>
      <c r="S122" s="65">
        <f t="shared" si="51"/>
        <v>0</v>
      </c>
      <c r="T122" s="64">
        <f t="shared" si="52"/>
        <v>0</v>
      </c>
      <c r="U122" s="64">
        <f t="shared" si="70"/>
        <v>0</v>
      </c>
      <c r="V122" s="63">
        <v>325</v>
      </c>
      <c r="W122" s="64">
        <f t="shared" si="71"/>
        <v>81.25</v>
      </c>
      <c r="X122" s="27">
        <f t="shared" si="72"/>
        <v>338.4</v>
      </c>
      <c r="Y122" s="11">
        <f t="shared" si="73"/>
        <v>3946.64</v>
      </c>
      <c r="Z122" s="123">
        <v>6242716232</v>
      </c>
      <c r="AA122" s="121">
        <v>28161</v>
      </c>
      <c r="AB122" s="27">
        <f t="shared" si="53"/>
        <v>221679.49</v>
      </c>
      <c r="AC122" s="10">
        <f t="shared" si="54"/>
        <v>0.80458300000000005</v>
      </c>
      <c r="AD122" s="121">
        <v>103630</v>
      </c>
      <c r="AE122" s="10">
        <f t="shared" si="55"/>
        <v>0.71296599999999999</v>
      </c>
      <c r="AF122" s="10">
        <f t="shared" si="83"/>
        <v>0.22290199999999999</v>
      </c>
      <c r="AG122" s="66">
        <f t="shared" si="56"/>
        <v>0.22290199999999999</v>
      </c>
      <c r="AH122" s="67">
        <f t="shared" si="57"/>
        <v>0</v>
      </c>
      <c r="AI122" s="68">
        <f t="shared" si="74"/>
        <v>0.22290199999999999</v>
      </c>
      <c r="AJ122" s="63">
        <v>0</v>
      </c>
      <c r="AK122">
        <v>0</v>
      </c>
      <c r="AL122" s="26">
        <f t="shared" si="75"/>
        <v>0</v>
      </c>
      <c r="AM122" s="63">
        <v>0</v>
      </c>
      <c r="AN122">
        <v>0</v>
      </c>
      <c r="AO122" s="26">
        <f t="shared" si="76"/>
        <v>0</v>
      </c>
      <c r="AP122" s="26">
        <f t="shared" si="58"/>
        <v>10138703</v>
      </c>
      <c r="AQ122" s="26">
        <f t="shared" si="77"/>
        <v>10138703</v>
      </c>
      <c r="AR122" s="69">
        <v>11832806</v>
      </c>
      <c r="AS122" s="69">
        <f t="shared" si="84"/>
        <v>10138703</v>
      </c>
      <c r="AT122" s="63">
        <v>11554609</v>
      </c>
      <c r="AU122" s="26">
        <f t="shared" si="85"/>
        <v>1415906</v>
      </c>
      <c r="AV122" s="70" t="str">
        <f t="shared" si="87"/>
        <v>No</v>
      </c>
      <c r="AW122" s="69">
        <f t="shared" si="78"/>
        <v>0</v>
      </c>
      <c r="AX122" s="71">
        <f t="shared" si="79"/>
        <v>11554609</v>
      </c>
      <c r="AY122" s="72">
        <f t="shared" si="86"/>
        <v>11554609</v>
      </c>
      <c r="AZ122" s="73">
        <f t="shared" si="80"/>
        <v>0</v>
      </c>
      <c r="BA122" s="73"/>
      <c r="BB122" s="73">
        <f t="shared" si="81"/>
        <v>12896.273026008013</v>
      </c>
      <c r="BC122" s="26"/>
      <c r="BE122" s="74">
        <f t="shared" si="82"/>
        <v>-1415906</v>
      </c>
      <c r="BF122" s="74">
        <f t="shared" si="59"/>
        <v>-1415906</v>
      </c>
      <c r="BG122" s="74">
        <f t="shared" si="59"/>
        <v>-1213573.0326000005</v>
      </c>
      <c r="BH122" s="74">
        <f t="shared" si="59"/>
        <v>-1011270.4080655798</v>
      </c>
      <c r="BI122" s="74">
        <f t="shared" si="59"/>
        <v>-809016.32645246387</v>
      </c>
      <c r="BJ122" s="74">
        <f t="shared" si="59"/>
        <v>-606762.2448393479</v>
      </c>
      <c r="BK122" s="74">
        <f t="shared" si="59"/>
        <v>-404528.38863439299</v>
      </c>
      <c r="BL122" s="74">
        <f t="shared" si="59"/>
        <v>-202264.19431719556</v>
      </c>
      <c r="BM122" s="74"/>
      <c r="BO122" s="74">
        <f t="shared" si="60"/>
        <v>0</v>
      </c>
      <c r="BP122" s="74">
        <f t="shared" si="60"/>
        <v>-202332.96739999999</v>
      </c>
      <c r="BQ122" s="74">
        <f t="shared" si="60"/>
        <v>-202302.62453442006</v>
      </c>
      <c r="BR122" s="74">
        <f t="shared" si="60"/>
        <v>-202254.08161311597</v>
      </c>
      <c r="BS122" s="74">
        <f t="shared" si="60"/>
        <v>-202254.08161311597</v>
      </c>
      <c r="BT122" s="74">
        <f t="shared" si="60"/>
        <v>-202233.85620495465</v>
      </c>
      <c r="BU122" s="74">
        <f t="shared" si="60"/>
        <v>-202264.1943171965</v>
      </c>
      <c r="BV122" s="74">
        <f t="shared" si="60"/>
        <v>-202264.19431719556</v>
      </c>
      <c r="BX122" s="74">
        <f t="shared" si="61"/>
        <v>11554609</v>
      </c>
      <c r="BY122" s="74">
        <f t="shared" si="62"/>
        <v>11352276.032600001</v>
      </c>
      <c r="BZ122" s="74">
        <f t="shared" si="62"/>
        <v>11149973.40806558</v>
      </c>
      <c r="CA122" s="74">
        <f t="shared" si="62"/>
        <v>10947719.326452464</v>
      </c>
      <c r="CB122" s="74">
        <f t="shared" si="62"/>
        <v>10745465.244839348</v>
      </c>
      <c r="CC122" s="74">
        <f t="shared" si="62"/>
        <v>10543231.388634393</v>
      </c>
      <c r="CD122" s="74">
        <f t="shared" si="62"/>
        <v>10340967.194317196</v>
      </c>
      <c r="CE122" s="74">
        <f t="shared" si="62"/>
        <v>10138703</v>
      </c>
      <c r="CF122" s="74"/>
      <c r="CG122" s="74">
        <f t="shared" si="63"/>
        <v>11554609</v>
      </c>
      <c r="CH122" s="74">
        <f t="shared" si="88"/>
        <v>11352276.032600001</v>
      </c>
      <c r="CI122" s="74">
        <f t="shared" si="88"/>
        <v>11149973.40806558</v>
      </c>
      <c r="CJ122" s="74">
        <f t="shared" si="88"/>
        <v>10947719.326452464</v>
      </c>
      <c r="CK122" s="74">
        <f t="shared" si="88"/>
        <v>10745465.244839348</v>
      </c>
      <c r="CL122" s="74">
        <f t="shared" si="88"/>
        <v>10543231.388634393</v>
      </c>
      <c r="CM122" s="74">
        <f t="shared" si="88"/>
        <v>10340967.194317196</v>
      </c>
      <c r="CN122" s="74">
        <f t="shared" si="88"/>
        <v>10138703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 s="124">
        <v>0</v>
      </c>
      <c r="H123" s="6">
        <v>97</v>
      </c>
      <c r="I123" s="2" t="s">
        <v>284</v>
      </c>
      <c r="J123" s="60"/>
      <c r="K123" s="61">
        <v>3957.3</v>
      </c>
      <c r="L123" s="62"/>
      <c r="M123" s="63">
        <v>601</v>
      </c>
      <c r="N123" s="64">
        <f t="shared" si="65"/>
        <v>180.3</v>
      </c>
      <c r="O123" s="64">
        <f t="shared" si="66"/>
        <v>2374.38</v>
      </c>
      <c r="P123" s="64">
        <f t="shared" si="67"/>
        <v>0</v>
      </c>
      <c r="Q123" s="64">
        <f t="shared" si="68"/>
        <v>0</v>
      </c>
      <c r="R123" s="65">
        <f t="shared" si="69"/>
        <v>0.15</v>
      </c>
      <c r="S123" s="65">
        <f t="shared" si="51"/>
        <v>0</v>
      </c>
      <c r="T123" s="64">
        <f t="shared" si="52"/>
        <v>0</v>
      </c>
      <c r="U123" s="64">
        <f t="shared" si="70"/>
        <v>0</v>
      </c>
      <c r="V123" s="63">
        <v>71</v>
      </c>
      <c r="W123" s="64">
        <f t="shared" si="71"/>
        <v>17.75</v>
      </c>
      <c r="X123" s="27">
        <f t="shared" si="72"/>
        <v>180.3</v>
      </c>
      <c r="Y123" s="11">
        <f t="shared" si="73"/>
        <v>4155.3500000000004</v>
      </c>
      <c r="Z123" s="123">
        <v>6970302966.3299999</v>
      </c>
      <c r="AA123" s="121">
        <v>27384</v>
      </c>
      <c r="AB123" s="27">
        <f t="shared" si="53"/>
        <v>254539.26</v>
      </c>
      <c r="AC123" s="10">
        <f t="shared" si="54"/>
        <v>0.92384699999999997</v>
      </c>
      <c r="AD123" s="121">
        <v>148067</v>
      </c>
      <c r="AE123" s="10">
        <f t="shared" si="55"/>
        <v>1.0186900000000001</v>
      </c>
      <c r="AF123" s="10">
        <f t="shared" si="83"/>
        <v>4.7699999999999999E-2</v>
      </c>
      <c r="AG123" s="66">
        <f t="shared" si="56"/>
        <v>4.7699999999999999E-2</v>
      </c>
      <c r="AH123" s="67">
        <f t="shared" si="57"/>
        <v>0</v>
      </c>
      <c r="AI123" s="68">
        <f t="shared" si="74"/>
        <v>4.7699999999999999E-2</v>
      </c>
      <c r="AJ123" s="63">
        <v>0</v>
      </c>
      <c r="AK123">
        <v>0</v>
      </c>
      <c r="AL123" s="26">
        <f t="shared" si="75"/>
        <v>0</v>
      </c>
      <c r="AM123" s="63">
        <v>0</v>
      </c>
      <c r="AN123">
        <v>0</v>
      </c>
      <c r="AO123" s="26">
        <f t="shared" si="76"/>
        <v>0</v>
      </c>
      <c r="AP123" s="26">
        <f t="shared" si="58"/>
        <v>2284372</v>
      </c>
      <c r="AQ123" s="26">
        <f t="shared" si="77"/>
        <v>2284372</v>
      </c>
      <c r="AR123" s="69">
        <v>4893944</v>
      </c>
      <c r="AS123" s="69">
        <f t="shared" si="84"/>
        <v>2284372</v>
      </c>
      <c r="AT123" s="63">
        <v>4495691</v>
      </c>
      <c r="AU123" s="26">
        <f t="shared" si="85"/>
        <v>2211319</v>
      </c>
      <c r="AV123" s="70" t="str">
        <f t="shared" si="87"/>
        <v>No</v>
      </c>
      <c r="AW123" s="69">
        <f t="shared" si="78"/>
        <v>0</v>
      </c>
      <c r="AX123" s="71">
        <f t="shared" si="79"/>
        <v>4495691</v>
      </c>
      <c r="AY123" s="72">
        <f t="shared" si="86"/>
        <v>4495691</v>
      </c>
      <c r="AZ123" s="73">
        <f t="shared" si="80"/>
        <v>0</v>
      </c>
      <c r="BA123" s="73"/>
      <c r="BB123" s="73">
        <f t="shared" si="81"/>
        <v>12101.788782755921</v>
      </c>
      <c r="BC123" s="26"/>
      <c r="BE123" s="74">
        <f t="shared" si="82"/>
        <v>-2211319</v>
      </c>
      <c r="BF123" s="74">
        <f t="shared" ref="BF123:BL154" si="89">$AQ123-CG123</f>
        <v>-2211319</v>
      </c>
      <c r="BG123" s="74">
        <f t="shared" si="89"/>
        <v>-1895321.5148999998</v>
      </c>
      <c r="BH123" s="74">
        <f t="shared" si="89"/>
        <v>-1579371.41836617</v>
      </c>
      <c r="BI123" s="74">
        <f t="shared" si="89"/>
        <v>-1263497.1346929362</v>
      </c>
      <c r="BJ123" s="74">
        <f t="shared" si="89"/>
        <v>-947622.85101970192</v>
      </c>
      <c r="BK123" s="74">
        <f t="shared" si="89"/>
        <v>-631780.15477483533</v>
      </c>
      <c r="BL123" s="74">
        <f t="shared" si="89"/>
        <v>-315890.07738741767</v>
      </c>
      <c r="BM123" s="74"/>
      <c r="BO123" s="74">
        <f t="shared" ref="BO123:BV154" si="90">BE123*BO$16</f>
        <v>0</v>
      </c>
      <c r="BP123" s="74">
        <f t="shared" si="90"/>
        <v>-315997.48509999999</v>
      </c>
      <c r="BQ123" s="74">
        <f t="shared" si="90"/>
        <v>-315950.09653382993</v>
      </c>
      <c r="BR123" s="74">
        <f t="shared" si="90"/>
        <v>-315874.28367323405</v>
      </c>
      <c r="BS123" s="74">
        <f t="shared" si="90"/>
        <v>-315874.28367323405</v>
      </c>
      <c r="BT123" s="74">
        <f t="shared" si="90"/>
        <v>-315842.69624486665</v>
      </c>
      <c r="BU123" s="74">
        <f t="shared" si="90"/>
        <v>-315890.07738741767</v>
      </c>
      <c r="BV123" s="74">
        <f t="shared" si="90"/>
        <v>-315890.07738741767</v>
      </c>
      <c r="BX123" s="74">
        <f t="shared" si="61"/>
        <v>4495691</v>
      </c>
      <c r="BY123" s="74">
        <f t="shared" ref="BY123:CE154" si="91">CG123+BP123</f>
        <v>4179693.5148999998</v>
      </c>
      <c r="BZ123" s="74">
        <f t="shared" si="91"/>
        <v>3863743.41836617</v>
      </c>
      <c r="CA123" s="74">
        <f t="shared" si="91"/>
        <v>3547869.1346929362</v>
      </c>
      <c r="CB123" s="74">
        <f t="shared" si="91"/>
        <v>3231994.8510197019</v>
      </c>
      <c r="CC123" s="74">
        <f t="shared" si="91"/>
        <v>2916152.1547748353</v>
      </c>
      <c r="CD123" s="74">
        <f t="shared" si="91"/>
        <v>2600262.0773874177</v>
      </c>
      <c r="CE123" s="74">
        <f t="shared" si="91"/>
        <v>2284372</v>
      </c>
      <c r="CF123" s="74"/>
      <c r="CG123" s="74">
        <f t="shared" si="63"/>
        <v>4495691</v>
      </c>
      <c r="CH123" s="74">
        <f t="shared" ref="CH123:CN138" si="92">IF(OR($C123=1,$B123=1),MAX(BY123,CG123,$AR123),BY123)</f>
        <v>4179693.5148999998</v>
      </c>
      <c r="CI123" s="74">
        <f t="shared" si="92"/>
        <v>3863743.41836617</v>
      </c>
      <c r="CJ123" s="74">
        <f t="shared" si="92"/>
        <v>3547869.1346929362</v>
      </c>
      <c r="CK123" s="74">
        <f t="shared" si="92"/>
        <v>3231994.8510197019</v>
      </c>
      <c r="CL123" s="74">
        <f t="shared" si="92"/>
        <v>2916152.1547748353</v>
      </c>
      <c r="CM123" s="74">
        <f t="shared" si="92"/>
        <v>2600262.0773874177</v>
      </c>
      <c r="CN123" s="74">
        <f t="shared" si="92"/>
        <v>2284372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 s="124">
        <v>0</v>
      </c>
      <c r="H124" s="6">
        <v>98</v>
      </c>
      <c r="I124" s="2" t="s">
        <v>285</v>
      </c>
      <c r="J124" s="60"/>
      <c r="K124" s="61">
        <v>124.42</v>
      </c>
      <c r="L124" s="62"/>
      <c r="M124" s="63">
        <v>41</v>
      </c>
      <c r="N124" s="64">
        <f t="shared" si="65"/>
        <v>12.3</v>
      </c>
      <c r="O124" s="64">
        <f t="shared" si="66"/>
        <v>74.650000000000006</v>
      </c>
      <c r="P124" s="64">
        <f t="shared" si="67"/>
        <v>0</v>
      </c>
      <c r="Q124" s="64">
        <f t="shared" si="68"/>
        <v>0</v>
      </c>
      <c r="R124" s="65">
        <f t="shared" si="69"/>
        <v>0.33</v>
      </c>
      <c r="S124" s="65">
        <f t="shared" si="51"/>
        <v>0</v>
      </c>
      <c r="T124" s="64">
        <f t="shared" si="52"/>
        <v>0</v>
      </c>
      <c r="U124" s="64">
        <f t="shared" si="70"/>
        <v>0</v>
      </c>
      <c r="V124" s="63">
        <v>2</v>
      </c>
      <c r="W124" s="64">
        <f t="shared" si="71"/>
        <v>0.5</v>
      </c>
      <c r="X124" s="27">
        <f t="shared" si="72"/>
        <v>12.3</v>
      </c>
      <c r="Y124" s="11">
        <f t="shared" si="73"/>
        <v>137.22</v>
      </c>
      <c r="Z124" s="123">
        <v>575728839.66999996</v>
      </c>
      <c r="AA124" s="121">
        <v>1732</v>
      </c>
      <c r="AB124" s="27">
        <f t="shared" si="53"/>
        <v>332406.95</v>
      </c>
      <c r="AC124" s="10">
        <f t="shared" si="54"/>
        <v>1.206467</v>
      </c>
      <c r="AD124" s="121">
        <v>85859</v>
      </c>
      <c r="AE124" s="10">
        <f t="shared" si="55"/>
        <v>0.59070299999999998</v>
      </c>
      <c r="AF124" s="10">
        <f t="shared" si="83"/>
        <v>-2.1738E-2</v>
      </c>
      <c r="AG124" s="66">
        <f t="shared" si="56"/>
        <v>0.01</v>
      </c>
      <c r="AH124" s="67">
        <f t="shared" si="57"/>
        <v>0</v>
      </c>
      <c r="AI124" s="68">
        <f t="shared" si="74"/>
        <v>0.01</v>
      </c>
      <c r="AJ124" s="63">
        <v>66</v>
      </c>
      <c r="AK124">
        <v>6</v>
      </c>
      <c r="AL124" s="26">
        <f t="shared" si="75"/>
        <v>39600</v>
      </c>
      <c r="AM124" s="63">
        <v>0</v>
      </c>
      <c r="AN124">
        <v>0</v>
      </c>
      <c r="AO124" s="26">
        <f t="shared" si="76"/>
        <v>0</v>
      </c>
      <c r="AP124" s="26">
        <f t="shared" si="58"/>
        <v>15815</v>
      </c>
      <c r="AQ124" s="26">
        <f t="shared" si="77"/>
        <v>55415</v>
      </c>
      <c r="AR124" s="69">
        <v>25815</v>
      </c>
      <c r="AS124" s="69">
        <f t="shared" si="84"/>
        <v>55415</v>
      </c>
      <c r="AT124" s="63">
        <v>53125</v>
      </c>
      <c r="AU124" s="26">
        <f t="shared" si="85"/>
        <v>2290</v>
      </c>
      <c r="AV124" s="70" t="str">
        <f t="shared" si="87"/>
        <v>Yes</v>
      </c>
      <c r="AW124" s="69">
        <f t="shared" si="78"/>
        <v>2290</v>
      </c>
      <c r="AX124" s="71">
        <f t="shared" si="79"/>
        <v>55415</v>
      </c>
      <c r="AY124" s="72">
        <f t="shared" si="86"/>
        <v>55415</v>
      </c>
      <c r="AZ124" s="73">
        <f t="shared" si="80"/>
        <v>2290</v>
      </c>
      <c r="BA124" s="73"/>
      <c r="BB124" s="73">
        <f t="shared" si="81"/>
        <v>12710.661469217168</v>
      </c>
      <c r="BC124" s="26"/>
      <c r="BE124" s="74">
        <f t="shared" si="82"/>
        <v>0</v>
      </c>
      <c r="BF124" s="74">
        <f t="shared" si="89"/>
        <v>0</v>
      </c>
      <c r="BG124" s="74">
        <f t="shared" si="89"/>
        <v>0</v>
      </c>
      <c r="BH124" s="74">
        <f t="shared" si="89"/>
        <v>0</v>
      </c>
      <c r="BI124" s="74">
        <f t="shared" si="89"/>
        <v>0</v>
      </c>
      <c r="BJ124" s="74">
        <f t="shared" si="89"/>
        <v>0</v>
      </c>
      <c r="BK124" s="74">
        <f t="shared" si="89"/>
        <v>0</v>
      </c>
      <c r="BL124" s="74">
        <f t="shared" si="89"/>
        <v>0</v>
      </c>
      <c r="BM124" s="74"/>
      <c r="BO124" s="74">
        <f t="shared" si="90"/>
        <v>0</v>
      </c>
      <c r="BP124" s="74">
        <f t="shared" si="90"/>
        <v>0</v>
      </c>
      <c r="BQ124" s="74">
        <f t="shared" si="90"/>
        <v>0</v>
      </c>
      <c r="BR124" s="74">
        <f t="shared" si="90"/>
        <v>0</v>
      </c>
      <c r="BS124" s="74">
        <f t="shared" si="90"/>
        <v>0</v>
      </c>
      <c r="BT124" s="74">
        <f t="shared" si="90"/>
        <v>0</v>
      </c>
      <c r="BU124" s="74">
        <f t="shared" si="90"/>
        <v>0</v>
      </c>
      <c r="BV124" s="74">
        <f t="shared" si="90"/>
        <v>0</v>
      </c>
      <c r="BX124" s="74">
        <f t="shared" si="61"/>
        <v>55415</v>
      </c>
      <c r="BY124" s="74">
        <f t="shared" si="91"/>
        <v>55415</v>
      </c>
      <c r="BZ124" s="74">
        <f t="shared" si="91"/>
        <v>55415</v>
      </c>
      <c r="CA124" s="74">
        <f t="shared" si="91"/>
        <v>55415</v>
      </c>
      <c r="CB124" s="74">
        <f t="shared" si="91"/>
        <v>55415</v>
      </c>
      <c r="CC124" s="74">
        <f t="shared" si="91"/>
        <v>55415</v>
      </c>
      <c r="CD124" s="74">
        <f t="shared" si="91"/>
        <v>55415</v>
      </c>
      <c r="CE124" s="74">
        <f t="shared" si="91"/>
        <v>55415</v>
      </c>
      <c r="CF124" s="74"/>
      <c r="CG124" s="74">
        <f t="shared" si="63"/>
        <v>55415</v>
      </c>
      <c r="CH124" s="74">
        <f t="shared" si="92"/>
        <v>55415</v>
      </c>
      <c r="CI124" s="74">
        <f t="shared" si="92"/>
        <v>55415</v>
      </c>
      <c r="CJ124" s="74">
        <f t="shared" si="92"/>
        <v>55415</v>
      </c>
      <c r="CK124" s="74">
        <f t="shared" si="92"/>
        <v>55415</v>
      </c>
      <c r="CL124" s="74">
        <f t="shared" si="92"/>
        <v>55415</v>
      </c>
      <c r="CM124" s="74">
        <f t="shared" si="92"/>
        <v>55415</v>
      </c>
      <c r="CN124" s="74">
        <f t="shared" si="92"/>
        <v>55415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 s="124">
        <v>0</v>
      </c>
      <c r="H125" s="6">
        <v>99</v>
      </c>
      <c r="I125" s="2" t="s">
        <v>286</v>
      </c>
      <c r="J125" s="60"/>
      <c r="K125" s="61">
        <v>1582.16</v>
      </c>
      <c r="L125" s="62"/>
      <c r="M125" s="63">
        <v>396</v>
      </c>
      <c r="N125" s="64">
        <f t="shared" si="65"/>
        <v>118.8</v>
      </c>
      <c r="O125" s="64">
        <f t="shared" si="66"/>
        <v>949.3</v>
      </c>
      <c r="P125" s="64">
        <f t="shared" si="67"/>
        <v>0</v>
      </c>
      <c r="Q125" s="64">
        <f t="shared" si="68"/>
        <v>0</v>
      </c>
      <c r="R125" s="65">
        <f t="shared" si="69"/>
        <v>0.25</v>
      </c>
      <c r="S125" s="65">
        <f t="shared" si="51"/>
        <v>0</v>
      </c>
      <c r="T125" s="64">
        <f t="shared" si="52"/>
        <v>0</v>
      </c>
      <c r="U125" s="64">
        <f t="shared" si="70"/>
        <v>0</v>
      </c>
      <c r="V125" s="63">
        <v>22</v>
      </c>
      <c r="W125" s="64">
        <f t="shared" si="71"/>
        <v>5.5</v>
      </c>
      <c r="X125" s="27">
        <f t="shared" si="72"/>
        <v>118.8</v>
      </c>
      <c r="Y125" s="11">
        <f t="shared" si="73"/>
        <v>1706.46</v>
      </c>
      <c r="Z125" s="123">
        <v>2622651712.3299999</v>
      </c>
      <c r="AA125" s="121">
        <v>13487</v>
      </c>
      <c r="AB125" s="27">
        <f t="shared" si="53"/>
        <v>194457.75</v>
      </c>
      <c r="AC125" s="10">
        <f t="shared" si="54"/>
        <v>0.70578200000000002</v>
      </c>
      <c r="AD125" s="121">
        <v>113687</v>
      </c>
      <c r="AE125" s="10">
        <f t="shared" si="55"/>
        <v>0.78215800000000002</v>
      </c>
      <c r="AF125" s="10">
        <f t="shared" si="83"/>
        <v>0.27130500000000002</v>
      </c>
      <c r="AG125" s="66">
        <f t="shared" si="56"/>
        <v>0.27130500000000002</v>
      </c>
      <c r="AH125" s="67">
        <f t="shared" si="57"/>
        <v>0</v>
      </c>
      <c r="AI125" s="68">
        <f t="shared" si="74"/>
        <v>0.27130500000000002</v>
      </c>
      <c r="AJ125" s="63">
        <v>0</v>
      </c>
      <c r="AK125">
        <v>0</v>
      </c>
      <c r="AL125" s="26">
        <f t="shared" si="75"/>
        <v>0</v>
      </c>
      <c r="AM125" s="63">
        <v>0</v>
      </c>
      <c r="AN125">
        <v>0</v>
      </c>
      <c r="AO125" s="26">
        <f t="shared" si="76"/>
        <v>0</v>
      </c>
      <c r="AP125" s="26">
        <f t="shared" si="58"/>
        <v>5335742</v>
      </c>
      <c r="AQ125" s="26">
        <f t="shared" si="77"/>
        <v>5335742</v>
      </c>
      <c r="AR125" s="69">
        <v>8076776</v>
      </c>
      <c r="AS125" s="69">
        <f t="shared" si="84"/>
        <v>5335742</v>
      </c>
      <c r="AT125" s="63">
        <v>7331325</v>
      </c>
      <c r="AU125" s="26">
        <f t="shared" si="85"/>
        <v>1995583</v>
      </c>
      <c r="AV125" s="70" t="str">
        <f t="shared" si="87"/>
        <v>No</v>
      </c>
      <c r="AW125" s="69">
        <f t="shared" si="78"/>
        <v>0</v>
      </c>
      <c r="AX125" s="71">
        <f t="shared" si="79"/>
        <v>7331325</v>
      </c>
      <c r="AY125" s="72">
        <f t="shared" si="86"/>
        <v>7331325</v>
      </c>
      <c r="AZ125" s="73">
        <f t="shared" si="80"/>
        <v>0</v>
      </c>
      <c r="BA125" s="73"/>
      <c r="BB125" s="73">
        <f t="shared" si="81"/>
        <v>12430.444139657176</v>
      </c>
      <c r="BC125" s="26"/>
      <c r="BE125" s="74">
        <f t="shared" si="82"/>
        <v>-1995583</v>
      </c>
      <c r="BF125" s="74">
        <f t="shared" si="89"/>
        <v>-1995583</v>
      </c>
      <c r="BG125" s="74">
        <f t="shared" si="89"/>
        <v>-1710414.1892999997</v>
      </c>
      <c r="BH125" s="74">
        <f t="shared" si="89"/>
        <v>-1425288.1439436898</v>
      </c>
      <c r="BI125" s="74">
        <f t="shared" si="89"/>
        <v>-1140230.5151549522</v>
      </c>
      <c r="BJ125" s="74">
        <f t="shared" si="89"/>
        <v>-855172.8863662146</v>
      </c>
      <c r="BK125" s="74">
        <f t="shared" si="89"/>
        <v>-570143.7633403549</v>
      </c>
      <c r="BL125" s="74">
        <f t="shared" si="89"/>
        <v>-285071.88167017698</v>
      </c>
      <c r="BM125" s="74"/>
      <c r="BO125" s="74">
        <f t="shared" si="90"/>
        <v>0</v>
      </c>
      <c r="BP125" s="74">
        <f t="shared" si="90"/>
        <v>-285168.81069999997</v>
      </c>
      <c r="BQ125" s="74">
        <f t="shared" si="90"/>
        <v>-285126.04535630991</v>
      </c>
      <c r="BR125" s="74">
        <f t="shared" si="90"/>
        <v>-285057.62878873799</v>
      </c>
      <c r="BS125" s="74">
        <f t="shared" si="90"/>
        <v>-285057.62878873805</v>
      </c>
      <c r="BT125" s="74">
        <f t="shared" si="90"/>
        <v>-285029.1230258593</v>
      </c>
      <c r="BU125" s="74">
        <f t="shared" si="90"/>
        <v>-285071.88167017745</v>
      </c>
      <c r="BV125" s="74">
        <f t="shared" si="90"/>
        <v>-285071.88167017698</v>
      </c>
      <c r="BX125" s="74">
        <f t="shared" si="61"/>
        <v>7331325</v>
      </c>
      <c r="BY125" s="74">
        <f t="shared" si="91"/>
        <v>7046156.1892999997</v>
      </c>
      <c r="BZ125" s="74">
        <f t="shared" si="91"/>
        <v>6761030.1439436898</v>
      </c>
      <c r="CA125" s="74">
        <f t="shared" si="91"/>
        <v>6475972.5151549522</v>
      </c>
      <c r="CB125" s="74">
        <f t="shared" si="91"/>
        <v>6190914.8863662146</v>
      </c>
      <c r="CC125" s="74">
        <f t="shared" si="91"/>
        <v>5905885.7633403549</v>
      </c>
      <c r="CD125" s="74">
        <f t="shared" si="91"/>
        <v>5620813.881670177</v>
      </c>
      <c r="CE125" s="74">
        <f t="shared" si="91"/>
        <v>5335742</v>
      </c>
      <c r="CF125" s="74"/>
      <c r="CG125" s="74">
        <f t="shared" si="63"/>
        <v>7331325</v>
      </c>
      <c r="CH125" s="74">
        <f t="shared" si="92"/>
        <v>7046156.1892999997</v>
      </c>
      <c r="CI125" s="74">
        <f t="shared" si="92"/>
        <v>6761030.1439436898</v>
      </c>
      <c r="CJ125" s="74">
        <f t="shared" si="92"/>
        <v>6475972.5151549522</v>
      </c>
      <c r="CK125" s="74">
        <f t="shared" si="92"/>
        <v>6190914.8863662146</v>
      </c>
      <c r="CL125" s="74">
        <f t="shared" si="92"/>
        <v>5905885.7633403549</v>
      </c>
      <c r="CM125" s="74">
        <f t="shared" si="92"/>
        <v>5620813.881670177</v>
      </c>
      <c r="CN125" s="74">
        <f t="shared" si="92"/>
        <v>5335742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 s="124">
        <v>0</v>
      </c>
      <c r="H126" s="6">
        <v>100</v>
      </c>
      <c r="I126" s="2" t="s">
        <v>287</v>
      </c>
      <c r="J126" s="60"/>
      <c r="K126" s="61">
        <v>347.8</v>
      </c>
      <c r="L126" s="62"/>
      <c r="M126" s="63">
        <v>142</v>
      </c>
      <c r="N126" s="64">
        <f t="shared" si="65"/>
        <v>42.6</v>
      </c>
      <c r="O126" s="64">
        <f t="shared" si="66"/>
        <v>208.68</v>
      </c>
      <c r="P126" s="64">
        <f t="shared" si="67"/>
        <v>0</v>
      </c>
      <c r="Q126" s="64">
        <f t="shared" si="68"/>
        <v>0</v>
      </c>
      <c r="R126" s="65">
        <f t="shared" si="69"/>
        <v>0.41</v>
      </c>
      <c r="S126" s="65">
        <f t="shared" si="51"/>
        <v>0</v>
      </c>
      <c r="T126" s="64">
        <f t="shared" si="52"/>
        <v>0</v>
      </c>
      <c r="U126" s="64">
        <f t="shared" si="70"/>
        <v>0</v>
      </c>
      <c r="V126" s="63">
        <v>22</v>
      </c>
      <c r="W126" s="64">
        <f t="shared" si="71"/>
        <v>5.5</v>
      </c>
      <c r="X126" s="27">
        <f t="shared" si="72"/>
        <v>42.6</v>
      </c>
      <c r="Y126" s="11">
        <f t="shared" si="73"/>
        <v>395.90000000000003</v>
      </c>
      <c r="Z126" s="123">
        <v>606170089</v>
      </c>
      <c r="AA126" s="121">
        <v>3200</v>
      </c>
      <c r="AB126" s="27">
        <f t="shared" si="53"/>
        <v>189428.15</v>
      </c>
      <c r="AC126" s="10">
        <f t="shared" si="54"/>
        <v>0.687527</v>
      </c>
      <c r="AD126" s="121">
        <v>68295</v>
      </c>
      <c r="AE126" s="10">
        <f t="shared" si="55"/>
        <v>0.469864</v>
      </c>
      <c r="AF126" s="10">
        <f t="shared" si="83"/>
        <v>0.377772</v>
      </c>
      <c r="AG126" s="66">
        <f t="shared" si="56"/>
        <v>0.377772</v>
      </c>
      <c r="AH126" s="67">
        <f t="shared" si="57"/>
        <v>0</v>
      </c>
      <c r="AI126" s="68">
        <f t="shared" si="74"/>
        <v>0.377772</v>
      </c>
      <c r="AJ126" s="63">
        <v>113</v>
      </c>
      <c r="AK126">
        <v>4</v>
      </c>
      <c r="AL126" s="26">
        <f t="shared" si="75"/>
        <v>45200</v>
      </c>
      <c r="AM126" s="63">
        <v>0</v>
      </c>
      <c r="AN126">
        <v>0</v>
      </c>
      <c r="AO126" s="26">
        <f t="shared" si="76"/>
        <v>0</v>
      </c>
      <c r="AP126" s="26">
        <f t="shared" si="58"/>
        <v>1723678</v>
      </c>
      <c r="AQ126" s="26">
        <f t="shared" si="77"/>
        <v>1768878</v>
      </c>
      <c r="AR126" s="69">
        <v>2044243</v>
      </c>
      <c r="AS126" s="69">
        <f t="shared" si="84"/>
        <v>1768878</v>
      </c>
      <c r="AT126" s="63">
        <v>1781954</v>
      </c>
      <c r="AU126" s="26">
        <f t="shared" si="85"/>
        <v>13076</v>
      </c>
      <c r="AV126" s="70" t="str">
        <f t="shared" si="87"/>
        <v>No</v>
      </c>
      <c r="AW126" s="69">
        <f t="shared" si="78"/>
        <v>0</v>
      </c>
      <c r="AX126" s="71">
        <f t="shared" si="79"/>
        <v>1781954</v>
      </c>
      <c r="AY126" s="72">
        <f t="shared" si="86"/>
        <v>1781954</v>
      </c>
      <c r="AZ126" s="73">
        <f t="shared" si="80"/>
        <v>0</v>
      </c>
      <c r="BA126" s="73"/>
      <c r="BB126" s="73">
        <f t="shared" si="81"/>
        <v>13118.882978723404</v>
      </c>
      <c r="BC126" s="26"/>
      <c r="BE126" s="74">
        <f t="shared" si="82"/>
        <v>-13076</v>
      </c>
      <c r="BF126" s="74">
        <f t="shared" si="89"/>
        <v>-13076</v>
      </c>
      <c r="BG126" s="74">
        <f t="shared" si="89"/>
        <v>-11207.439599999925</v>
      </c>
      <c r="BH126" s="74">
        <f t="shared" si="89"/>
        <v>-9339.1594186800066</v>
      </c>
      <c r="BI126" s="74">
        <f t="shared" si="89"/>
        <v>-7471.3275349440519</v>
      </c>
      <c r="BJ126" s="74">
        <f t="shared" si="89"/>
        <v>-5603.4956512080971</v>
      </c>
      <c r="BK126" s="74">
        <f t="shared" si="89"/>
        <v>-3735.8505506603979</v>
      </c>
      <c r="BL126" s="74">
        <f t="shared" si="89"/>
        <v>-1867.9252753301989</v>
      </c>
      <c r="BM126" s="74"/>
      <c r="BO126" s="74">
        <f t="shared" si="90"/>
        <v>0</v>
      </c>
      <c r="BP126" s="74">
        <f t="shared" si="90"/>
        <v>-1868.5604000000001</v>
      </c>
      <c r="BQ126" s="74">
        <f t="shared" si="90"/>
        <v>-1868.2801813199874</v>
      </c>
      <c r="BR126" s="74">
        <f t="shared" si="90"/>
        <v>-1867.8318837360014</v>
      </c>
      <c r="BS126" s="74">
        <f t="shared" si="90"/>
        <v>-1867.831883736013</v>
      </c>
      <c r="BT126" s="74">
        <f t="shared" si="90"/>
        <v>-1867.6451005476588</v>
      </c>
      <c r="BU126" s="74">
        <f t="shared" si="90"/>
        <v>-1867.9252753301989</v>
      </c>
      <c r="BV126" s="74">
        <f t="shared" si="90"/>
        <v>-1867.9252753301989</v>
      </c>
      <c r="BX126" s="74">
        <f t="shared" si="61"/>
        <v>1781954</v>
      </c>
      <c r="BY126" s="74">
        <f t="shared" si="91"/>
        <v>1780085.4395999999</v>
      </c>
      <c r="BZ126" s="74">
        <f t="shared" si="91"/>
        <v>1778217.15941868</v>
      </c>
      <c r="CA126" s="74">
        <f t="shared" si="91"/>
        <v>1776349.3275349441</v>
      </c>
      <c r="CB126" s="74">
        <f t="shared" si="91"/>
        <v>1774481.4956512081</v>
      </c>
      <c r="CC126" s="74">
        <f t="shared" si="91"/>
        <v>1772613.8505506604</v>
      </c>
      <c r="CD126" s="74">
        <f t="shared" si="91"/>
        <v>1770745.9252753302</v>
      </c>
      <c r="CE126" s="74">
        <f t="shared" si="91"/>
        <v>1768878</v>
      </c>
      <c r="CF126" s="74"/>
      <c r="CG126" s="74">
        <f t="shared" si="63"/>
        <v>1781954</v>
      </c>
      <c r="CH126" s="74">
        <f t="shared" si="92"/>
        <v>1780085.4395999999</v>
      </c>
      <c r="CI126" s="74">
        <f t="shared" si="92"/>
        <v>1778217.15941868</v>
      </c>
      <c r="CJ126" s="74">
        <f t="shared" si="92"/>
        <v>1776349.3275349441</v>
      </c>
      <c r="CK126" s="74">
        <f t="shared" si="92"/>
        <v>1774481.4956512081</v>
      </c>
      <c r="CL126" s="74">
        <f t="shared" si="92"/>
        <v>1772613.8505506604</v>
      </c>
      <c r="CM126" s="74">
        <f t="shared" si="92"/>
        <v>1770745.9252753302</v>
      </c>
      <c r="CN126" s="74">
        <f t="shared" si="92"/>
        <v>1768878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 s="124">
        <v>0</v>
      </c>
      <c r="H127" s="6">
        <v>101</v>
      </c>
      <c r="I127" s="2" t="s">
        <v>288</v>
      </c>
      <c r="J127" s="60"/>
      <c r="K127" s="61">
        <v>3242.55</v>
      </c>
      <c r="L127" s="62"/>
      <c r="M127" s="63">
        <v>753</v>
      </c>
      <c r="N127" s="64">
        <f t="shared" si="65"/>
        <v>225.9</v>
      </c>
      <c r="O127" s="64">
        <f t="shared" si="66"/>
        <v>1945.53</v>
      </c>
      <c r="P127" s="64">
        <f t="shared" si="67"/>
        <v>0</v>
      </c>
      <c r="Q127" s="64">
        <f t="shared" si="68"/>
        <v>0</v>
      </c>
      <c r="R127" s="65">
        <f t="shared" si="69"/>
        <v>0.23</v>
      </c>
      <c r="S127" s="65">
        <f t="shared" si="51"/>
        <v>0</v>
      </c>
      <c r="T127" s="64">
        <f t="shared" si="52"/>
        <v>0</v>
      </c>
      <c r="U127" s="64">
        <f t="shared" si="70"/>
        <v>0</v>
      </c>
      <c r="V127" s="63">
        <v>196</v>
      </c>
      <c r="W127" s="64">
        <f t="shared" si="71"/>
        <v>49</v>
      </c>
      <c r="X127" s="27">
        <f t="shared" si="72"/>
        <v>225.9</v>
      </c>
      <c r="Y127" s="11">
        <f t="shared" si="73"/>
        <v>3517.4500000000003</v>
      </c>
      <c r="Z127" s="123">
        <v>6247758898</v>
      </c>
      <c r="AA127" s="121">
        <v>24177</v>
      </c>
      <c r="AB127" s="27">
        <f t="shared" si="53"/>
        <v>258417.46</v>
      </c>
      <c r="AC127" s="10">
        <f t="shared" si="54"/>
        <v>0.93792299999999995</v>
      </c>
      <c r="AD127" s="121">
        <v>126807</v>
      </c>
      <c r="AE127" s="10">
        <f t="shared" si="55"/>
        <v>0.87242200000000003</v>
      </c>
      <c r="AF127" s="10">
        <f t="shared" si="83"/>
        <v>8.1726999999999994E-2</v>
      </c>
      <c r="AG127" s="66">
        <f t="shared" si="56"/>
        <v>8.1726999999999994E-2</v>
      </c>
      <c r="AH127" s="67">
        <f t="shared" si="57"/>
        <v>0</v>
      </c>
      <c r="AI127" s="68">
        <f t="shared" si="74"/>
        <v>8.1726999999999994E-2</v>
      </c>
      <c r="AJ127" s="63">
        <v>0</v>
      </c>
      <c r="AK127">
        <v>0</v>
      </c>
      <c r="AL127" s="26">
        <f t="shared" si="75"/>
        <v>0</v>
      </c>
      <c r="AM127" s="63">
        <v>0</v>
      </c>
      <c r="AN127">
        <v>0</v>
      </c>
      <c r="AO127" s="26">
        <f t="shared" si="76"/>
        <v>0</v>
      </c>
      <c r="AP127" s="26">
        <f t="shared" si="58"/>
        <v>3313099</v>
      </c>
      <c r="AQ127" s="26">
        <f t="shared" si="77"/>
        <v>3313099</v>
      </c>
      <c r="AR127" s="69">
        <v>3842088</v>
      </c>
      <c r="AS127" s="69">
        <f t="shared" si="84"/>
        <v>3313099</v>
      </c>
      <c r="AT127" s="63">
        <v>4399467</v>
      </c>
      <c r="AU127" s="26">
        <f t="shared" si="85"/>
        <v>1086368</v>
      </c>
      <c r="AV127" s="70" t="str">
        <f t="shared" si="87"/>
        <v>No</v>
      </c>
      <c r="AW127" s="69">
        <f t="shared" si="78"/>
        <v>0</v>
      </c>
      <c r="AX127" s="71">
        <f t="shared" si="79"/>
        <v>4399467</v>
      </c>
      <c r="AY127" s="72">
        <f t="shared" si="86"/>
        <v>4399467</v>
      </c>
      <c r="AZ127" s="73">
        <f t="shared" si="80"/>
        <v>0</v>
      </c>
      <c r="BA127" s="73"/>
      <c r="BB127" s="73">
        <f t="shared" si="81"/>
        <v>12502.077454472559</v>
      </c>
      <c r="BC127" s="26"/>
      <c r="BE127" s="74">
        <f t="shared" si="82"/>
        <v>-1086368</v>
      </c>
      <c r="BF127" s="74">
        <f t="shared" si="89"/>
        <v>-1086368</v>
      </c>
      <c r="BG127" s="74">
        <f t="shared" si="89"/>
        <v>-931126.01279999968</v>
      </c>
      <c r="BH127" s="74">
        <f t="shared" si="89"/>
        <v>-775907.3064662395</v>
      </c>
      <c r="BI127" s="74">
        <f t="shared" si="89"/>
        <v>-620725.84517299151</v>
      </c>
      <c r="BJ127" s="74">
        <f t="shared" si="89"/>
        <v>-465544.38387974352</v>
      </c>
      <c r="BK127" s="74">
        <f t="shared" si="89"/>
        <v>-310378.44073262485</v>
      </c>
      <c r="BL127" s="74">
        <f t="shared" si="89"/>
        <v>-155189.22036631219</v>
      </c>
      <c r="BM127" s="74"/>
      <c r="BO127" s="74">
        <f t="shared" si="90"/>
        <v>0</v>
      </c>
      <c r="BP127" s="74">
        <f t="shared" si="90"/>
        <v>-155241.9872</v>
      </c>
      <c r="BQ127" s="74">
        <f t="shared" si="90"/>
        <v>-155218.70633375994</v>
      </c>
      <c r="BR127" s="74">
        <f t="shared" si="90"/>
        <v>-155181.46129324791</v>
      </c>
      <c r="BS127" s="74">
        <f t="shared" si="90"/>
        <v>-155181.46129324788</v>
      </c>
      <c r="BT127" s="74">
        <f t="shared" si="90"/>
        <v>-155165.94314711849</v>
      </c>
      <c r="BU127" s="74">
        <f t="shared" si="90"/>
        <v>-155189.22036631242</v>
      </c>
      <c r="BV127" s="74">
        <f t="shared" si="90"/>
        <v>-155189.22036631219</v>
      </c>
      <c r="BX127" s="74">
        <f t="shared" si="61"/>
        <v>4399467</v>
      </c>
      <c r="BY127" s="74">
        <f t="shared" si="91"/>
        <v>4244225.0127999997</v>
      </c>
      <c r="BZ127" s="74">
        <f t="shared" si="91"/>
        <v>4089006.3064662395</v>
      </c>
      <c r="CA127" s="74">
        <f t="shared" si="91"/>
        <v>3933824.8451729915</v>
      </c>
      <c r="CB127" s="74">
        <f t="shared" si="91"/>
        <v>3778643.3838797435</v>
      </c>
      <c r="CC127" s="74">
        <f t="shared" si="91"/>
        <v>3623477.4407326248</v>
      </c>
      <c r="CD127" s="74">
        <f t="shared" si="91"/>
        <v>3468288.2203663122</v>
      </c>
      <c r="CE127" s="74">
        <f t="shared" si="91"/>
        <v>3313099</v>
      </c>
      <c r="CF127" s="74"/>
      <c r="CG127" s="74">
        <f t="shared" si="63"/>
        <v>4399467</v>
      </c>
      <c r="CH127" s="74">
        <f t="shared" si="92"/>
        <v>4244225.0127999997</v>
      </c>
      <c r="CI127" s="74">
        <f t="shared" si="92"/>
        <v>4089006.3064662395</v>
      </c>
      <c r="CJ127" s="74">
        <f t="shared" si="92"/>
        <v>3933824.8451729915</v>
      </c>
      <c r="CK127" s="74">
        <f t="shared" si="92"/>
        <v>3778643.3838797435</v>
      </c>
      <c r="CL127" s="74">
        <f t="shared" si="92"/>
        <v>3623477.4407326248</v>
      </c>
      <c r="CM127" s="74">
        <f t="shared" si="92"/>
        <v>3468288.2203663122</v>
      </c>
      <c r="CN127" s="74">
        <f t="shared" si="92"/>
        <v>3313099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 s="124">
        <v>0</v>
      </c>
      <c r="H128" s="6">
        <v>102</v>
      </c>
      <c r="I128" s="2" t="s">
        <v>289</v>
      </c>
      <c r="J128" s="60"/>
      <c r="K128" s="61">
        <v>707.27</v>
      </c>
      <c r="L128" s="62"/>
      <c r="M128" s="63">
        <v>125</v>
      </c>
      <c r="N128" s="64">
        <f t="shared" si="65"/>
        <v>37.5</v>
      </c>
      <c r="O128" s="64">
        <f t="shared" si="66"/>
        <v>424.36</v>
      </c>
      <c r="P128" s="64">
        <f t="shared" si="67"/>
        <v>0</v>
      </c>
      <c r="Q128" s="64">
        <f t="shared" si="68"/>
        <v>0</v>
      </c>
      <c r="R128" s="65">
        <f t="shared" si="69"/>
        <v>0.18</v>
      </c>
      <c r="S128" s="65">
        <f t="shared" si="51"/>
        <v>0</v>
      </c>
      <c r="T128" s="64">
        <f t="shared" si="52"/>
        <v>0</v>
      </c>
      <c r="U128" s="64">
        <f t="shared" si="70"/>
        <v>0</v>
      </c>
      <c r="V128" s="63">
        <v>3</v>
      </c>
      <c r="W128" s="64">
        <f t="shared" si="71"/>
        <v>0.75</v>
      </c>
      <c r="X128" s="27">
        <f t="shared" si="72"/>
        <v>37.5</v>
      </c>
      <c r="Y128" s="11">
        <f t="shared" si="73"/>
        <v>745.52</v>
      </c>
      <c r="Z128" s="123">
        <v>1275320804</v>
      </c>
      <c r="AA128" s="121">
        <v>5154</v>
      </c>
      <c r="AB128" s="27">
        <f t="shared" si="53"/>
        <v>247442.92</v>
      </c>
      <c r="AC128" s="10">
        <f t="shared" si="54"/>
        <v>0.89809099999999997</v>
      </c>
      <c r="AD128" s="121">
        <v>115069</v>
      </c>
      <c r="AE128" s="10">
        <f t="shared" si="55"/>
        <v>0.79166599999999998</v>
      </c>
      <c r="AF128" s="10">
        <f t="shared" si="83"/>
        <v>0.13383700000000001</v>
      </c>
      <c r="AG128" s="66">
        <f t="shared" si="56"/>
        <v>0.13383700000000001</v>
      </c>
      <c r="AH128" s="67">
        <f t="shared" si="57"/>
        <v>0</v>
      </c>
      <c r="AI128" s="68">
        <f t="shared" si="74"/>
        <v>0.13383700000000001</v>
      </c>
      <c r="AJ128" s="63">
        <v>0</v>
      </c>
      <c r="AK128">
        <v>0</v>
      </c>
      <c r="AL128" s="26">
        <f t="shared" si="75"/>
        <v>0</v>
      </c>
      <c r="AM128" s="63">
        <v>0</v>
      </c>
      <c r="AN128">
        <v>0</v>
      </c>
      <c r="AO128" s="26">
        <f t="shared" si="76"/>
        <v>0</v>
      </c>
      <c r="AP128" s="26">
        <f t="shared" si="58"/>
        <v>1149943</v>
      </c>
      <c r="AQ128" s="26">
        <f t="shared" si="77"/>
        <v>1149943</v>
      </c>
      <c r="AR128" s="69">
        <v>2834470</v>
      </c>
      <c r="AS128" s="69">
        <f t="shared" si="84"/>
        <v>1149943</v>
      </c>
      <c r="AT128" s="63">
        <v>2660307</v>
      </c>
      <c r="AU128" s="26">
        <f t="shared" si="85"/>
        <v>1510364</v>
      </c>
      <c r="AV128" s="70" t="str">
        <f t="shared" si="87"/>
        <v>No</v>
      </c>
      <c r="AW128" s="69">
        <f t="shared" si="78"/>
        <v>0</v>
      </c>
      <c r="AX128" s="71">
        <f t="shared" si="79"/>
        <v>2660307</v>
      </c>
      <c r="AY128" s="72">
        <f t="shared" si="86"/>
        <v>2660307</v>
      </c>
      <c r="AZ128" s="73">
        <f t="shared" si="80"/>
        <v>0</v>
      </c>
      <c r="BA128" s="73"/>
      <c r="BB128" s="73">
        <f t="shared" si="81"/>
        <v>12148.285661769904</v>
      </c>
      <c r="BC128" s="26"/>
      <c r="BE128" s="74">
        <f t="shared" si="82"/>
        <v>-1510364</v>
      </c>
      <c r="BF128" s="74">
        <f t="shared" si="89"/>
        <v>-1510364</v>
      </c>
      <c r="BG128" s="74">
        <f t="shared" si="89"/>
        <v>-1294532.9844</v>
      </c>
      <c r="BH128" s="74">
        <f t="shared" si="89"/>
        <v>-1078734.33590052</v>
      </c>
      <c r="BI128" s="74">
        <f t="shared" si="89"/>
        <v>-862987.46872041607</v>
      </c>
      <c r="BJ128" s="74">
        <f t="shared" si="89"/>
        <v>-647240.60154031217</v>
      </c>
      <c r="BK128" s="74">
        <f t="shared" si="89"/>
        <v>-431515.30904692621</v>
      </c>
      <c r="BL128" s="74">
        <f t="shared" si="89"/>
        <v>-215757.65452346299</v>
      </c>
      <c r="BM128" s="74"/>
      <c r="BO128" s="74">
        <f t="shared" si="90"/>
        <v>0</v>
      </c>
      <c r="BP128" s="74">
        <f t="shared" si="90"/>
        <v>-215831.01560000001</v>
      </c>
      <c r="BQ128" s="74">
        <f t="shared" si="90"/>
        <v>-215798.64849947998</v>
      </c>
      <c r="BR128" s="74">
        <f t="shared" si="90"/>
        <v>-215746.86718010402</v>
      </c>
      <c r="BS128" s="74">
        <f t="shared" si="90"/>
        <v>-215746.86718010402</v>
      </c>
      <c r="BT128" s="74">
        <f t="shared" si="90"/>
        <v>-215725.29249338605</v>
      </c>
      <c r="BU128" s="74">
        <f t="shared" si="90"/>
        <v>-215757.6545234631</v>
      </c>
      <c r="BV128" s="74">
        <f t="shared" si="90"/>
        <v>-215757.65452346299</v>
      </c>
      <c r="BX128" s="74">
        <f t="shared" si="61"/>
        <v>2660307</v>
      </c>
      <c r="BY128" s="74">
        <f t="shared" si="91"/>
        <v>2444475.9844</v>
      </c>
      <c r="BZ128" s="74">
        <f t="shared" si="91"/>
        <v>2228677.33590052</v>
      </c>
      <c r="CA128" s="74">
        <f t="shared" si="91"/>
        <v>2012930.4687204161</v>
      </c>
      <c r="CB128" s="74">
        <f t="shared" si="91"/>
        <v>1797183.6015403122</v>
      </c>
      <c r="CC128" s="74">
        <f t="shared" si="91"/>
        <v>1581458.3090469262</v>
      </c>
      <c r="CD128" s="74">
        <f t="shared" si="91"/>
        <v>1365700.654523463</v>
      </c>
      <c r="CE128" s="74">
        <f t="shared" si="91"/>
        <v>1149943</v>
      </c>
      <c r="CF128" s="74"/>
      <c r="CG128" s="74">
        <f t="shared" si="63"/>
        <v>2660307</v>
      </c>
      <c r="CH128" s="74">
        <f t="shared" si="92"/>
        <v>2444475.9844</v>
      </c>
      <c r="CI128" s="74">
        <f t="shared" si="92"/>
        <v>2228677.33590052</v>
      </c>
      <c r="CJ128" s="74">
        <f t="shared" si="92"/>
        <v>2012930.4687204161</v>
      </c>
      <c r="CK128" s="74">
        <f t="shared" si="92"/>
        <v>1797183.6015403122</v>
      </c>
      <c r="CL128" s="74">
        <f t="shared" si="92"/>
        <v>1581458.3090469262</v>
      </c>
      <c r="CM128" s="74">
        <f t="shared" si="92"/>
        <v>1365700.654523463</v>
      </c>
      <c r="CN128" s="74">
        <f t="shared" si="92"/>
        <v>1149943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 s="124">
        <v>0</v>
      </c>
      <c r="H129" s="6">
        <v>103</v>
      </c>
      <c r="I129" s="2" t="s">
        <v>290</v>
      </c>
      <c r="J129" s="60"/>
      <c r="K129" s="61">
        <v>11808.17</v>
      </c>
      <c r="L129" s="62"/>
      <c r="M129" s="63">
        <v>5961</v>
      </c>
      <c r="N129" s="64">
        <f t="shared" si="65"/>
        <v>1788.3</v>
      </c>
      <c r="O129" s="64">
        <f t="shared" si="66"/>
        <v>7084.9</v>
      </c>
      <c r="P129" s="64">
        <f t="shared" si="67"/>
        <v>0</v>
      </c>
      <c r="Q129" s="64">
        <f t="shared" si="68"/>
        <v>0</v>
      </c>
      <c r="R129" s="65">
        <f t="shared" si="69"/>
        <v>0.5</v>
      </c>
      <c r="S129" s="65">
        <f t="shared" si="51"/>
        <v>0</v>
      </c>
      <c r="T129" s="64">
        <f t="shared" si="52"/>
        <v>0</v>
      </c>
      <c r="U129" s="64">
        <f t="shared" si="70"/>
        <v>0</v>
      </c>
      <c r="V129" s="63">
        <v>2698</v>
      </c>
      <c r="W129" s="64">
        <f t="shared" si="71"/>
        <v>674.5</v>
      </c>
      <c r="X129" s="27">
        <f t="shared" si="72"/>
        <v>1788.3</v>
      </c>
      <c r="Y129" s="11">
        <f t="shared" si="73"/>
        <v>14270.97</v>
      </c>
      <c r="Z129" s="123">
        <v>27641734268.330002</v>
      </c>
      <c r="AA129" s="121">
        <v>91375</v>
      </c>
      <c r="AB129" s="27">
        <f t="shared" si="53"/>
        <v>302508.71999999997</v>
      </c>
      <c r="AC129" s="10">
        <f t="shared" si="54"/>
        <v>1.097952</v>
      </c>
      <c r="AD129" s="121">
        <v>105301</v>
      </c>
      <c r="AE129" s="10">
        <f t="shared" si="55"/>
        <v>0.72446299999999997</v>
      </c>
      <c r="AF129" s="10">
        <f t="shared" si="83"/>
        <v>1.4095E-2</v>
      </c>
      <c r="AG129" s="66">
        <f t="shared" si="56"/>
        <v>0.1</v>
      </c>
      <c r="AH129" s="67">
        <f t="shared" si="57"/>
        <v>0</v>
      </c>
      <c r="AI129" s="68">
        <f t="shared" si="74"/>
        <v>0.1</v>
      </c>
      <c r="AJ129" s="63">
        <v>0</v>
      </c>
      <c r="AK129">
        <v>0</v>
      </c>
      <c r="AL129" s="26">
        <f t="shared" si="75"/>
        <v>0</v>
      </c>
      <c r="AM129" s="63">
        <v>0</v>
      </c>
      <c r="AN129">
        <v>0</v>
      </c>
      <c r="AO129" s="26">
        <f t="shared" si="76"/>
        <v>0</v>
      </c>
      <c r="AP129" s="26">
        <f t="shared" si="58"/>
        <v>16447293</v>
      </c>
      <c r="AQ129" s="26">
        <f t="shared" si="77"/>
        <v>16447293</v>
      </c>
      <c r="AR129" s="69">
        <v>11243340</v>
      </c>
      <c r="AS129" s="69">
        <f t="shared" si="84"/>
        <v>16447293</v>
      </c>
      <c r="AT129" s="63">
        <v>15498345</v>
      </c>
      <c r="AU129" s="26">
        <f t="shared" si="85"/>
        <v>948948</v>
      </c>
      <c r="AV129" s="70" t="str">
        <f t="shared" si="87"/>
        <v>Yes</v>
      </c>
      <c r="AW129" s="69">
        <f t="shared" si="78"/>
        <v>948948</v>
      </c>
      <c r="AX129" s="71">
        <f t="shared" si="79"/>
        <v>16447293</v>
      </c>
      <c r="AY129" s="72">
        <f t="shared" si="86"/>
        <v>16447293</v>
      </c>
      <c r="AZ129" s="73">
        <f t="shared" si="80"/>
        <v>948948</v>
      </c>
      <c r="BA129" s="73"/>
      <c r="BB129" s="73">
        <f t="shared" si="81"/>
        <v>13928.739952930895</v>
      </c>
      <c r="BC129" s="26"/>
      <c r="BE129" s="74">
        <f t="shared" si="82"/>
        <v>0</v>
      </c>
      <c r="BF129" s="74">
        <f t="shared" si="89"/>
        <v>0</v>
      </c>
      <c r="BG129" s="74">
        <f t="shared" si="89"/>
        <v>0</v>
      </c>
      <c r="BH129" s="74">
        <f t="shared" si="89"/>
        <v>0</v>
      </c>
      <c r="BI129" s="74">
        <f t="shared" si="89"/>
        <v>0</v>
      </c>
      <c r="BJ129" s="74">
        <f t="shared" si="89"/>
        <v>0</v>
      </c>
      <c r="BK129" s="74">
        <f t="shared" si="89"/>
        <v>0</v>
      </c>
      <c r="BL129" s="74">
        <f t="shared" si="89"/>
        <v>0</v>
      </c>
      <c r="BM129" s="74"/>
      <c r="BO129" s="74">
        <f t="shared" si="90"/>
        <v>0</v>
      </c>
      <c r="BP129" s="74">
        <f t="shared" si="90"/>
        <v>0</v>
      </c>
      <c r="BQ129" s="74">
        <f t="shared" si="90"/>
        <v>0</v>
      </c>
      <c r="BR129" s="74">
        <f t="shared" si="90"/>
        <v>0</v>
      </c>
      <c r="BS129" s="74">
        <f t="shared" si="90"/>
        <v>0</v>
      </c>
      <c r="BT129" s="74">
        <f t="shared" si="90"/>
        <v>0</v>
      </c>
      <c r="BU129" s="74">
        <f t="shared" si="90"/>
        <v>0</v>
      </c>
      <c r="BV129" s="74">
        <f t="shared" si="90"/>
        <v>0</v>
      </c>
      <c r="BX129" s="74">
        <f t="shared" si="61"/>
        <v>16447293</v>
      </c>
      <c r="BY129" s="74">
        <f t="shared" si="91"/>
        <v>16447293</v>
      </c>
      <c r="BZ129" s="74">
        <f t="shared" si="91"/>
        <v>16447293</v>
      </c>
      <c r="CA129" s="74">
        <f t="shared" si="91"/>
        <v>16447293</v>
      </c>
      <c r="CB129" s="74">
        <f t="shared" si="91"/>
        <v>16447293</v>
      </c>
      <c r="CC129" s="74">
        <f t="shared" si="91"/>
        <v>16447293</v>
      </c>
      <c r="CD129" s="74">
        <f t="shared" si="91"/>
        <v>16447293</v>
      </c>
      <c r="CE129" s="74">
        <f t="shared" si="91"/>
        <v>16447293</v>
      </c>
      <c r="CF129" s="74"/>
      <c r="CG129" s="74">
        <f t="shared" si="63"/>
        <v>16447293</v>
      </c>
      <c r="CH129" s="74">
        <f t="shared" si="92"/>
        <v>16447293</v>
      </c>
      <c r="CI129" s="74">
        <f t="shared" si="92"/>
        <v>16447293</v>
      </c>
      <c r="CJ129" s="74">
        <f t="shared" si="92"/>
        <v>16447293</v>
      </c>
      <c r="CK129" s="74">
        <f t="shared" si="92"/>
        <v>16447293</v>
      </c>
      <c r="CL129" s="74">
        <f t="shared" si="92"/>
        <v>16447293</v>
      </c>
      <c r="CM129" s="74">
        <f t="shared" si="92"/>
        <v>16447293</v>
      </c>
      <c r="CN129" s="74">
        <f t="shared" si="92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 s="124">
        <v>10</v>
      </c>
      <c r="H130" s="6">
        <v>104</v>
      </c>
      <c r="I130" s="2" t="s">
        <v>291</v>
      </c>
      <c r="J130" s="60"/>
      <c r="K130" s="61">
        <v>4924</v>
      </c>
      <c r="L130" s="76"/>
      <c r="M130" s="63">
        <v>3722</v>
      </c>
      <c r="N130" s="64">
        <f t="shared" si="65"/>
        <v>1116.5999999999999</v>
      </c>
      <c r="O130" s="64">
        <f t="shared" si="66"/>
        <v>2954.4</v>
      </c>
      <c r="P130" s="64">
        <f t="shared" si="67"/>
        <v>767.59999999999991</v>
      </c>
      <c r="Q130" s="64">
        <f t="shared" si="68"/>
        <v>115.14</v>
      </c>
      <c r="R130" s="65">
        <f t="shared" si="69"/>
        <v>0.76</v>
      </c>
      <c r="S130" s="65">
        <f t="shared" si="51"/>
        <v>0.16000000000000003</v>
      </c>
      <c r="T130" s="64">
        <f t="shared" si="52"/>
        <v>787.84</v>
      </c>
      <c r="U130" s="64">
        <f t="shared" si="70"/>
        <v>118.18</v>
      </c>
      <c r="V130" s="63">
        <v>1123</v>
      </c>
      <c r="W130" s="64">
        <f t="shared" si="71"/>
        <v>280.75</v>
      </c>
      <c r="X130" s="27">
        <f t="shared" si="72"/>
        <v>1116.5999999999999</v>
      </c>
      <c r="Y130" s="11">
        <f t="shared" si="73"/>
        <v>6436.4900000000007</v>
      </c>
      <c r="Z130" s="123">
        <v>4073284113.3299999</v>
      </c>
      <c r="AA130" s="121">
        <v>39992</v>
      </c>
      <c r="AB130" s="27">
        <f t="shared" si="53"/>
        <v>101852.47</v>
      </c>
      <c r="AC130" s="10">
        <f t="shared" si="54"/>
        <v>0.369672</v>
      </c>
      <c r="AD130" s="121">
        <v>64185</v>
      </c>
      <c r="AE130" s="10">
        <f t="shared" si="55"/>
        <v>0.44158799999999998</v>
      </c>
      <c r="AF130" s="10">
        <f t="shared" si="83"/>
        <v>0.60875299999999999</v>
      </c>
      <c r="AG130" s="66">
        <f t="shared" si="56"/>
        <v>0.60875299999999999</v>
      </c>
      <c r="AH130" s="67">
        <f t="shared" si="57"/>
        <v>0.05</v>
      </c>
      <c r="AI130" s="68">
        <f t="shared" si="74"/>
        <v>0.65875300000000003</v>
      </c>
      <c r="AJ130" s="63">
        <v>0</v>
      </c>
      <c r="AK130">
        <v>0</v>
      </c>
      <c r="AL130" s="26">
        <f t="shared" si="75"/>
        <v>0</v>
      </c>
      <c r="AM130" s="63">
        <v>1530</v>
      </c>
      <c r="AN130">
        <v>4</v>
      </c>
      <c r="AO130" s="26">
        <f t="shared" si="76"/>
        <v>612000</v>
      </c>
      <c r="AP130" s="26">
        <f t="shared" si="58"/>
        <v>48866658</v>
      </c>
      <c r="AQ130" s="26">
        <f t="shared" si="77"/>
        <v>49478658</v>
      </c>
      <c r="AR130" s="69">
        <v>36209664</v>
      </c>
      <c r="AS130" s="69">
        <f t="shared" si="84"/>
        <v>49478658</v>
      </c>
      <c r="AT130" s="63">
        <v>46690778</v>
      </c>
      <c r="AU130" s="26">
        <f t="shared" si="85"/>
        <v>2787880</v>
      </c>
      <c r="AV130" s="70" t="str">
        <f t="shared" si="87"/>
        <v>Yes</v>
      </c>
      <c r="AW130" s="69">
        <f t="shared" si="78"/>
        <v>2787880</v>
      </c>
      <c r="AX130" s="71">
        <f t="shared" si="79"/>
        <v>49478658</v>
      </c>
      <c r="AY130" s="72">
        <f t="shared" si="86"/>
        <v>49478658</v>
      </c>
      <c r="AZ130" s="73">
        <f t="shared" si="80"/>
        <v>2787880</v>
      </c>
      <c r="BA130" s="73"/>
      <c r="BB130" s="73">
        <f t="shared" si="81"/>
        <v>15065.098954102359</v>
      </c>
      <c r="BC130" s="26"/>
      <c r="BE130" s="74">
        <f t="shared" si="82"/>
        <v>0</v>
      </c>
      <c r="BF130" s="74">
        <f t="shared" si="89"/>
        <v>0</v>
      </c>
      <c r="BG130" s="74">
        <f t="shared" si="89"/>
        <v>0</v>
      </c>
      <c r="BH130" s="74">
        <f t="shared" si="89"/>
        <v>0</v>
      </c>
      <c r="BI130" s="74">
        <f t="shared" si="89"/>
        <v>0</v>
      </c>
      <c r="BJ130" s="74">
        <f t="shared" si="89"/>
        <v>0</v>
      </c>
      <c r="BK130" s="74">
        <f t="shared" si="89"/>
        <v>0</v>
      </c>
      <c r="BL130" s="74">
        <f t="shared" si="89"/>
        <v>0</v>
      </c>
      <c r="BM130" s="74"/>
      <c r="BO130" s="74">
        <f t="shared" si="90"/>
        <v>0</v>
      </c>
      <c r="BP130" s="74">
        <f t="shared" si="90"/>
        <v>0</v>
      </c>
      <c r="BQ130" s="74">
        <f t="shared" si="90"/>
        <v>0</v>
      </c>
      <c r="BR130" s="74">
        <f t="shared" si="90"/>
        <v>0</v>
      </c>
      <c r="BS130" s="74">
        <f t="shared" si="90"/>
        <v>0</v>
      </c>
      <c r="BT130" s="74">
        <f t="shared" si="90"/>
        <v>0</v>
      </c>
      <c r="BU130" s="74">
        <f t="shared" si="90"/>
        <v>0</v>
      </c>
      <c r="BV130" s="74">
        <f t="shared" si="90"/>
        <v>0</v>
      </c>
      <c r="BX130" s="74">
        <f t="shared" si="61"/>
        <v>49478658</v>
      </c>
      <c r="BY130" s="74">
        <f t="shared" si="91"/>
        <v>49478658</v>
      </c>
      <c r="BZ130" s="74">
        <f t="shared" si="91"/>
        <v>49478658</v>
      </c>
      <c r="CA130" s="74">
        <f t="shared" si="91"/>
        <v>49478658</v>
      </c>
      <c r="CB130" s="74">
        <f t="shared" si="91"/>
        <v>49478658</v>
      </c>
      <c r="CC130" s="74">
        <f t="shared" si="91"/>
        <v>49478658</v>
      </c>
      <c r="CD130" s="74">
        <f t="shared" si="91"/>
        <v>49478658</v>
      </c>
      <c r="CE130" s="74">
        <f t="shared" si="91"/>
        <v>49478658</v>
      </c>
      <c r="CF130" s="74"/>
      <c r="CG130" s="74">
        <f t="shared" si="63"/>
        <v>49478658</v>
      </c>
      <c r="CH130" s="74">
        <f t="shared" si="92"/>
        <v>49478658</v>
      </c>
      <c r="CI130" s="74">
        <f t="shared" si="92"/>
        <v>49478658</v>
      </c>
      <c r="CJ130" s="74">
        <f t="shared" si="92"/>
        <v>49478658</v>
      </c>
      <c r="CK130" s="74">
        <f t="shared" si="92"/>
        <v>49478658</v>
      </c>
      <c r="CL130" s="74">
        <f t="shared" si="92"/>
        <v>49478658</v>
      </c>
      <c r="CM130" s="74">
        <f t="shared" si="92"/>
        <v>49478658</v>
      </c>
      <c r="CN130" s="74">
        <f t="shared" si="92"/>
        <v>49478658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 s="124">
        <v>0</v>
      </c>
      <c r="H131" s="6">
        <v>105</v>
      </c>
      <c r="I131" s="2" t="s">
        <v>292</v>
      </c>
      <c r="J131" s="60"/>
      <c r="K131" s="61">
        <v>1059.8599999999999</v>
      </c>
      <c r="L131" s="62"/>
      <c r="M131" s="63">
        <v>160</v>
      </c>
      <c r="N131" s="64">
        <f t="shared" si="65"/>
        <v>48</v>
      </c>
      <c r="O131" s="64">
        <f t="shared" si="66"/>
        <v>635.91999999999996</v>
      </c>
      <c r="P131" s="64">
        <f t="shared" si="67"/>
        <v>0</v>
      </c>
      <c r="Q131" s="64">
        <f t="shared" si="68"/>
        <v>0</v>
      </c>
      <c r="R131" s="65">
        <f t="shared" si="69"/>
        <v>0.15</v>
      </c>
      <c r="S131" s="65">
        <f t="shared" si="51"/>
        <v>0</v>
      </c>
      <c r="T131" s="64">
        <f t="shared" si="52"/>
        <v>0</v>
      </c>
      <c r="U131" s="64">
        <f t="shared" si="70"/>
        <v>0</v>
      </c>
      <c r="V131" s="63">
        <v>31</v>
      </c>
      <c r="W131" s="64">
        <f t="shared" si="71"/>
        <v>7.75</v>
      </c>
      <c r="X131" s="27">
        <f t="shared" si="72"/>
        <v>48</v>
      </c>
      <c r="Y131" s="11">
        <f t="shared" si="73"/>
        <v>1115.6099999999999</v>
      </c>
      <c r="Z131" s="123">
        <v>3500208799.6700001</v>
      </c>
      <c r="AA131" s="121">
        <v>7644</v>
      </c>
      <c r="AB131" s="27">
        <f t="shared" si="53"/>
        <v>457902.77</v>
      </c>
      <c r="AC131" s="10">
        <f t="shared" si="54"/>
        <v>1.661953</v>
      </c>
      <c r="AD131" s="121">
        <v>126904</v>
      </c>
      <c r="AE131" s="10">
        <f t="shared" si="55"/>
        <v>0.87309000000000003</v>
      </c>
      <c r="AF131" s="10">
        <f t="shared" si="83"/>
        <v>-0.42529400000000001</v>
      </c>
      <c r="AG131" s="66">
        <f t="shared" si="56"/>
        <v>0.01</v>
      </c>
      <c r="AH131" s="67">
        <f t="shared" si="57"/>
        <v>0</v>
      </c>
      <c r="AI131" s="68">
        <f t="shared" si="74"/>
        <v>0.01</v>
      </c>
      <c r="AJ131" s="63">
        <v>1051</v>
      </c>
      <c r="AK131">
        <v>13</v>
      </c>
      <c r="AL131" s="26">
        <f t="shared" si="75"/>
        <v>1366300</v>
      </c>
      <c r="AM131" s="63">
        <v>0</v>
      </c>
      <c r="AN131">
        <v>0</v>
      </c>
      <c r="AO131" s="26">
        <f t="shared" si="76"/>
        <v>0</v>
      </c>
      <c r="AP131" s="26">
        <f t="shared" si="58"/>
        <v>128574</v>
      </c>
      <c r="AQ131" s="26">
        <f t="shared" si="77"/>
        <v>1494874</v>
      </c>
      <c r="AR131" s="69">
        <v>247462</v>
      </c>
      <c r="AS131" s="69">
        <f t="shared" si="84"/>
        <v>1494874</v>
      </c>
      <c r="AT131" s="63">
        <v>1171194</v>
      </c>
      <c r="AU131" s="26">
        <f t="shared" si="85"/>
        <v>323680</v>
      </c>
      <c r="AV131" s="70" t="str">
        <f t="shared" si="87"/>
        <v>Yes</v>
      </c>
      <c r="AW131" s="69">
        <f t="shared" si="78"/>
        <v>323680</v>
      </c>
      <c r="AX131" s="71">
        <f t="shared" si="79"/>
        <v>1494874</v>
      </c>
      <c r="AY131" s="72">
        <f t="shared" si="86"/>
        <v>1494874</v>
      </c>
      <c r="AZ131" s="73">
        <f t="shared" si="80"/>
        <v>323680</v>
      </c>
      <c r="BA131" s="73"/>
      <c r="BB131" s="73">
        <f t="shared" si="81"/>
        <v>12131.229832241994</v>
      </c>
      <c r="BC131" s="26"/>
      <c r="BE131" s="74">
        <f t="shared" si="82"/>
        <v>0</v>
      </c>
      <c r="BF131" s="74">
        <f t="shared" si="89"/>
        <v>0</v>
      </c>
      <c r="BG131" s="74">
        <f t="shared" si="89"/>
        <v>0</v>
      </c>
      <c r="BH131" s="74">
        <f t="shared" si="89"/>
        <v>0</v>
      </c>
      <c r="BI131" s="74">
        <f t="shared" si="89"/>
        <v>0</v>
      </c>
      <c r="BJ131" s="74">
        <f t="shared" si="89"/>
        <v>0</v>
      </c>
      <c r="BK131" s="74">
        <f t="shared" si="89"/>
        <v>0</v>
      </c>
      <c r="BL131" s="74">
        <f t="shared" si="89"/>
        <v>0</v>
      </c>
      <c r="BM131" s="74"/>
      <c r="BO131" s="74">
        <f t="shared" si="90"/>
        <v>0</v>
      </c>
      <c r="BP131" s="74">
        <f t="shared" si="90"/>
        <v>0</v>
      </c>
      <c r="BQ131" s="74">
        <f t="shared" si="90"/>
        <v>0</v>
      </c>
      <c r="BR131" s="74">
        <f t="shared" si="90"/>
        <v>0</v>
      </c>
      <c r="BS131" s="74">
        <f t="shared" si="90"/>
        <v>0</v>
      </c>
      <c r="BT131" s="74">
        <f t="shared" si="90"/>
        <v>0</v>
      </c>
      <c r="BU131" s="74">
        <f t="shared" si="90"/>
        <v>0</v>
      </c>
      <c r="BV131" s="74">
        <f t="shared" si="90"/>
        <v>0</v>
      </c>
      <c r="BX131" s="74">
        <f t="shared" si="61"/>
        <v>1494874</v>
      </c>
      <c r="BY131" s="74">
        <f t="shared" si="91"/>
        <v>1494874</v>
      </c>
      <c r="BZ131" s="74">
        <f t="shared" si="91"/>
        <v>1494874</v>
      </c>
      <c r="CA131" s="74">
        <f t="shared" si="91"/>
        <v>1494874</v>
      </c>
      <c r="CB131" s="74">
        <f t="shared" si="91"/>
        <v>1494874</v>
      </c>
      <c r="CC131" s="74">
        <f t="shared" si="91"/>
        <v>1494874</v>
      </c>
      <c r="CD131" s="74">
        <f t="shared" si="91"/>
        <v>1494874</v>
      </c>
      <c r="CE131" s="74">
        <f t="shared" si="91"/>
        <v>1494874</v>
      </c>
      <c r="CF131" s="74"/>
      <c r="CG131" s="74">
        <f t="shared" si="63"/>
        <v>1494874</v>
      </c>
      <c r="CH131" s="74">
        <f t="shared" si="92"/>
        <v>1494874</v>
      </c>
      <c r="CI131" s="74">
        <f t="shared" si="92"/>
        <v>1494874</v>
      </c>
      <c r="CJ131" s="74">
        <f t="shared" si="92"/>
        <v>1494874</v>
      </c>
      <c r="CK131" s="74">
        <f t="shared" si="92"/>
        <v>1494874</v>
      </c>
      <c r="CL131" s="74">
        <f t="shared" si="92"/>
        <v>1494874</v>
      </c>
      <c r="CM131" s="74">
        <f t="shared" si="92"/>
        <v>1494874</v>
      </c>
      <c r="CN131" s="74">
        <f t="shared" si="92"/>
        <v>1494874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 s="124">
        <v>0</v>
      </c>
      <c r="H132" s="6">
        <v>106</v>
      </c>
      <c r="I132" s="2" t="s">
        <v>293</v>
      </c>
      <c r="J132" s="60"/>
      <c r="K132" s="61">
        <v>1051</v>
      </c>
      <c r="L132" s="62"/>
      <c r="M132" s="63">
        <v>249</v>
      </c>
      <c r="N132" s="64">
        <f t="shared" si="65"/>
        <v>74.7</v>
      </c>
      <c r="O132" s="64">
        <f t="shared" si="66"/>
        <v>630.6</v>
      </c>
      <c r="P132" s="64">
        <f t="shared" si="67"/>
        <v>0</v>
      </c>
      <c r="Q132" s="64">
        <f t="shared" si="68"/>
        <v>0</v>
      </c>
      <c r="R132" s="65">
        <f t="shared" si="69"/>
        <v>0.24</v>
      </c>
      <c r="S132" s="65">
        <f t="shared" si="51"/>
        <v>0</v>
      </c>
      <c r="T132" s="64">
        <f t="shared" si="52"/>
        <v>0</v>
      </c>
      <c r="U132" s="64">
        <f t="shared" si="70"/>
        <v>0</v>
      </c>
      <c r="V132" s="63">
        <v>87</v>
      </c>
      <c r="W132" s="64">
        <f t="shared" si="71"/>
        <v>21.75</v>
      </c>
      <c r="X132" s="27">
        <f t="shared" si="72"/>
        <v>74.7</v>
      </c>
      <c r="Y132" s="11">
        <f t="shared" si="73"/>
        <v>1147.45</v>
      </c>
      <c r="Z132" s="123">
        <v>4722994697.6700001</v>
      </c>
      <c r="AA132" s="121">
        <v>10515</v>
      </c>
      <c r="AB132" s="27">
        <f t="shared" si="53"/>
        <v>449167.35</v>
      </c>
      <c r="AC132" s="10">
        <f t="shared" si="54"/>
        <v>1.6302479999999999</v>
      </c>
      <c r="AD132" s="121">
        <v>119500</v>
      </c>
      <c r="AE132" s="10">
        <f t="shared" si="55"/>
        <v>0.82215099999999997</v>
      </c>
      <c r="AF132" s="10">
        <f t="shared" si="83"/>
        <v>-0.38781900000000002</v>
      </c>
      <c r="AG132" s="66">
        <f t="shared" si="56"/>
        <v>0.01</v>
      </c>
      <c r="AH132" s="67">
        <f t="shared" si="57"/>
        <v>0</v>
      </c>
      <c r="AI132" s="68">
        <f t="shared" si="74"/>
        <v>0.01</v>
      </c>
      <c r="AJ132" s="63">
        <v>0</v>
      </c>
      <c r="AK132">
        <v>0</v>
      </c>
      <c r="AL132" s="26">
        <f t="shared" si="75"/>
        <v>0</v>
      </c>
      <c r="AM132" s="63">
        <v>0</v>
      </c>
      <c r="AN132">
        <v>0</v>
      </c>
      <c r="AO132" s="26">
        <f t="shared" si="76"/>
        <v>0</v>
      </c>
      <c r="AP132" s="26">
        <f t="shared" si="58"/>
        <v>132244</v>
      </c>
      <c r="AQ132" s="26">
        <f t="shared" si="77"/>
        <v>132244</v>
      </c>
      <c r="AR132" s="69">
        <v>122907</v>
      </c>
      <c r="AS132" s="69">
        <f t="shared" si="84"/>
        <v>132244</v>
      </c>
      <c r="AT132" s="63">
        <v>131315</v>
      </c>
      <c r="AU132" s="26">
        <f t="shared" si="85"/>
        <v>929</v>
      </c>
      <c r="AV132" s="70" t="str">
        <f t="shared" si="87"/>
        <v>Yes</v>
      </c>
      <c r="AW132" s="69">
        <f t="shared" si="78"/>
        <v>929</v>
      </c>
      <c r="AX132" s="71">
        <f t="shared" si="79"/>
        <v>132244</v>
      </c>
      <c r="AY132" s="72">
        <f t="shared" si="86"/>
        <v>132244</v>
      </c>
      <c r="AZ132" s="73">
        <f t="shared" si="80"/>
        <v>929</v>
      </c>
      <c r="BA132" s="73"/>
      <c r="BB132" s="73">
        <f t="shared" si="81"/>
        <v>12582.646289248334</v>
      </c>
      <c r="BC132" s="26"/>
      <c r="BE132" s="74">
        <f t="shared" si="82"/>
        <v>0</v>
      </c>
      <c r="BF132" s="74">
        <f t="shared" si="89"/>
        <v>0</v>
      </c>
      <c r="BG132" s="74">
        <f t="shared" si="89"/>
        <v>0</v>
      </c>
      <c r="BH132" s="74">
        <f t="shared" si="89"/>
        <v>0</v>
      </c>
      <c r="BI132" s="74">
        <f t="shared" si="89"/>
        <v>0</v>
      </c>
      <c r="BJ132" s="74">
        <f t="shared" si="89"/>
        <v>0</v>
      </c>
      <c r="BK132" s="74">
        <f t="shared" si="89"/>
        <v>0</v>
      </c>
      <c r="BL132" s="74">
        <f t="shared" si="89"/>
        <v>0</v>
      </c>
      <c r="BM132" s="74"/>
      <c r="BO132" s="74">
        <f t="shared" si="90"/>
        <v>0</v>
      </c>
      <c r="BP132" s="74">
        <f t="shared" si="90"/>
        <v>0</v>
      </c>
      <c r="BQ132" s="74">
        <f t="shared" si="90"/>
        <v>0</v>
      </c>
      <c r="BR132" s="74">
        <f t="shared" si="90"/>
        <v>0</v>
      </c>
      <c r="BS132" s="74">
        <f t="shared" si="90"/>
        <v>0</v>
      </c>
      <c r="BT132" s="74">
        <f t="shared" si="90"/>
        <v>0</v>
      </c>
      <c r="BU132" s="74">
        <f t="shared" si="90"/>
        <v>0</v>
      </c>
      <c r="BV132" s="74">
        <f t="shared" si="90"/>
        <v>0</v>
      </c>
      <c r="BX132" s="74">
        <f t="shared" si="61"/>
        <v>132244</v>
      </c>
      <c r="BY132" s="74">
        <f t="shared" si="91"/>
        <v>132244</v>
      </c>
      <c r="BZ132" s="74">
        <f t="shared" si="91"/>
        <v>132244</v>
      </c>
      <c r="CA132" s="74">
        <f t="shared" si="91"/>
        <v>132244</v>
      </c>
      <c r="CB132" s="74">
        <f t="shared" si="91"/>
        <v>132244</v>
      </c>
      <c r="CC132" s="74">
        <f t="shared" si="91"/>
        <v>132244</v>
      </c>
      <c r="CD132" s="74">
        <f t="shared" si="91"/>
        <v>132244</v>
      </c>
      <c r="CE132" s="74">
        <f t="shared" si="91"/>
        <v>132244</v>
      </c>
      <c r="CF132" s="74"/>
      <c r="CG132" s="74">
        <f t="shared" si="63"/>
        <v>132244</v>
      </c>
      <c r="CH132" s="74">
        <f t="shared" si="92"/>
        <v>132244</v>
      </c>
      <c r="CI132" s="74">
        <f t="shared" si="92"/>
        <v>132244</v>
      </c>
      <c r="CJ132" s="74">
        <f t="shared" si="92"/>
        <v>132244</v>
      </c>
      <c r="CK132" s="74">
        <f t="shared" si="92"/>
        <v>132244</v>
      </c>
      <c r="CL132" s="74">
        <f t="shared" si="92"/>
        <v>132244</v>
      </c>
      <c r="CM132" s="74">
        <f t="shared" si="92"/>
        <v>132244</v>
      </c>
      <c r="CN132" s="74">
        <f t="shared" si="92"/>
        <v>132244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 s="124">
        <v>0</v>
      </c>
      <c r="H133" s="6">
        <v>107</v>
      </c>
      <c r="I133" s="2" t="s">
        <v>294</v>
      </c>
      <c r="J133" s="60"/>
      <c r="K133" s="61">
        <v>2250.4899999999998</v>
      </c>
      <c r="L133" s="62"/>
      <c r="M133" s="63">
        <v>355</v>
      </c>
      <c r="N133" s="64">
        <f t="shared" si="65"/>
        <v>106.5</v>
      </c>
      <c r="O133" s="64">
        <f t="shared" si="66"/>
        <v>1350.29</v>
      </c>
      <c r="P133" s="64">
        <f t="shared" si="67"/>
        <v>0</v>
      </c>
      <c r="Q133" s="64">
        <f t="shared" si="68"/>
        <v>0</v>
      </c>
      <c r="R133" s="65">
        <f t="shared" si="69"/>
        <v>0.16</v>
      </c>
      <c r="S133" s="65">
        <f t="shared" si="51"/>
        <v>0</v>
      </c>
      <c r="T133" s="64">
        <f t="shared" si="52"/>
        <v>0</v>
      </c>
      <c r="U133" s="64">
        <f t="shared" si="70"/>
        <v>0</v>
      </c>
      <c r="V133" s="63">
        <v>100</v>
      </c>
      <c r="W133" s="64">
        <f t="shared" si="71"/>
        <v>25</v>
      </c>
      <c r="X133" s="27">
        <f t="shared" si="72"/>
        <v>106.5</v>
      </c>
      <c r="Y133" s="11">
        <f t="shared" si="73"/>
        <v>2381.9899999999998</v>
      </c>
      <c r="Z133" s="123">
        <v>4052425438.3299999</v>
      </c>
      <c r="AA133" s="121">
        <v>14251</v>
      </c>
      <c r="AB133" s="27">
        <f t="shared" si="53"/>
        <v>284360.78000000003</v>
      </c>
      <c r="AC133" s="10">
        <f t="shared" si="54"/>
        <v>1.032084</v>
      </c>
      <c r="AD133" s="121">
        <v>145625</v>
      </c>
      <c r="AE133" s="10">
        <f t="shared" si="55"/>
        <v>1.001889</v>
      </c>
      <c r="AF133" s="10">
        <f t="shared" si="83"/>
        <v>-2.3025E-2</v>
      </c>
      <c r="AG133" s="66">
        <f t="shared" si="56"/>
        <v>0.01</v>
      </c>
      <c r="AH133" s="67">
        <f t="shared" si="57"/>
        <v>0</v>
      </c>
      <c r="AI133" s="68">
        <f t="shared" si="74"/>
        <v>0.01</v>
      </c>
      <c r="AJ133" s="63">
        <v>1029</v>
      </c>
      <c r="AK133">
        <v>6</v>
      </c>
      <c r="AL133" s="26">
        <f t="shared" si="75"/>
        <v>617400</v>
      </c>
      <c r="AM133" s="63">
        <v>0</v>
      </c>
      <c r="AN133">
        <v>0</v>
      </c>
      <c r="AO133" s="26">
        <f t="shared" si="76"/>
        <v>0</v>
      </c>
      <c r="AP133" s="26">
        <f t="shared" si="58"/>
        <v>274524</v>
      </c>
      <c r="AQ133" s="26">
        <f t="shared" si="77"/>
        <v>891924</v>
      </c>
      <c r="AR133" s="69">
        <v>1509226</v>
      </c>
      <c r="AS133" s="69">
        <f t="shared" si="84"/>
        <v>891924</v>
      </c>
      <c r="AT133" s="63">
        <v>1015498</v>
      </c>
      <c r="AU133" s="26">
        <f t="shared" si="85"/>
        <v>123574</v>
      </c>
      <c r="AV133" s="70" t="str">
        <f t="shared" si="87"/>
        <v>No</v>
      </c>
      <c r="AW133" s="69">
        <f t="shared" si="78"/>
        <v>0</v>
      </c>
      <c r="AX133" s="71">
        <f t="shared" si="79"/>
        <v>1015498</v>
      </c>
      <c r="AY133" s="72">
        <f t="shared" si="86"/>
        <v>1015498</v>
      </c>
      <c r="AZ133" s="73">
        <f t="shared" si="80"/>
        <v>0</v>
      </c>
      <c r="BA133" s="73"/>
      <c r="BB133" s="73">
        <f t="shared" si="81"/>
        <v>12198.425565099156</v>
      </c>
      <c r="BC133" s="26"/>
      <c r="BE133" s="74">
        <f t="shared" si="82"/>
        <v>-123574</v>
      </c>
      <c r="BF133" s="74">
        <f t="shared" si="89"/>
        <v>-123574</v>
      </c>
      <c r="BG133" s="74">
        <f t="shared" si="89"/>
        <v>-105915.27540000004</v>
      </c>
      <c r="BH133" s="74">
        <f t="shared" si="89"/>
        <v>-88259.198990820092</v>
      </c>
      <c r="BI133" s="74">
        <f t="shared" si="89"/>
        <v>-70607.35919265612</v>
      </c>
      <c r="BJ133" s="74">
        <f t="shared" si="89"/>
        <v>-52955.519394492032</v>
      </c>
      <c r="BK133" s="74">
        <f t="shared" si="89"/>
        <v>-35305.444780307822</v>
      </c>
      <c r="BL133" s="74">
        <f t="shared" si="89"/>
        <v>-17652.722390153911</v>
      </c>
      <c r="BM133" s="74"/>
      <c r="BO133" s="74">
        <f t="shared" si="90"/>
        <v>0</v>
      </c>
      <c r="BP133" s="74">
        <f t="shared" si="90"/>
        <v>-17658.724600000001</v>
      </c>
      <c r="BQ133" s="74">
        <f t="shared" si="90"/>
        <v>-17656.076409180005</v>
      </c>
      <c r="BR133" s="74">
        <f t="shared" si="90"/>
        <v>-17651.839798164019</v>
      </c>
      <c r="BS133" s="74">
        <f t="shared" si="90"/>
        <v>-17651.83979816403</v>
      </c>
      <c r="BT133" s="74">
        <f t="shared" si="90"/>
        <v>-17650.074614184192</v>
      </c>
      <c r="BU133" s="74">
        <f t="shared" si="90"/>
        <v>-17652.722390153911</v>
      </c>
      <c r="BV133" s="74">
        <f t="shared" si="90"/>
        <v>-17652.722390153911</v>
      </c>
      <c r="BX133" s="74">
        <f t="shared" si="61"/>
        <v>1015498</v>
      </c>
      <c r="BY133" s="74">
        <f t="shared" si="91"/>
        <v>997839.27540000004</v>
      </c>
      <c r="BZ133" s="74">
        <f t="shared" si="91"/>
        <v>980183.19899082009</v>
      </c>
      <c r="CA133" s="74">
        <f t="shared" si="91"/>
        <v>962531.35919265612</v>
      </c>
      <c r="CB133" s="74">
        <f t="shared" si="91"/>
        <v>944879.51939449203</v>
      </c>
      <c r="CC133" s="74">
        <f t="shared" si="91"/>
        <v>927229.44478030782</v>
      </c>
      <c r="CD133" s="74">
        <f t="shared" si="91"/>
        <v>909576.72239015391</v>
      </c>
      <c r="CE133" s="74">
        <f t="shared" si="91"/>
        <v>891924</v>
      </c>
      <c r="CF133" s="74"/>
      <c r="CG133" s="74">
        <f t="shared" si="63"/>
        <v>1015498</v>
      </c>
      <c r="CH133" s="74">
        <f t="shared" si="92"/>
        <v>997839.27540000004</v>
      </c>
      <c r="CI133" s="74">
        <f t="shared" si="92"/>
        <v>980183.19899082009</v>
      </c>
      <c r="CJ133" s="74">
        <f t="shared" si="92"/>
        <v>962531.35919265612</v>
      </c>
      <c r="CK133" s="74">
        <f t="shared" si="92"/>
        <v>944879.51939449203</v>
      </c>
      <c r="CL133" s="74">
        <f t="shared" si="92"/>
        <v>927229.44478030782</v>
      </c>
      <c r="CM133" s="74">
        <f t="shared" si="92"/>
        <v>909576.72239015391</v>
      </c>
      <c r="CN133" s="74">
        <f t="shared" si="92"/>
        <v>891924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 s="124">
        <v>0</v>
      </c>
      <c r="H134" s="6">
        <v>108</v>
      </c>
      <c r="I134" s="2" t="s">
        <v>295</v>
      </c>
      <c r="J134" s="60"/>
      <c r="K134" s="61">
        <v>1688</v>
      </c>
      <c r="L134" s="62"/>
      <c r="M134" s="63">
        <v>308</v>
      </c>
      <c r="N134" s="64">
        <f t="shared" si="65"/>
        <v>92.4</v>
      </c>
      <c r="O134" s="64">
        <f t="shared" si="66"/>
        <v>1012.8</v>
      </c>
      <c r="P134" s="64">
        <f t="shared" si="67"/>
        <v>0</v>
      </c>
      <c r="Q134" s="64">
        <f t="shared" si="68"/>
        <v>0</v>
      </c>
      <c r="R134" s="65">
        <f t="shared" si="69"/>
        <v>0.18</v>
      </c>
      <c r="S134" s="65">
        <f t="shared" si="51"/>
        <v>0</v>
      </c>
      <c r="T134" s="64">
        <f t="shared" si="52"/>
        <v>0</v>
      </c>
      <c r="U134" s="64">
        <f t="shared" si="70"/>
        <v>0</v>
      </c>
      <c r="V134" s="63">
        <v>29</v>
      </c>
      <c r="W134" s="64">
        <f t="shared" si="71"/>
        <v>7.25</v>
      </c>
      <c r="X134" s="27">
        <f t="shared" si="72"/>
        <v>92.4</v>
      </c>
      <c r="Y134" s="11">
        <f t="shared" si="73"/>
        <v>1787.65</v>
      </c>
      <c r="Z134" s="123">
        <v>3362515268.6700001</v>
      </c>
      <c r="AA134" s="121">
        <v>12870</v>
      </c>
      <c r="AB134" s="27">
        <f t="shared" si="53"/>
        <v>261267.7</v>
      </c>
      <c r="AC134" s="10">
        <f t="shared" si="54"/>
        <v>0.948268</v>
      </c>
      <c r="AD134" s="121">
        <v>125563</v>
      </c>
      <c r="AE134" s="10">
        <f t="shared" si="55"/>
        <v>0.86386399999999997</v>
      </c>
      <c r="AF134" s="10">
        <f t="shared" si="83"/>
        <v>7.7052999999999996E-2</v>
      </c>
      <c r="AG134" s="66">
        <f t="shared" si="56"/>
        <v>7.7052999999999996E-2</v>
      </c>
      <c r="AH134" s="67">
        <f t="shared" si="57"/>
        <v>0</v>
      </c>
      <c r="AI134" s="68">
        <f t="shared" si="74"/>
        <v>7.7052999999999996E-2</v>
      </c>
      <c r="AJ134" s="63">
        <v>0</v>
      </c>
      <c r="AK134">
        <v>0</v>
      </c>
      <c r="AL134" s="26">
        <f t="shared" si="75"/>
        <v>0</v>
      </c>
      <c r="AM134" s="63">
        <v>0</v>
      </c>
      <c r="AN134">
        <v>0</v>
      </c>
      <c r="AO134" s="26">
        <f t="shared" si="76"/>
        <v>0</v>
      </c>
      <c r="AP134" s="26">
        <f t="shared" si="58"/>
        <v>1587497</v>
      </c>
      <c r="AQ134" s="26">
        <f t="shared" si="77"/>
        <v>1587497</v>
      </c>
      <c r="AR134" s="69">
        <v>4528763</v>
      </c>
      <c r="AS134" s="69">
        <f t="shared" si="84"/>
        <v>1587497</v>
      </c>
      <c r="AT134" s="63">
        <v>3677011</v>
      </c>
      <c r="AU134" s="26">
        <f t="shared" si="85"/>
        <v>2089514</v>
      </c>
      <c r="AV134" s="70" t="str">
        <f t="shared" si="87"/>
        <v>No</v>
      </c>
      <c r="AW134" s="69">
        <f t="shared" si="78"/>
        <v>0</v>
      </c>
      <c r="AX134" s="71">
        <f t="shared" si="79"/>
        <v>3677011</v>
      </c>
      <c r="AY134" s="72">
        <f t="shared" si="86"/>
        <v>3677011</v>
      </c>
      <c r="AZ134" s="73">
        <f t="shared" si="80"/>
        <v>0</v>
      </c>
      <c r="BA134" s="73"/>
      <c r="BB134" s="73">
        <f t="shared" si="81"/>
        <v>12205.371001184834</v>
      </c>
      <c r="BC134" s="26"/>
      <c r="BE134" s="74">
        <f t="shared" si="82"/>
        <v>-2089514</v>
      </c>
      <c r="BF134" s="74">
        <f t="shared" si="89"/>
        <v>-2089514</v>
      </c>
      <c r="BG134" s="74">
        <f t="shared" si="89"/>
        <v>-1790922.4493999998</v>
      </c>
      <c r="BH134" s="74">
        <f t="shared" si="89"/>
        <v>-1492375.6770850196</v>
      </c>
      <c r="BI134" s="74">
        <f t="shared" si="89"/>
        <v>-1193900.5416680155</v>
      </c>
      <c r="BJ134" s="74">
        <f t="shared" si="89"/>
        <v>-895425.40625101142</v>
      </c>
      <c r="BK134" s="74">
        <f t="shared" si="89"/>
        <v>-596980.11834754935</v>
      </c>
      <c r="BL134" s="74">
        <f t="shared" si="89"/>
        <v>-298490.05917377467</v>
      </c>
      <c r="BM134" s="74"/>
      <c r="BO134" s="74">
        <f t="shared" si="90"/>
        <v>0</v>
      </c>
      <c r="BP134" s="74">
        <f t="shared" si="90"/>
        <v>-298591.55060000002</v>
      </c>
      <c r="BQ134" s="74">
        <f t="shared" si="90"/>
        <v>-298546.77231497993</v>
      </c>
      <c r="BR134" s="74">
        <f t="shared" si="90"/>
        <v>-298475.13541700394</v>
      </c>
      <c r="BS134" s="74">
        <f t="shared" si="90"/>
        <v>-298475.13541700388</v>
      </c>
      <c r="BT134" s="74">
        <f t="shared" si="90"/>
        <v>-298445.28790346207</v>
      </c>
      <c r="BU134" s="74">
        <f t="shared" si="90"/>
        <v>-298490.05917377467</v>
      </c>
      <c r="BV134" s="74">
        <f t="shared" si="90"/>
        <v>-298490.05917377467</v>
      </c>
      <c r="BX134" s="74">
        <f t="shared" si="61"/>
        <v>3677011</v>
      </c>
      <c r="BY134" s="74">
        <f t="shared" si="91"/>
        <v>3378419.4493999998</v>
      </c>
      <c r="BZ134" s="74">
        <f t="shared" si="91"/>
        <v>3079872.6770850196</v>
      </c>
      <c r="CA134" s="74">
        <f t="shared" si="91"/>
        <v>2781397.5416680155</v>
      </c>
      <c r="CB134" s="74">
        <f t="shared" si="91"/>
        <v>2482922.4062510114</v>
      </c>
      <c r="CC134" s="74">
        <f t="shared" si="91"/>
        <v>2184477.1183475493</v>
      </c>
      <c r="CD134" s="74">
        <f t="shared" si="91"/>
        <v>1885987.0591737747</v>
      </c>
      <c r="CE134" s="74">
        <f t="shared" si="91"/>
        <v>1587497</v>
      </c>
      <c r="CF134" s="74"/>
      <c r="CG134" s="74">
        <f t="shared" si="63"/>
        <v>3677011</v>
      </c>
      <c r="CH134" s="74">
        <f t="shared" si="92"/>
        <v>3378419.4493999998</v>
      </c>
      <c r="CI134" s="74">
        <f t="shared" si="92"/>
        <v>3079872.6770850196</v>
      </c>
      <c r="CJ134" s="74">
        <f t="shared" si="92"/>
        <v>2781397.5416680155</v>
      </c>
      <c r="CK134" s="74">
        <f t="shared" si="92"/>
        <v>2482922.4062510114</v>
      </c>
      <c r="CL134" s="74">
        <f t="shared" si="92"/>
        <v>2184477.1183475493</v>
      </c>
      <c r="CM134" s="74">
        <f t="shared" si="92"/>
        <v>1885987.0591737747</v>
      </c>
      <c r="CN134" s="74">
        <f t="shared" si="92"/>
        <v>1587497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 s="124">
        <v>28</v>
      </c>
      <c r="H135" s="6">
        <v>109</v>
      </c>
      <c r="I135" s="2" t="s">
        <v>296</v>
      </c>
      <c r="J135" s="60"/>
      <c r="K135" s="61">
        <v>1843.3</v>
      </c>
      <c r="L135" s="76"/>
      <c r="M135" s="63">
        <v>1017</v>
      </c>
      <c r="N135" s="64">
        <f t="shared" si="65"/>
        <v>305.10000000000002</v>
      </c>
      <c r="O135" s="64">
        <f t="shared" si="66"/>
        <v>1105.98</v>
      </c>
      <c r="P135" s="64">
        <f t="shared" si="67"/>
        <v>0</v>
      </c>
      <c r="Q135" s="64">
        <f t="shared" si="68"/>
        <v>0</v>
      </c>
      <c r="R135" s="65">
        <f t="shared" si="69"/>
        <v>0.55000000000000004</v>
      </c>
      <c r="S135" s="65">
        <f t="shared" si="51"/>
        <v>0</v>
      </c>
      <c r="T135" s="64">
        <f t="shared" si="52"/>
        <v>0</v>
      </c>
      <c r="U135" s="64">
        <f t="shared" si="70"/>
        <v>0</v>
      </c>
      <c r="V135" s="63">
        <v>20</v>
      </c>
      <c r="W135" s="64">
        <f t="shared" si="71"/>
        <v>5</v>
      </c>
      <c r="X135" s="27">
        <f t="shared" si="72"/>
        <v>305.10000000000002</v>
      </c>
      <c r="Y135" s="11">
        <f t="shared" si="73"/>
        <v>2153.4</v>
      </c>
      <c r="Z135" s="123">
        <v>2263418290</v>
      </c>
      <c r="AA135" s="121">
        <v>15079</v>
      </c>
      <c r="AB135" s="27">
        <f t="shared" si="53"/>
        <v>150104</v>
      </c>
      <c r="AC135" s="10">
        <f t="shared" si="54"/>
        <v>0.54480099999999998</v>
      </c>
      <c r="AD135" s="121">
        <v>75631</v>
      </c>
      <c r="AE135" s="10">
        <f t="shared" si="55"/>
        <v>0.52033600000000002</v>
      </c>
      <c r="AF135" s="10">
        <f t="shared" si="83"/>
        <v>0.46253899999999998</v>
      </c>
      <c r="AG135" s="66">
        <f t="shared" si="56"/>
        <v>0.46253899999999998</v>
      </c>
      <c r="AH135" s="67">
        <f t="shared" si="57"/>
        <v>0</v>
      </c>
      <c r="AI135" s="68">
        <f t="shared" si="74"/>
        <v>0.46253899999999998</v>
      </c>
      <c r="AJ135" s="63">
        <v>0</v>
      </c>
      <c r="AK135">
        <v>0</v>
      </c>
      <c r="AL135" s="26">
        <f t="shared" si="75"/>
        <v>0</v>
      </c>
      <c r="AM135" s="63">
        <v>0</v>
      </c>
      <c r="AN135">
        <v>0</v>
      </c>
      <c r="AO135" s="26">
        <f t="shared" si="76"/>
        <v>0</v>
      </c>
      <c r="AP135" s="26">
        <f t="shared" si="58"/>
        <v>11479263</v>
      </c>
      <c r="AQ135" s="26">
        <f t="shared" si="77"/>
        <v>11479263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85"/>
        <v>3885181</v>
      </c>
      <c r="AV135" s="70" t="str">
        <f t="shared" si="87"/>
        <v>No</v>
      </c>
      <c r="AW135" s="69">
        <f t="shared" si="78"/>
        <v>0</v>
      </c>
      <c r="AX135" s="71">
        <f t="shared" si="79"/>
        <v>15364444</v>
      </c>
      <c r="AY135" s="72">
        <f t="shared" si="86"/>
        <v>15364444</v>
      </c>
      <c r="AZ135" s="73">
        <f t="shared" si="80"/>
        <v>0</v>
      </c>
      <c r="BA135" s="73"/>
      <c r="BB135" s="73">
        <f t="shared" si="81"/>
        <v>13463.861010144848</v>
      </c>
      <c r="BC135" s="26"/>
      <c r="BE135" s="74">
        <f t="shared" si="82"/>
        <v>-3885181</v>
      </c>
      <c r="BF135" s="74">
        <f t="shared" si="89"/>
        <v>-3885181</v>
      </c>
      <c r="BG135" s="74">
        <f t="shared" si="89"/>
        <v>-3885181</v>
      </c>
      <c r="BH135" s="74">
        <f t="shared" si="89"/>
        <v>-3885181</v>
      </c>
      <c r="BI135" s="74">
        <f t="shared" si="89"/>
        <v>-3885181</v>
      </c>
      <c r="BJ135" s="74">
        <f t="shared" si="89"/>
        <v>-3885181</v>
      </c>
      <c r="BK135" s="74">
        <f t="shared" si="89"/>
        <v>-3885181</v>
      </c>
      <c r="BL135" s="74">
        <f t="shared" si="89"/>
        <v>-3885181</v>
      </c>
      <c r="BM135" s="74"/>
      <c r="BO135" s="74">
        <f t="shared" si="90"/>
        <v>0</v>
      </c>
      <c r="BP135" s="74">
        <f t="shared" si="90"/>
        <v>-555192.36490000004</v>
      </c>
      <c r="BQ135" s="74">
        <f t="shared" si="90"/>
        <v>-647659.6727</v>
      </c>
      <c r="BR135" s="74">
        <f t="shared" si="90"/>
        <v>-777036.20000000007</v>
      </c>
      <c r="BS135" s="74">
        <f t="shared" si="90"/>
        <v>-971295.25</v>
      </c>
      <c r="BT135" s="74">
        <f t="shared" si="90"/>
        <v>-1294930.8273</v>
      </c>
      <c r="BU135" s="74">
        <f t="shared" si="90"/>
        <v>-1942590.5</v>
      </c>
      <c r="BV135" s="74">
        <f t="shared" si="90"/>
        <v>-3885181</v>
      </c>
      <c r="BX135" s="74">
        <f t="shared" si="61"/>
        <v>15364444</v>
      </c>
      <c r="BY135" s="74">
        <f t="shared" si="91"/>
        <v>14809251.6351</v>
      </c>
      <c r="BZ135" s="74">
        <f t="shared" si="91"/>
        <v>14716784.327300001</v>
      </c>
      <c r="CA135" s="74">
        <f t="shared" si="91"/>
        <v>14587407.800000001</v>
      </c>
      <c r="CB135" s="74">
        <f t="shared" si="91"/>
        <v>14393148.75</v>
      </c>
      <c r="CC135" s="74">
        <f t="shared" si="91"/>
        <v>14069513.172699999</v>
      </c>
      <c r="CD135" s="74">
        <f t="shared" si="91"/>
        <v>13421853.5</v>
      </c>
      <c r="CE135" s="74">
        <f t="shared" si="91"/>
        <v>11479263</v>
      </c>
      <c r="CF135" s="74"/>
      <c r="CG135" s="74">
        <f t="shared" si="63"/>
        <v>15364444</v>
      </c>
      <c r="CH135" s="74">
        <f t="shared" si="92"/>
        <v>15364444</v>
      </c>
      <c r="CI135" s="74">
        <f t="shared" si="92"/>
        <v>15364444</v>
      </c>
      <c r="CJ135" s="74">
        <f t="shared" si="92"/>
        <v>15364444</v>
      </c>
      <c r="CK135" s="74">
        <f t="shared" si="92"/>
        <v>15364444</v>
      </c>
      <c r="CL135" s="74">
        <f t="shared" si="92"/>
        <v>15364444</v>
      </c>
      <c r="CM135" s="74">
        <f t="shared" si="92"/>
        <v>15364444</v>
      </c>
      <c r="CN135" s="74">
        <f t="shared" si="92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 s="124">
        <v>33</v>
      </c>
      <c r="H136" s="6">
        <v>110</v>
      </c>
      <c r="I136" s="2" t="s">
        <v>297</v>
      </c>
      <c r="J136" s="60"/>
      <c r="K136" s="61">
        <v>2233.9</v>
      </c>
      <c r="L136" s="76"/>
      <c r="M136" s="63">
        <v>916</v>
      </c>
      <c r="N136" s="64">
        <f t="shared" si="65"/>
        <v>274.8</v>
      </c>
      <c r="O136" s="64">
        <f t="shared" si="66"/>
        <v>1340.34</v>
      </c>
      <c r="P136" s="64">
        <f t="shared" si="67"/>
        <v>0</v>
      </c>
      <c r="Q136" s="64">
        <f t="shared" si="68"/>
        <v>0</v>
      </c>
      <c r="R136" s="65">
        <f t="shared" si="69"/>
        <v>0.41</v>
      </c>
      <c r="S136" s="65">
        <f t="shared" si="51"/>
        <v>0</v>
      </c>
      <c r="T136" s="64">
        <f t="shared" si="52"/>
        <v>0</v>
      </c>
      <c r="U136" s="64">
        <f t="shared" si="70"/>
        <v>0</v>
      </c>
      <c r="V136" s="63">
        <v>161</v>
      </c>
      <c r="W136" s="64">
        <f t="shared" si="71"/>
        <v>40.25</v>
      </c>
      <c r="X136" s="27">
        <f t="shared" si="72"/>
        <v>274.8</v>
      </c>
      <c r="Y136" s="11">
        <f t="shared" si="73"/>
        <v>2548.9500000000003</v>
      </c>
      <c r="Z136" s="123">
        <v>2824212526</v>
      </c>
      <c r="AA136" s="121">
        <v>17468</v>
      </c>
      <c r="AB136" s="27">
        <f t="shared" si="53"/>
        <v>161679.21</v>
      </c>
      <c r="AC136" s="10">
        <f t="shared" si="54"/>
        <v>0.58681300000000003</v>
      </c>
      <c r="AD136" s="121">
        <v>81920</v>
      </c>
      <c r="AE136" s="10">
        <f t="shared" si="55"/>
        <v>0.56360299999999997</v>
      </c>
      <c r="AF136" s="10">
        <f t="shared" si="83"/>
        <v>0.42015000000000002</v>
      </c>
      <c r="AG136" s="66">
        <f t="shared" si="56"/>
        <v>0.42015000000000002</v>
      </c>
      <c r="AH136" s="67">
        <f t="shared" si="57"/>
        <v>0</v>
      </c>
      <c r="AI136" s="68">
        <f t="shared" si="74"/>
        <v>0.42015000000000002</v>
      </c>
      <c r="AJ136" s="63">
        <v>0</v>
      </c>
      <c r="AK136">
        <v>0</v>
      </c>
      <c r="AL136" s="26">
        <f t="shared" si="75"/>
        <v>0</v>
      </c>
      <c r="AM136" s="63">
        <v>0</v>
      </c>
      <c r="AN136">
        <v>0</v>
      </c>
      <c r="AO136" s="26">
        <f t="shared" si="76"/>
        <v>0</v>
      </c>
      <c r="AP136" s="26">
        <f t="shared" si="58"/>
        <v>12342599</v>
      </c>
      <c r="AQ136" s="26">
        <f t="shared" si="77"/>
        <v>12342599</v>
      </c>
      <c r="AR136" s="69">
        <v>10272197</v>
      </c>
      <c r="AS136" s="69">
        <f t="shared" si="84"/>
        <v>12342599</v>
      </c>
      <c r="AT136" s="63">
        <v>12181371</v>
      </c>
      <c r="AU136" s="26">
        <f t="shared" si="85"/>
        <v>161228</v>
      </c>
      <c r="AV136" s="70" t="str">
        <f t="shared" si="87"/>
        <v>Yes</v>
      </c>
      <c r="AW136" s="69">
        <f t="shared" si="78"/>
        <v>161228</v>
      </c>
      <c r="AX136" s="71">
        <f t="shared" si="79"/>
        <v>12342599</v>
      </c>
      <c r="AY136" s="72">
        <f t="shared" si="86"/>
        <v>12342599</v>
      </c>
      <c r="AZ136" s="73">
        <f t="shared" si="80"/>
        <v>161228</v>
      </c>
      <c r="BA136" s="73"/>
      <c r="BB136" s="73">
        <f t="shared" si="81"/>
        <v>13150.386655624694</v>
      </c>
      <c r="BC136" s="26"/>
      <c r="BE136" s="74">
        <f t="shared" si="82"/>
        <v>0</v>
      </c>
      <c r="BF136" s="74">
        <f t="shared" si="89"/>
        <v>0</v>
      </c>
      <c r="BG136" s="74">
        <f t="shared" si="89"/>
        <v>0</v>
      </c>
      <c r="BH136" s="74">
        <f t="shared" si="89"/>
        <v>0</v>
      </c>
      <c r="BI136" s="74">
        <f t="shared" si="89"/>
        <v>0</v>
      </c>
      <c r="BJ136" s="74">
        <f t="shared" si="89"/>
        <v>0</v>
      </c>
      <c r="BK136" s="74">
        <f t="shared" si="89"/>
        <v>0</v>
      </c>
      <c r="BL136" s="74">
        <f t="shared" si="89"/>
        <v>0</v>
      </c>
      <c r="BM136" s="74"/>
      <c r="BO136" s="74">
        <f t="shared" si="90"/>
        <v>0</v>
      </c>
      <c r="BP136" s="74">
        <f t="shared" si="90"/>
        <v>0</v>
      </c>
      <c r="BQ136" s="74">
        <f t="shared" si="90"/>
        <v>0</v>
      </c>
      <c r="BR136" s="74">
        <f t="shared" si="90"/>
        <v>0</v>
      </c>
      <c r="BS136" s="74">
        <f t="shared" si="90"/>
        <v>0</v>
      </c>
      <c r="BT136" s="74">
        <f t="shared" si="90"/>
        <v>0</v>
      </c>
      <c r="BU136" s="74">
        <f t="shared" si="90"/>
        <v>0</v>
      </c>
      <c r="BV136" s="74">
        <f t="shared" si="90"/>
        <v>0</v>
      </c>
      <c r="BX136" s="74">
        <f t="shared" si="61"/>
        <v>12342599</v>
      </c>
      <c r="BY136" s="74">
        <f t="shared" si="91"/>
        <v>12342599</v>
      </c>
      <c r="BZ136" s="74">
        <f t="shared" si="91"/>
        <v>12342599</v>
      </c>
      <c r="CA136" s="74">
        <f t="shared" si="91"/>
        <v>12342599</v>
      </c>
      <c r="CB136" s="74">
        <f t="shared" si="91"/>
        <v>12342599</v>
      </c>
      <c r="CC136" s="74">
        <f t="shared" si="91"/>
        <v>12342599</v>
      </c>
      <c r="CD136" s="74">
        <f t="shared" si="91"/>
        <v>12342599</v>
      </c>
      <c r="CE136" s="74">
        <f t="shared" si="91"/>
        <v>12342599</v>
      </c>
      <c r="CF136" s="74"/>
      <c r="CG136" s="74">
        <f t="shared" si="63"/>
        <v>12342599</v>
      </c>
      <c r="CH136" s="74">
        <f t="shared" si="92"/>
        <v>12342599</v>
      </c>
      <c r="CI136" s="74">
        <f t="shared" si="92"/>
        <v>12342599</v>
      </c>
      <c r="CJ136" s="74">
        <f t="shared" si="92"/>
        <v>12342599</v>
      </c>
      <c r="CK136" s="74">
        <f t="shared" si="92"/>
        <v>12342599</v>
      </c>
      <c r="CL136" s="74">
        <f t="shared" si="92"/>
        <v>12342599</v>
      </c>
      <c r="CM136" s="74">
        <f t="shared" si="92"/>
        <v>12342599</v>
      </c>
      <c r="CN136" s="74">
        <f t="shared" si="92"/>
        <v>12342599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 s="124">
        <v>17</v>
      </c>
      <c r="H137" s="6">
        <v>111</v>
      </c>
      <c r="I137" s="2" t="s">
        <v>298</v>
      </c>
      <c r="J137" s="60"/>
      <c r="K137" s="61">
        <v>1355.7</v>
      </c>
      <c r="L137" s="76"/>
      <c r="M137" s="63">
        <v>683</v>
      </c>
      <c r="N137" s="64">
        <f t="shared" si="65"/>
        <v>204.9</v>
      </c>
      <c r="O137" s="64">
        <f t="shared" si="66"/>
        <v>813.42</v>
      </c>
      <c r="P137" s="64">
        <f t="shared" si="67"/>
        <v>0</v>
      </c>
      <c r="Q137" s="64">
        <f t="shared" si="68"/>
        <v>0</v>
      </c>
      <c r="R137" s="65">
        <f t="shared" si="69"/>
        <v>0.5</v>
      </c>
      <c r="S137" s="65">
        <f t="shared" si="51"/>
        <v>0</v>
      </c>
      <c r="T137" s="64">
        <f t="shared" si="52"/>
        <v>0</v>
      </c>
      <c r="U137" s="64">
        <f t="shared" si="70"/>
        <v>0</v>
      </c>
      <c r="V137" s="63">
        <v>52</v>
      </c>
      <c r="W137" s="64">
        <f t="shared" si="71"/>
        <v>13</v>
      </c>
      <c r="X137" s="27">
        <f t="shared" si="72"/>
        <v>204.9</v>
      </c>
      <c r="Y137" s="11">
        <f t="shared" si="73"/>
        <v>1573.6000000000001</v>
      </c>
      <c r="Z137" s="123">
        <v>1576783773.3299999</v>
      </c>
      <c r="AA137" s="121">
        <v>11715</v>
      </c>
      <c r="AB137" s="27">
        <f t="shared" si="53"/>
        <v>134595.29</v>
      </c>
      <c r="AC137" s="10">
        <f t="shared" si="54"/>
        <v>0.488512</v>
      </c>
      <c r="AD137" s="121">
        <v>99797</v>
      </c>
      <c r="AE137" s="10">
        <f t="shared" si="55"/>
        <v>0.68659599999999998</v>
      </c>
      <c r="AF137" s="10">
        <f t="shared" si="83"/>
        <v>0.45206299999999999</v>
      </c>
      <c r="AG137" s="66">
        <f t="shared" si="56"/>
        <v>0.45206299999999999</v>
      </c>
      <c r="AH137" s="67">
        <f t="shared" si="57"/>
        <v>0.03</v>
      </c>
      <c r="AI137" s="68">
        <f t="shared" si="74"/>
        <v>0.48206300000000002</v>
      </c>
      <c r="AJ137" s="63">
        <v>0</v>
      </c>
      <c r="AK137">
        <v>0</v>
      </c>
      <c r="AL137" s="26">
        <f t="shared" si="75"/>
        <v>0</v>
      </c>
      <c r="AM137" s="63">
        <v>0</v>
      </c>
      <c r="AN137">
        <v>0</v>
      </c>
      <c r="AO137" s="26">
        <f t="shared" si="76"/>
        <v>0</v>
      </c>
      <c r="AP137" s="26">
        <f t="shared" si="58"/>
        <v>8742569</v>
      </c>
      <c r="AQ137" s="26">
        <f t="shared" si="77"/>
        <v>8742569</v>
      </c>
      <c r="AR137" s="69">
        <v>9761632</v>
      </c>
      <c r="AS137" s="69">
        <f t="shared" si="84"/>
        <v>8742569</v>
      </c>
      <c r="AT137" s="63">
        <v>9802121</v>
      </c>
      <c r="AU137" s="26">
        <f t="shared" si="85"/>
        <v>1059552</v>
      </c>
      <c r="AV137" s="70" t="str">
        <f t="shared" si="87"/>
        <v>No</v>
      </c>
      <c r="AW137" s="69">
        <f t="shared" si="78"/>
        <v>0</v>
      </c>
      <c r="AX137" s="71">
        <f t="shared" si="79"/>
        <v>9802121</v>
      </c>
      <c r="AY137" s="72">
        <f t="shared" si="86"/>
        <v>9802121</v>
      </c>
      <c r="AZ137" s="73">
        <f t="shared" si="80"/>
        <v>0</v>
      </c>
      <c r="BA137" s="73"/>
      <c r="BB137" s="73">
        <f t="shared" si="81"/>
        <v>13377.399129600944</v>
      </c>
      <c r="BC137" s="26"/>
      <c r="BE137" s="74">
        <f t="shared" si="82"/>
        <v>-1059552</v>
      </c>
      <c r="BF137" s="74">
        <f t="shared" si="89"/>
        <v>-1059552</v>
      </c>
      <c r="BG137" s="74">
        <f t="shared" si="89"/>
        <v>-908142.01920000091</v>
      </c>
      <c r="BH137" s="74">
        <f t="shared" si="89"/>
        <v>-756754.74459936097</v>
      </c>
      <c r="BI137" s="74">
        <f t="shared" si="89"/>
        <v>-605403.79567948915</v>
      </c>
      <c r="BJ137" s="74">
        <f t="shared" si="89"/>
        <v>-454052.84675961733</v>
      </c>
      <c r="BK137" s="74">
        <f t="shared" si="89"/>
        <v>-302717.03293463774</v>
      </c>
      <c r="BL137" s="74">
        <f t="shared" si="89"/>
        <v>-151358.51646731794</v>
      </c>
      <c r="BM137" s="74"/>
      <c r="BO137" s="74">
        <f t="shared" si="90"/>
        <v>0</v>
      </c>
      <c r="BP137" s="74">
        <f t="shared" si="90"/>
        <v>-151409.98079999999</v>
      </c>
      <c r="BQ137" s="74">
        <f t="shared" si="90"/>
        <v>-151387.27460064014</v>
      </c>
      <c r="BR137" s="74">
        <f t="shared" si="90"/>
        <v>-151350.9489198722</v>
      </c>
      <c r="BS137" s="74">
        <f t="shared" si="90"/>
        <v>-151350.94891987229</v>
      </c>
      <c r="BT137" s="74">
        <f t="shared" si="90"/>
        <v>-151335.81382498046</v>
      </c>
      <c r="BU137" s="74">
        <f t="shared" si="90"/>
        <v>-151358.51646731887</v>
      </c>
      <c r="BV137" s="74">
        <f t="shared" si="90"/>
        <v>-151358.51646731794</v>
      </c>
      <c r="BX137" s="74">
        <f t="shared" si="61"/>
        <v>9802121</v>
      </c>
      <c r="BY137" s="74">
        <f t="shared" si="91"/>
        <v>9650711.0192000009</v>
      </c>
      <c r="BZ137" s="74">
        <f t="shared" si="91"/>
        <v>9499323.744599361</v>
      </c>
      <c r="CA137" s="74">
        <f t="shared" si="91"/>
        <v>9347972.7956794892</v>
      </c>
      <c r="CB137" s="74">
        <f t="shared" si="91"/>
        <v>9196621.8467596173</v>
      </c>
      <c r="CC137" s="74">
        <f t="shared" si="91"/>
        <v>9045286.0329346377</v>
      </c>
      <c r="CD137" s="74">
        <f t="shared" si="91"/>
        <v>8893927.5164673179</v>
      </c>
      <c r="CE137" s="74">
        <f t="shared" si="91"/>
        <v>8742569</v>
      </c>
      <c r="CF137" s="74"/>
      <c r="CG137" s="74">
        <f t="shared" si="63"/>
        <v>9802121</v>
      </c>
      <c r="CH137" s="74">
        <f t="shared" si="92"/>
        <v>9650711.0192000009</v>
      </c>
      <c r="CI137" s="74">
        <f t="shared" si="92"/>
        <v>9499323.744599361</v>
      </c>
      <c r="CJ137" s="74">
        <f t="shared" si="92"/>
        <v>9347972.7956794892</v>
      </c>
      <c r="CK137" s="74">
        <f t="shared" si="92"/>
        <v>9196621.8467596173</v>
      </c>
      <c r="CL137" s="74">
        <f t="shared" si="92"/>
        <v>9045286.0329346377</v>
      </c>
      <c r="CM137" s="74">
        <f t="shared" si="92"/>
        <v>8893927.5164673179</v>
      </c>
      <c r="CN137" s="74">
        <f t="shared" si="92"/>
        <v>8742569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 s="124">
        <v>0</v>
      </c>
      <c r="H138" s="6">
        <v>112</v>
      </c>
      <c r="I138" s="2" t="s">
        <v>299</v>
      </c>
      <c r="J138" s="60"/>
      <c r="K138" s="61">
        <v>512.33000000000004</v>
      </c>
      <c r="L138" s="62"/>
      <c r="M138" s="63">
        <v>86</v>
      </c>
      <c r="N138" s="64">
        <f t="shared" si="65"/>
        <v>25.8</v>
      </c>
      <c r="O138" s="64">
        <f t="shared" si="66"/>
        <v>307.39999999999998</v>
      </c>
      <c r="P138" s="64">
        <f t="shared" si="67"/>
        <v>0</v>
      </c>
      <c r="Q138" s="64">
        <f t="shared" si="68"/>
        <v>0</v>
      </c>
      <c r="R138" s="65">
        <f t="shared" si="69"/>
        <v>0.17</v>
      </c>
      <c r="S138" s="65">
        <f t="shared" si="51"/>
        <v>0</v>
      </c>
      <c r="T138" s="64">
        <f t="shared" si="52"/>
        <v>0</v>
      </c>
      <c r="U138" s="64">
        <f t="shared" si="70"/>
        <v>0</v>
      </c>
      <c r="V138" s="63">
        <v>6</v>
      </c>
      <c r="W138" s="64">
        <f t="shared" si="71"/>
        <v>1.5</v>
      </c>
      <c r="X138" s="27">
        <f t="shared" si="72"/>
        <v>25.8</v>
      </c>
      <c r="Y138" s="11">
        <f t="shared" si="73"/>
        <v>539.63</v>
      </c>
      <c r="Z138" s="123">
        <v>862614660</v>
      </c>
      <c r="AA138" s="121">
        <v>4294</v>
      </c>
      <c r="AB138" s="27">
        <f t="shared" si="53"/>
        <v>200888.37</v>
      </c>
      <c r="AC138" s="10">
        <f t="shared" si="54"/>
        <v>0.72912200000000005</v>
      </c>
      <c r="AD138" s="121">
        <v>105642</v>
      </c>
      <c r="AE138" s="10">
        <f t="shared" si="55"/>
        <v>0.72680900000000004</v>
      </c>
      <c r="AF138" s="10">
        <f t="shared" si="83"/>
        <v>0.27157199999999998</v>
      </c>
      <c r="AG138" s="66">
        <f t="shared" si="56"/>
        <v>0.27157199999999998</v>
      </c>
      <c r="AH138" s="67">
        <f t="shared" si="57"/>
        <v>0</v>
      </c>
      <c r="AI138" s="68">
        <f t="shared" si="74"/>
        <v>0.27157199999999998</v>
      </c>
      <c r="AJ138" s="63">
        <v>0</v>
      </c>
      <c r="AK138">
        <v>0</v>
      </c>
      <c r="AL138" s="26">
        <f t="shared" si="75"/>
        <v>0</v>
      </c>
      <c r="AM138" s="63">
        <v>158</v>
      </c>
      <c r="AN138">
        <v>4</v>
      </c>
      <c r="AO138" s="26">
        <f t="shared" si="76"/>
        <v>63200</v>
      </c>
      <c r="AP138" s="26">
        <f t="shared" si="58"/>
        <v>1688970</v>
      </c>
      <c r="AQ138" s="26">
        <f t="shared" si="77"/>
        <v>1752170</v>
      </c>
      <c r="AR138" s="69">
        <v>3073015</v>
      </c>
      <c r="AS138" s="69">
        <f t="shared" si="84"/>
        <v>1752170</v>
      </c>
      <c r="AT138" s="63">
        <v>2670987</v>
      </c>
      <c r="AU138" s="26">
        <f t="shared" si="85"/>
        <v>918817</v>
      </c>
      <c r="AV138" s="70" t="str">
        <f t="shared" si="87"/>
        <v>No</v>
      </c>
      <c r="AW138" s="69">
        <f t="shared" si="78"/>
        <v>0</v>
      </c>
      <c r="AX138" s="71">
        <f t="shared" si="79"/>
        <v>2670987</v>
      </c>
      <c r="AY138" s="72">
        <f t="shared" si="86"/>
        <v>2670987</v>
      </c>
      <c r="AZ138" s="73">
        <f t="shared" si="80"/>
        <v>0</v>
      </c>
      <c r="BA138" s="73"/>
      <c r="BB138" s="73">
        <f t="shared" si="81"/>
        <v>12139.12078152753</v>
      </c>
      <c r="BC138" s="26"/>
      <c r="BE138" s="74">
        <f t="shared" si="82"/>
        <v>-918817</v>
      </c>
      <c r="BF138" s="74">
        <f t="shared" si="89"/>
        <v>-918817</v>
      </c>
      <c r="BG138" s="74">
        <f t="shared" si="89"/>
        <v>-787518.05070000002</v>
      </c>
      <c r="BH138" s="74">
        <f t="shared" si="89"/>
        <v>-656238.79164831014</v>
      </c>
      <c r="BI138" s="74">
        <f t="shared" si="89"/>
        <v>-524991.03331864811</v>
      </c>
      <c r="BJ138" s="74">
        <f t="shared" si="89"/>
        <v>-393743.27498898609</v>
      </c>
      <c r="BK138" s="74">
        <f t="shared" si="89"/>
        <v>-262508.64143515704</v>
      </c>
      <c r="BL138" s="74">
        <f t="shared" si="89"/>
        <v>-131254.32071757852</v>
      </c>
      <c r="BM138" s="74"/>
      <c r="BO138" s="74">
        <f t="shared" si="90"/>
        <v>0</v>
      </c>
      <c r="BP138" s="74">
        <f t="shared" si="90"/>
        <v>-131298.94930000001</v>
      </c>
      <c r="BQ138" s="74">
        <f t="shared" si="90"/>
        <v>-131279.25905168999</v>
      </c>
      <c r="BR138" s="74">
        <f t="shared" si="90"/>
        <v>-131247.75832966203</v>
      </c>
      <c r="BS138" s="74">
        <f t="shared" si="90"/>
        <v>-131247.75832966203</v>
      </c>
      <c r="BT138" s="74">
        <f t="shared" si="90"/>
        <v>-131234.63355382904</v>
      </c>
      <c r="BU138" s="74">
        <f t="shared" si="90"/>
        <v>-131254.32071757852</v>
      </c>
      <c r="BV138" s="74">
        <f t="shared" si="90"/>
        <v>-131254.32071757852</v>
      </c>
      <c r="BX138" s="74">
        <f t="shared" si="61"/>
        <v>2670987</v>
      </c>
      <c r="BY138" s="74">
        <f t="shared" si="91"/>
        <v>2539688.0507</v>
      </c>
      <c r="BZ138" s="74">
        <f t="shared" si="91"/>
        <v>2408408.7916483101</v>
      </c>
      <c r="CA138" s="74">
        <f t="shared" si="91"/>
        <v>2277161.0333186481</v>
      </c>
      <c r="CB138" s="74">
        <f t="shared" si="91"/>
        <v>2145913.2749889861</v>
      </c>
      <c r="CC138" s="74">
        <f t="shared" si="91"/>
        <v>2014678.641435157</v>
      </c>
      <c r="CD138" s="74">
        <f t="shared" si="91"/>
        <v>1883424.3207175785</v>
      </c>
      <c r="CE138" s="74">
        <f t="shared" si="91"/>
        <v>1752170</v>
      </c>
      <c r="CF138" s="74"/>
      <c r="CG138" s="74">
        <f t="shared" si="63"/>
        <v>2670987</v>
      </c>
      <c r="CH138" s="74">
        <f t="shared" si="92"/>
        <v>2539688.0507</v>
      </c>
      <c r="CI138" s="74">
        <f t="shared" si="92"/>
        <v>2408408.7916483101</v>
      </c>
      <c r="CJ138" s="74">
        <f t="shared" si="92"/>
        <v>2277161.0333186481</v>
      </c>
      <c r="CK138" s="74">
        <f t="shared" si="92"/>
        <v>2145913.2749889861</v>
      </c>
      <c r="CL138" s="74">
        <f t="shared" si="92"/>
        <v>2014678.641435157</v>
      </c>
      <c r="CM138" s="74">
        <f t="shared" si="92"/>
        <v>1883424.3207175785</v>
      </c>
      <c r="CN138" s="74">
        <f t="shared" si="92"/>
        <v>1752170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 s="124">
        <v>40</v>
      </c>
      <c r="H139" s="6">
        <v>113</v>
      </c>
      <c r="I139" s="2" t="s">
        <v>300</v>
      </c>
      <c r="J139" s="60"/>
      <c r="K139" s="61">
        <v>1248.73</v>
      </c>
      <c r="L139" s="62"/>
      <c r="M139" s="63">
        <v>320</v>
      </c>
      <c r="N139" s="64">
        <f t="shared" si="65"/>
        <v>96</v>
      </c>
      <c r="O139" s="64">
        <f t="shared" si="66"/>
        <v>749.24</v>
      </c>
      <c r="P139" s="64">
        <f t="shared" si="67"/>
        <v>0</v>
      </c>
      <c r="Q139" s="64">
        <f t="shared" si="68"/>
        <v>0</v>
      </c>
      <c r="R139" s="65">
        <f t="shared" si="69"/>
        <v>0.26</v>
      </c>
      <c r="S139" s="65">
        <f t="shared" si="51"/>
        <v>0</v>
      </c>
      <c r="T139" s="64">
        <f t="shared" si="52"/>
        <v>0</v>
      </c>
      <c r="U139" s="64">
        <f t="shared" si="70"/>
        <v>0</v>
      </c>
      <c r="V139" s="63">
        <v>39</v>
      </c>
      <c r="W139" s="64">
        <f t="shared" si="71"/>
        <v>9.75</v>
      </c>
      <c r="X139" s="27">
        <f t="shared" si="72"/>
        <v>96</v>
      </c>
      <c r="Y139" s="11">
        <f t="shared" si="73"/>
        <v>1354.48</v>
      </c>
      <c r="Z139" s="123">
        <v>1643148434</v>
      </c>
      <c r="AA139" s="121">
        <v>9421</v>
      </c>
      <c r="AB139" s="27">
        <f t="shared" si="53"/>
        <v>174413.38</v>
      </c>
      <c r="AC139" s="10">
        <f t="shared" si="54"/>
        <v>0.63303100000000001</v>
      </c>
      <c r="AD139" s="121">
        <v>118955</v>
      </c>
      <c r="AE139" s="10">
        <f t="shared" si="55"/>
        <v>0.81840100000000005</v>
      </c>
      <c r="AF139" s="10">
        <f t="shared" si="83"/>
        <v>0.31135800000000002</v>
      </c>
      <c r="AG139" s="66">
        <f t="shared" si="56"/>
        <v>0.31135800000000002</v>
      </c>
      <c r="AH139" s="67">
        <f t="shared" si="57"/>
        <v>0</v>
      </c>
      <c r="AI139" s="68">
        <f t="shared" si="74"/>
        <v>0.31135800000000002</v>
      </c>
      <c r="AJ139" s="63">
        <v>0</v>
      </c>
      <c r="AK139">
        <v>0</v>
      </c>
      <c r="AL139" s="26">
        <f t="shared" si="75"/>
        <v>0</v>
      </c>
      <c r="AM139" s="63">
        <v>0</v>
      </c>
      <c r="AN139">
        <v>0</v>
      </c>
      <c r="AO139" s="26">
        <f t="shared" si="76"/>
        <v>0</v>
      </c>
      <c r="AP139" s="26">
        <f t="shared" si="58"/>
        <v>4860417</v>
      </c>
      <c r="AQ139" s="26">
        <f t="shared" si="77"/>
        <v>4860417</v>
      </c>
      <c r="AR139" s="69">
        <v>4363751</v>
      </c>
      <c r="AS139" s="69">
        <f t="shared" si="84"/>
        <v>4860417</v>
      </c>
      <c r="AT139" s="63">
        <v>4775020</v>
      </c>
      <c r="AU139" s="26">
        <f t="shared" si="85"/>
        <v>85397</v>
      </c>
      <c r="AV139" s="70" t="str">
        <f t="shared" si="87"/>
        <v>Yes</v>
      </c>
      <c r="AW139" s="69">
        <f t="shared" si="78"/>
        <v>85397</v>
      </c>
      <c r="AX139" s="71">
        <f t="shared" si="79"/>
        <v>4860417</v>
      </c>
      <c r="AY139" s="72">
        <f t="shared" si="86"/>
        <v>4860417</v>
      </c>
      <c r="AZ139" s="73">
        <f t="shared" si="80"/>
        <v>85397</v>
      </c>
      <c r="BA139" s="73"/>
      <c r="BB139" s="73">
        <f t="shared" si="81"/>
        <v>12501.006622728692</v>
      </c>
      <c r="BC139" s="26"/>
      <c r="BE139" s="74">
        <f t="shared" si="82"/>
        <v>0</v>
      </c>
      <c r="BF139" s="74">
        <f t="shared" si="89"/>
        <v>0</v>
      </c>
      <c r="BG139" s="74">
        <f t="shared" si="89"/>
        <v>0</v>
      </c>
      <c r="BH139" s="74">
        <f t="shared" si="89"/>
        <v>0</v>
      </c>
      <c r="BI139" s="74">
        <f t="shared" si="89"/>
        <v>0</v>
      </c>
      <c r="BJ139" s="74">
        <f t="shared" si="89"/>
        <v>0</v>
      </c>
      <c r="BK139" s="74">
        <f t="shared" si="89"/>
        <v>0</v>
      </c>
      <c r="BL139" s="74">
        <f t="shared" si="89"/>
        <v>0</v>
      </c>
      <c r="BM139" s="74"/>
      <c r="BO139" s="74">
        <f t="shared" si="90"/>
        <v>0</v>
      </c>
      <c r="BP139" s="74">
        <f t="shared" si="90"/>
        <v>0</v>
      </c>
      <c r="BQ139" s="74">
        <f t="shared" si="90"/>
        <v>0</v>
      </c>
      <c r="BR139" s="74">
        <f t="shared" si="90"/>
        <v>0</v>
      </c>
      <c r="BS139" s="74">
        <f t="shared" si="90"/>
        <v>0</v>
      </c>
      <c r="BT139" s="74">
        <f t="shared" si="90"/>
        <v>0</v>
      </c>
      <c r="BU139" s="74">
        <f t="shared" si="90"/>
        <v>0</v>
      </c>
      <c r="BV139" s="74">
        <f t="shared" si="90"/>
        <v>0</v>
      </c>
      <c r="BX139" s="74">
        <f t="shared" si="61"/>
        <v>4860417</v>
      </c>
      <c r="BY139" s="74">
        <f t="shared" si="91"/>
        <v>4860417</v>
      </c>
      <c r="BZ139" s="74">
        <f t="shared" si="91"/>
        <v>4860417</v>
      </c>
      <c r="CA139" s="74">
        <f t="shared" si="91"/>
        <v>4860417</v>
      </c>
      <c r="CB139" s="74">
        <f t="shared" si="91"/>
        <v>4860417</v>
      </c>
      <c r="CC139" s="74">
        <f t="shared" si="91"/>
        <v>4860417</v>
      </c>
      <c r="CD139" s="74">
        <f t="shared" si="91"/>
        <v>4860417</v>
      </c>
      <c r="CE139" s="74">
        <f t="shared" si="91"/>
        <v>4860417</v>
      </c>
      <c r="CF139" s="74"/>
      <c r="CG139" s="74">
        <f t="shared" si="63"/>
        <v>4860417</v>
      </c>
      <c r="CH139" s="74">
        <f t="shared" ref="CH139:CN154" si="93">IF(OR($C139=1,$B139=1),MAX(BY139,CG139,$AR139),BY139)</f>
        <v>4860417</v>
      </c>
      <c r="CI139" s="74">
        <f t="shared" si="93"/>
        <v>4860417</v>
      </c>
      <c r="CJ139" s="74">
        <f t="shared" si="93"/>
        <v>4860417</v>
      </c>
      <c r="CK139" s="74">
        <f t="shared" si="93"/>
        <v>4860417</v>
      </c>
      <c r="CL139" s="74">
        <f t="shared" si="93"/>
        <v>4860417</v>
      </c>
      <c r="CM139" s="74">
        <f t="shared" si="93"/>
        <v>4860417</v>
      </c>
      <c r="CN139" s="74">
        <f t="shared" si="93"/>
        <v>4860417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 s="124">
        <v>0</v>
      </c>
      <c r="H140" s="6">
        <v>114</v>
      </c>
      <c r="I140" s="2" t="s">
        <v>301</v>
      </c>
      <c r="J140" s="60"/>
      <c r="K140" s="61">
        <v>620.52</v>
      </c>
      <c r="L140" s="76"/>
      <c r="M140" s="63">
        <v>183</v>
      </c>
      <c r="N140" s="64">
        <f t="shared" si="65"/>
        <v>54.9</v>
      </c>
      <c r="O140" s="64">
        <f t="shared" si="66"/>
        <v>372.31</v>
      </c>
      <c r="P140" s="64">
        <f t="shared" si="67"/>
        <v>0</v>
      </c>
      <c r="Q140" s="64">
        <f t="shared" si="68"/>
        <v>0</v>
      </c>
      <c r="R140" s="65">
        <f t="shared" si="69"/>
        <v>0.28999999999999998</v>
      </c>
      <c r="S140" s="65">
        <f t="shared" si="51"/>
        <v>0</v>
      </c>
      <c r="T140" s="64">
        <f t="shared" si="52"/>
        <v>0</v>
      </c>
      <c r="U140" s="64">
        <f t="shared" si="70"/>
        <v>0</v>
      </c>
      <c r="V140" s="63">
        <v>12</v>
      </c>
      <c r="W140" s="64">
        <f t="shared" si="71"/>
        <v>3</v>
      </c>
      <c r="X140" s="27">
        <f t="shared" si="72"/>
        <v>54.9</v>
      </c>
      <c r="Y140" s="11">
        <f t="shared" si="73"/>
        <v>678.42</v>
      </c>
      <c r="Z140" s="123">
        <v>957559094.66999996</v>
      </c>
      <c r="AA140" s="121">
        <v>4812</v>
      </c>
      <c r="AB140" s="27">
        <f t="shared" si="53"/>
        <v>198993.99</v>
      </c>
      <c r="AC140" s="10">
        <f t="shared" si="54"/>
        <v>0.72224699999999997</v>
      </c>
      <c r="AD140" s="121">
        <v>109375</v>
      </c>
      <c r="AE140" s="10">
        <f t="shared" si="55"/>
        <v>0.75249200000000005</v>
      </c>
      <c r="AF140" s="10">
        <f t="shared" si="83"/>
        <v>0.26867999999999997</v>
      </c>
      <c r="AG140" s="66">
        <f t="shared" si="56"/>
        <v>0.26867999999999997</v>
      </c>
      <c r="AH140" s="67">
        <f t="shared" si="57"/>
        <v>0</v>
      </c>
      <c r="AI140" s="68">
        <f t="shared" si="74"/>
        <v>0.26867999999999997</v>
      </c>
      <c r="AJ140" s="63">
        <v>0</v>
      </c>
      <c r="AK140">
        <v>0</v>
      </c>
      <c r="AL140" s="26">
        <f t="shared" si="75"/>
        <v>0</v>
      </c>
      <c r="AM140" s="63">
        <v>102</v>
      </c>
      <c r="AN140">
        <v>4</v>
      </c>
      <c r="AO140" s="26">
        <f t="shared" si="76"/>
        <v>40800</v>
      </c>
      <c r="AP140" s="26">
        <f t="shared" si="58"/>
        <v>2100753</v>
      </c>
      <c r="AQ140" s="26">
        <f t="shared" si="77"/>
        <v>2141553</v>
      </c>
      <c r="AR140" s="69">
        <v>3012017</v>
      </c>
      <c r="AS140" s="69">
        <f t="shared" si="84"/>
        <v>2141553</v>
      </c>
      <c r="AT140" s="63">
        <v>2952496</v>
      </c>
      <c r="AU140" s="26">
        <f t="shared" si="85"/>
        <v>810943</v>
      </c>
      <c r="AV140" s="70" t="str">
        <f t="shared" si="87"/>
        <v>No</v>
      </c>
      <c r="AW140" s="69">
        <f t="shared" si="78"/>
        <v>0</v>
      </c>
      <c r="AX140" s="71">
        <f t="shared" si="79"/>
        <v>2952496</v>
      </c>
      <c r="AY140" s="72">
        <f t="shared" si="86"/>
        <v>2952496</v>
      </c>
      <c r="AZ140" s="73">
        <f t="shared" si="80"/>
        <v>0</v>
      </c>
      <c r="BA140" s="73"/>
      <c r="BB140" s="73">
        <f t="shared" si="81"/>
        <v>12600.384355057047</v>
      </c>
      <c r="BC140" s="26"/>
      <c r="BE140" s="74">
        <f t="shared" si="82"/>
        <v>-810943</v>
      </c>
      <c r="BF140" s="74">
        <f t="shared" si="89"/>
        <v>-810943</v>
      </c>
      <c r="BG140" s="74">
        <f t="shared" si="89"/>
        <v>-695059.24530000007</v>
      </c>
      <c r="BH140" s="74">
        <f t="shared" si="89"/>
        <v>-579192.86910849018</v>
      </c>
      <c r="BI140" s="74">
        <f t="shared" si="89"/>
        <v>-463354.29528679233</v>
      </c>
      <c r="BJ140" s="74">
        <f t="shared" si="89"/>
        <v>-347515.72146509402</v>
      </c>
      <c r="BK140" s="74">
        <f t="shared" si="89"/>
        <v>-231688.73150077835</v>
      </c>
      <c r="BL140" s="74">
        <f t="shared" si="89"/>
        <v>-115844.36575038917</v>
      </c>
      <c r="BM140" s="74"/>
      <c r="BO140" s="74">
        <f t="shared" si="90"/>
        <v>0</v>
      </c>
      <c r="BP140" s="74">
        <f t="shared" si="90"/>
        <v>-115883.7547</v>
      </c>
      <c r="BQ140" s="74">
        <f t="shared" si="90"/>
        <v>-115866.37619151</v>
      </c>
      <c r="BR140" s="74">
        <f t="shared" si="90"/>
        <v>-115838.57382169804</v>
      </c>
      <c r="BS140" s="74">
        <f t="shared" si="90"/>
        <v>-115838.57382169808</v>
      </c>
      <c r="BT140" s="74">
        <f t="shared" si="90"/>
        <v>-115826.98996431583</v>
      </c>
      <c r="BU140" s="74">
        <f t="shared" si="90"/>
        <v>-115844.36575038917</v>
      </c>
      <c r="BV140" s="74">
        <f t="shared" si="90"/>
        <v>-115844.36575038917</v>
      </c>
      <c r="BX140" s="74">
        <f t="shared" si="61"/>
        <v>2952496</v>
      </c>
      <c r="BY140" s="74">
        <f t="shared" si="91"/>
        <v>2836612.2453000001</v>
      </c>
      <c r="BZ140" s="74">
        <f t="shared" si="91"/>
        <v>2720745.8691084902</v>
      </c>
      <c r="CA140" s="74">
        <f t="shared" si="91"/>
        <v>2604907.2952867923</v>
      </c>
      <c r="CB140" s="74">
        <f t="shared" si="91"/>
        <v>2489068.721465094</v>
      </c>
      <c r="CC140" s="74">
        <f t="shared" si="91"/>
        <v>2373241.7315007783</v>
      </c>
      <c r="CD140" s="74">
        <f t="shared" si="91"/>
        <v>2257397.3657503892</v>
      </c>
      <c r="CE140" s="74">
        <f t="shared" si="91"/>
        <v>2141553</v>
      </c>
      <c r="CF140" s="74"/>
      <c r="CG140" s="74">
        <f t="shared" si="63"/>
        <v>2952496</v>
      </c>
      <c r="CH140" s="74">
        <f t="shared" si="93"/>
        <v>2836612.2453000001</v>
      </c>
      <c r="CI140" s="74">
        <f t="shared" si="93"/>
        <v>2720745.8691084902</v>
      </c>
      <c r="CJ140" s="74">
        <f t="shared" si="93"/>
        <v>2604907.2952867923</v>
      </c>
      <c r="CK140" s="74">
        <f t="shared" si="93"/>
        <v>2489068.721465094</v>
      </c>
      <c r="CL140" s="74">
        <f t="shared" si="93"/>
        <v>2373241.7315007783</v>
      </c>
      <c r="CM140" s="74">
        <f t="shared" si="93"/>
        <v>2257397.3657503892</v>
      </c>
      <c r="CN140" s="74">
        <f t="shared" si="93"/>
        <v>2141553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 s="124">
        <v>0</v>
      </c>
      <c r="H141" s="6">
        <v>115</v>
      </c>
      <c r="I141" s="2" t="s">
        <v>302</v>
      </c>
      <c r="J141" s="60"/>
      <c r="K141" s="61">
        <v>1273.29</v>
      </c>
      <c r="L141" s="62"/>
      <c r="M141" s="63">
        <v>293</v>
      </c>
      <c r="N141" s="64">
        <f t="shared" si="65"/>
        <v>87.9</v>
      </c>
      <c r="O141" s="64">
        <f t="shared" si="66"/>
        <v>763.97</v>
      </c>
      <c r="P141" s="64">
        <f t="shared" si="67"/>
        <v>0</v>
      </c>
      <c r="Q141" s="64">
        <f t="shared" si="68"/>
        <v>0</v>
      </c>
      <c r="R141" s="65">
        <f t="shared" si="69"/>
        <v>0.23</v>
      </c>
      <c r="S141" s="65">
        <f t="shared" si="51"/>
        <v>0</v>
      </c>
      <c r="T141" s="64">
        <f t="shared" si="52"/>
        <v>0</v>
      </c>
      <c r="U141" s="64">
        <f t="shared" si="70"/>
        <v>0</v>
      </c>
      <c r="V141" s="63">
        <v>27</v>
      </c>
      <c r="W141" s="64">
        <f t="shared" si="71"/>
        <v>6.75</v>
      </c>
      <c r="X141" s="27">
        <f t="shared" si="72"/>
        <v>87.9</v>
      </c>
      <c r="Y141" s="11">
        <f t="shared" si="73"/>
        <v>1367.94</v>
      </c>
      <c r="Z141" s="123">
        <v>1845279343.3299999</v>
      </c>
      <c r="AA141" s="121">
        <v>9414</v>
      </c>
      <c r="AB141" s="27">
        <f t="shared" si="53"/>
        <v>196014.38</v>
      </c>
      <c r="AC141" s="10">
        <f t="shared" si="54"/>
        <v>0.71143199999999995</v>
      </c>
      <c r="AD141" s="121">
        <v>125556</v>
      </c>
      <c r="AE141" s="10">
        <f t="shared" si="55"/>
        <v>0.86381600000000003</v>
      </c>
      <c r="AF141" s="10">
        <f t="shared" si="83"/>
        <v>0.24285300000000001</v>
      </c>
      <c r="AG141" s="66">
        <f t="shared" si="56"/>
        <v>0.24285300000000001</v>
      </c>
      <c r="AH141" s="67">
        <f t="shared" si="57"/>
        <v>0</v>
      </c>
      <c r="AI141" s="68">
        <f t="shared" si="74"/>
        <v>0.24285300000000001</v>
      </c>
      <c r="AJ141" s="63">
        <v>1275</v>
      </c>
      <c r="AK141">
        <v>13</v>
      </c>
      <c r="AL141" s="26">
        <f t="shared" si="75"/>
        <v>1657500</v>
      </c>
      <c r="AM141" s="63">
        <v>0</v>
      </c>
      <c r="AN141">
        <v>0</v>
      </c>
      <c r="AO141" s="26">
        <f t="shared" si="76"/>
        <v>0</v>
      </c>
      <c r="AP141" s="26">
        <f t="shared" si="58"/>
        <v>3828701</v>
      </c>
      <c r="AQ141" s="26">
        <f t="shared" si="77"/>
        <v>5486201</v>
      </c>
      <c r="AR141" s="69">
        <v>5297609</v>
      </c>
      <c r="AS141" s="69">
        <f t="shared" si="84"/>
        <v>5486201</v>
      </c>
      <c r="AT141" s="63">
        <v>5836389</v>
      </c>
      <c r="AU141" s="26">
        <f t="shared" si="85"/>
        <v>350188</v>
      </c>
      <c r="AV141" s="70" t="str">
        <f t="shared" si="87"/>
        <v>No</v>
      </c>
      <c r="AW141" s="69">
        <f t="shared" si="78"/>
        <v>0</v>
      </c>
      <c r="AX141" s="71">
        <f t="shared" si="79"/>
        <v>5836389</v>
      </c>
      <c r="AY141" s="72">
        <f t="shared" si="86"/>
        <v>5836389</v>
      </c>
      <c r="AZ141" s="73">
        <f t="shared" si="80"/>
        <v>0</v>
      </c>
      <c r="BA141" s="73"/>
      <c r="BB141" s="73">
        <f t="shared" si="81"/>
        <v>12381.710765026035</v>
      </c>
      <c r="BC141" s="26"/>
      <c r="BE141" s="74">
        <f t="shared" si="82"/>
        <v>-350188</v>
      </c>
      <c r="BF141" s="74">
        <f t="shared" si="89"/>
        <v>-350188</v>
      </c>
      <c r="BG141" s="74">
        <f t="shared" si="89"/>
        <v>-300146.13480000012</v>
      </c>
      <c r="BH141" s="74">
        <f t="shared" si="89"/>
        <v>-250111.7741288403</v>
      </c>
      <c r="BI141" s="74">
        <f t="shared" si="89"/>
        <v>-200089.41930307262</v>
      </c>
      <c r="BJ141" s="74">
        <f t="shared" si="89"/>
        <v>-150067.064477304</v>
      </c>
      <c r="BK141" s="74">
        <f t="shared" si="89"/>
        <v>-100049.71188701876</v>
      </c>
      <c r="BL141" s="74">
        <f t="shared" si="89"/>
        <v>-50024.855943509378</v>
      </c>
      <c r="BM141" s="74"/>
      <c r="BO141" s="74">
        <f t="shared" si="90"/>
        <v>0</v>
      </c>
      <c r="BP141" s="74">
        <f t="shared" si="90"/>
        <v>-50041.8652</v>
      </c>
      <c r="BQ141" s="74">
        <f t="shared" si="90"/>
        <v>-50034.360671160015</v>
      </c>
      <c r="BR141" s="74">
        <f t="shared" si="90"/>
        <v>-50022.354825768067</v>
      </c>
      <c r="BS141" s="74">
        <f t="shared" si="90"/>
        <v>-50022.354825768154</v>
      </c>
      <c r="BT141" s="74">
        <f t="shared" si="90"/>
        <v>-50017.352590285424</v>
      </c>
      <c r="BU141" s="74">
        <f t="shared" si="90"/>
        <v>-50024.855943509378</v>
      </c>
      <c r="BV141" s="74">
        <f t="shared" si="90"/>
        <v>-50024.855943509378</v>
      </c>
      <c r="BX141" s="74">
        <f t="shared" si="61"/>
        <v>5836389</v>
      </c>
      <c r="BY141" s="74">
        <f t="shared" si="91"/>
        <v>5786347.1348000001</v>
      </c>
      <c r="BZ141" s="74">
        <f t="shared" si="91"/>
        <v>5736312.7741288403</v>
      </c>
      <c r="CA141" s="74">
        <f t="shared" si="91"/>
        <v>5686290.4193030726</v>
      </c>
      <c r="CB141" s="74">
        <f t="shared" si="91"/>
        <v>5636268.064477304</v>
      </c>
      <c r="CC141" s="74">
        <f t="shared" si="91"/>
        <v>5586250.7118870188</v>
      </c>
      <c r="CD141" s="74">
        <f t="shared" si="91"/>
        <v>5536225.8559435094</v>
      </c>
      <c r="CE141" s="74">
        <f t="shared" si="91"/>
        <v>5486201</v>
      </c>
      <c r="CF141" s="74"/>
      <c r="CG141" s="74">
        <f t="shared" si="63"/>
        <v>5836389</v>
      </c>
      <c r="CH141" s="74">
        <f t="shared" si="93"/>
        <v>5786347.1348000001</v>
      </c>
      <c r="CI141" s="74">
        <f t="shared" si="93"/>
        <v>5736312.7741288403</v>
      </c>
      <c r="CJ141" s="74">
        <f t="shared" si="93"/>
        <v>5686290.4193030726</v>
      </c>
      <c r="CK141" s="74">
        <f t="shared" si="93"/>
        <v>5636268.064477304</v>
      </c>
      <c r="CL141" s="74">
        <f t="shared" si="93"/>
        <v>5586250.7118870188</v>
      </c>
      <c r="CM141" s="74">
        <f t="shared" si="93"/>
        <v>5536225.8559435094</v>
      </c>
      <c r="CN141" s="74">
        <f t="shared" si="93"/>
        <v>5486201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 s="124">
        <v>23</v>
      </c>
      <c r="H142" s="6">
        <v>116</v>
      </c>
      <c r="I142" s="2" t="s">
        <v>303</v>
      </c>
      <c r="J142" s="60"/>
      <c r="K142" s="61">
        <v>1117.8499999999999</v>
      </c>
      <c r="L142" s="76"/>
      <c r="M142" s="63">
        <v>652</v>
      </c>
      <c r="N142" s="64">
        <f t="shared" si="65"/>
        <v>195.6</v>
      </c>
      <c r="O142" s="64">
        <f t="shared" si="66"/>
        <v>670.71</v>
      </c>
      <c r="P142" s="64">
        <f t="shared" si="67"/>
        <v>0</v>
      </c>
      <c r="Q142" s="64">
        <f t="shared" si="68"/>
        <v>0</v>
      </c>
      <c r="R142" s="65">
        <f t="shared" si="69"/>
        <v>0.57999999999999996</v>
      </c>
      <c r="S142" s="65">
        <f t="shared" si="51"/>
        <v>0</v>
      </c>
      <c r="T142" s="64">
        <f t="shared" si="52"/>
        <v>0</v>
      </c>
      <c r="U142" s="64">
        <f t="shared" si="70"/>
        <v>0</v>
      </c>
      <c r="V142" s="63">
        <v>61</v>
      </c>
      <c r="W142" s="64">
        <f t="shared" si="71"/>
        <v>15.25</v>
      </c>
      <c r="X142" s="27">
        <f t="shared" si="72"/>
        <v>195.6</v>
      </c>
      <c r="Y142" s="11">
        <f t="shared" si="73"/>
        <v>1328.6999999999998</v>
      </c>
      <c r="Z142" s="123">
        <v>1560255373.3299999</v>
      </c>
      <c r="AA142" s="121">
        <v>9256</v>
      </c>
      <c r="AB142" s="27">
        <f t="shared" si="53"/>
        <v>168566.92</v>
      </c>
      <c r="AC142" s="10">
        <f t="shared" si="54"/>
        <v>0.61181200000000002</v>
      </c>
      <c r="AD142" s="121">
        <v>67416</v>
      </c>
      <c r="AE142" s="10">
        <f t="shared" si="55"/>
        <v>0.46381699999999998</v>
      </c>
      <c r="AF142" s="10">
        <f t="shared" si="83"/>
        <v>0.432587</v>
      </c>
      <c r="AG142" s="66">
        <f t="shared" si="56"/>
        <v>0.432587</v>
      </c>
      <c r="AH142" s="67">
        <f t="shared" si="57"/>
        <v>0</v>
      </c>
      <c r="AI142" s="68">
        <f t="shared" si="74"/>
        <v>0.432587</v>
      </c>
      <c r="AJ142" s="63">
        <v>0</v>
      </c>
      <c r="AK142">
        <v>0</v>
      </c>
      <c r="AL142" s="26">
        <f t="shared" si="75"/>
        <v>0</v>
      </c>
      <c r="AM142" s="63">
        <v>1</v>
      </c>
      <c r="AN142">
        <v>4</v>
      </c>
      <c r="AO142" s="26">
        <f t="shared" si="76"/>
        <v>400</v>
      </c>
      <c r="AP142" s="26">
        <f t="shared" si="58"/>
        <v>6624320</v>
      </c>
      <c r="AQ142" s="26">
        <f t="shared" si="77"/>
        <v>6624720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85"/>
        <v>1715562</v>
      </c>
      <c r="AV142" s="70" t="str">
        <f t="shared" si="87"/>
        <v>No</v>
      </c>
      <c r="AW142" s="69">
        <f t="shared" si="78"/>
        <v>0</v>
      </c>
      <c r="AX142" s="71">
        <f t="shared" si="79"/>
        <v>8340282</v>
      </c>
      <c r="AY142" s="72">
        <f t="shared" si="86"/>
        <v>8340282</v>
      </c>
      <c r="AZ142" s="73">
        <f t="shared" si="80"/>
        <v>0</v>
      </c>
      <c r="BA142" s="73"/>
      <c r="BB142" s="73">
        <f t="shared" si="81"/>
        <v>13698.857181196045</v>
      </c>
      <c r="BC142" s="26"/>
      <c r="BE142" s="74">
        <f t="shared" si="82"/>
        <v>-1715562</v>
      </c>
      <c r="BF142" s="74">
        <f t="shared" si="89"/>
        <v>-1715562</v>
      </c>
      <c r="BG142" s="74">
        <f t="shared" si="89"/>
        <v>-1715562</v>
      </c>
      <c r="BH142" s="74">
        <f t="shared" si="89"/>
        <v>-1715562</v>
      </c>
      <c r="BI142" s="74">
        <f t="shared" si="89"/>
        <v>-1715562</v>
      </c>
      <c r="BJ142" s="74">
        <f t="shared" si="89"/>
        <v>-1715562</v>
      </c>
      <c r="BK142" s="74">
        <f t="shared" si="89"/>
        <v>-1715562</v>
      </c>
      <c r="BL142" s="74">
        <f t="shared" si="89"/>
        <v>-1715562</v>
      </c>
      <c r="BM142" s="74"/>
      <c r="BO142" s="74">
        <f t="shared" si="90"/>
        <v>0</v>
      </c>
      <c r="BP142" s="74">
        <f t="shared" si="90"/>
        <v>-245153.80979999999</v>
      </c>
      <c r="BQ142" s="74">
        <f t="shared" si="90"/>
        <v>-285984.18539999996</v>
      </c>
      <c r="BR142" s="74">
        <f t="shared" si="90"/>
        <v>-343112.4</v>
      </c>
      <c r="BS142" s="74">
        <f t="shared" si="90"/>
        <v>-428890.5</v>
      </c>
      <c r="BT142" s="74">
        <f t="shared" si="90"/>
        <v>-571796.81459999993</v>
      </c>
      <c r="BU142" s="74">
        <f t="shared" si="90"/>
        <v>-857781</v>
      </c>
      <c r="BV142" s="74">
        <f t="shared" si="90"/>
        <v>-1715562</v>
      </c>
      <c r="BX142" s="74">
        <f t="shared" si="61"/>
        <v>8340282</v>
      </c>
      <c r="BY142" s="74">
        <f t="shared" si="91"/>
        <v>8095128.1902000001</v>
      </c>
      <c r="BZ142" s="74">
        <f t="shared" si="91"/>
        <v>8054297.8146000002</v>
      </c>
      <c r="CA142" s="74">
        <f t="shared" si="91"/>
        <v>7997169.5999999996</v>
      </c>
      <c r="CB142" s="74">
        <f t="shared" si="91"/>
        <v>7911391.5</v>
      </c>
      <c r="CC142" s="74">
        <f t="shared" si="91"/>
        <v>7768485.1853999998</v>
      </c>
      <c r="CD142" s="74">
        <f t="shared" si="91"/>
        <v>7482501</v>
      </c>
      <c r="CE142" s="74">
        <f t="shared" si="91"/>
        <v>6624720</v>
      </c>
      <c r="CF142" s="74"/>
      <c r="CG142" s="74">
        <f t="shared" si="63"/>
        <v>8340282</v>
      </c>
      <c r="CH142" s="74">
        <f t="shared" si="93"/>
        <v>8340282</v>
      </c>
      <c r="CI142" s="74">
        <f t="shared" si="93"/>
        <v>8340282</v>
      </c>
      <c r="CJ142" s="74">
        <f t="shared" si="93"/>
        <v>8340282</v>
      </c>
      <c r="CK142" s="74">
        <f t="shared" si="93"/>
        <v>8340282</v>
      </c>
      <c r="CL142" s="74">
        <f t="shared" si="93"/>
        <v>8340282</v>
      </c>
      <c r="CM142" s="74">
        <f t="shared" si="93"/>
        <v>8340282</v>
      </c>
      <c r="CN142" s="74">
        <f t="shared" si="93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 s="124">
        <v>0</v>
      </c>
      <c r="H143" s="6">
        <v>117</v>
      </c>
      <c r="I143" s="2" t="s">
        <v>304</v>
      </c>
      <c r="J143" s="60"/>
      <c r="K143" s="61">
        <v>1175.67</v>
      </c>
      <c r="L143" s="62"/>
      <c r="M143" s="63">
        <v>120</v>
      </c>
      <c r="N143" s="64">
        <f t="shared" si="65"/>
        <v>36</v>
      </c>
      <c r="O143" s="64">
        <f t="shared" si="66"/>
        <v>705.4</v>
      </c>
      <c r="P143" s="64">
        <f t="shared" si="67"/>
        <v>0</v>
      </c>
      <c r="Q143" s="64">
        <f t="shared" si="68"/>
        <v>0</v>
      </c>
      <c r="R143" s="65">
        <f t="shared" si="69"/>
        <v>0.1</v>
      </c>
      <c r="S143" s="65">
        <f t="shared" si="51"/>
        <v>0</v>
      </c>
      <c r="T143" s="64">
        <f t="shared" si="52"/>
        <v>0</v>
      </c>
      <c r="U143" s="64">
        <f t="shared" si="70"/>
        <v>0</v>
      </c>
      <c r="V143" s="63">
        <v>15</v>
      </c>
      <c r="W143" s="64">
        <f t="shared" si="71"/>
        <v>3.75</v>
      </c>
      <c r="X143" s="27">
        <f t="shared" si="72"/>
        <v>36</v>
      </c>
      <c r="Y143" s="11">
        <f t="shared" si="73"/>
        <v>1215.42</v>
      </c>
      <c r="Z143" s="123">
        <v>3059158420.3299999</v>
      </c>
      <c r="AA143" s="121">
        <v>8756</v>
      </c>
      <c r="AB143" s="27">
        <f t="shared" si="53"/>
        <v>349378.53</v>
      </c>
      <c r="AC143" s="10">
        <f t="shared" si="54"/>
        <v>1.2680659999999999</v>
      </c>
      <c r="AD143" s="121">
        <v>176719</v>
      </c>
      <c r="AE143" s="10">
        <f t="shared" si="55"/>
        <v>1.215813</v>
      </c>
      <c r="AF143" s="10">
        <f t="shared" si="83"/>
        <v>-0.25239</v>
      </c>
      <c r="AG143" s="66">
        <f t="shared" si="56"/>
        <v>0.01</v>
      </c>
      <c r="AH143" s="67">
        <f t="shared" si="57"/>
        <v>0</v>
      </c>
      <c r="AI143" s="68">
        <f t="shared" si="74"/>
        <v>0.01</v>
      </c>
      <c r="AJ143" s="63">
        <v>351</v>
      </c>
      <c r="AK143">
        <v>4</v>
      </c>
      <c r="AL143" s="26">
        <f t="shared" si="75"/>
        <v>140400</v>
      </c>
      <c r="AM143" s="63">
        <v>0</v>
      </c>
      <c r="AN143">
        <v>0</v>
      </c>
      <c r="AO143" s="26">
        <f t="shared" si="76"/>
        <v>0</v>
      </c>
      <c r="AP143" s="26">
        <f t="shared" si="58"/>
        <v>140077</v>
      </c>
      <c r="AQ143" s="26">
        <f t="shared" si="77"/>
        <v>280477</v>
      </c>
      <c r="AR143" s="69">
        <v>180135</v>
      </c>
      <c r="AS143" s="69">
        <f t="shared" si="84"/>
        <v>280477</v>
      </c>
      <c r="AT143" s="63">
        <v>262365</v>
      </c>
      <c r="AU143" s="26">
        <f t="shared" si="85"/>
        <v>18112</v>
      </c>
      <c r="AV143" s="70" t="str">
        <f t="shared" si="87"/>
        <v>Yes</v>
      </c>
      <c r="AW143" s="69">
        <f t="shared" si="78"/>
        <v>18112</v>
      </c>
      <c r="AX143" s="71">
        <f t="shared" si="79"/>
        <v>280477</v>
      </c>
      <c r="AY143" s="72">
        <f t="shared" si="86"/>
        <v>280477</v>
      </c>
      <c r="AZ143" s="73">
        <f t="shared" si="80"/>
        <v>18112</v>
      </c>
      <c r="BA143" s="73"/>
      <c r="BB143" s="73">
        <f t="shared" si="81"/>
        <v>11914.666105284645</v>
      </c>
      <c r="BC143" s="26"/>
      <c r="BE143" s="74">
        <f t="shared" si="82"/>
        <v>0</v>
      </c>
      <c r="BF143" s="74">
        <f t="shared" si="89"/>
        <v>0</v>
      </c>
      <c r="BG143" s="74">
        <f t="shared" si="89"/>
        <v>0</v>
      </c>
      <c r="BH143" s="74">
        <f t="shared" si="89"/>
        <v>0</v>
      </c>
      <c r="BI143" s="74">
        <f t="shared" si="89"/>
        <v>0</v>
      </c>
      <c r="BJ143" s="74">
        <f t="shared" si="89"/>
        <v>0</v>
      </c>
      <c r="BK143" s="74">
        <f t="shared" si="89"/>
        <v>0</v>
      </c>
      <c r="BL143" s="74">
        <f t="shared" si="89"/>
        <v>0</v>
      </c>
      <c r="BM143" s="74"/>
      <c r="BO143" s="74">
        <f t="shared" si="90"/>
        <v>0</v>
      </c>
      <c r="BP143" s="74">
        <f t="shared" si="90"/>
        <v>0</v>
      </c>
      <c r="BQ143" s="74">
        <f t="shared" si="90"/>
        <v>0</v>
      </c>
      <c r="BR143" s="74">
        <f t="shared" si="90"/>
        <v>0</v>
      </c>
      <c r="BS143" s="74">
        <f t="shared" si="90"/>
        <v>0</v>
      </c>
      <c r="BT143" s="74">
        <f t="shared" si="90"/>
        <v>0</v>
      </c>
      <c r="BU143" s="74">
        <f t="shared" si="90"/>
        <v>0</v>
      </c>
      <c r="BV143" s="74">
        <f t="shared" si="90"/>
        <v>0</v>
      </c>
      <c r="BX143" s="74">
        <f t="shared" si="61"/>
        <v>280477</v>
      </c>
      <c r="BY143" s="74">
        <f t="shared" si="91"/>
        <v>280477</v>
      </c>
      <c r="BZ143" s="74">
        <f t="shared" si="91"/>
        <v>280477</v>
      </c>
      <c r="CA143" s="74">
        <f t="shared" si="91"/>
        <v>280477</v>
      </c>
      <c r="CB143" s="74">
        <f t="shared" si="91"/>
        <v>280477</v>
      </c>
      <c r="CC143" s="74">
        <f t="shared" si="91"/>
        <v>280477</v>
      </c>
      <c r="CD143" s="74">
        <f t="shared" si="91"/>
        <v>280477</v>
      </c>
      <c r="CE143" s="74">
        <f t="shared" si="91"/>
        <v>280477</v>
      </c>
      <c r="CF143" s="74"/>
      <c r="CG143" s="74">
        <f t="shared" si="63"/>
        <v>280477</v>
      </c>
      <c r="CH143" s="74">
        <f t="shared" si="93"/>
        <v>280477</v>
      </c>
      <c r="CI143" s="74">
        <f t="shared" si="93"/>
        <v>280477</v>
      </c>
      <c r="CJ143" s="74">
        <f t="shared" si="93"/>
        <v>280477</v>
      </c>
      <c r="CK143" s="74">
        <f t="shared" si="93"/>
        <v>280477</v>
      </c>
      <c r="CL143" s="74">
        <f t="shared" si="93"/>
        <v>280477</v>
      </c>
      <c r="CM143" s="74">
        <f t="shared" si="93"/>
        <v>280477</v>
      </c>
      <c r="CN143" s="74">
        <f t="shared" si="93"/>
        <v>280477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 s="124">
        <v>0</v>
      </c>
      <c r="H144" s="6">
        <v>118</v>
      </c>
      <c r="I144" s="2" t="s">
        <v>305</v>
      </c>
      <c r="J144" s="60"/>
      <c r="K144" s="61">
        <v>4470.53</v>
      </c>
      <c r="L144" s="62"/>
      <c r="M144" s="63">
        <v>360</v>
      </c>
      <c r="N144" s="64">
        <f t="shared" si="65"/>
        <v>108</v>
      </c>
      <c r="O144" s="64">
        <f t="shared" si="66"/>
        <v>2682.32</v>
      </c>
      <c r="P144" s="64">
        <f t="shared" si="67"/>
        <v>0</v>
      </c>
      <c r="Q144" s="64">
        <f t="shared" si="68"/>
        <v>0</v>
      </c>
      <c r="R144" s="65">
        <f t="shared" si="69"/>
        <v>0.08</v>
      </c>
      <c r="S144" s="65">
        <f t="shared" si="51"/>
        <v>0</v>
      </c>
      <c r="T144" s="64">
        <f t="shared" si="52"/>
        <v>0</v>
      </c>
      <c r="U144" s="64">
        <f t="shared" si="70"/>
        <v>0</v>
      </c>
      <c r="V144" s="63">
        <v>96</v>
      </c>
      <c r="W144" s="64">
        <f t="shared" si="71"/>
        <v>24</v>
      </c>
      <c r="X144" s="27">
        <f t="shared" si="72"/>
        <v>108</v>
      </c>
      <c r="Y144" s="11">
        <f t="shared" si="73"/>
        <v>4602.53</v>
      </c>
      <c r="Z144" s="123">
        <v>9151010632.6700001</v>
      </c>
      <c r="AA144" s="121">
        <v>24992</v>
      </c>
      <c r="AB144" s="27">
        <f t="shared" si="53"/>
        <v>366157.6</v>
      </c>
      <c r="AC144" s="10">
        <f t="shared" si="54"/>
        <v>1.328965</v>
      </c>
      <c r="AD144" s="121">
        <v>168810</v>
      </c>
      <c r="AE144" s="10">
        <f t="shared" si="55"/>
        <v>1.1614</v>
      </c>
      <c r="AF144" s="10">
        <f t="shared" si="83"/>
        <v>-0.278696</v>
      </c>
      <c r="AG144" s="66">
        <f t="shared" si="56"/>
        <v>0.01</v>
      </c>
      <c r="AH144" s="67">
        <f t="shared" si="57"/>
        <v>0</v>
      </c>
      <c r="AI144" s="68">
        <f t="shared" si="74"/>
        <v>0.01</v>
      </c>
      <c r="AJ144" s="63">
        <v>0</v>
      </c>
      <c r="AK144">
        <v>0</v>
      </c>
      <c r="AL144" s="26">
        <f t="shared" si="75"/>
        <v>0</v>
      </c>
      <c r="AM144" s="63">
        <v>0</v>
      </c>
      <c r="AN144">
        <v>0</v>
      </c>
      <c r="AO144" s="26">
        <f t="shared" si="76"/>
        <v>0</v>
      </c>
      <c r="AP144" s="26">
        <f t="shared" si="58"/>
        <v>530442</v>
      </c>
      <c r="AQ144" s="26">
        <f t="shared" si="77"/>
        <v>530442</v>
      </c>
      <c r="AR144" s="69">
        <v>571648</v>
      </c>
      <c r="AS144" s="69">
        <f t="shared" si="84"/>
        <v>530442</v>
      </c>
      <c r="AT144" s="63">
        <v>568700</v>
      </c>
      <c r="AU144" s="26">
        <f t="shared" si="85"/>
        <v>38258</v>
      </c>
      <c r="AV144" s="70" t="str">
        <f t="shared" si="87"/>
        <v>No</v>
      </c>
      <c r="AW144" s="69">
        <f t="shared" si="78"/>
        <v>0</v>
      </c>
      <c r="AX144" s="71">
        <f t="shared" si="79"/>
        <v>568700</v>
      </c>
      <c r="AY144" s="72">
        <f t="shared" si="86"/>
        <v>568700</v>
      </c>
      <c r="AZ144" s="73">
        <f t="shared" si="80"/>
        <v>0</v>
      </c>
      <c r="BA144" s="73"/>
      <c r="BB144" s="73">
        <f t="shared" si="81"/>
        <v>11865.295222266712</v>
      </c>
      <c r="BC144" s="26"/>
      <c r="BE144" s="74">
        <f t="shared" si="82"/>
        <v>-38258</v>
      </c>
      <c r="BF144" s="74">
        <f t="shared" si="89"/>
        <v>-38258</v>
      </c>
      <c r="BG144" s="74">
        <f t="shared" si="89"/>
        <v>-32790.93180000002</v>
      </c>
      <c r="BH144" s="74">
        <f t="shared" si="89"/>
        <v>-27324.683468939969</v>
      </c>
      <c r="BI144" s="74">
        <f t="shared" si="89"/>
        <v>-21859.746775151929</v>
      </c>
      <c r="BJ144" s="74">
        <f t="shared" si="89"/>
        <v>-16394.810081363888</v>
      </c>
      <c r="BK144" s="74">
        <f t="shared" si="89"/>
        <v>-10930.419881245354</v>
      </c>
      <c r="BL144" s="74">
        <f t="shared" si="89"/>
        <v>-5465.2099406226771</v>
      </c>
      <c r="BM144" s="74"/>
      <c r="BO144" s="74">
        <f t="shared" si="90"/>
        <v>0</v>
      </c>
      <c r="BP144" s="74">
        <f t="shared" si="90"/>
        <v>-5467.0681999999997</v>
      </c>
      <c r="BQ144" s="74">
        <f t="shared" si="90"/>
        <v>-5466.2483310600028</v>
      </c>
      <c r="BR144" s="74">
        <f t="shared" si="90"/>
        <v>-5464.936693787994</v>
      </c>
      <c r="BS144" s="74">
        <f t="shared" si="90"/>
        <v>-5464.9366937879822</v>
      </c>
      <c r="BT144" s="74">
        <f t="shared" si="90"/>
        <v>-5464.3902001185834</v>
      </c>
      <c r="BU144" s="74">
        <f t="shared" si="90"/>
        <v>-5465.2099406226771</v>
      </c>
      <c r="BV144" s="74">
        <f t="shared" si="90"/>
        <v>-5465.2099406226771</v>
      </c>
      <c r="BX144" s="74">
        <f t="shared" si="61"/>
        <v>568700</v>
      </c>
      <c r="BY144" s="74">
        <f t="shared" si="91"/>
        <v>563232.93180000002</v>
      </c>
      <c r="BZ144" s="74">
        <f t="shared" si="91"/>
        <v>557766.68346893997</v>
      </c>
      <c r="CA144" s="74">
        <f t="shared" si="91"/>
        <v>552301.74677515193</v>
      </c>
      <c r="CB144" s="74">
        <f t="shared" si="91"/>
        <v>546836.81008136389</v>
      </c>
      <c r="CC144" s="74">
        <f t="shared" si="91"/>
        <v>541372.41988124535</v>
      </c>
      <c r="CD144" s="74">
        <f t="shared" si="91"/>
        <v>535907.20994062268</v>
      </c>
      <c r="CE144" s="74">
        <f t="shared" si="91"/>
        <v>530442</v>
      </c>
      <c r="CF144" s="74"/>
      <c r="CG144" s="74">
        <f t="shared" si="63"/>
        <v>568700</v>
      </c>
      <c r="CH144" s="74">
        <f t="shared" si="93"/>
        <v>563232.93180000002</v>
      </c>
      <c r="CI144" s="74">
        <f t="shared" si="93"/>
        <v>557766.68346893997</v>
      </c>
      <c r="CJ144" s="74">
        <f t="shared" si="93"/>
        <v>552301.74677515193</v>
      </c>
      <c r="CK144" s="74">
        <f t="shared" si="93"/>
        <v>546836.81008136389</v>
      </c>
      <c r="CL144" s="74">
        <f t="shared" si="93"/>
        <v>541372.41988124535</v>
      </c>
      <c r="CM144" s="74">
        <f t="shared" si="93"/>
        <v>535907.20994062268</v>
      </c>
      <c r="CN144" s="74">
        <f t="shared" si="93"/>
        <v>530442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 s="124">
        <v>0</v>
      </c>
      <c r="H145" s="6">
        <v>119</v>
      </c>
      <c r="I145" s="2" t="s">
        <v>306</v>
      </c>
      <c r="J145" s="60"/>
      <c r="K145" s="61">
        <v>2687.96</v>
      </c>
      <c r="L145" s="62"/>
      <c r="M145" s="63">
        <v>622</v>
      </c>
      <c r="N145" s="64">
        <f t="shared" si="65"/>
        <v>186.6</v>
      </c>
      <c r="O145" s="64">
        <f t="shared" si="66"/>
        <v>1612.78</v>
      </c>
      <c r="P145" s="64">
        <f t="shared" si="67"/>
        <v>0</v>
      </c>
      <c r="Q145" s="64">
        <f t="shared" si="68"/>
        <v>0</v>
      </c>
      <c r="R145" s="65">
        <f t="shared" si="69"/>
        <v>0.23</v>
      </c>
      <c r="S145" s="65">
        <f t="shared" si="51"/>
        <v>0</v>
      </c>
      <c r="T145" s="64">
        <f t="shared" si="52"/>
        <v>0</v>
      </c>
      <c r="U145" s="64">
        <f t="shared" si="70"/>
        <v>0</v>
      </c>
      <c r="V145" s="63">
        <v>310</v>
      </c>
      <c r="W145" s="64">
        <f t="shared" si="71"/>
        <v>77.5</v>
      </c>
      <c r="X145" s="27">
        <f t="shared" si="72"/>
        <v>186.6</v>
      </c>
      <c r="Y145" s="11">
        <f t="shared" si="73"/>
        <v>2952.06</v>
      </c>
      <c r="Z145" s="123">
        <v>4219695360.6700001</v>
      </c>
      <c r="AA145" s="121">
        <v>20724</v>
      </c>
      <c r="AB145" s="27">
        <f t="shared" si="53"/>
        <v>203613.94</v>
      </c>
      <c r="AC145" s="10">
        <f t="shared" si="54"/>
        <v>0.73901499999999998</v>
      </c>
      <c r="AD145" s="121">
        <v>100061</v>
      </c>
      <c r="AE145" s="10">
        <f t="shared" si="55"/>
        <v>0.68841200000000002</v>
      </c>
      <c r="AF145" s="10">
        <f t="shared" si="83"/>
        <v>0.27616600000000002</v>
      </c>
      <c r="AG145" s="66">
        <f t="shared" si="56"/>
        <v>0.27616600000000002</v>
      </c>
      <c r="AH145" s="67">
        <f t="shared" si="57"/>
        <v>0</v>
      </c>
      <c r="AI145" s="68">
        <f t="shared" si="74"/>
        <v>0.27616600000000002</v>
      </c>
      <c r="AJ145" s="63">
        <v>0</v>
      </c>
      <c r="AK145">
        <v>0</v>
      </c>
      <c r="AL145" s="26">
        <f t="shared" si="75"/>
        <v>0</v>
      </c>
      <c r="AM145" s="63">
        <v>0</v>
      </c>
      <c r="AN145">
        <v>0</v>
      </c>
      <c r="AO145" s="26">
        <f t="shared" si="76"/>
        <v>0</v>
      </c>
      <c r="AP145" s="26">
        <f t="shared" si="58"/>
        <v>9395855</v>
      </c>
      <c r="AQ145" s="26">
        <f t="shared" si="77"/>
        <v>9395855</v>
      </c>
      <c r="AR145" s="69">
        <v>4250230</v>
      </c>
      <c r="AS145" s="69">
        <f t="shared" si="84"/>
        <v>9395855</v>
      </c>
      <c r="AT145" s="63">
        <v>7541437</v>
      </c>
      <c r="AU145" s="26">
        <f t="shared" si="85"/>
        <v>1854418</v>
      </c>
      <c r="AV145" s="70" t="str">
        <f t="shared" si="87"/>
        <v>Yes</v>
      </c>
      <c r="AW145" s="69">
        <f t="shared" si="78"/>
        <v>1854418</v>
      </c>
      <c r="AX145" s="71">
        <f t="shared" si="79"/>
        <v>9395855</v>
      </c>
      <c r="AY145" s="72">
        <f t="shared" si="86"/>
        <v>9395855</v>
      </c>
      <c r="AZ145" s="73">
        <f t="shared" si="80"/>
        <v>1854418</v>
      </c>
      <c r="BA145" s="73"/>
      <c r="BB145" s="73">
        <f t="shared" si="81"/>
        <v>12657.365250970997</v>
      </c>
      <c r="BC145" s="26"/>
      <c r="BE145" s="74">
        <f t="shared" si="82"/>
        <v>0</v>
      </c>
      <c r="BF145" s="74">
        <f t="shared" si="89"/>
        <v>0</v>
      </c>
      <c r="BG145" s="74">
        <f t="shared" si="89"/>
        <v>0</v>
      </c>
      <c r="BH145" s="74">
        <f t="shared" si="89"/>
        <v>0</v>
      </c>
      <c r="BI145" s="74">
        <f t="shared" si="89"/>
        <v>0</v>
      </c>
      <c r="BJ145" s="74">
        <f t="shared" si="89"/>
        <v>0</v>
      </c>
      <c r="BK145" s="74">
        <f t="shared" si="89"/>
        <v>0</v>
      </c>
      <c r="BL145" s="74">
        <f t="shared" si="89"/>
        <v>0</v>
      </c>
      <c r="BM145" s="74"/>
      <c r="BO145" s="74">
        <f t="shared" si="90"/>
        <v>0</v>
      </c>
      <c r="BP145" s="74">
        <f t="shared" si="90"/>
        <v>0</v>
      </c>
      <c r="BQ145" s="74">
        <f t="shared" si="90"/>
        <v>0</v>
      </c>
      <c r="BR145" s="74">
        <f t="shared" si="90"/>
        <v>0</v>
      </c>
      <c r="BS145" s="74">
        <f t="shared" si="90"/>
        <v>0</v>
      </c>
      <c r="BT145" s="74">
        <f t="shared" si="90"/>
        <v>0</v>
      </c>
      <c r="BU145" s="74">
        <f t="shared" si="90"/>
        <v>0</v>
      </c>
      <c r="BV145" s="74">
        <f t="shared" si="90"/>
        <v>0</v>
      </c>
      <c r="BX145" s="74">
        <f t="shared" si="61"/>
        <v>9395855</v>
      </c>
      <c r="BY145" s="74">
        <f t="shared" si="91"/>
        <v>9395855</v>
      </c>
      <c r="BZ145" s="74">
        <f t="shared" si="91"/>
        <v>9395855</v>
      </c>
      <c r="CA145" s="74">
        <f t="shared" si="91"/>
        <v>9395855</v>
      </c>
      <c r="CB145" s="74">
        <f t="shared" si="91"/>
        <v>9395855</v>
      </c>
      <c r="CC145" s="74">
        <f t="shared" si="91"/>
        <v>9395855</v>
      </c>
      <c r="CD145" s="74">
        <f t="shared" si="91"/>
        <v>9395855</v>
      </c>
      <c r="CE145" s="74">
        <f t="shared" si="91"/>
        <v>9395855</v>
      </c>
      <c r="CF145" s="74"/>
      <c r="CG145" s="74">
        <f t="shared" si="63"/>
        <v>9395855</v>
      </c>
      <c r="CH145" s="74">
        <f t="shared" si="93"/>
        <v>9395855</v>
      </c>
      <c r="CI145" s="74">
        <f t="shared" si="93"/>
        <v>9395855</v>
      </c>
      <c r="CJ145" s="74">
        <f t="shared" si="93"/>
        <v>9395855</v>
      </c>
      <c r="CK145" s="74">
        <f t="shared" si="93"/>
        <v>9395855</v>
      </c>
      <c r="CL145" s="74">
        <f t="shared" si="93"/>
        <v>9395855</v>
      </c>
      <c r="CM145" s="74">
        <f t="shared" si="93"/>
        <v>9395855</v>
      </c>
      <c r="CN145" s="74">
        <f t="shared" si="93"/>
        <v>9395855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 s="124">
        <v>0</v>
      </c>
      <c r="H146" s="6">
        <v>120</v>
      </c>
      <c r="I146" s="2" t="s">
        <v>307</v>
      </c>
      <c r="J146" s="60"/>
      <c r="K146" s="61">
        <v>156.30000000000001</v>
      </c>
      <c r="L146" s="62"/>
      <c r="M146" s="63">
        <v>34</v>
      </c>
      <c r="N146" s="64">
        <f t="shared" si="65"/>
        <v>10.199999999999999</v>
      </c>
      <c r="O146" s="64">
        <f t="shared" si="66"/>
        <v>93.78</v>
      </c>
      <c r="P146" s="64">
        <f t="shared" si="67"/>
        <v>0</v>
      </c>
      <c r="Q146" s="64">
        <f t="shared" si="68"/>
        <v>0</v>
      </c>
      <c r="R146" s="65">
        <f t="shared" si="69"/>
        <v>0.22</v>
      </c>
      <c r="S146" s="65">
        <f t="shared" si="51"/>
        <v>0</v>
      </c>
      <c r="T146" s="64">
        <f t="shared" si="52"/>
        <v>0</v>
      </c>
      <c r="U146" s="64">
        <f t="shared" si="70"/>
        <v>0</v>
      </c>
      <c r="V146" s="63">
        <v>2</v>
      </c>
      <c r="W146" s="64">
        <f t="shared" si="71"/>
        <v>0.5</v>
      </c>
      <c r="X146" s="27">
        <f t="shared" si="72"/>
        <v>10.199999999999999</v>
      </c>
      <c r="Y146" s="11">
        <f t="shared" si="73"/>
        <v>167</v>
      </c>
      <c r="Z146" s="123">
        <v>1351216366.3299999</v>
      </c>
      <c r="AA146" s="121">
        <v>2184</v>
      </c>
      <c r="AB146" s="27">
        <f t="shared" si="53"/>
        <v>618688.81000000006</v>
      </c>
      <c r="AC146" s="10">
        <f t="shared" si="54"/>
        <v>2.2455240000000001</v>
      </c>
      <c r="AD146" s="121">
        <v>120250</v>
      </c>
      <c r="AE146" s="10">
        <f t="shared" si="55"/>
        <v>0.82731100000000002</v>
      </c>
      <c r="AF146" s="10">
        <f t="shared" si="83"/>
        <v>-0.82006000000000001</v>
      </c>
      <c r="AG146" s="66">
        <f t="shared" si="56"/>
        <v>0.01</v>
      </c>
      <c r="AH146" s="67">
        <f t="shared" si="57"/>
        <v>0</v>
      </c>
      <c r="AI146" s="68">
        <f t="shared" si="74"/>
        <v>0.01</v>
      </c>
      <c r="AJ146" s="63">
        <v>154</v>
      </c>
      <c r="AK146">
        <v>13</v>
      </c>
      <c r="AL146" s="26">
        <f t="shared" si="75"/>
        <v>200200</v>
      </c>
      <c r="AM146" s="63">
        <v>0</v>
      </c>
      <c r="AN146">
        <v>0</v>
      </c>
      <c r="AO146" s="26">
        <f t="shared" si="76"/>
        <v>0</v>
      </c>
      <c r="AP146" s="26">
        <f t="shared" si="58"/>
        <v>19247</v>
      </c>
      <c r="AQ146" s="26">
        <f t="shared" si="77"/>
        <v>219447</v>
      </c>
      <c r="AR146" s="69">
        <v>33612</v>
      </c>
      <c r="AS146" s="69">
        <f t="shared" si="84"/>
        <v>219447</v>
      </c>
      <c r="AT146" s="63">
        <v>186577</v>
      </c>
      <c r="AU146" s="26">
        <f t="shared" si="85"/>
        <v>32870</v>
      </c>
      <c r="AV146" s="70" t="str">
        <f t="shared" si="87"/>
        <v>Yes</v>
      </c>
      <c r="AW146" s="69">
        <f t="shared" si="78"/>
        <v>32870</v>
      </c>
      <c r="AX146" s="71">
        <f t="shared" si="79"/>
        <v>219447</v>
      </c>
      <c r="AY146" s="72">
        <f t="shared" si="86"/>
        <v>219447</v>
      </c>
      <c r="AZ146" s="73">
        <f t="shared" si="80"/>
        <v>32870</v>
      </c>
      <c r="BA146" s="73"/>
      <c r="BB146" s="73">
        <f t="shared" si="81"/>
        <v>12313.979526551502</v>
      </c>
      <c r="BC146" s="26"/>
      <c r="BE146" s="74">
        <f t="shared" si="82"/>
        <v>0</v>
      </c>
      <c r="BF146" s="74">
        <f t="shared" si="89"/>
        <v>0</v>
      </c>
      <c r="BG146" s="74">
        <f t="shared" si="89"/>
        <v>0</v>
      </c>
      <c r="BH146" s="74">
        <f t="shared" si="89"/>
        <v>0</v>
      </c>
      <c r="BI146" s="74">
        <f t="shared" si="89"/>
        <v>0</v>
      </c>
      <c r="BJ146" s="74">
        <f t="shared" si="89"/>
        <v>0</v>
      </c>
      <c r="BK146" s="74">
        <f t="shared" si="89"/>
        <v>0</v>
      </c>
      <c r="BL146" s="74">
        <f t="shared" si="89"/>
        <v>0</v>
      </c>
      <c r="BM146" s="74"/>
      <c r="BO146" s="74">
        <f t="shared" si="90"/>
        <v>0</v>
      </c>
      <c r="BP146" s="74">
        <f t="shared" si="90"/>
        <v>0</v>
      </c>
      <c r="BQ146" s="74">
        <f t="shared" si="90"/>
        <v>0</v>
      </c>
      <c r="BR146" s="74">
        <f t="shared" si="90"/>
        <v>0</v>
      </c>
      <c r="BS146" s="74">
        <f t="shared" si="90"/>
        <v>0</v>
      </c>
      <c r="BT146" s="74">
        <f t="shared" si="90"/>
        <v>0</v>
      </c>
      <c r="BU146" s="74">
        <f t="shared" si="90"/>
        <v>0</v>
      </c>
      <c r="BV146" s="74">
        <f t="shared" si="90"/>
        <v>0</v>
      </c>
      <c r="BX146" s="74">
        <f t="shared" si="61"/>
        <v>219447</v>
      </c>
      <c r="BY146" s="74">
        <f t="shared" si="91"/>
        <v>219447</v>
      </c>
      <c r="BZ146" s="74">
        <f t="shared" si="91"/>
        <v>219447</v>
      </c>
      <c r="CA146" s="74">
        <f t="shared" si="91"/>
        <v>219447</v>
      </c>
      <c r="CB146" s="74">
        <f t="shared" si="91"/>
        <v>219447</v>
      </c>
      <c r="CC146" s="74">
        <f t="shared" si="91"/>
        <v>219447</v>
      </c>
      <c r="CD146" s="74">
        <f t="shared" si="91"/>
        <v>219447</v>
      </c>
      <c r="CE146" s="74">
        <f t="shared" si="91"/>
        <v>219447</v>
      </c>
      <c r="CF146" s="74"/>
      <c r="CG146" s="74">
        <f t="shared" si="63"/>
        <v>219447</v>
      </c>
      <c r="CH146" s="74">
        <f t="shared" si="93"/>
        <v>219447</v>
      </c>
      <c r="CI146" s="74">
        <f t="shared" si="93"/>
        <v>219447</v>
      </c>
      <c r="CJ146" s="74">
        <f t="shared" si="93"/>
        <v>219447</v>
      </c>
      <c r="CK146" s="74">
        <f t="shared" si="93"/>
        <v>219447</v>
      </c>
      <c r="CL146" s="74">
        <f t="shared" si="93"/>
        <v>219447</v>
      </c>
      <c r="CM146" s="74">
        <f t="shared" si="93"/>
        <v>219447</v>
      </c>
      <c r="CN146" s="74">
        <f t="shared" si="93"/>
        <v>219447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 s="124">
        <v>0</v>
      </c>
      <c r="H147" s="6">
        <v>121</v>
      </c>
      <c r="I147" s="2" t="s">
        <v>308</v>
      </c>
      <c r="J147" s="60"/>
      <c r="K147" s="61">
        <v>551.52</v>
      </c>
      <c r="L147" s="62"/>
      <c r="M147" s="63">
        <v>129</v>
      </c>
      <c r="N147" s="64">
        <f t="shared" si="65"/>
        <v>38.700000000000003</v>
      </c>
      <c r="O147" s="64">
        <f t="shared" si="66"/>
        <v>330.91</v>
      </c>
      <c r="P147" s="64">
        <f t="shared" si="67"/>
        <v>0</v>
      </c>
      <c r="Q147" s="64">
        <f t="shared" si="68"/>
        <v>0</v>
      </c>
      <c r="R147" s="65">
        <f t="shared" si="69"/>
        <v>0.23</v>
      </c>
      <c r="S147" s="65">
        <f t="shared" si="51"/>
        <v>0</v>
      </c>
      <c r="T147" s="64">
        <f t="shared" si="52"/>
        <v>0</v>
      </c>
      <c r="U147" s="64">
        <f t="shared" si="70"/>
        <v>0</v>
      </c>
      <c r="V147" s="63">
        <v>3</v>
      </c>
      <c r="W147" s="64">
        <f t="shared" si="71"/>
        <v>0.75</v>
      </c>
      <c r="X147" s="27">
        <f t="shared" si="72"/>
        <v>38.700000000000003</v>
      </c>
      <c r="Y147" s="11">
        <f t="shared" si="73"/>
        <v>590.97</v>
      </c>
      <c r="Z147" s="123">
        <v>779470786.33000004</v>
      </c>
      <c r="AA147" s="121">
        <v>4247</v>
      </c>
      <c r="AB147" s="27">
        <f t="shared" si="53"/>
        <v>183534.44</v>
      </c>
      <c r="AC147" s="10">
        <f t="shared" si="54"/>
        <v>0.66613599999999995</v>
      </c>
      <c r="AD147" s="121">
        <v>118378</v>
      </c>
      <c r="AE147" s="10">
        <f t="shared" si="55"/>
        <v>0.81443200000000004</v>
      </c>
      <c r="AF147" s="10">
        <f t="shared" si="83"/>
        <v>0.28937499999999999</v>
      </c>
      <c r="AG147" s="66">
        <f t="shared" si="56"/>
        <v>0.28937499999999999</v>
      </c>
      <c r="AH147" s="67">
        <f t="shared" si="57"/>
        <v>0</v>
      </c>
      <c r="AI147" s="68">
        <f t="shared" si="74"/>
        <v>0.28937499999999999</v>
      </c>
      <c r="AJ147" s="63">
        <v>0</v>
      </c>
      <c r="AK147">
        <v>0</v>
      </c>
      <c r="AL147" s="26">
        <f t="shared" si="75"/>
        <v>0</v>
      </c>
      <c r="AM147" s="63">
        <v>0</v>
      </c>
      <c r="AN147">
        <v>0</v>
      </c>
      <c r="AO147" s="26">
        <f t="shared" si="76"/>
        <v>0</v>
      </c>
      <c r="AP147" s="26">
        <f t="shared" si="58"/>
        <v>1970913</v>
      </c>
      <c r="AQ147" s="26">
        <f t="shared" si="77"/>
        <v>1970913</v>
      </c>
      <c r="AR147" s="69">
        <v>3049314</v>
      </c>
      <c r="AS147" s="69">
        <f t="shared" si="84"/>
        <v>1970913</v>
      </c>
      <c r="AT147" s="63">
        <v>2525078</v>
      </c>
      <c r="AU147" s="26">
        <f t="shared" si="85"/>
        <v>554165</v>
      </c>
      <c r="AV147" s="70" t="str">
        <f t="shared" si="87"/>
        <v>No</v>
      </c>
      <c r="AW147" s="69">
        <f t="shared" si="78"/>
        <v>0</v>
      </c>
      <c r="AX147" s="71">
        <f t="shared" si="79"/>
        <v>2525078</v>
      </c>
      <c r="AY147" s="72">
        <f t="shared" si="86"/>
        <v>2525078</v>
      </c>
      <c r="AZ147" s="73">
        <f t="shared" si="80"/>
        <v>0</v>
      </c>
      <c r="BA147" s="73"/>
      <c r="BB147" s="73">
        <f t="shared" si="81"/>
        <v>12349.378535683203</v>
      </c>
      <c r="BC147" s="26"/>
      <c r="BE147" s="74">
        <f t="shared" si="82"/>
        <v>-554165</v>
      </c>
      <c r="BF147" s="74">
        <f t="shared" si="89"/>
        <v>-554165</v>
      </c>
      <c r="BG147" s="74">
        <f t="shared" si="89"/>
        <v>-474974.82150000008</v>
      </c>
      <c r="BH147" s="74">
        <f t="shared" si="89"/>
        <v>-395796.51875595003</v>
      </c>
      <c r="BI147" s="74">
        <f t="shared" si="89"/>
        <v>-316637.21500475984</v>
      </c>
      <c r="BJ147" s="74">
        <f t="shared" si="89"/>
        <v>-237477.91125356965</v>
      </c>
      <c r="BK147" s="74">
        <f t="shared" si="89"/>
        <v>-158326.52343275491</v>
      </c>
      <c r="BL147" s="74">
        <f t="shared" si="89"/>
        <v>-79163.261716377456</v>
      </c>
      <c r="BM147" s="74"/>
      <c r="BO147" s="74">
        <f t="shared" si="90"/>
        <v>0</v>
      </c>
      <c r="BP147" s="74">
        <f t="shared" si="90"/>
        <v>-79190.178499999995</v>
      </c>
      <c r="BQ147" s="74">
        <f t="shared" si="90"/>
        <v>-79178.302744050001</v>
      </c>
      <c r="BR147" s="74">
        <f t="shared" si="90"/>
        <v>-79159.303751190018</v>
      </c>
      <c r="BS147" s="74">
        <f t="shared" si="90"/>
        <v>-79159.30375118996</v>
      </c>
      <c r="BT147" s="74">
        <f t="shared" si="90"/>
        <v>-79151.387820814765</v>
      </c>
      <c r="BU147" s="74">
        <f t="shared" si="90"/>
        <v>-79163.261716377456</v>
      </c>
      <c r="BV147" s="74">
        <f t="shared" si="90"/>
        <v>-79163.261716377456</v>
      </c>
      <c r="BX147" s="74">
        <f t="shared" si="61"/>
        <v>2525078</v>
      </c>
      <c r="BY147" s="74">
        <f t="shared" si="91"/>
        <v>2445887.8215000001</v>
      </c>
      <c r="BZ147" s="74">
        <f t="shared" si="91"/>
        <v>2366709.51875595</v>
      </c>
      <c r="CA147" s="74">
        <f t="shared" si="91"/>
        <v>2287550.2150047598</v>
      </c>
      <c r="CB147" s="74">
        <f t="shared" si="91"/>
        <v>2208390.9112535696</v>
      </c>
      <c r="CC147" s="74">
        <f t="shared" si="91"/>
        <v>2129239.5234327549</v>
      </c>
      <c r="CD147" s="74">
        <f t="shared" si="91"/>
        <v>2050076.2617163775</v>
      </c>
      <c r="CE147" s="74">
        <f t="shared" si="91"/>
        <v>1970913</v>
      </c>
      <c r="CF147" s="74"/>
      <c r="CG147" s="74">
        <f t="shared" si="63"/>
        <v>2525078</v>
      </c>
      <c r="CH147" s="74">
        <f t="shared" si="93"/>
        <v>2445887.8215000001</v>
      </c>
      <c r="CI147" s="74">
        <f t="shared" si="93"/>
        <v>2366709.51875595</v>
      </c>
      <c r="CJ147" s="74">
        <f t="shared" si="93"/>
        <v>2287550.2150047598</v>
      </c>
      <c r="CK147" s="74">
        <f t="shared" si="93"/>
        <v>2208390.9112535696</v>
      </c>
      <c r="CL147" s="74">
        <f t="shared" si="93"/>
        <v>2129239.5234327549</v>
      </c>
      <c r="CM147" s="74">
        <f t="shared" si="93"/>
        <v>2050076.2617163775</v>
      </c>
      <c r="CN147" s="74">
        <f t="shared" si="93"/>
        <v>1970913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 s="124">
        <v>0</v>
      </c>
      <c r="H148" s="6">
        <v>122</v>
      </c>
      <c r="I148" s="2" t="s">
        <v>309</v>
      </c>
      <c r="J148" s="60"/>
      <c r="K148" s="61">
        <v>344.93</v>
      </c>
      <c r="L148" s="62"/>
      <c r="M148" s="63">
        <v>78</v>
      </c>
      <c r="N148" s="64">
        <f t="shared" si="65"/>
        <v>23.4</v>
      </c>
      <c r="O148" s="64">
        <f t="shared" si="66"/>
        <v>206.96</v>
      </c>
      <c r="P148" s="64">
        <f t="shared" si="67"/>
        <v>0</v>
      </c>
      <c r="Q148" s="64">
        <f t="shared" si="68"/>
        <v>0</v>
      </c>
      <c r="R148" s="65">
        <f t="shared" si="69"/>
        <v>0.23</v>
      </c>
      <c r="S148" s="65">
        <f t="shared" si="51"/>
        <v>0</v>
      </c>
      <c r="T148" s="64">
        <f t="shared" si="52"/>
        <v>0</v>
      </c>
      <c r="U148" s="64">
        <f t="shared" si="70"/>
        <v>0</v>
      </c>
      <c r="V148" s="63">
        <v>10</v>
      </c>
      <c r="W148" s="64">
        <f t="shared" si="71"/>
        <v>2.5</v>
      </c>
      <c r="X148" s="27">
        <f t="shared" si="72"/>
        <v>23.4</v>
      </c>
      <c r="Y148" s="11">
        <f t="shared" si="73"/>
        <v>370.83</v>
      </c>
      <c r="Z148" s="123">
        <v>2710140550.3299999</v>
      </c>
      <c r="AA148" s="121">
        <v>4206</v>
      </c>
      <c r="AB148" s="27">
        <f t="shared" si="53"/>
        <v>644351.06000000006</v>
      </c>
      <c r="AC148" s="10">
        <f t="shared" si="54"/>
        <v>2.3386650000000002</v>
      </c>
      <c r="AD148" s="121">
        <v>99382</v>
      </c>
      <c r="AE148" s="10">
        <f t="shared" si="55"/>
        <v>0.68374100000000004</v>
      </c>
      <c r="AF148" s="10">
        <f t="shared" si="83"/>
        <v>-0.84218800000000005</v>
      </c>
      <c r="AG148" s="66">
        <f t="shared" si="56"/>
        <v>0.01</v>
      </c>
      <c r="AH148" s="67">
        <f t="shared" si="57"/>
        <v>0</v>
      </c>
      <c r="AI148" s="68">
        <f t="shared" si="74"/>
        <v>0.01</v>
      </c>
      <c r="AJ148" s="63">
        <v>74</v>
      </c>
      <c r="AK148">
        <v>4</v>
      </c>
      <c r="AL148" s="26">
        <f t="shared" si="75"/>
        <v>29600</v>
      </c>
      <c r="AM148" s="63">
        <v>0</v>
      </c>
      <c r="AN148">
        <v>0</v>
      </c>
      <c r="AO148" s="26">
        <f t="shared" si="76"/>
        <v>0</v>
      </c>
      <c r="AP148" s="26">
        <f t="shared" si="58"/>
        <v>42738</v>
      </c>
      <c r="AQ148" s="26">
        <f t="shared" si="77"/>
        <v>72338</v>
      </c>
      <c r="AR148" s="69">
        <v>10871</v>
      </c>
      <c r="AS148" s="69">
        <f t="shared" si="84"/>
        <v>72338</v>
      </c>
      <c r="AT148" s="63">
        <v>56120</v>
      </c>
      <c r="AU148" s="26">
        <f t="shared" si="85"/>
        <v>16218</v>
      </c>
      <c r="AV148" s="70" t="str">
        <f t="shared" si="87"/>
        <v>Yes</v>
      </c>
      <c r="AW148" s="69">
        <f t="shared" si="78"/>
        <v>16218</v>
      </c>
      <c r="AX148" s="71">
        <f t="shared" si="79"/>
        <v>72338</v>
      </c>
      <c r="AY148" s="72">
        <f t="shared" si="86"/>
        <v>72338</v>
      </c>
      <c r="AZ148" s="73">
        <f t="shared" si="80"/>
        <v>16218</v>
      </c>
      <c r="BA148" s="73"/>
      <c r="BB148" s="73">
        <f t="shared" si="81"/>
        <v>12390.38573043806</v>
      </c>
      <c r="BC148" s="26"/>
      <c r="BE148" s="74">
        <f t="shared" si="82"/>
        <v>0</v>
      </c>
      <c r="BF148" s="74">
        <f t="shared" si="89"/>
        <v>0</v>
      </c>
      <c r="BG148" s="74">
        <f t="shared" si="89"/>
        <v>0</v>
      </c>
      <c r="BH148" s="74">
        <f t="shared" si="89"/>
        <v>0</v>
      </c>
      <c r="BI148" s="74">
        <f t="shared" si="89"/>
        <v>0</v>
      </c>
      <c r="BJ148" s="74">
        <f t="shared" si="89"/>
        <v>0</v>
      </c>
      <c r="BK148" s="74">
        <f t="shared" si="89"/>
        <v>0</v>
      </c>
      <c r="BL148" s="74">
        <f t="shared" si="89"/>
        <v>0</v>
      </c>
      <c r="BM148" s="74"/>
      <c r="BO148" s="74">
        <f t="shared" si="90"/>
        <v>0</v>
      </c>
      <c r="BP148" s="74">
        <f t="shared" si="90"/>
        <v>0</v>
      </c>
      <c r="BQ148" s="74">
        <f t="shared" si="90"/>
        <v>0</v>
      </c>
      <c r="BR148" s="74">
        <f t="shared" si="90"/>
        <v>0</v>
      </c>
      <c r="BS148" s="74">
        <f t="shared" si="90"/>
        <v>0</v>
      </c>
      <c r="BT148" s="74">
        <f t="shared" si="90"/>
        <v>0</v>
      </c>
      <c r="BU148" s="74">
        <f t="shared" si="90"/>
        <v>0</v>
      </c>
      <c r="BV148" s="74">
        <f t="shared" si="90"/>
        <v>0</v>
      </c>
      <c r="BX148" s="74">
        <f t="shared" si="61"/>
        <v>72338</v>
      </c>
      <c r="BY148" s="74">
        <f t="shared" si="91"/>
        <v>72338</v>
      </c>
      <c r="BZ148" s="74">
        <f t="shared" si="91"/>
        <v>72338</v>
      </c>
      <c r="CA148" s="74">
        <f t="shared" si="91"/>
        <v>72338</v>
      </c>
      <c r="CB148" s="74">
        <f t="shared" si="91"/>
        <v>72338</v>
      </c>
      <c r="CC148" s="74">
        <f t="shared" si="91"/>
        <v>72338</v>
      </c>
      <c r="CD148" s="74">
        <f t="shared" si="91"/>
        <v>72338</v>
      </c>
      <c r="CE148" s="74">
        <f t="shared" si="91"/>
        <v>72338</v>
      </c>
      <c r="CF148" s="74"/>
      <c r="CG148" s="74">
        <f t="shared" si="63"/>
        <v>72338</v>
      </c>
      <c r="CH148" s="74">
        <f t="shared" si="93"/>
        <v>72338</v>
      </c>
      <c r="CI148" s="74">
        <f t="shared" si="93"/>
        <v>72338</v>
      </c>
      <c r="CJ148" s="74">
        <f t="shared" si="93"/>
        <v>72338</v>
      </c>
      <c r="CK148" s="74">
        <f t="shared" si="93"/>
        <v>72338</v>
      </c>
      <c r="CL148" s="74">
        <f t="shared" si="93"/>
        <v>72338</v>
      </c>
      <c r="CM148" s="74">
        <f t="shared" si="93"/>
        <v>72338</v>
      </c>
      <c r="CN148" s="74">
        <f t="shared" si="93"/>
        <v>72338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 s="124">
        <v>35</v>
      </c>
      <c r="H149" s="6">
        <v>123</v>
      </c>
      <c r="I149" s="2" t="s">
        <v>310</v>
      </c>
      <c r="J149" s="60"/>
      <c r="K149" s="61">
        <v>134.47999999999999</v>
      </c>
      <c r="L149" s="76"/>
      <c r="M149" s="63">
        <v>59</v>
      </c>
      <c r="N149" s="64">
        <f t="shared" si="65"/>
        <v>17.7</v>
      </c>
      <c r="O149" s="64">
        <f t="shared" si="66"/>
        <v>80.69</v>
      </c>
      <c r="P149" s="64">
        <f t="shared" si="67"/>
        <v>0</v>
      </c>
      <c r="Q149" s="64">
        <f t="shared" si="68"/>
        <v>0</v>
      </c>
      <c r="R149" s="65">
        <f t="shared" si="69"/>
        <v>0.44</v>
      </c>
      <c r="S149" s="65">
        <f t="shared" si="51"/>
        <v>0</v>
      </c>
      <c r="T149" s="64">
        <f t="shared" si="52"/>
        <v>0</v>
      </c>
      <c r="U149" s="64">
        <f t="shared" si="70"/>
        <v>0</v>
      </c>
      <c r="V149" s="63">
        <v>2</v>
      </c>
      <c r="W149" s="64">
        <f t="shared" si="71"/>
        <v>0.5</v>
      </c>
      <c r="X149" s="27">
        <f t="shared" si="72"/>
        <v>17.7</v>
      </c>
      <c r="Y149" s="11">
        <f t="shared" si="73"/>
        <v>152.67999999999998</v>
      </c>
      <c r="Z149" s="123">
        <v>232479750.66999999</v>
      </c>
      <c r="AA149" s="121">
        <v>1524</v>
      </c>
      <c r="AB149" s="27">
        <f t="shared" si="53"/>
        <v>152545.76999999999</v>
      </c>
      <c r="AC149" s="10">
        <f t="shared" si="54"/>
        <v>0.55366300000000002</v>
      </c>
      <c r="AD149" s="121">
        <v>94946</v>
      </c>
      <c r="AE149" s="10">
        <f t="shared" si="55"/>
        <v>0.65322100000000005</v>
      </c>
      <c r="AF149" s="10">
        <f t="shared" si="83"/>
        <v>0.41647000000000001</v>
      </c>
      <c r="AG149" s="66">
        <f t="shared" si="56"/>
        <v>0.41647000000000001</v>
      </c>
      <c r="AH149" s="67">
        <f t="shared" si="57"/>
        <v>0</v>
      </c>
      <c r="AI149" s="68">
        <f t="shared" si="74"/>
        <v>0.41647000000000001</v>
      </c>
      <c r="AJ149" s="63">
        <v>47</v>
      </c>
      <c r="AK149">
        <v>6</v>
      </c>
      <c r="AL149" s="26">
        <f t="shared" si="75"/>
        <v>28200</v>
      </c>
      <c r="AM149" s="63">
        <v>0</v>
      </c>
      <c r="AN149">
        <v>0</v>
      </c>
      <c r="AO149" s="26">
        <f t="shared" si="76"/>
        <v>0</v>
      </c>
      <c r="AP149" s="26">
        <f t="shared" si="58"/>
        <v>732836</v>
      </c>
      <c r="AQ149" s="26">
        <f t="shared" si="77"/>
        <v>761036</v>
      </c>
      <c r="AR149" s="69">
        <v>1423001</v>
      </c>
      <c r="AS149" s="69">
        <f t="shared" si="84"/>
        <v>761036</v>
      </c>
      <c r="AT149" s="63">
        <v>1274671</v>
      </c>
      <c r="AU149" s="26">
        <f t="shared" si="85"/>
        <v>513635</v>
      </c>
      <c r="AV149" s="70" t="str">
        <f t="shared" si="87"/>
        <v>No</v>
      </c>
      <c r="AW149" s="69">
        <f t="shared" si="78"/>
        <v>0</v>
      </c>
      <c r="AX149" s="71">
        <f t="shared" si="79"/>
        <v>1274671</v>
      </c>
      <c r="AY149" s="72">
        <f t="shared" si="86"/>
        <v>1274671</v>
      </c>
      <c r="AZ149" s="73">
        <f t="shared" si="80"/>
        <v>0</v>
      </c>
      <c r="BA149" s="73"/>
      <c r="BB149" s="73">
        <f t="shared" si="81"/>
        <v>13084.748661511005</v>
      </c>
      <c r="BC149" s="26"/>
      <c r="BE149" s="74">
        <f t="shared" si="82"/>
        <v>-513635</v>
      </c>
      <c r="BF149" s="74">
        <f t="shared" si="89"/>
        <v>-513635</v>
      </c>
      <c r="BG149" s="74">
        <f t="shared" si="89"/>
        <v>-440236.55850000004</v>
      </c>
      <c r="BH149" s="74">
        <f t="shared" si="89"/>
        <v>-366849.12419805001</v>
      </c>
      <c r="BI149" s="74">
        <f t="shared" si="89"/>
        <v>-293479.2993584401</v>
      </c>
      <c r="BJ149" s="74">
        <f t="shared" si="89"/>
        <v>-220109.47451883007</v>
      </c>
      <c r="BK149" s="74">
        <f t="shared" si="89"/>
        <v>-146746.98666170402</v>
      </c>
      <c r="BL149" s="74">
        <f t="shared" si="89"/>
        <v>-73373.493330852012</v>
      </c>
      <c r="BM149" s="74"/>
      <c r="BO149" s="74">
        <f t="shared" si="90"/>
        <v>0</v>
      </c>
      <c r="BP149" s="74">
        <f t="shared" si="90"/>
        <v>-73398.441500000001</v>
      </c>
      <c r="BQ149" s="74">
        <f t="shared" si="90"/>
        <v>-73387.434301950008</v>
      </c>
      <c r="BR149" s="74">
        <f t="shared" si="90"/>
        <v>-73369.82483961001</v>
      </c>
      <c r="BS149" s="74">
        <f t="shared" si="90"/>
        <v>-73369.824839610024</v>
      </c>
      <c r="BT149" s="74">
        <f t="shared" si="90"/>
        <v>-73362.487857126063</v>
      </c>
      <c r="BU149" s="74">
        <f t="shared" si="90"/>
        <v>-73373.493330852012</v>
      </c>
      <c r="BV149" s="74">
        <f t="shared" si="90"/>
        <v>-73373.493330852012</v>
      </c>
      <c r="BX149" s="74">
        <f t="shared" si="61"/>
        <v>1274671</v>
      </c>
      <c r="BY149" s="74">
        <f t="shared" si="91"/>
        <v>1201272.5585</v>
      </c>
      <c r="BZ149" s="74">
        <f t="shared" si="91"/>
        <v>1127885.12419805</v>
      </c>
      <c r="CA149" s="74">
        <f t="shared" si="91"/>
        <v>1054515.2993584401</v>
      </c>
      <c r="CB149" s="74">
        <f t="shared" si="91"/>
        <v>981145.47451883007</v>
      </c>
      <c r="CC149" s="74">
        <f t="shared" si="91"/>
        <v>907782.98666170402</v>
      </c>
      <c r="CD149" s="74">
        <f t="shared" si="91"/>
        <v>834409.49333085201</v>
      </c>
      <c r="CE149" s="74">
        <f t="shared" si="91"/>
        <v>761036</v>
      </c>
      <c r="CF149" s="74"/>
      <c r="CG149" s="74">
        <f t="shared" si="63"/>
        <v>1274671</v>
      </c>
      <c r="CH149" s="74">
        <f t="shared" si="93"/>
        <v>1201272.5585</v>
      </c>
      <c r="CI149" s="74">
        <f t="shared" si="93"/>
        <v>1127885.12419805</v>
      </c>
      <c r="CJ149" s="74">
        <f t="shared" si="93"/>
        <v>1054515.2993584401</v>
      </c>
      <c r="CK149" s="74">
        <f t="shared" si="93"/>
        <v>981145.47451883007</v>
      </c>
      <c r="CL149" s="74">
        <f t="shared" si="93"/>
        <v>907782.98666170402</v>
      </c>
      <c r="CM149" s="74">
        <f t="shared" si="93"/>
        <v>834409.49333085201</v>
      </c>
      <c r="CN149" s="74">
        <f t="shared" si="93"/>
        <v>761036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 s="124">
        <v>0</v>
      </c>
      <c r="H150" s="6">
        <v>124</v>
      </c>
      <c r="I150" s="2" t="s">
        <v>311</v>
      </c>
      <c r="J150" s="60"/>
      <c r="K150" s="61">
        <v>2176.48</v>
      </c>
      <c r="L150" s="76"/>
      <c r="M150" s="63">
        <v>1103</v>
      </c>
      <c r="N150" s="64">
        <f t="shared" si="65"/>
        <v>330.9</v>
      </c>
      <c r="O150" s="64">
        <f t="shared" si="66"/>
        <v>1305.8900000000001</v>
      </c>
      <c r="P150" s="64">
        <f t="shared" si="67"/>
        <v>0</v>
      </c>
      <c r="Q150" s="64">
        <f t="shared" si="68"/>
        <v>0</v>
      </c>
      <c r="R150" s="65">
        <f t="shared" si="69"/>
        <v>0.51</v>
      </c>
      <c r="S150" s="65">
        <f t="shared" si="51"/>
        <v>0</v>
      </c>
      <c r="T150" s="64">
        <f t="shared" si="52"/>
        <v>0</v>
      </c>
      <c r="U150" s="64">
        <f t="shared" si="70"/>
        <v>0</v>
      </c>
      <c r="V150" s="63">
        <v>152</v>
      </c>
      <c r="W150" s="64">
        <f t="shared" si="71"/>
        <v>38</v>
      </c>
      <c r="X150" s="27">
        <f t="shared" si="72"/>
        <v>330.9</v>
      </c>
      <c r="Y150" s="11">
        <f t="shared" si="73"/>
        <v>2545.38</v>
      </c>
      <c r="Z150" s="123">
        <v>2734591965.3299999</v>
      </c>
      <c r="AA150" s="121">
        <v>16799</v>
      </c>
      <c r="AB150" s="27">
        <f t="shared" si="53"/>
        <v>162783.01999999999</v>
      </c>
      <c r="AC150" s="10">
        <f t="shared" si="54"/>
        <v>0.59081899999999998</v>
      </c>
      <c r="AD150" s="121">
        <v>103682</v>
      </c>
      <c r="AE150" s="10">
        <f t="shared" si="55"/>
        <v>0.71332399999999996</v>
      </c>
      <c r="AF150" s="10">
        <f t="shared" si="83"/>
        <v>0.37242999999999998</v>
      </c>
      <c r="AG150" s="66">
        <f t="shared" si="56"/>
        <v>0.37242999999999998</v>
      </c>
      <c r="AH150" s="67">
        <f t="shared" si="57"/>
        <v>0</v>
      </c>
      <c r="AI150" s="68">
        <f t="shared" si="74"/>
        <v>0.37242999999999998</v>
      </c>
      <c r="AJ150" s="63">
        <v>0</v>
      </c>
      <c r="AK150">
        <v>0</v>
      </c>
      <c r="AL150" s="26">
        <f t="shared" si="75"/>
        <v>0</v>
      </c>
      <c r="AM150" s="63">
        <v>0</v>
      </c>
      <c r="AN150">
        <v>0</v>
      </c>
      <c r="AO150" s="26">
        <f t="shared" si="76"/>
        <v>0</v>
      </c>
      <c r="AP150" s="26">
        <f t="shared" si="58"/>
        <v>10925422</v>
      </c>
      <c r="AQ150" s="26">
        <f t="shared" si="77"/>
        <v>10925422</v>
      </c>
      <c r="AR150" s="69">
        <v>10040987</v>
      </c>
      <c r="AS150" s="69">
        <f t="shared" si="84"/>
        <v>10925422</v>
      </c>
      <c r="AT150" s="63">
        <v>11771547</v>
      </c>
      <c r="AU150" s="26">
        <f t="shared" si="85"/>
        <v>846125</v>
      </c>
      <c r="AV150" s="70" t="str">
        <f t="shared" si="87"/>
        <v>No</v>
      </c>
      <c r="AW150" s="69">
        <f t="shared" si="78"/>
        <v>0</v>
      </c>
      <c r="AX150" s="71">
        <f t="shared" si="79"/>
        <v>11771547</v>
      </c>
      <c r="AY150" s="72">
        <f t="shared" si="86"/>
        <v>11771547</v>
      </c>
      <c r="AZ150" s="73">
        <f t="shared" si="80"/>
        <v>0</v>
      </c>
      <c r="BA150" s="73"/>
      <c r="BB150" s="73">
        <f t="shared" si="81"/>
        <v>13478.416755495111</v>
      </c>
      <c r="BC150" s="26"/>
      <c r="BE150" s="74">
        <f t="shared" si="82"/>
        <v>-846125</v>
      </c>
      <c r="BF150" s="74">
        <f t="shared" si="89"/>
        <v>-846125</v>
      </c>
      <c r="BG150" s="74">
        <f t="shared" si="89"/>
        <v>-725213.73750000075</v>
      </c>
      <c r="BH150" s="74">
        <f t="shared" si="89"/>
        <v>-604320.60745874979</v>
      </c>
      <c r="BI150" s="74">
        <f t="shared" si="89"/>
        <v>-483456.48596699908</v>
      </c>
      <c r="BJ150" s="74">
        <f t="shared" si="89"/>
        <v>-362592.36447525024</v>
      </c>
      <c r="BK150" s="74">
        <f t="shared" si="89"/>
        <v>-241740.32939564995</v>
      </c>
      <c r="BL150" s="74">
        <f t="shared" si="89"/>
        <v>-120870.16469782591</v>
      </c>
      <c r="BM150" s="74"/>
      <c r="BO150" s="74">
        <f t="shared" si="90"/>
        <v>0</v>
      </c>
      <c r="BP150" s="74">
        <f t="shared" si="90"/>
        <v>-120911.2625</v>
      </c>
      <c r="BQ150" s="74">
        <f t="shared" si="90"/>
        <v>-120893.13004125012</v>
      </c>
      <c r="BR150" s="74">
        <f t="shared" si="90"/>
        <v>-120864.12149174996</v>
      </c>
      <c r="BS150" s="74">
        <f t="shared" si="90"/>
        <v>-120864.12149174977</v>
      </c>
      <c r="BT150" s="74">
        <f t="shared" si="90"/>
        <v>-120852.0350796009</v>
      </c>
      <c r="BU150" s="74">
        <f t="shared" si="90"/>
        <v>-120870.16469782498</v>
      </c>
      <c r="BV150" s="74">
        <f t="shared" si="90"/>
        <v>-120870.16469782591</v>
      </c>
      <c r="BX150" s="74">
        <f t="shared" si="61"/>
        <v>11771547</v>
      </c>
      <c r="BY150" s="74">
        <f t="shared" si="91"/>
        <v>11650635.737500001</v>
      </c>
      <c r="BZ150" s="74">
        <f t="shared" si="91"/>
        <v>11529742.60745875</v>
      </c>
      <c r="CA150" s="74">
        <f t="shared" si="91"/>
        <v>11408878.485966999</v>
      </c>
      <c r="CB150" s="74">
        <f t="shared" si="91"/>
        <v>11288014.36447525</v>
      </c>
      <c r="CC150" s="74">
        <f t="shared" si="91"/>
        <v>11167162.32939565</v>
      </c>
      <c r="CD150" s="74">
        <f t="shared" si="91"/>
        <v>11046292.164697826</v>
      </c>
      <c r="CE150" s="74">
        <f t="shared" si="91"/>
        <v>10925422</v>
      </c>
      <c r="CF150" s="74"/>
      <c r="CG150" s="74">
        <f t="shared" si="63"/>
        <v>11771547</v>
      </c>
      <c r="CH150" s="74">
        <f t="shared" si="93"/>
        <v>11650635.737500001</v>
      </c>
      <c r="CI150" s="74">
        <f t="shared" si="93"/>
        <v>11529742.60745875</v>
      </c>
      <c r="CJ150" s="74">
        <f t="shared" si="93"/>
        <v>11408878.485966999</v>
      </c>
      <c r="CK150" s="74">
        <f t="shared" si="93"/>
        <v>11288014.36447525</v>
      </c>
      <c r="CL150" s="74">
        <f t="shared" si="93"/>
        <v>11167162.32939565</v>
      </c>
      <c r="CM150" s="74">
        <f t="shared" si="93"/>
        <v>11046292.164697826</v>
      </c>
      <c r="CN150" s="74">
        <f t="shared" si="93"/>
        <v>10925422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 s="124">
        <v>0</v>
      </c>
      <c r="H151" s="6">
        <v>125</v>
      </c>
      <c r="I151" s="2" t="s">
        <v>312</v>
      </c>
      <c r="J151" s="60"/>
      <c r="K151" s="61">
        <v>127.39</v>
      </c>
      <c r="L151" s="62"/>
      <c r="M151" s="63">
        <v>46</v>
      </c>
      <c r="N151" s="64">
        <f t="shared" si="65"/>
        <v>13.8</v>
      </c>
      <c r="O151" s="64">
        <f t="shared" si="66"/>
        <v>76.430000000000007</v>
      </c>
      <c r="P151" s="64">
        <f t="shared" si="67"/>
        <v>0</v>
      </c>
      <c r="Q151" s="64">
        <f t="shared" si="68"/>
        <v>0</v>
      </c>
      <c r="R151" s="65">
        <f t="shared" si="69"/>
        <v>0.36</v>
      </c>
      <c r="S151" s="65">
        <f t="shared" si="51"/>
        <v>0</v>
      </c>
      <c r="T151" s="64">
        <f t="shared" si="52"/>
        <v>0</v>
      </c>
      <c r="U151" s="64">
        <f t="shared" si="70"/>
        <v>0</v>
      </c>
      <c r="V151" s="63">
        <v>4</v>
      </c>
      <c r="W151" s="64">
        <f t="shared" si="71"/>
        <v>1</v>
      </c>
      <c r="X151" s="27">
        <f t="shared" si="72"/>
        <v>13.8</v>
      </c>
      <c r="Y151" s="11">
        <f t="shared" si="73"/>
        <v>142.19</v>
      </c>
      <c r="Z151" s="123">
        <v>1555235837.3299999</v>
      </c>
      <c r="AA151" s="121">
        <v>2710</v>
      </c>
      <c r="AB151" s="27">
        <f t="shared" si="53"/>
        <v>573887.76</v>
      </c>
      <c r="AC151" s="10">
        <f t="shared" si="54"/>
        <v>2.082919</v>
      </c>
      <c r="AD151" s="121">
        <v>106951</v>
      </c>
      <c r="AE151" s="10">
        <f t="shared" si="55"/>
        <v>0.735815</v>
      </c>
      <c r="AF151" s="10">
        <f t="shared" si="83"/>
        <v>-0.67878799999999995</v>
      </c>
      <c r="AG151" s="66">
        <f t="shared" si="56"/>
        <v>0.01</v>
      </c>
      <c r="AH151" s="67">
        <f t="shared" si="57"/>
        <v>0</v>
      </c>
      <c r="AI151" s="68">
        <f t="shared" si="74"/>
        <v>0.01</v>
      </c>
      <c r="AJ151" s="63">
        <v>34</v>
      </c>
      <c r="AK151">
        <v>4</v>
      </c>
      <c r="AL151" s="26">
        <f t="shared" si="75"/>
        <v>13600</v>
      </c>
      <c r="AM151" s="63">
        <v>0</v>
      </c>
      <c r="AN151">
        <v>0</v>
      </c>
      <c r="AO151" s="26">
        <f t="shared" si="76"/>
        <v>0</v>
      </c>
      <c r="AP151" s="26">
        <f t="shared" si="58"/>
        <v>16387</v>
      </c>
      <c r="AQ151" s="26">
        <f t="shared" si="77"/>
        <v>29987</v>
      </c>
      <c r="AR151" s="69">
        <v>9960</v>
      </c>
      <c r="AS151" s="69">
        <f t="shared" si="84"/>
        <v>29987</v>
      </c>
      <c r="AT151" s="63">
        <v>24350</v>
      </c>
      <c r="AU151" s="26">
        <f t="shared" si="85"/>
        <v>5637</v>
      </c>
      <c r="AV151" s="70" t="str">
        <f t="shared" si="87"/>
        <v>Yes</v>
      </c>
      <c r="AW151" s="69">
        <f t="shared" si="78"/>
        <v>5637</v>
      </c>
      <c r="AX151" s="71">
        <f t="shared" si="79"/>
        <v>29987</v>
      </c>
      <c r="AY151" s="72">
        <f t="shared" si="86"/>
        <v>29987</v>
      </c>
      <c r="AZ151" s="73">
        <f t="shared" si="80"/>
        <v>5637</v>
      </c>
      <c r="BA151" s="73"/>
      <c r="BB151" s="73">
        <f t="shared" si="81"/>
        <v>12863.959101970328</v>
      </c>
      <c r="BC151" s="26"/>
      <c r="BE151" s="74">
        <f t="shared" si="82"/>
        <v>0</v>
      </c>
      <c r="BF151" s="74">
        <f t="shared" si="89"/>
        <v>0</v>
      </c>
      <c r="BG151" s="74">
        <f t="shared" si="89"/>
        <v>0</v>
      </c>
      <c r="BH151" s="74">
        <f t="shared" si="89"/>
        <v>0</v>
      </c>
      <c r="BI151" s="74">
        <f t="shared" si="89"/>
        <v>0</v>
      </c>
      <c r="BJ151" s="74">
        <f t="shared" si="89"/>
        <v>0</v>
      </c>
      <c r="BK151" s="74">
        <f t="shared" si="89"/>
        <v>0</v>
      </c>
      <c r="BL151" s="74">
        <f t="shared" si="89"/>
        <v>0</v>
      </c>
      <c r="BM151" s="74"/>
      <c r="BO151" s="74">
        <f t="shared" si="90"/>
        <v>0</v>
      </c>
      <c r="BP151" s="74">
        <f t="shared" si="90"/>
        <v>0</v>
      </c>
      <c r="BQ151" s="74">
        <f t="shared" si="90"/>
        <v>0</v>
      </c>
      <c r="BR151" s="74">
        <f t="shared" si="90"/>
        <v>0</v>
      </c>
      <c r="BS151" s="74">
        <f t="shared" si="90"/>
        <v>0</v>
      </c>
      <c r="BT151" s="74">
        <f t="shared" si="90"/>
        <v>0</v>
      </c>
      <c r="BU151" s="74">
        <f t="shared" si="90"/>
        <v>0</v>
      </c>
      <c r="BV151" s="74">
        <f t="shared" si="90"/>
        <v>0</v>
      </c>
      <c r="BX151" s="74">
        <f t="shared" si="61"/>
        <v>29987</v>
      </c>
      <c r="BY151" s="74">
        <f t="shared" si="91"/>
        <v>29987</v>
      </c>
      <c r="BZ151" s="74">
        <f t="shared" si="91"/>
        <v>29987</v>
      </c>
      <c r="CA151" s="74">
        <f t="shared" si="91"/>
        <v>29987</v>
      </c>
      <c r="CB151" s="74">
        <f t="shared" si="91"/>
        <v>29987</v>
      </c>
      <c r="CC151" s="74">
        <f t="shared" si="91"/>
        <v>29987</v>
      </c>
      <c r="CD151" s="74">
        <f t="shared" si="91"/>
        <v>29987</v>
      </c>
      <c r="CE151" s="74">
        <f t="shared" si="91"/>
        <v>29987</v>
      </c>
      <c r="CF151" s="74"/>
      <c r="CG151" s="74">
        <f t="shared" si="63"/>
        <v>29987</v>
      </c>
      <c r="CH151" s="74">
        <f t="shared" si="93"/>
        <v>29987</v>
      </c>
      <c r="CI151" s="74">
        <f t="shared" si="93"/>
        <v>29987</v>
      </c>
      <c r="CJ151" s="74">
        <f t="shared" si="93"/>
        <v>29987</v>
      </c>
      <c r="CK151" s="74">
        <f t="shared" si="93"/>
        <v>29987</v>
      </c>
      <c r="CL151" s="74">
        <f t="shared" si="93"/>
        <v>29987</v>
      </c>
      <c r="CM151" s="74">
        <f t="shared" si="93"/>
        <v>29987</v>
      </c>
      <c r="CN151" s="74">
        <f t="shared" si="93"/>
        <v>29987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 s="124">
        <v>0</v>
      </c>
      <c r="H152" s="6">
        <v>126</v>
      </c>
      <c r="I152" s="2" t="s">
        <v>313</v>
      </c>
      <c r="J152" s="60"/>
      <c r="K152" s="61">
        <v>4614.22</v>
      </c>
      <c r="L152" s="62"/>
      <c r="M152" s="63">
        <v>1686</v>
      </c>
      <c r="N152" s="64">
        <f t="shared" si="65"/>
        <v>505.8</v>
      </c>
      <c r="O152" s="64">
        <f t="shared" si="66"/>
        <v>2768.53</v>
      </c>
      <c r="P152" s="64">
        <f t="shared" si="67"/>
        <v>0</v>
      </c>
      <c r="Q152" s="64">
        <f t="shared" si="68"/>
        <v>0</v>
      </c>
      <c r="R152" s="65">
        <f t="shared" si="69"/>
        <v>0.37</v>
      </c>
      <c r="S152" s="65">
        <f t="shared" si="51"/>
        <v>0</v>
      </c>
      <c r="T152" s="64">
        <f t="shared" si="52"/>
        <v>0</v>
      </c>
      <c r="U152" s="64">
        <f t="shared" si="70"/>
        <v>0</v>
      </c>
      <c r="V152" s="63">
        <v>344</v>
      </c>
      <c r="W152" s="64">
        <f t="shared" si="71"/>
        <v>86</v>
      </c>
      <c r="X152" s="27">
        <f t="shared" si="72"/>
        <v>505.8</v>
      </c>
      <c r="Y152" s="11">
        <f t="shared" si="73"/>
        <v>5206.0200000000004</v>
      </c>
      <c r="Z152" s="123">
        <v>10154209125.33</v>
      </c>
      <c r="AA152" s="121">
        <v>41402</v>
      </c>
      <c r="AB152" s="27">
        <f t="shared" si="53"/>
        <v>245258.9</v>
      </c>
      <c r="AC152" s="10">
        <f t="shared" si="54"/>
        <v>0.89016499999999998</v>
      </c>
      <c r="AD152" s="121">
        <v>114739</v>
      </c>
      <c r="AE152" s="10">
        <f t="shared" si="55"/>
        <v>0.78939599999999999</v>
      </c>
      <c r="AF152" s="10">
        <f t="shared" si="83"/>
        <v>0.140066</v>
      </c>
      <c r="AG152" s="66">
        <f t="shared" si="56"/>
        <v>0.140066</v>
      </c>
      <c r="AH152" s="67">
        <f t="shared" si="57"/>
        <v>0</v>
      </c>
      <c r="AI152" s="68">
        <f t="shared" si="74"/>
        <v>0.140066</v>
      </c>
      <c r="AJ152" s="63">
        <v>0</v>
      </c>
      <c r="AK152">
        <v>0</v>
      </c>
      <c r="AL152" s="26">
        <f t="shared" si="75"/>
        <v>0</v>
      </c>
      <c r="AM152" s="63">
        <v>0</v>
      </c>
      <c r="AN152">
        <v>0</v>
      </c>
      <c r="AO152" s="26">
        <f t="shared" si="76"/>
        <v>0</v>
      </c>
      <c r="AP152" s="26">
        <f t="shared" si="58"/>
        <v>8403873</v>
      </c>
      <c r="AQ152" s="26">
        <f t="shared" si="77"/>
        <v>8403873</v>
      </c>
      <c r="AR152" s="69">
        <v>5893771</v>
      </c>
      <c r="AS152" s="69">
        <f t="shared" si="84"/>
        <v>8403873</v>
      </c>
      <c r="AT152" s="63">
        <v>8515020</v>
      </c>
      <c r="AU152" s="26">
        <f t="shared" si="85"/>
        <v>111147</v>
      </c>
      <c r="AV152" s="70" t="str">
        <f t="shared" si="87"/>
        <v>No</v>
      </c>
      <c r="AW152" s="69">
        <f t="shared" si="78"/>
        <v>0</v>
      </c>
      <c r="AX152" s="71">
        <f t="shared" si="79"/>
        <v>8515020</v>
      </c>
      <c r="AY152" s="72">
        <f t="shared" si="86"/>
        <v>8515020</v>
      </c>
      <c r="AZ152" s="73">
        <f t="shared" si="80"/>
        <v>0</v>
      </c>
      <c r="BA152" s="73"/>
      <c r="BB152" s="73">
        <f t="shared" si="81"/>
        <v>13003.146902401706</v>
      </c>
      <c r="BC152" s="26"/>
      <c r="BE152" s="74">
        <f t="shared" si="82"/>
        <v>-111147</v>
      </c>
      <c r="BF152" s="74">
        <f t="shared" si="89"/>
        <v>-111147</v>
      </c>
      <c r="BG152" s="74">
        <f t="shared" si="89"/>
        <v>-95264.093699999154</v>
      </c>
      <c r="BH152" s="74">
        <f t="shared" si="89"/>
        <v>-79383.56928020902</v>
      </c>
      <c r="BI152" s="74">
        <f t="shared" si="89"/>
        <v>-63506.855424167588</v>
      </c>
      <c r="BJ152" s="74">
        <f t="shared" si="89"/>
        <v>-47630.141568126157</v>
      </c>
      <c r="BK152" s="74">
        <f t="shared" si="89"/>
        <v>-31755.015383468941</v>
      </c>
      <c r="BL152" s="74">
        <f t="shared" si="89"/>
        <v>-15877.507691733539</v>
      </c>
      <c r="BM152" s="74"/>
      <c r="BO152" s="74">
        <f t="shared" si="90"/>
        <v>0</v>
      </c>
      <c r="BP152" s="74">
        <f t="shared" si="90"/>
        <v>-15882.906300000001</v>
      </c>
      <c r="BQ152" s="74">
        <f t="shared" si="90"/>
        <v>-15880.524419789857</v>
      </c>
      <c r="BR152" s="74">
        <f t="shared" si="90"/>
        <v>-15876.713856041804</v>
      </c>
      <c r="BS152" s="74">
        <f t="shared" si="90"/>
        <v>-15876.713856041897</v>
      </c>
      <c r="BT152" s="74">
        <f t="shared" si="90"/>
        <v>-15875.126184656447</v>
      </c>
      <c r="BU152" s="74">
        <f t="shared" si="90"/>
        <v>-15877.50769173447</v>
      </c>
      <c r="BV152" s="74">
        <f t="shared" si="90"/>
        <v>-15877.507691733539</v>
      </c>
      <c r="BX152" s="74">
        <f t="shared" si="61"/>
        <v>8515020</v>
      </c>
      <c r="BY152" s="74">
        <f t="shared" si="91"/>
        <v>8499137.0936999992</v>
      </c>
      <c r="BZ152" s="74">
        <f t="shared" si="91"/>
        <v>8483256.569280209</v>
      </c>
      <c r="CA152" s="74">
        <f t="shared" si="91"/>
        <v>8467379.8554241676</v>
      </c>
      <c r="CB152" s="74">
        <f t="shared" si="91"/>
        <v>8451503.1415681262</v>
      </c>
      <c r="CC152" s="74">
        <f t="shared" si="91"/>
        <v>8435628.0153834689</v>
      </c>
      <c r="CD152" s="74">
        <f t="shared" si="91"/>
        <v>8419750.5076917335</v>
      </c>
      <c r="CE152" s="74">
        <f t="shared" si="91"/>
        <v>8403873</v>
      </c>
      <c r="CF152" s="74"/>
      <c r="CG152" s="74">
        <f t="shared" si="63"/>
        <v>8515020</v>
      </c>
      <c r="CH152" s="74">
        <f t="shared" si="93"/>
        <v>8499137.0936999992</v>
      </c>
      <c r="CI152" s="74">
        <f t="shared" si="93"/>
        <v>8483256.569280209</v>
      </c>
      <c r="CJ152" s="74">
        <f t="shared" si="93"/>
        <v>8467379.8554241676</v>
      </c>
      <c r="CK152" s="74">
        <f t="shared" si="93"/>
        <v>8451503.1415681262</v>
      </c>
      <c r="CL152" s="74">
        <f t="shared" si="93"/>
        <v>8435628.0153834689</v>
      </c>
      <c r="CM152" s="74">
        <f t="shared" si="93"/>
        <v>8419750.5076917335</v>
      </c>
      <c r="CN152" s="74">
        <f t="shared" si="93"/>
        <v>8403873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 s="124">
        <v>0</v>
      </c>
      <c r="H153" s="6">
        <v>127</v>
      </c>
      <c r="I153" s="2" t="s">
        <v>314</v>
      </c>
      <c r="J153" s="60"/>
      <c r="K153" s="61">
        <v>333.33</v>
      </c>
      <c r="L153" s="62"/>
      <c r="M153" s="63">
        <v>30</v>
      </c>
      <c r="N153" s="64">
        <f t="shared" si="65"/>
        <v>9</v>
      </c>
      <c r="O153" s="64">
        <f t="shared" si="66"/>
        <v>200</v>
      </c>
      <c r="P153" s="64">
        <f t="shared" si="67"/>
        <v>0</v>
      </c>
      <c r="Q153" s="64">
        <f t="shared" si="68"/>
        <v>0</v>
      </c>
      <c r="R153" s="65">
        <f t="shared" si="69"/>
        <v>0.09</v>
      </c>
      <c r="S153" s="65">
        <f t="shared" si="51"/>
        <v>0</v>
      </c>
      <c r="T153" s="64">
        <f t="shared" si="52"/>
        <v>0</v>
      </c>
      <c r="U153" s="64">
        <f t="shared" si="70"/>
        <v>0</v>
      </c>
      <c r="V153" s="63">
        <v>0</v>
      </c>
      <c r="W153" s="64">
        <f t="shared" si="71"/>
        <v>0</v>
      </c>
      <c r="X153" s="27">
        <f t="shared" si="72"/>
        <v>9</v>
      </c>
      <c r="Y153" s="11">
        <f t="shared" si="73"/>
        <v>342.33</v>
      </c>
      <c r="Z153" s="123">
        <v>1349258978.3299999</v>
      </c>
      <c r="AA153" s="121">
        <v>3508</v>
      </c>
      <c r="AB153" s="27">
        <f t="shared" si="53"/>
        <v>384623.43</v>
      </c>
      <c r="AC153" s="10">
        <f t="shared" si="54"/>
        <v>1.3959870000000001</v>
      </c>
      <c r="AD153" s="121">
        <v>107375</v>
      </c>
      <c r="AE153" s="10">
        <f t="shared" si="55"/>
        <v>0.73873200000000006</v>
      </c>
      <c r="AF153" s="10">
        <f t="shared" si="83"/>
        <v>-0.19881099999999999</v>
      </c>
      <c r="AG153" s="66">
        <f t="shared" si="56"/>
        <v>0.01</v>
      </c>
      <c r="AH153" s="67">
        <f t="shared" si="57"/>
        <v>0</v>
      </c>
      <c r="AI153" s="68">
        <f t="shared" si="74"/>
        <v>0.01</v>
      </c>
      <c r="AJ153" s="63">
        <v>0</v>
      </c>
      <c r="AK153">
        <v>0</v>
      </c>
      <c r="AL153" s="26">
        <f t="shared" si="75"/>
        <v>0</v>
      </c>
      <c r="AM153" s="63">
        <v>0</v>
      </c>
      <c r="AN153">
        <v>0</v>
      </c>
      <c r="AO153" s="26">
        <f t="shared" si="76"/>
        <v>0</v>
      </c>
      <c r="AP153" s="26">
        <f t="shared" si="58"/>
        <v>39454</v>
      </c>
      <c r="AQ153" s="26">
        <f t="shared" si="77"/>
        <v>39454</v>
      </c>
      <c r="AR153" s="69">
        <v>46611</v>
      </c>
      <c r="AS153" s="69">
        <f t="shared" si="84"/>
        <v>39454</v>
      </c>
      <c r="AT153" s="63">
        <v>46995</v>
      </c>
      <c r="AU153" s="26">
        <f t="shared" si="85"/>
        <v>7541</v>
      </c>
      <c r="AV153" s="70" t="str">
        <f t="shared" si="87"/>
        <v>No</v>
      </c>
      <c r="AW153" s="69">
        <f t="shared" si="78"/>
        <v>0</v>
      </c>
      <c r="AX153" s="71">
        <f t="shared" si="79"/>
        <v>46995</v>
      </c>
      <c r="AY153" s="72">
        <f t="shared" si="86"/>
        <v>46995</v>
      </c>
      <c r="AZ153" s="73">
        <f t="shared" si="80"/>
        <v>0</v>
      </c>
      <c r="BA153" s="73"/>
      <c r="BB153" s="73">
        <f t="shared" si="81"/>
        <v>11836.178111781119</v>
      </c>
      <c r="BC153" s="26"/>
      <c r="BE153" s="74">
        <f t="shared" si="82"/>
        <v>-7541</v>
      </c>
      <c r="BF153" s="74">
        <f t="shared" si="89"/>
        <v>-7541</v>
      </c>
      <c r="BG153" s="74">
        <f t="shared" si="89"/>
        <v>-6463.3911000000007</v>
      </c>
      <c r="BH153" s="74">
        <f t="shared" si="89"/>
        <v>-5385.943803629998</v>
      </c>
      <c r="BI153" s="74">
        <f t="shared" si="89"/>
        <v>-4308.7550429039984</v>
      </c>
      <c r="BJ153" s="74">
        <f t="shared" si="89"/>
        <v>-3231.5662821779988</v>
      </c>
      <c r="BK153" s="74">
        <f t="shared" si="89"/>
        <v>-2154.4852403280747</v>
      </c>
      <c r="BL153" s="74">
        <f t="shared" si="89"/>
        <v>-1077.2426201640337</v>
      </c>
      <c r="BM153" s="74"/>
      <c r="BO153" s="74">
        <f t="shared" si="90"/>
        <v>0</v>
      </c>
      <c r="BP153" s="74">
        <f t="shared" si="90"/>
        <v>-1077.6088999999999</v>
      </c>
      <c r="BQ153" s="74">
        <f t="shared" si="90"/>
        <v>-1077.44729637</v>
      </c>
      <c r="BR153" s="74">
        <f t="shared" si="90"/>
        <v>-1077.1887607259996</v>
      </c>
      <c r="BS153" s="74">
        <f t="shared" si="90"/>
        <v>-1077.1887607259996</v>
      </c>
      <c r="BT153" s="74">
        <f t="shared" si="90"/>
        <v>-1077.081041849927</v>
      </c>
      <c r="BU153" s="74">
        <f t="shared" si="90"/>
        <v>-1077.2426201640374</v>
      </c>
      <c r="BV153" s="74">
        <f t="shared" si="90"/>
        <v>-1077.2426201640337</v>
      </c>
      <c r="BX153" s="74">
        <f t="shared" si="61"/>
        <v>46995</v>
      </c>
      <c r="BY153" s="74">
        <f t="shared" si="91"/>
        <v>45917.391100000001</v>
      </c>
      <c r="BZ153" s="74">
        <f t="shared" si="91"/>
        <v>44839.943803629998</v>
      </c>
      <c r="CA153" s="74">
        <f t="shared" si="91"/>
        <v>43762.755042903998</v>
      </c>
      <c r="CB153" s="74">
        <f t="shared" si="91"/>
        <v>42685.566282177999</v>
      </c>
      <c r="CC153" s="74">
        <f t="shared" si="91"/>
        <v>41608.485240328075</v>
      </c>
      <c r="CD153" s="74">
        <f t="shared" si="91"/>
        <v>40531.242620164034</v>
      </c>
      <c r="CE153" s="74">
        <f t="shared" si="91"/>
        <v>39454</v>
      </c>
      <c r="CF153" s="74"/>
      <c r="CG153" s="74">
        <f t="shared" si="63"/>
        <v>46995</v>
      </c>
      <c r="CH153" s="74">
        <f t="shared" si="93"/>
        <v>45917.391100000001</v>
      </c>
      <c r="CI153" s="74">
        <f t="shared" si="93"/>
        <v>44839.943803629998</v>
      </c>
      <c r="CJ153" s="74">
        <f t="shared" si="93"/>
        <v>43762.755042903998</v>
      </c>
      <c r="CK153" s="74">
        <f t="shared" si="93"/>
        <v>42685.566282177999</v>
      </c>
      <c r="CL153" s="74">
        <f t="shared" si="93"/>
        <v>41608.485240328075</v>
      </c>
      <c r="CM153" s="74">
        <f t="shared" si="93"/>
        <v>40531.242620164034</v>
      </c>
      <c r="CN153" s="74">
        <f t="shared" si="93"/>
        <v>39454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 s="124">
        <v>0</v>
      </c>
      <c r="H154" s="6">
        <v>128</v>
      </c>
      <c r="I154" s="2" t="s">
        <v>315</v>
      </c>
      <c r="J154" s="60"/>
      <c r="K154" s="61">
        <v>4118.37</v>
      </c>
      <c r="L154" s="62"/>
      <c r="M154" s="63">
        <v>574</v>
      </c>
      <c r="N154" s="64">
        <f t="shared" si="65"/>
        <v>172.2</v>
      </c>
      <c r="O154" s="64">
        <f t="shared" si="66"/>
        <v>2471.02</v>
      </c>
      <c r="P154" s="64">
        <f t="shared" si="67"/>
        <v>0</v>
      </c>
      <c r="Q154" s="64">
        <f t="shared" si="68"/>
        <v>0</v>
      </c>
      <c r="R154" s="65">
        <f t="shared" si="69"/>
        <v>0.14000000000000001</v>
      </c>
      <c r="S154" s="65">
        <f t="shared" si="51"/>
        <v>0</v>
      </c>
      <c r="T154" s="64">
        <f t="shared" si="52"/>
        <v>0</v>
      </c>
      <c r="U154" s="64">
        <f t="shared" si="70"/>
        <v>0</v>
      </c>
      <c r="V154" s="63">
        <v>87</v>
      </c>
      <c r="W154" s="64">
        <f t="shared" si="71"/>
        <v>21.75</v>
      </c>
      <c r="X154" s="27">
        <f t="shared" si="72"/>
        <v>172.2</v>
      </c>
      <c r="Y154" s="11">
        <f t="shared" si="73"/>
        <v>4312.32</v>
      </c>
      <c r="Z154" s="123">
        <v>5285133507</v>
      </c>
      <c r="AA154" s="121">
        <v>24747</v>
      </c>
      <c r="AB154" s="27">
        <f t="shared" si="53"/>
        <v>213566.63</v>
      </c>
      <c r="AC154" s="10">
        <f t="shared" si="54"/>
        <v>0.77513799999999999</v>
      </c>
      <c r="AD154" s="121">
        <v>153715</v>
      </c>
      <c r="AE154" s="10">
        <f t="shared" si="55"/>
        <v>1.057547</v>
      </c>
      <c r="AF154" s="10">
        <f t="shared" si="83"/>
        <v>0.14013900000000001</v>
      </c>
      <c r="AG154" s="66">
        <f t="shared" si="56"/>
        <v>0.14013900000000001</v>
      </c>
      <c r="AH154" s="67">
        <f t="shared" si="57"/>
        <v>0</v>
      </c>
      <c r="AI154" s="68">
        <f t="shared" si="74"/>
        <v>0.14013900000000001</v>
      </c>
      <c r="AJ154" s="63">
        <v>0</v>
      </c>
      <c r="AK154">
        <v>0</v>
      </c>
      <c r="AL154" s="26">
        <f t="shared" si="75"/>
        <v>0</v>
      </c>
      <c r="AM154" s="63">
        <v>0</v>
      </c>
      <c r="AN154">
        <v>0</v>
      </c>
      <c r="AO154" s="26">
        <f t="shared" si="76"/>
        <v>0</v>
      </c>
      <c r="AP154" s="26">
        <f t="shared" si="58"/>
        <v>6964837</v>
      </c>
      <c r="AQ154" s="26">
        <f t="shared" si="77"/>
        <v>6964837</v>
      </c>
      <c r="AR154" s="69">
        <v>6087799</v>
      </c>
      <c r="AS154" s="69">
        <f t="shared" si="84"/>
        <v>6964837</v>
      </c>
      <c r="AT154" s="63">
        <v>7482940</v>
      </c>
      <c r="AU154" s="26">
        <f t="shared" si="85"/>
        <v>518103</v>
      </c>
      <c r="AV154" s="70" t="str">
        <f t="shared" si="87"/>
        <v>No</v>
      </c>
      <c r="AW154" s="69">
        <f t="shared" si="78"/>
        <v>0</v>
      </c>
      <c r="AX154" s="71">
        <f t="shared" si="79"/>
        <v>7482940</v>
      </c>
      <c r="AY154" s="72">
        <f t="shared" si="86"/>
        <v>7482940</v>
      </c>
      <c r="AZ154" s="73">
        <f t="shared" si="80"/>
        <v>0</v>
      </c>
      <c r="BA154" s="73"/>
      <c r="BB154" s="73">
        <f t="shared" si="81"/>
        <v>12067.7569038236</v>
      </c>
      <c r="BC154" s="26"/>
      <c r="BE154" s="74">
        <f t="shared" si="82"/>
        <v>-518103</v>
      </c>
      <c r="BF154" s="74">
        <f t="shared" si="89"/>
        <v>-518103</v>
      </c>
      <c r="BG154" s="74">
        <f t="shared" si="89"/>
        <v>-444066.08129999973</v>
      </c>
      <c r="BH154" s="74">
        <f t="shared" si="89"/>
        <v>-370040.26554728951</v>
      </c>
      <c r="BI154" s="74">
        <f t="shared" si="89"/>
        <v>-296032.2124378318</v>
      </c>
      <c r="BJ154" s="74">
        <f t="shared" si="89"/>
        <v>-222024.15932837408</v>
      </c>
      <c r="BK154" s="74">
        <f t="shared" si="89"/>
        <v>-148023.50702422671</v>
      </c>
      <c r="BL154" s="74">
        <f t="shared" si="89"/>
        <v>-74011.753512113355</v>
      </c>
      <c r="BM154" s="74"/>
      <c r="BO154" s="74">
        <f t="shared" si="90"/>
        <v>0</v>
      </c>
      <c r="BP154" s="74">
        <f t="shared" si="90"/>
        <v>-74036.918699999995</v>
      </c>
      <c r="BQ154" s="74">
        <f t="shared" si="90"/>
        <v>-74025.815752709954</v>
      </c>
      <c r="BR154" s="74">
        <f t="shared" si="90"/>
        <v>-74008.053109457906</v>
      </c>
      <c r="BS154" s="74">
        <f t="shared" si="90"/>
        <v>-74008.053109457949</v>
      </c>
      <c r="BT154" s="74">
        <f t="shared" si="90"/>
        <v>-74000.652304147079</v>
      </c>
      <c r="BU154" s="74">
        <f t="shared" si="90"/>
        <v>-74011.753512113355</v>
      </c>
      <c r="BV154" s="74">
        <f t="shared" ref="BV154:BV195" si="94">BL154*BV$16</f>
        <v>-74011.753512113355</v>
      </c>
      <c r="BX154" s="74">
        <f t="shared" si="61"/>
        <v>7482940</v>
      </c>
      <c r="BY154" s="74">
        <f t="shared" si="91"/>
        <v>7408903.0812999997</v>
      </c>
      <c r="BZ154" s="74">
        <f t="shared" si="91"/>
        <v>7334877.2655472895</v>
      </c>
      <c r="CA154" s="74">
        <f t="shared" si="91"/>
        <v>7260869.2124378318</v>
      </c>
      <c r="CB154" s="74">
        <f t="shared" si="91"/>
        <v>7186861.1593283741</v>
      </c>
      <c r="CC154" s="74">
        <f t="shared" si="91"/>
        <v>7112860.5070242267</v>
      </c>
      <c r="CD154" s="74">
        <f t="shared" si="91"/>
        <v>7038848.7535121134</v>
      </c>
      <c r="CE154" s="74">
        <f t="shared" si="91"/>
        <v>6964837</v>
      </c>
      <c r="CF154" s="74"/>
      <c r="CG154" s="74">
        <f t="shared" si="63"/>
        <v>7482940</v>
      </c>
      <c r="CH154" s="74">
        <f t="shared" si="93"/>
        <v>7408903.0812999997</v>
      </c>
      <c r="CI154" s="74">
        <f t="shared" si="93"/>
        <v>7334877.2655472895</v>
      </c>
      <c r="CJ154" s="74">
        <f t="shared" si="93"/>
        <v>7260869.2124378318</v>
      </c>
      <c r="CK154" s="74">
        <f t="shared" si="93"/>
        <v>7186861.1593283741</v>
      </c>
      <c r="CL154" s="74">
        <f t="shared" si="93"/>
        <v>7112860.5070242267</v>
      </c>
      <c r="CM154" s="74">
        <f t="shared" si="93"/>
        <v>7038848.7535121134</v>
      </c>
      <c r="CN154" s="74">
        <f t="shared" si="93"/>
        <v>6964837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 s="124">
        <v>0</v>
      </c>
      <c r="H155" s="6">
        <v>129</v>
      </c>
      <c r="I155" s="2" t="s">
        <v>316</v>
      </c>
      <c r="J155" s="60"/>
      <c r="K155" s="61">
        <v>1324.3</v>
      </c>
      <c r="L155" s="62"/>
      <c r="M155" s="63">
        <v>69</v>
      </c>
      <c r="N155" s="64">
        <f t="shared" si="65"/>
        <v>20.7</v>
      </c>
      <c r="O155" s="64">
        <f t="shared" si="66"/>
        <v>794.58</v>
      </c>
      <c r="P155" s="64">
        <f t="shared" si="67"/>
        <v>0</v>
      </c>
      <c r="Q155" s="64">
        <f t="shared" si="68"/>
        <v>0</v>
      </c>
      <c r="R155" s="65">
        <f t="shared" si="69"/>
        <v>0.05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si="70"/>
        <v>0</v>
      </c>
      <c r="V155" s="63">
        <v>18</v>
      </c>
      <c r="W155" s="64">
        <f t="shared" si="71"/>
        <v>4.5</v>
      </c>
      <c r="X155" s="27">
        <f t="shared" si="72"/>
        <v>20.7</v>
      </c>
      <c r="Y155" s="11">
        <f t="shared" si="73"/>
        <v>1349.5</v>
      </c>
      <c r="Z155" s="123">
        <v>1794605431</v>
      </c>
      <c r="AA155" s="121">
        <v>10164</v>
      </c>
      <c r="AB155" s="27">
        <f t="shared" ref="AB155:AB195" si="97">ROUND(Z155/AA155,2)</f>
        <v>176564.88</v>
      </c>
      <c r="AC155" s="10">
        <f t="shared" ref="AC155:AC195" si="98">(ROUND(AB155/$AC$21,6))</f>
        <v>0.64083999999999997</v>
      </c>
      <c r="AD155" s="121">
        <v>115119</v>
      </c>
      <c r="AE155" s="10">
        <f t="shared" ref="AE155:AE195" si="99">(ROUND(AD155/$AE$21,6))</f>
        <v>0.79200999999999999</v>
      </c>
      <c r="AF155" s="10">
        <f t="shared" si="83"/>
        <v>0.313809</v>
      </c>
      <c r="AG155" s="66">
        <f t="shared" ref="AG155:AG195" si="100">IF(OR(B155=1,C155=1),MAX($L$7,AF155),MAX($L$6,AF155))</f>
        <v>0.313809</v>
      </c>
      <c r="AH155" s="67">
        <f t="shared" ref="AH155:AH195" si="101">IF(G155&gt;=1,IF(G155&lt;=5,0.06,IF(G155&lt;=10,0.05,IF(G155&lt;=15,0.04,IF(G155&lt;=19,0.03,0)))),0)</f>
        <v>0</v>
      </c>
      <c r="AI155" s="68">
        <f t="shared" si="74"/>
        <v>0.313809</v>
      </c>
      <c r="AJ155" s="63">
        <v>0</v>
      </c>
      <c r="AK155">
        <v>0</v>
      </c>
      <c r="AL155" s="26">
        <f t="shared" si="75"/>
        <v>0</v>
      </c>
      <c r="AM155" s="63">
        <v>0</v>
      </c>
      <c r="AN155">
        <v>0</v>
      </c>
      <c r="AO155" s="26">
        <f t="shared" si="76"/>
        <v>0</v>
      </c>
      <c r="AP155" s="26">
        <f t="shared" ref="AP155:AP195" si="102">ROUND(Y155*AI155*$AP$21,0)</f>
        <v>4880667</v>
      </c>
      <c r="AQ155" s="26">
        <f t="shared" si="77"/>
        <v>4880667</v>
      </c>
      <c r="AR155" s="69">
        <v>5929453</v>
      </c>
      <c r="AS155" s="69">
        <f t="shared" si="84"/>
        <v>4880667</v>
      </c>
      <c r="AT155" s="63">
        <v>5692630</v>
      </c>
      <c r="AU155" s="26">
        <f t="shared" si="85"/>
        <v>811963</v>
      </c>
      <c r="AV155" s="70" t="str">
        <f t="shared" si="87"/>
        <v>No</v>
      </c>
      <c r="AW155" s="69">
        <f t="shared" si="78"/>
        <v>0</v>
      </c>
      <c r="AX155" s="71">
        <f t="shared" si="79"/>
        <v>5692630</v>
      </c>
      <c r="AY155" s="72">
        <f t="shared" si="86"/>
        <v>5692630</v>
      </c>
      <c r="AZ155" s="73">
        <f t="shared" si="80"/>
        <v>0</v>
      </c>
      <c r="BA155" s="73"/>
      <c r="BB155" s="73">
        <f t="shared" si="81"/>
        <v>11744.308313826174</v>
      </c>
      <c r="BC155" s="26"/>
      <c r="BE155" s="74">
        <f t="shared" si="82"/>
        <v>-811963</v>
      </c>
      <c r="BF155" s="74">
        <f t="shared" ref="BF155:BL186" si="103">$AQ155-CG155</f>
        <v>-811963</v>
      </c>
      <c r="BG155" s="74">
        <f t="shared" si="103"/>
        <v>-695933.48730000015</v>
      </c>
      <c r="BH155" s="74">
        <f t="shared" si="103"/>
        <v>-579921.37496708985</v>
      </c>
      <c r="BI155" s="74">
        <f t="shared" si="103"/>
        <v>-463937.09997367207</v>
      </c>
      <c r="BJ155" s="74">
        <f t="shared" si="103"/>
        <v>-347952.82498025429</v>
      </c>
      <c r="BK155" s="74">
        <f t="shared" si="103"/>
        <v>-231980.14841433521</v>
      </c>
      <c r="BL155" s="74">
        <f t="shared" si="103"/>
        <v>-115990.07420716807</v>
      </c>
      <c r="BM155" s="74"/>
      <c r="BO155" s="74">
        <f t="shared" ref="BO155:BU186" si="104">BE155*BO$16</f>
        <v>0</v>
      </c>
      <c r="BP155" s="74">
        <f t="shared" si="104"/>
        <v>-116029.51270000001</v>
      </c>
      <c r="BQ155" s="74">
        <f t="shared" si="104"/>
        <v>-116012.11233291002</v>
      </c>
      <c r="BR155" s="74">
        <f t="shared" si="104"/>
        <v>-115984.27499341797</v>
      </c>
      <c r="BS155" s="74">
        <f t="shared" si="104"/>
        <v>-115984.27499341802</v>
      </c>
      <c r="BT155" s="74">
        <f t="shared" si="104"/>
        <v>-115972.67656591875</v>
      </c>
      <c r="BU155" s="74">
        <f t="shared" si="104"/>
        <v>-115990.07420716761</v>
      </c>
      <c r="BV155" s="74">
        <f t="shared" si="94"/>
        <v>-115990.07420716807</v>
      </c>
      <c r="BX155" s="74">
        <f t="shared" ref="BX155:BX195" si="105">AY155+BO155</f>
        <v>5692630</v>
      </c>
      <c r="BY155" s="74">
        <f t="shared" ref="BY155:CE186" si="106">CG155+BP155</f>
        <v>5576600.4873000002</v>
      </c>
      <c r="BZ155" s="74">
        <f t="shared" si="106"/>
        <v>5460588.3749670899</v>
      </c>
      <c r="CA155" s="74">
        <f t="shared" si="106"/>
        <v>5344604.0999736721</v>
      </c>
      <c r="CB155" s="74">
        <f t="shared" si="106"/>
        <v>5228619.8249802543</v>
      </c>
      <c r="CC155" s="74">
        <f t="shared" si="106"/>
        <v>5112647.1484143352</v>
      </c>
      <c r="CD155" s="74">
        <f t="shared" si="106"/>
        <v>4996657.0742071681</v>
      </c>
      <c r="CE155" s="74">
        <f t="shared" si="106"/>
        <v>4880667</v>
      </c>
      <c r="CF155" s="74"/>
      <c r="CG155" s="74">
        <f t="shared" ref="CG155:CG195" si="107">IF(OR($C155=1,$B155=1),MAX(BX155,AY155,$AR155),BX155)</f>
        <v>5692630</v>
      </c>
      <c r="CH155" s="74">
        <f t="shared" ref="CH155:CN170" si="108">IF(OR($C155=1,$B155=1),MAX(BY155,CG155,$AR155),BY155)</f>
        <v>5576600.4873000002</v>
      </c>
      <c r="CI155" s="74">
        <f t="shared" si="108"/>
        <v>5460588.3749670899</v>
      </c>
      <c r="CJ155" s="74">
        <f t="shared" si="108"/>
        <v>5344604.0999736721</v>
      </c>
      <c r="CK155" s="74">
        <f t="shared" si="108"/>
        <v>5228619.8249802543</v>
      </c>
      <c r="CL155" s="74">
        <f t="shared" si="108"/>
        <v>5112647.1484143352</v>
      </c>
      <c r="CM155" s="74">
        <f t="shared" si="108"/>
        <v>4996657.0742071681</v>
      </c>
      <c r="CN155" s="74">
        <f t="shared" si="108"/>
        <v>4880667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 s="124">
        <v>0</v>
      </c>
      <c r="H156" s="6">
        <v>130</v>
      </c>
      <c r="I156" s="2" t="s">
        <v>317</v>
      </c>
      <c r="J156" s="60"/>
      <c r="K156" s="61">
        <v>2250.4699999999998</v>
      </c>
      <c r="L156" s="62"/>
      <c r="M156" s="63">
        <v>282</v>
      </c>
      <c r="N156" s="64">
        <f t="shared" ref="N156:N195" si="109">ROUND(M156*0.3,2)</f>
        <v>84.6</v>
      </c>
      <c r="O156" s="64">
        <f t="shared" ref="O156:O195" si="110">ROUND(K156*0.6,2)</f>
        <v>1350.28</v>
      </c>
      <c r="P156" s="64">
        <f t="shared" ref="P156:P195" si="111">MAX(M156-O156,0)</f>
        <v>0</v>
      </c>
      <c r="Q156" s="64">
        <f t="shared" ref="Q156:Q195" si="112">ROUND(P156*0.15,2)</f>
        <v>0</v>
      </c>
      <c r="R156" s="65">
        <f t="shared" ref="R156:R195" si="113">ROUND(M156/K156,2)</f>
        <v>0.13</v>
      </c>
      <c r="S156" s="65">
        <f t="shared" si="95"/>
        <v>0</v>
      </c>
      <c r="T156" s="64">
        <f t="shared" si="96"/>
        <v>0</v>
      </c>
      <c r="U156" s="64">
        <f t="shared" ref="U156:U195" si="114">ROUND(T156*0.15,2)</f>
        <v>0</v>
      </c>
      <c r="V156" s="63">
        <v>37</v>
      </c>
      <c r="W156" s="64">
        <f t="shared" ref="W156:W195" si="115">ROUND(V156*0.25,2)</f>
        <v>9.25</v>
      </c>
      <c r="X156" s="27">
        <f t="shared" ref="X156:X195" si="116">ROUND(M156*$X$2,2)</f>
        <v>84.6</v>
      </c>
      <c r="Y156" s="11">
        <f t="shared" ref="Y156:Y195" si="117">+K156+N156+Q156+W156</f>
        <v>2344.3199999999997</v>
      </c>
      <c r="Z156" s="123">
        <v>4494234118.3299999</v>
      </c>
      <c r="AA156" s="121">
        <v>19973</v>
      </c>
      <c r="AB156" s="27">
        <f t="shared" si="97"/>
        <v>225015.48</v>
      </c>
      <c r="AC156" s="10">
        <f t="shared" si="98"/>
        <v>0.81669099999999994</v>
      </c>
      <c r="AD156" s="121">
        <v>112434</v>
      </c>
      <c r="AE156" s="10">
        <f t="shared" si="99"/>
        <v>0.77353700000000003</v>
      </c>
      <c r="AF156" s="10">
        <f t="shared" si="83"/>
        <v>0.19625500000000001</v>
      </c>
      <c r="AG156" s="66">
        <f t="shared" si="100"/>
        <v>0.19625500000000001</v>
      </c>
      <c r="AH156" s="67">
        <f t="shared" si="101"/>
        <v>0</v>
      </c>
      <c r="AI156" s="68">
        <f t="shared" ref="AI156:AI195" si="118">+AH156+AG156</f>
        <v>0.19625500000000001</v>
      </c>
      <c r="AJ156" s="63">
        <v>2253</v>
      </c>
      <c r="AK156">
        <v>13</v>
      </c>
      <c r="AL156" s="26">
        <f t="shared" ref="AL156:AL195" si="119">ROUND(AJ156*AK156*100,0)</f>
        <v>2928900</v>
      </c>
      <c r="AM156" s="63">
        <v>0</v>
      </c>
      <c r="AN156">
        <v>0</v>
      </c>
      <c r="AO156" s="26">
        <f t="shared" ref="AO156:AO195" si="120">ROUND(AM156*AN156*100,0)</f>
        <v>0</v>
      </c>
      <c r="AP156" s="26">
        <f t="shared" si="102"/>
        <v>5302474</v>
      </c>
      <c r="AQ156" s="26">
        <f t="shared" ref="AQ156:AQ195" si="121">SUM(AL156+AO156+AP156)</f>
        <v>8231374</v>
      </c>
      <c r="AR156" s="69">
        <v>3458266</v>
      </c>
      <c r="AS156" s="69">
        <f t="shared" si="84"/>
        <v>8231374</v>
      </c>
      <c r="AT156" s="63">
        <v>6743076</v>
      </c>
      <c r="AU156" s="26">
        <f t="shared" si="85"/>
        <v>1488298</v>
      </c>
      <c r="AV156" s="70" t="str">
        <f t="shared" si="87"/>
        <v>Yes</v>
      </c>
      <c r="AW156" s="69">
        <f t="shared" ref="AW156:AW195" si="122">IF(AV156="Yes",+AU156*$L$9,+AU156*$L$10)</f>
        <v>1488298</v>
      </c>
      <c r="AX156" s="71">
        <f t="shared" ref="AX156:AX195" si="123">IF(AV156="Yes",AT156+AW156,AT156- AW156)</f>
        <v>8231374</v>
      </c>
      <c r="AY156" s="72">
        <f t="shared" si="86"/>
        <v>8231374</v>
      </c>
      <c r="AZ156" s="73">
        <f t="shared" ref="AZ156:AZ195" si="124">AY156-AT156</f>
        <v>1488298</v>
      </c>
      <c r="BA156" s="73"/>
      <c r="BB156" s="73">
        <f t="shared" ref="BB156:BB195" si="125">$L$8*Y156/K156</f>
        <v>12005.620159344491</v>
      </c>
      <c r="BC156" s="26"/>
      <c r="BE156" s="74">
        <f t="shared" ref="BE156:BE195" si="126">$AQ156-AY156</f>
        <v>0</v>
      </c>
      <c r="BF156" s="74">
        <f t="shared" si="103"/>
        <v>0</v>
      </c>
      <c r="BG156" s="74">
        <f t="shared" si="103"/>
        <v>0</v>
      </c>
      <c r="BH156" s="74">
        <f t="shared" si="103"/>
        <v>0</v>
      </c>
      <c r="BI156" s="74">
        <f t="shared" si="103"/>
        <v>0</v>
      </c>
      <c r="BJ156" s="74">
        <f t="shared" si="103"/>
        <v>0</v>
      </c>
      <c r="BK156" s="74">
        <f t="shared" si="103"/>
        <v>0</v>
      </c>
      <c r="BL156" s="74">
        <f t="shared" si="103"/>
        <v>0</v>
      </c>
      <c r="BM156" s="74"/>
      <c r="BO156" s="74">
        <f t="shared" si="104"/>
        <v>0</v>
      </c>
      <c r="BP156" s="74">
        <f t="shared" si="104"/>
        <v>0</v>
      </c>
      <c r="BQ156" s="74">
        <f t="shared" si="104"/>
        <v>0</v>
      </c>
      <c r="BR156" s="74">
        <f t="shared" si="104"/>
        <v>0</v>
      </c>
      <c r="BS156" s="74">
        <f t="shared" si="104"/>
        <v>0</v>
      </c>
      <c r="BT156" s="74">
        <f t="shared" si="104"/>
        <v>0</v>
      </c>
      <c r="BU156" s="74">
        <f t="shared" si="104"/>
        <v>0</v>
      </c>
      <c r="BV156" s="74">
        <f t="shared" si="94"/>
        <v>0</v>
      </c>
      <c r="BX156" s="74">
        <f t="shared" si="105"/>
        <v>8231374</v>
      </c>
      <c r="BY156" s="74">
        <f t="shared" si="106"/>
        <v>8231374</v>
      </c>
      <c r="BZ156" s="74">
        <f t="shared" si="106"/>
        <v>8231374</v>
      </c>
      <c r="CA156" s="74">
        <f t="shared" si="106"/>
        <v>8231374</v>
      </c>
      <c r="CB156" s="74">
        <f t="shared" si="106"/>
        <v>8231374</v>
      </c>
      <c r="CC156" s="74">
        <f t="shared" si="106"/>
        <v>8231374</v>
      </c>
      <c r="CD156" s="74">
        <f t="shared" si="106"/>
        <v>8231374</v>
      </c>
      <c r="CE156" s="74">
        <f t="shared" si="106"/>
        <v>8231374</v>
      </c>
      <c r="CF156" s="74"/>
      <c r="CG156" s="74">
        <f t="shared" si="107"/>
        <v>8231374</v>
      </c>
      <c r="CH156" s="74">
        <f t="shared" si="108"/>
        <v>8231374</v>
      </c>
      <c r="CI156" s="74">
        <f t="shared" si="108"/>
        <v>8231374</v>
      </c>
      <c r="CJ156" s="74">
        <f t="shared" si="108"/>
        <v>8231374</v>
      </c>
      <c r="CK156" s="74">
        <f t="shared" si="108"/>
        <v>8231374</v>
      </c>
      <c r="CL156" s="74">
        <f t="shared" si="108"/>
        <v>8231374</v>
      </c>
      <c r="CM156" s="74">
        <f t="shared" si="108"/>
        <v>8231374</v>
      </c>
      <c r="CN156" s="74">
        <f t="shared" si="108"/>
        <v>8231374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 s="124">
        <v>0</v>
      </c>
      <c r="H157" s="6">
        <v>131</v>
      </c>
      <c r="I157" s="2" t="s">
        <v>318</v>
      </c>
      <c r="J157" s="60"/>
      <c r="K157" s="61">
        <v>6028.88</v>
      </c>
      <c r="L157" s="62"/>
      <c r="M157" s="63">
        <v>1569</v>
      </c>
      <c r="N157" s="64">
        <f t="shared" si="109"/>
        <v>470.7</v>
      </c>
      <c r="O157" s="64">
        <f t="shared" si="110"/>
        <v>3617.33</v>
      </c>
      <c r="P157" s="64">
        <f t="shared" si="111"/>
        <v>0</v>
      </c>
      <c r="Q157" s="64">
        <f t="shared" si="112"/>
        <v>0</v>
      </c>
      <c r="R157" s="65">
        <f t="shared" si="113"/>
        <v>0.26</v>
      </c>
      <c r="S157" s="65">
        <f t="shared" si="95"/>
        <v>0</v>
      </c>
      <c r="T157" s="64">
        <f t="shared" si="96"/>
        <v>0</v>
      </c>
      <c r="U157" s="64">
        <f t="shared" si="114"/>
        <v>0</v>
      </c>
      <c r="V157" s="63">
        <v>231</v>
      </c>
      <c r="W157" s="64">
        <f t="shared" si="115"/>
        <v>57.75</v>
      </c>
      <c r="X157" s="27">
        <f t="shared" si="116"/>
        <v>470.7</v>
      </c>
      <c r="Y157" s="11">
        <f t="shared" si="117"/>
        <v>6557.33</v>
      </c>
      <c r="Z157" s="123">
        <v>8893201419.3299999</v>
      </c>
      <c r="AA157" s="121">
        <v>43575</v>
      </c>
      <c r="AB157" s="27">
        <f t="shared" si="97"/>
        <v>204089.53</v>
      </c>
      <c r="AC157" s="10">
        <f t="shared" si="98"/>
        <v>0.74074099999999998</v>
      </c>
      <c r="AD157" s="121">
        <v>121584</v>
      </c>
      <c r="AE157" s="10">
        <f t="shared" si="99"/>
        <v>0.83648900000000004</v>
      </c>
      <c r="AF157" s="10">
        <f t="shared" ref="AF157:AF195" si="127">ROUND(1-((AC157*$L$4)+(AE157*$L$5)),6)</f>
        <v>0.23053499999999999</v>
      </c>
      <c r="AG157" s="66">
        <f t="shared" si="100"/>
        <v>0.23053499999999999</v>
      </c>
      <c r="AH157" s="67">
        <f t="shared" si="101"/>
        <v>0</v>
      </c>
      <c r="AI157" s="68">
        <f t="shared" si="118"/>
        <v>0.23053499999999999</v>
      </c>
      <c r="AJ157" s="63">
        <v>0</v>
      </c>
      <c r="AK157">
        <v>0</v>
      </c>
      <c r="AL157" s="26">
        <f t="shared" si="119"/>
        <v>0</v>
      </c>
      <c r="AM157" s="63">
        <v>0</v>
      </c>
      <c r="AN157">
        <v>0</v>
      </c>
      <c r="AO157" s="26">
        <f t="shared" si="120"/>
        <v>0</v>
      </c>
      <c r="AP157" s="26">
        <f t="shared" si="102"/>
        <v>17422274</v>
      </c>
      <c r="AQ157" s="26">
        <f t="shared" si="121"/>
        <v>17422274</v>
      </c>
      <c r="AR157" s="69">
        <v>20268059</v>
      </c>
      <c r="AS157" s="69">
        <f t="shared" ref="AS157:AS195" si="128">IF(C157=1, MAX(AR157, AQ157, AT157), AQ157)</f>
        <v>17422274</v>
      </c>
      <c r="AT157" s="63">
        <v>20848374</v>
      </c>
      <c r="AU157" s="26">
        <f t="shared" ref="AU157:AU195" si="129">ABS(AQ157-AT157)</f>
        <v>3426100</v>
      </c>
      <c r="AV157" s="70" t="str">
        <f t="shared" si="87"/>
        <v>No</v>
      </c>
      <c r="AW157" s="69">
        <f t="shared" si="122"/>
        <v>0</v>
      </c>
      <c r="AX157" s="71">
        <f t="shared" si="123"/>
        <v>20848374</v>
      </c>
      <c r="AY157" s="72">
        <f t="shared" ref="AY157:AY195" si="130">IF(C157=1,MAX(AX157,AR157,AT157),AX157)</f>
        <v>20848374</v>
      </c>
      <c r="AZ157" s="73">
        <f t="shared" si="124"/>
        <v>0</v>
      </c>
      <c r="BA157" s="73"/>
      <c r="BB157" s="73">
        <f t="shared" si="125"/>
        <v>12535.201936346386</v>
      </c>
      <c r="BC157" s="26"/>
      <c r="BE157" s="74">
        <f t="shared" si="126"/>
        <v>-3426100</v>
      </c>
      <c r="BF157" s="74">
        <f t="shared" si="103"/>
        <v>-3426100</v>
      </c>
      <c r="BG157" s="74">
        <f t="shared" si="103"/>
        <v>-2936510.3099999987</v>
      </c>
      <c r="BH157" s="74">
        <f t="shared" si="103"/>
        <v>-2446994.0413229987</v>
      </c>
      <c r="BI157" s="74">
        <f t="shared" si="103"/>
        <v>-1957595.2330584005</v>
      </c>
      <c r="BJ157" s="74">
        <f t="shared" si="103"/>
        <v>-1468196.4247938022</v>
      </c>
      <c r="BK157" s="74">
        <f t="shared" si="103"/>
        <v>-978846.55641002953</v>
      </c>
      <c r="BL157" s="74">
        <f t="shared" si="103"/>
        <v>-489423.27820501477</v>
      </c>
      <c r="BM157" s="74"/>
      <c r="BO157" s="74">
        <f t="shared" si="104"/>
        <v>0</v>
      </c>
      <c r="BP157" s="74">
        <f t="shared" si="104"/>
        <v>-489589.69</v>
      </c>
      <c r="BQ157" s="74">
        <f t="shared" si="104"/>
        <v>-489516.26867699972</v>
      </c>
      <c r="BR157" s="74">
        <f t="shared" si="104"/>
        <v>-489398.80826459976</v>
      </c>
      <c r="BS157" s="74">
        <f t="shared" si="104"/>
        <v>-489398.80826460011</v>
      </c>
      <c r="BT157" s="74">
        <f t="shared" si="104"/>
        <v>-489349.86838377424</v>
      </c>
      <c r="BU157" s="74">
        <f t="shared" si="104"/>
        <v>-489423.27820501477</v>
      </c>
      <c r="BV157" s="74">
        <f t="shared" si="94"/>
        <v>-489423.27820501477</v>
      </c>
      <c r="BX157" s="74">
        <f t="shared" si="105"/>
        <v>20848374</v>
      </c>
      <c r="BY157" s="74">
        <f t="shared" si="106"/>
        <v>20358784.309999999</v>
      </c>
      <c r="BZ157" s="74">
        <f t="shared" si="106"/>
        <v>19869268.041322999</v>
      </c>
      <c r="CA157" s="74">
        <f t="shared" si="106"/>
        <v>19379869.2330584</v>
      </c>
      <c r="CB157" s="74">
        <f t="shared" si="106"/>
        <v>18890470.424793802</v>
      </c>
      <c r="CC157" s="74">
        <f t="shared" si="106"/>
        <v>18401120.55641003</v>
      </c>
      <c r="CD157" s="74">
        <f t="shared" si="106"/>
        <v>17911697.278205015</v>
      </c>
      <c r="CE157" s="74">
        <f t="shared" si="106"/>
        <v>17422274</v>
      </c>
      <c r="CF157" s="74"/>
      <c r="CG157" s="74">
        <f t="shared" si="107"/>
        <v>20848374</v>
      </c>
      <c r="CH157" s="74">
        <f t="shared" si="108"/>
        <v>20358784.309999999</v>
      </c>
      <c r="CI157" s="74">
        <f t="shared" si="108"/>
        <v>19869268.041322999</v>
      </c>
      <c r="CJ157" s="74">
        <f t="shared" si="108"/>
        <v>19379869.2330584</v>
      </c>
      <c r="CK157" s="74">
        <f t="shared" si="108"/>
        <v>18890470.424793802</v>
      </c>
      <c r="CL157" s="74">
        <f t="shared" si="108"/>
        <v>18401120.55641003</v>
      </c>
      <c r="CM157" s="74">
        <f t="shared" si="108"/>
        <v>17911697.278205015</v>
      </c>
      <c r="CN157" s="74">
        <f t="shared" si="108"/>
        <v>17422274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 s="124">
        <v>0</v>
      </c>
      <c r="H158" s="6">
        <v>132</v>
      </c>
      <c r="I158" s="2" t="s">
        <v>319</v>
      </c>
      <c r="J158" s="60"/>
      <c r="K158" s="61">
        <v>5167.7299999999996</v>
      </c>
      <c r="L158" s="62"/>
      <c r="M158" s="63">
        <v>870</v>
      </c>
      <c r="N158" s="64">
        <f t="shared" si="109"/>
        <v>261</v>
      </c>
      <c r="O158" s="64">
        <f t="shared" si="110"/>
        <v>3100.64</v>
      </c>
      <c r="P158" s="64">
        <f t="shared" si="111"/>
        <v>0</v>
      </c>
      <c r="Q158" s="64">
        <f t="shared" si="112"/>
        <v>0</v>
      </c>
      <c r="R158" s="65">
        <f t="shared" si="113"/>
        <v>0.17</v>
      </c>
      <c r="S158" s="65">
        <f t="shared" si="95"/>
        <v>0</v>
      </c>
      <c r="T158" s="64">
        <f t="shared" si="96"/>
        <v>0</v>
      </c>
      <c r="U158" s="64">
        <f t="shared" si="114"/>
        <v>0</v>
      </c>
      <c r="V158" s="63">
        <v>477</v>
      </c>
      <c r="W158" s="64">
        <f t="shared" si="115"/>
        <v>119.25</v>
      </c>
      <c r="X158" s="27">
        <f t="shared" si="116"/>
        <v>261</v>
      </c>
      <c r="Y158" s="11">
        <f t="shared" si="117"/>
        <v>5547.98</v>
      </c>
      <c r="Z158" s="123">
        <v>5804257411</v>
      </c>
      <c r="AA158" s="121">
        <v>26820</v>
      </c>
      <c r="AB158" s="27">
        <f t="shared" si="97"/>
        <v>216415.27</v>
      </c>
      <c r="AC158" s="10">
        <f t="shared" si="98"/>
        <v>0.78547699999999998</v>
      </c>
      <c r="AD158" s="121">
        <v>143025</v>
      </c>
      <c r="AE158" s="10">
        <f t="shared" si="99"/>
        <v>0.98400100000000001</v>
      </c>
      <c r="AF158" s="10">
        <f t="shared" si="127"/>
        <v>0.15496599999999999</v>
      </c>
      <c r="AG158" s="66">
        <f t="shared" si="100"/>
        <v>0.15496599999999999</v>
      </c>
      <c r="AH158" s="67">
        <f t="shared" si="101"/>
        <v>0</v>
      </c>
      <c r="AI158" s="68">
        <f t="shared" si="118"/>
        <v>0.15496599999999999</v>
      </c>
      <c r="AJ158" s="63">
        <v>0</v>
      </c>
      <c r="AK158">
        <v>0</v>
      </c>
      <c r="AL158" s="26">
        <f t="shared" si="119"/>
        <v>0</v>
      </c>
      <c r="AM158" s="63">
        <v>1</v>
      </c>
      <c r="AN158">
        <v>4</v>
      </c>
      <c r="AO158" s="26">
        <f t="shared" si="120"/>
        <v>400</v>
      </c>
      <c r="AP158" s="26">
        <f t="shared" si="102"/>
        <v>9908599</v>
      </c>
      <c r="AQ158" s="26">
        <f t="shared" si="121"/>
        <v>9908999</v>
      </c>
      <c r="AR158" s="69">
        <v>12826469</v>
      </c>
      <c r="AS158" s="69">
        <f t="shared" si="128"/>
        <v>9908999</v>
      </c>
      <c r="AT158" s="63">
        <v>11408078</v>
      </c>
      <c r="AU158" s="26">
        <f t="shared" si="129"/>
        <v>1499079</v>
      </c>
      <c r="AV158" s="70" t="str">
        <f t="shared" ref="AV158:AV195" si="131">IF(AQ158&gt;AT158,"Yes","No")</f>
        <v>No</v>
      </c>
      <c r="AW158" s="69">
        <f t="shared" si="122"/>
        <v>0</v>
      </c>
      <c r="AX158" s="71">
        <f t="shared" si="123"/>
        <v>11408078</v>
      </c>
      <c r="AY158" s="72">
        <f t="shared" si="130"/>
        <v>11408078</v>
      </c>
      <c r="AZ158" s="73">
        <f t="shared" si="124"/>
        <v>0</v>
      </c>
      <c r="BA158" s="73"/>
      <c r="BB158" s="73">
        <f t="shared" si="125"/>
        <v>12373.028292886818</v>
      </c>
      <c r="BC158" s="26"/>
      <c r="BE158" s="74">
        <f t="shared" si="126"/>
        <v>-1499079</v>
      </c>
      <c r="BF158" s="74">
        <f t="shared" si="103"/>
        <v>-1499079</v>
      </c>
      <c r="BG158" s="74">
        <f t="shared" si="103"/>
        <v>-1284860.6108999997</v>
      </c>
      <c r="BH158" s="74">
        <f t="shared" si="103"/>
        <v>-1070674.3470629696</v>
      </c>
      <c r="BI158" s="74">
        <f t="shared" si="103"/>
        <v>-856539.47765037604</v>
      </c>
      <c r="BJ158" s="74">
        <f t="shared" si="103"/>
        <v>-642404.60823778249</v>
      </c>
      <c r="BK158" s="74">
        <f t="shared" si="103"/>
        <v>-428291.15231212974</v>
      </c>
      <c r="BL158" s="74">
        <f t="shared" si="103"/>
        <v>-214145.57615606487</v>
      </c>
      <c r="BM158" s="74"/>
      <c r="BO158" s="74">
        <f t="shared" si="104"/>
        <v>0</v>
      </c>
      <c r="BP158" s="74">
        <f t="shared" si="104"/>
        <v>-214218.3891</v>
      </c>
      <c r="BQ158" s="74">
        <f t="shared" si="104"/>
        <v>-214186.26383702995</v>
      </c>
      <c r="BR158" s="74">
        <f t="shared" si="104"/>
        <v>-214134.86941259392</v>
      </c>
      <c r="BS158" s="74">
        <f t="shared" si="104"/>
        <v>-214134.86941259401</v>
      </c>
      <c r="BT158" s="74">
        <f t="shared" si="104"/>
        <v>-214113.4559256529</v>
      </c>
      <c r="BU158" s="74">
        <f t="shared" si="104"/>
        <v>-214145.57615606487</v>
      </c>
      <c r="BV158" s="74">
        <f t="shared" si="94"/>
        <v>-214145.57615606487</v>
      </c>
      <c r="BX158" s="74">
        <f t="shared" si="105"/>
        <v>11408078</v>
      </c>
      <c r="BY158" s="74">
        <f t="shared" si="106"/>
        <v>11193859.6109</v>
      </c>
      <c r="BZ158" s="74">
        <f t="shared" si="106"/>
        <v>10979673.34706297</v>
      </c>
      <c r="CA158" s="74">
        <f t="shared" si="106"/>
        <v>10765538.477650376</v>
      </c>
      <c r="CB158" s="74">
        <f t="shared" si="106"/>
        <v>10551403.608237782</v>
      </c>
      <c r="CC158" s="74">
        <f t="shared" si="106"/>
        <v>10337290.15231213</v>
      </c>
      <c r="CD158" s="74">
        <f t="shared" si="106"/>
        <v>10123144.576156065</v>
      </c>
      <c r="CE158" s="74">
        <f t="shared" si="106"/>
        <v>9908999</v>
      </c>
      <c r="CF158" s="74"/>
      <c r="CG158" s="74">
        <f t="shared" si="107"/>
        <v>11408078</v>
      </c>
      <c r="CH158" s="74">
        <f t="shared" si="108"/>
        <v>11193859.6109</v>
      </c>
      <c r="CI158" s="74">
        <f t="shared" si="108"/>
        <v>10979673.34706297</v>
      </c>
      <c r="CJ158" s="74">
        <f t="shared" si="108"/>
        <v>10765538.477650376</v>
      </c>
      <c r="CK158" s="74">
        <f t="shared" si="108"/>
        <v>10551403.608237782</v>
      </c>
      <c r="CL158" s="74">
        <f t="shared" si="108"/>
        <v>10337290.15231213</v>
      </c>
      <c r="CM158" s="74">
        <f t="shared" si="108"/>
        <v>10123144.576156065</v>
      </c>
      <c r="CN158" s="74">
        <f t="shared" si="108"/>
        <v>9908999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 s="124">
        <v>38</v>
      </c>
      <c r="H159" s="6">
        <v>133</v>
      </c>
      <c r="I159" s="2" t="s">
        <v>320</v>
      </c>
      <c r="J159" s="60"/>
      <c r="K159" s="61">
        <v>362</v>
      </c>
      <c r="L159" s="76"/>
      <c r="M159" s="63">
        <v>201</v>
      </c>
      <c r="N159" s="64">
        <f t="shared" si="109"/>
        <v>60.3</v>
      </c>
      <c r="O159" s="64">
        <f t="shared" si="110"/>
        <v>217.2</v>
      </c>
      <c r="P159" s="64">
        <f t="shared" si="111"/>
        <v>0</v>
      </c>
      <c r="Q159" s="64">
        <f t="shared" si="112"/>
        <v>0</v>
      </c>
      <c r="R159" s="65">
        <f t="shared" si="113"/>
        <v>0.56000000000000005</v>
      </c>
      <c r="S159" s="65">
        <f t="shared" si="95"/>
        <v>0</v>
      </c>
      <c r="T159" s="64">
        <f t="shared" si="96"/>
        <v>0</v>
      </c>
      <c r="U159" s="64">
        <f t="shared" si="114"/>
        <v>0</v>
      </c>
      <c r="V159" s="63">
        <v>7</v>
      </c>
      <c r="W159" s="64">
        <f t="shared" si="115"/>
        <v>1.75</v>
      </c>
      <c r="X159" s="27">
        <f t="shared" si="116"/>
        <v>60.3</v>
      </c>
      <c r="Y159" s="11">
        <f t="shared" si="117"/>
        <v>424.05</v>
      </c>
      <c r="Z159" s="123">
        <v>377599492.67000002</v>
      </c>
      <c r="AA159" s="121">
        <v>2945</v>
      </c>
      <c r="AB159" s="27">
        <f t="shared" si="97"/>
        <v>128217.15</v>
      </c>
      <c r="AC159" s="10">
        <f t="shared" si="98"/>
        <v>0.46536300000000003</v>
      </c>
      <c r="AD159" s="121">
        <v>89838</v>
      </c>
      <c r="AE159" s="10">
        <f t="shared" si="99"/>
        <v>0.61807900000000005</v>
      </c>
      <c r="AF159" s="10">
        <f t="shared" si="127"/>
        <v>0.48882199999999998</v>
      </c>
      <c r="AG159" s="66">
        <f t="shared" si="100"/>
        <v>0.48882199999999998</v>
      </c>
      <c r="AH159" s="67">
        <f t="shared" si="101"/>
        <v>0</v>
      </c>
      <c r="AI159" s="68">
        <f t="shared" si="118"/>
        <v>0.48882199999999998</v>
      </c>
      <c r="AJ159" s="63">
        <v>0</v>
      </c>
      <c r="AK159">
        <v>0</v>
      </c>
      <c r="AL159" s="26">
        <f t="shared" si="119"/>
        <v>0</v>
      </c>
      <c r="AM159" s="63">
        <v>61</v>
      </c>
      <c r="AN159">
        <v>4</v>
      </c>
      <c r="AO159" s="26">
        <f t="shared" si="120"/>
        <v>24400</v>
      </c>
      <c r="AP159" s="26">
        <f t="shared" si="102"/>
        <v>2388959</v>
      </c>
      <c r="AQ159" s="26">
        <f t="shared" si="121"/>
        <v>2413359</v>
      </c>
      <c r="AR159" s="69">
        <v>2612273</v>
      </c>
      <c r="AS159" s="69">
        <f t="shared" si="128"/>
        <v>2413359</v>
      </c>
      <c r="AT159" s="63">
        <v>2706745</v>
      </c>
      <c r="AU159" s="26">
        <f t="shared" si="129"/>
        <v>293386</v>
      </c>
      <c r="AV159" s="70" t="str">
        <f t="shared" si="131"/>
        <v>No</v>
      </c>
      <c r="AW159" s="69">
        <f t="shared" si="122"/>
        <v>0</v>
      </c>
      <c r="AX159" s="71">
        <f t="shared" si="123"/>
        <v>2706745</v>
      </c>
      <c r="AY159" s="72">
        <f t="shared" si="130"/>
        <v>2706745</v>
      </c>
      <c r="AZ159" s="73">
        <f t="shared" si="124"/>
        <v>0</v>
      </c>
      <c r="BA159" s="73"/>
      <c r="BB159" s="73">
        <f t="shared" si="125"/>
        <v>13500.486878453039</v>
      </c>
      <c r="BC159" s="26"/>
      <c r="BE159" s="74">
        <f t="shared" si="126"/>
        <v>-293386</v>
      </c>
      <c r="BF159" s="74">
        <f t="shared" si="103"/>
        <v>-293386</v>
      </c>
      <c r="BG159" s="74">
        <f t="shared" si="103"/>
        <v>-251461.14060000004</v>
      </c>
      <c r="BH159" s="74">
        <f t="shared" si="103"/>
        <v>-209542.56846198021</v>
      </c>
      <c r="BI159" s="74">
        <f t="shared" si="103"/>
        <v>-167634.05476958398</v>
      </c>
      <c r="BJ159" s="74">
        <f t="shared" si="103"/>
        <v>-125725.54107718822</v>
      </c>
      <c r="BK159" s="74">
        <f t="shared" si="103"/>
        <v>-83821.218236161396</v>
      </c>
      <c r="BL159" s="74">
        <f t="shared" si="103"/>
        <v>-41910.609118080698</v>
      </c>
      <c r="BM159" s="74"/>
      <c r="BO159" s="74">
        <f t="shared" si="104"/>
        <v>0</v>
      </c>
      <c r="BP159" s="74">
        <f t="shared" si="104"/>
        <v>-41924.859400000001</v>
      </c>
      <c r="BQ159" s="74">
        <f t="shared" si="104"/>
        <v>-41918.572138020005</v>
      </c>
      <c r="BR159" s="74">
        <f t="shared" si="104"/>
        <v>-41908.513692396045</v>
      </c>
      <c r="BS159" s="74">
        <f t="shared" si="104"/>
        <v>-41908.513692395994</v>
      </c>
      <c r="BT159" s="74">
        <f t="shared" si="104"/>
        <v>-41904.322841026828</v>
      </c>
      <c r="BU159" s="74">
        <f t="shared" si="104"/>
        <v>-41910.609118080698</v>
      </c>
      <c r="BV159" s="74">
        <f t="shared" si="94"/>
        <v>-41910.609118080698</v>
      </c>
      <c r="BX159" s="74">
        <f t="shared" si="105"/>
        <v>2706745</v>
      </c>
      <c r="BY159" s="74">
        <f t="shared" si="106"/>
        <v>2664820.1406</v>
      </c>
      <c r="BZ159" s="74">
        <f t="shared" si="106"/>
        <v>2622901.5684619802</v>
      </c>
      <c r="CA159" s="74">
        <f t="shared" si="106"/>
        <v>2580993.054769584</v>
      </c>
      <c r="CB159" s="74">
        <f t="shared" si="106"/>
        <v>2539084.5410771882</v>
      </c>
      <c r="CC159" s="74">
        <f t="shared" si="106"/>
        <v>2497180.2182361614</v>
      </c>
      <c r="CD159" s="74">
        <f t="shared" si="106"/>
        <v>2455269.6091180807</v>
      </c>
      <c r="CE159" s="74">
        <f t="shared" si="106"/>
        <v>2413359</v>
      </c>
      <c r="CF159" s="74"/>
      <c r="CG159" s="74">
        <f t="shared" si="107"/>
        <v>2706745</v>
      </c>
      <c r="CH159" s="74">
        <f t="shared" si="108"/>
        <v>2664820.1406</v>
      </c>
      <c r="CI159" s="74">
        <f t="shared" si="108"/>
        <v>2622901.5684619802</v>
      </c>
      <c r="CJ159" s="74">
        <f t="shared" si="108"/>
        <v>2580993.054769584</v>
      </c>
      <c r="CK159" s="74">
        <f t="shared" si="108"/>
        <v>2539084.5410771882</v>
      </c>
      <c r="CL159" s="74">
        <f t="shared" si="108"/>
        <v>2497180.2182361614</v>
      </c>
      <c r="CM159" s="74">
        <f t="shared" si="108"/>
        <v>2455269.6091180807</v>
      </c>
      <c r="CN159" s="74">
        <f t="shared" si="108"/>
        <v>2413359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 s="124">
        <v>34</v>
      </c>
      <c r="H160" s="6">
        <v>134</v>
      </c>
      <c r="I160" s="2" t="s">
        <v>321</v>
      </c>
      <c r="J160" s="60"/>
      <c r="K160" s="61">
        <v>1292.8599999999999</v>
      </c>
      <c r="L160" s="76"/>
      <c r="M160" s="63">
        <v>523</v>
      </c>
      <c r="N160" s="64">
        <f t="shared" si="109"/>
        <v>156.9</v>
      </c>
      <c r="O160" s="64">
        <f t="shared" si="110"/>
        <v>775.72</v>
      </c>
      <c r="P160" s="64">
        <f t="shared" si="111"/>
        <v>0</v>
      </c>
      <c r="Q160" s="64">
        <f t="shared" si="112"/>
        <v>0</v>
      </c>
      <c r="R160" s="65">
        <f t="shared" si="113"/>
        <v>0.4</v>
      </c>
      <c r="S160" s="65">
        <f t="shared" si="95"/>
        <v>0</v>
      </c>
      <c r="T160" s="64">
        <f t="shared" si="96"/>
        <v>0</v>
      </c>
      <c r="U160" s="64">
        <f t="shared" si="114"/>
        <v>0</v>
      </c>
      <c r="V160" s="63">
        <v>13</v>
      </c>
      <c r="W160" s="64">
        <f t="shared" si="115"/>
        <v>3.25</v>
      </c>
      <c r="X160" s="27">
        <f t="shared" si="116"/>
        <v>156.9</v>
      </c>
      <c r="Y160" s="11">
        <f t="shared" si="117"/>
        <v>1453.01</v>
      </c>
      <c r="Z160" s="123">
        <v>1703435014.3299999</v>
      </c>
      <c r="AA160" s="121">
        <v>11462</v>
      </c>
      <c r="AB160" s="27">
        <f t="shared" si="97"/>
        <v>148615.85999999999</v>
      </c>
      <c r="AC160" s="10">
        <f t="shared" si="98"/>
        <v>0.53939999999999999</v>
      </c>
      <c r="AD160" s="121">
        <v>97509</v>
      </c>
      <c r="AE160" s="10">
        <f t="shared" si="99"/>
        <v>0.67085399999999995</v>
      </c>
      <c r="AF160" s="10">
        <f t="shared" si="127"/>
        <v>0.42116399999999998</v>
      </c>
      <c r="AG160" s="66">
        <f t="shared" si="100"/>
        <v>0.42116399999999998</v>
      </c>
      <c r="AH160" s="67">
        <f t="shared" si="101"/>
        <v>0</v>
      </c>
      <c r="AI160" s="68">
        <f t="shared" si="118"/>
        <v>0.42116399999999998</v>
      </c>
      <c r="AJ160" s="63">
        <v>0</v>
      </c>
      <c r="AK160">
        <v>0</v>
      </c>
      <c r="AL160" s="26">
        <f t="shared" si="119"/>
        <v>0</v>
      </c>
      <c r="AM160" s="63">
        <v>0</v>
      </c>
      <c r="AN160">
        <v>0</v>
      </c>
      <c r="AO160" s="26">
        <f t="shared" si="120"/>
        <v>0</v>
      </c>
      <c r="AP160" s="26">
        <f t="shared" si="102"/>
        <v>7052787</v>
      </c>
      <c r="AQ160" s="26">
        <f t="shared" si="121"/>
        <v>7052787</v>
      </c>
      <c r="AR160" s="69">
        <v>9790490</v>
      </c>
      <c r="AS160" s="69">
        <f t="shared" si="128"/>
        <v>7052787</v>
      </c>
      <c r="AT160" s="63">
        <v>9551487</v>
      </c>
      <c r="AU160" s="26">
        <f t="shared" si="129"/>
        <v>2498700</v>
      </c>
      <c r="AV160" s="70" t="str">
        <f t="shared" si="131"/>
        <v>No</v>
      </c>
      <c r="AW160" s="69">
        <f t="shared" si="122"/>
        <v>0</v>
      </c>
      <c r="AX160" s="71">
        <f t="shared" si="123"/>
        <v>9551487</v>
      </c>
      <c r="AY160" s="72">
        <f t="shared" si="130"/>
        <v>9551487</v>
      </c>
      <c r="AZ160" s="73">
        <f t="shared" si="124"/>
        <v>0</v>
      </c>
      <c r="BA160" s="73"/>
      <c r="BB160" s="73">
        <f t="shared" si="125"/>
        <v>12952.632342248968</v>
      </c>
      <c r="BC160" s="26"/>
      <c r="BE160" s="74">
        <f t="shared" si="126"/>
        <v>-2498700</v>
      </c>
      <c r="BF160" s="74">
        <f t="shared" si="103"/>
        <v>-2498700</v>
      </c>
      <c r="BG160" s="74">
        <f t="shared" si="103"/>
        <v>-2141635.7699999996</v>
      </c>
      <c r="BH160" s="74">
        <f t="shared" si="103"/>
        <v>-1784625.0871409997</v>
      </c>
      <c r="BI160" s="74">
        <f t="shared" si="103"/>
        <v>-1427700.069712799</v>
      </c>
      <c r="BJ160" s="74">
        <f t="shared" si="103"/>
        <v>-1070775.0522845993</v>
      </c>
      <c r="BK160" s="74">
        <f t="shared" si="103"/>
        <v>-713885.72735814191</v>
      </c>
      <c r="BL160" s="74">
        <f t="shared" si="103"/>
        <v>-356942.86367907096</v>
      </c>
      <c r="BM160" s="74"/>
      <c r="BO160" s="74">
        <f t="shared" si="104"/>
        <v>0</v>
      </c>
      <c r="BP160" s="74">
        <f t="shared" si="104"/>
        <v>-357064.23</v>
      </c>
      <c r="BQ160" s="74">
        <f t="shared" si="104"/>
        <v>-357010.68285899988</v>
      </c>
      <c r="BR160" s="74">
        <f t="shared" si="104"/>
        <v>-356925.01742819999</v>
      </c>
      <c r="BS160" s="74">
        <f t="shared" si="104"/>
        <v>-356925.01742819976</v>
      </c>
      <c r="BT160" s="74">
        <f t="shared" si="104"/>
        <v>-356889.3249264569</v>
      </c>
      <c r="BU160" s="74">
        <f t="shared" si="104"/>
        <v>-356942.86367907096</v>
      </c>
      <c r="BV160" s="74">
        <f t="shared" si="94"/>
        <v>-356942.86367907096</v>
      </c>
      <c r="BX160" s="74">
        <f t="shared" si="105"/>
        <v>9551487</v>
      </c>
      <c r="BY160" s="74">
        <f t="shared" si="106"/>
        <v>9194422.7699999996</v>
      </c>
      <c r="BZ160" s="74">
        <f t="shared" si="106"/>
        <v>8837412.0871409997</v>
      </c>
      <c r="CA160" s="74">
        <f t="shared" si="106"/>
        <v>8480487.069712799</v>
      </c>
      <c r="CB160" s="74">
        <f t="shared" si="106"/>
        <v>8123562.0522845993</v>
      </c>
      <c r="CC160" s="74">
        <f t="shared" si="106"/>
        <v>7766672.7273581419</v>
      </c>
      <c r="CD160" s="74">
        <f t="shared" si="106"/>
        <v>7409729.863679071</v>
      </c>
      <c r="CE160" s="74">
        <f t="shared" si="106"/>
        <v>7052787</v>
      </c>
      <c r="CF160" s="74"/>
      <c r="CG160" s="74">
        <f t="shared" si="107"/>
        <v>9551487</v>
      </c>
      <c r="CH160" s="74">
        <f t="shared" si="108"/>
        <v>9194422.7699999996</v>
      </c>
      <c r="CI160" s="74">
        <f t="shared" si="108"/>
        <v>8837412.0871409997</v>
      </c>
      <c r="CJ160" s="74">
        <f t="shared" si="108"/>
        <v>8480487.069712799</v>
      </c>
      <c r="CK160" s="74">
        <f t="shared" si="108"/>
        <v>8123562.0522845993</v>
      </c>
      <c r="CL160" s="74">
        <f t="shared" si="108"/>
        <v>7766672.7273581419</v>
      </c>
      <c r="CM160" s="74">
        <f t="shared" si="108"/>
        <v>7409729.863679071</v>
      </c>
      <c r="CN160" s="74">
        <f t="shared" si="108"/>
        <v>7052787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 s="124">
        <v>0</v>
      </c>
      <c r="H161" s="6">
        <v>135</v>
      </c>
      <c r="I161" s="2" t="s">
        <v>322</v>
      </c>
      <c r="J161" s="60"/>
      <c r="K161" s="61">
        <v>15740.78</v>
      </c>
      <c r="L161" s="62"/>
      <c r="M161" s="63">
        <v>8588</v>
      </c>
      <c r="N161" s="64">
        <f t="shared" si="109"/>
        <v>2576.4</v>
      </c>
      <c r="O161" s="64">
        <f t="shared" si="110"/>
        <v>9444.4699999999993</v>
      </c>
      <c r="P161" s="64">
        <f t="shared" si="111"/>
        <v>0</v>
      </c>
      <c r="Q161" s="64">
        <f t="shared" si="112"/>
        <v>0</v>
      </c>
      <c r="R161" s="65">
        <f t="shared" si="113"/>
        <v>0.55000000000000004</v>
      </c>
      <c r="S161" s="65">
        <f t="shared" si="95"/>
        <v>0</v>
      </c>
      <c r="T161" s="64">
        <f t="shared" si="96"/>
        <v>0</v>
      </c>
      <c r="U161" s="64">
        <f t="shared" si="114"/>
        <v>0</v>
      </c>
      <c r="V161" s="63">
        <v>3098</v>
      </c>
      <c r="W161" s="64">
        <f t="shared" si="115"/>
        <v>774.5</v>
      </c>
      <c r="X161" s="27">
        <f t="shared" si="116"/>
        <v>2576.4</v>
      </c>
      <c r="Y161" s="11">
        <f t="shared" si="117"/>
        <v>19091.68</v>
      </c>
      <c r="Z161" s="123">
        <v>42852864615.669998</v>
      </c>
      <c r="AA161" s="121">
        <v>135806</v>
      </c>
      <c r="AB161" s="27">
        <f t="shared" si="97"/>
        <v>315544.71000000002</v>
      </c>
      <c r="AC161" s="10">
        <f t="shared" si="98"/>
        <v>1.1452659999999999</v>
      </c>
      <c r="AD161" s="121">
        <v>107474</v>
      </c>
      <c r="AE161" s="10">
        <f t="shared" si="99"/>
        <v>0.73941299999999999</v>
      </c>
      <c r="AF161" s="10">
        <f t="shared" si="127"/>
        <v>-2.351E-2</v>
      </c>
      <c r="AG161" s="66">
        <f t="shared" si="100"/>
        <v>0.1</v>
      </c>
      <c r="AH161" s="67">
        <f t="shared" si="101"/>
        <v>0</v>
      </c>
      <c r="AI161" s="68">
        <f t="shared" si="118"/>
        <v>0.1</v>
      </c>
      <c r="AJ161" s="63">
        <v>0</v>
      </c>
      <c r="AK161">
        <v>0</v>
      </c>
      <c r="AL161" s="26">
        <f t="shared" si="119"/>
        <v>0</v>
      </c>
      <c r="AM161" s="63">
        <v>0</v>
      </c>
      <c r="AN161">
        <v>0</v>
      </c>
      <c r="AO161" s="26">
        <f t="shared" si="120"/>
        <v>0</v>
      </c>
      <c r="AP161" s="26">
        <f t="shared" si="102"/>
        <v>22003161</v>
      </c>
      <c r="AQ161" s="26">
        <f t="shared" si="121"/>
        <v>22003161</v>
      </c>
      <c r="AR161" s="69">
        <v>10803759</v>
      </c>
      <c r="AS161" s="69">
        <f t="shared" si="128"/>
        <v>22003161</v>
      </c>
      <c r="AT161" s="63">
        <v>19908251</v>
      </c>
      <c r="AU161" s="26">
        <f t="shared" si="129"/>
        <v>2094910</v>
      </c>
      <c r="AV161" s="70" t="str">
        <f t="shared" si="131"/>
        <v>Yes</v>
      </c>
      <c r="AW161" s="69">
        <f t="shared" si="122"/>
        <v>2094910</v>
      </c>
      <c r="AX161" s="71">
        <f t="shared" si="123"/>
        <v>22003161</v>
      </c>
      <c r="AY161" s="72">
        <f t="shared" si="130"/>
        <v>22003161</v>
      </c>
      <c r="AZ161" s="73">
        <f t="shared" si="124"/>
        <v>2094910</v>
      </c>
      <c r="BA161" s="73"/>
      <c r="BB161" s="73">
        <f t="shared" si="125"/>
        <v>13978.4440161161</v>
      </c>
      <c r="BC161" s="26"/>
      <c r="BE161" s="74">
        <f t="shared" si="126"/>
        <v>0</v>
      </c>
      <c r="BF161" s="74">
        <f t="shared" si="103"/>
        <v>0</v>
      </c>
      <c r="BG161" s="74">
        <f t="shared" si="103"/>
        <v>0</v>
      </c>
      <c r="BH161" s="74">
        <f t="shared" si="103"/>
        <v>0</v>
      </c>
      <c r="BI161" s="74">
        <f t="shared" si="103"/>
        <v>0</v>
      </c>
      <c r="BJ161" s="74">
        <f t="shared" si="103"/>
        <v>0</v>
      </c>
      <c r="BK161" s="74">
        <f t="shared" si="103"/>
        <v>0</v>
      </c>
      <c r="BL161" s="74">
        <f t="shared" si="103"/>
        <v>0</v>
      </c>
      <c r="BM161" s="74"/>
      <c r="BO161" s="74">
        <f t="shared" si="104"/>
        <v>0</v>
      </c>
      <c r="BP161" s="74">
        <f t="shared" si="104"/>
        <v>0</v>
      </c>
      <c r="BQ161" s="74">
        <f t="shared" si="104"/>
        <v>0</v>
      </c>
      <c r="BR161" s="74">
        <f t="shared" si="104"/>
        <v>0</v>
      </c>
      <c r="BS161" s="74">
        <f t="shared" si="104"/>
        <v>0</v>
      </c>
      <c r="BT161" s="74">
        <f t="shared" si="104"/>
        <v>0</v>
      </c>
      <c r="BU161" s="74">
        <f t="shared" si="104"/>
        <v>0</v>
      </c>
      <c r="BV161" s="74">
        <f t="shared" si="94"/>
        <v>0</v>
      </c>
      <c r="BX161" s="74">
        <f t="shared" si="105"/>
        <v>22003161</v>
      </c>
      <c r="BY161" s="74">
        <f t="shared" si="106"/>
        <v>22003161</v>
      </c>
      <c r="BZ161" s="74">
        <f t="shared" si="106"/>
        <v>22003161</v>
      </c>
      <c r="CA161" s="74">
        <f t="shared" si="106"/>
        <v>22003161</v>
      </c>
      <c r="CB161" s="74">
        <f t="shared" si="106"/>
        <v>22003161</v>
      </c>
      <c r="CC161" s="74">
        <f t="shared" si="106"/>
        <v>22003161</v>
      </c>
      <c r="CD161" s="74">
        <f t="shared" si="106"/>
        <v>22003161</v>
      </c>
      <c r="CE161" s="74">
        <f t="shared" si="106"/>
        <v>22003161</v>
      </c>
      <c r="CF161" s="74"/>
      <c r="CG161" s="74">
        <f t="shared" si="107"/>
        <v>22003161</v>
      </c>
      <c r="CH161" s="74">
        <f t="shared" si="108"/>
        <v>22003161</v>
      </c>
      <c r="CI161" s="74">
        <f t="shared" si="108"/>
        <v>22003161</v>
      </c>
      <c r="CJ161" s="74">
        <f t="shared" si="108"/>
        <v>22003161</v>
      </c>
      <c r="CK161" s="74">
        <f t="shared" si="108"/>
        <v>22003161</v>
      </c>
      <c r="CL161" s="74">
        <f t="shared" si="108"/>
        <v>22003161</v>
      </c>
      <c r="CM161" s="74">
        <f t="shared" si="108"/>
        <v>22003161</v>
      </c>
      <c r="CN161" s="74">
        <f t="shared" si="108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 s="124">
        <v>24</v>
      </c>
      <c r="H162" s="6">
        <v>136</v>
      </c>
      <c r="I162" s="2" t="s">
        <v>323</v>
      </c>
      <c r="J162" s="60"/>
      <c r="K162" s="61">
        <v>426.12</v>
      </c>
      <c r="L162" s="76"/>
      <c r="M162" s="63">
        <v>173</v>
      </c>
      <c r="N162" s="64">
        <f t="shared" si="109"/>
        <v>51.9</v>
      </c>
      <c r="O162" s="64">
        <f t="shared" si="110"/>
        <v>255.67</v>
      </c>
      <c r="P162" s="64">
        <f t="shared" si="111"/>
        <v>0</v>
      </c>
      <c r="Q162" s="64">
        <f t="shared" si="112"/>
        <v>0</v>
      </c>
      <c r="R162" s="65">
        <f t="shared" si="113"/>
        <v>0.41</v>
      </c>
      <c r="S162" s="65">
        <f t="shared" si="95"/>
        <v>0</v>
      </c>
      <c r="T162" s="64">
        <f t="shared" si="96"/>
        <v>0</v>
      </c>
      <c r="U162" s="64">
        <f t="shared" si="114"/>
        <v>0</v>
      </c>
      <c r="V162" s="63">
        <v>2</v>
      </c>
      <c r="W162" s="64">
        <f t="shared" si="115"/>
        <v>0.5</v>
      </c>
      <c r="X162" s="27">
        <f t="shared" si="116"/>
        <v>51.9</v>
      </c>
      <c r="Y162" s="11">
        <f t="shared" si="117"/>
        <v>478.52</v>
      </c>
      <c r="Z162" s="123">
        <v>563850793.33000004</v>
      </c>
      <c r="AA162" s="121">
        <v>3601</v>
      </c>
      <c r="AB162" s="27">
        <f t="shared" si="97"/>
        <v>156581.73000000001</v>
      </c>
      <c r="AC162" s="10">
        <f t="shared" si="98"/>
        <v>0.56831200000000004</v>
      </c>
      <c r="AD162" s="121">
        <v>89167</v>
      </c>
      <c r="AE162" s="10">
        <f t="shared" si="99"/>
        <v>0.61346199999999995</v>
      </c>
      <c r="AF162" s="10">
        <f t="shared" si="127"/>
        <v>0.41814299999999999</v>
      </c>
      <c r="AG162" s="66">
        <f t="shared" si="100"/>
        <v>0.41814299999999999</v>
      </c>
      <c r="AH162" s="67">
        <f t="shared" si="101"/>
        <v>0</v>
      </c>
      <c r="AI162" s="68">
        <f t="shared" si="118"/>
        <v>0.41814299999999999</v>
      </c>
      <c r="AJ162" s="63">
        <v>0</v>
      </c>
      <c r="AK162">
        <v>0</v>
      </c>
      <c r="AL162" s="26">
        <f t="shared" si="119"/>
        <v>0</v>
      </c>
      <c r="AM162" s="63">
        <v>0</v>
      </c>
      <c r="AN162">
        <v>0</v>
      </c>
      <c r="AO162" s="26">
        <f t="shared" si="120"/>
        <v>0</v>
      </c>
      <c r="AP162" s="26">
        <f t="shared" si="102"/>
        <v>2306035</v>
      </c>
      <c r="AQ162" s="26">
        <f t="shared" si="121"/>
        <v>2306035</v>
      </c>
      <c r="AR162" s="69">
        <v>3196216</v>
      </c>
      <c r="AS162" s="69">
        <f t="shared" si="128"/>
        <v>2306035</v>
      </c>
      <c r="AT162" s="63">
        <v>3174585</v>
      </c>
      <c r="AU162" s="26">
        <f t="shared" si="129"/>
        <v>868550</v>
      </c>
      <c r="AV162" s="70" t="str">
        <f t="shared" si="131"/>
        <v>No</v>
      </c>
      <c r="AW162" s="69">
        <f t="shared" si="122"/>
        <v>0</v>
      </c>
      <c r="AX162" s="71">
        <f t="shared" si="123"/>
        <v>3174585</v>
      </c>
      <c r="AY162" s="72">
        <f t="shared" si="130"/>
        <v>3174585</v>
      </c>
      <c r="AZ162" s="73">
        <f t="shared" si="124"/>
        <v>0</v>
      </c>
      <c r="BA162" s="73"/>
      <c r="BB162" s="73">
        <f t="shared" si="125"/>
        <v>12942.229888294378</v>
      </c>
      <c r="BC162" s="26"/>
      <c r="BE162" s="74">
        <f t="shared" si="126"/>
        <v>-868550</v>
      </c>
      <c r="BF162" s="74">
        <f t="shared" si="103"/>
        <v>-868550</v>
      </c>
      <c r="BG162" s="74">
        <f t="shared" si="103"/>
        <v>-744434.20500000007</v>
      </c>
      <c r="BH162" s="74">
        <f t="shared" si="103"/>
        <v>-620337.0230264999</v>
      </c>
      <c r="BI162" s="74">
        <f t="shared" si="103"/>
        <v>-496269.61842119973</v>
      </c>
      <c r="BJ162" s="74">
        <f t="shared" si="103"/>
        <v>-372202.21381589957</v>
      </c>
      <c r="BK162" s="74">
        <f t="shared" si="103"/>
        <v>-248147.21595106041</v>
      </c>
      <c r="BL162" s="74">
        <f t="shared" si="103"/>
        <v>-124073.60797553044</v>
      </c>
      <c r="BM162" s="74"/>
      <c r="BO162" s="74">
        <f t="shared" si="104"/>
        <v>0</v>
      </c>
      <c r="BP162" s="74">
        <f t="shared" si="104"/>
        <v>-124115.795</v>
      </c>
      <c r="BQ162" s="74">
        <f t="shared" si="104"/>
        <v>-124097.1819735</v>
      </c>
      <c r="BR162" s="74">
        <f t="shared" si="104"/>
        <v>-124067.40460529999</v>
      </c>
      <c r="BS162" s="74">
        <f t="shared" si="104"/>
        <v>-124067.40460529993</v>
      </c>
      <c r="BT162" s="74">
        <f t="shared" si="104"/>
        <v>-124054.99786483932</v>
      </c>
      <c r="BU162" s="74">
        <f t="shared" si="104"/>
        <v>-124073.60797553021</v>
      </c>
      <c r="BV162" s="74">
        <f t="shared" si="94"/>
        <v>-124073.60797553044</v>
      </c>
      <c r="BX162" s="74">
        <f t="shared" si="105"/>
        <v>3174585</v>
      </c>
      <c r="BY162" s="74">
        <f t="shared" si="106"/>
        <v>3050469.2050000001</v>
      </c>
      <c r="BZ162" s="74">
        <f t="shared" si="106"/>
        <v>2926372.0230264999</v>
      </c>
      <c r="CA162" s="74">
        <f t="shared" si="106"/>
        <v>2802304.6184211997</v>
      </c>
      <c r="CB162" s="74">
        <f t="shared" si="106"/>
        <v>2678237.2138158996</v>
      </c>
      <c r="CC162" s="74">
        <f t="shared" si="106"/>
        <v>2554182.2159510604</v>
      </c>
      <c r="CD162" s="74">
        <f t="shared" si="106"/>
        <v>2430108.6079755304</v>
      </c>
      <c r="CE162" s="74">
        <f t="shared" si="106"/>
        <v>2306035</v>
      </c>
      <c r="CF162" s="74"/>
      <c r="CG162" s="74">
        <f t="shared" si="107"/>
        <v>3174585</v>
      </c>
      <c r="CH162" s="74">
        <f t="shared" si="108"/>
        <v>3050469.2050000001</v>
      </c>
      <c r="CI162" s="74">
        <f t="shared" si="108"/>
        <v>2926372.0230264999</v>
      </c>
      <c r="CJ162" s="74">
        <f t="shared" si="108"/>
        <v>2802304.6184211997</v>
      </c>
      <c r="CK162" s="74">
        <f t="shared" si="108"/>
        <v>2678237.2138158996</v>
      </c>
      <c r="CL162" s="74">
        <f t="shared" si="108"/>
        <v>2554182.2159510604</v>
      </c>
      <c r="CM162" s="74">
        <f t="shared" si="108"/>
        <v>2430108.6079755304</v>
      </c>
      <c r="CN162" s="74">
        <f t="shared" si="108"/>
        <v>2306035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 s="124">
        <v>0</v>
      </c>
      <c r="H163" s="6">
        <v>137</v>
      </c>
      <c r="I163" s="2" t="s">
        <v>324</v>
      </c>
      <c r="J163" s="60"/>
      <c r="K163" s="61">
        <v>1745.13</v>
      </c>
      <c r="L163" s="62"/>
      <c r="M163" s="63">
        <v>458</v>
      </c>
      <c r="N163" s="64">
        <f t="shared" si="109"/>
        <v>137.4</v>
      </c>
      <c r="O163" s="64">
        <f t="shared" si="110"/>
        <v>1047.08</v>
      </c>
      <c r="P163" s="64">
        <f t="shared" si="111"/>
        <v>0</v>
      </c>
      <c r="Q163" s="64">
        <f t="shared" si="112"/>
        <v>0</v>
      </c>
      <c r="R163" s="65">
        <f t="shared" si="113"/>
        <v>0.26</v>
      </c>
      <c r="S163" s="65">
        <f t="shared" si="95"/>
        <v>0</v>
      </c>
      <c r="T163" s="64">
        <f t="shared" si="96"/>
        <v>0</v>
      </c>
      <c r="U163" s="64">
        <f t="shared" si="114"/>
        <v>0</v>
      </c>
      <c r="V163" s="63">
        <v>14</v>
      </c>
      <c r="W163" s="64">
        <f t="shared" si="115"/>
        <v>3.5</v>
      </c>
      <c r="X163" s="27">
        <f t="shared" si="116"/>
        <v>137.4</v>
      </c>
      <c r="Y163" s="11">
        <f t="shared" si="117"/>
        <v>1886.0300000000002</v>
      </c>
      <c r="Z163" s="123">
        <v>6296487361.6700001</v>
      </c>
      <c r="AA163" s="121">
        <v>18381</v>
      </c>
      <c r="AB163" s="27">
        <f t="shared" si="97"/>
        <v>342554.12</v>
      </c>
      <c r="AC163" s="10">
        <f t="shared" si="98"/>
        <v>1.243296</v>
      </c>
      <c r="AD163" s="121">
        <v>108922</v>
      </c>
      <c r="AE163" s="10">
        <f t="shared" si="99"/>
        <v>0.74937500000000001</v>
      </c>
      <c r="AF163" s="10">
        <f t="shared" si="127"/>
        <v>-9.5119999999999996E-2</v>
      </c>
      <c r="AG163" s="66">
        <f t="shared" si="100"/>
        <v>0.01</v>
      </c>
      <c r="AH163" s="67">
        <f t="shared" si="101"/>
        <v>0</v>
      </c>
      <c r="AI163" s="68">
        <f t="shared" si="118"/>
        <v>0.01</v>
      </c>
      <c r="AJ163" s="63">
        <v>0</v>
      </c>
      <c r="AK163">
        <v>0</v>
      </c>
      <c r="AL163" s="26">
        <f t="shared" si="119"/>
        <v>0</v>
      </c>
      <c r="AM163" s="63">
        <v>0</v>
      </c>
      <c r="AN163">
        <v>0</v>
      </c>
      <c r="AO163" s="26">
        <f t="shared" si="120"/>
        <v>0</v>
      </c>
      <c r="AP163" s="26">
        <f t="shared" si="102"/>
        <v>217365</v>
      </c>
      <c r="AQ163" s="26">
        <f t="shared" si="121"/>
        <v>217365</v>
      </c>
      <c r="AR163" s="69">
        <v>1649159</v>
      </c>
      <c r="AS163" s="69">
        <f t="shared" si="128"/>
        <v>217365</v>
      </c>
      <c r="AT163" s="63">
        <v>1073011</v>
      </c>
      <c r="AU163" s="26">
        <f t="shared" si="129"/>
        <v>855646</v>
      </c>
      <c r="AV163" s="70" t="str">
        <f t="shared" si="131"/>
        <v>No</v>
      </c>
      <c r="AW163" s="69">
        <f t="shared" si="122"/>
        <v>0</v>
      </c>
      <c r="AX163" s="71">
        <f t="shared" si="123"/>
        <v>1073011</v>
      </c>
      <c r="AY163" s="72">
        <f t="shared" si="130"/>
        <v>1073011</v>
      </c>
      <c r="AZ163" s="73">
        <f t="shared" si="124"/>
        <v>0</v>
      </c>
      <c r="BA163" s="73"/>
      <c r="BB163" s="73">
        <f t="shared" si="125"/>
        <v>12455.516637728995</v>
      </c>
      <c r="BC163" s="26"/>
      <c r="BE163" s="74">
        <f t="shared" si="126"/>
        <v>-855646</v>
      </c>
      <c r="BF163" s="74">
        <f t="shared" si="103"/>
        <v>-855646</v>
      </c>
      <c r="BG163" s="74">
        <f t="shared" si="103"/>
        <v>-733374.18660000002</v>
      </c>
      <c r="BH163" s="74">
        <f t="shared" si="103"/>
        <v>-611120.70969378005</v>
      </c>
      <c r="BI163" s="74">
        <f t="shared" si="103"/>
        <v>-488896.56775502407</v>
      </c>
      <c r="BJ163" s="74">
        <f t="shared" si="103"/>
        <v>-366672.42581626808</v>
      </c>
      <c r="BK163" s="74">
        <f t="shared" si="103"/>
        <v>-244460.50629170594</v>
      </c>
      <c r="BL163" s="74">
        <f t="shared" si="103"/>
        <v>-122230.25314585294</v>
      </c>
      <c r="BM163" s="74"/>
      <c r="BO163" s="74">
        <f t="shared" si="104"/>
        <v>0</v>
      </c>
      <c r="BP163" s="74">
        <f t="shared" si="104"/>
        <v>-122271.8134</v>
      </c>
      <c r="BQ163" s="74">
        <f t="shared" si="104"/>
        <v>-122253.47690621999</v>
      </c>
      <c r="BR163" s="74">
        <f t="shared" si="104"/>
        <v>-122224.14193875602</v>
      </c>
      <c r="BS163" s="74">
        <f t="shared" si="104"/>
        <v>-122224.14193875602</v>
      </c>
      <c r="BT163" s="74">
        <f t="shared" si="104"/>
        <v>-122211.91952456215</v>
      </c>
      <c r="BU163" s="74">
        <f t="shared" si="104"/>
        <v>-122230.25314585297</v>
      </c>
      <c r="BV163" s="74">
        <f t="shared" si="94"/>
        <v>-122230.25314585294</v>
      </c>
      <c r="BX163" s="74">
        <f t="shared" si="105"/>
        <v>1073011</v>
      </c>
      <c r="BY163" s="74">
        <f t="shared" si="106"/>
        <v>950739.18660000002</v>
      </c>
      <c r="BZ163" s="74">
        <f t="shared" si="106"/>
        <v>828485.70969378005</v>
      </c>
      <c r="CA163" s="74">
        <f t="shared" si="106"/>
        <v>706261.56775502407</v>
      </c>
      <c r="CB163" s="74">
        <f t="shared" si="106"/>
        <v>584037.42581626808</v>
      </c>
      <c r="CC163" s="74">
        <f t="shared" si="106"/>
        <v>461825.50629170594</v>
      </c>
      <c r="CD163" s="74">
        <f t="shared" si="106"/>
        <v>339595.25314585294</v>
      </c>
      <c r="CE163" s="74">
        <f t="shared" si="106"/>
        <v>217365</v>
      </c>
      <c r="CF163" s="74"/>
      <c r="CG163" s="74">
        <f t="shared" si="107"/>
        <v>1073011</v>
      </c>
      <c r="CH163" s="74">
        <f t="shared" si="108"/>
        <v>950739.18660000002</v>
      </c>
      <c r="CI163" s="74">
        <f t="shared" si="108"/>
        <v>828485.70969378005</v>
      </c>
      <c r="CJ163" s="74">
        <f t="shared" si="108"/>
        <v>706261.56775502407</v>
      </c>
      <c r="CK163" s="74">
        <f t="shared" si="108"/>
        <v>584037.42581626808</v>
      </c>
      <c r="CL163" s="74">
        <f t="shared" si="108"/>
        <v>461825.50629170594</v>
      </c>
      <c r="CM163" s="74">
        <f t="shared" si="108"/>
        <v>339595.25314585294</v>
      </c>
      <c r="CN163" s="74">
        <f t="shared" si="108"/>
        <v>217365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 s="124">
        <v>27</v>
      </c>
      <c r="H164" s="6">
        <v>138</v>
      </c>
      <c r="I164" s="2" t="s">
        <v>325</v>
      </c>
      <c r="J164" s="60"/>
      <c r="K164" s="61">
        <v>6781.1</v>
      </c>
      <c r="L164" s="76"/>
      <c r="M164" s="63">
        <v>3372</v>
      </c>
      <c r="N164" s="64">
        <f t="shared" si="109"/>
        <v>1011.6</v>
      </c>
      <c r="O164" s="64">
        <f t="shared" si="110"/>
        <v>4068.66</v>
      </c>
      <c r="P164" s="64">
        <f t="shared" si="111"/>
        <v>0</v>
      </c>
      <c r="Q164" s="64">
        <f t="shared" si="112"/>
        <v>0</v>
      </c>
      <c r="R164" s="65">
        <f t="shared" si="113"/>
        <v>0.5</v>
      </c>
      <c r="S164" s="65">
        <f t="shared" si="95"/>
        <v>0</v>
      </c>
      <c r="T164" s="64">
        <f t="shared" si="96"/>
        <v>0</v>
      </c>
      <c r="U164" s="64">
        <f t="shared" si="114"/>
        <v>0</v>
      </c>
      <c r="V164" s="63">
        <v>774</v>
      </c>
      <c r="W164" s="64">
        <f t="shared" si="115"/>
        <v>193.5</v>
      </c>
      <c r="X164" s="27">
        <f t="shared" si="116"/>
        <v>1011.6</v>
      </c>
      <c r="Y164" s="11">
        <f t="shared" si="117"/>
        <v>7986.2000000000007</v>
      </c>
      <c r="Z164" s="123">
        <v>10326347196</v>
      </c>
      <c r="AA164" s="121">
        <v>52403</v>
      </c>
      <c r="AB164" s="27">
        <f t="shared" si="97"/>
        <v>197056.41</v>
      </c>
      <c r="AC164" s="10">
        <f t="shared" si="98"/>
        <v>0.71521400000000002</v>
      </c>
      <c r="AD164" s="121">
        <v>93820</v>
      </c>
      <c r="AE164" s="10">
        <f t="shared" si="99"/>
        <v>0.64547399999999999</v>
      </c>
      <c r="AF164" s="10">
        <f t="shared" si="127"/>
        <v>0.30570799999999998</v>
      </c>
      <c r="AG164" s="66">
        <f t="shared" si="100"/>
        <v>0.30570799999999998</v>
      </c>
      <c r="AH164" s="67">
        <f t="shared" si="101"/>
        <v>0</v>
      </c>
      <c r="AI164" s="68">
        <f t="shared" si="118"/>
        <v>0.30570799999999998</v>
      </c>
      <c r="AJ164" s="63">
        <v>0</v>
      </c>
      <c r="AK164">
        <v>0</v>
      </c>
      <c r="AL164" s="26">
        <f t="shared" si="119"/>
        <v>0</v>
      </c>
      <c r="AM164" s="63">
        <v>0</v>
      </c>
      <c r="AN164">
        <v>0</v>
      </c>
      <c r="AO164" s="26">
        <f t="shared" si="120"/>
        <v>0</v>
      </c>
      <c r="AP164" s="26">
        <f t="shared" si="102"/>
        <v>28137656</v>
      </c>
      <c r="AQ164" s="26">
        <f t="shared" si="121"/>
        <v>28137656</v>
      </c>
      <c r="AR164" s="69">
        <v>21461782</v>
      </c>
      <c r="AS164" s="69">
        <f t="shared" si="128"/>
        <v>30304368</v>
      </c>
      <c r="AT164" s="63">
        <v>30304368</v>
      </c>
      <c r="AU164" s="26">
        <f t="shared" si="129"/>
        <v>2166712</v>
      </c>
      <c r="AV164" s="70" t="str">
        <f t="shared" si="131"/>
        <v>No</v>
      </c>
      <c r="AW164" s="69">
        <f t="shared" si="122"/>
        <v>0</v>
      </c>
      <c r="AX164" s="71">
        <f t="shared" si="123"/>
        <v>30304368</v>
      </c>
      <c r="AY164" s="72">
        <f t="shared" si="130"/>
        <v>30304368</v>
      </c>
      <c r="AZ164" s="73">
        <f t="shared" si="124"/>
        <v>0</v>
      </c>
      <c r="BA164" s="73"/>
      <c r="BB164" s="73">
        <f t="shared" si="125"/>
        <v>13573.15995929864</v>
      </c>
      <c r="BC164" s="26"/>
      <c r="BE164" s="74">
        <f t="shared" si="126"/>
        <v>-2166712</v>
      </c>
      <c r="BF164" s="74">
        <f t="shared" si="103"/>
        <v>-2166712</v>
      </c>
      <c r="BG164" s="74">
        <f t="shared" si="103"/>
        <v>-2166712</v>
      </c>
      <c r="BH164" s="74">
        <f t="shared" si="103"/>
        <v>-2166712</v>
      </c>
      <c r="BI164" s="74">
        <f t="shared" si="103"/>
        <v>-2166712</v>
      </c>
      <c r="BJ164" s="74">
        <f t="shared" si="103"/>
        <v>-2166712</v>
      </c>
      <c r="BK164" s="74">
        <f t="shared" si="103"/>
        <v>-2166712</v>
      </c>
      <c r="BL164" s="74">
        <f t="shared" si="103"/>
        <v>-2166712</v>
      </c>
      <c r="BM164" s="74"/>
      <c r="BO164" s="74">
        <f t="shared" si="104"/>
        <v>0</v>
      </c>
      <c r="BP164" s="74">
        <f t="shared" si="104"/>
        <v>-309623.14480000001</v>
      </c>
      <c r="BQ164" s="74">
        <f t="shared" si="104"/>
        <v>-361190.89039999997</v>
      </c>
      <c r="BR164" s="74">
        <f t="shared" si="104"/>
        <v>-433342.4</v>
      </c>
      <c r="BS164" s="74">
        <f t="shared" si="104"/>
        <v>-541678</v>
      </c>
      <c r="BT164" s="74">
        <f t="shared" si="104"/>
        <v>-722165.10959999997</v>
      </c>
      <c r="BU164" s="74">
        <f t="shared" si="104"/>
        <v>-1083356</v>
      </c>
      <c r="BV164" s="74">
        <f t="shared" si="94"/>
        <v>-2166712</v>
      </c>
      <c r="BX164" s="74">
        <f t="shared" si="105"/>
        <v>30304368</v>
      </c>
      <c r="BY164" s="74">
        <f t="shared" si="106"/>
        <v>29994744.8552</v>
      </c>
      <c r="BZ164" s="74">
        <f t="shared" si="106"/>
        <v>29943177.1096</v>
      </c>
      <c r="CA164" s="74">
        <f t="shared" si="106"/>
        <v>29871025.600000001</v>
      </c>
      <c r="CB164" s="74">
        <f t="shared" si="106"/>
        <v>29762690</v>
      </c>
      <c r="CC164" s="74">
        <f t="shared" si="106"/>
        <v>29582202.8904</v>
      </c>
      <c r="CD164" s="74">
        <f t="shared" si="106"/>
        <v>29221012</v>
      </c>
      <c r="CE164" s="74">
        <f t="shared" si="106"/>
        <v>28137656</v>
      </c>
      <c r="CF164" s="74"/>
      <c r="CG164" s="74">
        <f t="shared" si="107"/>
        <v>30304368</v>
      </c>
      <c r="CH164" s="74">
        <f t="shared" si="108"/>
        <v>30304368</v>
      </c>
      <c r="CI164" s="74">
        <f t="shared" si="108"/>
        <v>30304368</v>
      </c>
      <c r="CJ164" s="74">
        <f t="shared" si="108"/>
        <v>30304368</v>
      </c>
      <c r="CK164" s="74">
        <f t="shared" si="108"/>
        <v>30304368</v>
      </c>
      <c r="CL164" s="74">
        <f t="shared" si="108"/>
        <v>30304368</v>
      </c>
      <c r="CM164" s="74">
        <f t="shared" si="108"/>
        <v>30304368</v>
      </c>
      <c r="CN164" s="74">
        <f t="shared" si="108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 s="124">
        <v>0</v>
      </c>
      <c r="H165" s="6">
        <v>139</v>
      </c>
      <c r="I165" s="2" t="s">
        <v>326</v>
      </c>
      <c r="J165" s="60"/>
      <c r="K165" s="61">
        <v>1922.64</v>
      </c>
      <c r="L165" s="62"/>
      <c r="M165" s="63">
        <v>267</v>
      </c>
      <c r="N165" s="64">
        <f t="shared" si="109"/>
        <v>80.099999999999994</v>
      </c>
      <c r="O165" s="64">
        <f t="shared" si="110"/>
        <v>1153.58</v>
      </c>
      <c r="P165" s="64">
        <f t="shared" si="111"/>
        <v>0</v>
      </c>
      <c r="Q165" s="64">
        <f t="shared" si="112"/>
        <v>0</v>
      </c>
      <c r="R165" s="65">
        <f t="shared" si="113"/>
        <v>0.14000000000000001</v>
      </c>
      <c r="S165" s="65">
        <f t="shared" si="95"/>
        <v>0</v>
      </c>
      <c r="T165" s="64">
        <f t="shared" si="96"/>
        <v>0</v>
      </c>
      <c r="U165" s="64">
        <f t="shared" si="114"/>
        <v>0</v>
      </c>
      <c r="V165" s="63">
        <v>43</v>
      </c>
      <c r="W165" s="64">
        <f t="shared" si="115"/>
        <v>10.75</v>
      </c>
      <c r="X165" s="27">
        <f t="shared" si="116"/>
        <v>80.099999999999994</v>
      </c>
      <c r="Y165" s="11">
        <f t="shared" si="117"/>
        <v>2013.49</v>
      </c>
      <c r="Z165" s="123">
        <v>2955799556.6700001</v>
      </c>
      <c r="AA165" s="121">
        <v>15636</v>
      </c>
      <c r="AB165" s="27">
        <f t="shared" si="97"/>
        <v>189038.09</v>
      </c>
      <c r="AC165" s="10">
        <f t="shared" si="98"/>
        <v>0.68611200000000006</v>
      </c>
      <c r="AD165" s="121">
        <v>125352</v>
      </c>
      <c r="AE165" s="10">
        <f t="shared" si="99"/>
        <v>0.86241199999999996</v>
      </c>
      <c r="AF165" s="10">
        <f t="shared" si="127"/>
        <v>0.26099800000000001</v>
      </c>
      <c r="AG165" s="66">
        <f t="shared" si="100"/>
        <v>0.26099800000000001</v>
      </c>
      <c r="AH165" s="67">
        <f t="shared" si="101"/>
        <v>0</v>
      </c>
      <c r="AI165" s="68">
        <f t="shared" si="118"/>
        <v>0.26099800000000001</v>
      </c>
      <c r="AJ165" s="63">
        <v>0</v>
      </c>
      <c r="AK165">
        <v>0</v>
      </c>
      <c r="AL165" s="26">
        <f t="shared" si="119"/>
        <v>0</v>
      </c>
      <c r="AM165" s="63">
        <v>0</v>
      </c>
      <c r="AN165">
        <v>0</v>
      </c>
      <c r="AO165" s="26">
        <f t="shared" si="120"/>
        <v>0</v>
      </c>
      <c r="AP165" s="26">
        <f t="shared" si="102"/>
        <v>6056582</v>
      </c>
      <c r="AQ165" s="26">
        <f t="shared" si="121"/>
        <v>6056582</v>
      </c>
      <c r="AR165" s="69">
        <v>6221145</v>
      </c>
      <c r="AS165" s="69">
        <f t="shared" si="128"/>
        <v>6056582</v>
      </c>
      <c r="AT165" s="63">
        <v>6163712</v>
      </c>
      <c r="AU165" s="26">
        <f t="shared" si="129"/>
        <v>107130</v>
      </c>
      <c r="AV165" s="70" t="str">
        <f t="shared" si="131"/>
        <v>No</v>
      </c>
      <c r="AW165" s="69">
        <f t="shared" si="122"/>
        <v>0</v>
      </c>
      <c r="AX165" s="71">
        <f t="shared" si="123"/>
        <v>6163712</v>
      </c>
      <c r="AY165" s="72">
        <f t="shared" si="130"/>
        <v>6163712</v>
      </c>
      <c r="AZ165" s="73">
        <f t="shared" si="124"/>
        <v>0</v>
      </c>
      <c r="BA165" s="73"/>
      <c r="BB165" s="73">
        <f t="shared" si="125"/>
        <v>12069.587780343694</v>
      </c>
      <c r="BC165" s="26"/>
      <c r="BE165" s="74">
        <f t="shared" si="126"/>
        <v>-107130</v>
      </c>
      <c r="BF165" s="74">
        <f t="shared" si="103"/>
        <v>-107130</v>
      </c>
      <c r="BG165" s="74">
        <f t="shared" si="103"/>
        <v>-91821.122999999672</v>
      </c>
      <c r="BH165" s="74">
        <f t="shared" si="103"/>
        <v>-76514.541795900092</v>
      </c>
      <c r="BI165" s="74">
        <f t="shared" si="103"/>
        <v>-61211.633436719887</v>
      </c>
      <c r="BJ165" s="74">
        <f t="shared" si="103"/>
        <v>-45908.725077539682</v>
      </c>
      <c r="BK165" s="74">
        <f t="shared" si="103"/>
        <v>-30607.347009195946</v>
      </c>
      <c r="BL165" s="74">
        <f t="shared" si="103"/>
        <v>-15303.673504598439</v>
      </c>
      <c r="BM165" s="74"/>
      <c r="BO165" s="74">
        <f t="shared" si="104"/>
        <v>0</v>
      </c>
      <c r="BP165" s="74">
        <f t="shared" si="104"/>
        <v>-15308.877</v>
      </c>
      <c r="BQ165" s="74">
        <f t="shared" si="104"/>
        <v>-15306.581204099944</v>
      </c>
      <c r="BR165" s="74">
        <f t="shared" si="104"/>
        <v>-15302.908359180019</v>
      </c>
      <c r="BS165" s="74">
        <f t="shared" si="104"/>
        <v>-15302.908359179972</v>
      </c>
      <c r="BT165" s="74">
        <f t="shared" si="104"/>
        <v>-15301.378068343976</v>
      </c>
      <c r="BU165" s="74">
        <f t="shared" si="104"/>
        <v>-15303.673504597973</v>
      </c>
      <c r="BV165" s="74">
        <f t="shared" si="94"/>
        <v>-15303.673504598439</v>
      </c>
      <c r="BX165" s="74">
        <f t="shared" si="105"/>
        <v>6163712</v>
      </c>
      <c r="BY165" s="74">
        <f t="shared" si="106"/>
        <v>6148403.1229999997</v>
      </c>
      <c r="BZ165" s="74">
        <f t="shared" si="106"/>
        <v>6133096.5417959001</v>
      </c>
      <c r="CA165" s="74">
        <f t="shared" si="106"/>
        <v>6117793.6334367199</v>
      </c>
      <c r="CB165" s="74">
        <f t="shared" si="106"/>
        <v>6102490.7250775397</v>
      </c>
      <c r="CC165" s="74">
        <f t="shared" si="106"/>
        <v>6087189.3470091959</v>
      </c>
      <c r="CD165" s="74">
        <f t="shared" si="106"/>
        <v>6071885.6735045984</v>
      </c>
      <c r="CE165" s="74">
        <f t="shared" si="106"/>
        <v>6056582</v>
      </c>
      <c r="CF165" s="74"/>
      <c r="CG165" s="74">
        <f t="shared" si="107"/>
        <v>6163712</v>
      </c>
      <c r="CH165" s="74">
        <f t="shared" si="108"/>
        <v>6148403.1229999997</v>
      </c>
      <c r="CI165" s="74">
        <f t="shared" si="108"/>
        <v>6133096.5417959001</v>
      </c>
      <c r="CJ165" s="74">
        <f t="shared" si="108"/>
        <v>6117793.6334367199</v>
      </c>
      <c r="CK165" s="74">
        <f t="shared" si="108"/>
        <v>6102490.7250775397</v>
      </c>
      <c r="CL165" s="74">
        <f t="shared" si="108"/>
        <v>6087189.3470091959</v>
      </c>
      <c r="CM165" s="74">
        <f t="shared" si="108"/>
        <v>6071885.6735045984</v>
      </c>
      <c r="CN165" s="74">
        <f t="shared" si="108"/>
        <v>6056582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 s="124">
        <v>0</v>
      </c>
      <c r="H166" s="6">
        <v>140</v>
      </c>
      <c r="I166" s="2" t="s">
        <v>327</v>
      </c>
      <c r="J166" s="60"/>
      <c r="K166" s="61">
        <v>866.28</v>
      </c>
      <c r="L166" s="77"/>
      <c r="M166" s="63">
        <v>327</v>
      </c>
      <c r="N166" s="64">
        <f t="shared" si="109"/>
        <v>98.1</v>
      </c>
      <c r="O166" s="64">
        <f t="shared" si="110"/>
        <v>519.77</v>
      </c>
      <c r="P166" s="64">
        <f t="shared" si="111"/>
        <v>0</v>
      </c>
      <c r="Q166" s="64">
        <f t="shared" si="112"/>
        <v>0</v>
      </c>
      <c r="R166" s="65">
        <f t="shared" si="113"/>
        <v>0.38</v>
      </c>
      <c r="S166" s="65">
        <f t="shared" si="95"/>
        <v>0</v>
      </c>
      <c r="T166" s="64">
        <f t="shared" si="96"/>
        <v>0</v>
      </c>
      <c r="U166" s="64">
        <f t="shared" si="114"/>
        <v>0</v>
      </c>
      <c r="V166" s="63">
        <v>16</v>
      </c>
      <c r="W166" s="64">
        <f t="shared" si="115"/>
        <v>4</v>
      </c>
      <c r="X166" s="27">
        <f t="shared" si="116"/>
        <v>98.1</v>
      </c>
      <c r="Y166" s="11">
        <f t="shared" si="117"/>
        <v>968.38</v>
      </c>
      <c r="Z166" s="123">
        <v>1206687948.6700001</v>
      </c>
      <c r="AA166" s="121">
        <v>7476</v>
      </c>
      <c r="AB166" s="27">
        <f t="shared" si="97"/>
        <v>161408.23000000001</v>
      </c>
      <c r="AC166" s="10">
        <f t="shared" si="98"/>
        <v>0.58582900000000004</v>
      </c>
      <c r="AD166" s="121">
        <v>104074</v>
      </c>
      <c r="AE166" s="10">
        <f t="shared" si="99"/>
        <v>0.71602100000000002</v>
      </c>
      <c r="AF166" s="10">
        <f t="shared" si="127"/>
        <v>0.37511299999999997</v>
      </c>
      <c r="AG166" s="66">
        <f t="shared" si="100"/>
        <v>0.37511299999999997</v>
      </c>
      <c r="AH166" s="67">
        <f t="shared" si="101"/>
        <v>0</v>
      </c>
      <c r="AI166" s="68">
        <f t="shared" si="118"/>
        <v>0.37511299999999997</v>
      </c>
      <c r="AJ166" s="63">
        <v>0</v>
      </c>
      <c r="AK166">
        <v>0</v>
      </c>
      <c r="AL166" s="26">
        <f t="shared" si="119"/>
        <v>0</v>
      </c>
      <c r="AM166" s="63">
        <v>0</v>
      </c>
      <c r="AN166">
        <v>0</v>
      </c>
      <c r="AO166" s="26">
        <f t="shared" si="120"/>
        <v>0</v>
      </c>
      <c r="AP166" s="26">
        <f t="shared" si="102"/>
        <v>4186478</v>
      </c>
      <c r="AQ166" s="26">
        <f t="shared" si="121"/>
        <v>4186478</v>
      </c>
      <c r="AR166" s="69">
        <v>5624815</v>
      </c>
      <c r="AS166" s="69">
        <f t="shared" si="128"/>
        <v>4186478</v>
      </c>
      <c r="AT166" s="63">
        <v>5481226</v>
      </c>
      <c r="AU166" s="26">
        <f t="shared" si="129"/>
        <v>1294748</v>
      </c>
      <c r="AV166" s="70" t="str">
        <f t="shared" si="131"/>
        <v>No</v>
      </c>
      <c r="AW166" s="69">
        <f t="shared" si="122"/>
        <v>0</v>
      </c>
      <c r="AX166" s="71">
        <f t="shared" si="123"/>
        <v>5481226</v>
      </c>
      <c r="AY166" s="72">
        <f t="shared" si="130"/>
        <v>5481226</v>
      </c>
      <c r="AZ166" s="73">
        <f t="shared" si="124"/>
        <v>0</v>
      </c>
      <c r="BA166" s="73"/>
      <c r="BB166" s="73">
        <f t="shared" si="125"/>
        <v>12883.339682319805</v>
      </c>
      <c r="BC166" s="26"/>
      <c r="BE166" s="74">
        <f t="shared" si="126"/>
        <v>-1294748</v>
      </c>
      <c r="BF166" s="74">
        <f t="shared" si="103"/>
        <v>-1294748</v>
      </c>
      <c r="BG166" s="74">
        <f t="shared" si="103"/>
        <v>-1109728.5108000003</v>
      </c>
      <c r="BH166" s="74">
        <f t="shared" si="103"/>
        <v>-924736.76804964058</v>
      </c>
      <c r="BI166" s="74">
        <f t="shared" si="103"/>
        <v>-739789.41443971265</v>
      </c>
      <c r="BJ166" s="74">
        <f t="shared" si="103"/>
        <v>-554842.06082978472</v>
      </c>
      <c r="BK166" s="74">
        <f t="shared" si="103"/>
        <v>-369913.20195521787</v>
      </c>
      <c r="BL166" s="74">
        <f t="shared" si="103"/>
        <v>-184956.60097760893</v>
      </c>
      <c r="BM166" s="74"/>
      <c r="BO166" s="74">
        <f t="shared" si="104"/>
        <v>0</v>
      </c>
      <c r="BP166" s="74">
        <f t="shared" si="104"/>
        <v>-185019.48920000001</v>
      </c>
      <c r="BQ166" s="74">
        <f t="shared" si="104"/>
        <v>-184991.74275036002</v>
      </c>
      <c r="BR166" s="74">
        <f t="shared" si="104"/>
        <v>-184947.35360992813</v>
      </c>
      <c r="BS166" s="74">
        <f t="shared" si="104"/>
        <v>-184947.35360992816</v>
      </c>
      <c r="BT166" s="74">
        <f t="shared" si="104"/>
        <v>-184928.85887456723</v>
      </c>
      <c r="BU166" s="74">
        <f t="shared" si="104"/>
        <v>-184956.60097760893</v>
      </c>
      <c r="BV166" s="74">
        <f t="shared" si="94"/>
        <v>-184956.60097760893</v>
      </c>
      <c r="BX166" s="74">
        <f t="shared" si="105"/>
        <v>5481226</v>
      </c>
      <c r="BY166" s="74">
        <f t="shared" si="106"/>
        <v>5296206.5108000003</v>
      </c>
      <c r="BZ166" s="74">
        <f t="shared" si="106"/>
        <v>5111214.7680496406</v>
      </c>
      <c r="CA166" s="74">
        <f t="shared" si="106"/>
        <v>4926267.4144397127</v>
      </c>
      <c r="CB166" s="74">
        <f t="shared" si="106"/>
        <v>4741320.0608297847</v>
      </c>
      <c r="CC166" s="74">
        <f t="shared" si="106"/>
        <v>4556391.2019552179</v>
      </c>
      <c r="CD166" s="74">
        <f t="shared" si="106"/>
        <v>4371434.6009776089</v>
      </c>
      <c r="CE166" s="74">
        <f t="shared" si="106"/>
        <v>4186478</v>
      </c>
      <c r="CF166" s="74"/>
      <c r="CG166" s="74">
        <f t="shared" si="107"/>
        <v>5481226</v>
      </c>
      <c r="CH166" s="74">
        <f t="shared" si="108"/>
        <v>5296206.5108000003</v>
      </c>
      <c r="CI166" s="74">
        <f t="shared" si="108"/>
        <v>5111214.7680496406</v>
      </c>
      <c r="CJ166" s="74">
        <f t="shared" si="108"/>
        <v>4926267.4144397127</v>
      </c>
      <c r="CK166" s="74">
        <f t="shared" si="108"/>
        <v>4741320.0608297847</v>
      </c>
      <c r="CL166" s="74">
        <f t="shared" si="108"/>
        <v>4556391.2019552179</v>
      </c>
      <c r="CM166" s="74">
        <f t="shared" si="108"/>
        <v>4371434.6009776089</v>
      </c>
      <c r="CN166" s="74">
        <f t="shared" si="108"/>
        <v>4186478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 s="124">
        <v>0</v>
      </c>
      <c r="H167" s="6">
        <v>141</v>
      </c>
      <c r="I167" s="2" t="s">
        <v>328</v>
      </c>
      <c r="J167" s="60"/>
      <c r="K167" s="61">
        <v>826.77</v>
      </c>
      <c r="L167" s="62"/>
      <c r="M167" s="63">
        <v>372</v>
      </c>
      <c r="N167" s="64">
        <f t="shared" si="109"/>
        <v>111.6</v>
      </c>
      <c r="O167" s="64">
        <f t="shared" si="110"/>
        <v>496.06</v>
      </c>
      <c r="P167" s="64">
        <f t="shared" si="111"/>
        <v>0</v>
      </c>
      <c r="Q167" s="64">
        <f t="shared" si="112"/>
        <v>0</v>
      </c>
      <c r="R167" s="65">
        <f t="shared" si="113"/>
        <v>0.45</v>
      </c>
      <c r="S167" s="65">
        <f t="shared" si="95"/>
        <v>0</v>
      </c>
      <c r="T167" s="64">
        <f t="shared" si="96"/>
        <v>0</v>
      </c>
      <c r="U167" s="64">
        <f t="shared" si="114"/>
        <v>0</v>
      </c>
      <c r="V167" s="63">
        <v>19</v>
      </c>
      <c r="W167" s="64">
        <f t="shared" si="115"/>
        <v>4.75</v>
      </c>
      <c r="X167" s="27">
        <f t="shared" si="116"/>
        <v>111.6</v>
      </c>
      <c r="Y167" s="11">
        <f t="shared" si="117"/>
        <v>943.12</v>
      </c>
      <c r="Z167" s="123">
        <v>1590747210.6700001</v>
      </c>
      <c r="AA167" s="121">
        <v>9275</v>
      </c>
      <c r="AB167" s="27">
        <f t="shared" si="97"/>
        <v>171509.13</v>
      </c>
      <c r="AC167" s="10">
        <f t="shared" si="98"/>
        <v>0.62249100000000002</v>
      </c>
      <c r="AD167" s="121">
        <v>88421</v>
      </c>
      <c r="AE167" s="10">
        <f t="shared" si="99"/>
        <v>0.60833000000000004</v>
      </c>
      <c r="AF167" s="10">
        <f t="shared" si="127"/>
        <v>0.38175700000000001</v>
      </c>
      <c r="AG167" s="66">
        <f t="shared" si="100"/>
        <v>0.38175700000000001</v>
      </c>
      <c r="AH167" s="67">
        <f t="shared" si="101"/>
        <v>0</v>
      </c>
      <c r="AI167" s="68">
        <f t="shared" si="118"/>
        <v>0.38175700000000001</v>
      </c>
      <c r="AJ167" s="63">
        <v>0</v>
      </c>
      <c r="AK167">
        <v>0</v>
      </c>
      <c r="AL167" s="26">
        <f t="shared" si="119"/>
        <v>0</v>
      </c>
      <c r="AM167" s="63">
        <v>0</v>
      </c>
      <c r="AN167">
        <v>0</v>
      </c>
      <c r="AO167" s="26">
        <f t="shared" si="120"/>
        <v>0</v>
      </c>
      <c r="AP167" s="26">
        <f t="shared" si="102"/>
        <v>4149492</v>
      </c>
      <c r="AQ167" s="26">
        <f t="shared" si="121"/>
        <v>4149492</v>
      </c>
      <c r="AR167" s="69">
        <v>7534704</v>
      </c>
      <c r="AS167" s="69">
        <f t="shared" si="128"/>
        <v>7534704</v>
      </c>
      <c r="AT167" s="63">
        <v>7534704</v>
      </c>
      <c r="AU167" s="26">
        <f t="shared" si="129"/>
        <v>3385212</v>
      </c>
      <c r="AV167" s="70" t="str">
        <f t="shared" si="131"/>
        <v>No</v>
      </c>
      <c r="AW167" s="69">
        <f t="shared" si="122"/>
        <v>0</v>
      </c>
      <c r="AX167" s="71">
        <f t="shared" si="123"/>
        <v>7534704</v>
      </c>
      <c r="AY167" s="72">
        <f t="shared" si="130"/>
        <v>7534704</v>
      </c>
      <c r="AZ167" s="73">
        <f t="shared" si="124"/>
        <v>0</v>
      </c>
      <c r="BA167" s="73"/>
      <c r="BB167" s="73">
        <f t="shared" si="125"/>
        <v>13146.89454140813</v>
      </c>
      <c r="BC167" s="26"/>
      <c r="BE167" s="74">
        <f t="shared" si="126"/>
        <v>-3385212</v>
      </c>
      <c r="BF167" s="74">
        <f t="shared" si="103"/>
        <v>-3385212</v>
      </c>
      <c r="BG167" s="74">
        <f t="shared" si="103"/>
        <v>-3385212</v>
      </c>
      <c r="BH167" s="74">
        <f t="shared" si="103"/>
        <v>-3385212</v>
      </c>
      <c r="BI167" s="74">
        <f t="shared" si="103"/>
        <v>-3385212</v>
      </c>
      <c r="BJ167" s="74">
        <f t="shared" si="103"/>
        <v>-3385212</v>
      </c>
      <c r="BK167" s="74">
        <f t="shared" si="103"/>
        <v>-3385212</v>
      </c>
      <c r="BL167" s="74">
        <f t="shared" si="103"/>
        <v>-3385212</v>
      </c>
      <c r="BM167" s="74"/>
      <c r="BO167" s="74">
        <f t="shared" si="104"/>
        <v>0</v>
      </c>
      <c r="BP167" s="74">
        <f t="shared" si="104"/>
        <v>-483746.79479999997</v>
      </c>
      <c r="BQ167" s="74">
        <f t="shared" si="104"/>
        <v>-564314.84039999999</v>
      </c>
      <c r="BR167" s="74">
        <f t="shared" si="104"/>
        <v>-677042.4</v>
      </c>
      <c r="BS167" s="74">
        <f t="shared" si="104"/>
        <v>-846303</v>
      </c>
      <c r="BT167" s="74">
        <f t="shared" si="104"/>
        <v>-1128291.1595999999</v>
      </c>
      <c r="BU167" s="74">
        <f t="shared" si="104"/>
        <v>-1692606</v>
      </c>
      <c r="BV167" s="74">
        <f t="shared" si="94"/>
        <v>-3385212</v>
      </c>
      <c r="BX167" s="74">
        <f t="shared" si="105"/>
        <v>7534704</v>
      </c>
      <c r="BY167" s="74">
        <f t="shared" si="106"/>
        <v>7050957.2051999997</v>
      </c>
      <c r="BZ167" s="74">
        <f t="shared" si="106"/>
        <v>6970389.1595999999</v>
      </c>
      <c r="CA167" s="74">
        <f t="shared" si="106"/>
        <v>6857661.5999999996</v>
      </c>
      <c r="CB167" s="74">
        <f t="shared" si="106"/>
        <v>6688401</v>
      </c>
      <c r="CC167" s="74">
        <f t="shared" si="106"/>
        <v>6406412.8404000001</v>
      </c>
      <c r="CD167" s="74">
        <f t="shared" si="106"/>
        <v>5842098</v>
      </c>
      <c r="CE167" s="74">
        <f t="shared" si="106"/>
        <v>4149492</v>
      </c>
      <c r="CF167" s="74"/>
      <c r="CG167" s="74">
        <f t="shared" si="107"/>
        <v>7534704</v>
      </c>
      <c r="CH167" s="74">
        <f t="shared" si="108"/>
        <v>7534704</v>
      </c>
      <c r="CI167" s="74">
        <f t="shared" si="108"/>
        <v>7534704</v>
      </c>
      <c r="CJ167" s="74">
        <f t="shared" si="108"/>
        <v>7534704</v>
      </c>
      <c r="CK167" s="74">
        <f t="shared" si="108"/>
        <v>7534704</v>
      </c>
      <c r="CL167" s="74">
        <f t="shared" si="108"/>
        <v>7534704</v>
      </c>
      <c r="CM167" s="74">
        <f t="shared" si="108"/>
        <v>7534704</v>
      </c>
      <c r="CN167" s="74">
        <f t="shared" si="108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 s="124">
        <v>0</v>
      </c>
      <c r="H168" s="6">
        <v>142</v>
      </c>
      <c r="I168" s="2" t="s">
        <v>329</v>
      </c>
      <c r="J168" s="60"/>
      <c r="K168" s="61">
        <v>2180.6799999999998</v>
      </c>
      <c r="L168" s="62"/>
      <c r="M168" s="63">
        <v>377</v>
      </c>
      <c r="N168" s="64">
        <f t="shared" si="109"/>
        <v>113.1</v>
      </c>
      <c r="O168" s="64">
        <f t="shared" si="110"/>
        <v>1308.4100000000001</v>
      </c>
      <c r="P168" s="64">
        <f t="shared" si="111"/>
        <v>0</v>
      </c>
      <c r="Q168" s="64">
        <f t="shared" si="112"/>
        <v>0</v>
      </c>
      <c r="R168" s="65">
        <f t="shared" si="113"/>
        <v>0.17</v>
      </c>
      <c r="S168" s="65">
        <f t="shared" si="95"/>
        <v>0</v>
      </c>
      <c r="T168" s="64">
        <f t="shared" si="96"/>
        <v>0</v>
      </c>
      <c r="U168" s="64">
        <f t="shared" si="114"/>
        <v>0</v>
      </c>
      <c r="V168" s="63">
        <v>28</v>
      </c>
      <c r="W168" s="64">
        <f t="shared" si="115"/>
        <v>7</v>
      </c>
      <c r="X168" s="27">
        <f t="shared" si="116"/>
        <v>113.1</v>
      </c>
      <c r="Y168" s="11">
        <f t="shared" si="117"/>
        <v>2300.7799999999997</v>
      </c>
      <c r="Z168" s="123">
        <v>2604659105</v>
      </c>
      <c r="AA168" s="121">
        <v>14556</v>
      </c>
      <c r="AB168" s="27">
        <f t="shared" si="97"/>
        <v>178940.58</v>
      </c>
      <c r="AC168" s="10">
        <f t="shared" si="98"/>
        <v>0.64946300000000001</v>
      </c>
      <c r="AD168" s="121">
        <v>132500</v>
      </c>
      <c r="AE168" s="10">
        <f t="shared" si="99"/>
        <v>0.91159000000000001</v>
      </c>
      <c r="AF168" s="10">
        <f t="shared" si="127"/>
        <v>0.271899</v>
      </c>
      <c r="AG168" s="66">
        <f t="shared" si="100"/>
        <v>0.271899</v>
      </c>
      <c r="AH168" s="67">
        <f t="shared" si="101"/>
        <v>0</v>
      </c>
      <c r="AI168" s="68">
        <f t="shared" si="118"/>
        <v>0.271899</v>
      </c>
      <c r="AJ168" s="63">
        <v>0</v>
      </c>
      <c r="AK168">
        <v>0</v>
      </c>
      <c r="AL168" s="26">
        <f t="shared" si="119"/>
        <v>0</v>
      </c>
      <c r="AM168" s="63">
        <v>0</v>
      </c>
      <c r="AN168">
        <v>0</v>
      </c>
      <c r="AO168" s="26">
        <f t="shared" si="120"/>
        <v>0</v>
      </c>
      <c r="AP168" s="26">
        <f t="shared" si="102"/>
        <v>7209807</v>
      </c>
      <c r="AQ168" s="26">
        <f t="shared" si="121"/>
        <v>7209807</v>
      </c>
      <c r="AR168" s="69">
        <v>10699177</v>
      </c>
      <c r="AS168" s="69">
        <f t="shared" si="128"/>
        <v>7209807</v>
      </c>
      <c r="AT168" s="63">
        <v>9105528</v>
      </c>
      <c r="AU168" s="26">
        <f t="shared" si="129"/>
        <v>1895721</v>
      </c>
      <c r="AV168" s="70" t="str">
        <f t="shared" si="131"/>
        <v>No</v>
      </c>
      <c r="AW168" s="69">
        <f t="shared" si="122"/>
        <v>0</v>
      </c>
      <c r="AX168" s="71">
        <f t="shared" si="123"/>
        <v>9105528</v>
      </c>
      <c r="AY168" s="72">
        <f t="shared" si="130"/>
        <v>9105528</v>
      </c>
      <c r="AZ168" s="73">
        <f t="shared" si="124"/>
        <v>0</v>
      </c>
      <c r="BA168" s="73"/>
      <c r="BB168" s="73">
        <f t="shared" si="125"/>
        <v>12159.734348918686</v>
      </c>
      <c r="BC168" s="26"/>
      <c r="BE168" s="74">
        <f t="shared" si="126"/>
        <v>-1895721</v>
      </c>
      <c r="BF168" s="74">
        <f t="shared" si="103"/>
        <v>-1895721</v>
      </c>
      <c r="BG168" s="74">
        <f t="shared" si="103"/>
        <v>-1624822.4691000003</v>
      </c>
      <c r="BH168" s="74">
        <f t="shared" si="103"/>
        <v>-1353964.5635010302</v>
      </c>
      <c r="BI168" s="74">
        <f t="shared" si="103"/>
        <v>-1083171.6508008242</v>
      </c>
      <c r="BJ168" s="74">
        <f t="shared" si="103"/>
        <v>-812378.73810061812</v>
      </c>
      <c r="BK168" s="74">
        <f t="shared" si="103"/>
        <v>-541612.9046916822</v>
      </c>
      <c r="BL168" s="74">
        <f t="shared" si="103"/>
        <v>-270806.45234584063</v>
      </c>
      <c r="BM168" s="74"/>
      <c r="BO168" s="74">
        <f t="shared" si="104"/>
        <v>0</v>
      </c>
      <c r="BP168" s="74">
        <f t="shared" si="104"/>
        <v>-270898.53090000001</v>
      </c>
      <c r="BQ168" s="74">
        <f t="shared" si="104"/>
        <v>-270857.90559897001</v>
      </c>
      <c r="BR168" s="74">
        <f t="shared" si="104"/>
        <v>-270792.91270020604</v>
      </c>
      <c r="BS168" s="74">
        <f t="shared" si="104"/>
        <v>-270792.91270020604</v>
      </c>
      <c r="BT168" s="74">
        <f t="shared" si="104"/>
        <v>-270765.83340893599</v>
      </c>
      <c r="BU168" s="74">
        <f t="shared" si="104"/>
        <v>-270806.4523458411</v>
      </c>
      <c r="BV168" s="74">
        <f t="shared" si="94"/>
        <v>-270806.45234584063</v>
      </c>
      <c r="BX168" s="74">
        <f t="shared" si="105"/>
        <v>9105528</v>
      </c>
      <c r="BY168" s="74">
        <f t="shared" si="106"/>
        <v>8834629.4691000003</v>
      </c>
      <c r="BZ168" s="74">
        <f t="shared" si="106"/>
        <v>8563771.5635010302</v>
      </c>
      <c r="CA168" s="74">
        <f t="shared" si="106"/>
        <v>8292978.6508008242</v>
      </c>
      <c r="CB168" s="74">
        <f t="shared" si="106"/>
        <v>8022185.7381006181</v>
      </c>
      <c r="CC168" s="74">
        <f t="shared" si="106"/>
        <v>7751419.9046916822</v>
      </c>
      <c r="CD168" s="74">
        <f t="shared" si="106"/>
        <v>7480613.4523458406</v>
      </c>
      <c r="CE168" s="74">
        <f t="shared" si="106"/>
        <v>7209807</v>
      </c>
      <c r="CF168" s="74"/>
      <c r="CG168" s="74">
        <f t="shared" si="107"/>
        <v>9105528</v>
      </c>
      <c r="CH168" s="74">
        <f t="shared" si="108"/>
        <v>8834629.4691000003</v>
      </c>
      <c r="CI168" s="74">
        <f t="shared" si="108"/>
        <v>8563771.5635010302</v>
      </c>
      <c r="CJ168" s="74">
        <f t="shared" si="108"/>
        <v>8292978.6508008242</v>
      </c>
      <c r="CK168" s="74">
        <f t="shared" si="108"/>
        <v>8022185.7381006181</v>
      </c>
      <c r="CL168" s="74">
        <f t="shared" si="108"/>
        <v>7751419.9046916822</v>
      </c>
      <c r="CM168" s="74">
        <f t="shared" si="108"/>
        <v>7480613.4523458406</v>
      </c>
      <c r="CN168" s="74">
        <f t="shared" si="108"/>
        <v>7209807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 s="124">
        <v>15</v>
      </c>
      <c r="H169" s="6">
        <v>143</v>
      </c>
      <c r="I169" s="2" t="s">
        <v>330</v>
      </c>
      <c r="J169" s="60"/>
      <c r="K169" s="61">
        <v>4213.04</v>
      </c>
      <c r="L169" s="76"/>
      <c r="M169" s="63">
        <v>2737</v>
      </c>
      <c r="N169" s="64">
        <f t="shared" si="109"/>
        <v>821.1</v>
      </c>
      <c r="O169" s="64">
        <f t="shared" si="110"/>
        <v>2527.8200000000002</v>
      </c>
      <c r="P169" s="64">
        <f t="shared" si="111"/>
        <v>209.17999999999984</v>
      </c>
      <c r="Q169" s="64">
        <f t="shared" si="112"/>
        <v>31.38</v>
      </c>
      <c r="R169" s="65">
        <f t="shared" si="113"/>
        <v>0.65</v>
      </c>
      <c r="S169" s="65">
        <f t="shared" si="95"/>
        <v>5.0000000000000044E-2</v>
      </c>
      <c r="T169" s="64">
        <f t="shared" si="96"/>
        <v>210.65</v>
      </c>
      <c r="U169" s="64">
        <f t="shared" si="114"/>
        <v>31.6</v>
      </c>
      <c r="V169" s="63">
        <v>656</v>
      </c>
      <c r="W169" s="64">
        <f t="shared" si="115"/>
        <v>164</v>
      </c>
      <c r="X169" s="27">
        <f t="shared" si="116"/>
        <v>821.1</v>
      </c>
      <c r="Y169" s="11">
        <f t="shared" si="117"/>
        <v>5229.5200000000004</v>
      </c>
      <c r="Z169" s="123">
        <v>4682267629.6700001</v>
      </c>
      <c r="AA169" s="121">
        <v>35481</v>
      </c>
      <c r="AB169" s="27">
        <f t="shared" si="97"/>
        <v>131965.49</v>
      </c>
      <c r="AC169" s="10">
        <f t="shared" si="98"/>
        <v>0.47896699999999998</v>
      </c>
      <c r="AD169" s="121">
        <v>69611</v>
      </c>
      <c r="AE169" s="10">
        <f t="shared" si="99"/>
        <v>0.47891800000000001</v>
      </c>
      <c r="AF169" s="10">
        <f t="shared" si="127"/>
        <v>0.52104799999999996</v>
      </c>
      <c r="AG169" s="66">
        <f t="shared" si="100"/>
        <v>0.52104799999999996</v>
      </c>
      <c r="AH169" s="67">
        <f t="shared" si="101"/>
        <v>0.04</v>
      </c>
      <c r="AI169" s="68">
        <f t="shared" si="118"/>
        <v>0.56104799999999999</v>
      </c>
      <c r="AJ169" s="63">
        <v>0</v>
      </c>
      <c r="AK169">
        <v>0</v>
      </c>
      <c r="AL169" s="26">
        <f t="shared" si="119"/>
        <v>0</v>
      </c>
      <c r="AM169" s="63">
        <v>0</v>
      </c>
      <c r="AN169">
        <v>0</v>
      </c>
      <c r="AO169" s="26">
        <f t="shared" si="120"/>
        <v>0</v>
      </c>
      <c r="AP169" s="26">
        <f t="shared" si="102"/>
        <v>33814485</v>
      </c>
      <c r="AQ169" s="26">
        <f t="shared" si="121"/>
        <v>33814485</v>
      </c>
      <c r="AR169" s="69">
        <v>24482865</v>
      </c>
      <c r="AS169" s="69">
        <f t="shared" si="128"/>
        <v>33814485</v>
      </c>
      <c r="AT169" s="63">
        <v>33393085</v>
      </c>
      <c r="AU169" s="26">
        <f t="shared" si="129"/>
        <v>421400</v>
      </c>
      <c r="AV169" s="70" t="str">
        <f t="shared" si="131"/>
        <v>Yes</v>
      </c>
      <c r="AW169" s="69">
        <f t="shared" si="122"/>
        <v>421400</v>
      </c>
      <c r="AX169" s="71">
        <f t="shared" si="123"/>
        <v>33814485</v>
      </c>
      <c r="AY169" s="72">
        <f t="shared" si="130"/>
        <v>33814485</v>
      </c>
      <c r="AZ169" s="73">
        <f t="shared" si="124"/>
        <v>421400</v>
      </c>
      <c r="BA169" s="73"/>
      <c r="BB169" s="73">
        <f t="shared" si="125"/>
        <v>14305.636310122858</v>
      </c>
      <c r="BC169" s="26"/>
      <c r="BE169" s="74">
        <f t="shared" si="126"/>
        <v>0</v>
      </c>
      <c r="BF169" s="74">
        <f t="shared" si="103"/>
        <v>0</v>
      </c>
      <c r="BG169" s="74">
        <f t="shared" si="103"/>
        <v>0</v>
      </c>
      <c r="BH169" s="74">
        <f t="shared" si="103"/>
        <v>0</v>
      </c>
      <c r="BI169" s="74">
        <f t="shared" si="103"/>
        <v>0</v>
      </c>
      <c r="BJ169" s="74">
        <f t="shared" si="103"/>
        <v>0</v>
      </c>
      <c r="BK169" s="74">
        <f t="shared" si="103"/>
        <v>0</v>
      </c>
      <c r="BL169" s="74">
        <f t="shared" si="103"/>
        <v>0</v>
      </c>
      <c r="BM169" s="74"/>
      <c r="BO169" s="74">
        <f t="shared" si="104"/>
        <v>0</v>
      </c>
      <c r="BP169" s="74">
        <f t="shared" si="104"/>
        <v>0</v>
      </c>
      <c r="BQ169" s="74">
        <f t="shared" si="104"/>
        <v>0</v>
      </c>
      <c r="BR169" s="74">
        <f t="shared" si="104"/>
        <v>0</v>
      </c>
      <c r="BS169" s="74">
        <f t="shared" si="104"/>
        <v>0</v>
      </c>
      <c r="BT169" s="74">
        <f t="shared" si="104"/>
        <v>0</v>
      </c>
      <c r="BU169" s="74">
        <f t="shared" si="104"/>
        <v>0</v>
      </c>
      <c r="BV169" s="74">
        <f t="shared" si="94"/>
        <v>0</v>
      </c>
      <c r="BX169" s="74">
        <f t="shared" si="105"/>
        <v>33814485</v>
      </c>
      <c r="BY169" s="74">
        <f t="shared" si="106"/>
        <v>33814485</v>
      </c>
      <c r="BZ169" s="74">
        <f t="shared" si="106"/>
        <v>33814485</v>
      </c>
      <c r="CA169" s="74">
        <f t="shared" si="106"/>
        <v>33814485</v>
      </c>
      <c r="CB169" s="74">
        <f t="shared" si="106"/>
        <v>33814485</v>
      </c>
      <c r="CC169" s="74">
        <f t="shared" si="106"/>
        <v>33814485</v>
      </c>
      <c r="CD169" s="74">
        <f t="shared" si="106"/>
        <v>33814485</v>
      </c>
      <c r="CE169" s="74">
        <f t="shared" si="106"/>
        <v>33814485</v>
      </c>
      <c r="CF169" s="74"/>
      <c r="CG169" s="74">
        <f t="shared" si="107"/>
        <v>33814485</v>
      </c>
      <c r="CH169" s="74">
        <f t="shared" si="108"/>
        <v>33814485</v>
      </c>
      <c r="CI169" s="74">
        <f t="shared" si="108"/>
        <v>33814485</v>
      </c>
      <c r="CJ169" s="74">
        <f t="shared" si="108"/>
        <v>33814485</v>
      </c>
      <c r="CK169" s="74">
        <f t="shared" si="108"/>
        <v>33814485</v>
      </c>
      <c r="CL169" s="74">
        <f t="shared" si="108"/>
        <v>33814485</v>
      </c>
      <c r="CM169" s="74">
        <f t="shared" si="108"/>
        <v>33814485</v>
      </c>
      <c r="CN169" s="74">
        <f t="shared" si="108"/>
        <v>33814485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 s="124">
        <v>0</v>
      </c>
      <c r="H170" s="6">
        <v>144</v>
      </c>
      <c r="I170" s="2" t="s">
        <v>331</v>
      </c>
      <c r="J170" s="60"/>
      <c r="K170" s="61">
        <v>6780.83</v>
      </c>
      <c r="L170" s="62"/>
      <c r="M170" s="63">
        <v>1333</v>
      </c>
      <c r="N170" s="64">
        <f t="shared" si="109"/>
        <v>399.9</v>
      </c>
      <c r="O170" s="64">
        <f t="shared" si="110"/>
        <v>4068.5</v>
      </c>
      <c r="P170" s="64">
        <f t="shared" si="111"/>
        <v>0</v>
      </c>
      <c r="Q170" s="64">
        <f t="shared" si="112"/>
        <v>0</v>
      </c>
      <c r="R170" s="65">
        <f t="shared" si="113"/>
        <v>0.2</v>
      </c>
      <c r="S170" s="65">
        <f t="shared" si="95"/>
        <v>0</v>
      </c>
      <c r="T170" s="64">
        <f t="shared" si="96"/>
        <v>0</v>
      </c>
      <c r="U170" s="64">
        <f t="shared" si="114"/>
        <v>0</v>
      </c>
      <c r="V170" s="63">
        <v>321</v>
      </c>
      <c r="W170" s="64">
        <f t="shared" si="115"/>
        <v>80.25</v>
      </c>
      <c r="X170" s="27">
        <f t="shared" si="116"/>
        <v>399.9</v>
      </c>
      <c r="Y170" s="11">
        <f t="shared" si="117"/>
        <v>7260.98</v>
      </c>
      <c r="Z170" s="123">
        <v>9121406574.3299999</v>
      </c>
      <c r="AA170" s="121">
        <v>36928</v>
      </c>
      <c r="AB170" s="27">
        <f t="shared" si="97"/>
        <v>247005.16</v>
      </c>
      <c r="AC170" s="10">
        <f t="shared" si="98"/>
        <v>0.89650300000000005</v>
      </c>
      <c r="AD170" s="121">
        <v>163227</v>
      </c>
      <c r="AE170" s="10">
        <f t="shared" si="99"/>
        <v>1.122989</v>
      </c>
      <c r="AF170" s="10">
        <f t="shared" si="127"/>
        <v>3.5550999999999999E-2</v>
      </c>
      <c r="AG170" s="66">
        <f t="shared" si="100"/>
        <v>3.5550999999999999E-2</v>
      </c>
      <c r="AH170" s="67">
        <f t="shared" si="101"/>
        <v>0</v>
      </c>
      <c r="AI170" s="68">
        <f t="shared" si="118"/>
        <v>3.5550999999999999E-2</v>
      </c>
      <c r="AJ170" s="63">
        <v>0</v>
      </c>
      <c r="AK170">
        <v>0</v>
      </c>
      <c r="AL170" s="26">
        <f t="shared" si="119"/>
        <v>0</v>
      </c>
      <c r="AM170" s="63">
        <v>0</v>
      </c>
      <c r="AN170">
        <v>0</v>
      </c>
      <c r="AO170" s="26">
        <f t="shared" si="120"/>
        <v>0</v>
      </c>
      <c r="AP170" s="26">
        <f t="shared" si="102"/>
        <v>2975007</v>
      </c>
      <c r="AQ170" s="26">
        <f t="shared" si="121"/>
        <v>2975007</v>
      </c>
      <c r="AR170" s="69">
        <v>3418401</v>
      </c>
      <c r="AS170" s="69">
        <f t="shared" si="128"/>
        <v>2975007</v>
      </c>
      <c r="AT170" s="63">
        <v>3417049</v>
      </c>
      <c r="AU170" s="26">
        <f t="shared" si="129"/>
        <v>442042</v>
      </c>
      <c r="AV170" s="70" t="str">
        <f t="shared" si="131"/>
        <v>No</v>
      </c>
      <c r="AW170" s="69">
        <f t="shared" si="122"/>
        <v>0</v>
      </c>
      <c r="AX170" s="71">
        <f t="shared" si="123"/>
        <v>3417049</v>
      </c>
      <c r="AY170" s="72">
        <f t="shared" si="130"/>
        <v>3417049</v>
      </c>
      <c r="AZ170" s="73">
        <f t="shared" si="124"/>
        <v>0</v>
      </c>
      <c r="BA170" s="73"/>
      <c r="BB170" s="73">
        <f t="shared" si="125"/>
        <v>12341.084277293488</v>
      </c>
      <c r="BC170" s="26"/>
      <c r="BE170" s="74">
        <f t="shared" si="126"/>
        <v>-442042</v>
      </c>
      <c r="BF170" s="74">
        <f t="shared" si="103"/>
        <v>-442042</v>
      </c>
      <c r="BG170" s="74">
        <f t="shared" si="103"/>
        <v>-378874.19819999998</v>
      </c>
      <c r="BH170" s="74">
        <f t="shared" si="103"/>
        <v>-315715.86936005997</v>
      </c>
      <c r="BI170" s="74">
        <f t="shared" si="103"/>
        <v>-252572.69548804779</v>
      </c>
      <c r="BJ170" s="74">
        <f t="shared" si="103"/>
        <v>-189429.52161603607</v>
      </c>
      <c r="BK170" s="74">
        <f t="shared" si="103"/>
        <v>-126292.66206141142</v>
      </c>
      <c r="BL170" s="74">
        <f t="shared" si="103"/>
        <v>-63146.331030705944</v>
      </c>
      <c r="BM170" s="74"/>
      <c r="BO170" s="74">
        <f t="shared" si="104"/>
        <v>0</v>
      </c>
      <c r="BP170" s="74">
        <f t="shared" si="104"/>
        <v>-63167.801800000001</v>
      </c>
      <c r="BQ170" s="74">
        <f t="shared" si="104"/>
        <v>-63158.32883993999</v>
      </c>
      <c r="BR170" s="74">
        <f t="shared" si="104"/>
        <v>-63143.173872011997</v>
      </c>
      <c r="BS170" s="74">
        <f t="shared" si="104"/>
        <v>-63143.173872011947</v>
      </c>
      <c r="BT170" s="74">
        <f t="shared" si="104"/>
        <v>-63136.859554624818</v>
      </c>
      <c r="BU170" s="74">
        <f t="shared" si="104"/>
        <v>-63146.331030705711</v>
      </c>
      <c r="BV170" s="74">
        <f t="shared" si="94"/>
        <v>-63146.331030705944</v>
      </c>
      <c r="BX170" s="74">
        <f t="shared" si="105"/>
        <v>3417049</v>
      </c>
      <c r="BY170" s="74">
        <f t="shared" si="106"/>
        <v>3353881.1982</v>
      </c>
      <c r="BZ170" s="74">
        <f t="shared" si="106"/>
        <v>3290722.86936006</v>
      </c>
      <c r="CA170" s="74">
        <f t="shared" si="106"/>
        <v>3227579.6954880478</v>
      </c>
      <c r="CB170" s="74">
        <f t="shared" si="106"/>
        <v>3164436.5216160361</v>
      </c>
      <c r="CC170" s="74">
        <f t="shared" si="106"/>
        <v>3101299.6620614114</v>
      </c>
      <c r="CD170" s="74">
        <f t="shared" si="106"/>
        <v>3038153.3310307059</v>
      </c>
      <c r="CE170" s="74">
        <f t="shared" si="106"/>
        <v>2975007</v>
      </c>
      <c r="CF170" s="74"/>
      <c r="CG170" s="74">
        <f t="shared" si="107"/>
        <v>3417049</v>
      </c>
      <c r="CH170" s="74">
        <f t="shared" si="108"/>
        <v>3353881.1982</v>
      </c>
      <c r="CI170" s="74">
        <f t="shared" si="108"/>
        <v>3290722.86936006</v>
      </c>
      <c r="CJ170" s="74">
        <f t="shared" si="108"/>
        <v>3227579.6954880478</v>
      </c>
      <c r="CK170" s="74">
        <f t="shared" si="108"/>
        <v>3164436.5216160361</v>
      </c>
      <c r="CL170" s="74">
        <f t="shared" si="108"/>
        <v>3101299.6620614114</v>
      </c>
      <c r="CM170" s="74">
        <f t="shared" si="108"/>
        <v>3038153.3310307059</v>
      </c>
      <c r="CN170" s="74">
        <f t="shared" si="108"/>
        <v>2975007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 s="124">
        <v>0</v>
      </c>
      <c r="H171" s="6">
        <v>145</v>
      </c>
      <c r="I171" s="2" t="s">
        <v>332</v>
      </c>
      <c r="J171" s="60"/>
      <c r="K171" s="61">
        <v>71.680000000000007</v>
      </c>
      <c r="L171" s="62"/>
      <c r="M171" s="63">
        <v>17</v>
      </c>
      <c r="N171" s="64">
        <f t="shared" si="109"/>
        <v>5.0999999999999996</v>
      </c>
      <c r="O171" s="64">
        <f t="shared" si="110"/>
        <v>43.01</v>
      </c>
      <c r="P171" s="64">
        <f t="shared" si="111"/>
        <v>0</v>
      </c>
      <c r="Q171" s="64">
        <f t="shared" si="112"/>
        <v>0</v>
      </c>
      <c r="R171" s="65">
        <f t="shared" si="113"/>
        <v>0.24</v>
      </c>
      <c r="S171" s="65">
        <f t="shared" si="95"/>
        <v>0</v>
      </c>
      <c r="T171" s="64">
        <f t="shared" si="96"/>
        <v>0</v>
      </c>
      <c r="U171" s="64">
        <f t="shared" si="114"/>
        <v>0</v>
      </c>
      <c r="V171" s="63">
        <v>0</v>
      </c>
      <c r="W171" s="64">
        <f t="shared" si="115"/>
        <v>0</v>
      </c>
      <c r="X171" s="27">
        <f t="shared" si="116"/>
        <v>5.0999999999999996</v>
      </c>
      <c r="Y171" s="11">
        <f t="shared" si="117"/>
        <v>76.78</v>
      </c>
      <c r="Z171" s="123">
        <v>195989743.66999999</v>
      </c>
      <c r="AA171" s="121">
        <v>991</v>
      </c>
      <c r="AB171" s="27">
        <f t="shared" si="97"/>
        <v>197769.67</v>
      </c>
      <c r="AC171" s="10">
        <f t="shared" si="98"/>
        <v>0.71780299999999997</v>
      </c>
      <c r="AD171" s="121">
        <v>89375</v>
      </c>
      <c r="AE171" s="10">
        <f t="shared" si="99"/>
        <v>0.61489300000000002</v>
      </c>
      <c r="AF171" s="10">
        <f t="shared" si="127"/>
        <v>0.31307000000000001</v>
      </c>
      <c r="AG171" s="66">
        <f t="shared" si="100"/>
        <v>0.31307000000000001</v>
      </c>
      <c r="AH171" s="67">
        <f t="shared" si="101"/>
        <v>0</v>
      </c>
      <c r="AI171" s="68">
        <f t="shared" si="118"/>
        <v>0.31307000000000001</v>
      </c>
      <c r="AJ171" s="63">
        <v>0</v>
      </c>
      <c r="AK171">
        <v>0</v>
      </c>
      <c r="AL171" s="26">
        <f t="shared" si="119"/>
        <v>0</v>
      </c>
      <c r="AM171" s="63">
        <v>23</v>
      </c>
      <c r="AN171">
        <v>4</v>
      </c>
      <c r="AO171" s="26">
        <f t="shared" si="120"/>
        <v>9200</v>
      </c>
      <c r="AP171" s="26">
        <f t="shared" si="102"/>
        <v>277032</v>
      </c>
      <c r="AQ171" s="26">
        <f t="shared" si="121"/>
        <v>286232</v>
      </c>
      <c r="AR171" s="69">
        <v>237166</v>
      </c>
      <c r="AS171" s="69">
        <f t="shared" si="128"/>
        <v>286232</v>
      </c>
      <c r="AT171" s="63">
        <v>211728</v>
      </c>
      <c r="AU171" s="26">
        <f t="shared" si="129"/>
        <v>74504</v>
      </c>
      <c r="AV171" s="70" t="str">
        <f t="shared" si="131"/>
        <v>Yes</v>
      </c>
      <c r="AW171" s="69">
        <f t="shared" si="122"/>
        <v>74504</v>
      </c>
      <c r="AX171" s="71">
        <f t="shared" si="123"/>
        <v>286232</v>
      </c>
      <c r="AY171" s="72">
        <f t="shared" si="130"/>
        <v>286232</v>
      </c>
      <c r="AZ171" s="73">
        <f t="shared" si="124"/>
        <v>74504</v>
      </c>
      <c r="BA171" s="73"/>
      <c r="BB171" s="73">
        <f t="shared" si="125"/>
        <v>12344.998604910714</v>
      </c>
      <c r="BC171" s="26"/>
      <c r="BE171" s="74">
        <f t="shared" si="126"/>
        <v>0</v>
      </c>
      <c r="BF171" s="74">
        <f t="shared" si="103"/>
        <v>0</v>
      </c>
      <c r="BG171" s="74">
        <f t="shared" si="103"/>
        <v>0</v>
      </c>
      <c r="BH171" s="74">
        <f t="shared" si="103"/>
        <v>0</v>
      </c>
      <c r="BI171" s="74">
        <f t="shared" si="103"/>
        <v>0</v>
      </c>
      <c r="BJ171" s="74">
        <f t="shared" si="103"/>
        <v>0</v>
      </c>
      <c r="BK171" s="74">
        <f t="shared" si="103"/>
        <v>0</v>
      </c>
      <c r="BL171" s="74">
        <f t="shared" si="103"/>
        <v>0</v>
      </c>
      <c r="BM171" s="74"/>
      <c r="BO171" s="74">
        <f t="shared" si="104"/>
        <v>0</v>
      </c>
      <c r="BP171" s="74">
        <f t="shared" si="104"/>
        <v>0</v>
      </c>
      <c r="BQ171" s="74">
        <f t="shared" si="104"/>
        <v>0</v>
      </c>
      <c r="BR171" s="74">
        <f t="shared" si="104"/>
        <v>0</v>
      </c>
      <c r="BS171" s="74">
        <f t="shared" si="104"/>
        <v>0</v>
      </c>
      <c r="BT171" s="74">
        <f t="shared" si="104"/>
        <v>0</v>
      </c>
      <c r="BU171" s="74">
        <f t="shared" si="104"/>
        <v>0</v>
      </c>
      <c r="BV171" s="74">
        <f t="shared" si="94"/>
        <v>0</v>
      </c>
      <c r="BX171" s="74">
        <f t="shared" si="105"/>
        <v>286232</v>
      </c>
      <c r="BY171" s="74">
        <f t="shared" si="106"/>
        <v>286232</v>
      </c>
      <c r="BZ171" s="74">
        <f t="shared" si="106"/>
        <v>286232</v>
      </c>
      <c r="CA171" s="74">
        <f t="shared" si="106"/>
        <v>286232</v>
      </c>
      <c r="CB171" s="74">
        <f t="shared" si="106"/>
        <v>286232</v>
      </c>
      <c r="CC171" s="74">
        <f t="shared" si="106"/>
        <v>286232</v>
      </c>
      <c r="CD171" s="74">
        <f t="shared" si="106"/>
        <v>286232</v>
      </c>
      <c r="CE171" s="74">
        <f t="shared" si="106"/>
        <v>286232</v>
      </c>
      <c r="CF171" s="74"/>
      <c r="CG171" s="74">
        <f t="shared" si="107"/>
        <v>286232</v>
      </c>
      <c r="CH171" s="74">
        <f t="shared" ref="CH171:CN186" si="132">IF(OR($C171=1,$B171=1),MAX(BY171,CG171,$AR171),BY171)</f>
        <v>286232</v>
      </c>
      <c r="CI171" s="74">
        <f t="shared" si="132"/>
        <v>286232</v>
      </c>
      <c r="CJ171" s="74">
        <f t="shared" si="132"/>
        <v>286232</v>
      </c>
      <c r="CK171" s="74">
        <f t="shared" si="132"/>
        <v>286232</v>
      </c>
      <c r="CL171" s="74">
        <f t="shared" si="132"/>
        <v>286232</v>
      </c>
      <c r="CM171" s="74">
        <f t="shared" si="132"/>
        <v>286232</v>
      </c>
      <c r="CN171" s="74">
        <f t="shared" si="132"/>
        <v>286232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 s="124">
        <v>16</v>
      </c>
      <c r="H172" s="6">
        <v>146</v>
      </c>
      <c r="I172" s="2" t="s">
        <v>333</v>
      </c>
      <c r="J172" s="60"/>
      <c r="K172" s="61">
        <v>3373.62</v>
      </c>
      <c r="L172" s="76"/>
      <c r="M172" s="63">
        <v>1926</v>
      </c>
      <c r="N172" s="64">
        <f t="shared" si="109"/>
        <v>577.79999999999995</v>
      </c>
      <c r="O172" s="64">
        <f t="shared" si="110"/>
        <v>2024.17</v>
      </c>
      <c r="P172" s="64">
        <f t="shared" si="111"/>
        <v>0</v>
      </c>
      <c r="Q172" s="64">
        <f t="shared" si="112"/>
        <v>0</v>
      </c>
      <c r="R172" s="65">
        <f t="shared" si="113"/>
        <v>0.56999999999999995</v>
      </c>
      <c r="S172" s="65">
        <f t="shared" si="95"/>
        <v>0</v>
      </c>
      <c r="T172" s="64">
        <f t="shared" si="96"/>
        <v>0</v>
      </c>
      <c r="U172" s="64">
        <f t="shared" si="114"/>
        <v>0</v>
      </c>
      <c r="V172" s="63">
        <v>138</v>
      </c>
      <c r="W172" s="64">
        <f t="shared" si="115"/>
        <v>34.5</v>
      </c>
      <c r="X172" s="27">
        <f t="shared" si="116"/>
        <v>577.79999999999995</v>
      </c>
      <c r="Y172" s="11">
        <f t="shared" si="117"/>
        <v>3985.92</v>
      </c>
      <c r="Z172" s="123">
        <v>3952173227.3299999</v>
      </c>
      <c r="AA172" s="121">
        <v>30377</v>
      </c>
      <c r="AB172" s="27">
        <f t="shared" si="97"/>
        <v>130104.13</v>
      </c>
      <c r="AC172" s="10">
        <f t="shared" si="98"/>
        <v>0.47221200000000002</v>
      </c>
      <c r="AD172" s="121">
        <v>80766</v>
      </c>
      <c r="AE172" s="10">
        <f t="shared" si="99"/>
        <v>0.55566400000000005</v>
      </c>
      <c r="AF172" s="10">
        <f t="shared" si="127"/>
        <v>0.50275199999999998</v>
      </c>
      <c r="AG172" s="66">
        <f t="shared" si="100"/>
        <v>0.50275199999999998</v>
      </c>
      <c r="AH172" s="67">
        <f t="shared" si="101"/>
        <v>0.03</v>
      </c>
      <c r="AI172" s="68">
        <f t="shared" si="118"/>
        <v>0.532752</v>
      </c>
      <c r="AJ172" s="63">
        <v>0</v>
      </c>
      <c r="AK172">
        <v>0</v>
      </c>
      <c r="AL172" s="26">
        <f t="shared" si="119"/>
        <v>0</v>
      </c>
      <c r="AM172" s="63">
        <v>0</v>
      </c>
      <c r="AN172">
        <v>0</v>
      </c>
      <c r="AO172" s="26">
        <f t="shared" si="120"/>
        <v>0</v>
      </c>
      <c r="AP172" s="26">
        <f t="shared" si="102"/>
        <v>24473416</v>
      </c>
      <c r="AQ172" s="26">
        <f t="shared" si="121"/>
        <v>24473416</v>
      </c>
      <c r="AR172" s="69">
        <v>19250233</v>
      </c>
      <c r="AS172" s="69">
        <f t="shared" si="128"/>
        <v>24473416</v>
      </c>
      <c r="AT172" s="63">
        <v>23038115</v>
      </c>
      <c r="AU172" s="26">
        <f t="shared" si="129"/>
        <v>1435301</v>
      </c>
      <c r="AV172" s="70" t="str">
        <f t="shared" si="131"/>
        <v>Yes</v>
      </c>
      <c r="AW172" s="69">
        <f t="shared" si="122"/>
        <v>1435301</v>
      </c>
      <c r="AX172" s="71">
        <f t="shared" si="123"/>
        <v>24473416</v>
      </c>
      <c r="AY172" s="72">
        <f t="shared" si="130"/>
        <v>24473416</v>
      </c>
      <c r="AZ172" s="73">
        <f t="shared" si="124"/>
        <v>1435301</v>
      </c>
      <c r="BA172" s="73"/>
      <c r="BB172" s="73">
        <f t="shared" si="125"/>
        <v>13616.74640297366</v>
      </c>
      <c r="BC172" s="26"/>
      <c r="BE172" s="74">
        <f t="shared" si="126"/>
        <v>0</v>
      </c>
      <c r="BF172" s="74">
        <f t="shared" si="103"/>
        <v>0</v>
      </c>
      <c r="BG172" s="74">
        <f t="shared" si="103"/>
        <v>0</v>
      </c>
      <c r="BH172" s="74">
        <f t="shared" si="103"/>
        <v>0</v>
      </c>
      <c r="BI172" s="74">
        <f t="shared" si="103"/>
        <v>0</v>
      </c>
      <c r="BJ172" s="74">
        <f t="shared" si="103"/>
        <v>0</v>
      </c>
      <c r="BK172" s="74">
        <f t="shared" si="103"/>
        <v>0</v>
      </c>
      <c r="BL172" s="74">
        <f t="shared" si="103"/>
        <v>0</v>
      </c>
      <c r="BM172" s="74"/>
      <c r="BO172" s="74">
        <f t="shared" si="104"/>
        <v>0</v>
      </c>
      <c r="BP172" s="74">
        <f t="shared" si="104"/>
        <v>0</v>
      </c>
      <c r="BQ172" s="74">
        <f t="shared" si="104"/>
        <v>0</v>
      </c>
      <c r="BR172" s="74">
        <f t="shared" si="104"/>
        <v>0</v>
      </c>
      <c r="BS172" s="74">
        <f t="shared" si="104"/>
        <v>0</v>
      </c>
      <c r="BT172" s="74">
        <f t="shared" si="104"/>
        <v>0</v>
      </c>
      <c r="BU172" s="74">
        <f t="shared" si="104"/>
        <v>0</v>
      </c>
      <c r="BV172" s="74">
        <f t="shared" si="94"/>
        <v>0</v>
      </c>
      <c r="BX172" s="74">
        <f t="shared" si="105"/>
        <v>24473416</v>
      </c>
      <c r="BY172" s="74">
        <f t="shared" si="106"/>
        <v>24473416</v>
      </c>
      <c r="BZ172" s="74">
        <f t="shared" si="106"/>
        <v>24473416</v>
      </c>
      <c r="CA172" s="74">
        <f t="shared" si="106"/>
        <v>24473416</v>
      </c>
      <c r="CB172" s="74">
        <f t="shared" si="106"/>
        <v>24473416</v>
      </c>
      <c r="CC172" s="74">
        <f t="shared" si="106"/>
        <v>24473416</v>
      </c>
      <c r="CD172" s="74">
        <f t="shared" si="106"/>
        <v>24473416</v>
      </c>
      <c r="CE172" s="74">
        <f t="shared" si="106"/>
        <v>24473416</v>
      </c>
      <c r="CF172" s="74"/>
      <c r="CG172" s="74">
        <f t="shared" si="107"/>
        <v>24473416</v>
      </c>
      <c r="CH172" s="74">
        <f t="shared" si="132"/>
        <v>24473416</v>
      </c>
      <c r="CI172" s="74">
        <f t="shared" si="132"/>
        <v>24473416</v>
      </c>
      <c r="CJ172" s="74">
        <f t="shared" si="132"/>
        <v>24473416</v>
      </c>
      <c r="CK172" s="74">
        <f t="shared" si="132"/>
        <v>24473416</v>
      </c>
      <c r="CL172" s="74">
        <f t="shared" si="132"/>
        <v>24473416</v>
      </c>
      <c r="CM172" s="74">
        <f t="shared" si="132"/>
        <v>24473416</v>
      </c>
      <c r="CN172" s="74">
        <f t="shared" si="132"/>
        <v>24473416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 s="124">
        <v>0</v>
      </c>
      <c r="H173" s="6">
        <v>147</v>
      </c>
      <c r="I173" s="2" t="s">
        <v>334</v>
      </c>
      <c r="J173" s="60"/>
      <c r="K173" s="61">
        <v>280.88</v>
      </c>
      <c r="L173" s="76"/>
      <c r="M173" s="63">
        <v>98</v>
      </c>
      <c r="N173" s="64">
        <f t="shared" si="109"/>
        <v>29.4</v>
      </c>
      <c r="O173" s="64">
        <f t="shared" si="110"/>
        <v>168.53</v>
      </c>
      <c r="P173" s="64">
        <f t="shared" si="111"/>
        <v>0</v>
      </c>
      <c r="Q173" s="64">
        <f t="shared" si="112"/>
        <v>0</v>
      </c>
      <c r="R173" s="65">
        <f t="shared" si="113"/>
        <v>0.35</v>
      </c>
      <c r="S173" s="65">
        <f t="shared" si="95"/>
        <v>0</v>
      </c>
      <c r="T173" s="64">
        <f t="shared" si="96"/>
        <v>0</v>
      </c>
      <c r="U173" s="64">
        <f t="shared" si="114"/>
        <v>0</v>
      </c>
      <c r="V173" s="63">
        <v>9</v>
      </c>
      <c r="W173" s="64">
        <f t="shared" si="115"/>
        <v>2.25</v>
      </c>
      <c r="X173" s="27">
        <f t="shared" si="116"/>
        <v>29.4</v>
      </c>
      <c r="Y173" s="11">
        <f t="shared" si="117"/>
        <v>312.52999999999997</v>
      </c>
      <c r="Z173" s="123">
        <v>505762975.32999998</v>
      </c>
      <c r="AA173" s="121">
        <v>2587</v>
      </c>
      <c r="AB173" s="27">
        <f t="shared" si="97"/>
        <v>195501.73</v>
      </c>
      <c r="AC173" s="10">
        <f t="shared" si="98"/>
        <v>0.70957099999999995</v>
      </c>
      <c r="AD173" s="121">
        <v>92438</v>
      </c>
      <c r="AE173" s="10">
        <f t="shared" si="99"/>
        <v>0.63596600000000003</v>
      </c>
      <c r="AF173" s="10">
        <f t="shared" si="127"/>
        <v>0.31251099999999998</v>
      </c>
      <c r="AG173" s="66">
        <f t="shared" si="100"/>
        <v>0.31251099999999998</v>
      </c>
      <c r="AH173" s="67">
        <f t="shared" si="101"/>
        <v>0</v>
      </c>
      <c r="AI173" s="68">
        <f t="shared" si="118"/>
        <v>0.31251099999999998</v>
      </c>
      <c r="AJ173" s="63">
        <v>0</v>
      </c>
      <c r="AK173">
        <v>0</v>
      </c>
      <c r="AL173" s="26">
        <f t="shared" si="119"/>
        <v>0</v>
      </c>
      <c r="AM173" s="63">
        <v>36</v>
      </c>
      <c r="AN173">
        <v>4</v>
      </c>
      <c r="AO173" s="26">
        <f t="shared" si="120"/>
        <v>14400</v>
      </c>
      <c r="AP173" s="26">
        <f t="shared" si="102"/>
        <v>1125636</v>
      </c>
      <c r="AQ173" s="26">
        <f t="shared" si="121"/>
        <v>1140036</v>
      </c>
      <c r="AR173" s="69">
        <v>2502621</v>
      </c>
      <c r="AS173" s="69">
        <f t="shared" si="128"/>
        <v>1140036</v>
      </c>
      <c r="AT173" s="63">
        <v>2117243</v>
      </c>
      <c r="AU173" s="26">
        <f t="shared" si="129"/>
        <v>977207</v>
      </c>
      <c r="AV173" s="70" t="str">
        <f t="shared" si="131"/>
        <v>No</v>
      </c>
      <c r="AW173" s="69">
        <f t="shared" si="122"/>
        <v>0</v>
      </c>
      <c r="AX173" s="71">
        <f t="shared" si="123"/>
        <v>2117243</v>
      </c>
      <c r="AY173" s="72">
        <f t="shared" si="130"/>
        <v>2117243</v>
      </c>
      <c r="AZ173" s="73">
        <f t="shared" si="124"/>
        <v>0</v>
      </c>
      <c r="BA173" s="73"/>
      <c r="BB173" s="73">
        <f t="shared" si="125"/>
        <v>12823.655119624038</v>
      </c>
      <c r="BC173" s="26"/>
      <c r="BE173" s="74">
        <f t="shared" si="126"/>
        <v>-977207</v>
      </c>
      <c r="BF173" s="74">
        <f t="shared" si="103"/>
        <v>-977207</v>
      </c>
      <c r="BG173" s="74">
        <f t="shared" si="103"/>
        <v>-837564.11969999992</v>
      </c>
      <c r="BH173" s="74">
        <f t="shared" si="103"/>
        <v>-697942.18094600993</v>
      </c>
      <c r="BI173" s="74">
        <f t="shared" si="103"/>
        <v>-558353.74475680804</v>
      </c>
      <c r="BJ173" s="74">
        <f t="shared" si="103"/>
        <v>-418765.30856760591</v>
      </c>
      <c r="BK173" s="74">
        <f t="shared" si="103"/>
        <v>-279190.83122202288</v>
      </c>
      <c r="BL173" s="74">
        <f t="shared" si="103"/>
        <v>-139595.41561101144</v>
      </c>
      <c r="BM173" s="74"/>
      <c r="BO173" s="74">
        <f t="shared" si="104"/>
        <v>0</v>
      </c>
      <c r="BP173" s="74">
        <f t="shared" si="104"/>
        <v>-139642.88029999999</v>
      </c>
      <c r="BQ173" s="74">
        <f t="shared" si="104"/>
        <v>-139621.93875398999</v>
      </c>
      <c r="BR173" s="74">
        <f t="shared" si="104"/>
        <v>-139588.43618920198</v>
      </c>
      <c r="BS173" s="74">
        <f t="shared" si="104"/>
        <v>-139588.43618920201</v>
      </c>
      <c r="BT173" s="74">
        <f t="shared" si="104"/>
        <v>-139574.47734558306</v>
      </c>
      <c r="BU173" s="74">
        <f t="shared" si="104"/>
        <v>-139595.41561101144</v>
      </c>
      <c r="BV173" s="74">
        <f t="shared" si="94"/>
        <v>-139595.41561101144</v>
      </c>
      <c r="BX173" s="74">
        <f t="shared" si="105"/>
        <v>2117243</v>
      </c>
      <c r="BY173" s="74">
        <f t="shared" si="106"/>
        <v>1977600.1196999999</v>
      </c>
      <c r="BZ173" s="74">
        <f t="shared" si="106"/>
        <v>1837978.1809460099</v>
      </c>
      <c r="CA173" s="74">
        <f t="shared" si="106"/>
        <v>1698389.744756808</v>
      </c>
      <c r="CB173" s="74">
        <f t="shared" si="106"/>
        <v>1558801.3085676059</v>
      </c>
      <c r="CC173" s="74">
        <f t="shared" si="106"/>
        <v>1419226.8312220229</v>
      </c>
      <c r="CD173" s="74">
        <f t="shared" si="106"/>
        <v>1279631.4156110114</v>
      </c>
      <c r="CE173" s="74">
        <f t="shared" si="106"/>
        <v>1140036</v>
      </c>
      <c r="CF173" s="74"/>
      <c r="CG173" s="74">
        <f t="shared" si="107"/>
        <v>2117243</v>
      </c>
      <c r="CH173" s="74">
        <f t="shared" si="132"/>
        <v>1977600.1196999999</v>
      </c>
      <c r="CI173" s="74">
        <f t="shared" si="132"/>
        <v>1837978.1809460099</v>
      </c>
      <c r="CJ173" s="74">
        <f t="shared" si="132"/>
        <v>1698389.744756808</v>
      </c>
      <c r="CK173" s="74">
        <f t="shared" si="132"/>
        <v>1558801.3085676059</v>
      </c>
      <c r="CL173" s="74">
        <f t="shared" si="132"/>
        <v>1419226.8312220229</v>
      </c>
      <c r="CM173" s="74">
        <f t="shared" si="132"/>
        <v>1279631.4156110114</v>
      </c>
      <c r="CN173" s="74">
        <f t="shared" si="132"/>
        <v>1140036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 s="124">
        <v>0</v>
      </c>
      <c r="H174" s="6">
        <v>148</v>
      </c>
      <c r="I174" s="2" t="s">
        <v>335</v>
      </c>
      <c r="J174" s="60"/>
      <c r="K174" s="61">
        <v>5247.19</v>
      </c>
      <c r="L174" s="62"/>
      <c r="M174" s="63">
        <v>1854</v>
      </c>
      <c r="N174" s="64">
        <f t="shared" si="109"/>
        <v>556.20000000000005</v>
      </c>
      <c r="O174" s="64">
        <f t="shared" si="110"/>
        <v>3148.31</v>
      </c>
      <c r="P174" s="64">
        <f t="shared" si="111"/>
        <v>0</v>
      </c>
      <c r="Q174" s="64">
        <f t="shared" si="112"/>
        <v>0</v>
      </c>
      <c r="R174" s="65">
        <f t="shared" si="113"/>
        <v>0.35</v>
      </c>
      <c r="S174" s="65">
        <f t="shared" si="95"/>
        <v>0</v>
      </c>
      <c r="T174" s="64">
        <f t="shared" si="96"/>
        <v>0</v>
      </c>
      <c r="U174" s="64">
        <f t="shared" si="114"/>
        <v>0</v>
      </c>
      <c r="V174" s="63">
        <v>410</v>
      </c>
      <c r="W174" s="64">
        <f t="shared" si="115"/>
        <v>102.5</v>
      </c>
      <c r="X174" s="27">
        <f t="shared" si="116"/>
        <v>556.20000000000005</v>
      </c>
      <c r="Y174" s="11">
        <f t="shared" si="117"/>
        <v>5905.8899999999994</v>
      </c>
      <c r="Z174" s="123">
        <v>8624598481.3299999</v>
      </c>
      <c r="AA174" s="121">
        <v>44039</v>
      </c>
      <c r="AB174" s="27">
        <f t="shared" si="97"/>
        <v>195840.02</v>
      </c>
      <c r="AC174" s="10">
        <f t="shared" si="98"/>
        <v>0.71079899999999996</v>
      </c>
      <c r="AD174" s="121">
        <v>101572</v>
      </c>
      <c r="AE174" s="10">
        <f t="shared" si="99"/>
        <v>0.69880799999999998</v>
      </c>
      <c r="AF174" s="10">
        <f t="shared" si="127"/>
        <v>0.292798</v>
      </c>
      <c r="AG174" s="66">
        <f t="shared" si="100"/>
        <v>0.292798</v>
      </c>
      <c r="AH174" s="67">
        <f t="shared" si="101"/>
        <v>0</v>
      </c>
      <c r="AI174" s="68">
        <f t="shared" si="118"/>
        <v>0.292798</v>
      </c>
      <c r="AJ174" s="63">
        <v>0</v>
      </c>
      <c r="AK174">
        <v>0</v>
      </c>
      <c r="AL174" s="26">
        <f t="shared" si="119"/>
        <v>0</v>
      </c>
      <c r="AM174" s="63">
        <v>0</v>
      </c>
      <c r="AN174">
        <v>0</v>
      </c>
      <c r="AO174" s="26">
        <f t="shared" si="120"/>
        <v>0</v>
      </c>
      <c r="AP174" s="26">
        <f t="shared" si="102"/>
        <v>19929408</v>
      </c>
      <c r="AQ174" s="26">
        <f t="shared" si="121"/>
        <v>19929408</v>
      </c>
      <c r="AR174" s="69">
        <v>21301522</v>
      </c>
      <c r="AS174" s="69">
        <f t="shared" si="128"/>
        <v>19929408</v>
      </c>
      <c r="AT174" s="63">
        <v>21286162</v>
      </c>
      <c r="AU174" s="26">
        <f t="shared" si="129"/>
        <v>1356754</v>
      </c>
      <c r="AV174" s="70" t="str">
        <f t="shared" si="131"/>
        <v>No</v>
      </c>
      <c r="AW174" s="69">
        <f t="shared" si="122"/>
        <v>0</v>
      </c>
      <c r="AX174" s="71">
        <f t="shared" si="123"/>
        <v>21286162</v>
      </c>
      <c r="AY174" s="72">
        <f t="shared" si="130"/>
        <v>21286162</v>
      </c>
      <c r="AZ174" s="73">
        <f t="shared" si="124"/>
        <v>0</v>
      </c>
      <c r="BA174" s="73"/>
      <c r="BB174" s="73">
        <f t="shared" si="125"/>
        <v>12971.77770387579</v>
      </c>
      <c r="BC174" s="26"/>
      <c r="BE174" s="74">
        <f t="shared" si="126"/>
        <v>-1356754</v>
      </c>
      <c r="BF174" s="74">
        <f t="shared" si="103"/>
        <v>-1356754</v>
      </c>
      <c r="BG174" s="74">
        <f t="shared" si="103"/>
        <v>-1162873.8533999994</v>
      </c>
      <c r="BH174" s="74">
        <f t="shared" si="103"/>
        <v>-969022.78203821927</v>
      </c>
      <c r="BI174" s="74">
        <f t="shared" si="103"/>
        <v>-775218.22563057393</v>
      </c>
      <c r="BJ174" s="74">
        <f t="shared" si="103"/>
        <v>-581413.66922292858</v>
      </c>
      <c r="BK174" s="74">
        <f t="shared" si="103"/>
        <v>-387628.49327092618</v>
      </c>
      <c r="BL174" s="74">
        <f t="shared" si="103"/>
        <v>-193814.24663546309</v>
      </c>
      <c r="BM174" s="74"/>
      <c r="BO174" s="74">
        <f t="shared" si="104"/>
        <v>0</v>
      </c>
      <c r="BP174" s="74">
        <f t="shared" si="104"/>
        <v>-193880.14660000001</v>
      </c>
      <c r="BQ174" s="74">
        <f t="shared" si="104"/>
        <v>-193851.0713617799</v>
      </c>
      <c r="BR174" s="74">
        <f t="shared" si="104"/>
        <v>-193804.55640764386</v>
      </c>
      <c r="BS174" s="74">
        <f t="shared" si="104"/>
        <v>-193804.55640764348</v>
      </c>
      <c r="BT174" s="74">
        <f t="shared" si="104"/>
        <v>-193785.17595200209</v>
      </c>
      <c r="BU174" s="74">
        <f t="shared" si="104"/>
        <v>-193814.24663546309</v>
      </c>
      <c r="BV174" s="74">
        <f t="shared" si="94"/>
        <v>-193814.24663546309</v>
      </c>
      <c r="BX174" s="74">
        <f t="shared" si="105"/>
        <v>21286162</v>
      </c>
      <c r="BY174" s="74">
        <f t="shared" si="106"/>
        <v>21092281.853399999</v>
      </c>
      <c r="BZ174" s="74">
        <f t="shared" si="106"/>
        <v>20898430.782038219</v>
      </c>
      <c r="CA174" s="74">
        <f t="shared" si="106"/>
        <v>20704626.225630574</v>
      </c>
      <c r="CB174" s="74">
        <f t="shared" si="106"/>
        <v>20510821.669222929</v>
      </c>
      <c r="CC174" s="74">
        <f t="shared" si="106"/>
        <v>20317036.493270926</v>
      </c>
      <c r="CD174" s="74">
        <f t="shared" si="106"/>
        <v>20123222.246635463</v>
      </c>
      <c r="CE174" s="74">
        <f t="shared" si="106"/>
        <v>19929408</v>
      </c>
      <c r="CF174" s="74"/>
      <c r="CG174" s="74">
        <f t="shared" si="107"/>
        <v>21286162</v>
      </c>
      <c r="CH174" s="74">
        <f t="shared" si="132"/>
        <v>21092281.853399999</v>
      </c>
      <c r="CI174" s="74">
        <f t="shared" si="132"/>
        <v>20898430.782038219</v>
      </c>
      <c r="CJ174" s="74">
        <f t="shared" si="132"/>
        <v>20704626.225630574</v>
      </c>
      <c r="CK174" s="74">
        <f t="shared" si="132"/>
        <v>20510821.669222929</v>
      </c>
      <c r="CL174" s="74">
        <f t="shared" si="132"/>
        <v>20317036.493270926</v>
      </c>
      <c r="CM174" s="74">
        <f t="shared" si="132"/>
        <v>20123222.246635463</v>
      </c>
      <c r="CN174" s="74">
        <f t="shared" si="132"/>
        <v>19929408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 s="124">
        <v>0</v>
      </c>
      <c r="H175" s="6">
        <v>149</v>
      </c>
      <c r="I175" s="2" t="s">
        <v>336</v>
      </c>
      <c r="J175" s="60"/>
      <c r="K175" s="61">
        <v>122.67</v>
      </c>
      <c r="L175" s="62"/>
      <c r="M175" s="63">
        <v>29</v>
      </c>
      <c r="N175" s="64">
        <f t="shared" si="109"/>
        <v>8.6999999999999993</v>
      </c>
      <c r="O175" s="64">
        <f t="shared" si="110"/>
        <v>73.599999999999994</v>
      </c>
      <c r="P175" s="64">
        <f t="shared" si="111"/>
        <v>0</v>
      </c>
      <c r="Q175" s="64">
        <f t="shared" si="112"/>
        <v>0</v>
      </c>
      <c r="R175" s="65">
        <f t="shared" si="113"/>
        <v>0.24</v>
      </c>
      <c r="S175" s="65">
        <f t="shared" si="95"/>
        <v>0</v>
      </c>
      <c r="T175" s="64">
        <f t="shared" si="96"/>
        <v>0</v>
      </c>
      <c r="U175" s="64">
        <f t="shared" si="114"/>
        <v>0</v>
      </c>
      <c r="V175" s="63">
        <v>0</v>
      </c>
      <c r="W175" s="64">
        <f t="shared" si="115"/>
        <v>0</v>
      </c>
      <c r="X175" s="27">
        <f t="shared" si="116"/>
        <v>8.6999999999999993</v>
      </c>
      <c r="Y175" s="11">
        <f t="shared" si="117"/>
        <v>131.37</v>
      </c>
      <c r="Z175" s="123">
        <v>795420643.33000004</v>
      </c>
      <c r="AA175" s="121">
        <v>1474</v>
      </c>
      <c r="AB175" s="27">
        <f t="shared" si="97"/>
        <v>539634.09</v>
      </c>
      <c r="AC175" s="10">
        <f t="shared" si="98"/>
        <v>1.958596</v>
      </c>
      <c r="AD175" s="121">
        <v>119167</v>
      </c>
      <c r="AE175" s="10">
        <f t="shared" si="99"/>
        <v>0.81986000000000003</v>
      </c>
      <c r="AF175" s="10">
        <f t="shared" si="127"/>
        <v>-0.61697500000000005</v>
      </c>
      <c r="AG175" s="66">
        <f t="shared" si="100"/>
        <v>0.01</v>
      </c>
      <c r="AH175" s="67">
        <f t="shared" si="101"/>
        <v>0</v>
      </c>
      <c r="AI175" s="68">
        <f t="shared" si="118"/>
        <v>0.01</v>
      </c>
      <c r="AJ175" s="63">
        <v>122</v>
      </c>
      <c r="AK175">
        <v>13</v>
      </c>
      <c r="AL175" s="26">
        <f t="shared" si="119"/>
        <v>158600</v>
      </c>
      <c r="AM175" s="63">
        <v>0</v>
      </c>
      <c r="AN175">
        <v>0</v>
      </c>
      <c r="AO175" s="26">
        <f t="shared" si="120"/>
        <v>0</v>
      </c>
      <c r="AP175" s="26">
        <f t="shared" si="102"/>
        <v>15140</v>
      </c>
      <c r="AQ175" s="26">
        <f t="shared" si="121"/>
        <v>173740</v>
      </c>
      <c r="AR175" s="69">
        <v>33205</v>
      </c>
      <c r="AS175" s="69">
        <f t="shared" si="128"/>
        <v>173740</v>
      </c>
      <c r="AT175" s="63">
        <v>137212</v>
      </c>
      <c r="AU175" s="26">
        <f t="shared" si="129"/>
        <v>36528</v>
      </c>
      <c r="AV175" s="70" t="str">
        <f t="shared" si="131"/>
        <v>Yes</v>
      </c>
      <c r="AW175" s="69">
        <f t="shared" si="122"/>
        <v>36528</v>
      </c>
      <c r="AX175" s="71">
        <f t="shared" si="123"/>
        <v>173740</v>
      </c>
      <c r="AY175" s="72">
        <f t="shared" si="130"/>
        <v>173740</v>
      </c>
      <c r="AZ175" s="73">
        <f t="shared" si="124"/>
        <v>36528</v>
      </c>
      <c r="BA175" s="73"/>
      <c r="BB175" s="73">
        <f t="shared" si="125"/>
        <v>12342.375886524822</v>
      </c>
      <c r="BC175" s="26"/>
      <c r="BE175" s="74">
        <f t="shared" si="126"/>
        <v>0</v>
      </c>
      <c r="BF175" s="74">
        <f t="shared" si="103"/>
        <v>0</v>
      </c>
      <c r="BG175" s="74">
        <f t="shared" si="103"/>
        <v>0</v>
      </c>
      <c r="BH175" s="74">
        <f t="shared" si="103"/>
        <v>0</v>
      </c>
      <c r="BI175" s="74">
        <f t="shared" si="103"/>
        <v>0</v>
      </c>
      <c r="BJ175" s="74">
        <f t="shared" si="103"/>
        <v>0</v>
      </c>
      <c r="BK175" s="74">
        <f t="shared" si="103"/>
        <v>0</v>
      </c>
      <c r="BL175" s="74">
        <f t="shared" si="103"/>
        <v>0</v>
      </c>
      <c r="BM175" s="74"/>
      <c r="BO175" s="74">
        <f t="shared" si="104"/>
        <v>0</v>
      </c>
      <c r="BP175" s="74">
        <f t="shared" si="104"/>
        <v>0</v>
      </c>
      <c r="BQ175" s="74">
        <f t="shared" si="104"/>
        <v>0</v>
      </c>
      <c r="BR175" s="74">
        <f t="shared" si="104"/>
        <v>0</v>
      </c>
      <c r="BS175" s="74">
        <f t="shared" si="104"/>
        <v>0</v>
      </c>
      <c r="BT175" s="74">
        <f t="shared" si="104"/>
        <v>0</v>
      </c>
      <c r="BU175" s="74">
        <f t="shared" si="104"/>
        <v>0</v>
      </c>
      <c r="BV175" s="74">
        <f t="shared" si="94"/>
        <v>0</v>
      </c>
      <c r="BX175" s="74">
        <f t="shared" si="105"/>
        <v>173740</v>
      </c>
      <c r="BY175" s="74">
        <f t="shared" si="106"/>
        <v>173740</v>
      </c>
      <c r="BZ175" s="74">
        <f t="shared" si="106"/>
        <v>173740</v>
      </c>
      <c r="CA175" s="74">
        <f t="shared" si="106"/>
        <v>173740</v>
      </c>
      <c r="CB175" s="74">
        <f t="shared" si="106"/>
        <v>173740</v>
      </c>
      <c r="CC175" s="74">
        <f t="shared" si="106"/>
        <v>173740</v>
      </c>
      <c r="CD175" s="74">
        <f t="shared" si="106"/>
        <v>173740</v>
      </c>
      <c r="CE175" s="74">
        <f t="shared" si="106"/>
        <v>173740</v>
      </c>
      <c r="CF175" s="74"/>
      <c r="CG175" s="74">
        <f t="shared" si="107"/>
        <v>173740</v>
      </c>
      <c r="CH175" s="74">
        <f t="shared" si="132"/>
        <v>173740</v>
      </c>
      <c r="CI175" s="74">
        <f t="shared" si="132"/>
        <v>173740</v>
      </c>
      <c r="CJ175" s="74">
        <f t="shared" si="132"/>
        <v>173740</v>
      </c>
      <c r="CK175" s="74">
        <f t="shared" si="132"/>
        <v>173740</v>
      </c>
      <c r="CL175" s="74">
        <f t="shared" si="132"/>
        <v>173740</v>
      </c>
      <c r="CM175" s="74">
        <f t="shared" si="132"/>
        <v>173740</v>
      </c>
      <c r="CN175" s="74">
        <f t="shared" si="132"/>
        <v>173740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 s="124">
        <v>0</v>
      </c>
      <c r="H176" s="6">
        <v>150</v>
      </c>
      <c r="I176" s="2" t="s">
        <v>337</v>
      </c>
      <c r="J176" s="60"/>
      <c r="K176" s="61">
        <v>239.58</v>
      </c>
      <c r="L176" s="62"/>
      <c r="M176" s="63">
        <v>68</v>
      </c>
      <c r="N176" s="64">
        <f t="shared" si="109"/>
        <v>20.399999999999999</v>
      </c>
      <c r="O176" s="64">
        <f t="shared" si="110"/>
        <v>143.75</v>
      </c>
      <c r="P176" s="64">
        <f t="shared" si="111"/>
        <v>0</v>
      </c>
      <c r="Q176" s="64">
        <f t="shared" si="112"/>
        <v>0</v>
      </c>
      <c r="R176" s="65">
        <f t="shared" si="113"/>
        <v>0.28000000000000003</v>
      </c>
      <c r="S176" s="65">
        <f t="shared" si="95"/>
        <v>0</v>
      </c>
      <c r="T176" s="64">
        <f t="shared" si="96"/>
        <v>0</v>
      </c>
      <c r="U176" s="64">
        <f t="shared" si="114"/>
        <v>0</v>
      </c>
      <c r="V176" s="63">
        <v>12</v>
      </c>
      <c r="W176" s="64">
        <f t="shared" si="115"/>
        <v>3</v>
      </c>
      <c r="X176" s="27">
        <f t="shared" si="116"/>
        <v>20.399999999999999</v>
      </c>
      <c r="Y176" s="11">
        <f t="shared" si="117"/>
        <v>262.98</v>
      </c>
      <c r="Z176" s="123">
        <v>2634730383</v>
      </c>
      <c r="AA176" s="121">
        <v>3648</v>
      </c>
      <c r="AB176" s="27">
        <f t="shared" si="97"/>
        <v>722239.69</v>
      </c>
      <c r="AC176" s="10">
        <f t="shared" si="98"/>
        <v>2.6213609999999998</v>
      </c>
      <c r="AD176" s="121">
        <v>89135</v>
      </c>
      <c r="AE176" s="10">
        <f t="shared" si="99"/>
        <v>0.61324199999999995</v>
      </c>
      <c r="AF176" s="10">
        <f t="shared" si="127"/>
        <v>-1.0189250000000001</v>
      </c>
      <c r="AG176" s="66">
        <f t="shared" si="100"/>
        <v>0.01</v>
      </c>
      <c r="AH176" s="67">
        <f t="shared" si="101"/>
        <v>0</v>
      </c>
      <c r="AI176" s="68">
        <f t="shared" si="118"/>
        <v>0.01</v>
      </c>
      <c r="AJ176" s="63">
        <v>236</v>
      </c>
      <c r="AK176">
        <v>13</v>
      </c>
      <c r="AL176" s="26">
        <f t="shared" si="119"/>
        <v>306800</v>
      </c>
      <c r="AM176" s="63">
        <v>0</v>
      </c>
      <c r="AN176">
        <v>0</v>
      </c>
      <c r="AO176" s="26">
        <f t="shared" si="120"/>
        <v>0</v>
      </c>
      <c r="AP176" s="26">
        <f t="shared" si="102"/>
        <v>30308</v>
      </c>
      <c r="AQ176" s="26">
        <f t="shared" si="121"/>
        <v>337108</v>
      </c>
      <c r="AR176" s="69">
        <v>50646</v>
      </c>
      <c r="AS176" s="69">
        <f t="shared" si="128"/>
        <v>337108</v>
      </c>
      <c r="AT176" s="63">
        <v>283590</v>
      </c>
      <c r="AU176" s="26">
        <f t="shared" si="129"/>
        <v>53518</v>
      </c>
      <c r="AV176" s="70" t="str">
        <f t="shared" si="131"/>
        <v>Yes</v>
      </c>
      <c r="AW176" s="69">
        <f t="shared" si="122"/>
        <v>53518</v>
      </c>
      <c r="AX176" s="71">
        <f t="shared" si="123"/>
        <v>337108</v>
      </c>
      <c r="AY176" s="72">
        <f t="shared" si="130"/>
        <v>337108</v>
      </c>
      <c r="AZ176" s="73">
        <f t="shared" si="124"/>
        <v>53518</v>
      </c>
      <c r="BA176" s="73"/>
      <c r="BB176" s="73">
        <f t="shared" si="125"/>
        <v>12650.657400450787</v>
      </c>
      <c r="BC176" s="26"/>
      <c r="BE176" s="74">
        <f t="shared" si="126"/>
        <v>0</v>
      </c>
      <c r="BF176" s="74">
        <f t="shared" si="103"/>
        <v>0</v>
      </c>
      <c r="BG176" s="74">
        <f t="shared" si="103"/>
        <v>0</v>
      </c>
      <c r="BH176" s="74">
        <f t="shared" si="103"/>
        <v>0</v>
      </c>
      <c r="BI176" s="74">
        <f t="shared" si="103"/>
        <v>0</v>
      </c>
      <c r="BJ176" s="74">
        <f t="shared" si="103"/>
        <v>0</v>
      </c>
      <c r="BK176" s="74">
        <f t="shared" si="103"/>
        <v>0</v>
      </c>
      <c r="BL176" s="74">
        <f t="shared" si="103"/>
        <v>0</v>
      </c>
      <c r="BM176" s="74"/>
      <c r="BO176" s="74">
        <f t="shared" si="104"/>
        <v>0</v>
      </c>
      <c r="BP176" s="74">
        <f t="shared" si="104"/>
        <v>0</v>
      </c>
      <c r="BQ176" s="74">
        <f t="shared" si="104"/>
        <v>0</v>
      </c>
      <c r="BR176" s="74">
        <f t="shared" si="104"/>
        <v>0</v>
      </c>
      <c r="BS176" s="74">
        <f t="shared" si="104"/>
        <v>0</v>
      </c>
      <c r="BT176" s="74">
        <f t="shared" si="104"/>
        <v>0</v>
      </c>
      <c r="BU176" s="74">
        <f t="shared" si="104"/>
        <v>0</v>
      </c>
      <c r="BV176" s="74">
        <f t="shared" si="94"/>
        <v>0</v>
      </c>
      <c r="BX176" s="74">
        <f t="shared" si="105"/>
        <v>337108</v>
      </c>
      <c r="BY176" s="74">
        <f t="shared" si="106"/>
        <v>337108</v>
      </c>
      <c r="BZ176" s="74">
        <f t="shared" si="106"/>
        <v>337108</v>
      </c>
      <c r="CA176" s="74">
        <f t="shared" si="106"/>
        <v>337108</v>
      </c>
      <c r="CB176" s="74">
        <f t="shared" si="106"/>
        <v>337108</v>
      </c>
      <c r="CC176" s="74">
        <f t="shared" si="106"/>
        <v>337108</v>
      </c>
      <c r="CD176" s="74">
        <f t="shared" si="106"/>
        <v>337108</v>
      </c>
      <c r="CE176" s="74">
        <f t="shared" si="106"/>
        <v>337108</v>
      </c>
      <c r="CF176" s="74"/>
      <c r="CG176" s="74">
        <f t="shared" si="107"/>
        <v>337108</v>
      </c>
      <c r="CH176" s="74">
        <f t="shared" si="132"/>
        <v>337108</v>
      </c>
      <c r="CI176" s="74">
        <f t="shared" si="132"/>
        <v>337108</v>
      </c>
      <c r="CJ176" s="74">
        <f t="shared" si="132"/>
        <v>337108</v>
      </c>
      <c r="CK176" s="74">
        <f t="shared" si="132"/>
        <v>337108</v>
      </c>
      <c r="CL176" s="74">
        <f t="shared" si="132"/>
        <v>337108</v>
      </c>
      <c r="CM176" s="74">
        <f t="shared" si="132"/>
        <v>337108</v>
      </c>
      <c r="CN176" s="74">
        <f t="shared" si="132"/>
        <v>337108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 s="124">
        <v>2</v>
      </c>
      <c r="H177" s="6">
        <v>151</v>
      </c>
      <c r="I177" s="2" t="s">
        <v>338</v>
      </c>
      <c r="J177" s="60"/>
      <c r="K177" s="61">
        <v>18575.34</v>
      </c>
      <c r="L177" s="76"/>
      <c r="M177" s="63">
        <v>14781</v>
      </c>
      <c r="N177" s="64">
        <f t="shared" si="109"/>
        <v>4434.3</v>
      </c>
      <c r="O177" s="64">
        <f t="shared" si="110"/>
        <v>11145.2</v>
      </c>
      <c r="P177" s="64">
        <f t="shared" si="111"/>
        <v>3635.7999999999993</v>
      </c>
      <c r="Q177" s="64">
        <f t="shared" si="112"/>
        <v>545.37</v>
      </c>
      <c r="R177" s="65">
        <f t="shared" si="113"/>
        <v>0.8</v>
      </c>
      <c r="S177" s="65">
        <f t="shared" si="95"/>
        <v>0.20000000000000007</v>
      </c>
      <c r="T177" s="64">
        <f t="shared" si="96"/>
        <v>3715.07</v>
      </c>
      <c r="U177" s="64">
        <f t="shared" si="114"/>
        <v>557.26</v>
      </c>
      <c r="V177" s="63">
        <v>3950</v>
      </c>
      <c r="W177" s="64">
        <f t="shared" si="115"/>
        <v>987.5</v>
      </c>
      <c r="X177" s="27">
        <f t="shared" si="116"/>
        <v>4434.3</v>
      </c>
      <c r="Y177" s="11">
        <f t="shared" si="117"/>
        <v>24542.51</v>
      </c>
      <c r="Z177" s="123">
        <v>11485756221.33</v>
      </c>
      <c r="AA177" s="121">
        <v>114356</v>
      </c>
      <c r="AB177" s="27">
        <f t="shared" si="97"/>
        <v>100438.6</v>
      </c>
      <c r="AC177" s="10">
        <f t="shared" si="98"/>
        <v>0.364541</v>
      </c>
      <c r="AD177" s="121">
        <v>51642</v>
      </c>
      <c r="AE177" s="10">
        <f t="shared" si="99"/>
        <v>0.35529300000000003</v>
      </c>
      <c r="AF177" s="10">
        <f t="shared" si="127"/>
        <v>0.63823300000000005</v>
      </c>
      <c r="AG177" s="66">
        <f t="shared" si="100"/>
        <v>0.63823300000000005</v>
      </c>
      <c r="AH177" s="67">
        <f t="shared" si="101"/>
        <v>0.06</v>
      </c>
      <c r="AI177" s="68">
        <f t="shared" si="118"/>
        <v>0.6982330000000001</v>
      </c>
      <c r="AJ177" s="63">
        <v>0</v>
      </c>
      <c r="AK177">
        <v>0</v>
      </c>
      <c r="AL177" s="26">
        <f t="shared" si="119"/>
        <v>0</v>
      </c>
      <c r="AM177" s="63">
        <v>0</v>
      </c>
      <c r="AN177">
        <v>0</v>
      </c>
      <c r="AO177" s="26">
        <f t="shared" si="120"/>
        <v>0</v>
      </c>
      <c r="AP177" s="26">
        <f t="shared" si="102"/>
        <v>197496899</v>
      </c>
      <c r="AQ177" s="26">
        <f t="shared" si="121"/>
        <v>197496899</v>
      </c>
      <c r="AR177" s="69">
        <v>133606066</v>
      </c>
      <c r="AS177" s="69">
        <f t="shared" si="128"/>
        <v>197496899</v>
      </c>
      <c r="AT177" s="63">
        <v>190361064</v>
      </c>
      <c r="AU177" s="26">
        <f t="shared" si="129"/>
        <v>7135835</v>
      </c>
      <c r="AV177" s="70" t="str">
        <f t="shared" si="131"/>
        <v>Yes</v>
      </c>
      <c r="AW177" s="69">
        <f t="shared" si="122"/>
        <v>7135835</v>
      </c>
      <c r="AX177" s="71">
        <f t="shared" si="123"/>
        <v>197496899</v>
      </c>
      <c r="AY177" s="72">
        <f t="shared" si="130"/>
        <v>197496899</v>
      </c>
      <c r="AZ177" s="73">
        <f t="shared" si="124"/>
        <v>7135835</v>
      </c>
      <c r="BA177" s="73"/>
      <c r="BB177" s="73">
        <f t="shared" si="125"/>
        <v>15227.308235004042</v>
      </c>
      <c r="BC177" s="26"/>
      <c r="BE177" s="74">
        <f t="shared" si="126"/>
        <v>0</v>
      </c>
      <c r="BF177" s="74">
        <f t="shared" si="103"/>
        <v>0</v>
      </c>
      <c r="BG177" s="74">
        <f t="shared" si="103"/>
        <v>0</v>
      </c>
      <c r="BH177" s="74">
        <f t="shared" si="103"/>
        <v>0</v>
      </c>
      <c r="BI177" s="74">
        <f t="shared" si="103"/>
        <v>0</v>
      </c>
      <c r="BJ177" s="74">
        <f t="shared" si="103"/>
        <v>0</v>
      </c>
      <c r="BK177" s="74">
        <f t="shared" si="103"/>
        <v>0</v>
      </c>
      <c r="BL177" s="74">
        <f t="shared" si="103"/>
        <v>0</v>
      </c>
      <c r="BM177" s="74"/>
      <c r="BO177" s="74">
        <f t="shared" si="104"/>
        <v>0</v>
      </c>
      <c r="BP177" s="74">
        <f t="shared" si="104"/>
        <v>0</v>
      </c>
      <c r="BQ177" s="74">
        <f t="shared" si="104"/>
        <v>0</v>
      </c>
      <c r="BR177" s="74">
        <f t="shared" si="104"/>
        <v>0</v>
      </c>
      <c r="BS177" s="74">
        <f t="shared" si="104"/>
        <v>0</v>
      </c>
      <c r="BT177" s="74">
        <f t="shared" si="104"/>
        <v>0</v>
      </c>
      <c r="BU177" s="74">
        <f t="shared" si="104"/>
        <v>0</v>
      </c>
      <c r="BV177" s="74">
        <f t="shared" si="94"/>
        <v>0</v>
      </c>
      <c r="BX177" s="74">
        <f t="shared" si="105"/>
        <v>197496899</v>
      </c>
      <c r="BY177" s="74">
        <f t="shared" si="106"/>
        <v>197496899</v>
      </c>
      <c r="BZ177" s="74">
        <f t="shared" si="106"/>
        <v>197496899</v>
      </c>
      <c r="CA177" s="74">
        <f t="shared" si="106"/>
        <v>197496899</v>
      </c>
      <c r="CB177" s="74">
        <f t="shared" si="106"/>
        <v>197496899</v>
      </c>
      <c r="CC177" s="74">
        <f t="shared" si="106"/>
        <v>197496899</v>
      </c>
      <c r="CD177" s="74">
        <f t="shared" si="106"/>
        <v>197496899</v>
      </c>
      <c r="CE177" s="74">
        <f t="shared" si="106"/>
        <v>197496899</v>
      </c>
      <c r="CF177" s="74"/>
      <c r="CG177" s="74">
        <f t="shared" si="107"/>
        <v>197496899</v>
      </c>
      <c r="CH177" s="74">
        <f t="shared" si="132"/>
        <v>197496899</v>
      </c>
      <c r="CI177" s="74">
        <f t="shared" si="132"/>
        <v>197496899</v>
      </c>
      <c r="CJ177" s="74">
        <f t="shared" si="132"/>
        <v>197496899</v>
      </c>
      <c r="CK177" s="74">
        <f t="shared" si="132"/>
        <v>197496899</v>
      </c>
      <c r="CL177" s="74">
        <f t="shared" si="132"/>
        <v>197496899</v>
      </c>
      <c r="CM177" s="74">
        <f t="shared" si="132"/>
        <v>197496899</v>
      </c>
      <c r="CN177" s="74">
        <f t="shared" si="132"/>
        <v>197496899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 s="124">
        <v>0</v>
      </c>
      <c r="H178" s="6">
        <v>152</v>
      </c>
      <c r="I178" s="2" t="s">
        <v>339</v>
      </c>
      <c r="J178" s="60"/>
      <c r="K178" s="61">
        <v>2438.33</v>
      </c>
      <c r="L178" s="62"/>
      <c r="M178" s="63">
        <v>820</v>
      </c>
      <c r="N178" s="64">
        <f t="shared" si="109"/>
        <v>246</v>
      </c>
      <c r="O178" s="64">
        <f t="shared" si="110"/>
        <v>1463</v>
      </c>
      <c r="P178" s="64">
        <f t="shared" si="111"/>
        <v>0</v>
      </c>
      <c r="Q178" s="64">
        <f t="shared" si="112"/>
        <v>0</v>
      </c>
      <c r="R178" s="65">
        <f t="shared" si="113"/>
        <v>0.34</v>
      </c>
      <c r="S178" s="65">
        <f t="shared" si="95"/>
        <v>0</v>
      </c>
      <c r="T178" s="64">
        <f t="shared" si="96"/>
        <v>0</v>
      </c>
      <c r="U178" s="64">
        <f t="shared" si="114"/>
        <v>0</v>
      </c>
      <c r="V178" s="63">
        <v>149</v>
      </c>
      <c r="W178" s="64">
        <f t="shared" si="115"/>
        <v>37.25</v>
      </c>
      <c r="X178" s="27">
        <f t="shared" si="116"/>
        <v>246</v>
      </c>
      <c r="Y178" s="11">
        <f t="shared" si="117"/>
        <v>2721.58</v>
      </c>
      <c r="Z178" s="123">
        <v>6500217292.3299999</v>
      </c>
      <c r="AA178" s="121">
        <v>19629</v>
      </c>
      <c r="AB178" s="27">
        <f t="shared" si="97"/>
        <v>331153.77</v>
      </c>
      <c r="AC178" s="10">
        <f t="shared" si="98"/>
        <v>1.201919</v>
      </c>
      <c r="AD178" s="121">
        <v>109485</v>
      </c>
      <c r="AE178" s="10">
        <f t="shared" si="99"/>
        <v>0.75324800000000003</v>
      </c>
      <c r="AF178" s="10">
        <f t="shared" si="127"/>
        <v>-6.7318000000000003E-2</v>
      </c>
      <c r="AG178" s="66">
        <f t="shared" si="100"/>
        <v>0.01</v>
      </c>
      <c r="AH178" s="67">
        <f t="shared" si="101"/>
        <v>0</v>
      </c>
      <c r="AI178" s="68">
        <f t="shared" si="118"/>
        <v>0.01</v>
      </c>
      <c r="AJ178" s="63">
        <v>0</v>
      </c>
      <c r="AK178">
        <v>0</v>
      </c>
      <c r="AL178" s="26">
        <f t="shared" si="119"/>
        <v>0</v>
      </c>
      <c r="AM178" s="63">
        <v>0</v>
      </c>
      <c r="AN178">
        <v>0</v>
      </c>
      <c r="AO178" s="26">
        <f t="shared" si="120"/>
        <v>0</v>
      </c>
      <c r="AP178" s="26">
        <f t="shared" si="102"/>
        <v>313662</v>
      </c>
      <c r="AQ178" s="26">
        <f t="shared" si="121"/>
        <v>313662</v>
      </c>
      <c r="AR178" s="69">
        <v>321279</v>
      </c>
      <c r="AS178" s="69">
        <f t="shared" si="128"/>
        <v>313662</v>
      </c>
      <c r="AT178" s="63">
        <v>326444</v>
      </c>
      <c r="AU178" s="26">
        <f t="shared" si="129"/>
        <v>12782</v>
      </c>
      <c r="AV178" s="70" t="str">
        <f t="shared" si="131"/>
        <v>No</v>
      </c>
      <c r="AW178" s="69">
        <f t="shared" si="122"/>
        <v>0</v>
      </c>
      <c r="AX178" s="71">
        <f t="shared" si="123"/>
        <v>326444</v>
      </c>
      <c r="AY178" s="72">
        <f t="shared" si="130"/>
        <v>326444</v>
      </c>
      <c r="AZ178" s="73">
        <f t="shared" si="124"/>
        <v>0</v>
      </c>
      <c r="BA178" s="73"/>
      <c r="BB178" s="73">
        <f t="shared" si="125"/>
        <v>12863.808221200576</v>
      </c>
      <c r="BC178" s="26"/>
      <c r="BE178" s="74">
        <f t="shared" si="126"/>
        <v>-12782</v>
      </c>
      <c r="BF178" s="74">
        <f t="shared" si="103"/>
        <v>-12782</v>
      </c>
      <c r="BG178" s="74">
        <f t="shared" si="103"/>
        <v>-10955.4522</v>
      </c>
      <c r="BH178" s="74">
        <f t="shared" si="103"/>
        <v>-9129.1783182600047</v>
      </c>
      <c r="BI178" s="74">
        <f t="shared" si="103"/>
        <v>-7303.3426546080154</v>
      </c>
      <c r="BJ178" s="74">
        <f t="shared" si="103"/>
        <v>-5477.5069909560261</v>
      </c>
      <c r="BK178" s="74">
        <f t="shared" si="103"/>
        <v>-3651.8539108703844</v>
      </c>
      <c r="BL178" s="74">
        <f t="shared" si="103"/>
        <v>-1825.9269554351922</v>
      </c>
      <c r="BM178" s="74"/>
      <c r="BO178" s="74">
        <f t="shared" si="104"/>
        <v>0</v>
      </c>
      <c r="BP178" s="74">
        <f t="shared" si="104"/>
        <v>-1826.5478000000001</v>
      </c>
      <c r="BQ178" s="74">
        <f t="shared" si="104"/>
        <v>-1826.2738817399998</v>
      </c>
      <c r="BR178" s="74">
        <f t="shared" si="104"/>
        <v>-1825.8356636520011</v>
      </c>
      <c r="BS178" s="74">
        <f t="shared" si="104"/>
        <v>-1825.8356636520039</v>
      </c>
      <c r="BT178" s="74">
        <f t="shared" si="104"/>
        <v>-1825.6530800856435</v>
      </c>
      <c r="BU178" s="74">
        <f t="shared" si="104"/>
        <v>-1825.9269554351922</v>
      </c>
      <c r="BV178" s="74">
        <f t="shared" si="94"/>
        <v>-1825.9269554351922</v>
      </c>
      <c r="BX178" s="74">
        <f t="shared" si="105"/>
        <v>326444</v>
      </c>
      <c r="BY178" s="74">
        <f t="shared" si="106"/>
        <v>324617.4522</v>
      </c>
      <c r="BZ178" s="74">
        <f t="shared" si="106"/>
        <v>322791.17831826</v>
      </c>
      <c r="CA178" s="74">
        <f t="shared" si="106"/>
        <v>320965.34265460802</v>
      </c>
      <c r="CB178" s="74">
        <f t="shared" si="106"/>
        <v>319139.50699095603</v>
      </c>
      <c r="CC178" s="74">
        <f t="shared" si="106"/>
        <v>317313.85391087038</v>
      </c>
      <c r="CD178" s="74">
        <f t="shared" si="106"/>
        <v>315487.92695543519</v>
      </c>
      <c r="CE178" s="74">
        <f t="shared" si="106"/>
        <v>313662</v>
      </c>
      <c r="CF178" s="74"/>
      <c r="CG178" s="74">
        <f t="shared" si="107"/>
        <v>326444</v>
      </c>
      <c r="CH178" s="74">
        <f t="shared" si="132"/>
        <v>324617.4522</v>
      </c>
      <c r="CI178" s="74">
        <f t="shared" si="132"/>
        <v>322791.17831826</v>
      </c>
      <c r="CJ178" s="74">
        <f t="shared" si="132"/>
        <v>320965.34265460802</v>
      </c>
      <c r="CK178" s="74">
        <f t="shared" si="132"/>
        <v>319139.50699095603</v>
      </c>
      <c r="CL178" s="74">
        <f t="shared" si="132"/>
        <v>317313.85391087038</v>
      </c>
      <c r="CM178" s="74">
        <f t="shared" si="132"/>
        <v>315487.92695543519</v>
      </c>
      <c r="CN178" s="74">
        <f t="shared" si="132"/>
        <v>313662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 s="124">
        <v>0</v>
      </c>
      <c r="H179" s="6">
        <v>153</v>
      </c>
      <c r="I179" s="2" t="s">
        <v>340</v>
      </c>
      <c r="J179" s="60"/>
      <c r="K179" s="61">
        <v>2660.72</v>
      </c>
      <c r="L179" s="62"/>
      <c r="M179" s="63">
        <v>1090</v>
      </c>
      <c r="N179" s="64">
        <f t="shared" si="109"/>
        <v>327</v>
      </c>
      <c r="O179" s="64">
        <f t="shared" si="110"/>
        <v>1596.43</v>
      </c>
      <c r="P179" s="64">
        <f t="shared" si="111"/>
        <v>0</v>
      </c>
      <c r="Q179" s="64">
        <f t="shared" si="112"/>
        <v>0</v>
      </c>
      <c r="R179" s="65">
        <f t="shared" si="113"/>
        <v>0.41</v>
      </c>
      <c r="S179" s="65">
        <f t="shared" si="95"/>
        <v>0</v>
      </c>
      <c r="T179" s="64">
        <f t="shared" si="96"/>
        <v>0</v>
      </c>
      <c r="U179" s="64">
        <f t="shared" si="114"/>
        <v>0</v>
      </c>
      <c r="V179" s="63">
        <v>133</v>
      </c>
      <c r="W179" s="64">
        <f t="shared" si="115"/>
        <v>33.25</v>
      </c>
      <c r="X179" s="27">
        <f t="shared" si="116"/>
        <v>327</v>
      </c>
      <c r="Y179" s="11">
        <f t="shared" si="117"/>
        <v>3020.97</v>
      </c>
      <c r="Z179" s="123">
        <v>3764178815.3299999</v>
      </c>
      <c r="AA179" s="121">
        <v>22171</v>
      </c>
      <c r="AB179" s="27">
        <f t="shared" si="97"/>
        <v>169779.39</v>
      </c>
      <c r="AC179" s="10">
        <f t="shared" si="98"/>
        <v>0.61621199999999998</v>
      </c>
      <c r="AD179" s="121">
        <v>97664</v>
      </c>
      <c r="AE179" s="10">
        <f t="shared" si="99"/>
        <v>0.67192099999999999</v>
      </c>
      <c r="AF179" s="10">
        <f t="shared" si="127"/>
        <v>0.36707499999999998</v>
      </c>
      <c r="AG179" s="66">
        <f t="shared" si="100"/>
        <v>0.36707499999999998</v>
      </c>
      <c r="AH179" s="67">
        <f t="shared" si="101"/>
        <v>0</v>
      </c>
      <c r="AI179" s="68">
        <f t="shared" si="118"/>
        <v>0.36707499999999998</v>
      </c>
      <c r="AJ179" s="63">
        <v>0</v>
      </c>
      <c r="AK179">
        <v>0</v>
      </c>
      <c r="AL179" s="26">
        <f t="shared" si="119"/>
        <v>0</v>
      </c>
      <c r="AM179" s="63">
        <v>0</v>
      </c>
      <c r="AN179">
        <v>0</v>
      </c>
      <c r="AO179" s="26">
        <f t="shared" si="120"/>
        <v>0</v>
      </c>
      <c r="AP179" s="26">
        <f t="shared" si="102"/>
        <v>12780333</v>
      </c>
      <c r="AQ179" s="26">
        <f t="shared" si="121"/>
        <v>12780333</v>
      </c>
      <c r="AR179" s="69">
        <v>11753175</v>
      </c>
      <c r="AS179" s="69">
        <f t="shared" si="128"/>
        <v>12780333</v>
      </c>
      <c r="AT179" s="63">
        <v>12747426</v>
      </c>
      <c r="AU179" s="26">
        <f t="shared" si="129"/>
        <v>32907</v>
      </c>
      <c r="AV179" s="70" t="str">
        <f t="shared" si="131"/>
        <v>Yes</v>
      </c>
      <c r="AW179" s="69">
        <f t="shared" si="122"/>
        <v>32907</v>
      </c>
      <c r="AX179" s="71">
        <f t="shared" si="123"/>
        <v>12780333</v>
      </c>
      <c r="AY179" s="72">
        <f t="shared" si="130"/>
        <v>12780333</v>
      </c>
      <c r="AZ179" s="73">
        <f t="shared" si="124"/>
        <v>32907</v>
      </c>
      <c r="BA179" s="73"/>
      <c r="BB179" s="73">
        <f t="shared" si="125"/>
        <v>13085.435239333716</v>
      </c>
      <c r="BC179" s="26"/>
      <c r="BE179" s="74">
        <f t="shared" si="126"/>
        <v>0</v>
      </c>
      <c r="BF179" s="74">
        <f t="shared" si="103"/>
        <v>0</v>
      </c>
      <c r="BG179" s="74">
        <f t="shared" si="103"/>
        <v>0</v>
      </c>
      <c r="BH179" s="74">
        <f t="shared" si="103"/>
        <v>0</v>
      </c>
      <c r="BI179" s="74">
        <f t="shared" si="103"/>
        <v>0</v>
      </c>
      <c r="BJ179" s="74">
        <f t="shared" si="103"/>
        <v>0</v>
      </c>
      <c r="BK179" s="74">
        <f t="shared" si="103"/>
        <v>0</v>
      </c>
      <c r="BL179" s="74">
        <f t="shared" si="103"/>
        <v>0</v>
      </c>
      <c r="BM179" s="74"/>
      <c r="BO179" s="74">
        <f t="shared" si="104"/>
        <v>0</v>
      </c>
      <c r="BP179" s="74">
        <f t="shared" si="104"/>
        <v>0</v>
      </c>
      <c r="BQ179" s="74">
        <f t="shared" si="104"/>
        <v>0</v>
      </c>
      <c r="BR179" s="74">
        <f t="shared" si="104"/>
        <v>0</v>
      </c>
      <c r="BS179" s="74">
        <f t="shared" si="104"/>
        <v>0</v>
      </c>
      <c r="BT179" s="74">
        <f t="shared" si="104"/>
        <v>0</v>
      </c>
      <c r="BU179" s="74">
        <f t="shared" si="104"/>
        <v>0</v>
      </c>
      <c r="BV179" s="74">
        <f t="shared" si="94"/>
        <v>0</v>
      </c>
      <c r="BX179" s="74">
        <f t="shared" si="105"/>
        <v>12780333</v>
      </c>
      <c r="BY179" s="74">
        <f t="shared" si="106"/>
        <v>12780333</v>
      </c>
      <c r="BZ179" s="74">
        <f t="shared" si="106"/>
        <v>12780333</v>
      </c>
      <c r="CA179" s="74">
        <f t="shared" si="106"/>
        <v>12780333</v>
      </c>
      <c r="CB179" s="74">
        <f t="shared" si="106"/>
        <v>12780333</v>
      </c>
      <c r="CC179" s="74">
        <f t="shared" si="106"/>
        <v>12780333</v>
      </c>
      <c r="CD179" s="74">
        <f t="shared" si="106"/>
        <v>12780333</v>
      </c>
      <c r="CE179" s="74">
        <f t="shared" si="106"/>
        <v>12780333</v>
      </c>
      <c r="CF179" s="74"/>
      <c r="CG179" s="74">
        <f t="shared" si="107"/>
        <v>12780333</v>
      </c>
      <c r="CH179" s="74">
        <f t="shared" si="132"/>
        <v>12780333</v>
      </c>
      <c r="CI179" s="74">
        <f t="shared" si="132"/>
        <v>12780333</v>
      </c>
      <c r="CJ179" s="74">
        <f t="shared" si="132"/>
        <v>12780333</v>
      </c>
      <c r="CK179" s="74">
        <f t="shared" si="132"/>
        <v>12780333</v>
      </c>
      <c r="CL179" s="74">
        <f t="shared" si="132"/>
        <v>12780333</v>
      </c>
      <c r="CM179" s="74">
        <f t="shared" si="132"/>
        <v>12780333</v>
      </c>
      <c r="CN179" s="74">
        <f t="shared" si="132"/>
        <v>12780333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 s="124">
        <v>0</v>
      </c>
      <c r="H180" s="6">
        <v>154</v>
      </c>
      <c r="I180" s="2" t="s">
        <v>341</v>
      </c>
      <c r="J180" s="60"/>
      <c r="K180" s="61">
        <v>600.66</v>
      </c>
      <c r="L180" s="62"/>
      <c r="M180" s="63">
        <v>243</v>
      </c>
      <c r="N180" s="64">
        <f t="shared" si="109"/>
        <v>72.900000000000006</v>
      </c>
      <c r="O180" s="64">
        <f t="shared" si="110"/>
        <v>360.4</v>
      </c>
      <c r="P180" s="64">
        <f t="shared" si="111"/>
        <v>0</v>
      </c>
      <c r="Q180" s="64">
        <f t="shared" si="112"/>
        <v>0</v>
      </c>
      <c r="R180" s="65">
        <f t="shared" si="113"/>
        <v>0.4</v>
      </c>
      <c r="S180" s="65">
        <f t="shared" si="95"/>
        <v>0</v>
      </c>
      <c r="T180" s="64">
        <f t="shared" si="96"/>
        <v>0</v>
      </c>
      <c r="U180" s="64">
        <f t="shared" si="114"/>
        <v>0</v>
      </c>
      <c r="V180" s="63">
        <v>95</v>
      </c>
      <c r="W180" s="64">
        <f t="shared" si="115"/>
        <v>23.75</v>
      </c>
      <c r="X180" s="27">
        <f t="shared" si="116"/>
        <v>72.900000000000006</v>
      </c>
      <c r="Y180" s="11">
        <f t="shared" si="117"/>
        <v>697.31</v>
      </c>
      <c r="Z180" s="123">
        <v>2430457125.6700001</v>
      </c>
      <c r="AA180" s="121">
        <v>6832</v>
      </c>
      <c r="AB180" s="27">
        <f t="shared" si="97"/>
        <v>355746.07</v>
      </c>
      <c r="AC180" s="10">
        <f t="shared" si="98"/>
        <v>1.2911760000000001</v>
      </c>
      <c r="AD180" s="121">
        <v>76172</v>
      </c>
      <c r="AE180" s="10">
        <f t="shared" si="99"/>
        <v>0.52405800000000002</v>
      </c>
      <c r="AF180" s="10">
        <f t="shared" si="127"/>
        <v>-6.1040999999999998E-2</v>
      </c>
      <c r="AG180" s="66">
        <f t="shared" si="100"/>
        <v>0.01</v>
      </c>
      <c r="AH180" s="67">
        <f t="shared" si="101"/>
        <v>0</v>
      </c>
      <c r="AI180" s="68">
        <f t="shared" si="118"/>
        <v>0.01</v>
      </c>
      <c r="AJ180" s="63">
        <v>0</v>
      </c>
      <c r="AK180">
        <v>0</v>
      </c>
      <c r="AL180" s="26">
        <f t="shared" si="119"/>
        <v>0</v>
      </c>
      <c r="AM180" s="63">
        <v>0</v>
      </c>
      <c r="AN180">
        <v>0</v>
      </c>
      <c r="AO180" s="26">
        <f t="shared" si="120"/>
        <v>0</v>
      </c>
      <c r="AP180" s="26">
        <f t="shared" si="102"/>
        <v>80365</v>
      </c>
      <c r="AQ180" s="26">
        <f t="shared" si="121"/>
        <v>80365</v>
      </c>
      <c r="AR180" s="69">
        <v>70393</v>
      </c>
      <c r="AS180" s="69">
        <f t="shared" si="128"/>
        <v>80365</v>
      </c>
      <c r="AT180" s="63">
        <v>78973</v>
      </c>
      <c r="AU180" s="26">
        <f t="shared" si="129"/>
        <v>1392</v>
      </c>
      <c r="AV180" s="70" t="str">
        <f t="shared" si="131"/>
        <v>Yes</v>
      </c>
      <c r="AW180" s="69">
        <f t="shared" si="122"/>
        <v>1392</v>
      </c>
      <c r="AX180" s="71">
        <f t="shared" si="123"/>
        <v>80365</v>
      </c>
      <c r="AY180" s="72">
        <f t="shared" si="130"/>
        <v>80365</v>
      </c>
      <c r="AZ180" s="73">
        <f t="shared" si="124"/>
        <v>1392</v>
      </c>
      <c r="BA180" s="73"/>
      <c r="BB180" s="73">
        <f t="shared" si="125"/>
        <v>13379.44552658742</v>
      </c>
      <c r="BC180" s="26"/>
      <c r="BE180" s="74">
        <f t="shared" si="126"/>
        <v>0</v>
      </c>
      <c r="BF180" s="74">
        <f t="shared" si="103"/>
        <v>0</v>
      </c>
      <c r="BG180" s="74">
        <f t="shared" si="103"/>
        <v>0</v>
      </c>
      <c r="BH180" s="74">
        <f t="shared" si="103"/>
        <v>0</v>
      </c>
      <c r="BI180" s="74">
        <f t="shared" si="103"/>
        <v>0</v>
      </c>
      <c r="BJ180" s="74">
        <f t="shared" si="103"/>
        <v>0</v>
      </c>
      <c r="BK180" s="74">
        <f t="shared" si="103"/>
        <v>0</v>
      </c>
      <c r="BL180" s="74">
        <f t="shared" si="103"/>
        <v>0</v>
      </c>
      <c r="BM180" s="74"/>
      <c r="BO180" s="74">
        <f t="shared" si="104"/>
        <v>0</v>
      </c>
      <c r="BP180" s="74">
        <f t="shared" si="104"/>
        <v>0</v>
      </c>
      <c r="BQ180" s="74">
        <f t="shared" si="104"/>
        <v>0</v>
      </c>
      <c r="BR180" s="74">
        <f t="shared" si="104"/>
        <v>0</v>
      </c>
      <c r="BS180" s="74">
        <f t="shared" si="104"/>
        <v>0</v>
      </c>
      <c r="BT180" s="74">
        <f t="shared" si="104"/>
        <v>0</v>
      </c>
      <c r="BU180" s="74">
        <f t="shared" si="104"/>
        <v>0</v>
      </c>
      <c r="BV180" s="74">
        <f t="shared" si="94"/>
        <v>0</v>
      </c>
      <c r="BX180" s="74">
        <f t="shared" si="105"/>
        <v>80365</v>
      </c>
      <c r="BY180" s="74">
        <f t="shared" si="106"/>
        <v>80365</v>
      </c>
      <c r="BZ180" s="74">
        <f t="shared" si="106"/>
        <v>80365</v>
      </c>
      <c r="CA180" s="74">
        <f t="shared" si="106"/>
        <v>80365</v>
      </c>
      <c r="CB180" s="74">
        <f t="shared" si="106"/>
        <v>80365</v>
      </c>
      <c r="CC180" s="74">
        <f t="shared" si="106"/>
        <v>80365</v>
      </c>
      <c r="CD180" s="74">
        <f t="shared" si="106"/>
        <v>80365</v>
      </c>
      <c r="CE180" s="74">
        <f t="shared" si="106"/>
        <v>80365</v>
      </c>
      <c r="CF180" s="74"/>
      <c r="CG180" s="74">
        <f t="shared" si="107"/>
        <v>80365</v>
      </c>
      <c r="CH180" s="74">
        <f t="shared" si="132"/>
        <v>80365</v>
      </c>
      <c r="CI180" s="74">
        <f t="shared" si="132"/>
        <v>80365</v>
      </c>
      <c r="CJ180" s="74">
        <f t="shared" si="132"/>
        <v>80365</v>
      </c>
      <c r="CK180" s="74">
        <f t="shared" si="132"/>
        <v>80365</v>
      </c>
      <c r="CL180" s="74">
        <f t="shared" si="132"/>
        <v>80365</v>
      </c>
      <c r="CM180" s="74">
        <f t="shared" si="132"/>
        <v>80365</v>
      </c>
      <c r="CN180" s="74">
        <f t="shared" si="132"/>
        <v>80365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 s="124">
        <v>0</v>
      </c>
      <c r="H181" s="6">
        <v>155</v>
      </c>
      <c r="I181" s="2" t="s">
        <v>342</v>
      </c>
      <c r="J181" s="60"/>
      <c r="K181" s="61">
        <v>9323.98</v>
      </c>
      <c r="L181" s="62"/>
      <c r="M181" s="63">
        <v>2518</v>
      </c>
      <c r="N181" s="64">
        <f t="shared" si="109"/>
        <v>755.4</v>
      </c>
      <c r="O181" s="64">
        <f t="shared" si="110"/>
        <v>5594.39</v>
      </c>
      <c r="P181" s="64">
        <f t="shared" si="111"/>
        <v>0</v>
      </c>
      <c r="Q181" s="64">
        <f t="shared" si="112"/>
        <v>0</v>
      </c>
      <c r="R181" s="65">
        <f t="shared" si="113"/>
        <v>0.27</v>
      </c>
      <c r="S181" s="65">
        <f t="shared" si="95"/>
        <v>0</v>
      </c>
      <c r="T181" s="64">
        <f t="shared" si="96"/>
        <v>0</v>
      </c>
      <c r="U181" s="64">
        <f t="shared" si="114"/>
        <v>0</v>
      </c>
      <c r="V181" s="63">
        <v>797</v>
      </c>
      <c r="W181" s="64">
        <f t="shared" si="115"/>
        <v>199.25</v>
      </c>
      <c r="X181" s="27">
        <f t="shared" si="116"/>
        <v>755.4</v>
      </c>
      <c r="Y181" s="11">
        <f t="shared" si="117"/>
        <v>10278.629999999999</v>
      </c>
      <c r="Z181" s="123">
        <v>13242419567.33</v>
      </c>
      <c r="AA181" s="121">
        <v>63809</v>
      </c>
      <c r="AB181" s="27">
        <f t="shared" si="97"/>
        <v>207532.16</v>
      </c>
      <c r="AC181" s="10">
        <f t="shared" si="98"/>
        <v>0.75323600000000002</v>
      </c>
      <c r="AD181" s="121">
        <v>125616</v>
      </c>
      <c r="AE181" s="10">
        <f t="shared" si="99"/>
        <v>0.864228</v>
      </c>
      <c r="AF181" s="10">
        <f t="shared" si="127"/>
        <v>0.21346599999999999</v>
      </c>
      <c r="AG181" s="66">
        <f t="shared" si="100"/>
        <v>0.21346599999999999</v>
      </c>
      <c r="AH181" s="67">
        <f t="shared" si="101"/>
        <v>0</v>
      </c>
      <c r="AI181" s="68">
        <f t="shared" si="118"/>
        <v>0.21346599999999999</v>
      </c>
      <c r="AJ181" s="63">
        <v>0</v>
      </c>
      <c r="AK181">
        <v>0</v>
      </c>
      <c r="AL181" s="26">
        <f t="shared" si="119"/>
        <v>0</v>
      </c>
      <c r="AM181" s="63">
        <v>0</v>
      </c>
      <c r="AN181">
        <v>0</v>
      </c>
      <c r="AO181" s="26">
        <f t="shared" si="120"/>
        <v>0</v>
      </c>
      <c r="AP181" s="26">
        <f t="shared" si="102"/>
        <v>25287441</v>
      </c>
      <c r="AQ181" s="26">
        <f t="shared" si="121"/>
        <v>25287441</v>
      </c>
      <c r="AR181" s="69">
        <v>20961352</v>
      </c>
      <c r="AS181" s="69">
        <f t="shared" si="128"/>
        <v>25287441</v>
      </c>
      <c r="AT181" s="63">
        <v>25084678</v>
      </c>
      <c r="AU181" s="26">
        <f t="shared" si="129"/>
        <v>202763</v>
      </c>
      <c r="AV181" s="70" t="str">
        <f t="shared" si="131"/>
        <v>Yes</v>
      </c>
      <c r="AW181" s="69">
        <f t="shared" si="122"/>
        <v>202763</v>
      </c>
      <c r="AX181" s="71">
        <f t="shared" si="123"/>
        <v>25287441</v>
      </c>
      <c r="AY181" s="72">
        <f t="shared" si="130"/>
        <v>25287441</v>
      </c>
      <c r="AZ181" s="73">
        <f t="shared" si="124"/>
        <v>202763</v>
      </c>
      <c r="BA181" s="73"/>
      <c r="BB181" s="73">
        <f t="shared" si="125"/>
        <v>12705.004810177626</v>
      </c>
      <c r="BC181" s="26"/>
      <c r="BE181" s="74">
        <f t="shared" si="126"/>
        <v>0</v>
      </c>
      <c r="BF181" s="74">
        <f t="shared" si="103"/>
        <v>0</v>
      </c>
      <c r="BG181" s="74">
        <f t="shared" si="103"/>
        <v>0</v>
      </c>
      <c r="BH181" s="74">
        <f t="shared" si="103"/>
        <v>0</v>
      </c>
      <c r="BI181" s="74">
        <f t="shared" si="103"/>
        <v>0</v>
      </c>
      <c r="BJ181" s="74">
        <f t="shared" si="103"/>
        <v>0</v>
      </c>
      <c r="BK181" s="74">
        <f t="shared" si="103"/>
        <v>0</v>
      </c>
      <c r="BL181" s="74">
        <f t="shared" si="103"/>
        <v>0</v>
      </c>
      <c r="BM181" s="74"/>
      <c r="BO181" s="74">
        <f t="shared" si="104"/>
        <v>0</v>
      </c>
      <c r="BP181" s="74">
        <f t="shared" si="104"/>
        <v>0</v>
      </c>
      <c r="BQ181" s="74">
        <f t="shared" si="104"/>
        <v>0</v>
      </c>
      <c r="BR181" s="74">
        <f t="shared" si="104"/>
        <v>0</v>
      </c>
      <c r="BS181" s="74">
        <f t="shared" si="104"/>
        <v>0</v>
      </c>
      <c r="BT181" s="74">
        <f t="shared" si="104"/>
        <v>0</v>
      </c>
      <c r="BU181" s="74">
        <f t="shared" si="104"/>
        <v>0</v>
      </c>
      <c r="BV181" s="74">
        <f t="shared" si="94"/>
        <v>0</v>
      </c>
      <c r="BX181" s="74">
        <f t="shared" si="105"/>
        <v>25287441</v>
      </c>
      <c r="BY181" s="74">
        <f t="shared" si="106"/>
        <v>25287441</v>
      </c>
      <c r="BZ181" s="74">
        <f t="shared" si="106"/>
        <v>25287441</v>
      </c>
      <c r="CA181" s="74">
        <f t="shared" si="106"/>
        <v>25287441</v>
      </c>
      <c r="CB181" s="74">
        <f t="shared" si="106"/>
        <v>25287441</v>
      </c>
      <c r="CC181" s="74">
        <f t="shared" si="106"/>
        <v>25287441</v>
      </c>
      <c r="CD181" s="74">
        <f t="shared" si="106"/>
        <v>25287441</v>
      </c>
      <c r="CE181" s="74">
        <f t="shared" si="106"/>
        <v>25287441</v>
      </c>
      <c r="CF181" s="74"/>
      <c r="CG181" s="74">
        <f t="shared" si="107"/>
        <v>25287441</v>
      </c>
      <c r="CH181" s="74">
        <f t="shared" si="132"/>
        <v>25287441</v>
      </c>
      <c r="CI181" s="74">
        <f t="shared" si="132"/>
        <v>25287441</v>
      </c>
      <c r="CJ181" s="74">
        <f t="shared" si="132"/>
        <v>25287441</v>
      </c>
      <c r="CK181" s="74">
        <f t="shared" si="132"/>
        <v>25287441</v>
      </c>
      <c r="CL181" s="74">
        <f t="shared" si="132"/>
        <v>25287441</v>
      </c>
      <c r="CM181" s="74">
        <f t="shared" si="132"/>
        <v>25287441</v>
      </c>
      <c r="CN181" s="74">
        <f t="shared" si="132"/>
        <v>25287441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 s="124">
        <v>12</v>
      </c>
      <c r="H182" s="6">
        <v>156</v>
      </c>
      <c r="I182" s="2" t="s">
        <v>343</v>
      </c>
      <c r="J182" s="60"/>
      <c r="K182" s="61">
        <v>6874.5</v>
      </c>
      <c r="L182" s="76"/>
      <c r="M182" s="63">
        <v>4030</v>
      </c>
      <c r="N182" s="64">
        <f t="shared" si="109"/>
        <v>1209</v>
      </c>
      <c r="O182" s="64">
        <f t="shared" si="110"/>
        <v>4124.7</v>
      </c>
      <c r="P182" s="64">
        <f t="shared" si="111"/>
        <v>0</v>
      </c>
      <c r="Q182" s="64">
        <f t="shared" si="112"/>
        <v>0</v>
      </c>
      <c r="R182" s="65">
        <f t="shared" si="113"/>
        <v>0.59</v>
      </c>
      <c r="S182" s="65">
        <f t="shared" si="95"/>
        <v>0</v>
      </c>
      <c r="T182" s="64">
        <f t="shared" si="96"/>
        <v>0</v>
      </c>
      <c r="U182" s="64">
        <f t="shared" si="114"/>
        <v>0</v>
      </c>
      <c r="V182" s="63">
        <v>1488</v>
      </c>
      <c r="W182" s="64">
        <f t="shared" si="115"/>
        <v>372</v>
      </c>
      <c r="X182" s="27">
        <f t="shared" si="116"/>
        <v>1209</v>
      </c>
      <c r="Y182" s="11">
        <f t="shared" si="117"/>
        <v>8455.5</v>
      </c>
      <c r="Z182" s="123">
        <v>6479282249</v>
      </c>
      <c r="AA182" s="121">
        <v>55147</v>
      </c>
      <c r="AB182" s="27">
        <f t="shared" si="97"/>
        <v>117491.11</v>
      </c>
      <c r="AC182" s="10">
        <f t="shared" si="98"/>
        <v>0.42643300000000001</v>
      </c>
      <c r="AD182" s="121">
        <v>73566</v>
      </c>
      <c r="AE182" s="10">
        <f t="shared" si="99"/>
        <v>0.50612800000000002</v>
      </c>
      <c r="AF182" s="10">
        <f t="shared" si="127"/>
        <v>0.54965900000000001</v>
      </c>
      <c r="AG182" s="66">
        <f t="shared" si="100"/>
        <v>0.54965900000000001</v>
      </c>
      <c r="AH182" s="67">
        <f t="shared" si="101"/>
        <v>0.04</v>
      </c>
      <c r="AI182" s="68">
        <f t="shared" si="118"/>
        <v>0.58965900000000004</v>
      </c>
      <c r="AJ182" s="63">
        <v>0</v>
      </c>
      <c r="AK182">
        <v>0</v>
      </c>
      <c r="AL182" s="26">
        <f t="shared" si="119"/>
        <v>0</v>
      </c>
      <c r="AM182" s="63">
        <v>0</v>
      </c>
      <c r="AN182">
        <v>0</v>
      </c>
      <c r="AO182" s="26">
        <f t="shared" si="120"/>
        <v>0</v>
      </c>
      <c r="AP182" s="26">
        <f t="shared" si="102"/>
        <v>57462056</v>
      </c>
      <c r="AQ182" s="26">
        <f t="shared" si="121"/>
        <v>57462056</v>
      </c>
      <c r="AR182" s="69">
        <v>45140487</v>
      </c>
      <c r="AS182" s="69">
        <f t="shared" si="128"/>
        <v>57462056</v>
      </c>
      <c r="AT182" s="63">
        <v>56011585</v>
      </c>
      <c r="AU182" s="26">
        <f t="shared" si="129"/>
        <v>1450471</v>
      </c>
      <c r="AV182" s="70" t="str">
        <f t="shared" si="131"/>
        <v>Yes</v>
      </c>
      <c r="AW182" s="69">
        <f t="shared" si="122"/>
        <v>1450471</v>
      </c>
      <c r="AX182" s="71">
        <f t="shared" si="123"/>
        <v>57462056</v>
      </c>
      <c r="AY182" s="72">
        <f t="shared" si="130"/>
        <v>57462056</v>
      </c>
      <c r="AZ182" s="73">
        <f t="shared" si="124"/>
        <v>1450471</v>
      </c>
      <c r="BA182" s="73"/>
      <c r="BB182" s="73">
        <f t="shared" si="125"/>
        <v>14175.52367444905</v>
      </c>
      <c r="BC182" s="26"/>
      <c r="BE182" s="74">
        <f t="shared" si="126"/>
        <v>0</v>
      </c>
      <c r="BF182" s="74">
        <f t="shared" si="103"/>
        <v>0</v>
      </c>
      <c r="BG182" s="74">
        <f t="shared" si="103"/>
        <v>0</v>
      </c>
      <c r="BH182" s="74">
        <f t="shared" si="103"/>
        <v>0</v>
      </c>
      <c r="BI182" s="74">
        <f t="shared" si="103"/>
        <v>0</v>
      </c>
      <c r="BJ182" s="74">
        <f t="shared" si="103"/>
        <v>0</v>
      </c>
      <c r="BK182" s="74">
        <f t="shared" si="103"/>
        <v>0</v>
      </c>
      <c r="BL182" s="74">
        <f t="shared" si="103"/>
        <v>0</v>
      </c>
      <c r="BM182" s="74"/>
      <c r="BO182" s="74">
        <f t="shared" si="104"/>
        <v>0</v>
      </c>
      <c r="BP182" s="74">
        <f t="shared" si="104"/>
        <v>0</v>
      </c>
      <c r="BQ182" s="74">
        <f t="shared" si="104"/>
        <v>0</v>
      </c>
      <c r="BR182" s="74">
        <f t="shared" si="104"/>
        <v>0</v>
      </c>
      <c r="BS182" s="74">
        <f t="shared" si="104"/>
        <v>0</v>
      </c>
      <c r="BT182" s="74">
        <f t="shared" si="104"/>
        <v>0</v>
      </c>
      <c r="BU182" s="74">
        <f t="shared" si="104"/>
        <v>0</v>
      </c>
      <c r="BV182" s="74">
        <f t="shared" si="94"/>
        <v>0</v>
      </c>
      <c r="BX182" s="74">
        <f t="shared" si="105"/>
        <v>57462056</v>
      </c>
      <c r="BY182" s="74">
        <f t="shared" si="106"/>
        <v>57462056</v>
      </c>
      <c r="BZ182" s="74">
        <f t="shared" si="106"/>
        <v>57462056</v>
      </c>
      <c r="CA182" s="74">
        <f t="shared" si="106"/>
        <v>57462056</v>
      </c>
      <c r="CB182" s="74">
        <f t="shared" si="106"/>
        <v>57462056</v>
      </c>
      <c r="CC182" s="74">
        <f t="shared" si="106"/>
        <v>57462056</v>
      </c>
      <c r="CD182" s="74">
        <f t="shared" si="106"/>
        <v>57462056</v>
      </c>
      <c r="CE182" s="74">
        <f t="shared" si="106"/>
        <v>57462056</v>
      </c>
      <c r="CF182" s="74"/>
      <c r="CG182" s="74">
        <f t="shared" si="107"/>
        <v>57462056</v>
      </c>
      <c r="CH182" s="74">
        <f t="shared" si="132"/>
        <v>57462056</v>
      </c>
      <c r="CI182" s="74">
        <f t="shared" si="132"/>
        <v>57462056</v>
      </c>
      <c r="CJ182" s="74">
        <f t="shared" si="132"/>
        <v>57462056</v>
      </c>
      <c r="CK182" s="74">
        <f t="shared" si="132"/>
        <v>57462056</v>
      </c>
      <c r="CL182" s="74">
        <f t="shared" si="132"/>
        <v>57462056</v>
      </c>
      <c r="CM182" s="74">
        <f t="shared" si="132"/>
        <v>57462056</v>
      </c>
      <c r="CN182" s="74">
        <f t="shared" si="132"/>
        <v>57462056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 s="124">
        <v>0</v>
      </c>
      <c r="H183" s="6">
        <v>157</v>
      </c>
      <c r="I183" s="2" t="s">
        <v>344</v>
      </c>
      <c r="J183" s="60"/>
      <c r="K183" s="61">
        <v>2052.1999999999998</v>
      </c>
      <c r="L183" s="62"/>
      <c r="M183" s="63">
        <v>37</v>
      </c>
      <c r="N183" s="64">
        <f t="shared" si="109"/>
        <v>11.1</v>
      </c>
      <c r="O183" s="64">
        <f t="shared" si="110"/>
        <v>1231.32</v>
      </c>
      <c r="P183" s="64">
        <f t="shared" si="111"/>
        <v>0</v>
      </c>
      <c r="Q183" s="64">
        <f t="shared" si="112"/>
        <v>0</v>
      </c>
      <c r="R183" s="65">
        <f t="shared" si="113"/>
        <v>0.02</v>
      </c>
      <c r="S183" s="65">
        <f t="shared" si="95"/>
        <v>0</v>
      </c>
      <c r="T183" s="64">
        <f t="shared" si="96"/>
        <v>0</v>
      </c>
      <c r="U183" s="64">
        <f t="shared" si="114"/>
        <v>0</v>
      </c>
      <c r="V183" s="63">
        <v>27</v>
      </c>
      <c r="W183" s="64">
        <f t="shared" si="115"/>
        <v>6.75</v>
      </c>
      <c r="X183" s="27">
        <f t="shared" si="116"/>
        <v>11.1</v>
      </c>
      <c r="Y183" s="11">
        <f t="shared" si="117"/>
        <v>2070.0499999999997</v>
      </c>
      <c r="Z183" s="123">
        <v>4606182583.3299999</v>
      </c>
      <c r="AA183" s="121">
        <v>10335</v>
      </c>
      <c r="AB183" s="27">
        <f t="shared" si="97"/>
        <v>445687.72</v>
      </c>
      <c r="AC183" s="10">
        <f t="shared" si="98"/>
        <v>1.6176189999999999</v>
      </c>
      <c r="AD183" s="121">
        <v>250000</v>
      </c>
      <c r="AE183" s="10">
        <f t="shared" si="99"/>
        <v>1.719981</v>
      </c>
      <c r="AF183" s="10">
        <f t="shared" si="127"/>
        <v>-0.64832800000000002</v>
      </c>
      <c r="AG183" s="66">
        <f t="shared" si="100"/>
        <v>0.01</v>
      </c>
      <c r="AH183" s="67">
        <f t="shared" si="101"/>
        <v>0</v>
      </c>
      <c r="AI183" s="68">
        <f t="shared" si="118"/>
        <v>0.01</v>
      </c>
      <c r="AJ183" s="63">
        <v>0</v>
      </c>
      <c r="AK183">
        <v>0</v>
      </c>
      <c r="AL183" s="26">
        <f t="shared" si="119"/>
        <v>0</v>
      </c>
      <c r="AM183" s="63">
        <v>0</v>
      </c>
      <c r="AN183">
        <v>0</v>
      </c>
      <c r="AO183" s="26">
        <f t="shared" si="120"/>
        <v>0</v>
      </c>
      <c r="AP183" s="26">
        <f t="shared" si="102"/>
        <v>238573</v>
      </c>
      <c r="AQ183" s="26">
        <f t="shared" si="121"/>
        <v>238573</v>
      </c>
      <c r="AR183" s="69">
        <v>263431</v>
      </c>
      <c r="AS183" s="69">
        <f t="shared" si="128"/>
        <v>238573</v>
      </c>
      <c r="AT183" s="63">
        <v>263792</v>
      </c>
      <c r="AU183" s="26">
        <f t="shared" si="129"/>
        <v>25219</v>
      </c>
      <c r="AV183" s="70" t="str">
        <f t="shared" si="131"/>
        <v>No</v>
      </c>
      <c r="AW183" s="69">
        <f t="shared" si="122"/>
        <v>0</v>
      </c>
      <c r="AX183" s="71">
        <f t="shared" si="123"/>
        <v>263792</v>
      </c>
      <c r="AY183" s="72">
        <f t="shared" si="130"/>
        <v>263792</v>
      </c>
      <c r="AZ183" s="73">
        <f t="shared" si="124"/>
        <v>0</v>
      </c>
      <c r="BA183" s="73"/>
      <c r="BB183" s="73">
        <f t="shared" si="125"/>
        <v>11625.244250073092</v>
      </c>
      <c r="BC183" s="26"/>
      <c r="BE183" s="74">
        <f t="shared" si="126"/>
        <v>-25219</v>
      </c>
      <c r="BF183" s="74">
        <f t="shared" si="103"/>
        <v>-25219</v>
      </c>
      <c r="BG183" s="74">
        <f t="shared" si="103"/>
        <v>-21615.204900000012</v>
      </c>
      <c r="BH183" s="74">
        <f t="shared" si="103"/>
        <v>-18011.950243170024</v>
      </c>
      <c r="BI183" s="74">
        <f t="shared" si="103"/>
        <v>-14409.560194536025</v>
      </c>
      <c r="BJ183" s="74">
        <f t="shared" si="103"/>
        <v>-10807.170145902026</v>
      </c>
      <c r="BK183" s="74">
        <f t="shared" si="103"/>
        <v>-7205.1403362728888</v>
      </c>
      <c r="BL183" s="74">
        <f t="shared" si="103"/>
        <v>-3602.5701681364444</v>
      </c>
      <c r="BM183" s="74"/>
      <c r="BO183" s="74">
        <f t="shared" si="104"/>
        <v>0</v>
      </c>
      <c r="BP183" s="74">
        <f t="shared" si="104"/>
        <v>-3603.7950999999998</v>
      </c>
      <c r="BQ183" s="74">
        <f t="shared" si="104"/>
        <v>-3603.2546568300017</v>
      </c>
      <c r="BR183" s="74">
        <f t="shared" si="104"/>
        <v>-3602.3900486340049</v>
      </c>
      <c r="BS183" s="74">
        <f t="shared" si="104"/>
        <v>-3602.3900486340062</v>
      </c>
      <c r="BT183" s="74">
        <f t="shared" si="104"/>
        <v>-3602.0298096291449</v>
      </c>
      <c r="BU183" s="74">
        <f t="shared" si="104"/>
        <v>-3602.5701681364444</v>
      </c>
      <c r="BV183" s="74">
        <f t="shared" si="94"/>
        <v>-3602.5701681364444</v>
      </c>
      <c r="BX183" s="74">
        <f t="shared" si="105"/>
        <v>263792</v>
      </c>
      <c r="BY183" s="74">
        <f t="shared" si="106"/>
        <v>260188.20490000001</v>
      </c>
      <c r="BZ183" s="74">
        <f t="shared" si="106"/>
        <v>256584.95024317002</v>
      </c>
      <c r="CA183" s="74">
        <f t="shared" si="106"/>
        <v>252982.56019453602</v>
      </c>
      <c r="CB183" s="74">
        <f t="shared" si="106"/>
        <v>249380.17014590203</v>
      </c>
      <c r="CC183" s="74">
        <f t="shared" si="106"/>
        <v>245778.14033627289</v>
      </c>
      <c r="CD183" s="74">
        <f t="shared" si="106"/>
        <v>242175.57016813644</v>
      </c>
      <c r="CE183" s="74">
        <f t="shared" si="106"/>
        <v>238573</v>
      </c>
      <c r="CF183" s="74"/>
      <c r="CG183" s="74">
        <f t="shared" si="107"/>
        <v>263792</v>
      </c>
      <c r="CH183" s="74">
        <f t="shared" si="132"/>
        <v>260188.20490000001</v>
      </c>
      <c r="CI183" s="74">
        <f t="shared" si="132"/>
        <v>256584.95024317002</v>
      </c>
      <c r="CJ183" s="74">
        <f t="shared" si="132"/>
        <v>252982.56019453602</v>
      </c>
      <c r="CK183" s="74">
        <f t="shared" si="132"/>
        <v>249380.17014590203</v>
      </c>
      <c r="CL183" s="74">
        <f t="shared" si="132"/>
        <v>245778.14033627289</v>
      </c>
      <c r="CM183" s="74">
        <f t="shared" si="132"/>
        <v>242175.57016813644</v>
      </c>
      <c r="CN183" s="74">
        <f t="shared" si="132"/>
        <v>238573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 s="124">
        <v>0</v>
      </c>
      <c r="H184" s="6">
        <v>158</v>
      </c>
      <c r="I184" s="2" t="s">
        <v>345</v>
      </c>
      <c r="J184" s="60"/>
      <c r="K184" s="61">
        <v>5247.86</v>
      </c>
      <c r="L184" s="62"/>
      <c r="M184" s="63">
        <v>124</v>
      </c>
      <c r="N184" s="64">
        <f t="shared" si="109"/>
        <v>37.200000000000003</v>
      </c>
      <c r="O184" s="64">
        <f t="shared" si="110"/>
        <v>3148.72</v>
      </c>
      <c r="P184" s="64">
        <f t="shared" si="111"/>
        <v>0</v>
      </c>
      <c r="Q184" s="64">
        <f t="shared" si="112"/>
        <v>0</v>
      </c>
      <c r="R184" s="65">
        <f t="shared" si="113"/>
        <v>0.02</v>
      </c>
      <c r="S184" s="65">
        <f t="shared" si="95"/>
        <v>0</v>
      </c>
      <c r="T184" s="64">
        <f t="shared" si="96"/>
        <v>0</v>
      </c>
      <c r="U184" s="64">
        <f t="shared" si="114"/>
        <v>0</v>
      </c>
      <c r="V184" s="63">
        <v>45</v>
      </c>
      <c r="W184" s="64">
        <f t="shared" si="115"/>
        <v>11.25</v>
      </c>
      <c r="X184" s="27">
        <f t="shared" si="116"/>
        <v>37.200000000000003</v>
      </c>
      <c r="Y184" s="11">
        <f t="shared" si="117"/>
        <v>5296.3099999999995</v>
      </c>
      <c r="Z184" s="123">
        <v>22734151154.330002</v>
      </c>
      <c r="AA184" s="121">
        <v>27282</v>
      </c>
      <c r="AB184" s="27">
        <f t="shared" si="97"/>
        <v>833302.22</v>
      </c>
      <c r="AC184" s="10">
        <f t="shared" si="98"/>
        <v>3.0244610000000001</v>
      </c>
      <c r="AD184" s="121">
        <v>250000</v>
      </c>
      <c r="AE184" s="10">
        <f t="shared" si="99"/>
        <v>1.719981</v>
      </c>
      <c r="AF184" s="10">
        <f t="shared" si="127"/>
        <v>-1.6331169999999999</v>
      </c>
      <c r="AG184" s="66">
        <f t="shared" si="100"/>
        <v>0.01</v>
      </c>
      <c r="AH184" s="67">
        <f t="shared" si="101"/>
        <v>0</v>
      </c>
      <c r="AI184" s="68">
        <f t="shared" si="118"/>
        <v>0.01</v>
      </c>
      <c r="AJ184" s="63">
        <v>0</v>
      </c>
      <c r="AK184">
        <v>0</v>
      </c>
      <c r="AL184" s="26">
        <f t="shared" si="119"/>
        <v>0</v>
      </c>
      <c r="AM184" s="63">
        <v>0</v>
      </c>
      <c r="AN184">
        <v>0</v>
      </c>
      <c r="AO184" s="26">
        <f t="shared" si="120"/>
        <v>0</v>
      </c>
      <c r="AP184" s="26">
        <f t="shared" si="102"/>
        <v>610400</v>
      </c>
      <c r="AQ184" s="26">
        <f t="shared" si="121"/>
        <v>610400</v>
      </c>
      <c r="AR184" s="69">
        <v>465334</v>
      </c>
      <c r="AS184" s="69">
        <f t="shared" si="128"/>
        <v>610400</v>
      </c>
      <c r="AT184" s="63">
        <v>589729</v>
      </c>
      <c r="AU184" s="26">
        <f t="shared" si="129"/>
        <v>20671</v>
      </c>
      <c r="AV184" s="70" t="str">
        <f t="shared" si="131"/>
        <v>Yes</v>
      </c>
      <c r="AW184" s="69">
        <f t="shared" si="122"/>
        <v>20671</v>
      </c>
      <c r="AX184" s="71">
        <f t="shared" si="123"/>
        <v>610400</v>
      </c>
      <c r="AY184" s="72">
        <f t="shared" si="130"/>
        <v>610400</v>
      </c>
      <c r="AZ184" s="73">
        <f t="shared" si="124"/>
        <v>20671</v>
      </c>
      <c r="BA184" s="73"/>
      <c r="BB184" s="73">
        <f t="shared" si="125"/>
        <v>11631.402657464185</v>
      </c>
      <c r="BC184" s="26"/>
      <c r="BE184" s="74">
        <f t="shared" si="126"/>
        <v>0</v>
      </c>
      <c r="BF184" s="74">
        <f t="shared" si="103"/>
        <v>0</v>
      </c>
      <c r="BG184" s="74">
        <f t="shared" si="103"/>
        <v>0</v>
      </c>
      <c r="BH184" s="74">
        <f t="shared" si="103"/>
        <v>0</v>
      </c>
      <c r="BI184" s="74">
        <f t="shared" si="103"/>
        <v>0</v>
      </c>
      <c r="BJ184" s="74">
        <f t="shared" si="103"/>
        <v>0</v>
      </c>
      <c r="BK184" s="74">
        <f t="shared" si="103"/>
        <v>0</v>
      </c>
      <c r="BL184" s="74">
        <f t="shared" si="103"/>
        <v>0</v>
      </c>
      <c r="BM184" s="74"/>
      <c r="BO184" s="74">
        <f t="shared" si="104"/>
        <v>0</v>
      </c>
      <c r="BP184" s="74">
        <f t="shared" si="104"/>
        <v>0</v>
      </c>
      <c r="BQ184" s="74">
        <f t="shared" si="104"/>
        <v>0</v>
      </c>
      <c r="BR184" s="74">
        <f t="shared" si="104"/>
        <v>0</v>
      </c>
      <c r="BS184" s="74">
        <f t="shared" si="104"/>
        <v>0</v>
      </c>
      <c r="BT184" s="74">
        <f t="shared" si="104"/>
        <v>0</v>
      </c>
      <c r="BU184" s="74">
        <f t="shared" si="104"/>
        <v>0</v>
      </c>
      <c r="BV184" s="74">
        <f t="shared" si="94"/>
        <v>0</v>
      </c>
      <c r="BX184" s="74">
        <f t="shared" si="105"/>
        <v>610400</v>
      </c>
      <c r="BY184" s="74">
        <f t="shared" si="106"/>
        <v>610400</v>
      </c>
      <c r="BZ184" s="74">
        <f t="shared" si="106"/>
        <v>610400</v>
      </c>
      <c r="CA184" s="74">
        <f t="shared" si="106"/>
        <v>610400</v>
      </c>
      <c r="CB184" s="74">
        <f t="shared" si="106"/>
        <v>610400</v>
      </c>
      <c r="CC184" s="74">
        <f t="shared" si="106"/>
        <v>610400</v>
      </c>
      <c r="CD184" s="74">
        <f t="shared" si="106"/>
        <v>610400</v>
      </c>
      <c r="CE184" s="74">
        <f t="shared" si="106"/>
        <v>610400</v>
      </c>
      <c r="CF184" s="74"/>
      <c r="CG184" s="74">
        <f t="shared" si="107"/>
        <v>610400</v>
      </c>
      <c r="CH184" s="74">
        <f t="shared" si="132"/>
        <v>610400</v>
      </c>
      <c r="CI184" s="74">
        <f t="shared" si="132"/>
        <v>610400</v>
      </c>
      <c r="CJ184" s="74">
        <f t="shared" si="132"/>
        <v>610400</v>
      </c>
      <c r="CK184" s="74">
        <f t="shared" si="132"/>
        <v>610400</v>
      </c>
      <c r="CL184" s="74">
        <f t="shared" si="132"/>
        <v>610400</v>
      </c>
      <c r="CM184" s="74">
        <f t="shared" si="132"/>
        <v>610400</v>
      </c>
      <c r="CN184" s="74">
        <f t="shared" si="132"/>
        <v>610400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 s="124">
        <v>0</v>
      </c>
      <c r="H185" s="6">
        <v>159</v>
      </c>
      <c r="I185" s="2" t="s">
        <v>346</v>
      </c>
      <c r="J185" s="60"/>
      <c r="K185" s="61">
        <v>3652.95</v>
      </c>
      <c r="L185" s="77"/>
      <c r="M185" s="63">
        <v>932</v>
      </c>
      <c r="N185" s="64">
        <f t="shared" si="109"/>
        <v>279.60000000000002</v>
      </c>
      <c r="O185" s="64">
        <f t="shared" si="110"/>
        <v>2191.77</v>
      </c>
      <c r="P185" s="64">
        <f t="shared" si="111"/>
        <v>0</v>
      </c>
      <c r="Q185" s="64">
        <f t="shared" si="112"/>
        <v>0</v>
      </c>
      <c r="R185" s="65">
        <f t="shared" si="113"/>
        <v>0.26</v>
      </c>
      <c r="S185" s="65">
        <f t="shared" si="95"/>
        <v>0</v>
      </c>
      <c r="T185" s="64">
        <f t="shared" si="96"/>
        <v>0</v>
      </c>
      <c r="U185" s="64">
        <f t="shared" si="114"/>
        <v>0</v>
      </c>
      <c r="V185" s="63">
        <v>338</v>
      </c>
      <c r="W185" s="64">
        <f t="shared" si="115"/>
        <v>84.5</v>
      </c>
      <c r="X185" s="27">
        <f t="shared" si="116"/>
        <v>279.60000000000002</v>
      </c>
      <c r="Y185" s="11">
        <f t="shared" si="117"/>
        <v>4017.0499999999997</v>
      </c>
      <c r="Z185" s="123">
        <v>4838308465.6700001</v>
      </c>
      <c r="AA185" s="121">
        <v>27180</v>
      </c>
      <c r="AB185" s="27">
        <f t="shared" si="97"/>
        <v>178009.88</v>
      </c>
      <c r="AC185" s="10">
        <f t="shared" si="98"/>
        <v>0.64608500000000002</v>
      </c>
      <c r="AD185" s="121">
        <v>118523</v>
      </c>
      <c r="AE185" s="10">
        <f t="shared" si="99"/>
        <v>0.81542899999999996</v>
      </c>
      <c r="AF185" s="10">
        <f t="shared" si="127"/>
        <v>0.30311199999999999</v>
      </c>
      <c r="AG185" s="66">
        <f t="shared" si="100"/>
        <v>0.30311199999999999</v>
      </c>
      <c r="AH185" s="67">
        <f t="shared" si="101"/>
        <v>0</v>
      </c>
      <c r="AI185" s="68">
        <f t="shared" si="118"/>
        <v>0.30311199999999999</v>
      </c>
      <c r="AJ185" s="63">
        <v>0</v>
      </c>
      <c r="AK185">
        <v>0</v>
      </c>
      <c r="AL185" s="26">
        <f t="shared" si="119"/>
        <v>0</v>
      </c>
      <c r="AM185" s="63">
        <v>0</v>
      </c>
      <c r="AN185">
        <v>0</v>
      </c>
      <c r="AO185" s="26">
        <f t="shared" si="120"/>
        <v>0</v>
      </c>
      <c r="AP185" s="26">
        <f t="shared" si="102"/>
        <v>14033025</v>
      </c>
      <c r="AQ185" s="26">
        <f t="shared" si="121"/>
        <v>14033025</v>
      </c>
      <c r="AR185" s="69">
        <v>9348852</v>
      </c>
      <c r="AS185" s="69">
        <f t="shared" si="128"/>
        <v>14033025</v>
      </c>
      <c r="AT185" s="63">
        <v>14676017</v>
      </c>
      <c r="AU185" s="26">
        <f t="shared" si="129"/>
        <v>642992</v>
      </c>
      <c r="AV185" s="70" t="str">
        <f t="shared" si="131"/>
        <v>No</v>
      </c>
      <c r="AW185" s="69">
        <f t="shared" si="122"/>
        <v>0</v>
      </c>
      <c r="AX185" s="71">
        <f t="shared" si="123"/>
        <v>14676017</v>
      </c>
      <c r="AY185" s="72">
        <f t="shared" si="130"/>
        <v>14676017</v>
      </c>
      <c r="AZ185" s="73">
        <f t="shared" si="124"/>
        <v>0</v>
      </c>
      <c r="BA185" s="73"/>
      <c r="BB185" s="73">
        <f t="shared" si="125"/>
        <v>12673.729793728357</v>
      </c>
      <c r="BC185" s="26"/>
      <c r="BE185" s="74">
        <f t="shared" si="126"/>
        <v>-642992</v>
      </c>
      <c r="BF185" s="74">
        <f t="shared" si="103"/>
        <v>-642992</v>
      </c>
      <c r="BG185" s="74">
        <f t="shared" si="103"/>
        <v>-551108.44319999963</v>
      </c>
      <c r="BH185" s="74">
        <f t="shared" si="103"/>
        <v>-459238.66571855918</v>
      </c>
      <c r="BI185" s="74">
        <f t="shared" si="103"/>
        <v>-367390.93257484771</v>
      </c>
      <c r="BJ185" s="74">
        <f t="shared" si="103"/>
        <v>-275543.19943113625</v>
      </c>
      <c r="BK185" s="74">
        <f t="shared" si="103"/>
        <v>-183704.65106073767</v>
      </c>
      <c r="BL185" s="74">
        <f t="shared" si="103"/>
        <v>-91852.325530368835</v>
      </c>
      <c r="BM185" s="74"/>
      <c r="BO185" s="74">
        <f t="shared" si="104"/>
        <v>0</v>
      </c>
      <c r="BP185" s="74">
        <f t="shared" si="104"/>
        <v>-91883.556800000006</v>
      </c>
      <c r="BQ185" s="74">
        <f t="shared" si="104"/>
        <v>-91869.777481439931</v>
      </c>
      <c r="BR185" s="74">
        <f t="shared" si="104"/>
        <v>-91847.733143711841</v>
      </c>
      <c r="BS185" s="74">
        <f t="shared" si="104"/>
        <v>-91847.733143711928</v>
      </c>
      <c r="BT185" s="74">
        <f t="shared" si="104"/>
        <v>-91838.548370397708</v>
      </c>
      <c r="BU185" s="74">
        <f t="shared" si="104"/>
        <v>-91852.325530368835</v>
      </c>
      <c r="BV185" s="74">
        <f t="shared" si="94"/>
        <v>-91852.325530368835</v>
      </c>
      <c r="BX185" s="74">
        <f t="shared" si="105"/>
        <v>14676017</v>
      </c>
      <c r="BY185" s="74">
        <f t="shared" si="106"/>
        <v>14584133.4432</v>
      </c>
      <c r="BZ185" s="74">
        <f t="shared" si="106"/>
        <v>14492263.665718559</v>
      </c>
      <c r="CA185" s="74">
        <f t="shared" si="106"/>
        <v>14400415.932574848</v>
      </c>
      <c r="CB185" s="74">
        <f t="shared" si="106"/>
        <v>14308568.199431136</v>
      </c>
      <c r="CC185" s="74">
        <f t="shared" si="106"/>
        <v>14216729.651060738</v>
      </c>
      <c r="CD185" s="74">
        <f t="shared" si="106"/>
        <v>14124877.325530369</v>
      </c>
      <c r="CE185" s="74">
        <f t="shared" si="106"/>
        <v>14033025</v>
      </c>
      <c r="CF185" s="74"/>
      <c r="CG185" s="74">
        <f t="shared" si="107"/>
        <v>14676017</v>
      </c>
      <c r="CH185" s="74">
        <f t="shared" si="132"/>
        <v>14584133.4432</v>
      </c>
      <c r="CI185" s="74">
        <f t="shared" si="132"/>
        <v>14492263.665718559</v>
      </c>
      <c r="CJ185" s="74">
        <f t="shared" si="132"/>
        <v>14400415.932574848</v>
      </c>
      <c r="CK185" s="74">
        <f t="shared" si="132"/>
        <v>14308568.199431136</v>
      </c>
      <c r="CL185" s="74">
        <f t="shared" si="132"/>
        <v>14216729.651060738</v>
      </c>
      <c r="CM185" s="74">
        <f t="shared" si="132"/>
        <v>14124877.325530369</v>
      </c>
      <c r="CN185" s="74">
        <f t="shared" si="132"/>
        <v>14033025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 s="124">
        <v>0</v>
      </c>
      <c r="H186" s="6">
        <v>160</v>
      </c>
      <c r="I186" s="2" t="s">
        <v>347</v>
      </c>
      <c r="J186" s="60"/>
      <c r="K186" s="61">
        <v>569.59</v>
      </c>
      <c r="L186" s="62"/>
      <c r="M186" s="63">
        <v>191</v>
      </c>
      <c r="N186" s="64">
        <f t="shared" si="109"/>
        <v>57.3</v>
      </c>
      <c r="O186" s="64">
        <f t="shared" si="110"/>
        <v>341.75</v>
      </c>
      <c r="P186" s="64">
        <f t="shared" si="111"/>
        <v>0</v>
      </c>
      <c r="Q186" s="64">
        <f t="shared" si="112"/>
        <v>0</v>
      </c>
      <c r="R186" s="65">
        <f t="shared" si="113"/>
        <v>0.34</v>
      </c>
      <c r="S186" s="65">
        <f t="shared" si="95"/>
        <v>0</v>
      </c>
      <c r="T186" s="64">
        <f t="shared" si="96"/>
        <v>0</v>
      </c>
      <c r="U186" s="64">
        <f t="shared" si="114"/>
        <v>0</v>
      </c>
      <c r="V186" s="63">
        <v>7</v>
      </c>
      <c r="W186" s="64">
        <f t="shared" si="115"/>
        <v>1.75</v>
      </c>
      <c r="X186" s="27">
        <f t="shared" si="116"/>
        <v>57.3</v>
      </c>
      <c r="Y186" s="11">
        <f t="shared" si="117"/>
        <v>628.64</v>
      </c>
      <c r="Z186" s="123">
        <v>937976249.66999996</v>
      </c>
      <c r="AA186" s="121">
        <v>5563</v>
      </c>
      <c r="AB186" s="27">
        <f t="shared" si="97"/>
        <v>168609.79</v>
      </c>
      <c r="AC186" s="10">
        <f t="shared" si="98"/>
        <v>0.61196700000000004</v>
      </c>
      <c r="AD186" s="121">
        <v>88370</v>
      </c>
      <c r="AE186" s="10">
        <f t="shared" si="99"/>
        <v>0.60797900000000005</v>
      </c>
      <c r="AF186" s="10">
        <f t="shared" si="127"/>
        <v>0.38922899999999999</v>
      </c>
      <c r="AG186" s="66">
        <f t="shared" si="100"/>
        <v>0.38922899999999999</v>
      </c>
      <c r="AH186" s="67">
        <f t="shared" si="101"/>
        <v>0</v>
      </c>
      <c r="AI186" s="68">
        <f t="shared" si="118"/>
        <v>0.38922899999999999</v>
      </c>
      <c r="AJ186" s="63">
        <v>190</v>
      </c>
      <c r="AK186">
        <v>4</v>
      </c>
      <c r="AL186" s="26">
        <f t="shared" si="119"/>
        <v>76000</v>
      </c>
      <c r="AM186" s="63">
        <v>0</v>
      </c>
      <c r="AN186">
        <v>0</v>
      </c>
      <c r="AO186" s="26">
        <f t="shared" si="120"/>
        <v>0</v>
      </c>
      <c r="AP186" s="26">
        <f t="shared" si="102"/>
        <v>2819994</v>
      </c>
      <c r="AQ186" s="26">
        <f t="shared" si="121"/>
        <v>2895994</v>
      </c>
      <c r="AR186" s="69">
        <v>3637161</v>
      </c>
      <c r="AS186" s="69">
        <f t="shared" si="128"/>
        <v>2895994</v>
      </c>
      <c r="AT186" s="63">
        <v>3456594</v>
      </c>
      <c r="AU186" s="26">
        <f t="shared" si="129"/>
        <v>560600</v>
      </c>
      <c r="AV186" s="70" t="str">
        <f t="shared" si="131"/>
        <v>No</v>
      </c>
      <c r="AW186" s="69">
        <f t="shared" si="122"/>
        <v>0</v>
      </c>
      <c r="AX186" s="71">
        <f t="shared" si="123"/>
        <v>3456594</v>
      </c>
      <c r="AY186" s="72">
        <f t="shared" si="130"/>
        <v>3456594</v>
      </c>
      <c r="AZ186" s="73">
        <f t="shared" si="124"/>
        <v>0</v>
      </c>
      <c r="BA186" s="73"/>
      <c r="BB186" s="73">
        <f t="shared" si="125"/>
        <v>12719.808985410558</v>
      </c>
      <c r="BC186" s="26"/>
      <c r="BE186" s="74">
        <f t="shared" si="126"/>
        <v>-560600</v>
      </c>
      <c r="BF186" s="74">
        <f t="shared" si="103"/>
        <v>-560600</v>
      </c>
      <c r="BG186" s="74">
        <f t="shared" si="103"/>
        <v>-480490.25999999978</v>
      </c>
      <c r="BH186" s="74">
        <f t="shared" si="103"/>
        <v>-400392.53365799971</v>
      </c>
      <c r="BI186" s="74">
        <f t="shared" si="103"/>
        <v>-320314.02692639967</v>
      </c>
      <c r="BJ186" s="74">
        <f t="shared" si="103"/>
        <v>-240235.52019479964</v>
      </c>
      <c r="BK186" s="74">
        <f t="shared" si="103"/>
        <v>-160165.02131387312</v>
      </c>
      <c r="BL186" s="74">
        <f t="shared" si="103"/>
        <v>-80082.51065693656</v>
      </c>
      <c r="BM186" s="74"/>
      <c r="BO186" s="74">
        <f t="shared" si="104"/>
        <v>0</v>
      </c>
      <c r="BP186" s="74">
        <f t="shared" si="104"/>
        <v>-80109.740000000005</v>
      </c>
      <c r="BQ186" s="74">
        <f t="shared" si="104"/>
        <v>-80097.726341999951</v>
      </c>
      <c r="BR186" s="74">
        <f t="shared" si="104"/>
        <v>-80078.506731599948</v>
      </c>
      <c r="BS186" s="74">
        <f t="shared" si="104"/>
        <v>-80078.506731599919</v>
      </c>
      <c r="BT186" s="74">
        <f t="shared" si="104"/>
        <v>-80070.498880926723</v>
      </c>
      <c r="BU186" s="74">
        <f t="shared" si="104"/>
        <v>-80082.51065693656</v>
      </c>
      <c r="BV186" s="74">
        <f t="shared" si="94"/>
        <v>-80082.51065693656</v>
      </c>
      <c r="BX186" s="74">
        <f t="shared" si="105"/>
        <v>3456594</v>
      </c>
      <c r="BY186" s="74">
        <f t="shared" si="106"/>
        <v>3376484.26</v>
      </c>
      <c r="BZ186" s="74">
        <f t="shared" si="106"/>
        <v>3296386.5336579997</v>
      </c>
      <c r="CA186" s="74">
        <f t="shared" si="106"/>
        <v>3216308.0269263997</v>
      </c>
      <c r="CB186" s="74">
        <f t="shared" si="106"/>
        <v>3136229.5201947996</v>
      </c>
      <c r="CC186" s="74">
        <f t="shared" si="106"/>
        <v>3056159.0213138731</v>
      </c>
      <c r="CD186" s="74">
        <f t="shared" si="106"/>
        <v>2976076.5106569366</v>
      </c>
      <c r="CE186" s="74">
        <f t="shared" si="106"/>
        <v>2895994</v>
      </c>
      <c r="CF186" s="74"/>
      <c r="CG186" s="74">
        <f t="shared" si="107"/>
        <v>3456594</v>
      </c>
      <c r="CH186" s="74">
        <f t="shared" si="132"/>
        <v>3376484.26</v>
      </c>
      <c r="CI186" s="74">
        <f t="shared" si="132"/>
        <v>3296386.5336579997</v>
      </c>
      <c r="CJ186" s="74">
        <f t="shared" si="132"/>
        <v>3216308.0269263997</v>
      </c>
      <c r="CK186" s="74">
        <f t="shared" si="132"/>
        <v>3136229.5201947996</v>
      </c>
      <c r="CL186" s="74">
        <f t="shared" si="132"/>
        <v>3056159.0213138731</v>
      </c>
      <c r="CM186" s="74">
        <f t="shared" si="132"/>
        <v>2976076.5106569366</v>
      </c>
      <c r="CN186" s="74">
        <f t="shared" si="132"/>
        <v>2895994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 s="124">
        <v>0</v>
      </c>
      <c r="H187" s="6">
        <v>161</v>
      </c>
      <c r="I187" s="2" t="s">
        <v>348</v>
      </c>
      <c r="J187" s="60"/>
      <c r="K187" s="61">
        <v>3736.1</v>
      </c>
      <c r="L187" s="62"/>
      <c r="M187" s="63">
        <v>214</v>
      </c>
      <c r="N187" s="64">
        <f t="shared" si="109"/>
        <v>64.2</v>
      </c>
      <c r="O187" s="64">
        <f t="shared" si="110"/>
        <v>2241.66</v>
      </c>
      <c r="P187" s="64">
        <f t="shared" si="111"/>
        <v>0</v>
      </c>
      <c r="Q187" s="64">
        <f t="shared" si="112"/>
        <v>0</v>
      </c>
      <c r="R187" s="65">
        <f t="shared" si="113"/>
        <v>0.06</v>
      </c>
      <c r="S187" s="65">
        <f t="shared" si="95"/>
        <v>0</v>
      </c>
      <c r="T187" s="64">
        <f t="shared" si="96"/>
        <v>0</v>
      </c>
      <c r="U187" s="64">
        <f t="shared" si="114"/>
        <v>0</v>
      </c>
      <c r="V187" s="63">
        <v>79</v>
      </c>
      <c r="W187" s="64">
        <f t="shared" si="115"/>
        <v>19.75</v>
      </c>
      <c r="X187" s="27">
        <f t="shared" si="116"/>
        <v>64.2</v>
      </c>
      <c r="Y187" s="11">
        <f t="shared" si="117"/>
        <v>3820.0499999999997</v>
      </c>
      <c r="Z187" s="123">
        <v>8047974263.6700001</v>
      </c>
      <c r="AA187" s="121">
        <v>18439</v>
      </c>
      <c r="AB187" s="27">
        <f t="shared" si="97"/>
        <v>436464.79</v>
      </c>
      <c r="AC187" s="10">
        <f t="shared" si="98"/>
        <v>1.584144</v>
      </c>
      <c r="AD187" s="121">
        <v>227165</v>
      </c>
      <c r="AE187" s="10">
        <f t="shared" si="99"/>
        <v>1.562878</v>
      </c>
      <c r="AF187" s="10">
        <f t="shared" si="127"/>
        <v>-0.57776400000000006</v>
      </c>
      <c r="AG187" s="66">
        <f t="shared" si="100"/>
        <v>0.01</v>
      </c>
      <c r="AH187" s="67">
        <f t="shared" si="101"/>
        <v>0</v>
      </c>
      <c r="AI187" s="68">
        <f t="shared" si="118"/>
        <v>0.01</v>
      </c>
      <c r="AJ187" s="63">
        <v>0</v>
      </c>
      <c r="AK187">
        <v>0</v>
      </c>
      <c r="AL187" s="26">
        <f t="shared" si="119"/>
        <v>0</v>
      </c>
      <c r="AM187" s="63">
        <v>0</v>
      </c>
      <c r="AN187">
        <v>0</v>
      </c>
      <c r="AO187" s="26">
        <f t="shared" si="120"/>
        <v>0</v>
      </c>
      <c r="AP187" s="26">
        <f t="shared" si="102"/>
        <v>440261</v>
      </c>
      <c r="AQ187" s="26">
        <f t="shared" si="121"/>
        <v>440261</v>
      </c>
      <c r="AR187" s="69">
        <v>462941</v>
      </c>
      <c r="AS187" s="69">
        <f t="shared" si="128"/>
        <v>440261</v>
      </c>
      <c r="AT187" s="63">
        <v>461796</v>
      </c>
      <c r="AU187" s="26">
        <f t="shared" si="129"/>
        <v>21535</v>
      </c>
      <c r="AV187" s="70" t="str">
        <f t="shared" si="131"/>
        <v>No</v>
      </c>
      <c r="AW187" s="69">
        <f t="shared" si="122"/>
        <v>0</v>
      </c>
      <c r="AX187" s="71">
        <f t="shared" si="123"/>
        <v>461796</v>
      </c>
      <c r="AY187" s="72">
        <f t="shared" si="130"/>
        <v>461796</v>
      </c>
      <c r="AZ187" s="73">
        <f t="shared" si="124"/>
        <v>0</v>
      </c>
      <c r="BA187" s="73"/>
      <c r="BB187" s="73">
        <f t="shared" si="125"/>
        <v>11783.966234843821</v>
      </c>
      <c r="BC187" s="26"/>
      <c r="BE187" s="74">
        <f t="shared" si="126"/>
        <v>-21535</v>
      </c>
      <c r="BF187" s="74">
        <f t="shared" ref="BF187:BL195" si="133">$AQ187-CG187</f>
        <v>-21535</v>
      </c>
      <c r="BG187" s="74">
        <f t="shared" si="133"/>
        <v>-18457.64850000001</v>
      </c>
      <c r="BH187" s="74">
        <f t="shared" si="133"/>
        <v>-15380.758495050017</v>
      </c>
      <c r="BI187" s="74">
        <f t="shared" si="133"/>
        <v>-12304.606796040025</v>
      </c>
      <c r="BJ187" s="74">
        <f t="shared" si="133"/>
        <v>-9228.4550970300334</v>
      </c>
      <c r="BK187" s="74">
        <f t="shared" si="133"/>
        <v>-6152.6110131899477</v>
      </c>
      <c r="BL187" s="74">
        <f t="shared" si="133"/>
        <v>-3076.3055065949447</v>
      </c>
      <c r="BM187" s="74"/>
      <c r="BO187" s="74">
        <f t="shared" ref="BO187:BU195" si="134">BE187*BO$16</f>
        <v>0</v>
      </c>
      <c r="BP187" s="74">
        <f t="shared" si="134"/>
        <v>-3077.3514999999998</v>
      </c>
      <c r="BQ187" s="74">
        <f t="shared" si="134"/>
        <v>-3076.8900049500016</v>
      </c>
      <c r="BR187" s="74">
        <f t="shared" si="134"/>
        <v>-3076.1516990100035</v>
      </c>
      <c r="BS187" s="74">
        <f t="shared" si="134"/>
        <v>-3076.1516990100063</v>
      </c>
      <c r="BT187" s="74">
        <f t="shared" si="134"/>
        <v>-3075.8440838401098</v>
      </c>
      <c r="BU187" s="74">
        <f t="shared" si="134"/>
        <v>-3076.3055065949738</v>
      </c>
      <c r="BV187" s="74">
        <f t="shared" si="94"/>
        <v>-3076.3055065949447</v>
      </c>
      <c r="BX187" s="74">
        <f t="shared" si="105"/>
        <v>461796</v>
      </c>
      <c r="BY187" s="74">
        <f t="shared" ref="BY187:CE195" si="135">CG187+BP187</f>
        <v>458718.64850000001</v>
      </c>
      <c r="BZ187" s="74">
        <f t="shared" si="135"/>
        <v>455641.75849505002</v>
      </c>
      <c r="CA187" s="74">
        <f t="shared" si="135"/>
        <v>452565.60679604003</v>
      </c>
      <c r="CB187" s="74">
        <f t="shared" si="135"/>
        <v>449489.45509703003</v>
      </c>
      <c r="CC187" s="74">
        <f t="shared" si="135"/>
        <v>446413.61101318995</v>
      </c>
      <c r="CD187" s="74">
        <f t="shared" si="135"/>
        <v>443337.30550659494</v>
      </c>
      <c r="CE187" s="74">
        <f t="shared" si="135"/>
        <v>440261</v>
      </c>
      <c r="CF187" s="74"/>
      <c r="CG187" s="74">
        <f t="shared" si="107"/>
        <v>461796</v>
      </c>
      <c r="CH187" s="74">
        <f t="shared" ref="CH187:CN195" si="136">IF(OR($C187=1,$B187=1),MAX(BY187,CG187,$AR187),BY187)</f>
        <v>458718.64850000001</v>
      </c>
      <c r="CI187" s="74">
        <f t="shared" si="136"/>
        <v>455641.75849505002</v>
      </c>
      <c r="CJ187" s="74">
        <f t="shared" si="136"/>
        <v>452565.60679604003</v>
      </c>
      <c r="CK187" s="74">
        <f t="shared" si="136"/>
        <v>449489.45509703003</v>
      </c>
      <c r="CL187" s="74">
        <f t="shared" si="136"/>
        <v>446413.61101318995</v>
      </c>
      <c r="CM187" s="74">
        <f t="shared" si="136"/>
        <v>443337.30550659494</v>
      </c>
      <c r="CN187" s="74">
        <f t="shared" si="136"/>
        <v>440261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 s="124">
        <v>20</v>
      </c>
      <c r="H188" s="6">
        <v>162</v>
      </c>
      <c r="I188" s="2" t="s">
        <v>349</v>
      </c>
      <c r="J188" s="60"/>
      <c r="K188" s="61">
        <v>1101.3399999999999</v>
      </c>
      <c r="L188" s="76"/>
      <c r="M188" s="63">
        <v>641</v>
      </c>
      <c r="N188" s="64">
        <f t="shared" si="109"/>
        <v>192.3</v>
      </c>
      <c r="O188" s="64">
        <f t="shared" si="110"/>
        <v>660.8</v>
      </c>
      <c r="P188" s="64">
        <f t="shared" si="111"/>
        <v>0</v>
      </c>
      <c r="Q188" s="64">
        <f t="shared" si="112"/>
        <v>0</v>
      </c>
      <c r="R188" s="65">
        <f t="shared" si="113"/>
        <v>0.57999999999999996</v>
      </c>
      <c r="S188" s="65">
        <f t="shared" si="95"/>
        <v>0</v>
      </c>
      <c r="T188" s="64">
        <f t="shared" si="96"/>
        <v>0</v>
      </c>
      <c r="U188" s="64">
        <f t="shared" si="114"/>
        <v>0</v>
      </c>
      <c r="V188" s="63">
        <v>49</v>
      </c>
      <c r="W188" s="64">
        <f t="shared" si="115"/>
        <v>12.25</v>
      </c>
      <c r="X188" s="27">
        <f t="shared" si="116"/>
        <v>192.3</v>
      </c>
      <c r="Y188" s="11">
        <f t="shared" si="117"/>
        <v>1305.8899999999999</v>
      </c>
      <c r="Z188" s="123">
        <v>1598757351</v>
      </c>
      <c r="AA188" s="121">
        <v>10242</v>
      </c>
      <c r="AB188" s="27">
        <f t="shared" si="97"/>
        <v>156098.16</v>
      </c>
      <c r="AC188" s="10">
        <f t="shared" si="98"/>
        <v>0.56655699999999998</v>
      </c>
      <c r="AD188" s="121">
        <v>68890</v>
      </c>
      <c r="AE188" s="10">
        <f t="shared" si="99"/>
        <v>0.47395799999999999</v>
      </c>
      <c r="AF188" s="10">
        <f t="shared" si="127"/>
        <v>0.46122299999999999</v>
      </c>
      <c r="AG188" s="66">
        <f t="shared" si="100"/>
        <v>0.46122299999999999</v>
      </c>
      <c r="AH188" s="67">
        <f t="shared" si="101"/>
        <v>0</v>
      </c>
      <c r="AI188" s="68">
        <f t="shared" si="118"/>
        <v>0.46122299999999999</v>
      </c>
      <c r="AJ188" s="63">
        <v>0</v>
      </c>
      <c r="AK188">
        <v>0</v>
      </c>
      <c r="AL188" s="26">
        <f t="shared" si="119"/>
        <v>0</v>
      </c>
      <c r="AM188" s="63">
        <v>437</v>
      </c>
      <c r="AN188">
        <v>6</v>
      </c>
      <c r="AO188" s="26">
        <f t="shared" si="120"/>
        <v>262200</v>
      </c>
      <c r="AP188" s="26">
        <f t="shared" si="102"/>
        <v>6941582</v>
      </c>
      <c r="AQ188" s="26">
        <f t="shared" si="121"/>
        <v>7203782</v>
      </c>
      <c r="AR188" s="69">
        <v>8024957</v>
      </c>
      <c r="AS188" s="69">
        <f t="shared" si="128"/>
        <v>8024957</v>
      </c>
      <c r="AT188" s="63">
        <v>8024957</v>
      </c>
      <c r="AU188" s="26">
        <f t="shared" si="129"/>
        <v>821175</v>
      </c>
      <c r="AV188" s="70" t="str">
        <f t="shared" si="131"/>
        <v>No</v>
      </c>
      <c r="AW188" s="69">
        <f t="shared" si="122"/>
        <v>0</v>
      </c>
      <c r="AX188" s="71">
        <f t="shared" si="123"/>
        <v>8024957</v>
      </c>
      <c r="AY188" s="72">
        <f t="shared" si="130"/>
        <v>8024957</v>
      </c>
      <c r="AZ188" s="73">
        <f t="shared" si="124"/>
        <v>0</v>
      </c>
      <c r="BA188" s="73"/>
      <c r="BB188" s="73">
        <f t="shared" si="125"/>
        <v>13665.518595529082</v>
      </c>
      <c r="BC188" s="26"/>
      <c r="BE188" s="74">
        <f t="shared" si="126"/>
        <v>-821175</v>
      </c>
      <c r="BF188" s="74">
        <f t="shared" si="133"/>
        <v>-821175</v>
      </c>
      <c r="BG188" s="74">
        <f t="shared" si="133"/>
        <v>-821175</v>
      </c>
      <c r="BH188" s="74">
        <f t="shared" si="133"/>
        <v>-821175</v>
      </c>
      <c r="BI188" s="74">
        <f t="shared" si="133"/>
        <v>-821175</v>
      </c>
      <c r="BJ188" s="74">
        <f t="shared" si="133"/>
        <v>-821175</v>
      </c>
      <c r="BK188" s="74">
        <f t="shared" si="133"/>
        <v>-821175</v>
      </c>
      <c r="BL188" s="74">
        <f t="shared" si="133"/>
        <v>-821175</v>
      </c>
      <c r="BM188" s="74"/>
      <c r="BO188" s="74">
        <f t="shared" si="134"/>
        <v>0</v>
      </c>
      <c r="BP188" s="74">
        <f t="shared" si="134"/>
        <v>-117345.9075</v>
      </c>
      <c r="BQ188" s="74">
        <f t="shared" si="134"/>
        <v>-136889.8725</v>
      </c>
      <c r="BR188" s="74">
        <f t="shared" si="134"/>
        <v>-164235</v>
      </c>
      <c r="BS188" s="74">
        <f t="shared" si="134"/>
        <v>-205293.75</v>
      </c>
      <c r="BT188" s="74">
        <f t="shared" si="134"/>
        <v>-273697.6275</v>
      </c>
      <c r="BU188" s="74">
        <f t="shared" si="134"/>
        <v>-410587.5</v>
      </c>
      <c r="BV188" s="74">
        <f t="shared" si="94"/>
        <v>-821175</v>
      </c>
      <c r="BX188" s="74">
        <f t="shared" si="105"/>
        <v>8024957</v>
      </c>
      <c r="BY188" s="74">
        <f t="shared" si="135"/>
        <v>7907611.0925000003</v>
      </c>
      <c r="BZ188" s="74">
        <f t="shared" si="135"/>
        <v>7888067.1275000004</v>
      </c>
      <c r="CA188" s="74">
        <f t="shared" si="135"/>
        <v>7860722</v>
      </c>
      <c r="CB188" s="74">
        <f t="shared" si="135"/>
        <v>7819663.25</v>
      </c>
      <c r="CC188" s="74">
        <f t="shared" si="135"/>
        <v>7751259.3724999996</v>
      </c>
      <c r="CD188" s="74">
        <f t="shared" si="135"/>
        <v>7614369.5</v>
      </c>
      <c r="CE188" s="74">
        <f t="shared" si="135"/>
        <v>7203782</v>
      </c>
      <c r="CF188" s="74"/>
      <c r="CG188" s="74">
        <f t="shared" si="107"/>
        <v>8024957</v>
      </c>
      <c r="CH188" s="74">
        <f t="shared" si="136"/>
        <v>8024957</v>
      </c>
      <c r="CI188" s="74">
        <f t="shared" si="136"/>
        <v>8024957</v>
      </c>
      <c r="CJ188" s="74">
        <f t="shared" si="136"/>
        <v>8024957</v>
      </c>
      <c r="CK188" s="74">
        <f t="shared" si="136"/>
        <v>8024957</v>
      </c>
      <c r="CL188" s="74">
        <f t="shared" si="136"/>
        <v>8024957</v>
      </c>
      <c r="CM188" s="74">
        <f t="shared" si="136"/>
        <v>8024957</v>
      </c>
      <c r="CN188" s="74">
        <f t="shared" si="136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 s="124">
        <v>7</v>
      </c>
      <c r="H189" s="6">
        <v>163</v>
      </c>
      <c r="I189" s="2" t="s">
        <v>350</v>
      </c>
      <c r="J189" s="60"/>
      <c r="K189" s="61">
        <v>3076.37</v>
      </c>
      <c r="L189" s="76"/>
      <c r="M189" s="63">
        <v>2285</v>
      </c>
      <c r="N189" s="64">
        <f t="shared" si="109"/>
        <v>685.5</v>
      </c>
      <c r="O189" s="64">
        <f t="shared" si="110"/>
        <v>1845.82</v>
      </c>
      <c r="P189" s="64">
        <f t="shared" si="111"/>
        <v>439.18000000000006</v>
      </c>
      <c r="Q189" s="64">
        <f t="shared" si="112"/>
        <v>65.88</v>
      </c>
      <c r="R189" s="65">
        <f t="shared" si="113"/>
        <v>0.74</v>
      </c>
      <c r="S189" s="65">
        <f t="shared" si="95"/>
        <v>0.14000000000000001</v>
      </c>
      <c r="T189" s="64">
        <f t="shared" si="96"/>
        <v>430.69</v>
      </c>
      <c r="U189" s="64">
        <f t="shared" si="114"/>
        <v>64.599999999999994</v>
      </c>
      <c r="V189" s="63">
        <v>1015</v>
      </c>
      <c r="W189" s="64">
        <f t="shared" si="115"/>
        <v>253.75</v>
      </c>
      <c r="X189" s="27">
        <f t="shared" si="116"/>
        <v>685.5</v>
      </c>
      <c r="Y189" s="11">
        <f t="shared" si="117"/>
        <v>4081.5</v>
      </c>
      <c r="Z189" s="123">
        <v>2024391930.6700001</v>
      </c>
      <c r="AA189" s="121">
        <v>23905</v>
      </c>
      <c r="AB189" s="27">
        <f t="shared" si="97"/>
        <v>84684.87</v>
      </c>
      <c r="AC189" s="10">
        <f t="shared" si="98"/>
        <v>0.307363</v>
      </c>
      <c r="AD189" s="121">
        <v>55034</v>
      </c>
      <c r="AE189" s="10">
        <f t="shared" si="99"/>
        <v>0.37863000000000002</v>
      </c>
      <c r="AF189" s="10">
        <f t="shared" si="127"/>
        <v>0.67125699999999999</v>
      </c>
      <c r="AG189" s="66">
        <f t="shared" si="100"/>
        <v>0.67125699999999999</v>
      </c>
      <c r="AH189" s="67">
        <f t="shared" si="101"/>
        <v>0.05</v>
      </c>
      <c r="AI189" s="68">
        <f t="shared" si="118"/>
        <v>0.72125700000000004</v>
      </c>
      <c r="AJ189" s="63">
        <v>0</v>
      </c>
      <c r="AK189">
        <v>0</v>
      </c>
      <c r="AL189" s="26">
        <f t="shared" si="119"/>
        <v>0</v>
      </c>
      <c r="AM189" s="63">
        <v>0</v>
      </c>
      <c r="AN189">
        <v>0</v>
      </c>
      <c r="AO189" s="26">
        <f t="shared" si="120"/>
        <v>0</v>
      </c>
      <c r="AP189" s="26">
        <f t="shared" si="102"/>
        <v>33927415</v>
      </c>
      <c r="AQ189" s="26">
        <f t="shared" si="121"/>
        <v>33927415</v>
      </c>
      <c r="AR189" s="69">
        <v>26582071</v>
      </c>
      <c r="AS189" s="69">
        <f t="shared" si="128"/>
        <v>33927415</v>
      </c>
      <c r="AT189" s="63">
        <v>33829263</v>
      </c>
      <c r="AU189" s="26">
        <f t="shared" si="129"/>
        <v>98152</v>
      </c>
      <c r="AV189" s="70" t="str">
        <f t="shared" si="131"/>
        <v>Yes</v>
      </c>
      <c r="AW189" s="69">
        <f t="shared" si="122"/>
        <v>98152</v>
      </c>
      <c r="AX189" s="71">
        <f t="shared" si="123"/>
        <v>33927415</v>
      </c>
      <c r="AY189" s="72">
        <f t="shared" si="130"/>
        <v>33927415</v>
      </c>
      <c r="AZ189" s="73">
        <f t="shared" si="124"/>
        <v>98152</v>
      </c>
      <c r="BA189" s="73"/>
      <c r="BB189" s="73">
        <f t="shared" si="125"/>
        <v>15290.516907914198</v>
      </c>
      <c r="BC189" s="26"/>
      <c r="BE189" s="74">
        <f t="shared" si="126"/>
        <v>0</v>
      </c>
      <c r="BF189" s="74">
        <f t="shared" si="133"/>
        <v>0</v>
      </c>
      <c r="BG189" s="74">
        <f t="shared" si="133"/>
        <v>0</v>
      </c>
      <c r="BH189" s="74">
        <f t="shared" si="133"/>
        <v>0</v>
      </c>
      <c r="BI189" s="74">
        <f t="shared" si="133"/>
        <v>0</v>
      </c>
      <c r="BJ189" s="74">
        <f t="shared" si="133"/>
        <v>0</v>
      </c>
      <c r="BK189" s="74">
        <f t="shared" si="133"/>
        <v>0</v>
      </c>
      <c r="BL189" s="74">
        <f t="shared" si="133"/>
        <v>0</v>
      </c>
      <c r="BM189" s="74"/>
      <c r="BO189" s="74">
        <f t="shared" si="134"/>
        <v>0</v>
      </c>
      <c r="BP189" s="74">
        <f t="shared" si="134"/>
        <v>0</v>
      </c>
      <c r="BQ189" s="74">
        <f t="shared" si="134"/>
        <v>0</v>
      </c>
      <c r="BR189" s="74">
        <f t="shared" si="134"/>
        <v>0</v>
      </c>
      <c r="BS189" s="74">
        <f t="shared" si="134"/>
        <v>0</v>
      </c>
      <c r="BT189" s="74">
        <f t="shared" si="134"/>
        <v>0</v>
      </c>
      <c r="BU189" s="74">
        <f t="shared" si="134"/>
        <v>0</v>
      </c>
      <c r="BV189" s="74">
        <f t="shared" si="94"/>
        <v>0</v>
      </c>
      <c r="BX189" s="74">
        <f t="shared" si="105"/>
        <v>33927415</v>
      </c>
      <c r="BY189" s="74">
        <f t="shared" si="135"/>
        <v>33927415</v>
      </c>
      <c r="BZ189" s="74">
        <f t="shared" si="135"/>
        <v>33927415</v>
      </c>
      <c r="CA189" s="74">
        <f t="shared" si="135"/>
        <v>33927415</v>
      </c>
      <c r="CB189" s="74">
        <f t="shared" si="135"/>
        <v>33927415</v>
      </c>
      <c r="CC189" s="74">
        <f t="shared" si="135"/>
        <v>33927415</v>
      </c>
      <c r="CD189" s="74">
        <f t="shared" si="135"/>
        <v>33927415</v>
      </c>
      <c r="CE189" s="74">
        <f t="shared" si="135"/>
        <v>33927415</v>
      </c>
      <c r="CF189" s="74"/>
      <c r="CG189" s="74">
        <f t="shared" si="107"/>
        <v>33927415</v>
      </c>
      <c r="CH189" s="74">
        <f t="shared" si="136"/>
        <v>33927415</v>
      </c>
      <c r="CI189" s="74">
        <f t="shared" si="136"/>
        <v>33927415</v>
      </c>
      <c r="CJ189" s="74">
        <f t="shared" si="136"/>
        <v>33927415</v>
      </c>
      <c r="CK189" s="74">
        <f t="shared" si="136"/>
        <v>33927415</v>
      </c>
      <c r="CL189" s="74">
        <f t="shared" si="136"/>
        <v>33927415</v>
      </c>
      <c r="CM189" s="74">
        <f t="shared" si="136"/>
        <v>33927415</v>
      </c>
      <c r="CN189" s="74">
        <f t="shared" si="136"/>
        <v>33927415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 s="124">
        <v>39</v>
      </c>
      <c r="H190" s="6">
        <v>164</v>
      </c>
      <c r="I190" s="2" t="s">
        <v>351</v>
      </c>
      <c r="J190" s="60"/>
      <c r="K190" s="61">
        <v>3771.24</v>
      </c>
      <c r="L190" s="76"/>
      <c r="M190" s="63">
        <v>1883</v>
      </c>
      <c r="N190" s="64">
        <f t="shared" si="109"/>
        <v>564.9</v>
      </c>
      <c r="O190" s="64">
        <f t="shared" si="110"/>
        <v>2262.7399999999998</v>
      </c>
      <c r="P190" s="64">
        <f t="shared" si="111"/>
        <v>0</v>
      </c>
      <c r="Q190" s="64">
        <f t="shared" si="112"/>
        <v>0</v>
      </c>
      <c r="R190" s="65">
        <f t="shared" si="113"/>
        <v>0.5</v>
      </c>
      <c r="S190" s="65">
        <f t="shared" si="95"/>
        <v>0</v>
      </c>
      <c r="T190" s="64">
        <f t="shared" si="96"/>
        <v>0</v>
      </c>
      <c r="U190" s="64">
        <f t="shared" si="114"/>
        <v>0</v>
      </c>
      <c r="V190" s="63">
        <v>136</v>
      </c>
      <c r="W190" s="64">
        <f t="shared" si="115"/>
        <v>34</v>
      </c>
      <c r="X190" s="27">
        <f t="shared" si="116"/>
        <v>564.9</v>
      </c>
      <c r="Y190" s="11">
        <f t="shared" si="117"/>
        <v>4370.1399999999994</v>
      </c>
      <c r="Z190" s="123">
        <v>6592317602</v>
      </c>
      <c r="AA190" s="121">
        <v>29367</v>
      </c>
      <c r="AB190" s="27">
        <f t="shared" si="97"/>
        <v>224480.46</v>
      </c>
      <c r="AC190" s="10">
        <f t="shared" si="98"/>
        <v>0.81474899999999995</v>
      </c>
      <c r="AD190" s="121">
        <v>107548</v>
      </c>
      <c r="AE190" s="10">
        <f t="shared" si="99"/>
        <v>0.73992199999999997</v>
      </c>
      <c r="AF190" s="10">
        <f t="shared" si="127"/>
        <v>0.20769899999999999</v>
      </c>
      <c r="AG190" s="66">
        <f t="shared" si="100"/>
        <v>0.20769899999999999</v>
      </c>
      <c r="AH190" s="67">
        <f t="shared" si="101"/>
        <v>0</v>
      </c>
      <c r="AI190" s="68">
        <f t="shared" si="118"/>
        <v>0.20769899999999999</v>
      </c>
      <c r="AJ190" s="63">
        <v>0</v>
      </c>
      <c r="AK190">
        <v>0</v>
      </c>
      <c r="AL190" s="26">
        <f t="shared" si="119"/>
        <v>0</v>
      </c>
      <c r="AM190" s="63">
        <v>0</v>
      </c>
      <c r="AN190">
        <v>0</v>
      </c>
      <c r="AO190" s="26">
        <f t="shared" si="120"/>
        <v>0</v>
      </c>
      <c r="AP190" s="26">
        <f t="shared" si="102"/>
        <v>10460939</v>
      </c>
      <c r="AQ190" s="26">
        <f t="shared" si="121"/>
        <v>10460939</v>
      </c>
      <c r="AR190" s="69">
        <v>12130392</v>
      </c>
      <c r="AS190" s="69">
        <f t="shared" si="128"/>
        <v>12130392</v>
      </c>
      <c r="AT190" s="63">
        <v>12130392</v>
      </c>
      <c r="AU190" s="26">
        <f t="shared" si="129"/>
        <v>1669453</v>
      </c>
      <c r="AV190" s="70" t="str">
        <f t="shared" si="131"/>
        <v>No</v>
      </c>
      <c r="AW190" s="69">
        <f t="shared" si="122"/>
        <v>0</v>
      </c>
      <c r="AX190" s="71">
        <f t="shared" si="123"/>
        <v>12130392</v>
      </c>
      <c r="AY190" s="72">
        <f t="shared" si="130"/>
        <v>12130392</v>
      </c>
      <c r="AZ190" s="73">
        <f t="shared" si="124"/>
        <v>0</v>
      </c>
      <c r="BA190" s="73"/>
      <c r="BB190" s="73">
        <f t="shared" si="125"/>
        <v>13355.252781578472</v>
      </c>
      <c r="BC190" s="26"/>
      <c r="BE190" s="74">
        <f t="shared" si="126"/>
        <v>-1669453</v>
      </c>
      <c r="BF190" s="74">
        <f t="shared" si="133"/>
        <v>-1669453</v>
      </c>
      <c r="BG190" s="74">
        <f t="shared" si="133"/>
        <v>-1669453</v>
      </c>
      <c r="BH190" s="74">
        <f t="shared" si="133"/>
        <v>-1669453</v>
      </c>
      <c r="BI190" s="74">
        <f t="shared" si="133"/>
        <v>-1669453</v>
      </c>
      <c r="BJ190" s="74">
        <f t="shared" si="133"/>
        <v>-1669453</v>
      </c>
      <c r="BK190" s="74">
        <f t="shared" si="133"/>
        <v>-1669453</v>
      </c>
      <c r="BL190" s="74">
        <f t="shared" si="133"/>
        <v>-1669453</v>
      </c>
      <c r="BM190" s="74"/>
      <c r="BO190" s="74">
        <f t="shared" si="134"/>
        <v>0</v>
      </c>
      <c r="BP190" s="74">
        <f t="shared" si="134"/>
        <v>-238564.83369999999</v>
      </c>
      <c r="BQ190" s="74">
        <f t="shared" si="134"/>
        <v>-278297.81510000001</v>
      </c>
      <c r="BR190" s="74">
        <f t="shared" si="134"/>
        <v>-333890.60000000003</v>
      </c>
      <c r="BS190" s="74">
        <f t="shared" si="134"/>
        <v>-417363.25</v>
      </c>
      <c r="BT190" s="74">
        <f t="shared" si="134"/>
        <v>-556428.68489999999</v>
      </c>
      <c r="BU190" s="74">
        <f t="shared" si="134"/>
        <v>-834726.5</v>
      </c>
      <c r="BV190" s="74">
        <f t="shared" si="94"/>
        <v>-1669453</v>
      </c>
      <c r="BX190" s="74">
        <f t="shared" si="105"/>
        <v>12130392</v>
      </c>
      <c r="BY190" s="74">
        <f t="shared" si="135"/>
        <v>11891827.166300001</v>
      </c>
      <c r="BZ190" s="74">
        <f t="shared" si="135"/>
        <v>11852094.184900001</v>
      </c>
      <c r="CA190" s="74">
        <f t="shared" si="135"/>
        <v>11796501.4</v>
      </c>
      <c r="CB190" s="74">
        <f t="shared" si="135"/>
        <v>11713028.75</v>
      </c>
      <c r="CC190" s="74">
        <f t="shared" si="135"/>
        <v>11573963.315099999</v>
      </c>
      <c r="CD190" s="74">
        <f t="shared" si="135"/>
        <v>11295665.5</v>
      </c>
      <c r="CE190" s="74">
        <f t="shared" si="135"/>
        <v>10460939</v>
      </c>
      <c r="CF190" s="74"/>
      <c r="CG190" s="74">
        <f t="shared" si="107"/>
        <v>12130392</v>
      </c>
      <c r="CH190" s="74">
        <f t="shared" si="136"/>
        <v>12130392</v>
      </c>
      <c r="CI190" s="74">
        <f t="shared" si="136"/>
        <v>12130392</v>
      </c>
      <c r="CJ190" s="74">
        <f t="shared" si="136"/>
        <v>12130392</v>
      </c>
      <c r="CK190" s="74">
        <f t="shared" si="136"/>
        <v>12130392</v>
      </c>
      <c r="CL190" s="74">
        <f t="shared" si="136"/>
        <v>12130392</v>
      </c>
      <c r="CM190" s="74">
        <f t="shared" si="136"/>
        <v>12130392</v>
      </c>
      <c r="CN190" s="74">
        <f t="shared" si="136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 s="124">
        <v>0</v>
      </c>
      <c r="H191" s="6">
        <v>165</v>
      </c>
      <c r="I191" s="2" t="s">
        <v>352</v>
      </c>
      <c r="J191" s="60"/>
      <c r="K191" s="61">
        <v>1507.68</v>
      </c>
      <c r="L191" s="62"/>
      <c r="M191" s="63">
        <v>705</v>
      </c>
      <c r="N191" s="64">
        <f t="shared" si="109"/>
        <v>211.5</v>
      </c>
      <c r="O191" s="64">
        <f t="shared" si="110"/>
        <v>904.61</v>
      </c>
      <c r="P191" s="64">
        <f t="shared" si="111"/>
        <v>0</v>
      </c>
      <c r="Q191" s="64">
        <f t="shared" si="112"/>
        <v>0</v>
      </c>
      <c r="R191" s="65">
        <f t="shared" si="113"/>
        <v>0.47</v>
      </c>
      <c r="S191" s="65">
        <f t="shared" si="95"/>
        <v>0</v>
      </c>
      <c r="T191" s="64">
        <f t="shared" si="96"/>
        <v>0</v>
      </c>
      <c r="U191" s="64">
        <f t="shared" si="114"/>
        <v>0</v>
      </c>
      <c r="V191" s="63">
        <v>107</v>
      </c>
      <c r="W191" s="64">
        <f t="shared" si="115"/>
        <v>26.75</v>
      </c>
      <c r="X191" s="27">
        <f t="shared" si="116"/>
        <v>211.5</v>
      </c>
      <c r="Y191" s="11">
        <f t="shared" si="117"/>
        <v>1745.93</v>
      </c>
      <c r="Z191" s="123">
        <v>2836118865.6700001</v>
      </c>
      <c r="AA191" s="121">
        <v>12555</v>
      </c>
      <c r="AB191" s="27">
        <f t="shared" si="97"/>
        <v>225895.57</v>
      </c>
      <c r="AC191" s="10">
        <f t="shared" si="98"/>
        <v>0.819886</v>
      </c>
      <c r="AD191" s="121">
        <v>90417</v>
      </c>
      <c r="AE191" s="10">
        <f t="shared" si="99"/>
        <v>0.622062</v>
      </c>
      <c r="AF191" s="10">
        <f t="shared" si="127"/>
        <v>0.23946100000000001</v>
      </c>
      <c r="AG191" s="66">
        <f t="shared" si="100"/>
        <v>0.23946100000000001</v>
      </c>
      <c r="AH191" s="67">
        <f t="shared" si="101"/>
        <v>0</v>
      </c>
      <c r="AI191" s="68">
        <f t="shared" si="118"/>
        <v>0.23946100000000001</v>
      </c>
      <c r="AJ191" s="63">
        <v>0</v>
      </c>
      <c r="AK191">
        <v>0</v>
      </c>
      <c r="AL191" s="26">
        <f t="shared" si="119"/>
        <v>0</v>
      </c>
      <c r="AM191" s="63">
        <v>0</v>
      </c>
      <c r="AN191">
        <v>0</v>
      </c>
      <c r="AO191" s="26">
        <f t="shared" si="120"/>
        <v>0</v>
      </c>
      <c r="AP191" s="26">
        <f t="shared" si="102"/>
        <v>4818397</v>
      </c>
      <c r="AQ191" s="26">
        <f t="shared" si="121"/>
        <v>4818397</v>
      </c>
      <c r="AR191" s="69">
        <v>5167806</v>
      </c>
      <c r="AS191" s="69">
        <f t="shared" si="128"/>
        <v>5225299</v>
      </c>
      <c r="AT191" s="63">
        <v>5225299</v>
      </c>
      <c r="AU191" s="26">
        <f t="shared" si="129"/>
        <v>406902</v>
      </c>
      <c r="AV191" s="70" t="str">
        <f t="shared" si="131"/>
        <v>No</v>
      </c>
      <c r="AW191" s="69">
        <f t="shared" si="122"/>
        <v>0</v>
      </c>
      <c r="AX191" s="71">
        <f t="shared" si="123"/>
        <v>5225299</v>
      </c>
      <c r="AY191" s="72">
        <f t="shared" si="130"/>
        <v>5225299</v>
      </c>
      <c r="AZ191" s="73">
        <f t="shared" si="124"/>
        <v>0</v>
      </c>
      <c r="BA191" s="73"/>
      <c r="BB191" s="73">
        <f t="shared" si="125"/>
        <v>13346.229471771197</v>
      </c>
      <c r="BC191" s="26"/>
      <c r="BE191" s="74">
        <f t="shared" si="126"/>
        <v>-406902</v>
      </c>
      <c r="BF191" s="74">
        <f t="shared" si="133"/>
        <v>-406902</v>
      </c>
      <c r="BG191" s="74">
        <f t="shared" si="133"/>
        <v>-406902</v>
      </c>
      <c r="BH191" s="74">
        <f t="shared" si="133"/>
        <v>-406902</v>
      </c>
      <c r="BI191" s="74">
        <f t="shared" si="133"/>
        <v>-406902</v>
      </c>
      <c r="BJ191" s="74">
        <f t="shared" si="133"/>
        <v>-406902</v>
      </c>
      <c r="BK191" s="74">
        <f t="shared" si="133"/>
        <v>-406902</v>
      </c>
      <c r="BL191" s="74">
        <f t="shared" si="133"/>
        <v>-406902</v>
      </c>
      <c r="BM191" s="74"/>
      <c r="BO191" s="74">
        <f t="shared" si="134"/>
        <v>0</v>
      </c>
      <c r="BP191" s="74">
        <f t="shared" si="134"/>
        <v>-58146.2958</v>
      </c>
      <c r="BQ191" s="74">
        <f t="shared" si="134"/>
        <v>-67830.563399999999</v>
      </c>
      <c r="BR191" s="74">
        <f t="shared" si="134"/>
        <v>-81380.400000000009</v>
      </c>
      <c r="BS191" s="74">
        <f t="shared" si="134"/>
        <v>-101725.5</v>
      </c>
      <c r="BT191" s="74">
        <f t="shared" si="134"/>
        <v>-135620.43659999999</v>
      </c>
      <c r="BU191" s="74">
        <f t="shared" si="134"/>
        <v>-203451</v>
      </c>
      <c r="BV191" s="74">
        <f t="shared" si="94"/>
        <v>-406902</v>
      </c>
      <c r="BX191" s="74">
        <f t="shared" si="105"/>
        <v>5225299</v>
      </c>
      <c r="BY191" s="74">
        <f t="shared" si="135"/>
        <v>5167152.7041999996</v>
      </c>
      <c r="BZ191" s="74">
        <f t="shared" si="135"/>
        <v>5157468.4365999997</v>
      </c>
      <c r="CA191" s="74">
        <f t="shared" si="135"/>
        <v>5143918.5999999996</v>
      </c>
      <c r="CB191" s="74">
        <f t="shared" si="135"/>
        <v>5123573.5</v>
      </c>
      <c r="CC191" s="74">
        <f t="shared" si="135"/>
        <v>5089678.5634000003</v>
      </c>
      <c r="CD191" s="74">
        <f t="shared" si="135"/>
        <v>5021848</v>
      </c>
      <c r="CE191" s="74">
        <f t="shared" si="135"/>
        <v>4818397</v>
      </c>
      <c r="CF191" s="74"/>
      <c r="CG191" s="74">
        <f t="shared" si="107"/>
        <v>5225299</v>
      </c>
      <c r="CH191" s="74">
        <f t="shared" si="136"/>
        <v>5225299</v>
      </c>
      <c r="CI191" s="74">
        <f t="shared" si="136"/>
        <v>5225299</v>
      </c>
      <c r="CJ191" s="74">
        <f t="shared" si="136"/>
        <v>5225299</v>
      </c>
      <c r="CK191" s="74">
        <f t="shared" si="136"/>
        <v>5225299</v>
      </c>
      <c r="CL191" s="74">
        <f t="shared" si="136"/>
        <v>5225299</v>
      </c>
      <c r="CM191" s="74">
        <f t="shared" si="136"/>
        <v>5225299</v>
      </c>
      <c r="CN191" s="74">
        <f t="shared" si="136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 s="124">
        <v>0</v>
      </c>
      <c r="H192" s="6">
        <v>166</v>
      </c>
      <c r="I192" s="2" t="s">
        <v>353</v>
      </c>
      <c r="J192" s="60"/>
      <c r="K192" s="61">
        <v>2243.1799999999998</v>
      </c>
      <c r="L192" s="62"/>
      <c r="M192" s="63">
        <v>777</v>
      </c>
      <c r="N192" s="64">
        <f t="shared" si="109"/>
        <v>233.1</v>
      </c>
      <c r="O192" s="64">
        <f t="shared" si="110"/>
        <v>1345.91</v>
      </c>
      <c r="P192" s="64">
        <f t="shared" si="111"/>
        <v>0</v>
      </c>
      <c r="Q192" s="64">
        <f t="shared" si="112"/>
        <v>0</v>
      </c>
      <c r="R192" s="65">
        <f t="shared" si="113"/>
        <v>0.35</v>
      </c>
      <c r="S192" s="65">
        <f t="shared" si="95"/>
        <v>0</v>
      </c>
      <c r="T192" s="64">
        <f t="shared" si="96"/>
        <v>0</v>
      </c>
      <c r="U192" s="64">
        <f t="shared" si="114"/>
        <v>0</v>
      </c>
      <c r="V192" s="63">
        <v>117</v>
      </c>
      <c r="W192" s="64">
        <f t="shared" si="115"/>
        <v>29.25</v>
      </c>
      <c r="X192" s="27">
        <f t="shared" si="116"/>
        <v>233.1</v>
      </c>
      <c r="Y192" s="11">
        <f t="shared" si="117"/>
        <v>2505.5299999999997</v>
      </c>
      <c r="Z192" s="123">
        <v>2500335242.6700001</v>
      </c>
      <c r="AA192" s="121">
        <v>16192</v>
      </c>
      <c r="AB192" s="27">
        <f t="shared" si="97"/>
        <v>154417.94</v>
      </c>
      <c r="AC192" s="10">
        <f t="shared" si="98"/>
        <v>0.56045800000000001</v>
      </c>
      <c r="AD192" s="121">
        <v>114406</v>
      </c>
      <c r="AE192" s="10">
        <f t="shared" si="99"/>
        <v>0.78710500000000005</v>
      </c>
      <c r="AF192" s="10">
        <f t="shared" si="127"/>
        <v>0.37154799999999999</v>
      </c>
      <c r="AG192" s="66">
        <f t="shared" si="100"/>
        <v>0.37154799999999999</v>
      </c>
      <c r="AH192" s="67">
        <f t="shared" si="101"/>
        <v>0</v>
      </c>
      <c r="AI192" s="68">
        <f t="shared" si="118"/>
        <v>0.37154799999999999</v>
      </c>
      <c r="AJ192" s="63">
        <v>0</v>
      </c>
      <c r="AK192">
        <v>0</v>
      </c>
      <c r="AL192" s="26">
        <f t="shared" si="119"/>
        <v>0</v>
      </c>
      <c r="AM192" s="63">
        <v>0</v>
      </c>
      <c r="AN192">
        <v>0</v>
      </c>
      <c r="AO192" s="26">
        <f t="shared" si="120"/>
        <v>0</v>
      </c>
      <c r="AP192" s="26">
        <f t="shared" si="102"/>
        <v>10728907</v>
      </c>
      <c r="AQ192" s="26">
        <f t="shared" si="121"/>
        <v>10728907</v>
      </c>
      <c r="AR192" s="69">
        <v>13423576</v>
      </c>
      <c r="AS192" s="69">
        <f t="shared" si="128"/>
        <v>10728907</v>
      </c>
      <c r="AT192" s="63">
        <v>12387171</v>
      </c>
      <c r="AU192" s="26">
        <f t="shared" si="129"/>
        <v>1658264</v>
      </c>
      <c r="AV192" s="70" t="str">
        <f t="shared" si="131"/>
        <v>No</v>
      </c>
      <c r="AW192" s="69">
        <f t="shared" si="122"/>
        <v>0</v>
      </c>
      <c r="AX192" s="71">
        <f t="shared" si="123"/>
        <v>12387171</v>
      </c>
      <c r="AY192" s="72">
        <f t="shared" si="130"/>
        <v>12387171</v>
      </c>
      <c r="AZ192" s="73">
        <f t="shared" si="124"/>
        <v>0</v>
      </c>
      <c r="BA192" s="73"/>
      <c r="BB192" s="73">
        <f t="shared" si="125"/>
        <v>12872.90063659626</v>
      </c>
      <c r="BC192" s="26"/>
      <c r="BE192" s="74">
        <f t="shared" si="126"/>
        <v>-1658264</v>
      </c>
      <c r="BF192" s="74">
        <f t="shared" si="133"/>
        <v>-1658264</v>
      </c>
      <c r="BG192" s="74">
        <f t="shared" si="133"/>
        <v>-1421298.0744000003</v>
      </c>
      <c r="BH192" s="74">
        <f t="shared" si="133"/>
        <v>-1184367.6853975207</v>
      </c>
      <c r="BI192" s="74">
        <f t="shared" si="133"/>
        <v>-947494.1483180169</v>
      </c>
      <c r="BJ192" s="74">
        <f t="shared" si="133"/>
        <v>-710620.61123851314</v>
      </c>
      <c r="BK192" s="74">
        <f t="shared" si="133"/>
        <v>-473770.76151271723</v>
      </c>
      <c r="BL192" s="74">
        <f t="shared" si="133"/>
        <v>-236885.38075635955</v>
      </c>
      <c r="BM192" s="74"/>
      <c r="BO192" s="74">
        <f t="shared" si="134"/>
        <v>0</v>
      </c>
      <c r="BP192" s="74">
        <f t="shared" si="134"/>
        <v>-236965.92559999999</v>
      </c>
      <c r="BQ192" s="74">
        <f t="shared" si="134"/>
        <v>-236930.38900248002</v>
      </c>
      <c r="BR192" s="74">
        <f t="shared" si="134"/>
        <v>-236873.53707950414</v>
      </c>
      <c r="BS192" s="74">
        <f t="shared" si="134"/>
        <v>-236873.53707950423</v>
      </c>
      <c r="BT192" s="74">
        <f t="shared" si="134"/>
        <v>-236849.84972579643</v>
      </c>
      <c r="BU192" s="74">
        <f t="shared" si="134"/>
        <v>-236885.38075635862</v>
      </c>
      <c r="BV192" s="74">
        <f t="shared" si="94"/>
        <v>-236885.38075635955</v>
      </c>
      <c r="BX192" s="74">
        <f t="shared" si="105"/>
        <v>12387171</v>
      </c>
      <c r="BY192" s="74">
        <f t="shared" si="135"/>
        <v>12150205.0744</v>
      </c>
      <c r="BZ192" s="74">
        <f t="shared" si="135"/>
        <v>11913274.685397521</v>
      </c>
      <c r="CA192" s="74">
        <f t="shared" si="135"/>
        <v>11676401.148318017</v>
      </c>
      <c r="CB192" s="74">
        <f t="shared" si="135"/>
        <v>11439527.611238513</v>
      </c>
      <c r="CC192" s="74">
        <f t="shared" si="135"/>
        <v>11202677.761512717</v>
      </c>
      <c r="CD192" s="74">
        <f t="shared" si="135"/>
        <v>10965792.38075636</v>
      </c>
      <c r="CE192" s="74">
        <f t="shared" si="135"/>
        <v>10728907</v>
      </c>
      <c r="CF192" s="74"/>
      <c r="CG192" s="74">
        <f t="shared" si="107"/>
        <v>12387171</v>
      </c>
      <c r="CH192" s="74">
        <f t="shared" si="136"/>
        <v>12150205.0744</v>
      </c>
      <c r="CI192" s="74">
        <f t="shared" si="136"/>
        <v>11913274.685397521</v>
      </c>
      <c r="CJ192" s="74">
        <f t="shared" si="136"/>
        <v>11676401.148318017</v>
      </c>
      <c r="CK192" s="74">
        <f t="shared" si="136"/>
        <v>11439527.611238513</v>
      </c>
      <c r="CL192" s="74">
        <f t="shared" si="136"/>
        <v>11202677.761512717</v>
      </c>
      <c r="CM192" s="74">
        <f t="shared" si="136"/>
        <v>10965792.38075636</v>
      </c>
      <c r="CN192" s="74">
        <f t="shared" si="136"/>
        <v>10728907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 s="124">
        <v>0</v>
      </c>
      <c r="H193" s="6">
        <v>167</v>
      </c>
      <c r="I193" s="2" t="s">
        <v>354</v>
      </c>
      <c r="J193" s="60"/>
      <c r="K193" s="61">
        <v>1636.3</v>
      </c>
      <c r="L193" s="62"/>
      <c r="M193" s="63">
        <v>228</v>
      </c>
      <c r="N193" s="64">
        <f t="shared" si="109"/>
        <v>68.400000000000006</v>
      </c>
      <c r="O193" s="64">
        <f t="shared" si="110"/>
        <v>981.78</v>
      </c>
      <c r="P193" s="64">
        <f t="shared" si="111"/>
        <v>0</v>
      </c>
      <c r="Q193" s="64">
        <f t="shared" si="112"/>
        <v>0</v>
      </c>
      <c r="R193" s="65">
        <f t="shared" si="113"/>
        <v>0.14000000000000001</v>
      </c>
      <c r="S193" s="65">
        <f t="shared" si="95"/>
        <v>0</v>
      </c>
      <c r="T193" s="64">
        <f t="shared" si="96"/>
        <v>0</v>
      </c>
      <c r="U193" s="64">
        <f t="shared" si="114"/>
        <v>0</v>
      </c>
      <c r="V193" s="63">
        <v>69</v>
      </c>
      <c r="W193" s="64">
        <f t="shared" si="115"/>
        <v>17.25</v>
      </c>
      <c r="X193" s="27">
        <f t="shared" si="116"/>
        <v>68.400000000000006</v>
      </c>
      <c r="Y193" s="11">
        <f t="shared" si="117"/>
        <v>1721.95</v>
      </c>
      <c r="Z193" s="123">
        <v>2432260735</v>
      </c>
      <c r="AA193" s="121">
        <v>9041</v>
      </c>
      <c r="AB193" s="27">
        <f t="shared" si="97"/>
        <v>269025.63</v>
      </c>
      <c r="AC193" s="10">
        <f t="shared" si="98"/>
        <v>0.97642600000000002</v>
      </c>
      <c r="AD193" s="121">
        <v>201926</v>
      </c>
      <c r="AE193" s="10">
        <f t="shared" si="99"/>
        <v>1.389235</v>
      </c>
      <c r="AF193" s="10">
        <f t="shared" si="127"/>
        <v>-0.100269</v>
      </c>
      <c r="AG193" s="66">
        <f t="shared" si="100"/>
        <v>0.01</v>
      </c>
      <c r="AH193" s="67">
        <f t="shared" si="101"/>
        <v>0</v>
      </c>
      <c r="AI193" s="68">
        <f t="shared" si="118"/>
        <v>0.01</v>
      </c>
      <c r="AJ193" s="63">
        <v>758</v>
      </c>
      <c r="AK193">
        <v>6</v>
      </c>
      <c r="AL193" s="26">
        <f t="shared" si="119"/>
        <v>454800</v>
      </c>
      <c r="AM193" s="63">
        <v>0</v>
      </c>
      <c r="AN193">
        <v>0</v>
      </c>
      <c r="AO193" s="26">
        <f t="shared" si="120"/>
        <v>0</v>
      </c>
      <c r="AP193" s="26">
        <f t="shared" si="102"/>
        <v>198455</v>
      </c>
      <c r="AQ193" s="26">
        <f t="shared" si="121"/>
        <v>653255</v>
      </c>
      <c r="AR193" s="69">
        <v>656185</v>
      </c>
      <c r="AS193" s="69">
        <f t="shared" si="128"/>
        <v>653255</v>
      </c>
      <c r="AT193" s="63">
        <v>577842</v>
      </c>
      <c r="AU193" s="26">
        <f t="shared" si="129"/>
        <v>75413</v>
      </c>
      <c r="AV193" s="70" t="str">
        <f t="shared" si="131"/>
        <v>Yes</v>
      </c>
      <c r="AW193" s="69">
        <f t="shared" si="122"/>
        <v>75413</v>
      </c>
      <c r="AX193" s="71">
        <f t="shared" si="123"/>
        <v>653255</v>
      </c>
      <c r="AY193" s="72">
        <f t="shared" si="130"/>
        <v>653255</v>
      </c>
      <c r="AZ193" s="73">
        <f t="shared" si="124"/>
        <v>75413</v>
      </c>
      <c r="BA193" s="73"/>
      <c r="BB193" s="73">
        <f t="shared" si="125"/>
        <v>12128.261168489886</v>
      </c>
      <c r="BC193" s="26"/>
      <c r="BE193" s="74">
        <f t="shared" si="126"/>
        <v>0</v>
      </c>
      <c r="BF193" s="74">
        <f t="shared" si="133"/>
        <v>0</v>
      </c>
      <c r="BG193" s="74">
        <f t="shared" si="133"/>
        <v>0</v>
      </c>
      <c r="BH193" s="74">
        <f t="shared" si="133"/>
        <v>0</v>
      </c>
      <c r="BI193" s="74">
        <f t="shared" si="133"/>
        <v>0</v>
      </c>
      <c r="BJ193" s="74">
        <f t="shared" si="133"/>
        <v>0</v>
      </c>
      <c r="BK193" s="74">
        <f t="shared" si="133"/>
        <v>0</v>
      </c>
      <c r="BL193" s="74">
        <f t="shared" si="133"/>
        <v>0</v>
      </c>
      <c r="BM193" s="74"/>
      <c r="BO193" s="74">
        <f t="shared" si="134"/>
        <v>0</v>
      </c>
      <c r="BP193" s="74">
        <f t="shared" si="134"/>
        <v>0</v>
      </c>
      <c r="BQ193" s="74">
        <f t="shared" si="134"/>
        <v>0</v>
      </c>
      <c r="BR193" s="74">
        <f t="shared" si="134"/>
        <v>0</v>
      </c>
      <c r="BS193" s="74">
        <f t="shared" si="134"/>
        <v>0</v>
      </c>
      <c r="BT193" s="74">
        <f t="shared" si="134"/>
        <v>0</v>
      </c>
      <c r="BU193" s="74">
        <f t="shared" si="134"/>
        <v>0</v>
      </c>
      <c r="BV193" s="74">
        <f t="shared" si="94"/>
        <v>0</v>
      </c>
      <c r="BX193" s="74">
        <f t="shared" si="105"/>
        <v>653255</v>
      </c>
      <c r="BY193" s="74">
        <f t="shared" si="135"/>
        <v>653255</v>
      </c>
      <c r="BZ193" s="74">
        <f t="shared" si="135"/>
        <v>653255</v>
      </c>
      <c r="CA193" s="74">
        <f t="shared" si="135"/>
        <v>653255</v>
      </c>
      <c r="CB193" s="74">
        <f t="shared" si="135"/>
        <v>653255</v>
      </c>
      <c r="CC193" s="74">
        <f t="shared" si="135"/>
        <v>653255</v>
      </c>
      <c r="CD193" s="74">
        <f t="shared" si="135"/>
        <v>653255</v>
      </c>
      <c r="CE193" s="74">
        <f t="shared" si="135"/>
        <v>653255</v>
      </c>
      <c r="CF193" s="74"/>
      <c r="CG193" s="74">
        <f t="shared" si="107"/>
        <v>653255</v>
      </c>
      <c r="CH193" s="74">
        <f t="shared" si="136"/>
        <v>653255</v>
      </c>
      <c r="CI193" s="74">
        <f t="shared" si="136"/>
        <v>653255</v>
      </c>
      <c r="CJ193" s="74">
        <f t="shared" si="136"/>
        <v>653255</v>
      </c>
      <c r="CK193" s="74">
        <f t="shared" si="136"/>
        <v>653255</v>
      </c>
      <c r="CL193" s="74">
        <f t="shared" si="136"/>
        <v>653255</v>
      </c>
      <c r="CM193" s="74">
        <f t="shared" si="136"/>
        <v>653255</v>
      </c>
      <c r="CN193" s="74">
        <f t="shared" si="136"/>
        <v>653255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 s="124">
        <v>0</v>
      </c>
      <c r="H194" s="6">
        <v>168</v>
      </c>
      <c r="I194" s="2" t="s">
        <v>355</v>
      </c>
      <c r="J194" s="60"/>
      <c r="K194" s="61">
        <v>940</v>
      </c>
      <c r="L194" s="62"/>
      <c r="M194" s="63">
        <v>189</v>
      </c>
      <c r="N194" s="64">
        <f t="shared" si="109"/>
        <v>56.7</v>
      </c>
      <c r="O194" s="64">
        <f t="shared" si="110"/>
        <v>564</v>
      </c>
      <c r="P194" s="64">
        <f t="shared" si="111"/>
        <v>0</v>
      </c>
      <c r="Q194" s="64">
        <f t="shared" si="112"/>
        <v>0</v>
      </c>
      <c r="R194" s="65">
        <f t="shared" si="113"/>
        <v>0.2</v>
      </c>
      <c r="S194" s="65">
        <f t="shared" si="95"/>
        <v>0</v>
      </c>
      <c r="T194" s="64">
        <f t="shared" si="96"/>
        <v>0</v>
      </c>
      <c r="U194" s="64">
        <f t="shared" si="114"/>
        <v>0</v>
      </c>
      <c r="V194" s="63">
        <v>9</v>
      </c>
      <c r="W194" s="64">
        <f t="shared" si="115"/>
        <v>2.25</v>
      </c>
      <c r="X194" s="27">
        <f t="shared" si="116"/>
        <v>56.7</v>
      </c>
      <c r="Y194" s="11">
        <f t="shared" si="117"/>
        <v>998.95</v>
      </c>
      <c r="Z194" s="123">
        <v>2185483669</v>
      </c>
      <c r="AA194" s="121">
        <v>9787</v>
      </c>
      <c r="AB194" s="27">
        <f t="shared" si="97"/>
        <v>223304.76</v>
      </c>
      <c r="AC194" s="10">
        <f t="shared" si="98"/>
        <v>0.81048200000000004</v>
      </c>
      <c r="AD194" s="121">
        <v>129427</v>
      </c>
      <c r="AE194" s="10">
        <f t="shared" si="99"/>
        <v>0.89044800000000002</v>
      </c>
      <c r="AF194" s="10">
        <f t="shared" si="127"/>
        <v>0.16552800000000001</v>
      </c>
      <c r="AG194" s="66">
        <f t="shared" si="100"/>
        <v>0.16552800000000001</v>
      </c>
      <c r="AH194" s="67">
        <f t="shared" si="101"/>
        <v>0</v>
      </c>
      <c r="AI194" s="68">
        <f t="shared" si="118"/>
        <v>0.16552800000000001</v>
      </c>
      <c r="AJ194" s="63">
        <v>941</v>
      </c>
      <c r="AK194">
        <v>13</v>
      </c>
      <c r="AL194" s="26">
        <f t="shared" si="119"/>
        <v>1223300</v>
      </c>
      <c r="AM194" s="63">
        <v>0</v>
      </c>
      <c r="AN194">
        <v>0</v>
      </c>
      <c r="AO194" s="26">
        <f t="shared" si="120"/>
        <v>0</v>
      </c>
      <c r="AP194" s="26">
        <f t="shared" si="102"/>
        <v>1905707</v>
      </c>
      <c r="AQ194" s="26">
        <f t="shared" si="121"/>
        <v>3129007</v>
      </c>
      <c r="AR194" s="69">
        <v>1276811</v>
      </c>
      <c r="AS194" s="69">
        <f t="shared" si="128"/>
        <v>3129007</v>
      </c>
      <c r="AT194" s="63">
        <v>2936816</v>
      </c>
      <c r="AU194" s="26">
        <f t="shared" si="129"/>
        <v>192191</v>
      </c>
      <c r="AV194" s="70" t="str">
        <f t="shared" si="131"/>
        <v>Yes</v>
      </c>
      <c r="AW194" s="69">
        <f t="shared" si="122"/>
        <v>192191</v>
      </c>
      <c r="AX194" s="71">
        <f t="shared" si="123"/>
        <v>3129007</v>
      </c>
      <c r="AY194" s="72">
        <f t="shared" si="130"/>
        <v>3129007</v>
      </c>
      <c r="AZ194" s="73">
        <f t="shared" si="124"/>
        <v>192191</v>
      </c>
      <c r="BA194" s="73"/>
      <c r="BB194" s="73">
        <f t="shared" si="125"/>
        <v>12247.764627659575</v>
      </c>
      <c r="BC194" s="26"/>
      <c r="BE194" s="74">
        <f t="shared" si="126"/>
        <v>0</v>
      </c>
      <c r="BF194" s="74">
        <f t="shared" si="133"/>
        <v>0</v>
      </c>
      <c r="BG194" s="74">
        <f t="shared" si="133"/>
        <v>0</v>
      </c>
      <c r="BH194" s="74">
        <f t="shared" si="133"/>
        <v>0</v>
      </c>
      <c r="BI194" s="74">
        <f t="shared" si="133"/>
        <v>0</v>
      </c>
      <c r="BJ194" s="74">
        <f t="shared" si="133"/>
        <v>0</v>
      </c>
      <c r="BK194" s="74">
        <f t="shared" si="133"/>
        <v>0</v>
      </c>
      <c r="BL194" s="74">
        <f t="shared" si="133"/>
        <v>0</v>
      </c>
      <c r="BM194" s="74"/>
      <c r="BO194" s="74">
        <f t="shared" si="134"/>
        <v>0</v>
      </c>
      <c r="BP194" s="74">
        <f t="shared" si="134"/>
        <v>0</v>
      </c>
      <c r="BQ194" s="74">
        <f t="shared" si="134"/>
        <v>0</v>
      </c>
      <c r="BR194" s="74">
        <f t="shared" si="134"/>
        <v>0</v>
      </c>
      <c r="BS194" s="74">
        <f t="shared" si="134"/>
        <v>0</v>
      </c>
      <c r="BT194" s="74">
        <f t="shared" si="134"/>
        <v>0</v>
      </c>
      <c r="BU194" s="74">
        <f t="shared" si="134"/>
        <v>0</v>
      </c>
      <c r="BV194" s="74">
        <f t="shared" si="94"/>
        <v>0</v>
      </c>
      <c r="BX194" s="74">
        <f t="shared" si="105"/>
        <v>3129007</v>
      </c>
      <c r="BY194" s="74">
        <f t="shared" si="135"/>
        <v>3129007</v>
      </c>
      <c r="BZ194" s="74">
        <f t="shared" si="135"/>
        <v>3129007</v>
      </c>
      <c r="CA194" s="74">
        <f t="shared" si="135"/>
        <v>3129007</v>
      </c>
      <c r="CB194" s="74">
        <f t="shared" si="135"/>
        <v>3129007</v>
      </c>
      <c r="CC194" s="74">
        <f t="shared" si="135"/>
        <v>3129007</v>
      </c>
      <c r="CD194" s="74">
        <f t="shared" si="135"/>
        <v>3129007</v>
      </c>
      <c r="CE194" s="74">
        <f t="shared" si="135"/>
        <v>3129007</v>
      </c>
      <c r="CF194" s="74"/>
      <c r="CG194" s="74">
        <f t="shared" si="107"/>
        <v>3129007</v>
      </c>
      <c r="CH194" s="74">
        <f t="shared" si="136"/>
        <v>3129007</v>
      </c>
      <c r="CI194" s="74">
        <f t="shared" si="136"/>
        <v>3129007</v>
      </c>
      <c r="CJ194" s="74">
        <f t="shared" si="136"/>
        <v>3129007</v>
      </c>
      <c r="CK194" s="74">
        <f t="shared" si="136"/>
        <v>3129007</v>
      </c>
      <c r="CL194" s="74">
        <f t="shared" si="136"/>
        <v>3129007</v>
      </c>
      <c r="CM194" s="74">
        <f t="shared" si="136"/>
        <v>3129007</v>
      </c>
      <c r="CN194" s="74">
        <f t="shared" si="136"/>
        <v>3129007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 s="124">
        <v>0</v>
      </c>
      <c r="H195" s="6">
        <v>169</v>
      </c>
      <c r="I195" s="2" t="s">
        <v>356</v>
      </c>
      <c r="J195" s="60"/>
      <c r="K195" s="61">
        <v>1126.82</v>
      </c>
      <c r="L195" s="62"/>
      <c r="M195" s="63">
        <v>206</v>
      </c>
      <c r="N195" s="64">
        <f t="shared" si="109"/>
        <v>61.8</v>
      </c>
      <c r="O195" s="64">
        <f t="shared" si="110"/>
        <v>676.09</v>
      </c>
      <c r="P195" s="64">
        <f t="shared" si="111"/>
        <v>0</v>
      </c>
      <c r="Q195" s="64">
        <f t="shared" si="112"/>
        <v>0</v>
      </c>
      <c r="R195" s="65">
        <f t="shared" si="113"/>
        <v>0.18</v>
      </c>
      <c r="S195" s="65">
        <f t="shared" si="95"/>
        <v>0</v>
      </c>
      <c r="T195" s="64">
        <f t="shared" si="96"/>
        <v>0</v>
      </c>
      <c r="U195" s="64">
        <f t="shared" si="114"/>
        <v>0</v>
      </c>
      <c r="V195" s="63">
        <v>11</v>
      </c>
      <c r="W195" s="64">
        <f t="shared" si="115"/>
        <v>2.75</v>
      </c>
      <c r="X195" s="27">
        <f t="shared" si="116"/>
        <v>61.8</v>
      </c>
      <c r="Y195" s="11">
        <f t="shared" si="117"/>
        <v>1191.3699999999999</v>
      </c>
      <c r="Z195" s="123">
        <v>1624168325.6700001</v>
      </c>
      <c r="AA195" s="121">
        <v>8267</v>
      </c>
      <c r="AB195" s="27">
        <f t="shared" si="97"/>
        <v>196464.05</v>
      </c>
      <c r="AC195" s="10">
        <f t="shared" si="98"/>
        <v>0.71306400000000003</v>
      </c>
      <c r="AD195" s="121">
        <v>104487</v>
      </c>
      <c r="AE195" s="10">
        <f t="shared" si="99"/>
        <v>0.71886300000000003</v>
      </c>
      <c r="AF195" s="10">
        <f t="shared" si="127"/>
        <v>0.28519600000000001</v>
      </c>
      <c r="AG195" s="66">
        <f t="shared" si="100"/>
        <v>0.28519600000000001</v>
      </c>
      <c r="AH195" s="67">
        <f t="shared" si="101"/>
        <v>0</v>
      </c>
      <c r="AI195" s="68">
        <f t="shared" si="118"/>
        <v>0.28519600000000001</v>
      </c>
      <c r="AJ195" s="63">
        <v>0</v>
      </c>
      <c r="AK195">
        <v>0</v>
      </c>
      <c r="AL195" s="26">
        <f t="shared" si="119"/>
        <v>0</v>
      </c>
      <c r="AM195" s="63">
        <v>356</v>
      </c>
      <c r="AN195">
        <v>4</v>
      </c>
      <c r="AO195" s="26">
        <f t="shared" si="120"/>
        <v>142400</v>
      </c>
      <c r="AP195" s="26">
        <f t="shared" si="102"/>
        <v>3915895</v>
      </c>
      <c r="AQ195" s="26">
        <f t="shared" si="121"/>
        <v>4058295</v>
      </c>
      <c r="AR195" s="69">
        <v>5356542</v>
      </c>
      <c r="AS195" s="69">
        <f t="shared" si="128"/>
        <v>4058295</v>
      </c>
      <c r="AT195" s="63">
        <v>4990532</v>
      </c>
      <c r="AU195" s="26">
        <f t="shared" si="129"/>
        <v>932237</v>
      </c>
      <c r="AV195" s="70" t="str">
        <f t="shared" si="131"/>
        <v>No</v>
      </c>
      <c r="AW195" s="69">
        <f t="shared" si="122"/>
        <v>0</v>
      </c>
      <c r="AX195" s="71">
        <f t="shared" si="123"/>
        <v>4990532</v>
      </c>
      <c r="AY195" s="72">
        <f t="shared" si="130"/>
        <v>4990532</v>
      </c>
      <c r="AZ195" s="73">
        <f t="shared" si="124"/>
        <v>0</v>
      </c>
      <c r="BA195" s="73"/>
      <c r="BB195" s="73">
        <f t="shared" si="125"/>
        <v>12185.210814504533</v>
      </c>
      <c r="BC195" s="26"/>
      <c r="BE195" s="74">
        <f t="shared" si="126"/>
        <v>-932237</v>
      </c>
      <c r="BF195" s="74">
        <f t="shared" si="133"/>
        <v>-932237</v>
      </c>
      <c r="BG195" s="74">
        <f t="shared" si="133"/>
        <v>-799020.33270000014</v>
      </c>
      <c r="BH195" s="74">
        <f t="shared" si="133"/>
        <v>-665823.64323891047</v>
      </c>
      <c r="BI195" s="74">
        <f t="shared" si="133"/>
        <v>-532658.91459112801</v>
      </c>
      <c r="BJ195" s="74">
        <f t="shared" si="133"/>
        <v>-399494.18594334647</v>
      </c>
      <c r="BK195" s="74">
        <f t="shared" si="133"/>
        <v>-266342.77376842871</v>
      </c>
      <c r="BL195" s="74">
        <f t="shared" si="133"/>
        <v>-133171.38688421436</v>
      </c>
      <c r="BM195" s="74"/>
      <c r="BO195" s="74">
        <f t="shared" si="134"/>
        <v>0</v>
      </c>
      <c r="BP195" s="74">
        <f t="shared" si="134"/>
        <v>-133216.6673</v>
      </c>
      <c r="BQ195" s="74">
        <f t="shared" si="134"/>
        <v>-133196.68946109002</v>
      </c>
      <c r="BR195" s="74">
        <f t="shared" si="134"/>
        <v>-133164.72864778209</v>
      </c>
      <c r="BS195" s="74">
        <f t="shared" si="134"/>
        <v>-133164.728647782</v>
      </c>
      <c r="BT195" s="74">
        <f t="shared" si="134"/>
        <v>-133151.41217491738</v>
      </c>
      <c r="BU195" s="74">
        <f t="shared" si="134"/>
        <v>-133171.38688421436</v>
      </c>
      <c r="BV195" s="74">
        <f t="shared" si="94"/>
        <v>-133171.38688421436</v>
      </c>
      <c r="BX195" s="74">
        <f t="shared" si="105"/>
        <v>4990532</v>
      </c>
      <c r="BY195" s="74">
        <f t="shared" si="135"/>
        <v>4857315.3327000001</v>
      </c>
      <c r="BZ195" s="74">
        <f t="shared" si="135"/>
        <v>4724118.6432389105</v>
      </c>
      <c r="CA195" s="74">
        <f t="shared" si="135"/>
        <v>4590953.914591128</v>
      </c>
      <c r="CB195" s="74">
        <f t="shared" si="135"/>
        <v>4457789.1859433465</v>
      </c>
      <c r="CC195" s="74">
        <f t="shared" si="135"/>
        <v>4324637.7737684287</v>
      </c>
      <c r="CD195" s="74">
        <f t="shared" si="135"/>
        <v>4191466.3868842144</v>
      </c>
      <c r="CE195" s="74">
        <f t="shared" si="135"/>
        <v>4058295</v>
      </c>
      <c r="CF195" s="74"/>
      <c r="CG195" s="74">
        <f t="shared" si="107"/>
        <v>4990532</v>
      </c>
      <c r="CH195" s="74">
        <f t="shared" si="136"/>
        <v>4857315.3327000001</v>
      </c>
      <c r="CI195" s="74">
        <f t="shared" si="136"/>
        <v>4724118.6432389105</v>
      </c>
      <c r="CJ195" s="74">
        <f t="shared" si="136"/>
        <v>4590953.914591128</v>
      </c>
      <c r="CK195" s="74">
        <f t="shared" si="136"/>
        <v>4457789.1859433465</v>
      </c>
      <c r="CL195" s="74">
        <f t="shared" si="136"/>
        <v>4324637.7737684287</v>
      </c>
      <c r="CM195" s="74">
        <f t="shared" si="136"/>
        <v>4191466.3868842144</v>
      </c>
      <c r="CN195" s="74">
        <f t="shared" si="136"/>
        <v>4058295</v>
      </c>
    </row>
    <row r="196" spans="1:92" x14ac:dyDescent="0.2">
      <c r="AJ196" s="26"/>
      <c r="AN196" s="80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BE197" s="74"/>
      <c r="BF197" s="74"/>
      <c r="BG197" s="74"/>
      <c r="BH197" s="74"/>
      <c r="BI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6D03-D391-470C-B729-301C6320275B}">
  <dimension ref="A1:CN363"/>
  <sheetViews>
    <sheetView topLeftCell="R1" zoomScale="80" zoomScaleNormal="80" workbookViewId="0">
      <selection activeCell="AR30" sqref="AR30"/>
    </sheetView>
  </sheetViews>
  <sheetFormatPr baseColWidth="10" defaultColWidth="6.19921875" defaultRowHeight="15" x14ac:dyDescent="0.2"/>
  <cols>
    <col min="1" max="5" width="0" style="2" hidden="1" customWidth="1"/>
    <col min="6" max="8" width="6.3984375" style="2" bestFit="1" customWidth="1"/>
    <col min="9" max="9" width="12.796875" style="2" customWidth="1"/>
    <col min="10" max="10" width="6.19921875" style="2"/>
    <col min="11" max="11" width="10.59765625" style="2" bestFit="1" customWidth="1"/>
    <col min="12" max="12" width="8" style="2" bestFit="1" customWidth="1"/>
    <col min="13" max="13" width="11" style="2" customWidth="1"/>
    <col min="14" max="14" width="9.59765625" style="2" bestFit="1" customWidth="1"/>
    <col min="15" max="15" width="10.59765625" style="2" bestFit="1" customWidth="1"/>
    <col min="16" max="16" width="13.59765625" style="2" customWidth="1"/>
    <col min="17" max="17" width="11.3984375" style="2" customWidth="1"/>
    <col min="18" max="18" width="8.796875" style="2" customWidth="1"/>
    <col min="19" max="19" width="11.796875" style="2" customWidth="1"/>
    <col min="20" max="20" width="14.3984375" style="2" customWidth="1"/>
    <col min="21" max="21" width="8.59765625" style="2" bestFit="1" customWidth="1"/>
    <col min="22" max="22" width="9.796875" style="2" customWidth="1"/>
    <col min="23" max="23" width="12.796875" style="2" customWidth="1"/>
    <col min="24" max="24" width="15" style="2" customWidth="1"/>
    <col min="25" max="25" width="12.59765625" style="2" customWidth="1"/>
    <col min="26" max="26" width="19.796875" style="2" customWidth="1"/>
    <col min="27" max="27" width="9.59765625" style="2" bestFit="1" customWidth="1"/>
    <col min="28" max="28" width="14.796875" style="2" customWidth="1"/>
    <col min="29" max="29" width="15.59765625" style="2" customWidth="1"/>
    <col min="30" max="30" width="10.59765625" style="2" bestFit="1" customWidth="1"/>
    <col min="31" max="31" width="16" style="2" customWidth="1"/>
    <col min="32" max="32" width="10" style="2" bestFit="1" customWidth="1"/>
    <col min="33" max="33" width="16" style="2" customWidth="1"/>
    <col min="34" max="34" width="12.59765625" style="2" customWidth="1"/>
    <col min="35" max="35" width="15.19921875" style="2" bestFit="1" customWidth="1"/>
    <col min="36" max="36" width="9.3984375" style="2" customWidth="1"/>
    <col min="37" max="37" width="10" style="2" customWidth="1"/>
    <col min="38" max="38" width="10.59765625" style="2" bestFit="1" customWidth="1"/>
    <col min="39" max="39" width="9" style="2" customWidth="1"/>
    <col min="40" max="40" width="10.19921875" style="2" customWidth="1"/>
    <col min="41" max="41" width="11.59765625" style="2" customWidth="1"/>
    <col min="42" max="46" width="13.59765625" style="2" bestFit="1" customWidth="1"/>
    <col min="47" max="47" width="14.59765625" style="2" customWidth="1"/>
    <col min="48" max="48" width="17.59765625" style="2" customWidth="1"/>
    <col min="49" max="49" width="15" style="2" customWidth="1"/>
    <col min="50" max="50" width="13.59765625" style="3" bestFit="1" customWidth="1"/>
    <col min="51" max="51" width="13.59765625" style="4" bestFit="1" customWidth="1"/>
    <col min="52" max="52" width="11.3984375" style="2" customWidth="1"/>
    <col min="53" max="53" width="6.19921875" style="2"/>
    <col min="54" max="54" width="10.796875" style="2" customWidth="1"/>
    <col min="55" max="56" width="6.19921875" style="2"/>
    <col min="57" max="58" width="11" style="2" bestFit="1" customWidth="1"/>
    <col min="59" max="64" width="11.19921875" style="2" bestFit="1" customWidth="1"/>
    <col min="65" max="65" width="8.19921875" style="2" customWidth="1"/>
    <col min="66" max="66" width="11.59765625" style="2" customWidth="1"/>
    <col min="67" max="67" width="8.19921875" style="2" bestFit="1" customWidth="1"/>
    <col min="68" max="68" width="14" style="2" bestFit="1" customWidth="1"/>
    <col min="69" max="72" width="14.3984375" style="2" bestFit="1" customWidth="1"/>
    <col min="73" max="74" width="15.3984375" style="2" bestFit="1" customWidth="1"/>
    <col min="75" max="75" width="6.19921875" style="2"/>
    <col min="76" max="78" width="13.59765625" style="2" bestFit="1" customWidth="1"/>
    <col min="79" max="79" width="12.19921875" style="2" bestFit="1" customWidth="1"/>
    <col min="80" max="82" width="13.3984375" style="2" bestFit="1" customWidth="1"/>
    <col min="83" max="83" width="13.59765625" style="2" bestFit="1" customWidth="1"/>
    <col min="84" max="84" width="6.19921875" style="2"/>
    <col min="85" max="87" width="13.59765625" style="2" bestFit="1" customWidth="1"/>
    <col min="88" max="88" width="13" style="2" bestFit="1" customWidth="1"/>
    <col min="89" max="90" width="13.3984375" style="2" bestFit="1" customWidth="1"/>
    <col min="91" max="92" width="13.59765625" style="2" bestFit="1" customWidth="1"/>
    <col min="93" max="16384" width="6.1992187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  <c r="AN7" s="41"/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  <c r="AN8" s="41"/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9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82" t="s">
        <v>22</v>
      </c>
      <c r="BP14" s="83" t="s">
        <v>23</v>
      </c>
      <c r="BQ14" s="83" t="s">
        <v>24</v>
      </c>
      <c r="BR14" s="83" t="s">
        <v>25</v>
      </c>
      <c r="BS14" s="83" t="s">
        <v>26</v>
      </c>
      <c r="BT14" s="83" t="s">
        <v>27</v>
      </c>
      <c r="BU14" s="83" t="s">
        <v>28</v>
      </c>
      <c r="BV14" s="83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N15" s="18" t="s">
        <v>30</v>
      </c>
      <c r="BO15" s="9">
        <v>1</v>
      </c>
      <c r="BP15" s="9">
        <v>1</v>
      </c>
      <c r="BQ15" s="9">
        <v>1</v>
      </c>
      <c r="BR15" s="9">
        <v>1</v>
      </c>
      <c r="BS15" s="9">
        <v>1</v>
      </c>
      <c r="BT15" s="9">
        <v>1</v>
      </c>
      <c r="BU15" s="9">
        <v>1</v>
      </c>
      <c r="BV15" s="9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24292400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9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Q17" si="0">SUM(K27:K195)</f>
        <v>467942.07999999996</v>
      </c>
      <c r="L17" s="11">
        <f t="shared" si="0"/>
        <v>0</v>
      </c>
      <c r="M17" s="26">
        <f t="shared" si="0"/>
        <v>203179</v>
      </c>
      <c r="N17" s="33">
        <f t="shared" si="0"/>
        <v>60953.69999999999</v>
      </c>
      <c r="O17" s="33">
        <f t="shared" si="0"/>
        <v>280765.28000000003</v>
      </c>
      <c r="P17" s="33">
        <f t="shared" si="0"/>
        <v>21509.13</v>
      </c>
      <c r="Q17" s="33">
        <f t="shared" si="0"/>
        <v>3226.3700000000003</v>
      </c>
      <c r="R17" s="24"/>
      <c r="S17" s="24"/>
      <c r="T17" s="24"/>
      <c r="U17" s="33">
        <f t="shared" ref="U17:AD17" si="1">SUM(U27:U195)</f>
        <v>3218.01</v>
      </c>
      <c r="V17" s="24">
        <f t="shared" si="1"/>
        <v>53358</v>
      </c>
      <c r="W17" s="24">
        <f t="shared" si="1"/>
        <v>13339.5</v>
      </c>
      <c r="X17" s="11">
        <f t="shared" si="1"/>
        <v>60953.69999999999</v>
      </c>
      <c r="Y17" s="11">
        <f t="shared" si="1"/>
        <v>545461.64999999979</v>
      </c>
      <c r="Z17" s="11">
        <f t="shared" si="1"/>
        <v>791074036381.00012</v>
      </c>
      <c r="AA17" s="26">
        <f t="shared" si="1"/>
        <v>3586686</v>
      </c>
      <c r="AB17" s="11">
        <f t="shared" si="1"/>
        <v>41538849.449999996</v>
      </c>
      <c r="AC17" s="34">
        <f t="shared" si="1"/>
        <v>150.76480699999999</v>
      </c>
      <c r="AD17" s="26">
        <f t="shared" si="1"/>
        <v>19212892</v>
      </c>
      <c r="AE17" s="26"/>
      <c r="AF17" s="34">
        <f>SUM(AF27:AF195)</f>
        <v>23.809662000000007</v>
      </c>
      <c r="AG17" s="34">
        <f>SUM(AG27:AG195)</f>
        <v>40.509197</v>
      </c>
      <c r="AH17" s="34"/>
      <c r="AI17" s="34"/>
      <c r="AJ17" s="26">
        <f t="shared" ref="AJ17:AU17" si="2">SUM(AJ27:AJ195)</f>
        <v>21432</v>
      </c>
      <c r="AK17" s="26">
        <f t="shared" si="2"/>
        <v>413</v>
      </c>
      <c r="AL17" s="26">
        <f t="shared" si="2"/>
        <v>22967000</v>
      </c>
      <c r="AM17" s="26">
        <f t="shared" si="2"/>
        <v>3112</v>
      </c>
      <c r="AN17" s="26">
        <f t="shared" si="2"/>
        <v>66</v>
      </c>
      <c r="AO17" s="26">
        <f t="shared" si="2"/>
        <v>1325400</v>
      </c>
      <c r="AP17" s="26">
        <f t="shared" si="2"/>
        <v>2205490051</v>
      </c>
      <c r="AQ17" s="26">
        <f t="shared" si="2"/>
        <v>2229782451</v>
      </c>
      <c r="AR17" s="26">
        <f t="shared" si="2"/>
        <v>2017587098</v>
      </c>
      <c r="AS17" s="26">
        <f t="shared" si="2"/>
        <v>2349817571</v>
      </c>
      <c r="AT17" s="26">
        <f t="shared" si="2"/>
        <v>2456045858</v>
      </c>
      <c r="AU17" s="26">
        <f t="shared" si="2"/>
        <v>231553301</v>
      </c>
      <c r="AV17" s="26"/>
      <c r="AW17" s="26">
        <f>SUM(AW27:AW195)</f>
        <v>2644947</v>
      </c>
      <c r="AX17" s="30">
        <f>SUM(AX27:AX195)</f>
        <v>2458690805</v>
      </c>
      <c r="AY17" s="31">
        <f>SUM(AY27:AY195)</f>
        <v>2458690805</v>
      </c>
      <c r="AZ17" s="26"/>
      <c r="BA17" s="26"/>
      <c r="BB17" s="26"/>
      <c r="BC17" s="26"/>
      <c r="BD17" s="26"/>
      <c r="BE17" s="26"/>
      <c r="BF17" s="26"/>
      <c r="BP17" s="9"/>
      <c r="BX17" s="84">
        <f t="shared" ref="BX17:CE17" si="3">SUM(BX27:BX195)</f>
        <v>2458690805</v>
      </c>
      <c r="BY17" s="84">
        <f t="shared" si="3"/>
        <v>2425979801.2134013</v>
      </c>
      <c r="BZ17" s="84">
        <f t="shared" si="3"/>
        <v>2407771981.3314934</v>
      </c>
      <c r="CA17" s="84">
        <f t="shared" si="3"/>
        <v>2388411173.2354345</v>
      </c>
      <c r="CB17" s="84">
        <f t="shared" si="3"/>
        <v>2367017075.2765765</v>
      </c>
      <c r="CC17" s="84">
        <f t="shared" si="3"/>
        <v>2341570103.620893</v>
      </c>
      <c r="CD17" s="84">
        <f t="shared" si="3"/>
        <v>2305966562.0790467</v>
      </c>
      <c r="CE17" s="84">
        <f t="shared" si="3"/>
        <v>2229782451</v>
      </c>
      <c r="CF17" s="74"/>
      <c r="CG17" s="84">
        <f t="shared" ref="CG17:CN17" si="4">SUM(CG27:CG195)</f>
        <v>2458690805</v>
      </c>
      <c r="CH17" s="84">
        <f t="shared" si="4"/>
        <v>2443378431.2370009</v>
      </c>
      <c r="CI17" s="84">
        <f t="shared" si="4"/>
        <v>2428068353.7942934</v>
      </c>
      <c r="CJ17" s="84">
        <f t="shared" si="4"/>
        <v>2412761950.0354342</v>
      </c>
      <c r="CK17" s="84">
        <f t="shared" si="4"/>
        <v>2397455546.2765765</v>
      </c>
      <c r="CL17" s="84">
        <f t="shared" si="4"/>
        <v>2382150673.1580935</v>
      </c>
      <c r="CM17" s="84">
        <f t="shared" si="4"/>
        <v>2366843504.0790472</v>
      </c>
      <c r="CN17" s="84">
        <f t="shared" si="4"/>
        <v>2351536335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>N18+1</f>
        <v>4</v>
      </c>
      <c r="P18" s="36">
        <f>O18+1</f>
        <v>5</v>
      </c>
      <c r="Q18" s="36">
        <f>P18+1</f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5">Z18+1</f>
        <v>11</v>
      </c>
      <c r="AB18" s="35">
        <f t="shared" si="5"/>
        <v>12</v>
      </c>
      <c r="AC18" s="35">
        <f t="shared" si="5"/>
        <v>13</v>
      </c>
      <c r="AD18" s="35">
        <f t="shared" si="5"/>
        <v>14</v>
      </c>
      <c r="AE18" s="35">
        <f t="shared" si="5"/>
        <v>15</v>
      </c>
      <c r="AF18" s="35">
        <f t="shared" si="5"/>
        <v>16</v>
      </c>
      <c r="AG18" s="35">
        <f t="shared" si="5"/>
        <v>17</v>
      </c>
      <c r="AH18" s="35">
        <f t="shared" si="5"/>
        <v>18</v>
      </c>
      <c r="AI18" s="35">
        <f t="shared" si="5"/>
        <v>19</v>
      </c>
      <c r="AJ18" s="35">
        <f t="shared" si="5"/>
        <v>20</v>
      </c>
      <c r="AK18" s="35">
        <f t="shared" si="5"/>
        <v>21</v>
      </c>
      <c r="AL18" s="35">
        <f t="shared" si="5"/>
        <v>22</v>
      </c>
      <c r="AM18" s="35">
        <f t="shared" si="5"/>
        <v>23</v>
      </c>
      <c r="AN18" s="35">
        <f t="shared" si="5"/>
        <v>24</v>
      </c>
      <c r="AO18" s="35">
        <f t="shared" si="5"/>
        <v>25</v>
      </c>
      <c r="AP18" s="35">
        <f t="shared" si="5"/>
        <v>26</v>
      </c>
      <c r="AQ18" s="35">
        <f t="shared" si="5"/>
        <v>27</v>
      </c>
      <c r="AR18" s="35">
        <f t="shared" si="5"/>
        <v>28</v>
      </c>
      <c r="AS18" s="35">
        <f t="shared" si="5"/>
        <v>29</v>
      </c>
      <c r="AT18" s="35">
        <f t="shared" si="5"/>
        <v>30</v>
      </c>
      <c r="AU18" s="35">
        <f t="shared" si="5"/>
        <v>31</v>
      </c>
      <c r="AV18" s="35">
        <f t="shared" si="5"/>
        <v>32</v>
      </c>
      <c r="AW18" s="35">
        <f t="shared" si="5"/>
        <v>33</v>
      </c>
      <c r="AX18" s="37">
        <f t="shared" si="5"/>
        <v>34</v>
      </c>
      <c r="AY18" s="38"/>
      <c r="BB18" s="26"/>
      <c r="BC18" s="26"/>
      <c r="BD18" s="26"/>
      <c r="BE18" s="26"/>
      <c r="B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/>
    </row>
    <row r="20" spans="1:92" s="85" customFormat="1" ht="14.5" customHeight="1" x14ac:dyDescent="0.2">
      <c r="I20" s="86"/>
      <c r="J20" s="86"/>
      <c r="M20" s="42" t="s">
        <v>40</v>
      </c>
      <c r="N20" s="42"/>
      <c r="O20" s="42"/>
      <c r="P20" s="42" t="s">
        <v>41</v>
      </c>
      <c r="Q20" s="42" t="s">
        <v>42</v>
      </c>
      <c r="R20" s="42"/>
      <c r="S20" s="42"/>
      <c r="T20" s="42"/>
      <c r="U20" s="42"/>
      <c r="V20" s="42"/>
      <c r="W20" s="42"/>
      <c r="AB20" s="87">
        <f>MEDIAN(AB27:AB195)</f>
        <v>204089.53</v>
      </c>
      <c r="AC20" s="88" t="s">
        <v>43</v>
      </c>
      <c r="AD20" s="89">
        <f>MEDIAN(AD27:AD195)</f>
        <v>107667</v>
      </c>
      <c r="AE20" s="88" t="s">
        <v>43</v>
      </c>
      <c r="AF20" s="42" t="s">
        <v>44</v>
      </c>
      <c r="AG20" s="42" t="s">
        <v>45</v>
      </c>
      <c r="AH20" s="42"/>
      <c r="AI20" s="42"/>
      <c r="AL20" s="57"/>
      <c r="AM20" s="57"/>
      <c r="AN20" s="57"/>
      <c r="AO20" s="57"/>
      <c r="AP20" s="90" t="s">
        <v>46</v>
      </c>
      <c r="AQ20" s="91"/>
      <c r="AR20" s="91"/>
      <c r="AS20" s="91"/>
      <c r="AT20" s="91"/>
      <c r="AU20" s="91"/>
      <c r="AV20" s="91"/>
      <c r="AW20" s="91"/>
      <c r="AX20" s="92"/>
      <c r="AY20" s="93"/>
    </row>
    <row r="21" spans="1:92" s="85" customFormat="1" ht="14.5" customHeight="1" x14ac:dyDescent="0.2">
      <c r="K21" s="91"/>
      <c r="L21" s="91"/>
      <c r="M21" s="42" t="s">
        <v>47</v>
      </c>
      <c r="N21" s="42" t="s">
        <v>48</v>
      </c>
      <c r="O21" s="42" t="s">
        <v>49</v>
      </c>
      <c r="P21" s="42" t="s">
        <v>42</v>
      </c>
      <c r="Q21" s="42" t="s">
        <v>50</v>
      </c>
      <c r="R21" s="42"/>
      <c r="S21" s="42"/>
      <c r="T21" s="42"/>
      <c r="U21" s="42"/>
      <c r="V21" s="42"/>
      <c r="W21" s="42" t="s">
        <v>51</v>
      </c>
      <c r="Z21" s="91" t="s">
        <v>52</v>
      </c>
      <c r="AB21" s="42"/>
      <c r="AC21" s="94">
        <f>ROUND(AB20*$X$3,2)</f>
        <v>275520.87</v>
      </c>
      <c r="AD21" s="42" t="s">
        <v>53</v>
      </c>
      <c r="AE21" s="94">
        <f>ROUND(AD20*$X$3,2)</f>
        <v>145350.45000000001</v>
      </c>
      <c r="AF21" s="42" t="s">
        <v>54</v>
      </c>
      <c r="AG21" s="42" t="s">
        <v>55</v>
      </c>
      <c r="AH21" s="42" t="s">
        <v>56</v>
      </c>
      <c r="AI21" s="42" t="s">
        <v>57</v>
      </c>
      <c r="AJ21" s="91" t="s">
        <v>58</v>
      </c>
      <c r="AK21" s="91" t="s">
        <v>59</v>
      </c>
      <c r="AL21" s="42" t="s">
        <v>60</v>
      </c>
      <c r="AM21" s="42" t="s">
        <v>58</v>
      </c>
      <c r="AN21" s="42" t="s">
        <v>59</v>
      </c>
      <c r="AO21" s="42" t="s">
        <v>61</v>
      </c>
      <c r="AP21" s="95">
        <f>X8</f>
        <v>11525</v>
      </c>
      <c r="AT21" s="96"/>
      <c r="AU21" s="91" t="s">
        <v>62</v>
      </c>
      <c r="AX21" s="97" t="s">
        <v>22</v>
      </c>
      <c r="AY21" s="98" t="s">
        <v>22</v>
      </c>
      <c r="BE21" s="99" t="s">
        <v>22</v>
      </c>
      <c r="BF21" s="88" t="s">
        <v>23</v>
      </c>
      <c r="BG21" s="88" t="s">
        <v>24</v>
      </c>
      <c r="BH21" s="88" t="s">
        <v>25</v>
      </c>
      <c r="BI21" s="88" t="s">
        <v>26</v>
      </c>
      <c r="BJ21" s="88" t="s">
        <v>27</v>
      </c>
      <c r="BK21" s="88" t="s">
        <v>28</v>
      </c>
      <c r="BL21" s="88" t="s">
        <v>29</v>
      </c>
      <c r="BM21" s="91"/>
      <c r="BN21" s="91"/>
      <c r="BO21" s="99" t="s">
        <v>22</v>
      </c>
      <c r="BP21" s="88" t="s">
        <v>23</v>
      </c>
      <c r="BQ21" s="88" t="s">
        <v>24</v>
      </c>
      <c r="BR21" s="88" t="s">
        <v>25</v>
      </c>
      <c r="BS21" s="88" t="s">
        <v>26</v>
      </c>
      <c r="BT21" s="88" t="s">
        <v>27</v>
      </c>
      <c r="BU21" s="88" t="s">
        <v>28</v>
      </c>
      <c r="BV21" s="88" t="s">
        <v>29</v>
      </c>
      <c r="BW21" s="91"/>
      <c r="BX21" s="100" t="s">
        <v>22</v>
      </c>
      <c r="BY21" s="101" t="s">
        <v>23</v>
      </c>
      <c r="BZ21" s="101" t="s">
        <v>24</v>
      </c>
      <c r="CA21" s="101" t="s">
        <v>25</v>
      </c>
      <c r="CB21" s="101" t="s">
        <v>26</v>
      </c>
      <c r="CC21" s="101" t="s">
        <v>27</v>
      </c>
      <c r="CD21" s="101" t="s">
        <v>28</v>
      </c>
      <c r="CE21" s="101" t="s">
        <v>29</v>
      </c>
      <c r="CF21" s="91"/>
      <c r="CG21" s="100" t="s">
        <v>22</v>
      </c>
      <c r="CH21" s="101" t="s">
        <v>23</v>
      </c>
      <c r="CI21" s="101" t="s">
        <v>24</v>
      </c>
      <c r="CJ21" s="101" t="s">
        <v>25</v>
      </c>
      <c r="CK21" s="101" t="s">
        <v>26</v>
      </c>
      <c r="CL21" s="101" t="s">
        <v>27</v>
      </c>
      <c r="CM21" s="101" t="s">
        <v>28</v>
      </c>
      <c r="CN21" s="101" t="s">
        <v>29</v>
      </c>
    </row>
    <row r="22" spans="1:92" s="85" customFormat="1" ht="14.5" customHeight="1" x14ac:dyDescent="0.2">
      <c r="K22" s="42" t="s">
        <v>40</v>
      </c>
      <c r="L22" s="42"/>
      <c r="M22" s="42" t="s">
        <v>64</v>
      </c>
      <c r="N22" s="42" t="s">
        <v>65</v>
      </c>
      <c r="O22" s="42" t="s">
        <v>66</v>
      </c>
      <c r="P22" s="42" t="s">
        <v>50</v>
      </c>
      <c r="Q22" s="42" t="s">
        <v>58</v>
      </c>
      <c r="R22" s="42"/>
      <c r="S22" s="42" t="s">
        <v>67</v>
      </c>
      <c r="T22" s="42"/>
      <c r="U22" s="42"/>
      <c r="V22" s="42"/>
      <c r="W22" s="42" t="s">
        <v>68</v>
      </c>
      <c r="X22" s="91" t="s">
        <v>69</v>
      </c>
      <c r="Y22" s="91" t="s">
        <v>70</v>
      </c>
      <c r="Z22" s="91" t="s">
        <v>71</v>
      </c>
      <c r="AB22" s="42" t="s">
        <v>72</v>
      </c>
      <c r="AC22" s="88" t="s">
        <v>73</v>
      </c>
      <c r="AD22" s="42" t="s">
        <v>74</v>
      </c>
      <c r="AE22" s="88" t="s">
        <v>73</v>
      </c>
      <c r="AF22" s="42" t="s">
        <v>75</v>
      </c>
      <c r="AG22" s="42" t="s">
        <v>76</v>
      </c>
      <c r="AH22" s="42" t="s">
        <v>77</v>
      </c>
      <c r="AI22" s="42" t="s">
        <v>77</v>
      </c>
      <c r="AJ22" s="91" t="s">
        <v>78</v>
      </c>
      <c r="AK22" s="91" t="s">
        <v>60</v>
      </c>
      <c r="AL22" s="42" t="s">
        <v>79</v>
      </c>
      <c r="AM22" s="42" t="s">
        <v>78</v>
      </c>
      <c r="AN22" s="42" t="s">
        <v>61</v>
      </c>
      <c r="AO22" s="42" t="s">
        <v>80</v>
      </c>
      <c r="AP22" s="42" t="s">
        <v>81</v>
      </c>
      <c r="AQ22" s="42" t="s">
        <v>82</v>
      </c>
      <c r="AR22" s="91"/>
      <c r="AS22" s="91" t="s">
        <v>82</v>
      </c>
      <c r="AT22" s="96"/>
      <c r="AU22" s="42" t="s">
        <v>54</v>
      </c>
      <c r="AV22" s="91" t="s">
        <v>82</v>
      </c>
      <c r="AX22" s="102" t="s">
        <v>83</v>
      </c>
      <c r="AY22" s="103" t="s">
        <v>84</v>
      </c>
      <c r="BX22" s="104" t="s">
        <v>84</v>
      </c>
      <c r="CG22" s="104" t="s">
        <v>84</v>
      </c>
    </row>
    <row r="23" spans="1:92" s="85" customFormat="1" ht="14.5" customHeight="1" x14ac:dyDescent="0.2">
      <c r="B23" s="91"/>
      <c r="C23" s="91"/>
      <c r="D23" s="91" t="s">
        <v>85</v>
      </c>
      <c r="E23" s="91"/>
      <c r="F23" s="91" t="s">
        <v>86</v>
      </c>
      <c r="G23" s="91"/>
      <c r="K23" s="91" t="s">
        <v>50</v>
      </c>
      <c r="L23" s="91"/>
      <c r="M23" s="42" t="s">
        <v>87</v>
      </c>
      <c r="N23" s="42" t="s">
        <v>88</v>
      </c>
      <c r="O23" s="42" t="s">
        <v>50</v>
      </c>
      <c r="P23" s="42" t="s">
        <v>58</v>
      </c>
      <c r="Q23" s="42" t="s">
        <v>68</v>
      </c>
      <c r="R23" s="42"/>
      <c r="S23" s="42" t="s">
        <v>89</v>
      </c>
      <c r="T23" s="42" t="s">
        <v>90</v>
      </c>
      <c r="U23" s="42"/>
      <c r="V23" s="42" t="s">
        <v>51</v>
      </c>
      <c r="W23" s="42" t="s">
        <v>91</v>
      </c>
      <c r="X23" s="91" t="s">
        <v>92</v>
      </c>
      <c r="Y23" s="91" t="s">
        <v>58</v>
      </c>
      <c r="Z23" s="91" t="s">
        <v>93</v>
      </c>
      <c r="AA23" s="91" t="s">
        <v>91</v>
      </c>
      <c r="AB23" s="42" t="s">
        <v>94</v>
      </c>
      <c r="AC23" s="42" t="s">
        <v>95</v>
      </c>
      <c r="AD23" s="42" t="s">
        <v>96</v>
      </c>
      <c r="AE23" s="42" t="s">
        <v>97</v>
      </c>
      <c r="AF23" s="105" t="s">
        <v>98</v>
      </c>
      <c r="AG23" s="42" t="s">
        <v>99</v>
      </c>
      <c r="AH23" s="42" t="s">
        <v>100</v>
      </c>
      <c r="AI23" s="42" t="s">
        <v>101</v>
      </c>
      <c r="AJ23" s="91" t="s">
        <v>60</v>
      </c>
      <c r="AK23" s="91" t="s">
        <v>79</v>
      </c>
      <c r="AL23" s="42" t="s">
        <v>102</v>
      </c>
      <c r="AM23" s="42" t="s">
        <v>61</v>
      </c>
      <c r="AN23" s="42" t="s">
        <v>80</v>
      </c>
      <c r="AO23" s="42" t="s">
        <v>102</v>
      </c>
      <c r="AP23" s="42" t="s">
        <v>103</v>
      </c>
      <c r="AQ23" s="42" t="s">
        <v>104</v>
      </c>
      <c r="AR23" s="42" t="s">
        <v>105</v>
      </c>
      <c r="AS23" s="42" t="s">
        <v>106</v>
      </c>
      <c r="AT23" s="42" t="s">
        <v>107</v>
      </c>
      <c r="AU23" s="106" t="s">
        <v>55</v>
      </c>
      <c r="AV23" s="42" t="s">
        <v>108</v>
      </c>
      <c r="AW23" s="42"/>
      <c r="AX23" s="107" t="s">
        <v>109</v>
      </c>
      <c r="AY23" s="108" t="s">
        <v>110</v>
      </c>
      <c r="BE23" s="109"/>
      <c r="BX23" s="110" t="s">
        <v>110</v>
      </c>
      <c r="CG23" s="110" t="s">
        <v>110</v>
      </c>
    </row>
    <row r="24" spans="1:92" ht="14.5" customHeight="1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2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111" t="s">
        <v>138</v>
      </c>
      <c r="CG24" s="111" t="s">
        <v>139</v>
      </c>
    </row>
    <row r="25" spans="1:92" ht="14.5" customHeight="1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6" t="s">
        <v>63</v>
      </c>
      <c r="H25" s="6" t="s">
        <v>144</v>
      </c>
      <c r="I25" s="2" t="s">
        <v>145</v>
      </c>
      <c r="K25" s="40" t="s">
        <v>359</v>
      </c>
      <c r="L25" s="40"/>
      <c r="M25" s="42" t="s">
        <v>359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40" t="s">
        <v>359</v>
      </c>
      <c r="W25" s="35" t="s">
        <v>151</v>
      </c>
      <c r="X25" s="6" t="s">
        <v>152</v>
      </c>
      <c r="Y25" s="35" t="s">
        <v>153</v>
      </c>
      <c r="Z25" s="40" t="s">
        <v>360</v>
      </c>
      <c r="AA25" s="6">
        <v>2023</v>
      </c>
      <c r="AB25" s="40" t="s">
        <v>155</v>
      </c>
      <c r="AC25" s="40" t="s">
        <v>156</v>
      </c>
      <c r="AD25" s="6">
        <v>2023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359</v>
      </c>
      <c r="AK25" s="40" t="s">
        <v>359</v>
      </c>
      <c r="AL25" s="40" t="s">
        <v>159</v>
      </c>
      <c r="AM25" s="40" t="s">
        <v>359</v>
      </c>
      <c r="AN25" s="40" t="s">
        <v>359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112" t="s">
        <v>168</v>
      </c>
      <c r="CG25" s="112" t="s">
        <v>168</v>
      </c>
    </row>
    <row r="26" spans="1:92" ht="75" customHeight="1" x14ac:dyDescent="0.2">
      <c r="C26" s="8"/>
      <c r="D26" s="8"/>
      <c r="E26" s="8"/>
      <c r="F26" s="8"/>
      <c r="G26" s="8"/>
      <c r="P26" s="6" t="s">
        <v>170</v>
      </c>
      <c r="Q26" s="35" t="s">
        <v>171</v>
      </c>
      <c r="T26" s="2" t="s">
        <v>172</v>
      </c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113" t="s">
        <v>361</v>
      </c>
      <c r="BA26" s="114"/>
      <c r="BB26" s="113" t="s">
        <v>169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>
        <v>0</v>
      </c>
      <c r="H27" s="6">
        <v>1</v>
      </c>
      <c r="I27" s="2" t="s">
        <v>180</v>
      </c>
      <c r="J27" s="60"/>
      <c r="K27" s="61">
        <v>328.05</v>
      </c>
      <c r="L27"/>
      <c r="M27" s="63">
        <v>97</v>
      </c>
      <c r="N27" s="64">
        <f t="shared" ref="N27:N90" si="6">ROUND(M27*0.3,2)</f>
        <v>29.1</v>
      </c>
      <c r="O27" s="64">
        <f t="shared" ref="O27:O90" si="7">ROUND(K27*0.6,2)</f>
        <v>196.83</v>
      </c>
      <c r="P27" s="64">
        <f t="shared" ref="P27:P90" si="8">MAX(M27-O27,0)</f>
        <v>0</v>
      </c>
      <c r="Q27" s="64">
        <f t="shared" ref="Q27:Q90" si="9">ROUND(P27*0.15,2)</f>
        <v>0</v>
      </c>
      <c r="R27" s="65">
        <f t="shared" ref="R27:R90" si="10">ROUND(M27/K27,2)</f>
        <v>0.3</v>
      </c>
      <c r="S27" s="65">
        <f t="shared" ref="S27:S90" si="11">IF(R27&gt;0.6,+R27-0.6,0)</f>
        <v>0</v>
      </c>
      <c r="T27" s="64">
        <f t="shared" ref="T27:T90" si="12">ROUND(S27*K27,2)</f>
        <v>0</v>
      </c>
      <c r="U27" s="64">
        <f t="shared" ref="U27:U90" si="13">ROUND(T27*0.15,2)</f>
        <v>0</v>
      </c>
      <c r="V27">
        <v>9</v>
      </c>
      <c r="W27" s="64">
        <f t="shared" ref="W27:W90" si="14">ROUND(V27*0.25,2)</f>
        <v>2.25</v>
      </c>
      <c r="X27" s="27">
        <f t="shared" ref="X27:X90" si="15">ROUND(M27*$X$2,2)</f>
        <v>29.1</v>
      </c>
      <c r="Y27" s="11">
        <f t="shared" ref="Y27:Y90" si="16">+K27+N27+Q27+W27</f>
        <v>359.40000000000003</v>
      </c>
      <c r="Z27" s="61">
        <v>516604221.67000002</v>
      </c>
      <c r="AA27" s="63">
        <v>3148</v>
      </c>
      <c r="AB27" s="27">
        <f t="shared" ref="AB27:AB90" si="17">ROUND(Z27/AA27,2)</f>
        <v>164105.53</v>
      </c>
      <c r="AC27" s="10">
        <f t="shared" ref="AC27:AC90" si="18">(ROUND(AB27/$AC$21,6))</f>
        <v>0.59561900000000001</v>
      </c>
      <c r="AD27" s="63">
        <v>127335</v>
      </c>
      <c r="AE27" s="10">
        <f>(ROUND(AD27/$AE$21,6))</f>
        <v>0.87605500000000003</v>
      </c>
      <c r="AF27" s="10">
        <f>ROUND(1-((AC27*$L$4)+(AE27*$L$5)),6)</f>
        <v>0.32024999999999998</v>
      </c>
      <c r="AG27" s="66">
        <f t="shared" ref="AG27:AG90" si="19">IF(OR(B27=1,C27=1),MAX($L$7,AF27),MAX($L$6,AF27))</f>
        <v>0.32024999999999998</v>
      </c>
      <c r="AH27" s="67">
        <f t="shared" ref="AH27:AH90" si="20">IF(G27&gt;=1,IF(G27&lt;=5,0.06,IF(G27&lt;=10,0.05,IF(G27&lt;=15,0.04,IF(G27&lt;=19,0.03,0)))),0)</f>
        <v>0</v>
      </c>
      <c r="AI27" s="68">
        <f t="shared" ref="AI27:AI90" si="21">+AH27+AG27</f>
        <v>0.32024999999999998</v>
      </c>
      <c r="AJ27">
        <v>139</v>
      </c>
      <c r="AK27">
        <v>6</v>
      </c>
      <c r="AL27" s="26">
        <f t="shared" ref="AL27:AL90" si="22">ROUND(AJ27*AK27*100,0)</f>
        <v>83400</v>
      </c>
      <c r="AM27">
        <v>0</v>
      </c>
      <c r="AN27">
        <v>0</v>
      </c>
      <c r="AO27" s="26">
        <f t="shared" ref="AO27:AO90" si="23">ROUND(AM27*AN27*100,0)</f>
        <v>0</v>
      </c>
      <c r="AP27" s="26">
        <f t="shared" ref="AP27:AP90" si="24">ROUND(Y27*AI27*$AP$21,0)</f>
        <v>1326503</v>
      </c>
      <c r="AQ27" s="26">
        <f>SUM(AL27+AO27+AP27)</f>
        <v>1409903</v>
      </c>
      <c r="AR27" s="69">
        <v>2331185</v>
      </c>
      <c r="AS27" s="69">
        <f>IF(C27=1, MAX(AR27, AQ27,#REF!), AQ27)</f>
        <v>1409903</v>
      </c>
      <c r="AT27" s="63">
        <v>2004782</v>
      </c>
      <c r="AU27" s="26">
        <f t="shared" ref="AU27:AU90" si="25">ABS(AQ27-AT27)</f>
        <v>594879</v>
      </c>
      <c r="AV27" s="70" t="str">
        <f t="shared" ref="AV27:AV90" si="26">IF(AQ27&gt;AT27,"Yes","No")</f>
        <v>No</v>
      </c>
      <c r="AW27" s="69">
        <f t="shared" ref="AW27:AW90" si="27">IF(AV27="Yes",+AU27*$L$9,+AU27*$L$10)</f>
        <v>0</v>
      </c>
      <c r="AX27" s="71">
        <f t="shared" ref="AX27:AX90" si="28">IF(AV27="Yes",AT27+AW27,AT27- AW27)</f>
        <v>2004782</v>
      </c>
      <c r="AY27" s="72">
        <f t="shared" ref="AY27:AY90" si="29">IF(C27=1,MAX(AX27,AR27,AT27),AX27)</f>
        <v>2004782</v>
      </c>
      <c r="AZ27" s="115">
        <f t="shared" ref="AZ27:AZ90" si="30">AY27-AT27</f>
        <v>0</v>
      </c>
      <c r="BA27" s="115"/>
      <c r="BB27" s="115">
        <f t="shared" ref="BB27:BB90" si="31">$L$8*Y27/K27</f>
        <v>12626.383173296754</v>
      </c>
      <c r="BC27" s="74"/>
      <c r="BD27" s="74"/>
      <c r="BE27" s="74">
        <f t="shared" ref="BE27:BE90" si="32">$AQ27-AY27</f>
        <v>-594879</v>
      </c>
      <c r="BF27" s="74">
        <f t="shared" ref="BF27:BL58" si="33">$AQ27-CG27</f>
        <v>-594879</v>
      </c>
      <c r="BG27" s="74">
        <f t="shared" si="33"/>
        <v>-509870.79089999991</v>
      </c>
      <c r="BH27" s="74">
        <f t="shared" si="33"/>
        <v>-424875.33005697001</v>
      </c>
      <c r="BI27" s="74">
        <f t="shared" si="33"/>
        <v>-339900.2640455761</v>
      </c>
      <c r="BJ27" s="74">
        <f t="shared" si="33"/>
        <v>-254925.19803418219</v>
      </c>
      <c r="BK27" s="74">
        <f t="shared" si="33"/>
        <v>-169958.62952938932</v>
      </c>
      <c r="BL27" s="74">
        <f t="shared" si="33"/>
        <v>-84979.314764694776</v>
      </c>
      <c r="BO27" s="116">
        <f t="shared" ref="BO27:BV58" si="34">BE27*BO$16</f>
        <v>0</v>
      </c>
      <c r="BP27" s="116">
        <f t="shared" si="34"/>
        <v>-85008.209099999993</v>
      </c>
      <c r="BQ27" s="116">
        <f t="shared" si="34"/>
        <v>-84995.46084302997</v>
      </c>
      <c r="BR27" s="116">
        <f t="shared" si="34"/>
        <v>-84975.06601139401</v>
      </c>
      <c r="BS27" s="116">
        <f t="shared" si="34"/>
        <v>-84975.066011394025</v>
      </c>
      <c r="BT27" s="116">
        <f t="shared" si="34"/>
        <v>-84966.568504792915</v>
      </c>
      <c r="BU27" s="116">
        <f t="shared" si="34"/>
        <v>-84979.31476469466</v>
      </c>
      <c r="BV27" s="116">
        <f t="shared" si="34"/>
        <v>-84979.314764694776</v>
      </c>
      <c r="BX27" s="74">
        <f t="shared" ref="BX27:BX90" si="35">AY27+BO27</f>
        <v>2004782</v>
      </c>
      <c r="BY27" s="74">
        <f t="shared" ref="BY27:CE58" si="36">CG27+BP27</f>
        <v>1919773.7908999999</v>
      </c>
      <c r="BZ27" s="74">
        <f t="shared" si="36"/>
        <v>1834778.33005697</v>
      </c>
      <c r="CA27" s="74">
        <f t="shared" si="36"/>
        <v>1749803.2640455761</v>
      </c>
      <c r="CB27" s="74">
        <f t="shared" si="36"/>
        <v>1664828.1980341822</v>
      </c>
      <c r="CC27" s="74">
        <f t="shared" si="36"/>
        <v>1579861.6295293893</v>
      </c>
      <c r="CD27" s="74">
        <f t="shared" si="36"/>
        <v>1494882.3147646948</v>
      </c>
      <c r="CE27" s="74">
        <f t="shared" si="36"/>
        <v>1409903</v>
      </c>
      <c r="CG27" s="117">
        <f t="shared" ref="CG27:CG90" si="37">IF(OR($C27=1,$B27=1),MAX(BX27,AY27,$AR27),BX27)</f>
        <v>2004782</v>
      </c>
      <c r="CH27" s="117">
        <f t="shared" ref="CH27:CN58" si="38">IF(OR($C27=1,$B27=1),MAX(BY27,CG27,$AR27),BY27)</f>
        <v>1919773.7908999999</v>
      </c>
      <c r="CI27" s="117">
        <f t="shared" si="38"/>
        <v>1834778.33005697</v>
      </c>
      <c r="CJ27" s="117">
        <f t="shared" si="38"/>
        <v>1749803.2640455761</v>
      </c>
      <c r="CK27" s="117">
        <f t="shared" si="38"/>
        <v>1664828.1980341822</v>
      </c>
      <c r="CL27" s="117">
        <f t="shared" si="38"/>
        <v>1579861.6295293893</v>
      </c>
      <c r="CM27" s="117">
        <f t="shared" si="38"/>
        <v>1494882.3147646948</v>
      </c>
      <c r="CN27" s="117">
        <f t="shared" si="38"/>
        <v>1409903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>
        <v>11</v>
      </c>
      <c r="H28" s="6">
        <v>2</v>
      </c>
      <c r="I28" s="2" t="s">
        <v>182</v>
      </c>
      <c r="J28" s="60"/>
      <c r="K28" s="61">
        <v>2479.2800000000002</v>
      </c>
      <c r="L28"/>
      <c r="M28" s="63">
        <v>1581</v>
      </c>
      <c r="N28" s="64">
        <f t="shared" si="6"/>
        <v>474.3</v>
      </c>
      <c r="O28" s="64">
        <f t="shared" si="7"/>
        <v>1487.57</v>
      </c>
      <c r="P28" s="64">
        <f t="shared" si="8"/>
        <v>93.430000000000064</v>
      </c>
      <c r="Q28" s="64">
        <f t="shared" si="9"/>
        <v>14.01</v>
      </c>
      <c r="R28" s="65">
        <f t="shared" si="10"/>
        <v>0.64</v>
      </c>
      <c r="S28" s="65">
        <f t="shared" si="11"/>
        <v>4.0000000000000036E-2</v>
      </c>
      <c r="T28" s="64">
        <f t="shared" si="12"/>
        <v>99.17</v>
      </c>
      <c r="U28" s="64">
        <f t="shared" si="13"/>
        <v>14.88</v>
      </c>
      <c r="V28">
        <v>207</v>
      </c>
      <c r="W28" s="64">
        <f t="shared" si="14"/>
        <v>51.75</v>
      </c>
      <c r="X28" s="27">
        <f t="shared" si="15"/>
        <v>474.3</v>
      </c>
      <c r="Y28" s="11">
        <f t="shared" si="16"/>
        <v>3019.3400000000006</v>
      </c>
      <c r="Z28" s="61">
        <v>2312564430.6700001</v>
      </c>
      <c r="AA28" s="63">
        <v>18951</v>
      </c>
      <c r="AB28" s="27">
        <f t="shared" si="17"/>
        <v>122028.62</v>
      </c>
      <c r="AC28" s="10">
        <f t="shared" si="18"/>
        <v>0.44290200000000002</v>
      </c>
      <c r="AD28" s="63">
        <v>80585</v>
      </c>
      <c r="AE28" s="10">
        <f>(ROUND(AD28/$AE$21,6))</f>
        <v>0.554419</v>
      </c>
      <c r="AF28" s="10">
        <f t="shared" ref="AF28:AF90" si="39">ROUND(1-((AC28*$L$4)+(AE28*$L$5)),6)</f>
        <v>0.52364299999999997</v>
      </c>
      <c r="AG28" s="66">
        <f t="shared" si="19"/>
        <v>0.52364299999999997</v>
      </c>
      <c r="AH28" s="67">
        <f t="shared" si="20"/>
        <v>0.04</v>
      </c>
      <c r="AI28" s="68">
        <f t="shared" si="21"/>
        <v>0.56364300000000001</v>
      </c>
      <c r="AJ28">
        <v>0</v>
      </c>
      <c r="AK28">
        <v>0</v>
      </c>
      <c r="AL28" s="26">
        <f t="shared" si="22"/>
        <v>0</v>
      </c>
      <c r="AM28">
        <v>0</v>
      </c>
      <c r="AN28">
        <v>0</v>
      </c>
      <c r="AO28" s="26">
        <f t="shared" si="23"/>
        <v>0</v>
      </c>
      <c r="AP28" s="26">
        <f t="shared" si="24"/>
        <v>19613589</v>
      </c>
      <c r="AQ28" s="26">
        <f t="shared" ref="AQ28:AQ90" si="40">SUM(AL28+AO28+AP28)</f>
        <v>19613589</v>
      </c>
      <c r="AR28" s="69">
        <v>16473543</v>
      </c>
      <c r="AS28" s="69">
        <f>IF(C28=1, MAX(AR28, AQ28, AT27), AQ28)</f>
        <v>19613589</v>
      </c>
      <c r="AT28" s="63">
        <v>21332353</v>
      </c>
      <c r="AU28" s="26">
        <f t="shared" si="25"/>
        <v>1718764</v>
      </c>
      <c r="AV28" s="70" t="str">
        <f t="shared" si="26"/>
        <v>No</v>
      </c>
      <c r="AW28" s="69">
        <f t="shared" si="27"/>
        <v>0</v>
      </c>
      <c r="AX28" s="71">
        <f t="shared" si="28"/>
        <v>21332353</v>
      </c>
      <c r="AY28" s="72">
        <f t="shared" si="29"/>
        <v>21332353</v>
      </c>
      <c r="AZ28" s="115">
        <f t="shared" si="30"/>
        <v>0</v>
      </c>
      <c r="BA28" s="115"/>
      <c r="BB28" s="115">
        <f t="shared" si="31"/>
        <v>14035.48348714143</v>
      </c>
      <c r="BC28" s="74"/>
      <c r="BD28" s="74"/>
      <c r="BE28" s="74">
        <f t="shared" si="32"/>
        <v>-1718764</v>
      </c>
      <c r="BF28" s="74">
        <f t="shared" si="33"/>
        <v>-1718764</v>
      </c>
      <c r="BG28" s="74">
        <f t="shared" si="33"/>
        <v>-1718764</v>
      </c>
      <c r="BH28" s="74">
        <f t="shared" si="33"/>
        <v>-1718764</v>
      </c>
      <c r="BI28" s="74">
        <f t="shared" si="33"/>
        <v>-1718764</v>
      </c>
      <c r="BJ28" s="74">
        <f t="shared" si="33"/>
        <v>-1718764</v>
      </c>
      <c r="BK28" s="74">
        <f t="shared" si="33"/>
        <v>-1718764</v>
      </c>
      <c r="BL28" s="74">
        <f t="shared" si="33"/>
        <v>-1718764</v>
      </c>
      <c r="BO28" s="116">
        <f t="shared" si="34"/>
        <v>0</v>
      </c>
      <c r="BP28" s="116">
        <f t="shared" si="34"/>
        <v>-245611.3756</v>
      </c>
      <c r="BQ28" s="116">
        <f t="shared" si="34"/>
        <v>-286517.95879999996</v>
      </c>
      <c r="BR28" s="116">
        <f t="shared" si="34"/>
        <v>-343752.80000000005</v>
      </c>
      <c r="BS28" s="116">
        <f t="shared" si="34"/>
        <v>-429691</v>
      </c>
      <c r="BT28" s="116">
        <f t="shared" si="34"/>
        <v>-572864.04119999998</v>
      </c>
      <c r="BU28" s="116">
        <f t="shared" si="34"/>
        <v>-859382</v>
      </c>
      <c r="BV28" s="116">
        <f t="shared" si="34"/>
        <v>-1718764</v>
      </c>
      <c r="BX28" s="74">
        <f t="shared" si="35"/>
        <v>21332353</v>
      </c>
      <c r="BY28" s="74">
        <f t="shared" si="36"/>
        <v>21086741.624400001</v>
      </c>
      <c r="BZ28" s="74">
        <f t="shared" si="36"/>
        <v>21045835.041200001</v>
      </c>
      <c r="CA28" s="74">
        <f t="shared" si="36"/>
        <v>20988600.199999999</v>
      </c>
      <c r="CB28" s="74">
        <f t="shared" si="36"/>
        <v>20902662</v>
      </c>
      <c r="CC28" s="74">
        <f t="shared" si="36"/>
        <v>20759488.958799999</v>
      </c>
      <c r="CD28" s="74">
        <f t="shared" si="36"/>
        <v>20472971</v>
      </c>
      <c r="CE28" s="74">
        <f t="shared" si="36"/>
        <v>19613589</v>
      </c>
      <c r="CG28" s="117">
        <f t="shared" si="37"/>
        <v>21332353</v>
      </c>
      <c r="CH28" s="117">
        <f t="shared" si="38"/>
        <v>21332353</v>
      </c>
      <c r="CI28" s="117">
        <f t="shared" si="38"/>
        <v>21332353</v>
      </c>
      <c r="CJ28" s="117">
        <f t="shared" si="38"/>
        <v>21332353</v>
      </c>
      <c r="CK28" s="117">
        <f t="shared" si="38"/>
        <v>21332353</v>
      </c>
      <c r="CL28" s="117">
        <f t="shared" si="38"/>
        <v>21332353</v>
      </c>
      <c r="CM28" s="117">
        <f t="shared" si="38"/>
        <v>21332353</v>
      </c>
      <c r="CN28" s="117">
        <f t="shared" si="38"/>
        <v>21332353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>
        <v>29</v>
      </c>
      <c r="H29" s="6">
        <v>3</v>
      </c>
      <c r="I29" s="2" t="s">
        <v>184</v>
      </c>
      <c r="J29" s="60"/>
      <c r="K29" s="61">
        <v>498.74</v>
      </c>
      <c r="L29"/>
      <c r="M29" s="63">
        <v>192</v>
      </c>
      <c r="N29" s="64">
        <f t="shared" si="6"/>
        <v>57.6</v>
      </c>
      <c r="O29" s="64">
        <f t="shared" si="7"/>
        <v>299.24</v>
      </c>
      <c r="P29" s="64">
        <f t="shared" si="8"/>
        <v>0</v>
      </c>
      <c r="Q29" s="64">
        <f t="shared" si="9"/>
        <v>0</v>
      </c>
      <c r="R29" s="65">
        <f t="shared" si="10"/>
        <v>0.38</v>
      </c>
      <c r="S29" s="65">
        <f t="shared" si="11"/>
        <v>0</v>
      </c>
      <c r="T29" s="64">
        <f t="shared" si="12"/>
        <v>0</v>
      </c>
      <c r="U29" s="64">
        <f t="shared" si="13"/>
        <v>0</v>
      </c>
      <c r="V29">
        <v>5</v>
      </c>
      <c r="W29" s="64">
        <f t="shared" si="14"/>
        <v>1.25</v>
      </c>
      <c r="X29" s="27">
        <f t="shared" si="15"/>
        <v>57.6</v>
      </c>
      <c r="Y29" s="11">
        <f t="shared" si="16"/>
        <v>557.59</v>
      </c>
      <c r="Z29" s="61">
        <v>645837541.33000004</v>
      </c>
      <c r="AA29" s="63">
        <v>4220</v>
      </c>
      <c r="AB29" s="27">
        <f t="shared" si="17"/>
        <v>153042.07</v>
      </c>
      <c r="AC29" s="10">
        <f t="shared" si="18"/>
        <v>0.55546499999999999</v>
      </c>
      <c r="AD29" s="63">
        <v>129219</v>
      </c>
      <c r="AE29" s="10">
        <f t="shared" ref="AE29:AE90" si="41">(ROUND(AD29/$AE$21,6))</f>
        <v>0.88901699999999995</v>
      </c>
      <c r="AF29" s="10">
        <f t="shared" si="39"/>
        <v>0.34446900000000003</v>
      </c>
      <c r="AG29" s="66">
        <f t="shared" si="19"/>
        <v>0.34446900000000003</v>
      </c>
      <c r="AH29" s="67">
        <f t="shared" si="20"/>
        <v>0</v>
      </c>
      <c r="AI29" s="68">
        <f t="shared" si="21"/>
        <v>0.34446900000000003</v>
      </c>
      <c r="AJ29">
        <v>141</v>
      </c>
      <c r="AK29">
        <v>4</v>
      </c>
      <c r="AL29" s="26">
        <f t="shared" si="22"/>
        <v>56400</v>
      </c>
      <c r="AM29">
        <v>0</v>
      </c>
      <c r="AN29">
        <v>0</v>
      </c>
      <c r="AO29" s="26">
        <f t="shared" si="23"/>
        <v>0</v>
      </c>
      <c r="AP29" s="26">
        <f t="shared" si="24"/>
        <v>2213635</v>
      </c>
      <c r="AQ29" s="26">
        <f t="shared" si="40"/>
        <v>2270035</v>
      </c>
      <c r="AR29" s="69">
        <v>3859564</v>
      </c>
      <c r="AS29" s="69">
        <f t="shared" ref="AS29:AS92" si="42">IF(C29=1, MAX(AR29, AQ29, AT29), AQ29)</f>
        <v>2270035</v>
      </c>
      <c r="AT29" s="63">
        <v>3459062</v>
      </c>
      <c r="AU29" s="26">
        <f t="shared" si="25"/>
        <v>1189027</v>
      </c>
      <c r="AV29" s="70" t="str">
        <f t="shared" si="26"/>
        <v>No</v>
      </c>
      <c r="AW29" s="69">
        <f t="shared" si="27"/>
        <v>0</v>
      </c>
      <c r="AX29" s="71">
        <f t="shared" si="28"/>
        <v>3459062</v>
      </c>
      <c r="AY29" s="72">
        <f t="shared" si="29"/>
        <v>3459062</v>
      </c>
      <c r="AZ29" s="115">
        <f t="shared" si="30"/>
        <v>0</v>
      </c>
      <c r="BA29" s="115"/>
      <c r="BB29" s="115">
        <f t="shared" si="31"/>
        <v>12884.919497132774</v>
      </c>
      <c r="BC29" s="74"/>
      <c r="BD29" s="74"/>
      <c r="BE29" s="74">
        <f t="shared" si="32"/>
        <v>-1189027</v>
      </c>
      <c r="BF29" s="74">
        <f t="shared" si="33"/>
        <v>-1189027</v>
      </c>
      <c r="BG29" s="74">
        <f t="shared" si="33"/>
        <v>-1019115.0416999999</v>
      </c>
      <c r="BH29" s="74">
        <f t="shared" si="33"/>
        <v>-849228.56424860982</v>
      </c>
      <c r="BI29" s="74">
        <f t="shared" si="33"/>
        <v>-679382.85139888804</v>
      </c>
      <c r="BJ29" s="74">
        <f t="shared" si="33"/>
        <v>-509537.1385491658</v>
      </c>
      <c r="BK29" s="74">
        <f t="shared" si="33"/>
        <v>-339708.41027072864</v>
      </c>
      <c r="BL29" s="74">
        <f t="shared" si="33"/>
        <v>-169854.20513536409</v>
      </c>
      <c r="BO29" s="116">
        <f t="shared" si="34"/>
        <v>0</v>
      </c>
      <c r="BP29" s="116">
        <f t="shared" si="34"/>
        <v>-169911.9583</v>
      </c>
      <c r="BQ29" s="116">
        <f t="shared" si="34"/>
        <v>-169886.47745138998</v>
      </c>
      <c r="BR29" s="116">
        <f t="shared" si="34"/>
        <v>-169845.71284972198</v>
      </c>
      <c r="BS29" s="116">
        <f t="shared" si="34"/>
        <v>-169845.71284972201</v>
      </c>
      <c r="BT29" s="116">
        <f t="shared" si="34"/>
        <v>-169828.72827843696</v>
      </c>
      <c r="BU29" s="116">
        <f t="shared" si="34"/>
        <v>-169854.20513536432</v>
      </c>
      <c r="BV29" s="116">
        <f t="shared" si="34"/>
        <v>-169854.20513536409</v>
      </c>
      <c r="BX29" s="74">
        <f t="shared" si="35"/>
        <v>3459062</v>
      </c>
      <c r="BY29" s="74">
        <f t="shared" si="36"/>
        <v>3289150.0416999999</v>
      </c>
      <c r="BZ29" s="74">
        <f t="shared" si="36"/>
        <v>3119263.5642486098</v>
      </c>
      <c r="CA29" s="74">
        <f t="shared" si="36"/>
        <v>2949417.851398888</v>
      </c>
      <c r="CB29" s="74">
        <f t="shared" si="36"/>
        <v>2779572.1385491658</v>
      </c>
      <c r="CC29" s="74">
        <f t="shared" si="36"/>
        <v>2609743.4102707286</v>
      </c>
      <c r="CD29" s="74">
        <f t="shared" si="36"/>
        <v>2439889.2051353641</v>
      </c>
      <c r="CE29" s="74">
        <f t="shared" si="36"/>
        <v>2270035</v>
      </c>
      <c r="CG29" s="117">
        <f t="shared" si="37"/>
        <v>3459062</v>
      </c>
      <c r="CH29" s="117">
        <f t="shared" si="38"/>
        <v>3289150.0416999999</v>
      </c>
      <c r="CI29" s="117">
        <f t="shared" si="38"/>
        <v>3119263.5642486098</v>
      </c>
      <c r="CJ29" s="117">
        <f t="shared" si="38"/>
        <v>2949417.851398888</v>
      </c>
      <c r="CK29" s="117">
        <f t="shared" si="38"/>
        <v>2779572.1385491658</v>
      </c>
      <c r="CL29" s="117">
        <f t="shared" si="38"/>
        <v>2609743.4102707286</v>
      </c>
      <c r="CM29" s="117">
        <f t="shared" si="38"/>
        <v>2439889.2051353641</v>
      </c>
      <c r="CN29" s="117">
        <f t="shared" si="38"/>
        <v>2270035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>
        <v>0</v>
      </c>
      <c r="H30" s="6">
        <v>4</v>
      </c>
      <c r="I30" s="2" t="s">
        <v>186</v>
      </c>
      <c r="J30" s="60"/>
      <c r="K30" s="61">
        <v>2963.16</v>
      </c>
      <c r="L30"/>
      <c r="M30" s="63">
        <v>305</v>
      </c>
      <c r="N30" s="64">
        <f t="shared" si="6"/>
        <v>91.5</v>
      </c>
      <c r="O30" s="64">
        <f t="shared" si="7"/>
        <v>1777.9</v>
      </c>
      <c r="P30" s="64">
        <f t="shared" si="8"/>
        <v>0</v>
      </c>
      <c r="Q30" s="64">
        <f t="shared" si="9"/>
        <v>0</v>
      </c>
      <c r="R30" s="65">
        <f t="shared" si="10"/>
        <v>0.1</v>
      </c>
      <c r="S30" s="65">
        <f t="shared" si="11"/>
        <v>0</v>
      </c>
      <c r="T30" s="64">
        <f t="shared" si="12"/>
        <v>0</v>
      </c>
      <c r="U30" s="64">
        <f t="shared" si="13"/>
        <v>0</v>
      </c>
      <c r="V30">
        <v>82</v>
      </c>
      <c r="W30" s="64">
        <f t="shared" si="14"/>
        <v>20.5</v>
      </c>
      <c r="X30" s="27">
        <f t="shared" si="15"/>
        <v>91.5</v>
      </c>
      <c r="Y30" s="11">
        <f t="shared" si="16"/>
        <v>3075.16</v>
      </c>
      <c r="Z30" s="61">
        <v>4833502821.3299999</v>
      </c>
      <c r="AA30" s="63">
        <v>18856</v>
      </c>
      <c r="AB30" s="27">
        <f t="shared" si="17"/>
        <v>256337.65</v>
      </c>
      <c r="AC30" s="10">
        <f t="shared" si="18"/>
        <v>0.93037499999999995</v>
      </c>
      <c r="AD30" s="63">
        <v>151481</v>
      </c>
      <c r="AE30" s="10">
        <f t="shared" si="41"/>
        <v>1.042178</v>
      </c>
      <c r="AF30" s="10">
        <f t="shared" si="39"/>
        <v>3.6083999999999998E-2</v>
      </c>
      <c r="AG30" s="66">
        <f t="shared" si="19"/>
        <v>3.6083999999999998E-2</v>
      </c>
      <c r="AH30" s="67">
        <f t="shared" si="20"/>
        <v>0</v>
      </c>
      <c r="AI30" s="68">
        <f t="shared" si="21"/>
        <v>3.6083999999999998E-2</v>
      </c>
      <c r="AJ30">
        <v>0</v>
      </c>
      <c r="AK30">
        <v>0</v>
      </c>
      <c r="AL30" s="26">
        <f t="shared" si="22"/>
        <v>0</v>
      </c>
      <c r="AM30">
        <v>0</v>
      </c>
      <c r="AN30">
        <v>0</v>
      </c>
      <c r="AO30" s="26">
        <f t="shared" si="23"/>
        <v>0</v>
      </c>
      <c r="AP30" s="26">
        <f t="shared" si="24"/>
        <v>1278861</v>
      </c>
      <c r="AQ30" s="26">
        <f t="shared" si="40"/>
        <v>1278861</v>
      </c>
      <c r="AR30" s="69">
        <v>731456</v>
      </c>
      <c r="AS30" s="69">
        <f t="shared" si="42"/>
        <v>1278861</v>
      </c>
      <c r="AT30" s="63">
        <v>909358</v>
      </c>
      <c r="AU30" s="26">
        <f t="shared" si="25"/>
        <v>369503</v>
      </c>
      <c r="AV30" s="70" t="str">
        <f t="shared" si="26"/>
        <v>Yes</v>
      </c>
      <c r="AW30" s="69">
        <f t="shared" si="27"/>
        <v>369503</v>
      </c>
      <c r="AX30" s="71">
        <f t="shared" si="28"/>
        <v>1278861</v>
      </c>
      <c r="AY30" s="72">
        <f t="shared" si="29"/>
        <v>1278861</v>
      </c>
      <c r="AZ30" s="115">
        <f t="shared" si="30"/>
        <v>369503</v>
      </c>
      <c r="BA30" s="115"/>
      <c r="BB30" s="115">
        <f t="shared" si="31"/>
        <v>11960.616031533904</v>
      </c>
      <c r="BC30" s="74"/>
      <c r="BD30" s="74"/>
      <c r="BE30" s="74">
        <f t="shared" si="32"/>
        <v>0</v>
      </c>
      <c r="BF30" s="74">
        <f t="shared" si="33"/>
        <v>0</v>
      </c>
      <c r="BG30" s="74">
        <f t="shared" si="33"/>
        <v>0</v>
      </c>
      <c r="BH30" s="74">
        <f t="shared" si="33"/>
        <v>0</v>
      </c>
      <c r="BI30" s="74">
        <f t="shared" si="33"/>
        <v>0</v>
      </c>
      <c r="BJ30" s="74">
        <f t="shared" si="33"/>
        <v>0</v>
      </c>
      <c r="BK30" s="74">
        <f t="shared" si="33"/>
        <v>0</v>
      </c>
      <c r="BL30" s="74">
        <f t="shared" si="33"/>
        <v>0</v>
      </c>
      <c r="BO30" s="116">
        <f t="shared" si="34"/>
        <v>0</v>
      </c>
      <c r="BP30" s="116">
        <f t="shared" si="34"/>
        <v>0</v>
      </c>
      <c r="BQ30" s="116">
        <f t="shared" si="34"/>
        <v>0</v>
      </c>
      <c r="BR30" s="116">
        <f t="shared" si="34"/>
        <v>0</v>
      </c>
      <c r="BS30" s="116">
        <f t="shared" si="34"/>
        <v>0</v>
      </c>
      <c r="BT30" s="116">
        <f t="shared" si="34"/>
        <v>0</v>
      </c>
      <c r="BU30" s="116">
        <f t="shared" si="34"/>
        <v>0</v>
      </c>
      <c r="BV30" s="116">
        <f t="shared" si="34"/>
        <v>0</v>
      </c>
      <c r="BX30" s="74">
        <f t="shared" si="35"/>
        <v>1278861</v>
      </c>
      <c r="BY30" s="74">
        <f t="shared" si="36"/>
        <v>1278861</v>
      </c>
      <c r="BZ30" s="74">
        <f t="shared" si="36"/>
        <v>1278861</v>
      </c>
      <c r="CA30" s="74">
        <f t="shared" si="36"/>
        <v>1278861</v>
      </c>
      <c r="CB30" s="74">
        <f t="shared" si="36"/>
        <v>1278861</v>
      </c>
      <c r="CC30" s="74">
        <f t="shared" si="36"/>
        <v>1278861</v>
      </c>
      <c r="CD30" s="74">
        <f t="shared" si="36"/>
        <v>1278861</v>
      </c>
      <c r="CE30" s="74">
        <f t="shared" si="36"/>
        <v>1278861</v>
      </c>
      <c r="CG30" s="117">
        <f t="shared" si="37"/>
        <v>1278861</v>
      </c>
      <c r="CH30" s="117">
        <f t="shared" si="38"/>
        <v>1278861</v>
      </c>
      <c r="CI30" s="117">
        <f t="shared" si="38"/>
        <v>1278861</v>
      </c>
      <c r="CJ30" s="117">
        <f t="shared" si="38"/>
        <v>1278861</v>
      </c>
      <c r="CK30" s="117">
        <f t="shared" si="38"/>
        <v>1278861</v>
      </c>
      <c r="CL30" s="117">
        <f t="shared" si="38"/>
        <v>1278861</v>
      </c>
      <c r="CM30" s="117">
        <f t="shared" si="38"/>
        <v>1278861</v>
      </c>
      <c r="CN30" s="117">
        <f t="shared" si="38"/>
        <v>1278861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>
        <v>0</v>
      </c>
      <c r="H31" s="6">
        <v>5</v>
      </c>
      <c r="I31" s="2" t="s">
        <v>187</v>
      </c>
      <c r="J31" s="60"/>
      <c r="K31" s="61">
        <v>410.86</v>
      </c>
      <c r="L31"/>
      <c r="M31" s="63">
        <v>99</v>
      </c>
      <c r="N31" s="64">
        <f t="shared" si="6"/>
        <v>29.7</v>
      </c>
      <c r="O31" s="64">
        <f t="shared" si="7"/>
        <v>246.52</v>
      </c>
      <c r="P31" s="64">
        <f t="shared" si="8"/>
        <v>0</v>
      </c>
      <c r="Q31" s="64">
        <f t="shared" si="9"/>
        <v>0</v>
      </c>
      <c r="R31" s="65">
        <f t="shared" si="10"/>
        <v>0.24</v>
      </c>
      <c r="S31" s="65">
        <f t="shared" si="11"/>
        <v>0</v>
      </c>
      <c r="T31" s="64">
        <f t="shared" si="12"/>
        <v>0</v>
      </c>
      <c r="U31" s="64">
        <f t="shared" si="13"/>
        <v>0</v>
      </c>
      <c r="V31">
        <v>6</v>
      </c>
      <c r="W31" s="64">
        <f t="shared" si="14"/>
        <v>1.5</v>
      </c>
      <c r="X31" s="27">
        <f t="shared" si="15"/>
        <v>29.7</v>
      </c>
      <c r="Y31" s="11">
        <f t="shared" si="16"/>
        <v>442.06</v>
      </c>
      <c r="Z31" s="61">
        <v>732281746.66999996</v>
      </c>
      <c r="AA31" s="63">
        <v>3652</v>
      </c>
      <c r="AB31" s="27">
        <f t="shared" si="17"/>
        <v>200515.26</v>
      </c>
      <c r="AC31" s="10">
        <f t="shared" si="18"/>
        <v>0.72776799999999997</v>
      </c>
      <c r="AD31" s="63">
        <v>119255</v>
      </c>
      <c r="AE31" s="10">
        <f t="shared" si="41"/>
        <v>0.820465</v>
      </c>
      <c r="AF31" s="10">
        <f t="shared" si="39"/>
        <v>0.244423</v>
      </c>
      <c r="AG31" s="66">
        <f t="shared" si="19"/>
        <v>0.244423</v>
      </c>
      <c r="AH31" s="67">
        <f t="shared" si="20"/>
        <v>0</v>
      </c>
      <c r="AI31" s="68">
        <f t="shared" si="21"/>
        <v>0.244423</v>
      </c>
      <c r="AJ31">
        <v>182</v>
      </c>
      <c r="AK31">
        <v>6</v>
      </c>
      <c r="AL31" s="26">
        <f t="shared" si="22"/>
        <v>109200</v>
      </c>
      <c r="AM31">
        <v>0</v>
      </c>
      <c r="AN31">
        <v>0</v>
      </c>
      <c r="AO31" s="26">
        <f t="shared" si="23"/>
        <v>0</v>
      </c>
      <c r="AP31" s="26">
        <f t="shared" si="24"/>
        <v>1245272</v>
      </c>
      <c r="AQ31" s="26">
        <f t="shared" si="40"/>
        <v>1354472</v>
      </c>
      <c r="AR31" s="69">
        <v>1633686</v>
      </c>
      <c r="AS31" s="69">
        <f t="shared" si="42"/>
        <v>1354472</v>
      </c>
      <c r="AT31" s="63">
        <v>1494242</v>
      </c>
      <c r="AU31" s="26">
        <f t="shared" si="25"/>
        <v>139770</v>
      </c>
      <c r="AV31" s="70" t="str">
        <f t="shared" si="26"/>
        <v>No</v>
      </c>
      <c r="AW31" s="69">
        <f t="shared" si="27"/>
        <v>0</v>
      </c>
      <c r="AX31" s="71">
        <f t="shared" si="28"/>
        <v>1494242</v>
      </c>
      <c r="AY31" s="72">
        <f t="shared" si="29"/>
        <v>1494242</v>
      </c>
      <c r="AZ31" s="115">
        <f t="shared" si="30"/>
        <v>0</v>
      </c>
      <c r="BA31" s="115"/>
      <c r="BB31" s="115">
        <f t="shared" si="31"/>
        <v>12400.18862872998</v>
      </c>
      <c r="BC31" s="74"/>
      <c r="BD31" s="74"/>
      <c r="BE31" s="74">
        <f t="shared" si="32"/>
        <v>-139770</v>
      </c>
      <c r="BF31" s="74">
        <f t="shared" si="33"/>
        <v>-139770</v>
      </c>
      <c r="BG31" s="74">
        <f t="shared" si="33"/>
        <v>-119796.86700000009</v>
      </c>
      <c r="BH31" s="74">
        <f t="shared" si="33"/>
        <v>-99826.729271100136</v>
      </c>
      <c r="BI31" s="74">
        <f t="shared" si="33"/>
        <v>-79861.383416880155</v>
      </c>
      <c r="BJ31" s="74">
        <f t="shared" si="33"/>
        <v>-59896.037562660174</v>
      </c>
      <c r="BK31" s="74">
        <f t="shared" si="33"/>
        <v>-39932.688243025448</v>
      </c>
      <c r="BL31" s="74">
        <f t="shared" si="33"/>
        <v>-19966.344121512724</v>
      </c>
      <c r="BO31" s="116">
        <f t="shared" si="34"/>
        <v>0</v>
      </c>
      <c r="BP31" s="116">
        <f t="shared" si="34"/>
        <v>-19973.133000000002</v>
      </c>
      <c r="BQ31" s="116">
        <f t="shared" si="34"/>
        <v>-19970.137728900012</v>
      </c>
      <c r="BR31" s="116">
        <f t="shared" si="34"/>
        <v>-19965.345854220028</v>
      </c>
      <c r="BS31" s="116">
        <f t="shared" si="34"/>
        <v>-19965.345854220039</v>
      </c>
      <c r="BT31" s="116">
        <f t="shared" si="34"/>
        <v>-19963.349319634635</v>
      </c>
      <c r="BU31" s="116">
        <f t="shared" si="34"/>
        <v>-19966.344121512724</v>
      </c>
      <c r="BV31" s="116">
        <f t="shared" si="34"/>
        <v>-19966.344121512724</v>
      </c>
      <c r="BX31" s="74">
        <f t="shared" si="35"/>
        <v>1494242</v>
      </c>
      <c r="BY31" s="74">
        <f t="shared" si="36"/>
        <v>1474268.8670000001</v>
      </c>
      <c r="BZ31" s="74">
        <f t="shared" si="36"/>
        <v>1454298.7292711001</v>
      </c>
      <c r="CA31" s="74">
        <f t="shared" si="36"/>
        <v>1434333.3834168802</v>
      </c>
      <c r="CB31" s="74">
        <f t="shared" si="36"/>
        <v>1414368.0375626602</v>
      </c>
      <c r="CC31" s="74">
        <f t="shared" si="36"/>
        <v>1394404.6882430254</v>
      </c>
      <c r="CD31" s="74">
        <f t="shared" si="36"/>
        <v>1374438.3441215127</v>
      </c>
      <c r="CE31" s="74">
        <f t="shared" si="36"/>
        <v>1354472</v>
      </c>
      <c r="CG31" s="117">
        <f t="shared" si="37"/>
        <v>1494242</v>
      </c>
      <c r="CH31" s="117">
        <f t="shared" si="38"/>
        <v>1474268.8670000001</v>
      </c>
      <c r="CI31" s="117">
        <f t="shared" si="38"/>
        <v>1454298.7292711001</v>
      </c>
      <c r="CJ31" s="117">
        <f t="shared" si="38"/>
        <v>1434333.3834168802</v>
      </c>
      <c r="CK31" s="117">
        <f t="shared" si="38"/>
        <v>1414368.0375626602</v>
      </c>
      <c r="CL31" s="117">
        <f t="shared" si="38"/>
        <v>1394404.6882430254</v>
      </c>
      <c r="CM31" s="117">
        <f t="shared" si="38"/>
        <v>1374438.3441215127</v>
      </c>
      <c r="CN31" s="117">
        <f t="shared" si="38"/>
        <v>1354472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>
        <v>0</v>
      </c>
      <c r="H32" s="6">
        <v>6</v>
      </c>
      <c r="I32" s="2" t="s">
        <v>188</v>
      </c>
      <c r="J32" s="60"/>
      <c r="K32" s="61">
        <v>690.15</v>
      </c>
      <c r="L32"/>
      <c r="M32" s="63">
        <v>220</v>
      </c>
      <c r="N32" s="64">
        <f t="shared" si="6"/>
        <v>66</v>
      </c>
      <c r="O32" s="64">
        <f t="shared" si="7"/>
        <v>414.09</v>
      </c>
      <c r="P32" s="64">
        <f t="shared" si="8"/>
        <v>0</v>
      </c>
      <c r="Q32" s="64">
        <f t="shared" si="9"/>
        <v>0</v>
      </c>
      <c r="R32" s="65">
        <f t="shared" si="10"/>
        <v>0.32</v>
      </c>
      <c r="S32" s="65">
        <f t="shared" si="11"/>
        <v>0</v>
      </c>
      <c r="T32" s="64">
        <f t="shared" si="12"/>
        <v>0</v>
      </c>
      <c r="U32" s="64">
        <f t="shared" si="13"/>
        <v>0</v>
      </c>
      <c r="V32">
        <v>14</v>
      </c>
      <c r="W32" s="64">
        <f t="shared" si="14"/>
        <v>3.5</v>
      </c>
      <c r="X32" s="27">
        <f t="shared" si="15"/>
        <v>66</v>
      </c>
      <c r="Y32" s="11">
        <f t="shared" si="16"/>
        <v>759.65</v>
      </c>
      <c r="Z32" s="61">
        <v>1096176441.6700001</v>
      </c>
      <c r="AA32" s="63">
        <v>6089</v>
      </c>
      <c r="AB32" s="27">
        <f t="shared" si="17"/>
        <v>180025.69</v>
      </c>
      <c r="AC32" s="10">
        <f t="shared" si="18"/>
        <v>0.65340100000000001</v>
      </c>
      <c r="AD32" s="63">
        <v>95405</v>
      </c>
      <c r="AE32" s="10">
        <f t="shared" si="41"/>
        <v>0.65637900000000005</v>
      </c>
      <c r="AF32" s="10">
        <f t="shared" si="39"/>
        <v>0.34570600000000001</v>
      </c>
      <c r="AG32" s="66">
        <f t="shared" si="19"/>
        <v>0.34570600000000001</v>
      </c>
      <c r="AH32" s="67">
        <f t="shared" si="20"/>
        <v>0</v>
      </c>
      <c r="AI32" s="68">
        <f t="shared" si="21"/>
        <v>0.34570600000000001</v>
      </c>
      <c r="AJ32">
        <v>690</v>
      </c>
      <c r="AK32">
        <v>13</v>
      </c>
      <c r="AL32" s="26">
        <f t="shared" si="22"/>
        <v>897000</v>
      </c>
      <c r="AM32">
        <v>0</v>
      </c>
      <c r="AN32">
        <v>0</v>
      </c>
      <c r="AO32" s="26">
        <f t="shared" si="23"/>
        <v>0</v>
      </c>
      <c r="AP32" s="26">
        <f t="shared" si="24"/>
        <v>3026644</v>
      </c>
      <c r="AQ32" s="26">
        <f t="shared" si="40"/>
        <v>3923644</v>
      </c>
      <c r="AR32" s="69">
        <v>4067920</v>
      </c>
      <c r="AS32" s="69">
        <f t="shared" si="42"/>
        <v>3923644</v>
      </c>
      <c r="AT32" s="63">
        <v>4080374</v>
      </c>
      <c r="AU32" s="26">
        <f t="shared" si="25"/>
        <v>156730</v>
      </c>
      <c r="AV32" s="70" t="str">
        <f t="shared" si="26"/>
        <v>No</v>
      </c>
      <c r="AW32" s="69">
        <f t="shared" si="27"/>
        <v>0</v>
      </c>
      <c r="AX32" s="71">
        <f t="shared" si="28"/>
        <v>4080374</v>
      </c>
      <c r="AY32" s="72">
        <f t="shared" si="29"/>
        <v>4080374</v>
      </c>
      <c r="AZ32" s="115">
        <f t="shared" si="30"/>
        <v>0</v>
      </c>
      <c r="BA32" s="115"/>
      <c r="BB32" s="115">
        <f t="shared" si="31"/>
        <v>12685.599145113381</v>
      </c>
      <c r="BC32" s="74"/>
      <c r="BD32" s="74"/>
      <c r="BE32" s="74">
        <f t="shared" si="32"/>
        <v>-156730</v>
      </c>
      <c r="BF32" s="74">
        <f t="shared" si="33"/>
        <v>-156730</v>
      </c>
      <c r="BG32" s="74">
        <f t="shared" si="33"/>
        <v>-134333.28299999982</v>
      </c>
      <c r="BH32" s="74">
        <f t="shared" si="33"/>
        <v>-111939.92472389992</v>
      </c>
      <c r="BI32" s="74">
        <f t="shared" si="33"/>
        <v>-89551.939779120032</v>
      </c>
      <c r="BJ32" s="74">
        <f t="shared" si="33"/>
        <v>-67163.95483434014</v>
      </c>
      <c r="BK32" s="74">
        <f t="shared" si="33"/>
        <v>-44778.208688054699</v>
      </c>
      <c r="BL32" s="74">
        <f t="shared" si="33"/>
        <v>-22389.104344027117</v>
      </c>
      <c r="BO32" s="116">
        <f t="shared" si="34"/>
        <v>0</v>
      </c>
      <c r="BP32" s="116">
        <f t="shared" si="34"/>
        <v>-22396.717000000001</v>
      </c>
      <c r="BQ32" s="116">
        <f t="shared" si="34"/>
        <v>-22393.358276099967</v>
      </c>
      <c r="BR32" s="116">
        <f t="shared" si="34"/>
        <v>-22387.984944779986</v>
      </c>
      <c r="BS32" s="116">
        <f t="shared" si="34"/>
        <v>-22387.984944780008</v>
      </c>
      <c r="BT32" s="116">
        <f t="shared" si="34"/>
        <v>-22385.746146285568</v>
      </c>
      <c r="BU32" s="116">
        <f t="shared" si="34"/>
        <v>-22389.10434402735</v>
      </c>
      <c r="BV32" s="116">
        <f t="shared" si="34"/>
        <v>-22389.104344027117</v>
      </c>
      <c r="BX32" s="74">
        <f t="shared" si="35"/>
        <v>4080374</v>
      </c>
      <c r="BY32" s="74">
        <f t="shared" si="36"/>
        <v>4057977.2829999998</v>
      </c>
      <c r="BZ32" s="74">
        <f t="shared" si="36"/>
        <v>4035583.9247238999</v>
      </c>
      <c r="CA32" s="74">
        <f t="shared" si="36"/>
        <v>4013195.93977912</v>
      </c>
      <c r="CB32" s="74">
        <f t="shared" si="36"/>
        <v>3990807.9548343401</v>
      </c>
      <c r="CC32" s="74">
        <f t="shared" si="36"/>
        <v>3968422.2086880547</v>
      </c>
      <c r="CD32" s="74">
        <f t="shared" si="36"/>
        <v>3946033.1043440271</v>
      </c>
      <c r="CE32" s="74">
        <f t="shared" si="36"/>
        <v>3923644</v>
      </c>
      <c r="CG32" s="117">
        <f t="shared" si="37"/>
        <v>4080374</v>
      </c>
      <c r="CH32" s="117">
        <f t="shared" si="38"/>
        <v>4057977.2829999998</v>
      </c>
      <c r="CI32" s="117">
        <f t="shared" si="38"/>
        <v>4035583.9247238999</v>
      </c>
      <c r="CJ32" s="117">
        <f t="shared" si="38"/>
        <v>4013195.93977912</v>
      </c>
      <c r="CK32" s="117">
        <f t="shared" si="38"/>
        <v>3990807.9548343401</v>
      </c>
      <c r="CL32" s="117">
        <f t="shared" si="38"/>
        <v>3968422.2086880547</v>
      </c>
      <c r="CM32" s="117">
        <f t="shared" si="38"/>
        <v>3946033.1043440271</v>
      </c>
      <c r="CN32" s="117">
        <f t="shared" si="38"/>
        <v>3923644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>
        <v>0</v>
      </c>
      <c r="H33" s="6">
        <v>7</v>
      </c>
      <c r="I33" s="2" t="s">
        <v>190</v>
      </c>
      <c r="J33" s="60"/>
      <c r="K33" s="61">
        <v>2577.35</v>
      </c>
      <c r="L33"/>
      <c r="M33" s="63">
        <v>651</v>
      </c>
      <c r="N33" s="64">
        <f t="shared" si="6"/>
        <v>195.3</v>
      </c>
      <c r="O33" s="64">
        <f t="shared" si="7"/>
        <v>1546.41</v>
      </c>
      <c r="P33" s="64">
        <f t="shared" si="8"/>
        <v>0</v>
      </c>
      <c r="Q33" s="64">
        <f t="shared" si="9"/>
        <v>0</v>
      </c>
      <c r="R33" s="65">
        <f t="shared" si="10"/>
        <v>0.25</v>
      </c>
      <c r="S33" s="65">
        <f t="shared" si="11"/>
        <v>0</v>
      </c>
      <c r="T33" s="64">
        <f t="shared" si="12"/>
        <v>0</v>
      </c>
      <c r="U33" s="64">
        <f t="shared" si="13"/>
        <v>0</v>
      </c>
      <c r="V33">
        <v>99</v>
      </c>
      <c r="W33" s="64">
        <f t="shared" si="14"/>
        <v>24.75</v>
      </c>
      <c r="X33" s="27">
        <f t="shared" si="15"/>
        <v>195.3</v>
      </c>
      <c r="Y33" s="11">
        <f t="shared" si="16"/>
        <v>2797.4</v>
      </c>
      <c r="Z33" s="61">
        <v>4438970897</v>
      </c>
      <c r="AA33" s="63">
        <v>20210</v>
      </c>
      <c r="AB33" s="27">
        <f t="shared" si="17"/>
        <v>219642.3</v>
      </c>
      <c r="AC33" s="10">
        <f t="shared" si="18"/>
        <v>0.79718900000000004</v>
      </c>
      <c r="AD33" s="63">
        <v>110657</v>
      </c>
      <c r="AE33" s="10">
        <f t="shared" si="41"/>
        <v>0.76131199999999999</v>
      </c>
      <c r="AF33" s="10">
        <f t="shared" si="39"/>
        <v>0.21357400000000001</v>
      </c>
      <c r="AG33" s="66">
        <f t="shared" si="19"/>
        <v>0.21357400000000001</v>
      </c>
      <c r="AH33" s="67">
        <f t="shared" si="20"/>
        <v>0</v>
      </c>
      <c r="AI33" s="68">
        <f t="shared" si="21"/>
        <v>0.21357400000000001</v>
      </c>
      <c r="AJ33">
        <v>0</v>
      </c>
      <c r="AK33">
        <v>0</v>
      </c>
      <c r="AL33" s="26">
        <f t="shared" si="22"/>
        <v>0</v>
      </c>
      <c r="AM33">
        <v>0</v>
      </c>
      <c r="AN33">
        <v>0</v>
      </c>
      <c r="AO33" s="26">
        <f t="shared" si="23"/>
        <v>0</v>
      </c>
      <c r="AP33" s="26">
        <f t="shared" si="24"/>
        <v>6885633</v>
      </c>
      <c r="AQ33" s="26">
        <f t="shared" si="40"/>
        <v>6885633</v>
      </c>
      <c r="AR33" s="69">
        <v>6215712</v>
      </c>
      <c r="AS33" s="69">
        <f t="shared" si="42"/>
        <v>6885633</v>
      </c>
      <c r="AT33" s="63">
        <v>7237662</v>
      </c>
      <c r="AU33" s="26">
        <f t="shared" si="25"/>
        <v>352029</v>
      </c>
      <c r="AV33" s="70" t="str">
        <f t="shared" si="26"/>
        <v>No</v>
      </c>
      <c r="AW33" s="69">
        <f t="shared" si="27"/>
        <v>0</v>
      </c>
      <c r="AX33" s="71">
        <f t="shared" si="28"/>
        <v>7237662</v>
      </c>
      <c r="AY33" s="72">
        <f t="shared" si="29"/>
        <v>7237662</v>
      </c>
      <c r="AZ33" s="115">
        <f t="shared" si="30"/>
        <v>0</v>
      </c>
      <c r="BA33" s="115"/>
      <c r="BB33" s="115">
        <f t="shared" si="31"/>
        <v>12508.985973965508</v>
      </c>
      <c r="BC33" s="74"/>
      <c r="BD33" s="74"/>
      <c r="BE33" s="74">
        <f t="shared" si="32"/>
        <v>-352029</v>
      </c>
      <c r="BF33" s="74">
        <f t="shared" si="33"/>
        <v>-352029</v>
      </c>
      <c r="BG33" s="74">
        <f t="shared" si="33"/>
        <v>-301724.05590000004</v>
      </c>
      <c r="BH33" s="74">
        <f t="shared" si="33"/>
        <v>-251426.65578147024</v>
      </c>
      <c r="BI33" s="74">
        <f t="shared" si="33"/>
        <v>-201141.32462517638</v>
      </c>
      <c r="BJ33" s="74">
        <f t="shared" si="33"/>
        <v>-150855.99346888252</v>
      </c>
      <c r="BK33" s="74">
        <f t="shared" si="33"/>
        <v>-100575.69084570371</v>
      </c>
      <c r="BL33" s="74">
        <f t="shared" si="33"/>
        <v>-50287.845422851853</v>
      </c>
      <c r="BO33" s="116">
        <f t="shared" si="34"/>
        <v>0</v>
      </c>
      <c r="BP33" s="116">
        <f t="shared" si="34"/>
        <v>-50304.944100000001</v>
      </c>
      <c r="BQ33" s="116">
        <f t="shared" si="34"/>
        <v>-50297.40011853</v>
      </c>
      <c r="BR33" s="116">
        <f t="shared" si="34"/>
        <v>-50285.331156294051</v>
      </c>
      <c r="BS33" s="116">
        <f t="shared" si="34"/>
        <v>-50285.331156294094</v>
      </c>
      <c r="BT33" s="116">
        <f t="shared" si="34"/>
        <v>-50280.302623178541</v>
      </c>
      <c r="BU33" s="116">
        <f t="shared" si="34"/>
        <v>-50287.845422851853</v>
      </c>
      <c r="BV33" s="116">
        <f t="shared" si="34"/>
        <v>-50287.845422851853</v>
      </c>
      <c r="BX33" s="74">
        <f t="shared" si="35"/>
        <v>7237662</v>
      </c>
      <c r="BY33" s="74">
        <f t="shared" si="36"/>
        <v>7187357.0559</v>
      </c>
      <c r="BZ33" s="74">
        <f t="shared" si="36"/>
        <v>7137059.6557814702</v>
      </c>
      <c r="CA33" s="74">
        <f t="shared" si="36"/>
        <v>7086774.3246251764</v>
      </c>
      <c r="CB33" s="74">
        <f t="shared" si="36"/>
        <v>7036488.9934688825</v>
      </c>
      <c r="CC33" s="74">
        <f t="shared" si="36"/>
        <v>6986208.6908457037</v>
      </c>
      <c r="CD33" s="74">
        <f t="shared" si="36"/>
        <v>6935920.8454228519</v>
      </c>
      <c r="CE33" s="74">
        <f t="shared" si="36"/>
        <v>6885633</v>
      </c>
      <c r="CG33" s="117">
        <f t="shared" si="37"/>
        <v>7237662</v>
      </c>
      <c r="CH33" s="117">
        <f t="shared" si="38"/>
        <v>7187357.0559</v>
      </c>
      <c r="CI33" s="117">
        <f t="shared" si="38"/>
        <v>7137059.6557814702</v>
      </c>
      <c r="CJ33" s="117">
        <f t="shared" si="38"/>
        <v>7086774.3246251764</v>
      </c>
      <c r="CK33" s="117">
        <f t="shared" si="38"/>
        <v>7036488.9934688825</v>
      </c>
      <c r="CL33" s="117">
        <f t="shared" si="38"/>
        <v>6986208.6908457037</v>
      </c>
      <c r="CM33" s="117">
        <f t="shared" si="38"/>
        <v>6935920.8454228519</v>
      </c>
      <c r="CN33" s="117">
        <f t="shared" si="38"/>
        <v>6885633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>
        <v>0</v>
      </c>
      <c r="H34" s="6">
        <v>8</v>
      </c>
      <c r="I34" s="2" t="s">
        <v>191</v>
      </c>
      <c r="J34" s="60"/>
      <c r="K34" s="61">
        <v>788.36</v>
      </c>
      <c r="L34"/>
      <c r="M34" s="63">
        <v>111</v>
      </c>
      <c r="N34" s="64">
        <f t="shared" si="6"/>
        <v>33.299999999999997</v>
      </c>
      <c r="O34" s="64">
        <f t="shared" si="7"/>
        <v>473.02</v>
      </c>
      <c r="P34" s="64">
        <f t="shared" si="8"/>
        <v>0</v>
      </c>
      <c r="Q34" s="64">
        <f t="shared" si="9"/>
        <v>0</v>
      </c>
      <c r="R34" s="65">
        <f t="shared" si="10"/>
        <v>0.14000000000000001</v>
      </c>
      <c r="S34" s="65">
        <f t="shared" si="11"/>
        <v>0</v>
      </c>
      <c r="T34" s="64">
        <f t="shared" si="12"/>
        <v>0</v>
      </c>
      <c r="U34" s="64">
        <f t="shared" si="13"/>
        <v>0</v>
      </c>
      <c r="V34">
        <v>21</v>
      </c>
      <c r="W34" s="64">
        <f t="shared" si="14"/>
        <v>5.25</v>
      </c>
      <c r="X34" s="27">
        <f t="shared" si="15"/>
        <v>33.299999999999997</v>
      </c>
      <c r="Y34" s="11">
        <f t="shared" si="16"/>
        <v>826.91</v>
      </c>
      <c r="Z34" s="61">
        <v>1195648759.6700001</v>
      </c>
      <c r="AA34" s="63">
        <v>5280</v>
      </c>
      <c r="AB34" s="27">
        <f t="shared" si="17"/>
        <v>226448.63</v>
      </c>
      <c r="AC34" s="10">
        <f t="shared" si="18"/>
        <v>0.82189299999999998</v>
      </c>
      <c r="AD34" s="63">
        <v>153879</v>
      </c>
      <c r="AE34" s="10">
        <f t="shared" si="41"/>
        <v>1.058676</v>
      </c>
      <c r="AF34" s="10">
        <f t="shared" si="39"/>
        <v>0.107072</v>
      </c>
      <c r="AG34" s="66">
        <f t="shared" si="19"/>
        <v>0.107072</v>
      </c>
      <c r="AH34" s="67">
        <f t="shared" si="20"/>
        <v>0</v>
      </c>
      <c r="AI34" s="68">
        <f t="shared" si="21"/>
        <v>0.107072</v>
      </c>
      <c r="AJ34">
        <v>349</v>
      </c>
      <c r="AK34">
        <v>6</v>
      </c>
      <c r="AL34" s="26">
        <f t="shared" si="22"/>
        <v>209400</v>
      </c>
      <c r="AM34">
        <v>0</v>
      </c>
      <c r="AN34">
        <v>0</v>
      </c>
      <c r="AO34" s="26">
        <f t="shared" si="23"/>
        <v>0</v>
      </c>
      <c r="AP34" s="26">
        <f t="shared" si="24"/>
        <v>1020411</v>
      </c>
      <c r="AQ34" s="26">
        <f t="shared" si="40"/>
        <v>1229811</v>
      </c>
      <c r="AR34" s="69">
        <v>2000209</v>
      </c>
      <c r="AS34" s="69">
        <f t="shared" si="42"/>
        <v>1229811</v>
      </c>
      <c r="AT34" s="63">
        <v>1764574</v>
      </c>
      <c r="AU34" s="26">
        <f t="shared" si="25"/>
        <v>534763</v>
      </c>
      <c r="AV34" s="70" t="str">
        <f t="shared" si="26"/>
        <v>No</v>
      </c>
      <c r="AW34" s="69">
        <f t="shared" si="27"/>
        <v>0</v>
      </c>
      <c r="AX34" s="71">
        <f t="shared" si="28"/>
        <v>1764574</v>
      </c>
      <c r="AY34" s="72">
        <f t="shared" si="29"/>
        <v>1764574</v>
      </c>
      <c r="AZ34" s="115">
        <f t="shared" si="30"/>
        <v>0</v>
      </c>
      <c r="BA34" s="115"/>
      <c r="BB34" s="115">
        <f t="shared" si="31"/>
        <v>12088.560746359532</v>
      </c>
      <c r="BC34" s="74"/>
      <c r="BD34" s="74"/>
      <c r="BE34" s="74">
        <f t="shared" si="32"/>
        <v>-534763</v>
      </c>
      <c r="BF34" s="74">
        <f t="shared" si="33"/>
        <v>-534763</v>
      </c>
      <c r="BG34" s="74">
        <f t="shared" si="33"/>
        <v>-458345.36730000004</v>
      </c>
      <c r="BH34" s="74">
        <f t="shared" si="33"/>
        <v>-381939.19457108993</v>
      </c>
      <c r="BI34" s="74">
        <f t="shared" si="33"/>
        <v>-305551.35565687204</v>
      </c>
      <c r="BJ34" s="74">
        <f t="shared" si="33"/>
        <v>-229163.51674265414</v>
      </c>
      <c r="BK34" s="74">
        <f t="shared" si="33"/>
        <v>-152783.31661232747</v>
      </c>
      <c r="BL34" s="74">
        <f t="shared" si="33"/>
        <v>-76391.658306163736</v>
      </c>
      <c r="BO34" s="116">
        <f t="shared" si="34"/>
        <v>0</v>
      </c>
      <c r="BP34" s="116">
        <f t="shared" si="34"/>
        <v>-76417.632700000002</v>
      </c>
      <c r="BQ34" s="116">
        <f t="shared" si="34"/>
        <v>-76406.172728909994</v>
      </c>
      <c r="BR34" s="116">
        <f t="shared" si="34"/>
        <v>-76387.838914217995</v>
      </c>
      <c r="BS34" s="116">
        <f t="shared" si="34"/>
        <v>-76387.838914218009</v>
      </c>
      <c r="BT34" s="116">
        <f t="shared" si="34"/>
        <v>-76380.20013032663</v>
      </c>
      <c r="BU34" s="116">
        <f t="shared" si="34"/>
        <v>-76391.658306163736</v>
      </c>
      <c r="BV34" s="116">
        <f t="shared" si="34"/>
        <v>-76391.658306163736</v>
      </c>
      <c r="BX34" s="74">
        <f t="shared" si="35"/>
        <v>1764574</v>
      </c>
      <c r="BY34" s="74">
        <f t="shared" si="36"/>
        <v>1688156.3673</v>
      </c>
      <c r="BZ34" s="74">
        <f t="shared" si="36"/>
        <v>1611750.1945710899</v>
      </c>
      <c r="CA34" s="74">
        <f t="shared" si="36"/>
        <v>1535362.355656872</v>
      </c>
      <c r="CB34" s="74">
        <f t="shared" si="36"/>
        <v>1458974.5167426541</v>
      </c>
      <c r="CC34" s="74">
        <f t="shared" si="36"/>
        <v>1382594.3166123275</v>
      </c>
      <c r="CD34" s="74">
        <f t="shared" si="36"/>
        <v>1306202.6583061637</v>
      </c>
      <c r="CE34" s="74">
        <f t="shared" si="36"/>
        <v>1229811</v>
      </c>
      <c r="CG34" s="117">
        <f t="shared" si="37"/>
        <v>1764574</v>
      </c>
      <c r="CH34" s="117">
        <f t="shared" si="38"/>
        <v>1688156.3673</v>
      </c>
      <c r="CI34" s="117">
        <f t="shared" si="38"/>
        <v>1611750.1945710899</v>
      </c>
      <c r="CJ34" s="117">
        <f t="shared" si="38"/>
        <v>1535362.355656872</v>
      </c>
      <c r="CK34" s="117">
        <f t="shared" si="38"/>
        <v>1458974.5167426541</v>
      </c>
      <c r="CL34" s="117">
        <f t="shared" si="38"/>
        <v>1382594.3166123275</v>
      </c>
      <c r="CM34" s="117">
        <f t="shared" si="38"/>
        <v>1306202.6583061637</v>
      </c>
      <c r="CN34" s="117">
        <f t="shared" si="38"/>
        <v>1229811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>
        <v>0</v>
      </c>
      <c r="H35" s="6">
        <v>9</v>
      </c>
      <c r="I35" s="2" t="s">
        <v>192</v>
      </c>
      <c r="J35" s="60"/>
      <c r="K35" s="61">
        <v>3086.48</v>
      </c>
      <c r="L35"/>
      <c r="M35" s="63">
        <v>1146</v>
      </c>
      <c r="N35" s="64">
        <f t="shared" si="6"/>
        <v>343.8</v>
      </c>
      <c r="O35" s="64">
        <f t="shared" si="7"/>
        <v>1851.89</v>
      </c>
      <c r="P35" s="64">
        <f t="shared" si="8"/>
        <v>0</v>
      </c>
      <c r="Q35" s="64">
        <f t="shared" si="9"/>
        <v>0</v>
      </c>
      <c r="R35" s="65">
        <f t="shared" si="10"/>
        <v>0.37</v>
      </c>
      <c r="S35" s="65">
        <f t="shared" si="11"/>
        <v>0</v>
      </c>
      <c r="T35" s="64">
        <f t="shared" si="12"/>
        <v>0</v>
      </c>
      <c r="U35" s="64">
        <f t="shared" si="13"/>
        <v>0</v>
      </c>
      <c r="V35">
        <v>280</v>
      </c>
      <c r="W35" s="64">
        <f t="shared" si="14"/>
        <v>70</v>
      </c>
      <c r="X35" s="27">
        <f t="shared" si="15"/>
        <v>343.8</v>
      </c>
      <c r="Y35" s="11">
        <f t="shared" si="16"/>
        <v>3500.28</v>
      </c>
      <c r="Z35" s="61">
        <v>4350720129.3299999</v>
      </c>
      <c r="AA35" s="63">
        <v>20498</v>
      </c>
      <c r="AB35" s="27">
        <f t="shared" si="17"/>
        <v>212250.96</v>
      </c>
      <c r="AC35" s="10">
        <f t="shared" si="18"/>
        <v>0.77036300000000002</v>
      </c>
      <c r="AD35" s="63">
        <v>115135</v>
      </c>
      <c r="AE35" s="10">
        <f t="shared" si="41"/>
        <v>0.79212000000000005</v>
      </c>
      <c r="AF35" s="10">
        <f t="shared" si="39"/>
        <v>0.22311</v>
      </c>
      <c r="AG35" s="66">
        <f t="shared" si="19"/>
        <v>0.22311</v>
      </c>
      <c r="AH35" s="67">
        <f t="shared" si="20"/>
        <v>0</v>
      </c>
      <c r="AI35" s="68">
        <f t="shared" si="21"/>
        <v>0.22311</v>
      </c>
      <c r="AJ35">
        <v>0</v>
      </c>
      <c r="AK35">
        <v>0</v>
      </c>
      <c r="AL35" s="26">
        <f t="shared" si="22"/>
        <v>0</v>
      </c>
      <c r="AM35">
        <v>0</v>
      </c>
      <c r="AN35">
        <v>0</v>
      </c>
      <c r="AO35" s="26">
        <f t="shared" si="23"/>
        <v>0</v>
      </c>
      <c r="AP35" s="26">
        <f t="shared" si="24"/>
        <v>9000420</v>
      </c>
      <c r="AQ35" s="26">
        <f t="shared" si="40"/>
        <v>9000420</v>
      </c>
      <c r="AR35" s="69">
        <v>8087732</v>
      </c>
      <c r="AS35" s="69">
        <f t="shared" si="42"/>
        <v>9000420</v>
      </c>
      <c r="AT35" s="63">
        <v>10047664</v>
      </c>
      <c r="AU35" s="26">
        <f t="shared" si="25"/>
        <v>1047244</v>
      </c>
      <c r="AV35" s="70" t="str">
        <f t="shared" si="26"/>
        <v>No</v>
      </c>
      <c r="AW35" s="69">
        <f t="shared" si="27"/>
        <v>0</v>
      </c>
      <c r="AX35" s="71">
        <f t="shared" si="28"/>
        <v>10047664</v>
      </c>
      <c r="AY35" s="72">
        <f t="shared" si="29"/>
        <v>10047664</v>
      </c>
      <c r="AZ35" s="115">
        <f t="shared" si="30"/>
        <v>0</v>
      </c>
      <c r="BA35" s="115"/>
      <c r="BB35" s="115">
        <f t="shared" si="31"/>
        <v>13070.140418859024</v>
      </c>
      <c r="BC35" s="74"/>
      <c r="BD35" s="74"/>
      <c r="BE35" s="74">
        <f t="shared" si="32"/>
        <v>-1047244</v>
      </c>
      <c r="BF35" s="74">
        <f t="shared" si="33"/>
        <v>-1047244</v>
      </c>
      <c r="BG35" s="74">
        <f t="shared" si="33"/>
        <v>-897592.83239999972</v>
      </c>
      <c r="BH35" s="74">
        <f t="shared" si="33"/>
        <v>-747964.10723892041</v>
      </c>
      <c r="BI35" s="74">
        <f t="shared" si="33"/>
        <v>-598371.28579113632</v>
      </c>
      <c r="BJ35" s="74">
        <f t="shared" si="33"/>
        <v>-448778.46434335224</v>
      </c>
      <c r="BK35" s="74">
        <f t="shared" si="33"/>
        <v>-299200.60217771307</v>
      </c>
      <c r="BL35" s="74">
        <f t="shared" si="33"/>
        <v>-149600.30108885653</v>
      </c>
      <c r="BO35" s="116">
        <f t="shared" si="34"/>
        <v>0</v>
      </c>
      <c r="BP35" s="116">
        <f t="shared" si="34"/>
        <v>-149651.16759999999</v>
      </c>
      <c r="BQ35" s="116">
        <f t="shared" si="34"/>
        <v>-149628.72516107993</v>
      </c>
      <c r="BR35" s="116">
        <f t="shared" si="34"/>
        <v>-149592.82144778408</v>
      </c>
      <c r="BS35" s="116">
        <f t="shared" si="34"/>
        <v>-149592.82144778408</v>
      </c>
      <c r="BT35" s="116">
        <f t="shared" si="34"/>
        <v>-149577.86216563929</v>
      </c>
      <c r="BU35" s="116">
        <f t="shared" si="34"/>
        <v>-149600.30108885653</v>
      </c>
      <c r="BV35" s="116">
        <f t="shared" si="34"/>
        <v>-149600.30108885653</v>
      </c>
      <c r="BX35" s="74">
        <f t="shared" si="35"/>
        <v>10047664</v>
      </c>
      <c r="BY35" s="74">
        <f t="shared" si="36"/>
        <v>9898012.8323999997</v>
      </c>
      <c r="BZ35" s="74">
        <f t="shared" si="36"/>
        <v>9748384.1072389204</v>
      </c>
      <c r="CA35" s="74">
        <f t="shared" si="36"/>
        <v>9598791.2857911363</v>
      </c>
      <c r="CB35" s="74">
        <f t="shared" si="36"/>
        <v>9449198.4643433522</v>
      </c>
      <c r="CC35" s="74">
        <f t="shared" si="36"/>
        <v>9299620.6021777131</v>
      </c>
      <c r="CD35" s="74">
        <f t="shared" si="36"/>
        <v>9150020.3010888565</v>
      </c>
      <c r="CE35" s="74">
        <f t="shared" si="36"/>
        <v>9000420</v>
      </c>
      <c r="CG35" s="117">
        <f t="shared" si="37"/>
        <v>10047664</v>
      </c>
      <c r="CH35" s="117">
        <f t="shared" si="38"/>
        <v>9898012.8323999997</v>
      </c>
      <c r="CI35" s="117">
        <f t="shared" si="38"/>
        <v>9748384.1072389204</v>
      </c>
      <c r="CJ35" s="117">
        <f t="shared" si="38"/>
        <v>9598791.2857911363</v>
      </c>
      <c r="CK35" s="117">
        <f t="shared" si="38"/>
        <v>9449198.4643433522</v>
      </c>
      <c r="CL35" s="117">
        <f t="shared" si="38"/>
        <v>9299620.6021777131</v>
      </c>
      <c r="CM35" s="117">
        <f t="shared" si="38"/>
        <v>9150020.3010888565</v>
      </c>
      <c r="CN35" s="117">
        <f t="shared" si="38"/>
        <v>9000420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>
        <v>0</v>
      </c>
      <c r="H36" s="6">
        <v>10</v>
      </c>
      <c r="I36" s="2" t="s">
        <v>193</v>
      </c>
      <c r="J36" s="60"/>
      <c r="K36" s="61">
        <v>340.43</v>
      </c>
      <c r="L36"/>
      <c r="M36" s="63">
        <v>86</v>
      </c>
      <c r="N36" s="64">
        <f t="shared" si="6"/>
        <v>25.8</v>
      </c>
      <c r="O36" s="64">
        <f t="shared" si="7"/>
        <v>204.26</v>
      </c>
      <c r="P36" s="64">
        <f t="shared" si="8"/>
        <v>0</v>
      </c>
      <c r="Q36" s="64">
        <f t="shared" si="9"/>
        <v>0</v>
      </c>
      <c r="R36" s="65">
        <f t="shared" si="10"/>
        <v>0.25</v>
      </c>
      <c r="S36" s="65">
        <f t="shared" si="11"/>
        <v>0</v>
      </c>
      <c r="T36" s="64">
        <f t="shared" si="12"/>
        <v>0</v>
      </c>
      <c r="U36" s="64">
        <f t="shared" si="13"/>
        <v>0</v>
      </c>
      <c r="V36">
        <v>1</v>
      </c>
      <c r="W36" s="64">
        <f t="shared" si="14"/>
        <v>0.25</v>
      </c>
      <c r="X36" s="27">
        <f t="shared" si="15"/>
        <v>25.8</v>
      </c>
      <c r="Y36" s="11">
        <f t="shared" si="16"/>
        <v>366.48</v>
      </c>
      <c r="Z36" s="61">
        <v>796959851</v>
      </c>
      <c r="AA36" s="63">
        <v>3398</v>
      </c>
      <c r="AB36" s="27">
        <f t="shared" si="17"/>
        <v>234537.92</v>
      </c>
      <c r="AC36" s="10">
        <f t="shared" si="18"/>
        <v>0.85125300000000004</v>
      </c>
      <c r="AD36" s="63">
        <v>106731</v>
      </c>
      <c r="AE36" s="10">
        <f t="shared" si="41"/>
        <v>0.73430099999999998</v>
      </c>
      <c r="AF36" s="10">
        <f t="shared" si="39"/>
        <v>0.183833</v>
      </c>
      <c r="AG36" s="66">
        <f t="shared" si="19"/>
        <v>0.183833</v>
      </c>
      <c r="AH36" s="67">
        <f t="shared" si="20"/>
        <v>0</v>
      </c>
      <c r="AI36" s="68">
        <f t="shared" si="21"/>
        <v>0.183833</v>
      </c>
      <c r="AJ36">
        <v>341</v>
      </c>
      <c r="AK36">
        <v>13</v>
      </c>
      <c r="AL36" s="26">
        <f t="shared" si="22"/>
        <v>443300</v>
      </c>
      <c r="AM36">
        <v>0</v>
      </c>
      <c r="AN36">
        <v>0</v>
      </c>
      <c r="AO36" s="26">
        <f t="shared" si="23"/>
        <v>0</v>
      </c>
      <c r="AP36" s="26">
        <f t="shared" si="24"/>
        <v>776452</v>
      </c>
      <c r="AQ36" s="26">
        <f t="shared" si="40"/>
        <v>1219752</v>
      </c>
      <c r="AR36" s="69">
        <v>1278838</v>
      </c>
      <c r="AS36" s="69">
        <f t="shared" si="42"/>
        <v>1219752</v>
      </c>
      <c r="AT36" s="63">
        <v>1218610</v>
      </c>
      <c r="AU36" s="26">
        <f t="shared" si="25"/>
        <v>1142</v>
      </c>
      <c r="AV36" s="70" t="str">
        <f t="shared" si="26"/>
        <v>Yes</v>
      </c>
      <c r="AW36" s="69">
        <f t="shared" si="27"/>
        <v>1142</v>
      </c>
      <c r="AX36" s="71">
        <f t="shared" si="28"/>
        <v>1219752</v>
      </c>
      <c r="AY36" s="72">
        <f t="shared" si="29"/>
        <v>1219752</v>
      </c>
      <c r="AZ36" s="115">
        <f t="shared" si="30"/>
        <v>1142</v>
      </c>
      <c r="BA36" s="115"/>
      <c r="BB36" s="115">
        <f t="shared" si="31"/>
        <v>12406.903034397674</v>
      </c>
      <c r="BC36" s="74"/>
      <c r="BD36" s="74"/>
      <c r="BE36" s="74">
        <f t="shared" si="32"/>
        <v>0</v>
      </c>
      <c r="BF36" s="74">
        <f t="shared" si="33"/>
        <v>0</v>
      </c>
      <c r="BG36" s="74">
        <f t="shared" si="33"/>
        <v>0</v>
      </c>
      <c r="BH36" s="74">
        <f t="shared" si="33"/>
        <v>0</v>
      </c>
      <c r="BI36" s="74">
        <f t="shared" si="33"/>
        <v>0</v>
      </c>
      <c r="BJ36" s="74">
        <f t="shared" si="33"/>
        <v>0</v>
      </c>
      <c r="BK36" s="74">
        <f t="shared" si="33"/>
        <v>0</v>
      </c>
      <c r="BL36" s="74">
        <f t="shared" si="33"/>
        <v>0</v>
      </c>
      <c r="BO36" s="116">
        <f t="shared" si="34"/>
        <v>0</v>
      </c>
      <c r="BP36" s="116">
        <f t="shared" si="34"/>
        <v>0</v>
      </c>
      <c r="BQ36" s="116">
        <f t="shared" si="34"/>
        <v>0</v>
      </c>
      <c r="BR36" s="116">
        <f t="shared" si="34"/>
        <v>0</v>
      </c>
      <c r="BS36" s="116">
        <f t="shared" si="34"/>
        <v>0</v>
      </c>
      <c r="BT36" s="116">
        <f t="shared" si="34"/>
        <v>0</v>
      </c>
      <c r="BU36" s="116">
        <f t="shared" si="34"/>
        <v>0</v>
      </c>
      <c r="BV36" s="116">
        <f t="shared" si="34"/>
        <v>0</v>
      </c>
      <c r="BX36" s="74">
        <f t="shared" si="35"/>
        <v>1219752</v>
      </c>
      <c r="BY36" s="74">
        <f t="shared" si="36"/>
        <v>1219752</v>
      </c>
      <c r="BZ36" s="74">
        <f t="shared" si="36"/>
        <v>1219752</v>
      </c>
      <c r="CA36" s="74">
        <f t="shared" si="36"/>
        <v>1219752</v>
      </c>
      <c r="CB36" s="74">
        <f t="shared" si="36"/>
        <v>1219752</v>
      </c>
      <c r="CC36" s="74">
        <f t="shared" si="36"/>
        <v>1219752</v>
      </c>
      <c r="CD36" s="74">
        <f t="shared" si="36"/>
        <v>1219752</v>
      </c>
      <c r="CE36" s="74">
        <f t="shared" si="36"/>
        <v>1219752</v>
      </c>
      <c r="CG36" s="117">
        <f t="shared" si="37"/>
        <v>1219752</v>
      </c>
      <c r="CH36" s="117">
        <f t="shared" si="38"/>
        <v>1219752</v>
      </c>
      <c r="CI36" s="117">
        <f t="shared" si="38"/>
        <v>1219752</v>
      </c>
      <c r="CJ36" s="117">
        <f t="shared" si="38"/>
        <v>1219752</v>
      </c>
      <c r="CK36" s="117">
        <f t="shared" si="38"/>
        <v>1219752</v>
      </c>
      <c r="CL36" s="117">
        <f t="shared" si="38"/>
        <v>1219752</v>
      </c>
      <c r="CM36" s="117">
        <f t="shared" si="38"/>
        <v>1219752</v>
      </c>
      <c r="CN36" s="117">
        <f t="shared" si="38"/>
        <v>1219752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>
        <v>30</v>
      </c>
      <c r="H37" s="6">
        <v>11</v>
      </c>
      <c r="I37" s="2" t="s">
        <v>195</v>
      </c>
      <c r="J37" s="60"/>
      <c r="K37" s="61">
        <v>2215.89</v>
      </c>
      <c r="L37"/>
      <c r="M37" s="63">
        <v>1107</v>
      </c>
      <c r="N37" s="64">
        <f t="shared" si="6"/>
        <v>332.1</v>
      </c>
      <c r="O37" s="64">
        <f t="shared" si="7"/>
        <v>1329.53</v>
      </c>
      <c r="P37" s="64">
        <f t="shared" si="8"/>
        <v>0</v>
      </c>
      <c r="Q37" s="64">
        <f t="shared" si="9"/>
        <v>0</v>
      </c>
      <c r="R37" s="65">
        <f t="shared" si="10"/>
        <v>0.5</v>
      </c>
      <c r="S37" s="65">
        <f t="shared" si="11"/>
        <v>0</v>
      </c>
      <c r="T37" s="64">
        <f t="shared" si="12"/>
        <v>0</v>
      </c>
      <c r="U37" s="64">
        <f t="shared" si="13"/>
        <v>0</v>
      </c>
      <c r="V37">
        <v>96</v>
      </c>
      <c r="W37" s="64">
        <f t="shared" si="14"/>
        <v>24</v>
      </c>
      <c r="X37" s="27">
        <f t="shared" si="15"/>
        <v>332.1</v>
      </c>
      <c r="Y37" s="11">
        <f t="shared" si="16"/>
        <v>2571.9899999999998</v>
      </c>
      <c r="Z37" s="61">
        <v>4768215257.6700001</v>
      </c>
      <c r="AA37" s="63">
        <v>21547</v>
      </c>
      <c r="AB37" s="27">
        <f t="shared" si="17"/>
        <v>221293.7</v>
      </c>
      <c r="AC37" s="10">
        <f t="shared" si="18"/>
        <v>0.80318299999999998</v>
      </c>
      <c r="AD37" s="63">
        <v>97436</v>
      </c>
      <c r="AE37" s="10">
        <f t="shared" si="41"/>
        <v>0.67035199999999995</v>
      </c>
      <c r="AF37" s="10">
        <f t="shared" si="39"/>
        <v>0.23666599999999999</v>
      </c>
      <c r="AG37" s="66">
        <f t="shared" si="19"/>
        <v>0.23666599999999999</v>
      </c>
      <c r="AH37" s="67">
        <f t="shared" si="20"/>
        <v>0</v>
      </c>
      <c r="AI37" s="68">
        <f t="shared" si="21"/>
        <v>0.23666599999999999</v>
      </c>
      <c r="AJ37">
        <v>0</v>
      </c>
      <c r="AK37">
        <v>0</v>
      </c>
      <c r="AL37" s="26">
        <f t="shared" si="22"/>
        <v>0</v>
      </c>
      <c r="AM37">
        <v>0</v>
      </c>
      <c r="AN37">
        <v>0</v>
      </c>
      <c r="AO37" s="26">
        <f t="shared" si="23"/>
        <v>0</v>
      </c>
      <c r="AP37" s="26">
        <f t="shared" si="24"/>
        <v>7015297</v>
      </c>
      <c r="AQ37" s="26">
        <f t="shared" si="40"/>
        <v>7015297</v>
      </c>
      <c r="AR37" s="69">
        <v>6160837</v>
      </c>
      <c r="AS37" s="69">
        <f t="shared" si="42"/>
        <v>8047852</v>
      </c>
      <c r="AT37" s="63">
        <v>8047852</v>
      </c>
      <c r="AU37" s="26">
        <f t="shared" si="25"/>
        <v>1032555</v>
      </c>
      <c r="AV37" s="70" t="str">
        <f t="shared" si="26"/>
        <v>No</v>
      </c>
      <c r="AW37" s="69">
        <f t="shared" si="27"/>
        <v>0</v>
      </c>
      <c r="AX37" s="71">
        <f t="shared" si="28"/>
        <v>8047852</v>
      </c>
      <c r="AY37" s="72">
        <f t="shared" si="29"/>
        <v>8047852</v>
      </c>
      <c r="AZ37" s="115">
        <f t="shared" si="30"/>
        <v>0</v>
      </c>
      <c r="BA37" s="115"/>
      <c r="BB37" s="115">
        <f t="shared" si="31"/>
        <v>13377.101187333305</v>
      </c>
      <c r="BC37" s="74"/>
      <c r="BD37" s="74"/>
      <c r="BE37" s="74">
        <f t="shared" si="32"/>
        <v>-1032555</v>
      </c>
      <c r="BF37" s="74">
        <f t="shared" si="33"/>
        <v>-1032555</v>
      </c>
      <c r="BG37" s="74">
        <f t="shared" si="33"/>
        <v>-1032555</v>
      </c>
      <c r="BH37" s="74">
        <f t="shared" si="33"/>
        <v>-1032555</v>
      </c>
      <c r="BI37" s="74">
        <f t="shared" si="33"/>
        <v>-1032555</v>
      </c>
      <c r="BJ37" s="74">
        <f t="shared" si="33"/>
        <v>-1032555</v>
      </c>
      <c r="BK37" s="74">
        <f t="shared" si="33"/>
        <v>-1032555</v>
      </c>
      <c r="BL37" s="74">
        <f t="shared" si="33"/>
        <v>-1032555</v>
      </c>
      <c r="BO37" s="116">
        <f t="shared" si="34"/>
        <v>0</v>
      </c>
      <c r="BP37" s="116">
        <f t="shared" si="34"/>
        <v>-147552.10949999999</v>
      </c>
      <c r="BQ37" s="116">
        <f t="shared" si="34"/>
        <v>-172126.9185</v>
      </c>
      <c r="BR37" s="116">
        <f t="shared" si="34"/>
        <v>-206511</v>
      </c>
      <c r="BS37" s="116">
        <f t="shared" si="34"/>
        <v>-258138.75</v>
      </c>
      <c r="BT37" s="116">
        <f t="shared" si="34"/>
        <v>-344150.58149999997</v>
      </c>
      <c r="BU37" s="116">
        <f t="shared" si="34"/>
        <v>-516277.5</v>
      </c>
      <c r="BV37" s="116">
        <f t="shared" si="34"/>
        <v>-1032555</v>
      </c>
      <c r="BX37" s="74">
        <f t="shared" si="35"/>
        <v>8047852</v>
      </c>
      <c r="BY37" s="74">
        <f t="shared" si="36"/>
        <v>7900299.8904999997</v>
      </c>
      <c r="BZ37" s="74">
        <f t="shared" si="36"/>
        <v>7875725.0815000003</v>
      </c>
      <c r="CA37" s="74">
        <f t="shared" si="36"/>
        <v>7841341</v>
      </c>
      <c r="CB37" s="74">
        <f t="shared" si="36"/>
        <v>7789713.25</v>
      </c>
      <c r="CC37" s="74">
        <f t="shared" si="36"/>
        <v>7703701.4184999997</v>
      </c>
      <c r="CD37" s="74">
        <f t="shared" si="36"/>
        <v>7531574.5</v>
      </c>
      <c r="CE37" s="74">
        <f t="shared" si="36"/>
        <v>7015297</v>
      </c>
      <c r="CG37" s="117">
        <f t="shared" si="37"/>
        <v>8047852</v>
      </c>
      <c r="CH37" s="117">
        <f t="shared" si="38"/>
        <v>8047852</v>
      </c>
      <c r="CI37" s="117">
        <f t="shared" si="38"/>
        <v>8047852</v>
      </c>
      <c r="CJ37" s="117">
        <f t="shared" si="38"/>
        <v>8047852</v>
      </c>
      <c r="CK37" s="117">
        <f t="shared" si="38"/>
        <v>8047852</v>
      </c>
      <c r="CL37" s="117">
        <f t="shared" si="38"/>
        <v>8047852</v>
      </c>
      <c r="CM37" s="117">
        <f t="shared" si="38"/>
        <v>8047852</v>
      </c>
      <c r="CN37" s="117">
        <f t="shared" si="38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>
        <v>0</v>
      </c>
      <c r="H38" s="6">
        <v>12</v>
      </c>
      <c r="I38" s="2" t="s">
        <v>196</v>
      </c>
      <c r="J38" s="60"/>
      <c r="K38" s="61">
        <v>649.38</v>
      </c>
      <c r="L38"/>
      <c r="M38" s="63">
        <v>109</v>
      </c>
      <c r="N38" s="64">
        <f t="shared" si="6"/>
        <v>32.700000000000003</v>
      </c>
      <c r="O38" s="64">
        <f t="shared" si="7"/>
        <v>389.63</v>
      </c>
      <c r="P38" s="64">
        <f t="shared" si="8"/>
        <v>0</v>
      </c>
      <c r="Q38" s="64">
        <f t="shared" si="9"/>
        <v>0</v>
      </c>
      <c r="R38" s="65">
        <f t="shared" si="10"/>
        <v>0.17</v>
      </c>
      <c r="S38" s="65">
        <f t="shared" si="11"/>
        <v>0</v>
      </c>
      <c r="T38" s="64">
        <f t="shared" si="12"/>
        <v>0</v>
      </c>
      <c r="U38" s="64">
        <f t="shared" si="13"/>
        <v>0</v>
      </c>
      <c r="V38">
        <v>3</v>
      </c>
      <c r="W38" s="64">
        <f t="shared" si="14"/>
        <v>0.75</v>
      </c>
      <c r="X38" s="27">
        <f t="shared" si="15"/>
        <v>32.700000000000003</v>
      </c>
      <c r="Y38" s="11">
        <f t="shared" si="16"/>
        <v>682.83</v>
      </c>
      <c r="Z38" s="61">
        <v>850380909</v>
      </c>
      <c r="AA38" s="63">
        <v>4848</v>
      </c>
      <c r="AB38" s="27">
        <f t="shared" si="17"/>
        <v>175408.6</v>
      </c>
      <c r="AC38" s="10">
        <f t="shared" si="18"/>
        <v>0.63664399999999999</v>
      </c>
      <c r="AD38" s="63">
        <v>124861</v>
      </c>
      <c r="AE38" s="10">
        <f t="shared" si="41"/>
        <v>0.85903399999999996</v>
      </c>
      <c r="AF38" s="10">
        <f t="shared" si="39"/>
        <v>0.29663899999999999</v>
      </c>
      <c r="AG38" s="66">
        <f t="shared" si="19"/>
        <v>0.29663899999999999</v>
      </c>
      <c r="AH38" s="67">
        <f t="shared" si="20"/>
        <v>0</v>
      </c>
      <c r="AI38" s="68">
        <f t="shared" si="21"/>
        <v>0.29663899999999999</v>
      </c>
      <c r="AJ38">
        <v>0</v>
      </c>
      <c r="AK38">
        <v>0</v>
      </c>
      <c r="AL38" s="26">
        <f t="shared" si="22"/>
        <v>0</v>
      </c>
      <c r="AM38">
        <v>0</v>
      </c>
      <c r="AN38">
        <v>0</v>
      </c>
      <c r="AO38" s="26">
        <f t="shared" si="23"/>
        <v>0</v>
      </c>
      <c r="AP38" s="26">
        <f t="shared" si="24"/>
        <v>2334435</v>
      </c>
      <c r="AQ38" s="26">
        <f t="shared" si="40"/>
        <v>2334435</v>
      </c>
      <c r="AR38" s="69">
        <v>2983350</v>
      </c>
      <c r="AS38" s="69">
        <f t="shared" si="42"/>
        <v>2334435</v>
      </c>
      <c r="AT38" s="63">
        <v>2683216</v>
      </c>
      <c r="AU38" s="26">
        <f t="shared" si="25"/>
        <v>348781</v>
      </c>
      <c r="AV38" s="70" t="str">
        <f t="shared" si="26"/>
        <v>No</v>
      </c>
      <c r="AW38" s="69">
        <f t="shared" si="27"/>
        <v>0</v>
      </c>
      <c r="AX38" s="71">
        <f t="shared" si="28"/>
        <v>2683216</v>
      </c>
      <c r="AY38" s="72">
        <f t="shared" si="29"/>
        <v>2683216</v>
      </c>
      <c r="AZ38" s="115">
        <f t="shared" si="30"/>
        <v>0</v>
      </c>
      <c r="BA38" s="115"/>
      <c r="BB38" s="115">
        <f t="shared" si="31"/>
        <v>12118.660491545783</v>
      </c>
      <c r="BC38" s="74"/>
      <c r="BD38" s="74"/>
      <c r="BE38" s="74">
        <f t="shared" si="32"/>
        <v>-348781</v>
      </c>
      <c r="BF38" s="74">
        <f t="shared" si="33"/>
        <v>-348781</v>
      </c>
      <c r="BG38" s="74">
        <f t="shared" si="33"/>
        <v>-298940.19510000013</v>
      </c>
      <c r="BH38" s="74">
        <f t="shared" si="33"/>
        <v>-249106.86457683006</v>
      </c>
      <c r="BI38" s="74">
        <f t="shared" si="33"/>
        <v>-199285.49166146386</v>
      </c>
      <c r="BJ38" s="74">
        <f t="shared" si="33"/>
        <v>-149464.11874609813</v>
      </c>
      <c r="BK38" s="74">
        <f t="shared" si="33"/>
        <v>-99647.727968023624</v>
      </c>
      <c r="BL38" s="74">
        <f t="shared" si="33"/>
        <v>-49823.863984012045</v>
      </c>
      <c r="BO38" s="116">
        <f t="shared" si="34"/>
        <v>0</v>
      </c>
      <c r="BP38" s="116">
        <f t="shared" si="34"/>
        <v>-49840.804900000003</v>
      </c>
      <c r="BQ38" s="116">
        <f t="shared" si="34"/>
        <v>-49833.330523170014</v>
      </c>
      <c r="BR38" s="116">
        <f t="shared" si="34"/>
        <v>-49821.372915366017</v>
      </c>
      <c r="BS38" s="116">
        <f t="shared" si="34"/>
        <v>-49821.372915365966</v>
      </c>
      <c r="BT38" s="116">
        <f t="shared" si="34"/>
        <v>-49816.390778074507</v>
      </c>
      <c r="BU38" s="116">
        <f t="shared" si="34"/>
        <v>-49823.863984011812</v>
      </c>
      <c r="BV38" s="116">
        <f t="shared" si="34"/>
        <v>-49823.863984012045</v>
      </c>
      <c r="BX38" s="74">
        <f t="shared" si="35"/>
        <v>2683216</v>
      </c>
      <c r="BY38" s="74">
        <f t="shared" si="36"/>
        <v>2633375.1951000001</v>
      </c>
      <c r="BZ38" s="74">
        <f t="shared" si="36"/>
        <v>2583541.8645768301</v>
      </c>
      <c r="CA38" s="74">
        <f t="shared" si="36"/>
        <v>2533720.4916614639</v>
      </c>
      <c r="CB38" s="74">
        <f t="shared" si="36"/>
        <v>2483899.1187460981</v>
      </c>
      <c r="CC38" s="74">
        <f t="shared" si="36"/>
        <v>2434082.7279680236</v>
      </c>
      <c r="CD38" s="74">
        <f t="shared" si="36"/>
        <v>2384258.863984012</v>
      </c>
      <c r="CE38" s="74">
        <f t="shared" si="36"/>
        <v>2334435</v>
      </c>
      <c r="CG38" s="117">
        <f t="shared" si="37"/>
        <v>2683216</v>
      </c>
      <c r="CH38" s="117">
        <f t="shared" si="38"/>
        <v>2633375.1951000001</v>
      </c>
      <c r="CI38" s="117">
        <f t="shared" si="38"/>
        <v>2583541.8645768301</v>
      </c>
      <c r="CJ38" s="117">
        <f t="shared" si="38"/>
        <v>2533720.4916614639</v>
      </c>
      <c r="CK38" s="117">
        <f t="shared" si="38"/>
        <v>2483899.1187460981</v>
      </c>
      <c r="CL38" s="117">
        <f t="shared" si="38"/>
        <v>2434082.7279680236</v>
      </c>
      <c r="CM38" s="117">
        <f t="shared" si="38"/>
        <v>2384258.863984012</v>
      </c>
      <c r="CN38" s="117">
        <f t="shared" si="38"/>
        <v>2334435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>
        <v>0</v>
      </c>
      <c r="H39" s="6">
        <v>13</v>
      </c>
      <c r="I39" s="2" t="s">
        <v>197</v>
      </c>
      <c r="J39" s="60"/>
      <c r="K39" s="61">
        <v>248.81</v>
      </c>
      <c r="L39"/>
      <c r="M39" s="63">
        <v>95</v>
      </c>
      <c r="N39" s="64">
        <f t="shared" si="6"/>
        <v>28.5</v>
      </c>
      <c r="O39" s="64">
        <f t="shared" si="7"/>
        <v>149.29</v>
      </c>
      <c r="P39" s="64">
        <f t="shared" si="8"/>
        <v>0</v>
      </c>
      <c r="Q39" s="64">
        <f t="shared" si="9"/>
        <v>0</v>
      </c>
      <c r="R39" s="65">
        <f t="shared" si="10"/>
        <v>0.38</v>
      </c>
      <c r="S39" s="65">
        <f t="shared" si="11"/>
        <v>0</v>
      </c>
      <c r="T39" s="64">
        <f t="shared" si="12"/>
        <v>0</v>
      </c>
      <c r="U39" s="64">
        <f t="shared" si="13"/>
        <v>0</v>
      </c>
      <c r="V39">
        <v>6</v>
      </c>
      <c r="W39" s="64">
        <f t="shared" si="14"/>
        <v>1.5</v>
      </c>
      <c r="X39" s="27">
        <f t="shared" si="15"/>
        <v>28.5</v>
      </c>
      <c r="Y39" s="11">
        <f t="shared" si="16"/>
        <v>278.81</v>
      </c>
      <c r="Z39" s="61">
        <v>538968153.33000004</v>
      </c>
      <c r="AA39" s="63">
        <v>2373</v>
      </c>
      <c r="AB39" s="27">
        <f t="shared" si="17"/>
        <v>227125.22</v>
      </c>
      <c r="AC39" s="10">
        <f t="shared" si="18"/>
        <v>0.824349</v>
      </c>
      <c r="AD39" s="63">
        <v>110250</v>
      </c>
      <c r="AE39" s="10">
        <f t="shared" si="41"/>
        <v>0.75851199999999996</v>
      </c>
      <c r="AF39" s="10">
        <f t="shared" si="39"/>
        <v>0.19540199999999999</v>
      </c>
      <c r="AG39" s="66">
        <f t="shared" si="19"/>
        <v>0.19540199999999999</v>
      </c>
      <c r="AH39" s="67">
        <f t="shared" si="20"/>
        <v>0</v>
      </c>
      <c r="AI39" s="68">
        <f t="shared" si="21"/>
        <v>0.19540199999999999</v>
      </c>
      <c r="AJ39">
        <v>0</v>
      </c>
      <c r="AK39">
        <v>0</v>
      </c>
      <c r="AL39" s="26">
        <f t="shared" si="22"/>
        <v>0</v>
      </c>
      <c r="AM39">
        <v>33</v>
      </c>
      <c r="AN39">
        <v>4</v>
      </c>
      <c r="AO39" s="26">
        <f t="shared" si="23"/>
        <v>13200</v>
      </c>
      <c r="AP39" s="26">
        <f t="shared" si="24"/>
        <v>627882</v>
      </c>
      <c r="AQ39" s="26">
        <f t="shared" si="40"/>
        <v>641082</v>
      </c>
      <c r="AR39" s="69">
        <v>1223830</v>
      </c>
      <c r="AS39" s="69">
        <f t="shared" si="42"/>
        <v>641082</v>
      </c>
      <c r="AT39" s="63">
        <v>1190095</v>
      </c>
      <c r="AU39" s="26">
        <f t="shared" si="25"/>
        <v>549013</v>
      </c>
      <c r="AV39" s="70" t="str">
        <f t="shared" si="26"/>
        <v>No</v>
      </c>
      <c r="AW39" s="69">
        <f t="shared" si="27"/>
        <v>0</v>
      </c>
      <c r="AX39" s="71">
        <f t="shared" si="28"/>
        <v>1190095</v>
      </c>
      <c r="AY39" s="72">
        <f t="shared" si="29"/>
        <v>1190095</v>
      </c>
      <c r="AZ39" s="115">
        <f t="shared" si="30"/>
        <v>0</v>
      </c>
      <c r="BA39" s="115"/>
      <c r="BB39" s="115">
        <f t="shared" si="31"/>
        <v>12914.614565330976</v>
      </c>
      <c r="BC39" s="74"/>
      <c r="BD39" s="74"/>
      <c r="BE39" s="74">
        <f t="shared" si="32"/>
        <v>-549013</v>
      </c>
      <c r="BF39" s="74">
        <f t="shared" si="33"/>
        <v>-549013</v>
      </c>
      <c r="BG39" s="74">
        <f t="shared" si="33"/>
        <v>-470559.04230000009</v>
      </c>
      <c r="BH39" s="74">
        <f t="shared" si="33"/>
        <v>-392116.84994859004</v>
      </c>
      <c r="BI39" s="74">
        <f t="shared" si="33"/>
        <v>-313693.47995887208</v>
      </c>
      <c r="BJ39" s="74">
        <f t="shared" si="33"/>
        <v>-235270.109969154</v>
      </c>
      <c r="BK39" s="74">
        <f t="shared" si="33"/>
        <v>-156854.58231643494</v>
      </c>
      <c r="BL39" s="74">
        <f t="shared" si="33"/>
        <v>-78427.291158217471</v>
      </c>
      <c r="BO39" s="116">
        <f t="shared" si="34"/>
        <v>0</v>
      </c>
      <c r="BP39" s="116">
        <f t="shared" si="34"/>
        <v>-78453.957699999999</v>
      </c>
      <c r="BQ39" s="116">
        <f t="shared" si="34"/>
        <v>-78442.192351410005</v>
      </c>
      <c r="BR39" s="116">
        <f t="shared" si="34"/>
        <v>-78423.369989718005</v>
      </c>
      <c r="BS39" s="116">
        <f t="shared" si="34"/>
        <v>-78423.369989718019</v>
      </c>
      <c r="BT39" s="116">
        <f t="shared" si="34"/>
        <v>-78415.527652719029</v>
      </c>
      <c r="BU39" s="116">
        <f t="shared" si="34"/>
        <v>-78427.291158217471</v>
      </c>
      <c r="BV39" s="116">
        <f t="shared" si="34"/>
        <v>-78427.291158217471</v>
      </c>
      <c r="BX39" s="74">
        <f t="shared" si="35"/>
        <v>1190095</v>
      </c>
      <c r="BY39" s="74">
        <f t="shared" si="36"/>
        <v>1111641.0423000001</v>
      </c>
      <c r="BZ39" s="74">
        <f t="shared" si="36"/>
        <v>1033198.84994859</v>
      </c>
      <c r="CA39" s="74">
        <f t="shared" si="36"/>
        <v>954775.47995887208</v>
      </c>
      <c r="CB39" s="74">
        <f t="shared" si="36"/>
        <v>876352.109969154</v>
      </c>
      <c r="CC39" s="74">
        <f t="shared" si="36"/>
        <v>797936.58231643494</v>
      </c>
      <c r="CD39" s="74">
        <f t="shared" si="36"/>
        <v>719509.29115821747</v>
      </c>
      <c r="CE39" s="74">
        <f t="shared" si="36"/>
        <v>641082</v>
      </c>
      <c r="CG39" s="117">
        <f t="shared" si="37"/>
        <v>1190095</v>
      </c>
      <c r="CH39" s="117">
        <f t="shared" si="38"/>
        <v>1111641.0423000001</v>
      </c>
      <c r="CI39" s="117">
        <f t="shared" si="38"/>
        <v>1033198.84994859</v>
      </c>
      <c r="CJ39" s="117">
        <f t="shared" si="38"/>
        <v>954775.47995887208</v>
      </c>
      <c r="CK39" s="117">
        <f t="shared" si="38"/>
        <v>876352.109969154</v>
      </c>
      <c r="CL39" s="117">
        <f t="shared" si="38"/>
        <v>797936.58231643494</v>
      </c>
      <c r="CM39" s="117">
        <f t="shared" si="38"/>
        <v>719509.29115821747</v>
      </c>
      <c r="CN39" s="117">
        <f t="shared" si="38"/>
        <v>641082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>
        <v>0</v>
      </c>
      <c r="H40" s="6">
        <v>14</v>
      </c>
      <c r="I40" s="2" t="s">
        <v>198</v>
      </c>
      <c r="J40" s="60"/>
      <c r="K40" s="61">
        <v>2494.31</v>
      </c>
      <c r="L40"/>
      <c r="M40" s="63">
        <v>886</v>
      </c>
      <c r="N40" s="64">
        <f t="shared" si="6"/>
        <v>265.8</v>
      </c>
      <c r="O40" s="64">
        <f t="shared" si="7"/>
        <v>1496.59</v>
      </c>
      <c r="P40" s="64">
        <f t="shared" si="8"/>
        <v>0</v>
      </c>
      <c r="Q40" s="64">
        <f t="shared" si="9"/>
        <v>0</v>
      </c>
      <c r="R40" s="65">
        <f t="shared" si="10"/>
        <v>0.36</v>
      </c>
      <c r="S40" s="65">
        <f t="shared" si="11"/>
        <v>0</v>
      </c>
      <c r="T40" s="64">
        <f t="shared" si="12"/>
        <v>0</v>
      </c>
      <c r="U40" s="64">
        <f t="shared" si="13"/>
        <v>0</v>
      </c>
      <c r="V40">
        <v>207</v>
      </c>
      <c r="W40" s="64">
        <f t="shared" si="14"/>
        <v>51.75</v>
      </c>
      <c r="X40" s="27">
        <f t="shared" si="15"/>
        <v>265.8</v>
      </c>
      <c r="Y40" s="11">
        <f t="shared" si="16"/>
        <v>2811.86</v>
      </c>
      <c r="Z40" s="61">
        <v>8147690499</v>
      </c>
      <c r="AA40" s="63">
        <v>28090</v>
      </c>
      <c r="AB40" s="27">
        <f t="shared" si="17"/>
        <v>290056.62</v>
      </c>
      <c r="AC40" s="10">
        <f t="shared" si="18"/>
        <v>1.0527569999999999</v>
      </c>
      <c r="AD40" s="63">
        <v>97223</v>
      </c>
      <c r="AE40" s="10">
        <f t="shared" si="41"/>
        <v>0.66888700000000001</v>
      </c>
      <c r="AF40" s="10">
        <f t="shared" si="39"/>
        <v>6.2404000000000001E-2</v>
      </c>
      <c r="AG40" s="66">
        <f t="shared" si="19"/>
        <v>6.2404000000000001E-2</v>
      </c>
      <c r="AH40" s="67">
        <f t="shared" si="20"/>
        <v>0</v>
      </c>
      <c r="AI40" s="68">
        <f t="shared" si="21"/>
        <v>6.2404000000000001E-2</v>
      </c>
      <c r="AJ40">
        <v>0</v>
      </c>
      <c r="AK40">
        <v>0</v>
      </c>
      <c r="AL40" s="26">
        <f t="shared" si="22"/>
        <v>0</v>
      </c>
      <c r="AM40">
        <v>0</v>
      </c>
      <c r="AN40">
        <v>0</v>
      </c>
      <c r="AO40" s="26">
        <f t="shared" si="23"/>
        <v>0</v>
      </c>
      <c r="AP40" s="26">
        <f t="shared" si="24"/>
        <v>2022307</v>
      </c>
      <c r="AQ40" s="26">
        <f t="shared" si="40"/>
        <v>2022307</v>
      </c>
      <c r="AR40" s="69">
        <v>2211848</v>
      </c>
      <c r="AS40" s="69">
        <f t="shared" si="42"/>
        <v>2022307</v>
      </c>
      <c r="AT40" s="63">
        <v>3772866</v>
      </c>
      <c r="AU40" s="26">
        <f t="shared" si="25"/>
        <v>1750559</v>
      </c>
      <c r="AV40" s="70" t="str">
        <f t="shared" si="26"/>
        <v>No</v>
      </c>
      <c r="AW40" s="69">
        <f t="shared" si="27"/>
        <v>0</v>
      </c>
      <c r="AX40" s="71">
        <f t="shared" si="28"/>
        <v>3772866</v>
      </c>
      <c r="AY40" s="72">
        <f t="shared" si="29"/>
        <v>3772866</v>
      </c>
      <c r="AZ40" s="115">
        <f t="shared" si="30"/>
        <v>0</v>
      </c>
      <c r="BA40" s="115"/>
      <c r="BB40" s="115">
        <f t="shared" si="31"/>
        <v>12992.244949505073</v>
      </c>
      <c r="BC40" s="74"/>
      <c r="BD40" s="74"/>
      <c r="BE40" s="74">
        <f t="shared" si="32"/>
        <v>-1750559</v>
      </c>
      <c r="BF40" s="74">
        <f t="shared" si="33"/>
        <v>-1750559</v>
      </c>
      <c r="BG40" s="74">
        <f t="shared" si="33"/>
        <v>-1500404.1189000001</v>
      </c>
      <c r="BH40" s="74">
        <f t="shared" si="33"/>
        <v>-1250286.7522793701</v>
      </c>
      <c r="BI40" s="74">
        <f t="shared" si="33"/>
        <v>-1000229.401823496</v>
      </c>
      <c r="BJ40" s="74">
        <f t="shared" si="33"/>
        <v>-750172.05136762187</v>
      </c>
      <c r="BK40" s="74">
        <f t="shared" si="33"/>
        <v>-500139.70664679352</v>
      </c>
      <c r="BL40" s="74">
        <f t="shared" si="33"/>
        <v>-250069.85332339676</v>
      </c>
      <c r="BO40" s="116">
        <f t="shared" si="34"/>
        <v>0</v>
      </c>
      <c r="BP40" s="116">
        <f t="shared" si="34"/>
        <v>-250154.8811</v>
      </c>
      <c r="BQ40" s="116">
        <f t="shared" si="34"/>
        <v>-250117.36662063</v>
      </c>
      <c r="BR40" s="116">
        <f t="shared" si="34"/>
        <v>-250057.35045587402</v>
      </c>
      <c r="BS40" s="116">
        <f t="shared" si="34"/>
        <v>-250057.350455874</v>
      </c>
      <c r="BT40" s="116">
        <f t="shared" si="34"/>
        <v>-250032.34472082835</v>
      </c>
      <c r="BU40" s="116">
        <f t="shared" si="34"/>
        <v>-250069.85332339676</v>
      </c>
      <c r="BV40" s="116">
        <f t="shared" si="34"/>
        <v>-250069.85332339676</v>
      </c>
      <c r="BX40" s="74">
        <f t="shared" si="35"/>
        <v>3772866</v>
      </c>
      <c r="BY40" s="74">
        <f t="shared" si="36"/>
        <v>3522711.1189000001</v>
      </c>
      <c r="BZ40" s="74">
        <f t="shared" si="36"/>
        <v>3272593.7522793701</v>
      </c>
      <c r="CA40" s="74">
        <f t="shared" si="36"/>
        <v>3022536.401823496</v>
      </c>
      <c r="CB40" s="74">
        <f t="shared" si="36"/>
        <v>2772479.0513676219</v>
      </c>
      <c r="CC40" s="74">
        <f t="shared" si="36"/>
        <v>2522446.7066467935</v>
      </c>
      <c r="CD40" s="74">
        <f t="shared" si="36"/>
        <v>2272376.8533233968</v>
      </c>
      <c r="CE40" s="74">
        <f t="shared" si="36"/>
        <v>2022307</v>
      </c>
      <c r="CG40" s="117">
        <f t="shared" si="37"/>
        <v>3772866</v>
      </c>
      <c r="CH40" s="117">
        <f t="shared" si="38"/>
        <v>3522711.1189000001</v>
      </c>
      <c r="CI40" s="117">
        <f t="shared" si="38"/>
        <v>3272593.7522793701</v>
      </c>
      <c r="CJ40" s="117">
        <f t="shared" si="38"/>
        <v>3022536.401823496</v>
      </c>
      <c r="CK40" s="117">
        <f t="shared" si="38"/>
        <v>2772479.0513676219</v>
      </c>
      <c r="CL40" s="117">
        <f t="shared" si="38"/>
        <v>2522446.7066467935</v>
      </c>
      <c r="CM40" s="117">
        <f t="shared" si="38"/>
        <v>2272376.8533233968</v>
      </c>
      <c r="CN40" s="117">
        <f t="shared" si="38"/>
        <v>2022307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>
        <v>5</v>
      </c>
      <c r="H41" s="6">
        <v>15</v>
      </c>
      <c r="I41" s="2" t="s">
        <v>200</v>
      </c>
      <c r="J41" s="60"/>
      <c r="K41" s="61">
        <v>19026.689999999999</v>
      </c>
      <c r="L41"/>
      <c r="M41" s="63">
        <v>16943</v>
      </c>
      <c r="N41" s="64">
        <f t="shared" si="6"/>
        <v>5082.8999999999996</v>
      </c>
      <c r="O41" s="64">
        <f t="shared" si="7"/>
        <v>11416.01</v>
      </c>
      <c r="P41" s="64">
        <f t="shared" si="8"/>
        <v>5526.99</v>
      </c>
      <c r="Q41" s="64">
        <f t="shared" si="9"/>
        <v>829.05</v>
      </c>
      <c r="R41" s="65">
        <f t="shared" si="10"/>
        <v>0.89</v>
      </c>
      <c r="S41" s="65">
        <f t="shared" si="11"/>
        <v>0.29000000000000004</v>
      </c>
      <c r="T41" s="64">
        <f t="shared" si="12"/>
        <v>5517.74</v>
      </c>
      <c r="U41" s="64">
        <f t="shared" si="13"/>
        <v>827.66</v>
      </c>
      <c r="V41">
        <v>5957</v>
      </c>
      <c r="W41" s="64">
        <f t="shared" si="14"/>
        <v>1489.25</v>
      </c>
      <c r="X41" s="27">
        <f t="shared" si="15"/>
        <v>5082.8999999999996</v>
      </c>
      <c r="Y41" s="11">
        <f t="shared" si="16"/>
        <v>26427.889999999996</v>
      </c>
      <c r="Z41" s="61">
        <v>16576284644.33</v>
      </c>
      <c r="AA41" s="63">
        <v>148012</v>
      </c>
      <c r="AB41" s="27">
        <f t="shared" si="17"/>
        <v>111992.84</v>
      </c>
      <c r="AC41" s="10">
        <f t="shared" si="18"/>
        <v>0.40647699999999998</v>
      </c>
      <c r="AD41" s="63">
        <v>56584</v>
      </c>
      <c r="AE41" s="10">
        <f t="shared" si="41"/>
        <v>0.38929399999999997</v>
      </c>
      <c r="AF41" s="10">
        <f t="shared" si="39"/>
        <v>0.59867800000000004</v>
      </c>
      <c r="AG41" s="66">
        <f t="shared" si="19"/>
        <v>0.59867800000000004</v>
      </c>
      <c r="AH41" s="67">
        <f t="shared" si="20"/>
        <v>0.06</v>
      </c>
      <c r="AI41" s="68">
        <f t="shared" si="21"/>
        <v>0.6586780000000001</v>
      </c>
      <c r="AJ41">
        <v>0</v>
      </c>
      <c r="AK41">
        <v>0</v>
      </c>
      <c r="AL41" s="26">
        <f t="shared" si="22"/>
        <v>0</v>
      </c>
      <c r="AM41">
        <v>0</v>
      </c>
      <c r="AN41">
        <v>0</v>
      </c>
      <c r="AO41" s="26">
        <f t="shared" si="23"/>
        <v>0</v>
      </c>
      <c r="AP41" s="26">
        <f t="shared" si="24"/>
        <v>200621089</v>
      </c>
      <c r="AQ41" s="26">
        <f t="shared" si="40"/>
        <v>200621089</v>
      </c>
      <c r="AR41" s="69">
        <v>181105390</v>
      </c>
      <c r="AS41" s="69">
        <f t="shared" si="42"/>
        <v>212796357</v>
      </c>
      <c r="AT41" s="63">
        <v>212796357</v>
      </c>
      <c r="AU41" s="26">
        <f t="shared" si="25"/>
        <v>12175268</v>
      </c>
      <c r="AV41" s="70" t="str">
        <f t="shared" si="26"/>
        <v>No</v>
      </c>
      <c r="AW41" s="69">
        <f t="shared" si="27"/>
        <v>0</v>
      </c>
      <c r="AX41" s="71">
        <f t="shared" si="28"/>
        <v>212796357</v>
      </c>
      <c r="AY41" s="72">
        <f t="shared" si="29"/>
        <v>212796357</v>
      </c>
      <c r="AZ41" s="115">
        <f t="shared" si="30"/>
        <v>0</v>
      </c>
      <c r="BA41" s="115"/>
      <c r="BB41" s="115">
        <f t="shared" si="31"/>
        <v>16008.114509144783</v>
      </c>
      <c r="BC41" s="74"/>
      <c r="BD41" s="74"/>
      <c r="BE41" s="74">
        <f t="shared" si="32"/>
        <v>-12175268</v>
      </c>
      <c r="BF41" s="74">
        <f t="shared" si="33"/>
        <v>-12175268</v>
      </c>
      <c r="BG41" s="74">
        <f t="shared" si="33"/>
        <v>-12175268</v>
      </c>
      <c r="BH41" s="74">
        <f t="shared" si="33"/>
        <v>-12175268</v>
      </c>
      <c r="BI41" s="74">
        <f t="shared" si="33"/>
        <v>-12175268</v>
      </c>
      <c r="BJ41" s="74">
        <f t="shared" si="33"/>
        <v>-12175268</v>
      </c>
      <c r="BK41" s="74">
        <f t="shared" si="33"/>
        <v>-12175268</v>
      </c>
      <c r="BL41" s="74">
        <f t="shared" si="33"/>
        <v>-12175268</v>
      </c>
      <c r="BO41" s="116">
        <f t="shared" si="34"/>
        <v>0</v>
      </c>
      <c r="BP41" s="116">
        <f t="shared" si="34"/>
        <v>-1739845.7971999999</v>
      </c>
      <c r="BQ41" s="116">
        <f t="shared" si="34"/>
        <v>-2029617.1756</v>
      </c>
      <c r="BR41" s="116">
        <f t="shared" si="34"/>
        <v>-2435053.6</v>
      </c>
      <c r="BS41" s="116">
        <f t="shared" si="34"/>
        <v>-3043817</v>
      </c>
      <c r="BT41" s="116">
        <f t="shared" si="34"/>
        <v>-4058016.8243999998</v>
      </c>
      <c r="BU41" s="116">
        <f t="shared" si="34"/>
        <v>-6087634</v>
      </c>
      <c r="BV41" s="116">
        <f t="shared" si="34"/>
        <v>-12175268</v>
      </c>
      <c r="BX41" s="74">
        <f t="shared" si="35"/>
        <v>212796357</v>
      </c>
      <c r="BY41" s="74">
        <f t="shared" si="36"/>
        <v>211056511.20280001</v>
      </c>
      <c r="BZ41" s="74">
        <f t="shared" si="36"/>
        <v>210766739.82440001</v>
      </c>
      <c r="CA41" s="74">
        <f t="shared" si="36"/>
        <v>210361303.40000001</v>
      </c>
      <c r="CB41" s="74">
        <f t="shared" si="36"/>
        <v>209752540</v>
      </c>
      <c r="CC41" s="74">
        <f t="shared" si="36"/>
        <v>208738340.17559999</v>
      </c>
      <c r="CD41" s="74">
        <f t="shared" si="36"/>
        <v>206708723</v>
      </c>
      <c r="CE41" s="74">
        <f t="shared" si="36"/>
        <v>200621089</v>
      </c>
      <c r="CG41" s="117">
        <f t="shared" si="37"/>
        <v>212796357</v>
      </c>
      <c r="CH41" s="117">
        <f t="shared" si="38"/>
        <v>212796357</v>
      </c>
      <c r="CI41" s="117">
        <f t="shared" si="38"/>
        <v>212796357</v>
      </c>
      <c r="CJ41" s="117">
        <f t="shared" si="38"/>
        <v>212796357</v>
      </c>
      <c r="CK41" s="117">
        <f t="shared" si="38"/>
        <v>212796357</v>
      </c>
      <c r="CL41" s="117">
        <f t="shared" si="38"/>
        <v>212796357</v>
      </c>
      <c r="CM41" s="117">
        <f t="shared" si="38"/>
        <v>212796357</v>
      </c>
      <c r="CN41" s="117">
        <f t="shared" si="38"/>
        <v>212796357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>
        <v>0</v>
      </c>
      <c r="H42" s="6">
        <v>16</v>
      </c>
      <c r="I42" s="2" t="s">
        <v>201</v>
      </c>
      <c r="J42" s="60"/>
      <c r="K42" s="61">
        <v>157.11000000000001</v>
      </c>
      <c r="L42"/>
      <c r="M42" s="63">
        <v>32</v>
      </c>
      <c r="N42" s="64">
        <f t="shared" si="6"/>
        <v>9.6</v>
      </c>
      <c r="O42" s="64">
        <f t="shared" si="7"/>
        <v>94.27</v>
      </c>
      <c r="P42" s="64">
        <f t="shared" si="8"/>
        <v>0</v>
      </c>
      <c r="Q42" s="64">
        <f t="shared" si="9"/>
        <v>0</v>
      </c>
      <c r="R42" s="65">
        <f t="shared" si="10"/>
        <v>0.2</v>
      </c>
      <c r="S42" s="65">
        <f t="shared" si="11"/>
        <v>0</v>
      </c>
      <c r="T42" s="64">
        <f t="shared" si="12"/>
        <v>0</v>
      </c>
      <c r="U42" s="64">
        <f t="shared" si="13"/>
        <v>0</v>
      </c>
      <c r="V42">
        <v>1</v>
      </c>
      <c r="W42" s="64">
        <f t="shared" si="14"/>
        <v>0.25</v>
      </c>
      <c r="X42" s="27">
        <f t="shared" si="15"/>
        <v>9.6</v>
      </c>
      <c r="Y42" s="11">
        <f t="shared" si="16"/>
        <v>166.96</v>
      </c>
      <c r="Z42" s="61">
        <v>750144775</v>
      </c>
      <c r="AA42" s="63">
        <v>1670</v>
      </c>
      <c r="AB42" s="27">
        <f t="shared" si="17"/>
        <v>449188.49</v>
      </c>
      <c r="AC42" s="10">
        <f t="shared" si="18"/>
        <v>1.630325</v>
      </c>
      <c r="AD42" s="63">
        <v>156682</v>
      </c>
      <c r="AE42" s="10">
        <f t="shared" si="41"/>
        <v>1.07796</v>
      </c>
      <c r="AF42" s="10">
        <f t="shared" si="39"/>
        <v>-0.46461599999999997</v>
      </c>
      <c r="AG42" s="66">
        <f t="shared" si="19"/>
        <v>0.01</v>
      </c>
      <c r="AH42" s="67">
        <f t="shared" si="20"/>
        <v>0</v>
      </c>
      <c r="AI42" s="68">
        <f t="shared" si="21"/>
        <v>0.01</v>
      </c>
      <c r="AJ42">
        <v>155</v>
      </c>
      <c r="AK42">
        <v>13</v>
      </c>
      <c r="AL42" s="26">
        <f t="shared" si="22"/>
        <v>201500</v>
      </c>
      <c r="AM42">
        <v>0</v>
      </c>
      <c r="AN42">
        <v>0</v>
      </c>
      <c r="AO42" s="26">
        <f t="shared" si="23"/>
        <v>0</v>
      </c>
      <c r="AP42" s="26">
        <f t="shared" si="24"/>
        <v>19242</v>
      </c>
      <c r="AQ42" s="26">
        <f t="shared" si="40"/>
        <v>220742</v>
      </c>
      <c r="AR42" s="69">
        <v>23014</v>
      </c>
      <c r="AS42" s="69">
        <f t="shared" si="42"/>
        <v>220742</v>
      </c>
      <c r="AT42" s="63">
        <v>187715</v>
      </c>
      <c r="AU42" s="26">
        <f t="shared" si="25"/>
        <v>33027</v>
      </c>
      <c r="AV42" s="70" t="str">
        <f t="shared" si="26"/>
        <v>Yes</v>
      </c>
      <c r="AW42" s="69">
        <f t="shared" si="27"/>
        <v>33027</v>
      </c>
      <c r="AX42" s="71">
        <f t="shared" si="28"/>
        <v>220742</v>
      </c>
      <c r="AY42" s="72">
        <f t="shared" si="29"/>
        <v>220742</v>
      </c>
      <c r="AZ42" s="115">
        <f t="shared" si="30"/>
        <v>33027</v>
      </c>
      <c r="BA42" s="115"/>
      <c r="BB42" s="115">
        <f t="shared" si="31"/>
        <v>12247.559035070968</v>
      </c>
      <c r="BC42" s="74"/>
      <c r="BD42" s="74"/>
      <c r="BE42" s="74">
        <f t="shared" si="32"/>
        <v>0</v>
      </c>
      <c r="BF42" s="74">
        <f t="shared" si="33"/>
        <v>0</v>
      </c>
      <c r="BG42" s="74">
        <f t="shared" si="33"/>
        <v>0</v>
      </c>
      <c r="BH42" s="74">
        <f t="shared" si="33"/>
        <v>0</v>
      </c>
      <c r="BI42" s="74">
        <f t="shared" si="33"/>
        <v>0</v>
      </c>
      <c r="BJ42" s="74">
        <f t="shared" si="33"/>
        <v>0</v>
      </c>
      <c r="BK42" s="74">
        <f t="shared" si="33"/>
        <v>0</v>
      </c>
      <c r="BL42" s="74">
        <f t="shared" si="33"/>
        <v>0</v>
      </c>
      <c r="BO42" s="116">
        <f t="shared" si="34"/>
        <v>0</v>
      </c>
      <c r="BP42" s="116">
        <f t="shared" si="34"/>
        <v>0</v>
      </c>
      <c r="BQ42" s="116">
        <f t="shared" si="34"/>
        <v>0</v>
      </c>
      <c r="BR42" s="116">
        <f t="shared" si="34"/>
        <v>0</v>
      </c>
      <c r="BS42" s="116">
        <f t="shared" si="34"/>
        <v>0</v>
      </c>
      <c r="BT42" s="116">
        <f t="shared" si="34"/>
        <v>0</v>
      </c>
      <c r="BU42" s="116">
        <f t="shared" si="34"/>
        <v>0</v>
      </c>
      <c r="BV42" s="116">
        <f t="shared" si="34"/>
        <v>0</v>
      </c>
      <c r="BX42" s="74">
        <f t="shared" si="35"/>
        <v>220742</v>
      </c>
      <c r="BY42" s="74">
        <f t="shared" si="36"/>
        <v>220742</v>
      </c>
      <c r="BZ42" s="74">
        <f t="shared" si="36"/>
        <v>220742</v>
      </c>
      <c r="CA42" s="74">
        <f t="shared" si="36"/>
        <v>220742</v>
      </c>
      <c r="CB42" s="74">
        <f t="shared" si="36"/>
        <v>220742</v>
      </c>
      <c r="CC42" s="74">
        <f t="shared" si="36"/>
        <v>220742</v>
      </c>
      <c r="CD42" s="74">
        <f t="shared" si="36"/>
        <v>220742</v>
      </c>
      <c r="CE42" s="74">
        <f t="shared" si="36"/>
        <v>220742</v>
      </c>
      <c r="CG42" s="117">
        <f t="shared" si="37"/>
        <v>220742</v>
      </c>
      <c r="CH42" s="117">
        <f t="shared" si="38"/>
        <v>220742</v>
      </c>
      <c r="CI42" s="117">
        <f t="shared" si="38"/>
        <v>220742</v>
      </c>
      <c r="CJ42" s="117">
        <f t="shared" si="38"/>
        <v>220742</v>
      </c>
      <c r="CK42" s="117">
        <f t="shared" si="38"/>
        <v>220742</v>
      </c>
      <c r="CL42" s="117">
        <f t="shared" si="38"/>
        <v>220742</v>
      </c>
      <c r="CM42" s="117">
        <f t="shared" si="38"/>
        <v>220742</v>
      </c>
      <c r="CN42" s="117">
        <f t="shared" si="38"/>
        <v>220742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>
        <v>19</v>
      </c>
      <c r="H43" s="6">
        <v>17</v>
      </c>
      <c r="I43" s="2" t="s">
        <v>202</v>
      </c>
      <c r="J43" s="60"/>
      <c r="K43" s="61">
        <v>7774.25</v>
      </c>
      <c r="L43"/>
      <c r="M43" s="63">
        <v>4037</v>
      </c>
      <c r="N43" s="64">
        <f t="shared" si="6"/>
        <v>1211.0999999999999</v>
      </c>
      <c r="O43" s="64">
        <f t="shared" si="7"/>
        <v>4664.55</v>
      </c>
      <c r="P43" s="64">
        <f t="shared" si="8"/>
        <v>0</v>
      </c>
      <c r="Q43" s="64">
        <f t="shared" si="9"/>
        <v>0</v>
      </c>
      <c r="R43" s="65">
        <f t="shared" si="10"/>
        <v>0.52</v>
      </c>
      <c r="S43" s="65">
        <f t="shared" si="11"/>
        <v>0</v>
      </c>
      <c r="T43" s="64">
        <f t="shared" si="12"/>
        <v>0</v>
      </c>
      <c r="U43" s="64">
        <f t="shared" si="13"/>
        <v>0</v>
      </c>
      <c r="V43">
        <v>562</v>
      </c>
      <c r="W43" s="64">
        <f t="shared" si="14"/>
        <v>140.5</v>
      </c>
      <c r="X43" s="27">
        <f t="shared" si="15"/>
        <v>1211.0999999999999</v>
      </c>
      <c r="Y43" s="11">
        <f t="shared" si="16"/>
        <v>9125.85</v>
      </c>
      <c r="Z43" s="61">
        <v>8624253302</v>
      </c>
      <c r="AA43" s="63">
        <v>61129</v>
      </c>
      <c r="AB43" s="27">
        <f t="shared" si="17"/>
        <v>141082.85</v>
      </c>
      <c r="AC43" s="10">
        <f t="shared" si="18"/>
        <v>0.51205900000000004</v>
      </c>
      <c r="AD43" s="63">
        <v>83458</v>
      </c>
      <c r="AE43" s="10">
        <f t="shared" si="41"/>
        <v>0.57418499999999995</v>
      </c>
      <c r="AF43" s="10">
        <f t="shared" si="39"/>
        <v>0.46930300000000003</v>
      </c>
      <c r="AG43" s="66">
        <f t="shared" si="19"/>
        <v>0.46930300000000003</v>
      </c>
      <c r="AH43" s="67">
        <f t="shared" si="20"/>
        <v>0.03</v>
      </c>
      <c r="AI43" s="68">
        <f t="shared" si="21"/>
        <v>0.49930300000000005</v>
      </c>
      <c r="AJ43">
        <v>0</v>
      </c>
      <c r="AK43">
        <v>0</v>
      </c>
      <c r="AL43" s="26">
        <f t="shared" si="22"/>
        <v>0</v>
      </c>
      <c r="AM43">
        <v>0</v>
      </c>
      <c r="AN43">
        <v>0</v>
      </c>
      <c r="AO43" s="26">
        <f t="shared" si="23"/>
        <v>0</v>
      </c>
      <c r="AP43" s="26">
        <f t="shared" si="24"/>
        <v>52514403</v>
      </c>
      <c r="AQ43" s="26">
        <f t="shared" si="40"/>
        <v>52514403</v>
      </c>
      <c r="AR43" s="69">
        <v>44853676</v>
      </c>
      <c r="AS43" s="69">
        <f t="shared" si="42"/>
        <v>55102941</v>
      </c>
      <c r="AT43" s="63">
        <v>55102941</v>
      </c>
      <c r="AU43" s="26">
        <f t="shared" si="25"/>
        <v>2588538</v>
      </c>
      <c r="AV43" s="70" t="str">
        <f t="shared" si="26"/>
        <v>No</v>
      </c>
      <c r="AW43" s="69">
        <f t="shared" si="27"/>
        <v>0</v>
      </c>
      <c r="AX43" s="71">
        <f t="shared" si="28"/>
        <v>55102941</v>
      </c>
      <c r="AY43" s="72">
        <f t="shared" si="29"/>
        <v>55102941</v>
      </c>
      <c r="AZ43" s="115">
        <f t="shared" si="30"/>
        <v>0</v>
      </c>
      <c r="BA43" s="115"/>
      <c r="BB43" s="115">
        <f t="shared" si="31"/>
        <v>13528.690388140336</v>
      </c>
      <c r="BC43" s="74"/>
      <c r="BD43" s="74"/>
      <c r="BE43" s="74">
        <f t="shared" si="32"/>
        <v>-2588538</v>
      </c>
      <c r="BF43" s="74">
        <f t="shared" si="33"/>
        <v>-2588538</v>
      </c>
      <c r="BG43" s="74">
        <f t="shared" si="33"/>
        <v>-2588538</v>
      </c>
      <c r="BH43" s="74">
        <f t="shared" si="33"/>
        <v>-2588538</v>
      </c>
      <c r="BI43" s="74">
        <f t="shared" si="33"/>
        <v>-2588538</v>
      </c>
      <c r="BJ43" s="74">
        <f t="shared" si="33"/>
        <v>-2588538</v>
      </c>
      <c r="BK43" s="74">
        <f t="shared" si="33"/>
        <v>-2588538</v>
      </c>
      <c r="BL43" s="74">
        <f t="shared" si="33"/>
        <v>-2588538</v>
      </c>
      <c r="BO43" s="116">
        <f t="shared" si="34"/>
        <v>0</v>
      </c>
      <c r="BP43" s="116">
        <f t="shared" si="34"/>
        <v>-369902.08020000003</v>
      </c>
      <c r="BQ43" s="116">
        <f t="shared" si="34"/>
        <v>-431509.28459999996</v>
      </c>
      <c r="BR43" s="116">
        <f t="shared" si="34"/>
        <v>-517707.60000000003</v>
      </c>
      <c r="BS43" s="116">
        <f t="shared" si="34"/>
        <v>-647134.5</v>
      </c>
      <c r="BT43" s="116">
        <f t="shared" si="34"/>
        <v>-862759.71539999999</v>
      </c>
      <c r="BU43" s="116">
        <f t="shared" si="34"/>
        <v>-1294269</v>
      </c>
      <c r="BV43" s="116">
        <f t="shared" si="34"/>
        <v>-2588538</v>
      </c>
      <c r="BX43" s="74">
        <f t="shared" si="35"/>
        <v>55102941</v>
      </c>
      <c r="BY43" s="74">
        <f t="shared" si="36"/>
        <v>54733038.919799998</v>
      </c>
      <c r="BZ43" s="74">
        <f t="shared" si="36"/>
        <v>54671431.715400003</v>
      </c>
      <c r="CA43" s="74">
        <f t="shared" si="36"/>
        <v>54585233.399999999</v>
      </c>
      <c r="CB43" s="74">
        <f t="shared" si="36"/>
        <v>54455806.5</v>
      </c>
      <c r="CC43" s="74">
        <f t="shared" si="36"/>
        <v>54240181.284599997</v>
      </c>
      <c r="CD43" s="74">
        <f t="shared" si="36"/>
        <v>53808672</v>
      </c>
      <c r="CE43" s="74">
        <f t="shared" si="36"/>
        <v>52514403</v>
      </c>
      <c r="CG43" s="117">
        <f t="shared" si="37"/>
        <v>55102941</v>
      </c>
      <c r="CH43" s="117">
        <f t="shared" si="38"/>
        <v>55102941</v>
      </c>
      <c r="CI43" s="117">
        <f t="shared" si="38"/>
        <v>55102941</v>
      </c>
      <c r="CJ43" s="117">
        <f t="shared" si="38"/>
        <v>55102941</v>
      </c>
      <c r="CK43" s="117">
        <f t="shared" si="38"/>
        <v>55102941</v>
      </c>
      <c r="CL43" s="117">
        <f t="shared" si="38"/>
        <v>55102941</v>
      </c>
      <c r="CM43" s="117">
        <f t="shared" si="38"/>
        <v>55102941</v>
      </c>
      <c r="CN43" s="117">
        <f t="shared" si="38"/>
        <v>55102941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>
        <v>0</v>
      </c>
      <c r="H44" s="6">
        <v>18</v>
      </c>
      <c r="I44" s="2" t="s">
        <v>203</v>
      </c>
      <c r="J44" s="60"/>
      <c r="K44" s="61">
        <v>2521.6999999999998</v>
      </c>
      <c r="L44"/>
      <c r="M44" s="63">
        <v>603</v>
      </c>
      <c r="N44" s="64">
        <f t="shared" si="6"/>
        <v>180.9</v>
      </c>
      <c r="O44" s="64">
        <f t="shared" si="7"/>
        <v>1513.02</v>
      </c>
      <c r="P44" s="64">
        <f t="shared" si="8"/>
        <v>0</v>
      </c>
      <c r="Q44" s="64">
        <f t="shared" si="9"/>
        <v>0</v>
      </c>
      <c r="R44" s="65">
        <f t="shared" si="10"/>
        <v>0.24</v>
      </c>
      <c r="S44" s="65">
        <f t="shared" si="11"/>
        <v>0</v>
      </c>
      <c r="T44" s="64">
        <f t="shared" si="12"/>
        <v>0</v>
      </c>
      <c r="U44" s="64">
        <f t="shared" si="13"/>
        <v>0</v>
      </c>
      <c r="V44">
        <v>131</v>
      </c>
      <c r="W44" s="64">
        <f t="shared" si="14"/>
        <v>32.75</v>
      </c>
      <c r="X44" s="27">
        <f t="shared" si="15"/>
        <v>180.9</v>
      </c>
      <c r="Y44" s="11">
        <f t="shared" si="16"/>
        <v>2735.35</v>
      </c>
      <c r="Z44" s="61">
        <v>4779646551</v>
      </c>
      <c r="AA44" s="63">
        <v>17490</v>
      </c>
      <c r="AB44" s="27">
        <f t="shared" si="17"/>
        <v>273278.82</v>
      </c>
      <c r="AC44" s="10">
        <f t="shared" si="18"/>
        <v>0.99186300000000005</v>
      </c>
      <c r="AD44" s="63">
        <v>142432</v>
      </c>
      <c r="AE44" s="10">
        <f t="shared" si="41"/>
        <v>0.97992100000000004</v>
      </c>
      <c r="AF44" s="10">
        <f t="shared" si="39"/>
        <v>1.172E-2</v>
      </c>
      <c r="AG44" s="66">
        <f t="shared" si="19"/>
        <v>1.172E-2</v>
      </c>
      <c r="AH44" s="67">
        <f t="shared" si="20"/>
        <v>0</v>
      </c>
      <c r="AI44" s="68">
        <f t="shared" si="21"/>
        <v>1.172E-2</v>
      </c>
      <c r="AJ44">
        <v>0</v>
      </c>
      <c r="AK44">
        <v>0</v>
      </c>
      <c r="AL44" s="26">
        <f t="shared" si="22"/>
        <v>0</v>
      </c>
      <c r="AM44">
        <v>0</v>
      </c>
      <c r="AN44">
        <v>0</v>
      </c>
      <c r="AO44" s="26">
        <f t="shared" si="23"/>
        <v>0</v>
      </c>
      <c r="AP44" s="26">
        <f t="shared" si="24"/>
        <v>369472</v>
      </c>
      <c r="AQ44" s="26">
        <f t="shared" si="40"/>
        <v>369472</v>
      </c>
      <c r="AR44" s="69">
        <v>1417583</v>
      </c>
      <c r="AS44" s="69">
        <f t="shared" si="42"/>
        <v>369472</v>
      </c>
      <c r="AT44" s="63">
        <v>1379178</v>
      </c>
      <c r="AU44" s="26">
        <f t="shared" si="25"/>
        <v>1009706</v>
      </c>
      <c r="AV44" s="70" t="str">
        <f t="shared" si="26"/>
        <v>No</v>
      </c>
      <c r="AW44" s="69">
        <f t="shared" si="27"/>
        <v>0</v>
      </c>
      <c r="AX44" s="71">
        <f t="shared" si="28"/>
        <v>1379178</v>
      </c>
      <c r="AY44" s="72">
        <f t="shared" si="29"/>
        <v>1379178</v>
      </c>
      <c r="AZ44" s="115">
        <f t="shared" si="30"/>
        <v>0</v>
      </c>
      <c r="BA44" s="115"/>
      <c r="BB44" s="115">
        <f t="shared" si="31"/>
        <v>12501.450906134751</v>
      </c>
      <c r="BC44" s="74"/>
      <c r="BD44" s="74"/>
      <c r="BE44" s="74">
        <f t="shared" si="32"/>
        <v>-1009706</v>
      </c>
      <c r="BF44" s="74">
        <f t="shared" si="33"/>
        <v>-1009706</v>
      </c>
      <c r="BG44" s="74">
        <f t="shared" si="33"/>
        <v>-865419.01260000002</v>
      </c>
      <c r="BH44" s="74">
        <f t="shared" si="33"/>
        <v>-721153.66319958004</v>
      </c>
      <c r="BI44" s="74">
        <f t="shared" si="33"/>
        <v>-576922.93055966403</v>
      </c>
      <c r="BJ44" s="74">
        <f t="shared" si="33"/>
        <v>-432692.19791974803</v>
      </c>
      <c r="BK44" s="74">
        <f t="shared" si="33"/>
        <v>-288475.88835309597</v>
      </c>
      <c r="BL44" s="74">
        <f t="shared" si="33"/>
        <v>-144237.94417654799</v>
      </c>
      <c r="BO44" s="116">
        <f t="shared" si="34"/>
        <v>0</v>
      </c>
      <c r="BP44" s="116">
        <f t="shared" si="34"/>
        <v>-144286.98740000001</v>
      </c>
      <c r="BQ44" s="116">
        <f t="shared" si="34"/>
        <v>-144265.34940042</v>
      </c>
      <c r="BR44" s="116">
        <f t="shared" si="34"/>
        <v>-144230.73263991601</v>
      </c>
      <c r="BS44" s="116">
        <f t="shared" si="34"/>
        <v>-144230.73263991601</v>
      </c>
      <c r="BT44" s="116">
        <f t="shared" si="34"/>
        <v>-144216.30956665202</v>
      </c>
      <c r="BU44" s="116">
        <f t="shared" si="34"/>
        <v>-144237.94417654799</v>
      </c>
      <c r="BV44" s="116">
        <f t="shared" si="34"/>
        <v>-144237.94417654799</v>
      </c>
      <c r="BX44" s="74">
        <f t="shared" si="35"/>
        <v>1379178</v>
      </c>
      <c r="BY44" s="74">
        <f t="shared" si="36"/>
        <v>1234891.0126</v>
      </c>
      <c r="BZ44" s="74">
        <f t="shared" si="36"/>
        <v>1090625.66319958</v>
      </c>
      <c r="CA44" s="74">
        <f t="shared" si="36"/>
        <v>946394.93055966403</v>
      </c>
      <c r="CB44" s="74">
        <f t="shared" si="36"/>
        <v>802164.19791974803</v>
      </c>
      <c r="CC44" s="74">
        <f t="shared" si="36"/>
        <v>657947.88835309597</v>
      </c>
      <c r="CD44" s="74">
        <f t="shared" si="36"/>
        <v>513709.94417654799</v>
      </c>
      <c r="CE44" s="74">
        <f t="shared" si="36"/>
        <v>369472</v>
      </c>
      <c r="CG44" s="117">
        <f t="shared" si="37"/>
        <v>1379178</v>
      </c>
      <c r="CH44" s="117">
        <f t="shared" si="38"/>
        <v>1234891.0126</v>
      </c>
      <c r="CI44" s="117">
        <f t="shared" si="38"/>
        <v>1090625.66319958</v>
      </c>
      <c r="CJ44" s="117">
        <f t="shared" si="38"/>
        <v>946394.93055966403</v>
      </c>
      <c r="CK44" s="117">
        <f t="shared" si="38"/>
        <v>802164.19791974803</v>
      </c>
      <c r="CL44" s="117">
        <f t="shared" si="38"/>
        <v>657947.88835309597</v>
      </c>
      <c r="CM44" s="117">
        <f t="shared" si="38"/>
        <v>513709.94417654799</v>
      </c>
      <c r="CN44" s="117">
        <f t="shared" si="38"/>
        <v>369472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>
        <v>0</v>
      </c>
      <c r="H45" s="6">
        <v>19</v>
      </c>
      <c r="I45" s="2" t="s">
        <v>204</v>
      </c>
      <c r="J45" s="60"/>
      <c r="K45" s="61">
        <v>1110.03</v>
      </c>
      <c r="L45"/>
      <c r="M45" s="63">
        <v>328</v>
      </c>
      <c r="N45" s="64">
        <f t="shared" si="6"/>
        <v>98.4</v>
      </c>
      <c r="O45" s="64">
        <f t="shared" si="7"/>
        <v>666.02</v>
      </c>
      <c r="P45" s="64">
        <f t="shared" si="8"/>
        <v>0</v>
      </c>
      <c r="Q45" s="64">
        <f t="shared" si="9"/>
        <v>0</v>
      </c>
      <c r="R45" s="65">
        <f t="shared" si="10"/>
        <v>0.3</v>
      </c>
      <c r="S45" s="65">
        <f t="shared" si="11"/>
        <v>0</v>
      </c>
      <c r="T45" s="64">
        <f t="shared" si="12"/>
        <v>0</v>
      </c>
      <c r="U45" s="64">
        <f t="shared" si="13"/>
        <v>0</v>
      </c>
      <c r="V45">
        <v>13</v>
      </c>
      <c r="W45" s="64">
        <f t="shared" si="14"/>
        <v>3.25</v>
      </c>
      <c r="X45" s="27">
        <f t="shared" si="15"/>
        <v>98.4</v>
      </c>
      <c r="Y45" s="11">
        <f t="shared" si="16"/>
        <v>1211.68</v>
      </c>
      <c r="Z45" s="61">
        <v>1355640242.6700001</v>
      </c>
      <c r="AA45" s="63">
        <v>8456</v>
      </c>
      <c r="AB45" s="27">
        <f t="shared" si="17"/>
        <v>160316.96</v>
      </c>
      <c r="AC45" s="10">
        <f t="shared" si="18"/>
        <v>0.58186899999999997</v>
      </c>
      <c r="AD45" s="63">
        <v>90575</v>
      </c>
      <c r="AE45" s="10">
        <f t="shared" si="41"/>
        <v>0.62314899999999995</v>
      </c>
      <c r="AF45" s="10">
        <f t="shared" si="39"/>
        <v>0.40574700000000002</v>
      </c>
      <c r="AG45" s="66">
        <f t="shared" si="19"/>
        <v>0.40574700000000002</v>
      </c>
      <c r="AH45" s="67">
        <f t="shared" si="20"/>
        <v>0</v>
      </c>
      <c r="AI45" s="68">
        <f t="shared" si="21"/>
        <v>0.40574700000000002</v>
      </c>
      <c r="AJ45">
        <v>0</v>
      </c>
      <c r="AK45">
        <v>0</v>
      </c>
      <c r="AL45" s="26">
        <f t="shared" si="22"/>
        <v>0</v>
      </c>
      <c r="AM45">
        <v>236</v>
      </c>
      <c r="AN45" s="181">
        <v>4</v>
      </c>
      <c r="AO45" s="26">
        <f t="shared" si="23"/>
        <v>94400</v>
      </c>
      <c r="AP45" s="26">
        <f t="shared" si="24"/>
        <v>5666099</v>
      </c>
      <c r="AQ45" s="26">
        <f t="shared" si="40"/>
        <v>5760499</v>
      </c>
      <c r="AR45" s="69">
        <v>6975373</v>
      </c>
      <c r="AS45" s="69">
        <f t="shared" si="42"/>
        <v>5760499</v>
      </c>
      <c r="AT45" s="63">
        <v>6969690</v>
      </c>
      <c r="AU45" s="26">
        <f t="shared" si="25"/>
        <v>1209191</v>
      </c>
      <c r="AV45" s="70" t="str">
        <f t="shared" si="26"/>
        <v>No</v>
      </c>
      <c r="AW45" s="69">
        <f t="shared" si="27"/>
        <v>0</v>
      </c>
      <c r="AX45" s="71">
        <f t="shared" si="28"/>
        <v>6969690</v>
      </c>
      <c r="AY45" s="72">
        <f t="shared" si="29"/>
        <v>6969690</v>
      </c>
      <c r="AZ45" s="115">
        <f t="shared" si="30"/>
        <v>0</v>
      </c>
      <c r="BA45" s="115"/>
      <c r="BB45" s="115">
        <f t="shared" si="31"/>
        <v>12580.391520949885</v>
      </c>
      <c r="BC45" s="74"/>
      <c r="BD45" s="74"/>
      <c r="BE45" s="74">
        <f t="shared" si="32"/>
        <v>-1209191</v>
      </c>
      <c r="BF45" s="74">
        <f t="shared" si="33"/>
        <v>-1209191</v>
      </c>
      <c r="BG45" s="74">
        <f t="shared" si="33"/>
        <v>-1036397.6061000004</v>
      </c>
      <c r="BH45" s="74">
        <f t="shared" si="33"/>
        <v>-863630.12516313046</v>
      </c>
      <c r="BI45" s="74">
        <f t="shared" si="33"/>
        <v>-690904.100130504</v>
      </c>
      <c r="BJ45" s="74">
        <f t="shared" si="33"/>
        <v>-518178.07509787753</v>
      </c>
      <c r="BK45" s="74">
        <f t="shared" si="33"/>
        <v>-345469.32266775519</v>
      </c>
      <c r="BL45" s="74">
        <f t="shared" si="33"/>
        <v>-172734.66133387759</v>
      </c>
      <c r="BO45" s="116">
        <f t="shared" si="34"/>
        <v>0</v>
      </c>
      <c r="BP45" s="116">
        <f t="shared" si="34"/>
        <v>-172793.3939</v>
      </c>
      <c r="BQ45" s="116">
        <f t="shared" si="34"/>
        <v>-172767.48093687007</v>
      </c>
      <c r="BR45" s="116">
        <f t="shared" si="34"/>
        <v>-172726.02503262612</v>
      </c>
      <c r="BS45" s="116">
        <f t="shared" si="34"/>
        <v>-172726.025032626</v>
      </c>
      <c r="BT45" s="116">
        <f t="shared" si="34"/>
        <v>-172708.75243012258</v>
      </c>
      <c r="BU45" s="116">
        <f t="shared" si="34"/>
        <v>-172734.66133387759</v>
      </c>
      <c r="BV45" s="116">
        <f t="shared" si="34"/>
        <v>-172734.66133387759</v>
      </c>
      <c r="BX45" s="74">
        <f t="shared" si="35"/>
        <v>6969690</v>
      </c>
      <c r="BY45" s="74">
        <f t="shared" si="36"/>
        <v>6796896.6061000004</v>
      </c>
      <c r="BZ45" s="74">
        <f t="shared" si="36"/>
        <v>6624129.1251631305</v>
      </c>
      <c r="CA45" s="74">
        <f t="shared" si="36"/>
        <v>6451403.100130504</v>
      </c>
      <c r="CB45" s="74">
        <f t="shared" si="36"/>
        <v>6278677.0750978775</v>
      </c>
      <c r="CC45" s="74">
        <f t="shared" si="36"/>
        <v>6105968.3226677552</v>
      </c>
      <c r="CD45" s="74">
        <f t="shared" si="36"/>
        <v>5933233.6613338776</v>
      </c>
      <c r="CE45" s="74">
        <f t="shared" si="36"/>
        <v>5760499</v>
      </c>
      <c r="CG45" s="117">
        <f t="shared" si="37"/>
        <v>6969690</v>
      </c>
      <c r="CH45" s="117">
        <f t="shared" si="38"/>
        <v>6796896.6061000004</v>
      </c>
      <c r="CI45" s="117">
        <f t="shared" si="38"/>
        <v>6624129.1251631305</v>
      </c>
      <c r="CJ45" s="117">
        <f t="shared" si="38"/>
        <v>6451403.100130504</v>
      </c>
      <c r="CK45" s="117">
        <f t="shared" si="38"/>
        <v>6278677.0750978775</v>
      </c>
      <c r="CL45" s="117">
        <f t="shared" si="38"/>
        <v>6105968.3226677552</v>
      </c>
      <c r="CM45" s="117">
        <f t="shared" si="38"/>
        <v>5933233.6613338776</v>
      </c>
      <c r="CN45" s="117">
        <f t="shared" si="38"/>
        <v>5760499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>
        <v>0</v>
      </c>
      <c r="H46" s="6">
        <v>20</v>
      </c>
      <c r="I46" s="2" t="s">
        <v>205</v>
      </c>
      <c r="J46" s="60"/>
      <c r="K46" s="61">
        <v>1415.87</v>
      </c>
      <c r="L46"/>
      <c r="M46" s="63">
        <v>182</v>
      </c>
      <c r="N46" s="64">
        <f t="shared" si="6"/>
        <v>54.6</v>
      </c>
      <c r="O46" s="64">
        <f t="shared" si="7"/>
        <v>849.52</v>
      </c>
      <c r="P46" s="64">
        <f t="shared" si="8"/>
        <v>0</v>
      </c>
      <c r="Q46" s="64">
        <f t="shared" si="9"/>
        <v>0</v>
      </c>
      <c r="R46" s="65">
        <f t="shared" si="10"/>
        <v>0.13</v>
      </c>
      <c r="S46" s="65">
        <f t="shared" si="11"/>
        <v>0</v>
      </c>
      <c r="T46" s="64">
        <f t="shared" si="12"/>
        <v>0</v>
      </c>
      <c r="U46" s="64">
        <f t="shared" si="13"/>
        <v>0</v>
      </c>
      <c r="V46">
        <v>23</v>
      </c>
      <c r="W46" s="64">
        <f t="shared" si="14"/>
        <v>5.75</v>
      </c>
      <c r="X46" s="27">
        <f t="shared" si="15"/>
        <v>54.6</v>
      </c>
      <c r="Y46" s="11">
        <f t="shared" si="16"/>
        <v>1476.2199999999998</v>
      </c>
      <c r="Z46" s="61">
        <v>1932535320.6700001</v>
      </c>
      <c r="AA46" s="63">
        <v>9613</v>
      </c>
      <c r="AB46" s="27">
        <f t="shared" si="17"/>
        <v>201033.53</v>
      </c>
      <c r="AC46" s="10">
        <f t="shared" si="18"/>
        <v>0.72964899999999999</v>
      </c>
      <c r="AD46" s="63">
        <v>158357</v>
      </c>
      <c r="AE46" s="10">
        <f t="shared" si="41"/>
        <v>1.0894839999999999</v>
      </c>
      <c r="AF46" s="10">
        <f t="shared" si="39"/>
        <v>0.16240099999999999</v>
      </c>
      <c r="AG46" s="66">
        <f t="shared" si="19"/>
        <v>0.16240099999999999</v>
      </c>
      <c r="AH46" s="67">
        <f t="shared" si="20"/>
        <v>0</v>
      </c>
      <c r="AI46" s="68">
        <f t="shared" si="21"/>
        <v>0.16240099999999999</v>
      </c>
      <c r="AJ46">
        <v>1417</v>
      </c>
      <c r="AK46">
        <v>13</v>
      </c>
      <c r="AL46" s="26">
        <f t="shared" si="22"/>
        <v>1842100</v>
      </c>
      <c r="AM46">
        <v>0</v>
      </c>
      <c r="AN46">
        <v>0</v>
      </c>
      <c r="AO46" s="26">
        <f t="shared" si="23"/>
        <v>0</v>
      </c>
      <c r="AP46" s="26">
        <f t="shared" si="24"/>
        <v>2762999</v>
      </c>
      <c r="AQ46" s="26">
        <f t="shared" si="40"/>
        <v>4605099</v>
      </c>
      <c r="AR46" s="69">
        <v>4359350</v>
      </c>
      <c r="AS46" s="69">
        <f t="shared" si="42"/>
        <v>4605099</v>
      </c>
      <c r="AT46" s="63">
        <v>4699203</v>
      </c>
      <c r="AU46" s="26">
        <f t="shared" si="25"/>
        <v>94104</v>
      </c>
      <c r="AV46" s="70" t="str">
        <f t="shared" si="26"/>
        <v>No</v>
      </c>
      <c r="AW46" s="69">
        <f t="shared" si="27"/>
        <v>0</v>
      </c>
      <c r="AX46" s="71">
        <f t="shared" si="28"/>
        <v>4699203</v>
      </c>
      <c r="AY46" s="72">
        <f t="shared" si="29"/>
        <v>4699203</v>
      </c>
      <c r="AZ46" s="115">
        <f t="shared" si="30"/>
        <v>0</v>
      </c>
      <c r="BA46" s="115"/>
      <c r="BB46" s="115">
        <f t="shared" si="31"/>
        <v>12016.241250962305</v>
      </c>
      <c r="BC46" s="74"/>
      <c r="BD46" s="74"/>
      <c r="BE46" s="74">
        <f t="shared" si="32"/>
        <v>-94104</v>
      </c>
      <c r="BF46" s="74">
        <f t="shared" si="33"/>
        <v>-94104</v>
      </c>
      <c r="BG46" s="74">
        <f t="shared" si="33"/>
        <v>-80656.538399999961</v>
      </c>
      <c r="BH46" s="74">
        <f t="shared" si="33"/>
        <v>-67211.093448719941</v>
      </c>
      <c r="BI46" s="74">
        <f t="shared" si="33"/>
        <v>-53768.87475897558</v>
      </c>
      <c r="BJ46" s="74">
        <f t="shared" si="33"/>
        <v>-40326.656069232151</v>
      </c>
      <c r="BK46" s="74">
        <f t="shared" si="33"/>
        <v>-26885.781601357274</v>
      </c>
      <c r="BL46" s="74">
        <f t="shared" si="33"/>
        <v>-13442.890800679103</v>
      </c>
      <c r="BO46" s="116">
        <f t="shared" si="34"/>
        <v>0</v>
      </c>
      <c r="BP46" s="116">
        <f t="shared" si="34"/>
        <v>-13447.461600000001</v>
      </c>
      <c r="BQ46" s="116">
        <f t="shared" si="34"/>
        <v>-13445.444951279993</v>
      </c>
      <c r="BR46" s="116">
        <f t="shared" si="34"/>
        <v>-13442.21868974399</v>
      </c>
      <c r="BS46" s="116">
        <f t="shared" si="34"/>
        <v>-13442.218689743895</v>
      </c>
      <c r="BT46" s="116">
        <f t="shared" si="34"/>
        <v>-13440.874467875075</v>
      </c>
      <c r="BU46" s="116">
        <f t="shared" si="34"/>
        <v>-13442.890800678637</v>
      </c>
      <c r="BV46" s="116">
        <f t="shared" si="34"/>
        <v>-13442.890800679103</v>
      </c>
      <c r="BX46" s="74">
        <f t="shared" si="35"/>
        <v>4699203</v>
      </c>
      <c r="BY46" s="74">
        <f t="shared" si="36"/>
        <v>4685755.5384</v>
      </c>
      <c r="BZ46" s="74">
        <f t="shared" si="36"/>
        <v>4672310.0934487199</v>
      </c>
      <c r="CA46" s="74">
        <f t="shared" si="36"/>
        <v>4658867.8747589756</v>
      </c>
      <c r="CB46" s="74">
        <f t="shared" si="36"/>
        <v>4645425.6560692322</v>
      </c>
      <c r="CC46" s="74">
        <f t="shared" si="36"/>
        <v>4631984.7816013573</v>
      </c>
      <c r="CD46" s="74">
        <f t="shared" si="36"/>
        <v>4618541.8908006791</v>
      </c>
      <c r="CE46" s="74">
        <f t="shared" si="36"/>
        <v>4605099</v>
      </c>
      <c r="CG46" s="117">
        <f t="shared" si="37"/>
        <v>4699203</v>
      </c>
      <c r="CH46" s="117">
        <f t="shared" si="38"/>
        <v>4685755.5384</v>
      </c>
      <c r="CI46" s="117">
        <f t="shared" si="38"/>
        <v>4672310.0934487199</v>
      </c>
      <c r="CJ46" s="117">
        <f t="shared" si="38"/>
        <v>4658867.8747589756</v>
      </c>
      <c r="CK46" s="117">
        <f t="shared" si="38"/>
        <v>4645425.6560692322</v>
      </c>
      <c r="CL46" s="117">
        <f t="shared" si="38"/>
        <v>4631984.7816013573</v>
      </c>
      <c r="CM46" s="117">
        <f t="shared" si="38"/>
        <v>4618541.8908006791</v>
      </c>
      <c r="CN46" s="117">
        <f t="shared" si="38"/>
        <v>4605099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>
        <v>0</v>
      </c>
      <c r="H47" s="6">
        <v>21</v>
      </c>
      <c r="I47" s="2" t="s">
        <v>206</v>
      </c>
      <c r="J47" s="60"/>
      <c r="K47" s="61">
        <v>96</v>
      </c>
      <c r="L47"/>
      <c r="M47" s="63">
        <v>31</v>
      </c>
      <c r="N47" s="64">
        <f t="shared" si="6"/>
        <v>9.3000000000000007</v>
      </c>
      <c r="O47" s="64">
        <f t="shared" si="7"/>
        <v>57.6</v>
      </c>
      <c r="P47" s="64">
        <f t="shared" si="8"/>
        <v>0</v>
      </c>
      <c r="Q47" s="64">
        <f t="shared" si="9"/>
        <v>0</v>
      </c>
      <c r="R47" s="65">
        <f t="shared" si="10"/>
        <v>0.32</v>
      </c>
      <c r="S47" s="65">
        <f t="shared" si="11"/>
        <v>0</v>
      </c>
      <c r="T47" s="64">
        <f t="shared" si="12"/>
        <v>0</v>
      </c>
      <c r="U47" s="64">
        <f t="shared" si="13"/>
        <v>0</v>
      </c>
      <c r="V47">
        <v>2</v>
      </c>
      <c r="W47" s="64">
        <f t="shared" si="14"/>
        <v>0.5</v>
      </c>
      <c r="X47" s="27">
        <f t="shared" si="15"/>
        <v>9.3000000000000007</v>
      </c>
      <c r="Y47" s="11">
        <f t="shared" si="16"/>
        <v>105.8</v>
      </c>
      <c r="Z47" s="61">
        <v>377527292.32999998</v>
      </c>
      <c r="AA47" s="63">
        <v>1140</v>
      </c>
      <c r="AB47" s="27">
        <f t="shared" si="17"/>
        <v>331164.28999999998</v>
      </c>
      <c r="AC47" s="10">
        <f t="shared" si="18"/>
        <v>1.2019569999999999</v>
      </c>
      <c r="AD47" s="63">
        <v>87000</v>
      </c>
      <c r="AE47" s="10">
        <f t="shared" si="41"/>
        <v>0.598553</v>
      </c>
      <c r="AF47" s="10">
        <f t="shared" si="39"/>
        <v>-2.0936E-2</v>
      </c>
      <c r="AG47" s="66">
        <f t="shared" si="19"/>
        <v>0.01</v>
      </c>
      <c r="AH47" s="67">
        <f t="shared" si="20"/>
        <v>0</v>
      </c>
      <c r="AI47" s="68">
        <f t="shared" si="21"/>
        <v>0.01</v>
      </c>
      <c r="AJ47">
        <v>30</v>
      </c>
      <c r="AK47">
        <v>4</v>
      </c>
      <c r="AL47" s="26">
        <f t="shared" si="22"/>
        <v>12000</v>
      </c>
      <c r="AM47">
        <v>0</v>
      </c>
      <c r="AN47">
        <v>0</v>
      </c>
      <c r="AO47" s="26">
        <f t="shared" si="23"/>
        <v>0</v>
      </c>
      <c r="AP47" s="26">
        <f t="shared" si="24"/>
        <v>12193</v>
      </c>
      <c r="AQ47" s="26">
        <f t="shared" si="40"/>
        <v>24193</v>
      </c>
      <c r="AR47" s="69">
        <v>177216</v>
      </c>
      <c r="AS47" s="69">
        <f t="shared" si="42"/>
        <v>24193</v>
      </c>
      <c r="AT47" s="63">
        <v>125752</v>
      </c>
      <c r="AU47" s="26">
        <f t="shared" si="25"/>
        <v>101559</v>
      </c>
      <c r="AV47" s="70" t="str">
        <f t="shared" si="26"/>
        <v>No</v>
      </c>
      <c r="AW47" s="69">
        <f t="shared" si="27"/>
        <v>0</v>
      </c>
      <c r="AX47" s="71">
        <f t="shared" si="28"/>
        <v>125752</v>
      </c>
      <c r="AY47" s="72">
        <f t="shared" si="29"/>
        <v>125752</v>
      </c>
      <c r="AZ47" s="115">
        <f t="shared" si="30"/>
        <v>0</v>
      </c>
      <c r="BA47" s="115"/>
      <c r="BB47" s="115">
        <f t="shared" si="31"/>
        <v>12701.510416666666</v>
      </c>
      <c r="BC47" s="74"/>
      <c r="BD47" s="74"/>
      <c r="BE47" s="74">
        <f t="shared" si="32"/>
        <v>-101559</v>
      </c>
      <c r="BF47" s="74">
        <f t="shared" si="33"/>
        <v>-101559</v>
      </c>
      <c r="BG47" s="74">
        <f t="shared" si="33"/>
        <v>-87046.218900000007</v>
      </c>
      <c r="BH47" s="74">
        <f t="shared" si="33"/>
        <v>-72535.614209370004</v>
      </c>
      <c r="BI47" s="74">
        <f t="shared" si="33"/>
        <v>-58028.491367495997</v>
      </c>
      <c r="BJ47" s="74">
        <f t="shared" si="33"/>
        <v>-43521.368525622005</v>
      </c>
      <c r="BK47" s="74">
        <f t="shared" si="33"/>
        <v>-29015.696396032188</v>
      </c>
      <c r="BL47" s="74">
        <f t="shared" si="33"/>
        <v>-14507.848198016094</v>
      </c>
      <c r="BO47" s="116">
        <f t="shared" si="34"/>
        <v>0</v>
      </c>
      <c r="BP47" s="116">
        <f t="shared" si="34"/>
        <v>-14512.7811</v>
      </c>
      <c r="BQ47" s="116">
        <f t="shared" si="34"/>
        <v>-14510.60469063</v>
      </c>
      <c r="BR47" s="116">
        <f t="shared" si="34"/>
        <v>-14507.122841874001</v>
      </c>
      <c r="BS47" s="116">
        <f t="shared" si="34"/>
        <v>-14507.122841873999</v>
      </c>
      <c r="BT47" s="116">
        <f t="shared" si="34"/>
        <v>-14505.672129589813</v>
      </c>
      <c r="BU47" s="116">
        <f t="shared" si="34"/>
        <v>-14507.848198016094</v>
      </c>
      <c r="BV47" s="116">
        <f t="shared" si="34"/>
        <v>-14507.848198016094</v>
      </c>
      <c r="BX47" s="74">
        <f t="shared" si="35"/>
        <v>125752</v>
      </c>
      <c r="BY47" s="74">
        <f t="shared" si="36"/>
        <v>111239.21890000001</v>
      </c>
      <c r="BZ47" s="74">
        <f t="shared" si="36"/>
        <v>96728.614209370004</v>
      </c>
      <c r="CA47" s="74">
        <f t="shared" si="36"/>
        <v>82221.491367495997</v>
      </c>
      <c r="CB47" s="74">
        <f t="shared" si="36"/>
        <v>67714.368525622005</v>
      </c>
      <c r="CC47" s="74">
        <f t="shared" si="36"/>
        <v>53208.696396032188</v>
      </c>
      <c r="CD47" s="74">
        <f t="shared" si="36"/>
        <v>38700.848198016094</v>
      </c>
      <c r="CE47" s="74">
        <f t="shared" si="36"/>
        <v>24193</v>
      </c>
      <c r="CG47" s="117">
        <f t="shared" si="37"/>
        <v>125752</v>
      </c>
      <c r="CH47" s="117">
        <f t="shared" si="38"/>
        <v>111239.21890000001</v>
      </c>
      <c r="CI47" s="117">
        <f t="shared" si="38"/>
        <v>96728.614209370004</v>
      </c>
      <c r="CJ47" s="117">
        <f t="shared" si="38"/>
        <v>82221.491367495997</v>
      </c>
      <c r="CK47" s="117">
        <f t="shared" si="38"/>
        <v>67714.368525622005</v>
      </c>
      <c r="CL47" s="117">
        <f t="shared" si="38"/>
        <v>53208.696396032188</v>
      </c>
      <c r="CM47" s="117">
        <f t="shared" si="38"/>
        <v>38700.848198016094</v>
      </c>
      <c r="CN47" s="117">
        <f t="shared" si="38"/>
        <v>24193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>
        <v>0</v>
      </c>
      <c r="H48" s="6">
        <v>22</v>
      </c>
      <c r="I48" s="2" t="s">
        <v>208</v>
      </c>
      <c r="J48" s="60"/>
      <c r="K48" s="61">
        <v>623.36</v>
      </c>
      <c r="L48"/>
      <c r="M48" s="63">
        <v>185</v>
      </c>
      <c r="N48" s="64">
        <f t="shared" si="6"/>
        <v>55.5</v>
      </c>
      <c r="O48" s="64">
        <f t="shared" si="7"/>
        <v>374.02</v>
      </c>
      <c r="P48" s="64">
        <f t="shared" si="8"/>
        <v>0</v>
      </c>
      <c r="Q48" s="64">
        <f t="shared" si="9"/>
        <v>0</v>
      </c>
      <c r="R48" s="65">
        <f t="shared" si="10"/>
        <v>0.3</v>
      </c>
      <c r="S48" s="65">
        <f t="shared" si="11"/>
        <v>0</v>
      </c>
      <c r="T48" s="64">
        <f t="shared" si="12"/>
        <v>0</v>
      </c>
      <c r="U48" s="64">
        <f t="shared" si="13"/>
        <v>0</v>
      </c>
      <c r="V48">
        <v>9</v>
      </c>
      <c r="W48" s="64">
        <f t="shared" si="14"/>
        <v>2.25</v>
      </c>
      <c r="X48" s="27">
        <f t="shared" si="15"/>
        <v>55.5</v>
      </c>
      <c r="Y48" s="11">
        <f t="shared" si="16"/>
        <v>681.11</v>
      </c>
      <c r="Z48" s="61">
        <v>874848459.33000004</v>
      </c>
      <c r="AA48" s="63">
        <v>5082</v>
      </c>
      <c r="AB48" s="27">
        <f t="shared" si="17"/>
        <v>172146.49</v>
      </c>
      <c r="AC48" s="10">
        <f t="shared" si="18"/>
        <v>0.62480400000000003</v>
      </c>
      <c r="AD48" s="63">
        <v>99487</v>
      </c>
      <c r="AE48" s="10">
        <f t="shared" si="41"/>
        <v>0.68446300000000004</v>
      </c>
      <c r="AF48" s="10">
        <f t="shared" si="39"/>
        <v>0.357298</v>
      </c>
      <c r="AG48" s="66">
        <f t="shared" si="19"/>
        <v>0.357298</v>
      </c>
      <c r="AH48" s="67">
        <f t="shared" si="20"/>
        <v>0</v>
      </c>
      <c r="AI48" s="68">
        <f t="shared" si="21"/>
        <v>0.357298</v>
      </c>
      <c r="AJ48">
        <v>0</v>
      </c>
      <c r="AK48">
        <v>0</v>
      </c>
      <c r="AL48" s="26">
        <f t="shared" si="22"/>
        <v>0</v>
      </c>
      <c r="AM48">
        <v>121</v>
      </c>
      <c r="AN48" s="181">
        <v>4</v>
      </c>
      <c r="AO48" s="26">
        <f t="shared" si="23"/>
        <v>48400</v>
      </c>
      <c r="AP48" s="26">
        <f t="shared" si="24"/>
        <v>2804715</v>
      </c>
      <c r="AQ48" s="26">
        <f t="shared" si="40"/>
        <v>2853115</v>
      </c>
      <c r="AR48" s="69">
        <v>4665608</v>
      </c>
      <c r="AS48" s="69">
        <f t="shared" si="42"/>
        <v>2853115</v>
      </c>
      <c r="AT48" s="63">
        <v>4004835</v>
      </c>
      <c r="AU48" s="26">
        <f t="shared" si="25"/>
        <v>1151720</v>
      </c>
      <c r="AV48" s="70" t="str">
        <f t="shared" si="26"/>
        <v>No</v>
      </c>
      <c r="AW48" s="69">
        <f t="shared" si="27"/>
        <v>0</v>
      </c>
      <c r="AX48" s="71">
        <f t="shared" si="28"/>
        <v>4004835</v>
      </c>
      <c r="AY48" s="72">
        <f t="shared" si="29"/>
        <v>4004835</v>
      </c>
      <c r="AZ48" s="115">
        <f t="shared" si="30"/>
        <v>0</v>
      </c>
      <c r="BA48" s="115"/>
      <c r="BB48" s="115">
        <f t="shared" si="31"/>
        <v>12592.711675436345</v>
      </c>
      <c r="BC48" s="74"/>
      <c r="BD48" s="74"/>
      <c r="BE48" s="74">
        <f t="shared" si="32"/>
        <v>-1151720</v>
      </c>
      <c r="BF48" s="74">
        <f t="shared" si="33"/>
        <v>-1151720</v>
      </c>
      <c r="BG48" s="74">
        <f t="shared" si="33"/>
        <v>-987139.21199999982</v>
      </c>
      <c r="BH48" s="74">
        <f t="shared" si="33"/>
        <v>-822583.10535959993</v>
      </c>
      <c r="BI48" s="74">
        <f t="shared" si="33"/>
        <v>-658066.48428768013</v>
      </c>
      <c r="BJ48" s="74">
        <f t="shared" si="33"/>
        <v>-493549.86321576033</v>
      </c>
      <c r="BK48" s="74">
        <f t="shared" si="33"/>
        <v>-329049.69380594743</v>
      </c>
      <c r="BL48" s="74">
        <f t="shared" si="33"/>
        <v>-164524.84690297395</v>
      </c>
      <c r="BO48" s="116">
        <f t="shared" si="34"/>
        <v>0</v>
      </c>
      <c r="BP48" s="116">
        <f t="shared" si="34"/>
        <v>-164580.788</v>
      </c>
      <c r="BQ48" s="116">
        <f t="shared" si="34"/>
        <v>-164556.10664039996</v>
      </c>
      <c r="BR48" s="116">
        <f t="shared" si="34"/>
        <v>-164516.62107192</v>
      </c>
      <c r="BS48" s="116">
        <f t="shared" si="34"/>
        <v>-164516.62107192003</v>
      </c>
      <c r="BT48" s="116">
        <f t="shared" si="34"/>
        <v>-164500.16940981292</v>
      </c>
      <c r="BU48" s="116">
        <f t="shared" si="34"/>
        <v>-164524.84690297372</v>
      </c>
      <c r="BV48" s="116">
        <f t="shared" si="34"/>
        <v>-164524.84690297395</v>
      </c>
      <c r="BX48" s="74">
        <f t="shared" si="35"/>
        <v>4004835</v>
      </c>
      <c r="BY48" s="74">
        <f t="shared" si="36"/>
        <v>3840254.2119999998</v>
      </c>
      <c r="BZ48" s="74">
        <f t="shared" si="36"/>
        <v>3675698.1053595999</v>
      </c>
      <c r="CA48" s="74">
        <f t="shared" si="36"/>
        <v>3511181.4842876801</v>
      </c>
      <c r="CB48" s="74">
        <f t="shared" si="36"/>
        <v>3346664.8632157603</v>
      </c>
      <c r="CC48" s="74">
        <f t="shared" si="36"/>
        <v>3182164.6938059474</v>
      </c>
      <c r="CD48" s="74">
        <f t="shared" si="36"/>
        <v>3017639.8469029739</v>
      </c>
      <c r="CE48" s="74">
        <f t="shared" si="36"/>
        <v>2853115</v>
      </c>
      <c r="CG48" s="117">
        <f t="shared" si="37"/>
        <v>4004835</v>
      </c>
      <c r="CH48" s="117">
        <f t="shared" si="38"/>
        <v>3840254.2119999998</v>
      </c>
      <c r="CI48" s="117">
        <f t="shared" si="38"/>
        <v>3675698.1053595999</v>
      </c>
      <c r="CJ48" s="117">
        <f t="shared" si="38"/>
        <v>3511181.4842876801</v>
      </c>
      <c r="CK48" s="117">
        <f t="shared" si="38"/>
        <v>3346664.8632157603</v>
      </c>
      <c r="CL48" s="117">
        <f t="shared" si="38"/>
        <v>3182164.6938059474</v>
      </c>
      <c r="CM48" s="117">
        <f t="shared" si="38"/>
        <v>3017639.8469029739</v>
      </c>
      <c r="CN48" s="117">
        <f t="shared" si="38"/>
        <v>2853115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>
        <v>0</v>
      </c>
      <c r="H49" s="6">
        <v>23</v>
      </c>
      <c r="I49" s="2" t="s">
        <v>209</v>
      </c>
      <c r="J49" s="60"/>
      <c r="K49" s="61">
        <v>1420.28</v>
      </c>
      <c r="L49"/>
      <c r="M49" s="63">
        <v>216</v>
      </c>
      <c r="N49" s="64">
        <f t="shared" si="6"/>
        <v>64.8</v>
      </c>
      <c r="O49" s="64">
        <f t="shared" si="7"/>
        <v>852.17</v>
      </c>
      <c r="P49" s="64">
        <f t="shared" si="8"/>
        <v>0</v>
      </c>
      <c r="Q49" s="64">
        <f t="shared" si="9"/>
        <v>0</v>
      </c>
      <c r="R49" s="65">
        <f t="shared" si="10"/>
        <v>0.15</v>
      </c>
      <c r="S49" s="65">
        <f t="shared" si="11"/>
        <v>0</v>
      </c>
      <c r="T49" s="64">
        <f t="shared" si="12"/>
        <v>0</v>
      </c>
      <c r="U49" s="64">
        <f t="shared" si="13"/>
        <v>0</v>
      </c>
      <c r="V49">
        <v>9</v>
      </c>
      <c r="W49" s="64">
        <f t="shared" si="14"/>
        <v>2.25</v>
      </c>
      <c r="X49" s="27">
        <f t="shared" si="15"/>
        <v>64.8</v>
      </c>
      <c r="Y49" s="11">
        <f t="shared" si="16"/>
        <v>1487.33</v>
      </c>
      <c r="Z49" s="61">
        <v>2252874785.6700001</v>
      </c>
      <c r="AA49" s="63">
        <v>10108</v>
      </c>
      <c r="AB49" s="27">
        <f t="shared" si="17"/>
        <v>222880.37</v>
      </c>
      <c r="AC49" s="10">
        <f t="shared" si="18"/>
        <v>0.80894200000000005</v>
      </c>
      <c r="AD49" s="63">
        <v>127941</v>
      </c>
      <c r="AE49" s="10">
        <f t="shared" si="41"/>
        <v>0.88022400000000001</v>
      </c>
      <c r="AF49" s="10">
        <f t="shared" si="39"/>
        <v>0.16967299999999999</v>
      </c>
      <c r="AG49" s="66">
        <f t="shared" si="19"/>
        <v>0.16967299999999999</v>
      </c>
      <c r="AH49" s="67">
        <f t="shared" si="20"/>
        <v>0</v>
      </c>
      <c r="AI49" s="68">
        <f t="shared" si="21"/>
        <v>0.16967299999999999</v>
      </c>
      <c r="AJ49">
        <v>0</v>
      </c>
      <c r="AK49">
        <v>0</v>
      </c>
      <c r="AL49" s="26">
        <f t="shared" si="22"/>
        <v>0</v>
      </c>
      <c r="AM49">
        <v>0</v>
      </c>
      <c r="AN49">
        <v>0</v>
      </c>
      <c r="AO49" s="26">
        <f t="shared" si="23"/>
        <v>0</v>
      </c>
      <c r="AP49" s="26">
        <f t="shared" si="24"/>
        <v>2908446</v>
      </c>
      <c r="AQ49" s="26">
        <f t="shared" si="40"/>
        <v>2908446</v>
      </c>
      <c r="AR49" s="69">
        <v>3403900</v>
      </c>
      <c r="AS49" s="69">
        <f t="shared" si="42"/>
        <v>2908446</v>
      </c>
      <c r="AT49" s="63">
        <v>4068515</v>
      </c>
      <c r="AU49" s="26">
        <f t="shared" si="25"/>
        <v>1160069</v>
      </c>
      <c r="AV49" s="70" t="str">
        <f t="shared" si="26"/>
        <v>No</v>
      </c>
      <c r="AW49" s="69">
        <f t="shared" si="27"/>
        <v>0</v>
      </c>
      <c r="AX49" s="71">
        <f t="shared" si="28"/>
        <v>4068515</v>
      </c>
      <c r="AY49" s="72">
        <f t="shared" si="29"/>
        <v>4068515</v>
      </c>
      <c r="AZ49" s="115">
        <f t="shared" si="30"/>
        <v>0</v>
      </c>
      <c r="BA49" s="115"/>
      <c r="BB49" s="115">
        <f t="shared" si="31"/>
        <v>12069.083737009603</v>
      </c>
      <c r="BC49" s="74"/>
      <c r="BD49" s="74"/>
      <c r="BE49" s="74">
        <f t="shared" si="32"/>
        <v>-1160069</v>
      </c>
      <c r="BF49" s="74">
        <f t="shared" si="33"/>
        <v>-1160069</v>
      </c>
      <c r="BG49" s="74">
        <f t="shared" si="33"/>
        <v>-994295.13989999983</v>
      </c>
      <c r="BH49" s="74">
        <f t="shared" si="33"/>
        <v>-828546.14007866988</v>
      </c>
      <c r="BI49" s="74">
        <f t="shared" si="33"/>
        <v>-662836.912062936</v>
      </c>
      <c r="BJ49" s="74">
        <f t="shared" si="33"/>
        <v>-497127.68404720211</v>
      </c>
      <c r="BK49" s="74">
        <f t="shared" si="33"/>
        <v>-331435.0269542695</v>
      </c>
      <c r="BL49" s="74">
        <f t="shared" si="33"/>
        <v>-165717.51347713452</v>
      </c>
      <c r="BO49" s="116">
        <f t="shared" si="34"/>
        <v>0</v>
      </c>
      <c r="BP49" s="116">
        <f t="shared" si="34"/>
        <v>-165773.86009999999</v>
      </c>
      <c r="BQ49" s="116">
        <f t="shared" si="34"/>
        <v>-165748.99982132996</v>
      </c>
      <c r="BR49" s="116">
        <f t="shared" si="34"/>
        <v>-165709.228015734</v>
      </c>
      <c r="BS49" s="116">
        <f t="shared" si="34"/>
        <v>-165709.228015734</v>
      </c>
      <c r="BT49" s="116">
        <f t="shared" si="34"/>
        <v>-165692.65709293247</v>
      </c>
      <c r="BU49" s="116">
        <f t="shared" si="34"/>
        <v>-165717.51347713475</v>
      </c>
      <c r="BV49" s="116">
        <f t="shared" si="34"/>
        <v>-165717.51347713452</v>
      </c>
      <c r="BX49" s="74">
        <f t="shared" si="35"/>
        <v>4068515</v>
      </c>
      <c r="BY49" s="74">
        <f t="shared" si="36"/>
        <v>3902741.1398999998</v>
      </c>
      <c r="BZ49" s="74">
        <f t="shared" si="36"/>
        <v>3736992.1400786699</v>
      </c>
      <c r="CA49" s="74">
        <f t="shared" si="36"/>
        <v>3571282.912062936</v>
      </c>
      <c r="CB49" s="74">
        <f t="shared" si="36"/>
        <v>3405573.6840472021</v>
      </c>
      <c r="CC49" s="74">
        <f t="shared" si="36"/>
        <v>3239881.0269542695</v>
      </c>
      <c r="CD49" s="74">
        <f t="shared" si="36"/>
        <v>3074163.5134771345</v>
      </c>
      <c r="CE49" s="74">
        <f t="shared" si="36"/>
        <v>2908446</v>
      </c>
      <c r="CG49" s="117">
        <f t="shared" si="37"/>
        <v>4068515</v>
      </c>
      <c r="CH49" s="117">
        <f t="shared" si="38"/>
        <v>3902741.1398999998</v>
      </c>
      <c r="CI49" s="117">
        <f t="shared" si="38"/>
        <v>3736992.1400786699</v>
      </c>
      <c r="CJ49" s="117">
        <f t="shared" si="38"/>
        <v>3571282.912062936</v>
      </c>
      <c r="CK49" s="117">
        <f t="shared" si="38"/>
        <v>3405573.6840472021</v>
      </c>
      <c r="CL49" s="117">
        <f t="shared" si="38"/>
        <v>3239881.0269542695</v>
      </c>
      <c r="CM49" s="117">
        <f t="shared" si="38"/>
        <v>3074163.5134771345</v>
      </c>
      <c r="CN49" s="117">
        <f t="shared" si="38"/>
        <v>2908446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>
        <v>41</v>
      </c>
      <c r="H50" s="6">
        <v>24</v>
      </c>
      <c r="I50" s="2" t="s">
        <v>210</v>
      </c>
      <c r="J50" s="60"/>
      <c r="K50" s="61">
        <v>247.21</v>
      </c>
      <c r="L50"/>
      <c r="M50" s="63">
        <v>85</v>
      </c>
      <c r="N50" s="64">
        <f t="shared" si="6"/>
        <v>25.5</v>
      </c>
      <c r="O50" s="64">
        <f t="shared" si="7"/>
        <v>148.33000000000001</v>
      </c>
      <c r="P50" s="64">
        <f t="shared" si="8"/>
        <v>0</v>
      </c>
      <c r="Q50" s="64">
        <f t="shared" si="9"/>
        <v>0</v>
      </c>
      <c r="R50" s="65">
        <f t="shared" si="10"/>
        <v>0.34</v>
      </c>
      <c r="S50" s="65">
        <f t="shared" si="11"/>
        <v>0</v>
      </c>
      <c r="T50" s="64">
        <f t="shared" si="12"/>
        <v>0</v>
      </c>
      <c r="U50" s="64">
        <f t="shared" si="13"/>
        <v>0</v>
      </c>
      <c r="V50">
        <v>2</v>
      </c>
      <c r="W50" s="64">
        <f t="shared" si="14"/>
        <v>0.5</v>
      </c>
      <c r="X50" s="27">
        <f t="shared" si="15"/>
        <v>25.5</v>
      </c>
      <c r="Y50" s="11">
        <f t="shared" si="16"/>
        <v>273.21000000000004</v>
      </c>
      <c r="Z50" s="61">
        <v>373265865.67000002</v>
      </c>
      <c r="AA50" s="63">
        <v>2168</v>
      </c>
      <c r="AB50" s="27">
        <f t="shared" si="17"/>
        <v>172170.6</v>
      </c>
      <c r="AC50" s="10">
        <f t="shared" si="18"/>
        <v>0.62489099999999997</v>
      </c>
      <c r="AD50" s="63">
        <v>96582</v>
      </c>
      <c r="AE50" s="10">
        <f t="shared" si="41"/>
        <v>0.66447699999999998</v>
      </c>
      <c r="AF50" s="10">
        <f t="shared" si="39"/>
        <v>0.36323299999999997</v>
      </c>
      <c r="AG50" s="66">
        <f t="shared" si="19"/>
        <v>0.36323299999999997</v>
      </c>
      <c r="AH50" s="67">
        <f t="shared" si="20"/>
        <v>0</v>
      </c>
      <c r="AI50" s="68">
        <f t="shared" si="21"/>
        <v>0.36323299999999997</v>
      </c>
      <c r="AJ50">
        <v>102</v>
      </c>
      <c r="AK50">
        <v>6</v>
      </c>
      <c r="AL50" s="26">
        <f t="shared" si="22"/>
        <v>61200</v>
      </c>
      <c r="AM50">
        <v>0</v>
      </c>
      <c r="AN50">
        <v>0</v>
      </c>
      <c r="AO50" s="26">
        <f t="shared" si="23"/>
        <v>0</v>
      </c>
      <c r="AP50" s="26">
        <f t="shared" si="24"/>
        <v>1143728</v>
      </c>
      <c r="AQ50" s="26">
        <f t="shared" si="40"/>
        <v>1204928</v>
      </c>
      <c r="AR50" s="69">
        <v>1856992</v>
      </c>
      <c r="AS50" s="69">
        <f t="shared" si="42"/>
        <v>1204928</v>
      </c>
      <c r="AT50" s="63">
        <v>1652147</v>
      </c>
      <c r="AU50" s="26">
        <f t="shared" si="25"/>
        <v>447219</v>
      </c>
      <c r="AV50" s="70" t="str">
        <f t="shared" si="26"/>
        <v>No</v>
      </c>
      <c r="AW50" s="69">
        <f t="shared" si="27"/>
        <v>0</v>
      </c>
      <c r="AX50" s="71">
        <f t="shared" si="28"/>
        <v>1652147</v>
      </c>
      <c r="AY50" s="72">
        <f t="shared" si="29"/>
        <v>1652147</v>
      </c>
      <c r="AZ50" s="115">
        <f t="shared" si="30"/>
        <v>0</v>
      </c>
      <c r="BA50" s="115"/>
      <c r="BB50" s="115">
        <f t="shared" si="31"/>
        <v>12737.127341126979</v>
      </c>
      <c r="BC50" s="74"/>
      <c r="BD50" s="74"/>
      <c r="BE50" s="74">
        <f t="shared" si="32"/>
        <v>-447219</v>
      </c>
      <c r="BF50" s="74">
        <f t="shared" si="33"/>
        <v>-447219</v>
      </c>
      <c r="BG50" s="74">
        <f t="shared" si="33"/>
        <v>-383311.40489999996</v>
      </c>
      <c r="BH50" s="74">
        <f t="shared" si="33"/>
        <v>-319413.39370316989</v>
      </c>
      <c r="BI50" s="74">
        <f t="shared" si="33"/>
        <v>-255530.714962536</v>
      </c>
      <c r="BJ50" s="74">
        <f t="shared" si="33"/>
        <v>-191648.03622190189</v>
      </c>
      <c r="BK50" s="74">
        <f t="shared" si="33"/>
        <v>-127771.74574914202</v>
      </c>
      <c r="BL50" s="74">
        <f t="shared" si="33"/>
        <v>-63885.87287457101</v>
      </c>
      <c r="BO50" s="116">
        <f t="shared" si="34"/>
        <v>0</v>
      </c>
      <c r="BP50" s="116">
        <f t="shared" si="34"/>
        <v>-63907.595099999999</v>
      </c>
      <c r="BQ50" s="116">
        <f t="shared" si="34"/>
        <v>-63898.01119682999</v>
      </c>
      <c r="BR50" s="116">
        <f t="shared" si="34"/>
        <v>-63882.678740633979</v>
      </c>
      <c r="BS50" s="116">
        <f t="shared" si="34"/>
        <v>-63882.678740634001</v>
      </c>
      <c r="BT50" s="116">
        <f t="shared" si="34"/>
        <v>-63876.290472759894</v>
      </c>
      <c r="BU50" s="116">
        <f t="shared" si="34"/>
        <v>-63885.87287457101</v>
      </c>
      <c r="BV50" s="116">
        <f t="shared" si="34"/>
        <v>-63885.87287457101</v>
      </c>
      <c r="BX50" s="74">
        <f t="shared" si="35"/>
        <v>1652147</v>
      </c>
      <c r="BY50" s="74">
        <f t="shared" si="36"/>
        <v>1588239.4049</v>
      </c>
      <c r="BZ50" s="74">
        <f t="shared" si="36"/>
        <v>1524341.3937031699</v>
      </c>
      <c r="CA50" s="74">
        <f t="shared" si="36"/>
        <v>1460458.714962536</v>
      </c>
      <c r="CB50" s="74">
        <f t="shared" si="36"/>
        <v>1396576.0362219019</v>
      </c>
      <c r="CC50" s="74">
        <f t="shared" si="36"/>
        <v>1332699.745749142</v>
      </c>
      <c r="CD50" s="74">
        <f t="shared" si="36"/>
        <v>1268813.872874571</v>
      </c>
      <c r="CE50" s="74">
        <f t="shared" si="36"/>
        <v>1204928</v>
      </c>
      <c r="CG50" s="117">
        <f t="shared" si="37"/>
        <v>1652147</v>
      </c>
      <c r="CH50" s="117">
        <f t="shared" si="38"/>
        <v>1588239.4049</v>
      </c>
      <c r="CI50" s="117">
        <f t="shared" si="38"/>
        <v>1524341.3937031699</v>
      </c>
      <c r="CJ50" s="117">
        <f t="shared" si="38"/>
        <v>1460458.714962536</v>
      </c>
      <c r="CK50" s="117">
        <f t="shared" si="38"/>
        <v>1396576.0362219019</v>
      </c>
      <c r="CL50" s="117">
        <f t="shared" si="38"/>
        <v>1332699.745749142</v>
      </c>
      <c r="CM50" s="117">
        <f t="shared" si="38"/>
        <v>1268813.872874571</v>
      </c>
      <c r="CN50" s="117">
        <f t="shared" si="38"/>
        <v>1204928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>
        <v>0</v>
      </c>
      <c r="H51" s="6">
        <v>25</v>
      </c>
      <c r="I51" s="2" t="s">
        <v>211</v>
      </c>
      <c r="J51" s="60"/>
      <c r="K51" s="61">
        <v>4258.47</v>
      </c>
      <c r="L51"/>
      <c r="M51" s="63">
        <v>735</v>
      </c>
      <c r="N51" s="64">
        <f t="shared" si="6"/>
        <v>220.5</v>
      </c>
      <c r="O51" s="64">
        <f t="shared" si="7"/>
        <v>2555.08</v>
      </c>
      <c r="P51" s="64">
        <f t="shared" si="8"/>
        <v>0</v>
      </c>
      <c r="Q51" s="64">
        <f t="shared" si="9"/>
        <v>0</v>
      </c>
      <c r="R51" s="65">
        <f t="shared" si="10"/>
        <v>0.17</v>
      </c>
      <c r="S51" s="65">
        <f t="shared" si="11"/>
        <v>0</v>
      </c>
      <c r="T51" s="64">
        <f t="shared" si="12"/>
        <v>0</v>
      </c>
      <c r="U51" s="64">
        <f t="shared" si="13"/>
        <v>0</v>
      </c>
      <c r="V51">
        <v>171</v>
      </c>
      <c r="W51" s="64">
        <f t="shared" si="14"/>
        <v>42.75</v>
      </c>
      <c r="X51" s="27">
        <f t="shared" si="15"/>
        <v>220.5</v>
      </c>
      <c r="Y51" s="11">
        <f t="shared" si="16"/>
        <v>4521.72</v>
      </c>
      <c r="Z51" s="61">
        <v>5847283707.6700001</v>
      </c>
      <c r="AA51" s="63">
        <v>28852</v>
      </c>
      <c r="AB51" s="27">
        <f t="shared" si="17"/>
        <v>202664.76</v>
      </c>
      <c r="AC51" s="10">
        <f t="shared" si="18"/>
        <v>0.73556999999999995</v>
      </c>
      <c r="AD51" s="63">
        <v>150787</v>
      </c>
      <c r="AE51" s="10">
        <f t="shared" si="41"/>
        <v>1.0374030000000001</v>
      </c>
      <c r="AF51" s="10">
        <f t="shared" si="39"/>
        <v>0.17388000000000001</v>
      </c>
      <c r="AG51" s="66">
        <f t="shared" si="19"/>
        <v>0.17388000000000001</v>
      </c>
      <c r="AH51" s="67">
        <f t="shared" si="20"/>
        <v>0</v>
      </c>
      <c r="AI51" s="68">
        <f t="shared" si="21"/>
        <v>0.17388000000000001</v>
      </c>
      <c r="AJ51">
        <v>0</v>
      </c>
      <c r="AK51">
        <v>0</v>
      </c>
      <c r="AL51" s="26">
        <f t="shared" si="22"/>
        <v>0</v>
      </c>
      <c r="AM51">
        <v>0</v>
      </c>
      <c r="AN51">
        <v>0</v>
      </c>
      <c r="AO51" s="26">
        <f t="shared" si="23"/>
        <v>0</v>
      </c>
      <c r="AP51" s="26">
        <f t="shared" si="24"/>
        <v>9061378</v>
      </c>
      <c r="AQ51" s="26">
        <f t="shared" si="40"/>
        <v>9061378</v>
      </c>
      <c r="AR51" s="69">
        <v>9436665</v>
      </c>
      <c r="AS51" s="69">
        <f t="shared" si="42"/>
        <v>9061378</v>
      </c>
      <c r="AT51" s="63">
        <v>9439993</v>
      </c>
      <c r="AU51" s="26">
        <f t="shared" si="25"/>
        <v>378615</v>
      </c>
      <c r="AV51" s="70" t="str">
        <f t="shared" si="26"/>
        <v>No</v>
      </c>
      <c r="AW51" s="69">
        <f t="shared" si="27"/>
        <v>0</v>
      </c>
      <c r="AX51" s="71">
        <f t="shared" si="28"/>
        <v>9439993</v>
      </c>
      <c r="AY51" s="72">
        <f t="shared" si="29"/>
        <v>9439993</v>
      </c>
      <c r="AZ51" s="115">
        <f t="shared" si="30"/>
        <v>0</v>
      </c>
      <c r="BA51" s="115"/>
      <c r="BB51" s="115">
        <f t="shared" si="31"/>
        <v>12237.452183530704</v>
      </c>
      <c r="BC51" s="74"/>
      <c r="BD51" s="74"/>
      <c r="BE51" s="74">
        <f t="shared" si="32"/>
        <v>-378615</v>
      </c>
      <c r="BF51" s="74">
        <f t="shared" si="33"/>
        <v>-378615</v>
      </c>
      <c r="BG51" s="74">
        <f t="shared" si="33"/>
        <v>-324510.91650000028</v>
      </c>
      <c r="BH51" s="74">
        <f t="shared" si="33"/>
        <v>-270414.94671945088</v>
      </c>
      <c r="BI51" s="74">
        <f t="shared" si="33"/>
        <v>-216331.95737555996</v>
      </c>
      <c r="BJ51" s="74">
        <f t="shared" si="33"/>
        <v>-162248.9680316709</v>
      </c>
      <c r="BK51" s="74">
        <f t="shared" si="33"/>
        <v>-108171.38698671572</v>
      </c>
      <c r="BL51" s="74">
        <f t="shared" si="33"/>
        <v>-54085.693493358791</v>
      </c>
      <c r="BO51" s="116">
        <f t="shared" si="34"/>
        <v>0</v>
      </c>
      <c r="BP51" s="116">
        <f t="shared" si="34"/>
        <v>-54104.083500000001</v>
      </c>
      <c r="BQ51" s="116">
        <f t="shared" si="34"/>
        <v>-54095.96978055004</v>
      </c>
      <c r="BR51" s="116">
        <f t="shared" si="34"/>
        <v>-54082.989343890178</v>
      </c>
      <c r="BS51" s="116">
        <f t="shared" si="34"/>
        <v>-54082.989343889989</v>
      </c>
      <c r="BT51" s="116">
        <f t="shared" si="34"/>
        <v>-54077.581044955907</v>
      </c>
      <c r="BU51" s="116">
        <f t="shared" si="34"/>
        <v>-54085.69349335786</v>
      </c>
      <c r="BV51" s="116">
        <f t="shared" si="34"/>
        <v>-54085.693493358791</v>
      </c>
      <c r="BX51" s="74">
        <f t="shared" si="35"/>
        <v>9439993</v>
      </c>
      <c r="BY51" s="74">
        <f t="shared" si="36"/>
        <v>9385888.9165000003</v>
      </c>
      <c r="BZ51" s="74">
        <f t="shared" si="36"/>
        <v>9331792.9467194509</v>
      </c>
      <c r="CA51" s="74">
        <f t="shared" si="36"/>
        <v>9277709.95737556</v>
      </c>
      <c r="CB51" s="74">
        <f t="shared" si="36"/>
        <v>9223626.9680316709</v>
      </c>
      <c r="CC51" s="74">
        <f t="shared" si="36"/>
        <v>9169549.3869867157</v>
      </c>
      <c r="CD51" s="74">
        <f t="shared" si="36"/>
        <v>9115463.6934933588</v>
      </c>
      <c r="CE51" s="74">
        <f t="shared" si="36"/>
        <v>9061378</v>
      </c>
      <c r="CG51" s="117">
        <f t="shared" si="37"/>
        <v>9439993</v>
      </c>
      <c r="CH51" s="117">
        <f t="shared" si="38"/>
        <v>9385888.9165000003</v>
      </c>
      <c r="CI51" s="117">
        <f t="shared" si="38"/>
        <v>9331792.9467194509</v>
      </c>
      <c r="CJ51" s="117">
        <f t="shared" si="38"/>
        <v>9277709.95737556</v>
      </c>
      <c r="CK51" s="117">
        <f t="shared" si="38"/>
        <v>9223626.9680316709</v>
      </c>
      <c r="CL51" s="117">
        <f t="shared" si="38"/>
        <v>9169549.3869867157</v>
      </c>
      <c r="CM51" s="117">
        <f t="shared" si="38"/>
        <v>9115463.6934933588</v>
      </c>
      <c r="CN51" s="117">
        <f t="shared" si="38"/>
        <v>9061378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>
        <v>0</v>
      </c>
      <c r="H52" s="6">
        <v>26</v>
      </c>
      <c r="I52" s="2" t="s">
        <v>212</v>
      </c>
      <c r="J52" s="60"/>
      <c r="K52" s="61">
        <v>365.35</v>
      </c>
      <c r="L52"/>
      <c r="M52" s="63">
        <v>91</v>
      </c>
      <c r="N52" s="64">
        <f t="shared" si="6"/>
        <v>27.3</v>
      </c>
      <c r="O52" s="64">
        <f t="shared" si="7"/>
        <v>219.21</v>
      </c>
      <c r="P52" s="64">
        <f t="shared" si="8"/>
        <v>0</v>
      </c>
      <c r="Q52" s="64">
        <f t="shared" si="9"/>
        <v>0</v>
      </c>
      <c r="R52" s="65">
        <f t="shared" si="10"/>
        <v>0.25</v>
      </c>
      <c r="S52" s="65">
        <f t="shared" si="11"/>
        <v>0</v>
      </c>
      <c r="T52" s="64">
        <f t="shared" si="12"/>
        <v>0</v>
      </c>
      <c r="U52" s="64">
        <f t="shared" si="13"/>
        <v>0</v>
      </c>
      <c r="V52">
        <v>4</v>
      </c>
      <c r="W52" s="64">
        <f t="shared" si="14"/>
        <v>1</v>
      </c>
      <c r="X52" s="27">
        <f t="shared" si="15"/>
        <v>27.3</v>
      </c>
      <c r="Y52" s="11">
        <f t="shared" si="16"/>
        <v>393.65000000000003</v>
      </c>
      <c r="Z52" s="61">
        <v>895636807.66999996</v>
      </c>
      <c r="AA52" s="63">
        <v>3786</v>
      </c>
      <c r="AB52" s="27">
        <f t="shared" si="17"/>
        <v>236565.45</v>
      </c>
      <c r="AC52" s="10">
        <f t="shared" si="18"/>
        <v>0.85861200000000004</v>
      </c>
      <c r="AD52" s="63">
        <v>94570</v>
      </c>
      <c r="AE52" s="10">
        <f t="shared" si="41"/>
        <v>0.65063400000000005</v>
      </c>
      <c r="AF52" s="10">
        <f t="shared" si="39"/>
        <v>0.20378099999999999</v>
      </c>
      <c r="AG52" s="66">
        <f t="shared" si="19"/>
        <v>0.20378099999999999</v>
      </c>
      <c r="AH52" s="67">
        <f t="shared" si="20"/>
        <v>0</v>
      </c>
      <c r="AI52" s="68">
        <f t="shared" si="21"/>
        <v>0.20378099999999999</v>
      </c>
      <c r="AJ52">
        <v>160</v>
      </c>
      <c r="AK52">
        <v>6</v>
      </c>
      <c r="AL52" s="26">
        <f t="shared" si="22"/>
        <v>96000</v>
      </c>
      <c r="AM52">
        <v>0</v>
      </c>
      <c r="AN52">
        <v>0</v>
      </c>
      <c r="AO52" s="26">
        <f t="shared" si="23"/>
        <v>0</v>
      </c>
      <c r="AP52" s="26">
        <f t="shared" si="24"/>
        <v>924517</v>
      </c>
      <c r="AQ52" s="26">
        <f t="shared" si="40"/>
        <v>1020517</v>
      </c>
      <c r="AR52" s="69">
        <v>659216</v>
      </c>
      <c r="AS52" s="69">
        <f t="shared" si="42"/>
        <v>1020517</v>
      </c>
      <c r="AT52" s="63">
        <v>991921</v>
      </c>
      <c r="AU52" s="26">
        <f t="shared" si="25"/>
        <v>28596</v>
      </c>
      <c r="AV52" s="70" t="str">
        <f t="shared" si="26"/>
        <v>Yes</v>
      </c>
      <c r="AW52" s="69">
        <f t="shared" si="27"/>
        <v>28596</v>
      </c>
      <c r="AX52" s="71">
        <f t="shared" si="28"/>
        <v>1020517</v>
      </c>
      <c r="AY52" s="72">
        <f t="shared" si="29"/>
        <v>1020517</v>
      </c>
      <c r="AZ52" s="115">
        <f t="shared" si="30"/>
        <v>28596</v>
      </c>
      <c r="BA52" s="115"/>
      <c r="BB52" s="115">
        <f t="shared" si="31"/>
        <v>12417.726153003969</v>
      </c>
      <c r="BC52" s="74"/>
      <c r="BD52" s="74"/>
      <c r="BE52" s="74">
        <f t="shared" si="32"/>
        <v>0</v>
      </c>
      <c r="BF52" s="74">
        <f t="shared" si="33"/>
        <v>0</v>
      </c>
      <c r="BG52" s="74">
        <f t="shared" si="33"/>
        <v>0</v>
      </c>
      <c r="BH52" s="74">
        <f t="shared" si="33"/>
        <v>0</v>
      </c>
      <c r="BI52" s="74">
        <f t="shared" si="33"/>
        <v>0</v>
      </c>
      <c r="BJ52" s="74">
        <f t="shared" si="33"/>
        <v>0</v>
      </c>
      <c r="BK52" s="74">
        <f t="shared" si="33"/>
        <v>0</v>
      </c>
      <c r="BL52" s="74">
        <f t="shared" si="33"/>
        <v>0</v>
      </c>
      <c r="BO52" s="116">
        <f t="shared" si="34"/>
        <v>0</v>
      </c>
      <c r="BP52" s="116">
        <f t="shared" si="34"/>
        <v>0</v>
      </c>
      <c r="BQ52" s="116">
        <f t="shared" si="34"/>
        <v>0</v>
      </c>
      <c r="BR52" s="116">
        <f t="shared" si="34"/>
        <v>0</v>
      </c>
      <c r="BS52" s="116">
        <f t="shared" si="34"/>
        <v>0</v>
      </c>
      <c r="BT52" s="116">
        <f t="shared" si="34"/>
        <v>0</v>
      </c>
      <c r="BU52" s="116">
        <f t="shared" si="34"/>
        <v>0</v>
      </c>
      <c r="BV52" s="116">
        <f t="shared" si="34"/>
        <v>0</v>
      </c>
      <c r="BX52" s="74">
        <f t="shared" si="35"/>
        <v>1020517</v>
      </c>
      <c r="BY52" s="74">
        <f t="shared" si="36"/>
        <v>1020517</v>
      </c>
      <c r="BZ52" s="74">
        <f t="shared" si="36"/>
        <v>1020517</v>
      </c>
      <c r="CA52" s="74">
        <f t="shared" si="36"/>
        <v>1020517</v>
      </c>
      <c r="CB52" s="74">
        <f t="shared" si="36"/>
        <v>1020517</v>
      </c>
      <c r="CC52" s="74">
        <f t="shared" si="36"/>
        <v>1020517</v>
      </c>
      <c r="CD52" s="74">
        <f t="shared" si="36"/>
        <v>1020517</v>
      </c>
      <c r="CE52" s="74">
        <f t="shared" si="36"/>
        <v>1020517</v>
      </c>
      <c r="CG52" s="117">
        <f t="shared" si="37"/>
        <v>1020517</v>
      </c>
      <c r="CH52" s="117">
        <f t="shared" si="38"/>
        <v>1020517</v>
      </c>
      <c r="CI52" s="117">
        <f t="shared" si="38"/>
        <v>1020517</v>
      </c>
      <c r="CJ52" s="117">
        <f t="shared" si="38"/>
        <v>1020517</v>
      </c>
      <c r="CK52" s="117">
        <f t="shared" si="38"/>
        <v>1020517</v>
      </c>
      <c r="CL52" s="117">
        <f t="shared" si="38"/>
        <v>1020517</v>
      </c>
      <c r="CM52" s="117">
        <f t="shared" si="38"/>
        <v>1020517</v>
      </c>
      <c r="CN52" s="117">
        <f t="shared" si="38"/>
        <v>1020517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>
        <v>0</v>
      </c>
      <c r="H53" s="6">
        <v>27</v>
      </c>
      <c r="I53" s="2" t="s">
        <v>213</v>
      </c>
      <c r="J53" s="60"/>
      <c r="K53" s="61">
        <v>1376.94</v>
      </c>
      <c r="L53"/>
      <c r="M53" s="63">
        <v>551</v>
      </c>
      <c r="N53" s="64">
        <f t="shared" si="6"/>
        <v>165.3</v>
      </c>
      <c r="O53" s="64">
        <f t="shared" si="7"/>
        <v>826.16</v>
      </c>
      <c r="P53" s="64">
        <f t="shared" si="8"/>
        <v>0</v>
      </c>
      <c r="Q53" s="64">
        <f t="shared" si="9"/>
        <v>0</v>
      </c>
      <c r="R53" s="65">
        <f t="shared" si="10"/>
        <v>0.4</v>
      </c>
      <c r="S53" s="65">
        <f t="shared" si="11"/>
        <v>0</v>
      </c>
      <c r="T53" s="64">
        <f t="shared" si="12"/>
        <v>0</v>
      </c>
      <c r="U53" s="64">
        <f t="shared" si="13"/>
        <v>0</v>
      </c>
      <c r="V53">
        <v>161</v>
      </c>
      <c r="W53" s="64">
        <f t="shared" si="14"/>
        <v>40.25</v>
      </c>
      <c r="X53" s="27">
        <f t="shared" si="15"/>
        <v>165.3</v>
      </c>
      <c r="Y53" s="11">
        <f t="shared" si="16"/>
        <v>1582.49</v>
      </c>
      <c r="Z53" s="61">
        <v>3528115533.6700001</v>
      </c>
      <c r="AA53" s="63">
        <v>13317</v>
      </c>
      <c r="AB53" s="27">
        <f t="shared" si="17"/>
        <v>264933.21000000002</v>
      </c>
      <c r="AC53" s="10">
        <f t="shared" si="18"/>
        <v>0.96157199999999998</v>
      </c>
      <c r="AD53" s="63">
        <v>116023</v>
      </c>
      <c r="AE53" s="10">
        <f t="shared" si="41"/>
        <v>0.79822899999999997</v>
      </c>
      <c r="AF53" s="10">
        <f t="shared" si="39"/>
        <v>8.7430999999999995E-2</v>
      </c>
      <c r="AG53" s="66">
        <f t="shared" si="19"/>
        <v>8.7430999999999995E-2</v>
      </c>
      <c r="AH53" s="67">
        <f t="shared" si="20"/>
        <v>0</v>
      </c>
      <c r="AI53" s="68">
        <f t="shared" si="21"/>
        <v>8.7430999999999995E-2</v>
      </c>
      <c r="AJ53">
        <v>0</v>
      </c>
      <c r="AK53">
        <v>0</v>
      </c>
      <c r="AL53" s="26">
        <f t="shared" si="22"/>
        <v>0</v>
      </c>
      <c r="AM53">
        <v>0</v>
      </c>
      <c r="AN53">
        <v>0</v>
      </c>
      <c r="AO53" s="26">
        <f t="shared" si="23"/>
        <v>0</v>
      </c>
      <c r="AP53" s="26">
        <f t="shared" si="24"/>
        <v>1594584</v>
      </c>
      <c r="AQ53" s="26">
        <f t="shared" si="40"/>
        <v>1594584</v>
      </c>
      <c r="AR53" s="69">
        <v>6326998</v>
      </c>
      <c r="AS53" s="69">
        <f t="shared" si="42"/>
        <v>1594584</v>
      </c>
      <c r="AT53" s="63">
        <v>5192084</v>
      </c>
      <c r="AU53" s="26">
        <f t="shared" si="25"/>
        <v>3597500</v>
      </c>
      <c r="AV53" s="70" t="str">
        <f t="shared" si="26"/>
        <v>No</v>
      </c>
      <c r="AW53" s="69">
        <f t="shared" si="27"/>
        <v>0</v>
      </c>
      <c r="AX53" s="71">
        <f t="shared" si="28"/>
        <v>5192084</v>
      </c>
      <c r="AY53" s="72">
        <f t="shared" si="29"/>
        <v>5192084</v>
      </c>
      <c r="AZ53" s="115">
        <f t="shared" si="30"/>
        <v>0</v>
      </c>
      <c r="BA53" s="115"/>
      <c r="BB53" s="115">
        <f t="shared" si="31"/>
        <v>13245.455321219515</v>
      </c>
      <c r="BC53" s="74"/>
      <c r="BD53" s="74"/>
      <c r="BE53" s="74">
        <f t="shared" si="32"/>
        <v>-3597500</v>
      </c>
      <c r="BF53" s="74">
        <f t="shared" si="33"/>
        <v>-3597500</v>
      </c>
      <c r="BG53" s="74">
        <f t="shared" si="33"/>
        <v>-3083417.25</v>
      </c>
      <c r="BH53" s="74">
        <f t="shared" si="33"/>
        <v>-2569411.5944250003</v>
      </c>
      <c r="BI53" s="74">
        <f t="shared" si="33"/>
        <v>-2055529.2755400003</v>
      </c>
      <c r="BJ53" s="74">
        <f t="shared" si="33"/>
        <v>-1541646.9566550003</v>
      </c>
      <c r="BK53" s="74">
        <f t="shared" si="33"/>
        <v>-1027816.0260018888</v>
      </c>
      <c r="BL53" s="74">
        <f t="shared" si="33"/>
        <v>-513908.01300094463</v>
      </c>
      <c r="BO53" s="116">
        <f t="shared" si="34"/>
        <v>0</v>
      </c>
      <c r="BP53" s="116">
        <f t="shared" si="34"/>
        <v>-514082.75</v>
      </c>
      <c r="BQ53" s="116">
        <f t="shared" si="34"/>
        <v>-514005.65557499998</v>
      </c>
      <c r="BR53" s="116">
        <f t="shared" si="34"/>
        <v>-513882.31888500007</v>
      </c>
      <c r="BS53" s="116">
        <f t="shared" si="34"/>
        <v>-513882.31888500007</v>
      </c>
      <c r="BT53" s="116">
        <f t="shared" si="34"/>
        <v>-513830.9306531116</v>
      </c>
      <c r="BU53" s="116">
        <f t="shared" si="34"/>
        <v>-513908.0130009444</v>
      </c>
      <c r="BV53" s="116">
        <f t="shared" si="34"/>
        <v>-513908.01300094463</v>
      </c>
      <c r="BX53" s="74">
        <f t="shared" si="35"/>
        <v>5192084</v>
      </c>
      <c r="BY53" s="74">
        <f t="shared" si="36"/>
        <v>4678001.25</v>
      </c>
      <c r="BZ53" s="74">
        <f t="shared" si="36"/>
        <v>4163995.5944250003</v>
      </c>
      <c r="CA53" s="74">
        <f t="shared" si="36"/>
        <v>3650113.2755400003</v>
      </c>
      <c r="CB53" s="74">
        <f t="shared" si="36"/>
        <v>3136230.9566550003</v>
      </c>
      <c r="CC53" s="74">
        <f t="shared" si="36"/>
        <v>2622400.0260018888</v>
      </c>
      <c r="CD53" s="74">
        <f t="shared" si="36"/>
        <v>2108492.0130009446</v>
      </c>
      <c r="CE53" s="74">
        <f t="shared" si="36"/>
        <v>1594584</v>
      </c>
      <c r="CG53" s="117">
        <f t="shared" si="37"/>
        <v>5192084</v>
      </c>
      <c r="CH53" s="117">
        <f t="shared" si="38"/>
        <v>4678001.25</v>
      </c>
      <c r="CI53" s="117">
        <f t="shared" si="38"/>
        <v>4163995.5944250003</v>
      </c>
      <c r="CJ53" s="117">
        <f t="shared" si="38"/>
        <v>3650113.2755400003</v>
      </c>
      <c r="CK53" s="117">
        <f t="shared" si="38"/>
        <v>3136230.9566550003</v>
      </c>
      <c r="CL53" s="117">
        <f t="shared" si="38"/>
        <v>2622400.0260018888</v>
      </c>
      <c r="CM53" s="117">
        <f t="shared" si="38"/>
        <v>2108492.0130009446</v>
      </c>
      <c r="CN53" s="117">
        <f t="shared" si="38"/>
        <v>1594584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>
        <v>0</v>
      </c>
      <c r="H54" s="6">
        <v>28</v>
      </c>
      <c r="I54" s="2" t="s">
        <v>214</v>
      </c>
      <c r="J54" s="60"/>
      <c r="K54" s="61">
        <v>2037.37</v>
      </c>
      <c r="L54"/>
      <c r="M54" s="63">
        <v>465</v>
      </c>
      <c r="N54" s="64">
        <f t="shared" si="6"/>
        <v>139.5</v>
      </c>
      <c r="O54" s="64">
        <f t="shared" si="7"/>
        <v>1222.42</v>
      </c>
      <c r="P54" s="64">
        <f t="shared" si="8"/>
        <v>0</v>
      </c>
      <c r="Q54" s="64">
        <f t="shared" si="9"/>
        <v>0</v>
      </c>
      <c r="R54" s="65">
        <f t="shared" si="10"/>
        <v>0.23</v>
      </c>
      <c r="S54" s="65">
        <f t="shared" si="11"/>
        <v>0</v>
      </c>
      <c r="T54" s="64">
        <f t="shared" si="12"/>
        <v>0</v>
      </c>
      <c r="U54" s="64">
        <f t="shared" si="13"/>
        <v>0</v>
      </c>
      <c r="V54">
        <v>43</v>
      </c>
      <c r="W54" s="64">
        <f t="shared" si="14"/>
        <v>10.75</v>
      </c>
      <c r="X54" s="27">
        <f t="shared" si="15"/>
        <v>139.5</v>
      </c>
      <c r="Y54" s="11">
        <f t="shared" si="16"/>
        <v>2187.62</v>
      </c>
      <c r="Z54" s="61">
        <v>2652039922</v>
      </c>
      <c r="AA54" s="63">
        <v>15505</v>
      </c>
      <c r="AB54" s="27">
        <f t="shared" si="17"/>
        <v>171044.17</v>
      </c>
      <c r="AC54" s="10">
        <f t="shared" si="18"/>
        <v>0.62080299999999999</v>
      </c>
      <c r="AD54" s="63">
        <v>118839</v>
      </c>
      <c r="AE54" s="10">
        <f t="shared" si="41"/>
        <v>0.81760299999999997</v>
      </c>
      <c r="AF54" s="10">
        <f t="shared" si="39"/>
        <v>0.32015700000000002</v>
      </c>
      <c r="AG54" s="66">
        <f t="shared" si="19"/>
        <v>0.32015700000000002</v>
      </c>
      <c r="AH54" s="67">
        <f t="shared" si="20"/>
        <v>0</v>
      </c>
      <c r="AI54" s="68">
        <f t="shared" si="21"/>
        <v>0.32015700000000002</v>
      </c>
      <c r="AJ54">
        <v>0</v>
      </c>
      <c r="AK54">
        <v>0</v>
      </c>
      <c r="AL54" s="26">
        <f t="shared" si="22"/>
        <v>0</v>
      </c>
      <c r="AM54">
        <v>1</v>
      </c>
      <c r="AN54" s="181">
        <v>4</v>
      </c>
      <c r="AO54" s="26">
        <f t="shared" si="23"/>
        <v>400</v>
      </c>
      <c r="AP54" s="26">
        <f t="shared" si="24"/>
        <v>8071901</v>
      </c>
      <c r="AQ54" s="26">
        <f t="shared" si="40"/>
        <v>8072301</v>
      </c>
      <c r="AR54" s="69">
        <v>13503310</v>
      </c>
      <c r="AS54" s="69">
        <f t="shared" si="42"/>
        <v>8072301</v>
      </c>
      <c r="AT54" s="63">
        <v>12040218</v>
      </c>
      <c r="AU54" s="26">
        <f t="shared" si="25"/>
        <v>3967917</v>
      </c>
      <c r="AV54" s="70" t="str">
        <f t="shared" si="26"/>
        <v>No</v>
      </c>
      <c r="AW54" s="69">
        <f t="shared" si="27"/>
        <v>0</v>
      </c>
      <c r="AX54" s="71">
        <f t="shared" si="28"/>
        <v>12040218</v>
      </c>
      <c r="AY54" s="72">
        <f t="shared" si="29"/>
        <v>12040218</v>
      </c>
      <c r="AZ54" s="115">
        <f t="shared" si="30"/>
        <v>0</v>
      </c>
      <c r="BA54" s="115"/>
      <c r="BB54" s="115">
        <f t="shared" si="31"/>
        <v>12374.934597054045</v>
      </c>
      <c r="BC54" s="74"/>
      <c r="BD54" s="74"/>
      <c r="BE54" s="74">
        <f t="shared" si="32"/>
        <v>-3967917</v>
      </c>
      <c r="BF54" s="74">
        <f t="shared" si="33"/>
        <v>-3967917</v>
      </c>
      <c r="BG54" s="74">
        <f t="shared" si="33"/>
        <v>-3400901.6607000008</v>
      </c>
      <c r="BH54" s="74">
        <f t="shared" si="33"/>
        <v>-2833971.3538613115</v>
      </c>
      <c r="BI54" s="74">
        <f t="shared" si="33"/>
        <v>-2267177.0830890499</v>
      </c>
      <c r="BJ54" s="74">
        <f t="shared" si="33"/>
        <v>-1700382.8123167865</v>
      </c>
      <c r="BK54" s="74">
        <f t="shared" si="33"/>
        <v>-1133645.2209716011</v>
      </c>
      <c r="BL54" s="74">
        <f t="shared" si="33"/>
        <v>-566822.61048579961</v>
      </c>
      <c r="BO54" s="116">
        <f t="shared" si="34"/>
        <v>0</v>
      </c>
      <c r="BP54" s="116">
        <f t="shared" si="34"/>
        <v>-567015.33929999999</v>
      </c>
      <c r="BQ54" s="116">
        <f t="shared" si="34"/>
        <v>-566930.30683869007</v>
      </c>
      <c r="BR54" s="116">
        <f t="shared" si="34"/>
        <v>-566794.27077226236</v>
      </c>
      <c r="BS54" s="116">
        <f t="shared" si="34"/>
        <v>-566794.27077226248</v>
      </c>
      <c r="BT54" s="116">
        <f t="shared" si="34"/>
        <v>-566737.59134518495</v>
      </c>
      <c r="BU54" s="116">
        <f t="shared" si="34"/>
        <v>-566822.61048580054</v>
      </c>
      <c r="BV54" s="116">
        <f t="shared" si="34"/>
        <v>-566822.61048579961</v>
      </c>
      <c r="BX54" s="74">
        <f t="shared" si="35"/>
        <v>12040218</v>
      </c>
      <c r="BY54" s="74">
        <f t="shared" si="36"/>
        <v>11473202.660700001</v>
      </c>
      <c r="BZ54" s="74">
        <f t="shared" si="36"/>
        <v>10906272.353861311</v>
      </c>
      <c r="CA54" s="74">
        <f t="shared" si="36"/>
        <v>10339478.08308905</v>
      </c>
      <c r="CB54" s="74">
        <f t="shared" si="36"/>
        <v>9772683.8123167865</v>
      </c>
      <c r="CC54" s="74">
        <f t="shared" si="36"/>
        <v>9205946.2209716011</v>
      </c>
      <c r="CD54" s="74">
        <f t="shared" si="36"/>
        <v>8639123.6104857996</v>
      </c>
      <c r="CE54" s="74">
        <f t="shared" si="36"/>
        <v>8072301</v>
      </c>
      <c r="CG54" s="117">
        <f t="shared" si="37"/>
        <v>12040218</v>
      </c>
      <c r="CH54" s="117">
        <f t="shared" si="38"/>
        <v>11473202.660700001</v>
      </c>
      <c r="CI54" s="117">
        <f t="shared" si="38"/>
        <v>10906272.353861311</v>
      </c>
      <c r="CJ54" s="117">
        <f t="shared" si="38"/>
        <v>10339478.08308905</v>
      </c>
      <c r="CK54" s="117">
        <f t="shared" si="38"/>
        <v>9772683.8123167865</v>
      </c>
      <c r="CL54" s="117">
        <f t="shared" si="38"/>
        <v>9205946.2209716011</v>
      </c>
      <c r="CM54" s="117">
        <f t="shared" si="38"/>
        <v>8639123.6104857996</v>
      </c>
      <c r="CN54" s="117">
        <f t="shared" si="38"/>
        <v>8072301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>
        <v>0</v>
      </c>
      <c r="H55" s="6">
        <v>29</v>
      </c>
      <c r="I55" s="2" t="s">
        <v>215</v>
      </c>
      <c r="J55" s="60"/>
      <c r="K55" s="61">
        <v>136.78</v>
      </c>
      <c r="L55"/>
      <c r="M55" s="63">
        <v>40</v>
      </c>
      <c r="N55" s="64">
        <f t="shared" si="6"/>
        <v>12</v>
      </c>
      <c r="O55" s="64">
        <f t="shared" si="7"/>
        <v>82.07</v>
      </c>
      <c r="P55" s="64">
        <f t="shared" si="8"/>
        <v>0</v>
      </c>
      <c r="Q55" s="64">
        <f t="shared" si="9"/>
        <v>0</v>
      </c>
      <c r="R55" s="65">
        <f t="shared" si="10"/>
        <v>0.28999999999999998</v>
      </c>
      <c r="S55" s="65">
        <f t="shared" si="11"/>
        <v>0</v>
      </c>
      <c r="T55" s="64">
        <f t="shared" si="12"/>
        <v>0</v>
      </c>
      <c r="U55" s="64">
        <f t="shared" si="13"/>
        <v>0</v>
      </c>
      <c r="V55">
        <v>0</v>
      </c>
      <c r="W55" s="64">
        <f t="shared" si="14"/>
        <v>0</v>
      </c>
      <c r="X55" s="27">
        <f t="shared" si="15"/>
        <v>12</v>
      </c>
      <c r="Y55" s="11">
        <f t="shared" si="16"/>
        <v>148.78</v>
      </c>
      <c r="Z55" s="61">
        <v>386146889.67000002</v>
      </c>
      <c r="AA55" s="63">
        <v>1463</v>
      </c>
      <c r="AB55" s="27">
        <f t="shared" si="17"/>
        <v>263941.82</v>
      </c>
      <c r="AC55" s="10">
        <f t="shared" si="18"/>
        <v>0.95797399999999999</v>
      </c>
      <c r="AD55" s="63">
        <v>114904</v>
      </c>
      <c r="AE55" s="10">
        <f t="shared" si="41"/>
        <v>0.79053099999999998</v>
      </c>
      <c r="AF55" s="10">
        <f t="shared" si="39"/>
        <v>9.2258999999999994E-2</v>
      </c>
      <c r="AG55" s="66">
        <f t="shared" si="19"/>
        <v>9.2258999999999994E-2</v>
      </c>
      <c r="AH55" s="67">
        <f t="shared" si="20"/>
        <v>0</v>
      </c>
      <c r="AI55" s="68">
        <f t="shared" si="21"/>
        <v>9.2258999999999994E-2</v>
      </c>
      <c r="AJ55">
        <v>70</v>
      </c>
      <c r="AK55">
        <v>6</v>
      </c>
      <c r="AL55" s="26">
        <f t="shared" si="22"/>
        <v>42000</v>
      </c>
      <c r="AM55">
        <v>0</v>
      </c>
      <c r="AN55">
        <v>0</v>
      </c>
      <c r="AO55" s="26">
        <f t="shared" si="23"/>
        <v>0</v>
      </c>
      <c r="AP55" s="26">
        <f t="shared" si="24"/>
        <v>158196</v>
      </c>
      <c r="AQ55" s="26">
        <f t="shared" si="40"/>
        <v>200196</v>
      </c>
      <c r="AR55" s="69">
        <v>491388</v>
      </c>
      <c r="AS55" s="69">
        <f t="shared" si="42"/>
        <v>200196</v>
      </c>
      <c r="AT55" s="63">
        <v>403912</v>
      </c>
      <c r="AU55" s="26">
        <f t="shared" si="25"/>
        <v>203716</v>
      </c>
      <c r="AV55" s="70" t="str">
        <f t="shared" si="26"/>
        <v>No</v>
      </c>
      <c r="AW55" s="69">
        <f t="shared" si="27"/>
        <v>0</v>
      </c>
      <c r="AX55" s="71">
        <f t="shared" si="28"/>
        <v>403912</v>
      </c>
      <c r="AY55" s="72">
        <f t="shared" si="29"/>
        <v>403912</v>
      </c>
      <c r="AZ55" s="115">
        <f t="shared" si="30"/>
        <v>0</v>
      </c>
      <c r="BA55" s="115"/>
      <c r="BB55" s="115">
        <f t="shared" si="31"/>
        <v>12536.112735780085</v>
      </c>
      <c r="BC55" s="74"/>
      <c r="BD55" s="74"/>
      <c r="BE55" s="74">
        <f t="shared" si="32"/>
        <v>-203716</v>
      </c>
      <c r="BF55" s="74">
        <f t="shared" si="33"/>
        <v>-203716</v>
      </c>
      <c r="BG55" s="74">
        <f t="shared" si="33"/>
        <v>-174604.98359999998</v>
      </c>
      <c r="BH55" s="74">
        <f t="shared" si="33"/>
        <v>-145498.33283387998</v>
      </c>
      <c r="BI55" s="74">
        <f t="shared" si="33"/>
        <v>-116398.66626710398</v>
      </c>
      <c r="BJ55" s="74">
        <f t="shared" si="33"/>
        <v>-87298.999700327986</v>
      </c>
      <c r="BK55" s="74">
        <f t="shared" si="33"/>
        <v>-58202.243100208667</v>
      </c>
      <c r="BL55" s="74">
        <f t="shared" si="33"/>
        <v>-29101.121550104348</v>
      </c>
      <c r="BO55" s="116">
        <f t="shared" si="34"/>
        <v>0</v>
      </c>
      <c r="BP55" s="116">
        <f t="shared" si="34"/>
        <v>-29111.0164</v>
      </c>
      <c r="BQ55" s="116">
        <f t="shared" si="34"/>
        <v>-29106.650766119994</v>
      </c>
      <c r="BR55" s="116">
        <f t="shared" si="34"/>
        <v>-29099.666566775995</v>
      </c>
      <c r="BS55" s="116">
        <f t="shared" si="34"/>
        <v>-29099.666566775995</v>
      </c>
      <c r="BT55" s="116">
        <f t="shared" si="34"/>
        <v>-29096.756600119315</v>
      </c>
      <c r="BU55" s="116">
        <f t="shared" si="34"/>
        <v>-29101.121550104333</v>
      </c>
      <c r="BV55" s="116">
        <f t="shared" si="34"/>
        <v>-29101.121550104348</v>
      </c>
      <c r="BX55" s="74">
        <f t="shared" si="35"/>
        <v>403912</v>
      </c>
      <c r="BY55" s="74">
        <f t="shared" si="36"/>
        <v>374800.98359999998</v>
      </c>
      <c r="BZ55" s="74">
        <f t="shared" si="36"/>
        <v>345694.33283387998</v>
      </c>
      <c r="CA55" s="74">
        <f t="shared" si="36"/>
        <v>316594.66626710398</v>
      </c>
      <c r="CB55" s="74">
        <f t="shared" si="36"/>
        <v>287494.99970032799</v>
      </c>
      <c r="CC55" s="74">
        <f t="shared" si="36"/>
        <v>258398.24310020867</v>
      </c>
      <c r="CD55" s="74">
        <f t="shared" si="36"/>
        <v>229297.12155010435</v>
      </c>
      <c r="CE55" s="74">
        <f t="shared" si="36"/>
        <v>200196</v>
      </c>
      <c r="CG55" s="117">
        <f t="shared" si="37"/>
        <v>403912</v>
      </c>
      <c r="CH55" s="117">
        <f t="shared" si="38"/>
        <v>374800.98359999998</v>
      </c>
      <c r="CI55" s="117">
        <f t="shared" si="38"/>
        <v>345694.33283387998</v>
      </c>
      <c r="CJ55" s="117">
        <f t="shared" si="38"/>
        <v>316594.66626710398</v>
      </c>
      <c r="CK55" s="117">
        <f t="shared" si="38"/>
        <v>287494.99970032799</v>
      </c>
      <c r="CL55" s="117">
        <f t="shared" si="38"/>
        <v>258398.24310020867</v>
      </c>
      <c r="CM55" s="117">
        <f t="shared" si="38"/>
        <v>229297.12155010435</v>
      </c>
      <c r="CN55" s="117">
        <f t="shared" si="38"/>
        <v>200196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>
        <v>0</v>
      </c>
      <c r="H56" s="6">
        <v>30</v>
      </c>
      <c r="I56" s="2" t="s">
        <v>216</v>
      </c>
      <c r="J56" s="60"/>
      <c r="K56" s="61">
        <v>602.35</v>
      </c>
      <c r="L56"/>
      <c r="M56" s="63">
        <v>135</v>
      </c>
      <c r="N56" s="64">
        <f t="shared" si="6"/>
        <v>40.5</v>
      </c>
      <c r="O56" s="64">
        <f t="shared" si="7"/>
        <v>361.41</v>
      </c>
      <c r="P56" s="64">
        <f t="shared" si="8"/>
        <v>0</v>
      </c>
      <c r="Q56" s="64">
        <f t="shared" si="9"/>
        <v>0</v>
      </c>
      <c r="R56" s="65">
        <f t="shared" si="10"/>
        <v>0.22</v>
      </c>
      <c r="S56" s="65">
        <f t="shared" si="11"/>
        <v>0</v>
      </c>
      <c r="T56" s="64">
        <f t="shared" si="12"/>
        <v>0</v>
      </c>
      <c r="U56" s="64">
        <f t="shared" si="13"/>
        <v>0</v>
      </c>
      <c r="V56">
        <v>4</v>
      </c>
      <c r="W56" s="64">
        <f t="shared" si="14"/>
        <v>1</v>
      </c>
      <c r="X56" s="27">
        <f t="shared" si="15"/>
        <v>40.5</v>
      </c>
      <c r="Y56" s="11">
        <f t="shared" si="16"/>
        <v>643.85</v>
      </c>
      <c r="Z56" s="61">
        <v>1031527679</v>
      </c>
      <c r="AA56" s="63">
        <v>5268</v>
      </c>
      <c r="AB56" s="27">
        <f t="shared" si="17"/>
        <v>195810.11</v>
      </c>
      <c r="AC56" s="10">
        <f t="shared" si="18"/>
        <v>0.71069099999999996</v>
      </c>
      <c r="AD56" s="63">
        <v>122500</v>
      </c>
      <c r="AE56" s="10">
        <f t="shared" si="41"/>
        <v>0.84279099999999996</v>
      </c>
      <c r="AF56" s="10">
        <f t="shared" si="39"/>
        <v>0.24967900000000001</v>
      </c>
      <c r="AG56" s="66">
        <f t="shared" si="19"/>
        <v>0.24967900000000001</v>
      </c>
      <c r="AH56" s="67">
        <f t="shared" si="20"/>
        <v>0</v>
      </c>
      <c r="AI56" s="68">
        <f t="shared" si="21"/>
        <v>0.24967900000000001</v>
      </c>
      <c r="AJ56">
        <v>0</v>
      </c>
      <c r="AK56">
        <v>0</v>
      </c>
      <c r="AL56" s="26">
        <f t="shared" si="22"/>
        <v>0</v>
      </c>
      <c r="AM56">
        <v>0</v>
      </c>
      <c r="AN56">
        <v>0</v>
      </c>
      <c r="AO56" s="26">
        <f t="shared" si="23"/>
        <v>0</v>
      </c>
      <c r="AP56" s="26">
        <f t="shared" si="24"/>
        <v>1852711</v>
      </c>
      <c r="AQ56" s="26">
        <f t="shared" si="40"/>
        <v>1852711</v>
      </c>
      <c r="AR56" s="69">
        <v>2523462</v>
      </c>
      <c r="AS56" s="69">
        <f t="shared" si="42"/>
        <v>1852711</v>
      </c>
      <c r="AT56" s="63">
        <v>2316189</v>
      </c>
      <c r="AU56" s="26">
        <f t="shared" si="25"/>
        <v>463478</v>
      </c>
      <c r="AV56" s="70" t="str">
        <f t="shared" si="26"/>
        <v>No</v>
      </c>
      <c r="AW56" s="69">
        <f t="shared" si="27"/>
        <v>0</v>
      </c>
      <c r="AX56" s="71">
        <f t="shared" si="28"/>
        <v>2316189</v>
      </c>
      <c r="AY56" s="72">
        <f t="shared" si="29"/>
        <v>2316189</v>
      </c>
      <c r="AZ56" s="115">
        <f t="shared" si="30"/>
        <v>0</v>
      </c>
      <c r="BA56" s="115"/>
      <c r="BB56" s="115">
        <f t="shared" si="31"/>
        <v>12319.035859550095</v>
      </c>
      <c r="BC56" s="74"/>
      <c r="BD56" s="74"/>
      <c r="BE56" s="74">
        <f t="shared" si="32"/>
        <v>-463478</v>
      </c>
      <c r="BF56" s="74">
        <f t="shared" si="33"/>
        <v>-463478</v>
      </c>
      <c r="BG56" s="74">
        <f t="shared" si="33"/>
        <v>-397246.99379999982</v>
      </c>
      <c r="BH56" s="74">
        <f t="shared" si="33"/>
        <v>-331025.91993353982</v>
      </c>
      <c r="BI56" s="74">
        <f t="shared" si="33"/>
        <v>-264820.73594683176</v>
      </c>
      <c r="BJ56" s="74">
        <f t="shared" si="33"/>
        <v>-198615.5519601237</v>
      </c>
      <c r="BK56" s="74">
        <f t="shared" si="33"/>
        <v>-132416.98849181458</v>
      </c>
      <c r="BL56" s="74">
        <f t="shared" si="33"/>
        <v>-66208.494245907292</v>
      </c>
      <c r="BO56" s="116">
        <f t="shared" si="34"/>
        <v>0</v>
      </c>
      <c r="BP56" s="116">
        <f t="shared" si="34"/>
        <v>-66231.006200000003</v>
      </c>
      <c r="BQ56" s="116">
        <f t="shared" si="34"/>
        <v>-66221.073866459963</v>
      </c>
      <c r="BR56" s="116">
        <f t="shared" si="34"/>
        <v>-66205.183986707969</v>
      </c>
      <c r="BS56" s="116">
        <f t="shared" si="34"/>
        <v>-66205.18398670794</v>
      </c>
      <c r="BT56" s="116">
        <f t="shared" si="34"/>
        <v>-66198.563468309221</v>
      </c>
      <c r="BU56" s="116">
        <f t="shared" si="34"/>
        <v>-66208.494245907292</v>
      </c>
      <c r="BV56" s="116">
        <f t="shared" si="34"/>
        <v>-66208.494245907292</v>
      </c>
      <c r="BX56" s="74">
        <f t="shared" si="35"/>
        <v>2316189</v>
      </c>
      <c r="BY56" s="74">
        <f t="shared" si="36"/>
        <v>2249957.9937999998</v>
      </c>
      <c r="BZ56" s="74">
        <f t="shared" si="36"/>
        <v>2183736.9199335398</v>
      </c>
      <c r="CA56" s="74">
        <f t="shared" si="36"/>
        <v>2117531.7359468318</v>
      </c>
      <c r="CB56" s="74">
        <f t="shared" si="36"/>
        <v>2051326.5519601237</v>
      </c>
      <c r="CC56" s="74">
        <f t="shared" si="36"/>
        <v>1985127.9884918146</v>
      </c>
      <c r="CD56" s="74">
        <f t="shared" si="36"/>
        <v>1918919.4942459073</v>
      </c>
      <c r="CE56" s="74">
        <f t="shared" si="36"/>
        <v>1852711</v>
      </c>
      <c r="CG56" s="117">
        <f t="shared" si="37"/>
        <v>2316189</v>
      </c>
      <c r="CH56" s="117">
        <f t="shared" si="38"/>
        <v>2249957.9937999998</v>
      </c>
      <c r="CI56" s="117">
        <f t="shared" si="38"/>
        <v>2183736.9199335398</v>
      </c>
      <c r="CJ56" s="117">
        <f t="shared" si="38"/>
        <v>2117531.7359468318</v>
      </c>
      <c r="CK56" s="117">
        <f t="shared" si="38"/>
        <v>2051326.5519601237</v>
      </c>
      <c r="CL56" s="117">
        <f t="shared" si="38"/>
        <v>1985127.9884918146</v>
      </c>
      <c r="CM56" s="117">
        <f t="shared" si="38"/>
        <v>1918919.4942459073</v>
      </c>
      <c r="CN56" s="117">
        <f t="shared" si="38"/>
        <v>1852711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>
        <v>0</v>
      </c>
      <c r="H57" s="6">
        <v>31</v>
      </c>
      <c r="I57" s="2" t="s">
        <v>217</v>
      </c>
      <c r="J57" s="60"/>
      <c r="K57" s="61">
        <v>119.62</v>
      </c>
      <c r="L57"/>
      <c r="M57" s="63">
        <v>38</v>
      </c>
      <c r="N57" s="64">
        <f t="shared" si="6"/>
        <v>11.4</v>
      </c>
      <c r="O57" s="64">
        <f t="shared" si="7"/>
        <v>71.77</v>
      </c>
      <c r="P57" s="64">
        <f t="shared" si="8"/>
        <v>0</v>
      </c>
      <c r="Q57" s="64">
        <f t="shared" si="9"/>
        <v>0</v>
      </c>
      <c r="R57" s="65">
        <f t="shared" si="10"/>
        <v>0.32</v>
      </c>
      <c r="S57" s="65">
        <f t="shared" si="11"/>
        <v>0</v>
      </c>
      <c r="T57" s="64">
        <f t="shared" si="12"/>
        <v>0</v>
      </c>
      <c r="U57" s="64">
        <f t="shared" si="13"/>
        <v>0</v>
      </c>
      <c r="V57">
        <v>2</v>
      </c>
      <c r="W57" s="64">
        <f t="shared" si="14"/>
        <v>0.5</v>
      </c>
      <c r="X57" s="27">
        <f t="shared" si="15"/>
        <v>11.4</v>
      </c>
      <c r="Y57" s="11">
        <f t="shared" si="16"/>
        <v>131.52000000000001</v>
      </c>
      <c r="Z57" s="61">
        <v>749541853</v>
      </c>
      <c r="AA57" s="63">
        <v>1438</v>
      </c>
      <c r="AB57" s="27">
        <f t="shared" si="17"/>
        <v>521239.12</v>
      </c>
      <c r="AC57" s="10">
        <f t="shared" si="18"/>
        <v>1.891832</v>
      </c>
      <c r="AD57" s="63">
        <v>101339</v>
      </c>
      <c r="AE57" s="10">
        <f t="shared" si="41"/>
        <v>0.69720499999999996</v>
      </c>
      <c r="AF57" s="10">
        <f t="shared" si="39"/>
        <v>-0.53344400000000003</v>
      </c>
      <c r="AG57" s="66">
        <f t="shared" si="19"/>
        <v>0.01</v>
      </c>
      <c r="AH57" s="67">
        <f t="shared" si="20"/>
        <v>0</v>
      </c>
      <c r="AI57" s="68">
        <f t="shared" si="21"/>
        <v>0.01</v>
      </c>
      <c r="AJ57">
        <v>36</v>
      </c>
      <c r="AK57">
        <v>4</v>
      </c>
      <c r="AL57" s="26">
        <f t="shared" si="22"/>
        <v>14400</v>
      </c>
      <c r="AM57">
        <v>0</v>
      </c>
      <c r="AN57">
        <v>0</v>
      </c>
      <c r="AO57" s="26">
        <f t="shared" si="23"/>
        <v>0</v>
      </c>
      <c r="AP57" s="26">
        <f t="shared" si="24"/>
        <v>15158</v>
      </c>
      <c r="AQ57" s="26">
        <f t="shared" si="40"/>
        <v>29558</v>
      </c>
      <c r="AR57" s="69">
        <v>6976</v>
      </c>
      <c r="AS57" s="69">
        <f t="shared" si="42"/>
        <v>29558</v>
      </c>
      <c r="AT57" s="63">
        <v>32190</v>
      </c>
      <c r="AU57" s="26">
        <f t="shared" si="25"/>
        <v>2632</v>
      </c>
      <c r="AV57" s="70" t="str">
        <f t="shared" si="26"/>
        <v>No</v>
      </c>
      <c r="AW57" s="69">
        <f t="shared" si="27"/>
        <v>0</v>
      </c>
      <c r="AX57" s="71">
        <f t="shared" si="28"/>
        <v>32190</v>
      </c>
      <c r="AY57" s="72">
        <f t="shared" si="29"/>
        <v>32190</v>
      </c>
      <c r="AZ57" s="115">
        <f t="shared" si="30"/>
        <v>0</v>
      </c>
      <c r="BA57" s="115"/>
      <c r="BB57" s="115">
        <f t="shared" si="31"/>
        <v>12671.526500585187</v>
      </c>
      <c r="BC57" s="74"/>
      <c r="BD57" s="74"/>
      <c r="BE57" s="74">
        <f t="shared" si="32"/>
        <v>-2632</v>
      </c>
      <c r="BF57" s="74">
        <f t="shared" si="33"/>
        <v>-2632</v>
      </c>
      <c r="BG57" s="74">
        <f t="shared" si="33"/>
        <v>-2255.887200000001</v>
      </c>
      <c r="BH57" s="74">
        <f t="shared" si="33"/>
        <v>-1879.83080376</v>
      </c>
      <c r="BI57" s="74">
        <f t="shared" si="33"/>
        <v>-1503.8646430080007</v>
      </c>
      <c r="BJ57" s="74">
        <f t="shared" si="33"/>
        <v>-1127.8984822560014</v>
      </c>
      <c r="BK57" s="74">
        <f t="shared" si="33"/>
        <v>-751.96991812007764</v>
      </c>
      <c r="BL57" s="74">
        <f t="shared" si="33"/>
        <v>-375.98495906003882</v>
      </c>
      <c r="BO57" s="116">
        <f t="shared" si="34"/>
        <v>0</v>
      </c>
      <c r="BP57" s="116">
        <f t="shared" si="34"/>
        <v>-376.11279999999999</v>
      </c>
      <c r="BQ57" s="116">
        <f t="shared" si="34"/>
        <v>-376.05639624000014</v>
      </c>
      <c r="BR57" s="116">
        <f t="shared" si="34"/>
        <v>-375.96616075200001</v>
      </c>
      <c r="BS57" s="116">
        <f t="shared" si="34"/>
        <v>-375.96616075200018</v>
      </c>
      <c r="BT57" s="116">
        <f t="shared" si="34"/>
        <v>-375.92856413592528</v>
      </c>
      <c r="BU57" s="116">
        <f t="shared" si="34"/>
        <v>-375.98495906003882</v>
      </c>
      <c r="BV57" s="116">
        <f t="shared" si="34"/>
        <v>-375.98495906003882</v>
      </c>
      <c r="BX57" s="74">
        <f t="shared" si="35"/>
        <v>32190</v>
      </c>
      <c r="BY57" s="74">
        <f t="shared" si="36"/>
        <v>31813.887200000001</v>
      </c>
      <c r="BZ57" s="74">
        <f t="shared" si="36"/>
        <v>31437.83080376</v>
      </c>
      <c r="CA57" s="74">
        <f t="shared" si="36"/>
        <v>31061.864643008001</v>
      </c>
      <c r="CB57" s="74">
        <f t="shared" si="36"/>
        <v>30685.898482256001</v>
      </c>
      <c r="CC57" s="74">
        <f t="shared" si="36"/>
        <v>30309.969918120078</v>
      </c>
      <c r="CD57" s="74">
        <f t="shared" si="36"/>
        <v>29933.984959060039</v>
      </c>
      <c r="CE57" s="74">
        <f t="shared" si="36"/>
        <v>29558</v>
      </c>
      <c r="CG57" s="117">
        <f t="shared" si="37"/>
        <v>32190</v>
      </c>
      <c r="CH57" s="117">
        <f t="shared" si="38"/>
        <v>31813.887200000001</v>
      </c>
      <c r="CI57" s="117">
        <f t="shared" si="38"/>
        <v>31437.83080376</v>
      </c>
      <c r="CJ57" s="117">
        <f t="shared" si="38"/>
        <v>31061.864643008001</v>
      </c>
      <c r="CK57" s="117">
        <f t="shared" si="38"/>
        <v>30685.898482256001</v>
      </c>
      <c r="CL57" s="117">
        <f t="shared" si="38"/>
        <v>30309.969918120078</v>
      </c>
      <c r="CM57" s="117">
        <f t="shared" si="38"/>
        <v>29933.984959060039</v>
      </c>
      <c r="CN57" s="117">
        <f t="shared" si="38"/>
        <v>29558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>
        <v>0</v>
      </c>
      <c r="H58" s="6">
        <v>32</v>
      </c>
      <c r="I58" s="2" t="s">
        <v>218</v>
      </c>
      <c r="J58" s="60"/>
      <c r="K58" s="61">
        <v>1582.03</v>
      </c>
      <c r="L58"/>
      <c r="M58" s="63">
        <v>419</v>
      </c>
      <c r="N58" s="64">
        <f t="shared" si="6"/>
        <v>125.7</v>
      </c>
      <c r="O58" s="64">
        <f t="shared" si="7"/>
        <v>949.22</v>
      </c>
      <c r="P58" s="64">
        <f t="shared" si="8"/>
        <v>0</v>
      </c>
      <c r="Q58" s="64">
        <f t="shared" si="9"/>
        <v>0</v>
      </c>
      <c r="R58" s="65">
        <f t="shared" si="10"/>
        <v>0.26</v>
      </c>
      <c r="S58" s="65">
        <f t="shared" si="11"/>
        <v>0</v>
      </c>
      <c r="T58" s="64">
        <f t="shared" si="12"/>
        <v>0</v>
      </c>
      <c r="U58" s="64">
        <f t="shared" si="13"/>
        <v>0</v>
      </c>
      <c r="V58">
        <v>23</v>
      </c>
      <c r="W58" s="64">
        <f t="shared" si="14"/>
        <v>5.75</v>
      </c>
      <c r="X58" s="27">
        <f t="shared" si="15"/>
        <v>125.7</v>
      </c>
      <c r="Y58" s="11">
        <f t="shared" si="16"/>
        <v>1713.48</v>
      </c>
      <c r="Z58" s="61">
        <v>2170063541.3299999</v>
      </c>
      <c r="AA58" s="63">
        <v>12267</v>
      </c>
      <c r="AB58" s="27">
        <f t="shared" si="17"/>
        <v>176902.55</v>
      </c>
      <c r="AC58" s="10">
        <f t="shared" si="18"/>
        <v>0.64206600000000003</v>
      </c>
      <c r="AD58" s="63">
        <v>104953</v>
      </c>
      <c r="AE58" s="10">
        <f t="shared" si="41"/>
        <v>0.72206899999999996</v>
      </c>
      <c r="AF58" s="10">
        <f t="shared" si="39"/>
        <v>0.33393299999999998</v>
      </c>
      <c r="AG58" s="66">
        <f t="shared" si="19"/>
        <v>0.33393299999999998</v>
      </c>
      <c r="AH58" s="67">
        <f t="shared" si="20"/>
        <v>0</v>
      </c>
      <c r="AI58" s="68">
        <f t="shared" si="21"/>
        <v>0.33393299999999998</v>
      </c>
      <c r="AJ58">
        <v>0</v>
      </c>
      <c r="AK58">
        <v>0</v>
      </c>
      <c r="AL58" s="26">
        <f t="shared" si="22"/>
        <v>0</v>
      </c>
      <c r="AM58">
        <v>0</v>
      </c>
      <c r="AN58">
        <v>0</v>
      </c>
      <c r="AO58" s="26">
        <f t="shared" si="23"/>
        <v>0</v>
      </c>
      <c r="AP58" s="26">
        <f t="shared" si="24"/>
        <v>6594461</v>
      </c>
      <c r="AQ58" s="26">
        <f t="shared" si="40"/>
        <v>6594461</v>
      </c>
      <c r="AR58" s="69">
        <v>8756165</v>
      </c>
      <c r="AS58" s="69">
        <f t="shared" si="42"/>
        <v>6594461</v>
      </c>
      <c r="AT58" s="63">
        <v>7952911</v>
      </c>
      <c r="AU58" s="26">
        <f t="shared" si="25"/>
        <v>1358450</v>
      </c>
      <c r="AV58" s="70" t="str">
        <f t="shared" si="26"/>
        <v>No</v>
      </c>
      <c r="AW58" s="69">
        <f t="shared" si="27"/>
        <v>0</v>
      </c>
      <c r="AX58" s="71">
        <f t="shared" si="28"/>
        <v>7952911</v>
      </c>
      <c r="AY58" s="72">
        <f t="shared" si="29"/>
        <v>7952911</v>
      </c>
      <c r="AZ58" s="115">
        <f t="shared" si="30"/>
        <v>0</v>
      </c>
      <c r="BA58" s="115"/>
      <c r="BB58" s="115">
        <f t="shared" si="31"/>
        <v>12482.605892429347</v>
      </c>
      <c r="BC58" s="74"/>
      <c r="BD58" s="74"/>
      <c r="BE58" s="74">
        <f t="shared" si="32"/>
        <v>-1358450</v>
      </c>
      <c r="BF58" s="74">
        <f t="shared" si="33"/>
        <v>-1358450</v>
      </c>
      <c r="BG58" s="74">
        <f t="shared" si="33"/>
        <v>-1164327.4950000001</v>
      </c>
      <c r="BH58" s="74">
        <f t="shared" si="33"/>
        <v>-970234.10158350039</v>
      </c>
      <c r="BI58" s="74">
        <f t="shared" si="33"/>
        <v>-776187.28126680013</v>
      </c>
      <c r="BJ58" s="74">
        <f t="shared" si="33"/>
        <v>-582140.46095009986</v>
      </c>
      <c r="BK58" s="74">
        <f t="shared" si="33"/>
        <v>-388113.04531543143</v>
      </c>
      <c r="BL58" s="74">
        <f t="shared" si="33"/>
        <v>-194056.52265771572</v>
      </c>
      <c r="BO58" s="116">
        <f t="shared" si="34"/>
        <v>0</v>
      </c>
      <c r="BP58" s="116">
        <f t="shared" si="34"/>
        <v>-194122.505</v>
      </c>
      <c r="BQ58" s="116">
        <f t="shared" si="34"/>
        <v>-194093.39341650001</v>
      </c>
      <c r="BR58" s="116">
        <f t="shared" si="34"/>
        <v>-194046.82031670009</v>
      </c>
      <c r="BS58" s="116">
        <f t="shared" si="34"/>
        <v>-194046.82031670003</v>
      </c>
      <c r="BT58" s="116">
        <f t="shared" si="34"/>
        <v>-194027.41563466829</v>
      </c>
      <c r="BU58" s="116">
        <f t="shared" si="34"/>
        <v>-194056.52265771572</v>
      </c>
      <c r="BV58" s="116">
        <f t="shared" ref="BV58:BV121" si="43">BL58*BV$16</f>
        <v>-194056.52265771572</v>
      </c>
      <c r="BX58" s="74">
        <f t="shared" si="35"/>
        <v>7952911</v>
      </c>
      <c r="BY58" s="74">
        <f t="shared" si="36"/>
        <v>7758788.4950000001</v>
      </c>
      <c r="BZ58" s="74">
        <f t="shared" si="36"/>
        <v>7564695.1015835004</v>
      </c>
      <c r="CA58" s="74">
        <f t="shared" si="36"/>
        <v>7370648.2812668001</v>
      </c>
      <c r="CB58" s="74">
        <f t="shared" si="36"/>
        <v>7176601.4609500999</v>
      </c>
      <c r="CC58" s="74">
        <f t="shared" si="36"/>
        <v>6982574.0453154314</v>
      </c>
      <c r="CD58" s="74">
        <f t="shared" si="36"/>
        <v>6788517.5226577157</v>
      </c>
      <c r="CE58" s="74">
        <f t="shared" si="36"/>
        <v>6594461</v>
      </c>
      <c r="CG58" s="117">
        <f t="shared" si="37"/>
        <v>7952911</v>
      </c>
      <c r="CH58" s="117">
        <f t="shared" si="38"/>
        <v>7758788.4950000001</v>
      </c>
      <c r="CI58" s="117">
        <f t="shared" si="38"/>
        <v>7564695.1015835004</v>
      </c>
      <c r="CJ58" s="117">
        <f t="shared" si="38"/>
        <v>7370648.2812668001</v>
      </c>
      <c r="CK58" s="117">
        <f t="shared" si="38"/>
        <v>7176601.4609500999</v>
      </c>
      <c r="CL58" s="117">
        <f t="shared" si="38"/>
        <v>6982574.0453154314</v>
      </c>
      <c r="CM58" s="117">
        <f t="shared" si="38"/>
        <v>6788517.5226577157</v>
      </c>
      <c r="CN58" s="117">
        <f t="shared" si="38"/>
        <v>6594461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>
        <v>0</v>
      </c>
      <c r="H59" s="6">
        <v>33</v>
      </c>
      <c r="I59" s="2" t="s">
        <v>219</v>
      </c>
      <c r="J59" s="60"/>
      <c r="K59" s="61">
        <v>1813.33</v>
      </c>
      <c r="L59"/>
      <c r="M59" s="63">
        <v>400</v>
      </c>
      <c r="N59" s="64">
        <f t="shared" si="6"/>
        <v>120</v>
      </c>
      <c r="O59" s="64">
        <f t="shared" si="7"/>
        <v>1088</v>
      </c>
      <c r="P59" s="64">
        <f t="shared" si="8"/>
        <v>0</v>
      </c>
      <c r="Q59" s="64">
        <f t="shared" si="9"/>
        <v>0</v>
      </c>
      <c r="R59" s="65">
        <f t="shared" si="10"/>
        <v>0.22</v>
      </c>
      <c r="S59" s="65">
        <f t="shared" si="11"/>
        <v>0</v>
      </c>
      <c r="T59" s="64">
        <f t="shared" si="12"/>
        <v>0</v>
      </c>
      <c r="U59" s="64">
        <f t="shared" si="13"/>
        <v>0</v>
      </c>
      <c r="V59">
        <v>112</v>
      </c>
      <c r="W59" s="64">
        <f t="shared" si="14"/>
        <v>28</v>
      </c>
      <c r="X59" s="27">
        <f t="shared" si="15"/>
        <v>120</v>
      </c>
      <c r="Y59" s="11">
        <f t="shared" si="16"/>
        <v>1961.33</v>
      </c>
      <c r="Z59" s="61">
        <v>2946467722.6700001</v>
      </c>
      <c r="AA59" s="63">
        <v>14301</v>
      </c>
      <c r="AB59" s="27">
        <f t="shared" si="17"/>
        <v>206032.29</v>
      </c>
      <c r="AC59" s="10">
        <f t="shared" si="18"/>
        <v>0.74779200000000001</v>
      </c>
      <c r="AD59" s="63">
        <v>104458</v>
      </c>
      <c r="AE59" s="10">
        <f t="shared" si="41"/>
        <v>0.71866300000000005</v>
      </c>
      <c r="AF59" s="10">
        <f t="shared" si="39"/>
        <v>0.26094699999999998</v>
      </c>
      <c r="AG59" s="66">
        <f t="shared" si="19"/>
        <v>0.26094699999999998</v>
      </c>
      <c r="AH59" s="67">
        <f t="shared" si="20"/>
        <v>0</v>
      </c>
      <c r="AI59" s="68">
        <f t="shared" si="21"/>
        <v>0.26094699999999998</v>
      </c>
      <c r="AJ59">
        <v>0</v>
      </c>
      <c r="AK59">
        <v>0</v>
      </c>
      <c r="AL59" s="26">
        <f t="shared" si="22"/>
        <v>0</v>
      </c>
      <c r="AM59">
        <v>0</v>
      </c>
      <c r="AN59">
        <v>0</v>
      </c>
      <c r="AO59" s="26">
        <f t="shared" si="23"/>
        <v>0</v>
      </c>
      <c r="AP59" s="26">
        <f t="shared" si="24"/>
        <v>5898532</v>
      </c>
      <c r="AQ59" s="26">
        <f t="shared" si="40"/>
        <v>5898532</v>
      </c>
      <c r="AR59" s="69">
        <v>4646922</v>
      </c>
      <c r="AS59" s="69">
        <f t="shared" si="42"/>
        <v>5898532</v>
      </c>
      <c r="AT59" s="63">
        <v>6177563</v>
      </c>
      <c r="AU59" s="26">
        <f t="shared" si="25"/>
        <v>279031</v>
      </c>
      <c r="AV59" s="70" t="str">
        <f t="shared" si="26"/>
        <v>No</v>
      </c>
      <c r="AW59" s="69">
        <f t="shared" si="27"/>
        <v>0</v>
      </c>
      <c r="AX59" s="71">
        <f t="shared" si="28"/>
        <v>6177563</v>
      </c>
      <c r="AY59" s="72">
        <f t="shared" si="29"/>
        <v>6177563</v>
      </c>
      <c r="AZ59" s="115">
        <f t="shared" si="30"/>
        <v>0</v>
      </c>
      <c r="BA59" s="115"/>
      <c r="BB59" s="115">
        <f t="shared" si="31"/>
        <v>12465.645111479986</v>
      </c>
      <c r="BC59" s="74"/>
      <c r="BD59" s="74"/>
      <c r="BE59" s="74">
        <f t="shared" si="32"/>
        <v>-279031</v>
      </c>
      <c r="BF59" s="74">
        <f t="shared" ref="BF59:BL90" si="44">$AQ59-CG59</f>
        <v>-279031</v>
      </c>
      <c r="BG59" s="74">
        <f t="shared" si="44"/>
        <v>-239157.47009999957</v>
      </c>
      <c r="BH59" s="74">
        <f t="shared" si="44"/>
        <v>-199289.91983432975</v>
      </c>
      <c r="BI59" s="74">
        <f t="shared" si="44"/>
        <v>-159431.93586746417</v>
      </c>
      <c r="BJ59" s="74">
        <f t="shared" si="44"/>
        <v>-119573.95190059766</v>
      </c>
      <c r="BK59" s="74">
        <f t="shared" si="44"/>
        <v>-79719.953732128255</v>
      </c>
      <c r="BL59" s="74">
        <f t="shared" si="44"/>
        <v>-39859.976866064593</v>
      </c>
      <c r="BO59" s="116">
        <f t="shared" ref="BO59:BU90" si="45">BE59*BO$16</f>
        <v>0</v>
      </c>
      <c r="BP59" s="116">
        <f t="shared" si="45"/>
        <v>-39873.529900000001</v>
      </c>
      <c r="BQ59" s="116">
        <f t="shared" si="45"/>
        <v>-39867.550265669925</v>
      </c>
      <c r="BR59" s="116">
        <f t="shared" si="45"/>
        <v>-39857.983966865955</v>
      </c>
      <c r="BS59" s="116">
        <f t="shared" si="45"/>
        <v>-39857.983966866042</v>
      </c>
      <c r="BT59" s="116">
        <f t="shared" si="45"/>
        <v>-39853.998168469196</v>
      </c>
      <c r="BU59" s="116">
        <f t="shared" si="45"/>
        <v>-39859.976866064128</v>
      </c>
      <c r="BV59" s="116">
        <f t="shared" si="43"/>
        <v>-39859.976866064593</v>
      </c>
      <c r="BX59" s="74">
        <f t="shared" si="35"/>
        <v>6177563</v>
      </c>
      <c r="BY59" s="74">
        <f t="shared" ref="BY59:CE90" si="46">CG59+BP59</f>
        <v>6137689.4700999996</v>
      </c>
      <c r="BZ59" s="74">
        <f t="shared" si="46"/>
        <v>6097821.9198343297</v>
      </c>
      <c r="CA59" s="74">
        <f t="shared" si="46"/>
        <v>6057963.9358674642</v>
      </c>
      <c r="CB59" s="74">
        <f t="shared" si="46"/>
        <v>6018105.9519005977</v>
      </c>
      <c r="CC59" s="74">
        <f t="shared" si="46"/>
        <v>5978251.9537321283</v>
      </c>
      <c r="CD59" s="74">
        <f t="shared" si="46"/>
        <v>5938391.9768660646</v>
      </c>
      <c r="CE59" s="74">
        <f t="shared" si="46"/>
        <v>5898532</v>
      </c>
      <c r="CG59" s="117">
        <f t="shared" si="37"/>
        <v>6177563</v>
      </c>
      <c r="CH59" s="117">
        <f t="shared" ref="CH59:CN90" si="47">IF(OR($C59=1,$B59=1),MAX(BY59,CG59,$AR59),BY59)</f>
        <v>6137689.4700999996</v>
      </c>
      <c r="CI59" s="117">
        <f t="shared" si="47"/>
        <v>6097821.9198343297</v>
      </c>
      <c r="CJ59" s="117">
        <f t="shared" si="47"/>
        <v>6057963.9358674642</v>
      </c>
      <c r="CK59" s="117">
        <f t="shared" si="47"/>
        <v>6018105.9519005977</v>
      </c>
      <c r="CL59" s="117">
        <f t="shared" si="47"/>
        <v>5978251.9537321283</v>
      </c>
      <c r="CM59" s="117">
        <f t="shared" si="47"/>
        <v>5938391.9768660646</v>
      </c>
      <c r="CN59" s="117">
        <f t="shared" si="47"/>
        <v>5898532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>
        <v>0</v>
      </c>
      <c r="H60" s="6">
        <v>34</v>
      </c>
      <c r="I60" s="2" t="s">
        <v>220</v>
      </c>
      <c r="J60" s="60"/>
      <c r="K60" s="61">
        <v>11316.64</v>
      </c>
      <c r="L60"/>
      <c r="M60" s="63">
        <v>6300</v>
      </c>
      <c r="N60" s="64">
        <f t="shared" si="6"/>
        <v>1890</v>
      </c>
      <c r="O60" s="64">
        <f t="shared" si="7"/>
        <v>6789.98</v>
      </c>
      <c r="P60" s="64">
        <f t="shared" si="8"/>
        <v>0</v>
      </c>
      <c r="Q60" s="64">
        <f t="shared" si="9"/>
        <v>0</v>
      </c>
      <c r="R60" s="65">
        <f t="shared" si="10"/>
        <v>0.56000000000000005</v>
      </c>
      <c r="S60" s="65">
        <f t="shared" si="11"/>
        <v>0</v>
      </c>
      <c r="T60" s="64">
        <f t="shared" si="12"/>
        <v>0</v>
      </c>
      <c r="U60" s="64">
        <f t="shared" si="13"/>
        <v>0</v>
      </c>
      <c r="V60">
        <v>4181</v>
      </c>
      <c r="W60" s="64">
        <f t="shared" si="14"/>
        <v>1045.25</v>
      </c>
      <c r="X60" s="27">
        <f t="shared" si="15"/>
        <v>1890</v>
      </c>
      <c r="Y60" s="11">
        <f t="shared" si="16"/>
        <v>14251.89</v>
      </c>
      <c r="Z60" s="61">
        <v>16188585645.67</v>
      </c>
      <c r="AA60" s="63">
        <v>86086</v>
      </c>
      <c r="AB60" s="27">
        <f t="shared" si="17"/>
        <v>188051.32</v>
      </c>
      <c r="AC60" s="10">
        <f t="shared" si="18"/>
        <v>0.68252999999999997</v>
      </c>
      <c r="AD60" s="63">
        <v>83422</v>
      </c>
      <c r="AE60" s="10">
        <f t="shared" si="41"/>
        <v>0.57393700000000003</v>
      </c>
      <c r="AF60" s="10">
        <f t="shared" si="39"/>
        <v>0.35004800000000003</v>
      </c>
      <c r="AG60" s="66">
        <f t="shared" si="19"/>
        <v>0.35004800000000003</v>
      </c>
      <c r="AH60" s="67">
        <f t="shared" si="20"/>
        <v>0</v>
      </c>
      <c r="AI60" s="68">
        <f t="shared" si="21"/>
        <v>0.35004800000000003</v>
      </c>
      <c r="AJ60">
        <v>0</v>
      </c>
      <c r="AK60">
        <v>0</v>
      </c>
      <c r="AL60" s="26">
        <f t="shared" si="22"/>
        <v>0</v>
      </c>
      <c r="AM60">
        <v>0</v>
      </c>
      <c r="AN60">
        <v>0</v>
      </c>
      <c r="AO60" s="26">
        <f t="shared" si="23"/>
        <v>0</v>
      </c>
      <c r="AP60" s="26">
        <f t="shared" si="24"/>
        <v>57496445</v>
      </c>
      <c r="AQ60" s="26">
        <f t="shared" si="40"/>
        <v>57496445</v>
      </c>
      <c r="AR60" s="69">
        <v>31290480</v>
      </c>
      <c r="AS60" s="69">
        <f t="shared" si="42"/>
        <v>62336919</v>
      </c>
      <c r="AT60" s="63">
        <v>62336919</v>
      </c>
      <c r="AU60" s="26">
        <f t="shared" si="25"/>
        <v>4840474</v>
      </c>
      <c r="AV60" s="70" t="str">
        <f t="shared" si="26"/>
        <v>No</v>
      </c>
      <c r="AW60" s="69">
        <f t="shared" si="27"/>
        <v>0</v>
      </c>
      <c r="AX60" s="71">
        <f t="shared" si="28"/>
        <v>62336919</v>
      </c>
      <c r="AY60" s="72">
        <f t="shared" si="29"/>
        <v>62336919</v>
      </c>
      <c r="AZ60" s="115">
        <f t="shared" si="30"/>
        <v>0</v>
      </c>
      <c r="BA60" s="115"/>
      <c r="BB60" s="115">
        <f t="shared" si="31"/>
        <v>14514.293310558613</v>
      </c>
      <c r="BC60" s="74"/>
      <c r="BD60" s="74"/>
      <c r="BE60" s="74">
        <f t="shared" si="32"/>
        <v>-4840474</v>
      </c>
      <c r="BF60" s="74">
        <f t="shared" si="44"/>
        <v>-4840474</v>
      </c>
      <c r="BG60" s="74">
        <f t="shared" si="44"/>
        <v>-4840474</v>
      </c>
      <c r="BH60" s="74">
        <f t="shared" si="44"/>
        <v>-4840474</v>
      </c>
      <c r="BI60" s="74">
        <f t="shared" si="44"/>
        <v>-4840474</v>
      </c>
      <c r="BJ60" s="74">
        <f t="shared" si="44"/>
        <v>-4840474</v>
      </c>
      <c r="BK60" s="74">
        <f t="shared" si="44"/>
        <v>-4840474</v>
      </c>
      <c r="BL60" s="74">
        <f t="shared" si="44"/>
        <v>-4840474</v>
      </c>
      <c r="BO60" s="116">
        <f t="shared" si="45"/>
        <v>0</v>
      </c>
      <c r="BP60" s="116">
        <f t="shared" si="45"/>
        <v>-691703.73459999997</v>
      </c>
      <c r="BQ60" s="116">
        <f t="shared" si="45"/>
        <v>-806907.01579999994</v>
      </c>
      <c r="BR60" s="116">
        <f t="shared" si="45"/>
        <v>-968094.8</v>
      </c>
      <c r="BS60" s="116">
        <f t="shared" si="45"/>
        <v>-1210118.5</v>
      </c>
      <c r="BT60" s="116">
        <f t="shared" si="45"/>
        <v>-1613329.9841999998</v>
      </c>
      <c r="BU60" s="116">
        <f t="shared" si="45"/>
        <v>-2420237</v>
      </c>
      <c r="BV60" s="116">
        <f t="shared" si="43"/>
        <v>-4840474</v>
      </c>
      <c r="BX60" s="74">
        <f t="shared" si="35"/>
        <v>62336919</v>
      </c>
      <c r="BY60" s="74">
        <f t="shared" si="46"/>
        <v>61645215.2654</v>
      </c>
      <c r="BZ60" s="74">
        <f t="shared" si="46"/>
        <v>61530011.984200001</v>
      </c>
      <c r="CA60" s="74">
        <f t="shared" si="46"/>
        <v>61368824.200000003</v>
      </c>
      <c r="CB60" s="74">
        <f t="shared" si="46"/>
        <v>61126800.5</v>
      </c>
      <c r="CC60" s="74">
        <f t="shared" si="46"/>
        <v>60723589.015799999</v>
      </c>
      <c r="CD60" s="74">
        <f t="shared" si="46"/>
        <v>59916682</v>
      </c>
      <c r="CE60" s="74">
        <f t="shared" si="46"/>
        <v>57496445</v>
      </c>
      <c r="CG60" s="117">
        <f t="shared" si="37"/>
        <v>62336919</v>
      </c>
      <c r="CH60" s="117">
        <f t="shared" si="47"/>
        <v>62336919</v>
      </c>
      <c r="CI60" s="117">
        <f t="shared" si="47"/>
        <v>62336919</v>
      </c>
      <c r="CJ60" s="117">
        <f t="shared" si="47"/>
        <v>62336919</v>
      </c>
      <c r="CK60" s="117">
        <f t="shared" si="47"/>
        <v>62336919</v>
      </c>
      <c r="CL60" s="117">
        <f t="shared" si="47"/>
        <v>62336919</v>
      </c>
      <c r="CM60" s="117">
        <f t="shared" si="47"/>
        <v>62336919</v>
      </c>
      <c r="CN60" s="117">
        <f t="shared" si="47"/>
        <v>62336919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>
        <v>0</v>
      </c>
      <c r="H61" s="6">
        <v>35</v>
      </c>
      <c r="I61" s="2" t="s">
        <v>222</v>
      </c>
      <c r="J61" s="60"/>
      <c r="K61" s="61">
        <v>4554.55</v>
      </c>
      <c r="L61"/>
      <c r="M61" s="63">
        <v>91</v>
      </c>
      <c r="N61" s="64">
        <f t="shared" si="6"/>
        <v>27.3</v>
      </c>
      <c r="O61" s="64">
        <f t="shared" si="7"/>
        <v>2732.73</v>
      </c>
      <c r="P61" s="64">
        <f t="shared" si="8"/>
        <v>0</v>
      </c>
      <c r="Q61" s="64">
        <f t="shared" si="9"/>
        <v>0</v>
      </c>
      <c r="R61" s="65">
        <f t="shared" si="10"/>
        <v>0.02</v>
      </c>
      <c r="S61" s="65">
        <f t="shared" si="11"/>
        <v>0</v>
      </c>
      <c r="T61" s="64">
        <f t="shared" si="12"/>
        <v>0</v>
      </c>
      <c r="U61" s="64">
        <f t="shared" si="13"/>
        <v>0</v>
      </c>
      <c r="V61">
        <v>67</v>
      </c>
      <c r="W61" s="64">
        <f t="shared" si="14"/>
        <v>16.75</v>
      </c>
      <c r="X61" s="27">
        <f t="shared" si="15"/>
        <v>27.3</v>
      </c>
      <c r="Y61" s="11">
        <f t="shared" si="16"/>
        <v>4598.6000000000004</v>
      </c>
      <c r="Z61" s="61">
        <v>16606236489</v>
      </c>
      <c r="AA61" s="63">
        <v>21683</v>
      </c>
      <c r="AB61" s="27">
        <f t="shared" si="17"/>
        <v>765864.34</v>
      </c>
      <c r="AC61" s="10">
        <f t="shared" si="18"/>
        <v>2.7796959999999999</v>
      </c>
      <c r="AD61" s="63">
        <v>250000</v>
      </c>
      <c r="AE61" s="10">
        <f t="shared" si="41"/>
        <v>1.719981</v>
      </c>
      <c r="AF61" s="10">
        <f t="shared" si="39"/>
        <v>-1.4617819999999999</v>
      </c>
      <c r="AG61" s="66">
        <f t="shared" si="19"/>
        <v>0.01</v>
      </c>
      <c r="AH61" s="67">
        <f t="shared" si="20"/>
        <v>0</v>
      </c>
      <c r="AI61" s="68">
        <f t="shared" si="21"/>
        <v>0.01</v>
      </c>
      <c r="AJ61">
        <v>0</v>
      </c>
      <c r="AK61">
        <v>0</v>
      </c>
      <c r="AL61" s="26">
        <f t="shared" si="22"/>
        <v>0</v>
      </c>
      <c r="AM61">
        <v>0</v>
      </c>
      <c r="AN61">
        <v>0</v>
      </c>
      <c r="AO61" s="26">
        <f t="shared" si="23"/>
        <v>0</v>
      </c>
      <c r="AP61" s="26">
        <f t="shared" si="24"/>
        <v>529989</v>
      </c>
      <c r="AQ61" s="26">
        <f t="shared" si="40"/>
        <v>529989</v>
      </c>
      <c r="AR61" s="69">
        <v>406683</v>
      </c>
      <c r="AS61" s="69">
        <f t="shared" si="42"/>
        <v>529989</v>
      </c>
      <c r="AT61" s="63">
        <v>540833</v>
      </c>
      <c r="AU61" s="26">
        <f t="shared" si="25"/>
        <v>10844</v>
      </c>
      <c r="AV61" s="70" t="str">
        <f t="shared" si="26"/>
        <v>No</v>
      </c>
      <c r="AW61" s="69">
        <f t="shared" si="27"/>
        <v>0</v>
      </c>
      <c r="AX61" s="71">
        <f t="shared" si="28"/>
        <v>540833</v>
      </c>
      <c r="AY61" s="72">
        <f t="shared" si="29"/>
        <v>540833</v>
      </c>
      <c r="AZ61" s="115">
        <f t="shared" si="30"/>
        <v>0</v>
      </c>
      <c r="BA61" s="115"/>
      <c r="BB61" s="115">
        <f t="shared" si="31"/>
        <v>11636.465732070128</v>
      </c>
      <c r="BC61" s="74"/>
      <c r="BD61" s="74"/>
      <c r="BE61" s="74">
        <f t="shared" si="32"/>
        <v>-10844</v>
      </c>
      <c r="BF61" s="74">
        <f t="shared" si="44"/>
        <v>-10844</v>
      </c>
      <c r="BG61" s="74">
        <f t="shared" si="44"/>
        <v>-9294.3924000000115</v>
      </c>
      <c r="BH61" s="74">
        <f t="shared" si="44"/>
        <v>-7745.0171869200421</v>
      </c>
      <c r="BI61" s="74">
        <f t="shared" si="44"/>
        <v>-6196.0137495360104</v>
      </c>
      <c r="BJ61" s="74">
        <f t="shared" si="44"/>
        <v>-4647.0103121519787</v>
      </c>
      <c r="BK61" s="74">
        <f t="shared" si="44"/>
        <v>-3098.1617751116864</v>
      </c>
      <c r="BL61" s="74">
        <f t="shared" si="44"/>
        <v>-1549.0808875558432</v>
      </c>
      <c r="BO61" s="116">
        <f t="shared" si="45"/>
        <v>0</v>
      </c>
      <c r="BP61" s="116">
        <f t="shared" si="45"/>
        <v>-1549.6076</v>
      </c>
      <c r="BQ61" s="116">
        <f t="shared" si="45"/>
        <v>-1549.3752130800019</v>
      </c>
      <c r="BR61" s="116">
        <f t="shared" si="45"/>
        <v>-1549.0034373840085</v>
      </c>
      <c r="BS61" s="116">
        <f t="shared" si="45"/>
        <v>-1549.0034373840026</v>
      </c>
      <c r="BT61" s="116">
        <f t="shared" si="45"/>
        <v>-1548.8485370402545</v>
      </c>
      <c r="BU61" s="116">
        <f t="shared" si="45"/>
        <v>-1549.0808875558432</v>
      </c>
      <c r="BV61" s="116">
        <f t="shared" si="43"/>
        <v>-1549.0808875558432</v>
      </c>
      <c r="BX61" s="74">
        <f t="shared" si="35"/>
        <v>540833</v>
      </c>
      <c r="BY61" s="74">
        <f t="shared" si="46"/>
        <v>539283.39240000001</v>
      </c>
      <c r="BZ61" s="74">
        <f t="shared" si="46"/>
        <v>537734.01718692004</v>
      </c>
      <c r="CA61" s="74">
        <f t="shared" si="46"/>
        <v>536185.01374953601</v>
      </c>
      <c r="CB61" s="74">
        <f t="shared" si="46"/>
        <v>534636.01031215198</v>
      </c>
      <c r="CC61" s="74">
        <f t="shared" si="46"/>
        <v>533087.16177511169</v>
      </c>
      <c r="CD61" s="74">
        <f t="shared" si="46"/>
        <v>531538.08088755584</v>
      </c>
      <c r="CE61" s="74">
        <f t="shared" si="46"/>
        <v>529989</v>
      </c>
      <c r="CG61" s="117">
        <f t="shared" si="37"/>
        <v>540833</v>
      </c>
      <c r="CH61" s="117">
        <f t="shared" si="47"/>
        <v>539283.39240000001</v>
      </c>
      <c r="CI61" s="117">
        <f t="shared" si="47"/>
        <v>537734.01718692004</v>
      </c>
      <c r="CJ61" s="117">
        <f t="shared" si="47"/>
        <v>536185.01374953601</v>
      </c>
      <c r="CK61" s="117">
        <f t="shared" si="47"/>
        <v>534636.01031215198</v>
      </c>
      <c r="CL61" s="117">
        <f t="shared" si="47"/>
        <v>533087.16177511169</v>
      </c>
      <c r="CM61" s="117">
        <f t="shared" si="47"/>
        <v>531538.08088755584</v>
      </c>
      <c r="CN61" s="117">
        <f t="shared" si="47"/>
        <v>529989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>
        <v>0</v>
      </c>
      <c r="H62" s="6">
        <v>36</v>
      </c>
      <c r="I62" s="2" t="s">
        <v>223</v>
      </c>
      <c r="J62" s="60"/>
      <c r="K62" s="61">
        <v>408.38</v>
      </c>
      <c r="L62"/>
      <c r="M62" s="63">
        <v>127</v>
      </c>
      <c r="N62" s="64">
        <f t="shared" si="6"/>
        <v>38.1</v>
      </c>
      <c r="O62" s="64">
        <f t="shared" si="7"/>
        <v>245.03</v>
      </c>
      <c r="P62" s="64">
        <f t="shared" si="8"/>
        <v>0</v>
      </c>
      <c r="Q62" s="64">
        <f t="shared" si="9"/>
        <v>0</v>
      </c>
      <c r="R62" s="65">
        <f t="shared" si="10"/>
        <v>0.31</v>
      </c>
      <c r="S62" s="65">
        <f t="shared" si="11"/>
        <v>0</v>
      </c>
      <c r="T62" s="64">
        <f t="shared" si="12"/>
        <v>0</v>
      </c>
      <c r="U62" s="64">
        <f t="shared" si="13"/>
        <v>0</v>
      </c>
      <c r="V62">
        <v>13</v>
      </c>
      <c r="W62" s="64">
        <f t="shared" si="14"/>
        <v>3.25</v>
      </c>
      <c r="X62" s="27">
        <f t="shared" si="15"/>
        <v>38.1</v>
      </c>
      <c r="Y62" s="11">
        <f t="shared" si="16"/>
        <v>449.73</v>
      </c>
      <c r="Z62" s="61">
        <v>1053808056.33</v>
      </c>
      <c r="AA62" s="63">
        <v>4432</v>
      </c>
      <c r="AB62" s="27">
        <f t="shared" si="17"/>
        <v>237772.58</v>
      </c>
      <c r="AC62" s="10">
        <f t="shared" si="18"/>
        <v>0.86299300000000001</v>
      </c>
      <c r="AD62" s="63">
        <v>86995</v>
      </c>
      <c r="AE62" s="10">
        <f t="shared" si="41"/>
        <v>0.59851900000000002</v>
      </c>
      <c r="AF62" s="10">
        <f t="shared" si="39"/>
        <v>0.21634900000000001</v>
      </c>
      <c r="AG62" s="66">
        <f t="shared" si="19"/>
        <v>0.21634900000000001</v>
      </c>
      <c r="AH62" s="67">
        <f t="shared" si="20"/>
        <v>0</v>
      </c>
      <c r="AI62" s="68">
        <f t="shared" si="21"/>
        <v>0.21634900000000001</v>
      </c>
      <c r="AJ62">
        <v>199</v>
      </c>
      <c r="AK62">
        <v>6</v>
      </c>
      <c r="AL62" s="26">
        <f t="shared" si="22"/>
        <v>119400</v>
      </c>
      <c r="AM62">
        <v>0</v>
      </c>
      <c r="AN62">
        <v>0</v>
      </c>
      <c r="AO62" s="26">
        <f t="shared" si="23"/>
        <v>0</v>
      </c>
      <c r="AP62" s="26">
        <f t="shared" si="24"/>
        <v>1121367</v>
      </c>
      <c r="AQ62" s="26">
        <f t="shared" si="40"/>
        <v>1240767</v>
      </c>
      <c r="AR62" s="69">
        <v>1675092</v>
      </c>
      <c r="AS62" s="69">
        <f t="shared" si="42"/>
        <v>1240767</v>
      </c>
      <c r="AT62" s="63">
        <v>1676105</v>
      </c>
      <c r="AU62" s="26">
        <f t="shared" si="25"/>
        <v>435338</v>
      </c>
      <c r="AV62" s="70" t="str">
        <f t="shared" si="26"/>
        <v>No</v>
      </c>
      <c r="AW62" s="69">
        <f t="shared" si="27"/>
        <v>0</v>
      </c>
      <c r="AX62" s="71">
        <f t="shared" si="28"/>
        <v>1676105</v>
      </c>
      <c r="AY62" s="72">
        <f t="shared" si="29"/>
        <v>1676105</v>
      </c>
      <c r="AZ62" s="115">
        <f t="shared" si="30"/>
        <v>0</v>
      </c>
      <c r="BA62" s="115"/>
      <c r="BB62" s="115">
        <f t="shared" si="31"/>
        <v>12691.949287428375</v>
      </c>
      <c r="BC62" s="74"/>
      <c r="BD62" s="74"/>
      <c r="BE62" s="74">
        <f t="shared" si="32"/>
        <v>-435338</v>
      </c>
      <c r="BF62" s="74">
        <f t="shared" si="44"/>
        <v>-435338</v>
      </c>
      <c r="BG62" s="74">
        <f t="shared" si="44"/>
        <v>-373128.19980000006</v>
      </c>
      <c r="BH62" s="74">
        <f t="shared" si="44"/>
        <v>-310927.7288933401</v>
      </c>
      <c r="BI62" s="74">
        <f t="shared" si="44"/>
        <v>-248742.18311467208</v>
      </c>
      <c r="BJ62" s="74">
        <f t="shared" si="44"/>
        <v>-186556.63733600406</v>
      </c>
      <c r="BK62" s="74">
        <f t="shared" si="44"/>
        <v>-124377.31011191383</v>
      </c>
      <c r="BL62" s="74">
        <f t="shared" si="44"/>
        <v>-62188.655055956915</v>
      </c>
      <c r="BO62" s="116">
        <f t="shared" si="45"/>
        <v>0</v>
      </c>
      <c r="BP62" s="116">
        <f t="shared" si="45"/>
        <v>-62209.800199999998</v>
      </c>
      <c r="BQ62" s="116">
        <f t="shared" si="45"/>
        <v>-62200.470906660004</v>
      </c>
      <c r="BR62" s="116">
        <f t="shared" si="45"/>
        <v>-62185.54577866802</v>
      </c>
      <c r="BS62" s="116">
        <f t="shared" si="45"/>
        <v>-62185.54577866802</v>
      </c>
      <c r="BT62" s="116">
        <f t="shared" si="45"/>
        <v>-62179.32722409015</v>
      </c>
      <c r="BU62" s="116">
        <f t="shared" si="45"/>
        <v>-62188.655055956915</v>
      </c>
      <c r="BV62" s="116">
        <f t="shared" si="43"/>
        <v>-62188.655055956915</v>
      </c>
      <c r="BX62" s="74">
        <f t="shared" si="35"/>
        <v>1676105</v>
      </c>
      <c r="BY62" s="74">
        <f t="shared" si="46"/>
        <v>1613895.1998000001</v>
      </c>
      <c r="BZ62" s="74">
        <f t="shared" si="46"/>
        <v>1551694.7288933401</v>
      </c>
      <c r="CA62" s="74">
        <f t="shared" si="46"/>
        <v>1489509.1831146721</v>
      </c>
      <c r="CB62" s="74">
        <f t="shared" si="46"/>
        <v>1427323.6373360041</v>
      </c>
      <c r="CC62" s="74">
        <f t="shared" si="46"/>
        <v>1365144.3101119138</v>
      </c>
      <c r="CD62" s="74">
        <f t="shared" si="46"/>
        <v>1302955.6550559569</v>
      </c>
      <c r="CE62" s="74">
        <f t="shared" si="46"/>
        <v>1240767</v>
      </c>
      <c r="CG62" s="117">
        <f t="shared" si="37"/>
        <v>1676105</v>
      </c>
      <c r="CH62" s="117">
        <f t="shared" si="47"/>
        <v>1613895.1998000001</v>
      </c>
      <c r="CI62" s="117">
        <f t="shared" si="47"/>
        <v>1551694.7288933401</v>
      </c>
      <c r="CJ62" s="117">
        <f t="shared" si="47"/>
        <v>1489509.1831146721</v>
      </c>
      <c r="CK62" s="117">
        <f t="shared" si="47"/>
        <v>1427323.6373360041</v>
      </c>
      <c r="CL62" s="117">
        <f t="shared" si="47"/>
        <v>1365144.3101119138</v>
      </c>
      <c r="CM62" s="117">
        <f t="shared" si="47"/>
        <v>1302955.6550559569</v>
      </c>
      <c r="CN62" s="117">
        <f t="shared" si="47"/>
        <v>1240767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>
        <v>9</v>
      </c>
      <c r="H63" s="6">
        <v>37</v>
      </c>
      <c r="I63" s="2" t="s">
        <v>224</v>
      </c>
      <c r="J63" s="60"/>
      <c r="K63" s="61">
        <v>1359.65</v>
      </c>
      <c r="L63"/>
      <c r="M63" s="63">
        <v>318</v>
      </c>
      <c r="N63" s="64">
        <f t="shared" si="6"/>
        <v>95.4</v>
      </c>
      <c r="O63" s="64">
        <f t="shared" si="7"/>
        <v>815.79</v>
      </c>
      <c r="P63" s="64">
        <f t="shared" si="8"/>
        <v>0</v>
      </c>
      <c r="Q63" s="64">
        <f t="shared" si="9"/>
        <v>0</v>
      </c>
      <c r="R63" s="65">
        <f t="shared" si="10"/>
        <v>0.23</v>
      </c>
      <c r="S63" s="65">
        <f t="shared" si="11"/>
        <v>0</v>
      </c>
      <c r="T63" s="64">
        <f t="shared" si="12"/>
        <v>0</v>
      </c>
      <c r="U63" s="64">
        <f t="shared" si="13"/>
        <v>0</v>
      </c>
      <c r="V63">
        <v>86</v>
      </c>
      <c r="W63" s="64">
        <f t="shared" si="14"/>
        <v>21.5</v>
      </c>
      <c r="X63" s="27">
        <f t="shared" si="15"/>
        <v>95.4</v>
      </c>
      <c r="Y63" s="11">
        <f t="shared" si="16"/>
        <v>1476.5500000000002</v>
      </c>
      <c r="Z63" s="61">
        <v>1732637875.6700001</v>
      </c>
      <c r="AA63" s="63">
        <v>12359</v>
      </c>
      <c r="AB63" s="27">
        <f t="shared" si="17"/>
        <v>140192.4</v>
      </c>
      <c r="AC63" s="10">
        <f t="shared" si="18"/>
        <v>0.50882700000000003</v>
      </c>
      <c r="AD63" s="63">
        <v>76263</v>
      </c>
      <c r="AE63" s="10">
        <f t="shared" si="41"/>
        <v>0.52468400000000004</v>
      </c>
      <c r="AF63" s="10">
        <f t="shared" si="39"/>
        <v>0.48641600000000002</v>
      </c>
      <c r="AG63" s="66">
        <f t="shared" si="19"/>
        <v>0.48641600000000002</v>
      </c>
      <c r="AH63" s="67">
        <f t="shared" si="20"/>
        <v>0.05</v>
      </c>
      <c r="AI63" s="68">
        <f t="shared" si="21"/>
        <v>0.536416</v>
      </c>
      <c r="AJ63">
        <v>0</v>
      </c>
      <c r="AK63">
        <v>0</v>
      </c>
      <c r="AL63" s="26">
        <f t="shared" si="22"/>
        <v>0</v>
      </c>
      <c r="AM63">
        <v>0</v>
      </c>
      <c r="AN63">
        <v>0</v>
      </c>
      <c r="AO63" s="26">
        <f t="shared" si="23"/>
        <v>0</v>
      </c>
      <c r="AP63" s="26">
        <f t="shared" si="24"/>
        <v>9128319</v>
      </c>
      <c r="AQ63" s="26">
        <f t="shared" si="40"/>
        <v>9128319</v>
      </c>
      <c r="AR63" s="69">
        <v>7902388</v>
      </c>
      <c r="AS63" s="69">
        <f t="shared" si="42"/>
        <v>10990454</v>
      </c>
      <c r="AT63" s="63">
        <v>10990454</v>
      </c>
      <c r="AU63" s="26">
        <f t="shared" si="25"/>
        <v>1862135</v>
      </c>
      <c r="AV63" s="70" t="str">
        <f t="shared" si="26"/>
        <v>No</v>
      </c>
      <c r="AW63" s="69">
        <f t="shared" si="27"/>
        <v>0</v>
      </c>
      <c r="AX63" s="71">
        <f t="shared" si="28"/>
        <v>10990454</v>
      </c>
      <c r="AY63" s="72">
        <f t="shared" si="29"/>
        <v>10990454</v>
      </c>
      <c r="AZ63" s="115">
        <f t="shared" si="30"/>
        <v>0</v>
      </c>
      <c r="BA63" s="115"/>
      <c r="BB63" s="115">
        <f t="shared" si="31"/>
        <v>12515.896554260289</v>
      </c>
      <c r="BC63" s="74"/>
      <c r="BD63" s="74"/>
      <c r="BE63" s="74">
        <f t="shared" si="32"/>
        <v>-1862135</v>
      </c>
      <c r="BF63" s="74">
        <f t="shared" si="44"/>
        <v>-1862135</v>
      </c>
      <c r="BG63" s="74">
        <f t="shared" si="44"/>
        <v>-1862135</v>
      </c>
      <c r="BH63" s="74">
        <f t="shared" si="44"/>
        <v>-1862135</v>
      </c>
      <c r="BI63" s="74">
        <f t="shared" si="44"/>
        <v>-1862135</v>
      </c>
      <c r="BJ63" s="74">
        <f t="shared" si="44"/>
        <v>-1862135</v>
      </c>
      <c r="BK63" s="74">
        <f t="shared" si="44"/>
        <v>-1862135</v>
      </c>
      <c r="BL63" s="74">
        <f t="shared" si="44"/>
        <v>-1862135</v>
      </c>
      <c r="BO63" s="116">
        <f t="shared" si="45"/>
        <v>0</v>
      </c>
      <c r="BP63" s="116">
        <f t="shared" si="45"/>
        <v>-266099.09149999998</v>
      </c>
      <c r="BQ63" s="116">
        <f t="shared" si="45"/>
        <v>-310417.9045</v>
      </c>
      <c r="BR63" s="116">
        <f t="shared" si="45"/>
        <v>-372427</v>
      </c>
      <c r="BS63" s="116">
        <f t="shared" si="45"/>
        <v>-465533.75</v>
      </c>
      <c r="BT63" s="116">
        <f t="shared" si="45"/>
        <v>-620649.59549999994</v>
      </c>
      <c r="BU63" s="116">
        <f t="shared" si="45"/>
        <v>-931067.5</v>
      </c>
      <c r="BV63" s="116">
        <f t="shared" si="43"/>
        <v>-1862135</v>
      </c>
      <c r="BX63" s="74">
        <f t="shared" si="35"/>
        <v>10990454</v>
      </c>
      <c r="BY63" s="74">
        <f t="shared" si="46"/>
        <v>10724354.908500001</v>
      </c>
      <c r="BZ63" s="74">
        <f t="shared" si="46"/>
        <v>10680036.0955</v>
      </c>
      <c r="CA63" s="74">
        <f t="shared" si="46"/>
        <v>10618027</v>
      </c>
      <c r="CB63" s="74">
        <f t="shared" si="46"/>
        <v>10524920.25</v>
      </c>
      <c r="CC63" s="74">
        <f t="shared" si="46"/>
        <v>10369804.4045</v>
      </c>
      <c r="CD63" s="74">
        <f t="shared" si="46"/>
        <v>10059386.5</v>
      </c>
      <c r="CE63" s="74">
        <f t="shared" si="46"/>
        <v>9128319</v>
      </c>
      <c r="CG63" s="117">
        <f t="shared" si="37"/>
        <v>10990454</v>
      </c>
      <c r="CH63" s="117">
        <f t="shared" si="47"/>
        <v>10990454</v>
      </c>
      <c r="CI63" s="117">
        <f t="shared" si="47"/>
        <v>10990454</v>
      </c>
      <c r="CJ63" s="117">
        <f t="shared" si="47"/>
        <v>10990454</v>
      </c>
      <c r="CK63" s="117">
        <f t="shared" si="47"/>
        <v>10990454</v>
      </c>
      <c r="CL63" s="117">
        <f t="shared" si="47"/>
        <v>10990454</v>
      </c>
      <c r="CM63" s="117">
        <f t="shared" si="47"/>
        <v>10990454</v>
      </c>
      <c r="CN63" s="117">
        <f t="shared" si="47"/>
        <v>10990454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>
        <v>0</v>
      </c>
      <c r="H64" s="6">
        <v>38</v>
      </c>
      <c r="I64" s="2" t="s">
        <v>225</v>
      </c>
      <c r="J64" s="60"/>
      <c r="K64" s="61">
        <v>853.9</v>
      </c>
      <c r="L64"/>
      <c r="M64" s="63">
        <v>130</v>
      </c>
      <c r="N64" s="64">
        <f t="shared" si="6"/>
        <v>39</v>
      </c>
      <c r="O64" s="64">
        <f t="shared" si="7"/>
        <v>512.34</v>
      </c>
      <c r="P64" s="64">
        <f t="shared" si="8"/>
        <v>0</v>
      </c>
      <c r="Q64" s="64">
        <f t="shared" si="9"/>
        <v>0</v>
      </c>
      <c r="R64" s="65">
        <f t="shared" si="10"/>
        <v>0.15</v>
      </c>
      <c r="S64" s="65">
        <f t="shared" si="11"/>
        <v>0</v>
      </c>
      <c r="T64" s="64">
        <f t="shared" si="12"/>
        <v>0</v>
      </c>
      <c r="U64" s="64">
        <f t="shared" si="13"/>
        <v>0</v>
      </c>
      <c r="V64">
        <v>12</v>
      </c>
      <c r="W64" s="64">
        <f t="shared" si="14"/>
        <v>3</v>
      </c>
      <c r="X64" s="27">
        <f t="shared" si="15"/>
        <v>39</v>
      </c>
      <c r="Y64" s="11">
        <f t="shared" si="16"/>
        <v>895.9</v>
      </c>
      <c r="Z64" s="61">
        <v>1461651741.3299999</v>
      </c>
      <c r="AA64" s="63">
        <v>7182</v>
      </c>
      <c r="AB64" s="27">
        <f t="shared" si="17"/>
        <v>203515.98</v>
      </c>
      <c r="AC64" s="10">
        <f t="shared" si="18"/>
        <v>0.73865899999999995</v>
      </c>
      <c r="AD64" s="63">
        <v>151875</v>
      </c>
      <c r="AE64" s="10">
        <f t="shared" si="41"/>
        <v>1.044888</v>
      </c>
      <c r="AF64" s="10">
        <f t="shared" si="39"/>
        <v>0.16947200000000001</v>
      </c>
      <c r="AG64" s="66">
        <f t="shared" si="19"/>
        <v>0.16947200000000001</v>
      </c>
      <c r="AH64" s="67">
        <f t="shared" si="20"/>
        <v>0</v>
      </c>
      <c r="AI64" s="68">
        <f t="shared" si="21"/>
        <v>0.16947200000000001</v>
      </c>
      <c r="AJ64">
        <v>861</v>
      </c>
      <c r="AK64">
        <v>13</v>
      </c>
      <c r="AL64" s="26">
        <f t="shared" si="22"/>
        <v>1119300</v>
      </c>
      <c r="AM64">
        <v>0</v>
      </c>
      <c r="AN64">
        <v>0</v>
      </c>
      <c r="AO64" s="26">
        <f t="shared" si="23"/>
        <v>0</v>
      </c>
      <c r="AP64" s="26">
        <f t="shared" si="24"/>
        <v>1749840</v>
      </c>
      <c r="AQ64" s="26">
        <f t="shared" si="40"/>
        <v>2869140</v>
      </c>
      <c r="AR64" s="69">
        <v>3895303</v>
      </c>
      <c r="AS64" s="69">
        <f t="shared" si="42"/>
        <v>2869140</v>
      </c>
      <c r="AT64" s="63">
        <v>3293232</v>
      </c>
      <c r="AU64" s="26">
        <f t="shared" si="25"/>
        <v>424092</v>
      </c>
      <c r="AV64" s="70" t="str">
        <f t="shared" si="26"/>
        <v>No</v>
      </c>
      <c r="AW64" s="69">
        <f t="shared" si="27"/>
        <v>0</v>
      </c>
      <c r="AX64" s="71">
        <f t="shared" si="28"/>
        <v>3293232</v>
      </c>
      <c r="AY64" s="72">
        <f t="shared" si="29"/>
        <v>3293232</v>
      </c>
      <c r="AZ64" s="115">
        <f t="shared" si="30"/>
        <v>0</v>
      </c>
      <c r="BA64" s="115"/>
      <c r="BB64" s="115">
        <f t="shared" si="31"/>
        <v>12091.869656868486</v>
      </c>
      <c r="BC64" s="74"/>
      <c r="BD64" s="74"/>
      <c r="BE64" s="74">
        <f t="shared" si="32"/>
        <v>-424092</v>
      </c>
      <c r="BF64" s="74">
        <f t="shared" si="44"/>
        <v>-424092</v>
      </c>
      <c r="BG64" s="74">
        <f t="shared" si="44"/>
        <v>-363489.25320000015</v>
      </c>
      <c r="BH64" s="74">
        <f t="shared" si="44"/>
        <v>-302895.59469156014</v>
      </c>
      <c r="BI64" s="74">
        <f t="shared" si="44"/>
        <v>-242316.4757532482</v>
      </c>
      <c r="BJ64" s="74">
        <f t="shared" si="44"/>
        <v>-181737.35681493627</v>
      </c>
      <c r="BK64" s="74">
        <f t="shared" si="44"/>
        <v>-121164.29578851815</v>
      </c>
      <c r="BL64" s="74">
        <f t="shared" si="44"/>
        <v>-60582.147894259077</v>
      </c>
      <c r="BO64" s="116">
        <f t="shared" si="45"/>
        <v>0</v>
      </c>
      <c r="BP64" s="116">
        <f t="shared" si="45"/>
        <v>-60602.746800000001</v>
      </c>
      <c r="BQ64" s="116">
        <f t="shared" si="45"/>
        <v>-60593.658508440021</v>
      </c>
      <c r="BR64" s="116">
        <f t="shared" si="45"/>
        <v>-60579.118938312029</v>
      </c>
      <c r="BS64" s="116">
        <f t="shared" si="45"/>
        <v>-60579.118938312051</v>
      </c>
      <c r="BT64" s="116">
        <f t="shared" si="45"/>
        <v>-60573.061026418254</v>
      </c>
      <c r="BU64" s="116">
        <f t="shared" si="45"/>
        <v>-60582.147894259077</v>
      </c>
      <c r="BV64" s="116">
        <f t="shared" si="43"/>
        <v>-60582.147894259077</v>
      </c>
      <c r="BX64" s="74">
        <f t="shared" si="35"/>
        <v>3293232</v>
      </c>
      <c r="BY64" s="74">
        <f t="shared" si="46"/>
        <v>3232629.2532000002</v>
      </c>
      <c r="BZ64" s="74">
        <f t="shared" si="46"/>
        <v>3172035.5946915601</v>
      </c>
      <c r="CA64" s="74">
        <f t="shared" si="46"/>
        <v>3111456.4757532482</v>
      </c>
      <c r="CB64" s="74">
        <f t="shared" si="46"/>
        <v>3050877.3568149363</v>
      </c>
      <c r="CC64" s="74">
        <f t="shared" si="46"/>
        <v>2990304.2957885182</v>
      </c>
      <c r="CD64" s="74">
        <f t="shared" si="46"/>
        <v>2929722.1478942591</v>
      </c>
      <c r="CE64" s="74">
        <f t="shared" si="46"/>
        <v>2869140</v>
      </c>
      <c r="CG64" s="117">
        <f t="shared" si="37"/>
        <v>3293232</v>
      </c>
      <c r="CH64" s="117">
        <f t="shared" si="47"/>
        <v>3232629.2532000002</v>
      </c>
      <c r="CI64" s="117">
        <f t="shared" si="47"/>
        <v>3172035.5946915601</v>
      </c>
      <c r="CJ64" s="117">
        <f t="shared" si="47"/>
        <v>3111456.4757532482</v>
      </c>
      <c r="CK64" s="117">
        <f t="shared" si="47"/>
        <v>3050877.3568149363</v>
      </c>
      <c r="CL64" s="117">
        <f t="shared" si="47"/>
        <v>2990304.2957885182</v>
      </c>
      <c r="CM64" s="117">
        <f t="shared" si="47"/>
        <v>2929722.1478942591</v>
      </c>
      <c r="CN64" s="117">
        <f t="shared" si="47"/>
        <v>2869140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>
        <v>0</v>
      </c>
      <c r="H65" s="6">
        <v>39</v>
      </c>
      <c r="I65" s="2" t="s">
        <v>226</v>
      </c>
      <c r="J65" s="60"/>
      <c r="K65" s="61">
        <v>195.13</v>
      </c>
      <c r="L65"/>
      <c r="M65" s="63">
        <v>34</v>
      </c>
      <c r="N65" s="64">
        <f t="shared" si="6"/>
        <v>10.199999999999999</v>
      </c>
      <c r="O65" s="64">
        <f t="shared" si="7"/>
        <v>117.08</v>
      </c>
      <c r="P65" s="64">
        <f t="shared" si="8"/>
        <v>0</v>
      </c>
      <c r="Q65" s="64">
        <f t="shared" si="9"/>
        <v>0</v>
      </c>
      <c r="R65" s="65">
        <f t="shared" si="10"/>
        <v>0.17</v>
      </c>
      <c r="S65" s="65">
        <f t="shared" si="11"/>
        <v>0</v>
      </c>
      <c r="T65" s="64">
        <f t="shared" si="12"/>
        <v>0</v>
      </c>
      <c r="U65" s="64">
        <f t="shared" si="13"/>
        <v>0</v>
      </c>
      <c r="V65">
        <v>3</v>
      </c>
      <c r="W65" s="64">
        <f t="shared" si="14"/>
        <v>0.75</v>
      </c>
      <c r="X65" s="27">
        <f t="shared" si="15"/>
        <v>10.199999999999999</v>
      </c>
      <c r="Y65" s="11">
        <f t="shared" si="16"/>
        <v>206.07999999999998</v>
      </c>
      <c r="Z65" s="61">
        <v>330741432</v>
      </c>
      <c r="AA65" s="63">
        <v>1616</v>
      </c>
      <c r="AB65" s="27">
        <f t="shared" si="17"/>
        <v>204666.73</v>
      </c>
      <c r="AC65" s="10">
        <f t="shared" si="18"/>
        <v>0.74283600000000005</v>
      </c>
      <c r="AD65" s="63">
        <v>108500</v>
      </c>
      <c r="AE65" s="10">
        <f t="shared" si="41"/>
        <v>0.74647200000000002</v>
      </c>
      <c r="AF65" s="10">
        <f t="shared" si="39"/>
        <v>0.256073</v>
      </c>
      <c r="AG65" s="66">
        <f t="shared" si="19"/>
        <v>0.256073</v>
      </c>
      <c r="AH65" s="67">
        <f t="shared" si="20"/>
        <v>0</v>
      </c>
      <c r="AI65" s="68">
        <f t="shared" si="21"/>
        <v>0.256073</v>
      </c>
      <c r="AJ65">
        <v>0</v>
      </c>
      <c r="AK65">
        <v>0</v>
      </c>
      <c r="AL65" s="26">
        <f t="shared" si="22"/>
        <v>0</v>
      </c>
      <c r="AM65">
        <v>36</v>
      </c>
      <c r="AN65">
        <v>4</v>
      </c>
      <c r="AO65" s="26">
        <f t="shared" si="23"/>
        <v>14400</v>
      </c>
      <c r="AP65" s="26">
        <f t="shared" si="24"/>
        <v>608192</v>
      </c>
      <c r="AQ65" s="26">
        <f t="shared" si="40"/>
        <v>622592</v>
      </c>
      <c r="AR65" s="69">
        <v>1091881</v>
      </c>
      <c r="AS65" s="69">
        <f t="shared" si="42"/>
        <v>622592</v>
      </c>
      <c r="AT65" s="63">
        <v>947176</v>
      </c>
      <c r="AU65" s="26">
        <f t="shared" si="25"/>
        <v>324584</v>
      </c>
      <c r="AV65" s="70" t="str">
        <f t="shared" si="26"/>
        <v>No</v>
      </c>
      <c r="AW65" s="69">
        <f t="shared" si="27"/>
        <v>0</v>
      </c>
      <c r="AX65" s="71">
        <f t="shared" si="28"/>
        <v>947176</v>
      </c>
      <c r="AY65" s="72">
        <f t="shared" si="29"/>
        <v>947176</v>
      </c>
      <c r="AZ65" s="115">
        <f t="shared" si="30"/>
        <v>0</v>
      </c>
      <c r="BA65" s="115"/>
      <c r="BB65" s="115">
        <f t="shared" si="31"/>
        <v>12171.74191564598</v>
      </c>
      <c r="BC65" s="74"/>
      <c r="BD65" s="74"/>
      <c r="BE65" s="74">
        <f t="shared" si="32"/>
        <v>-324584</v>
      </c>
      <c r="BF65" s="74">
        <f t="shared" si="44"/>
        <v>-324584</v>
      </c>
      <c r="BG65" s="74">
        <f t="shared" si="44"/>
        <v>-278200.94640000002</v>
      </c>
      <c r="BH65" s="74">
        <f t="shared" si="44"/>
        <v>-231824.84863511997</v>
      </c>
      <c r="BI65" s="74">
        <f t="shared" si="44"/>
        <v>-185459.878908096</v>
      </c>
      <c r="BJ65" s="74">
        <f t="shared" si="44"/>
        <v>-139094.90918107203</v>
      </c>
      <c r="BK65" s="74">
        <f t="shared" si="44"/>
        <v>-92734.575951020699</v>
      </c>
      <c r="BL65" s="74">
        <f t="shared" si="44"/>
        <v>-46367.287975510349</v>
      </c>
      <c r="BO65" s="116">
        <f t="shared" si="45"/>
        <v>0</v>
      </c>
      <c r="BP65" s="116">
        <f t="shared" si="45"/>
        <v>-46383.053599999999</v>
      </c>
      <c r="BQ65" s="116">
        <f t="shared" si="45"/>
        <v>-46376.097764879996</v>
      </c>
      <c r="BR65" s="116">
        <f t="shared" si="45"/>
        <v>-46364.969727023999</v>
      </c>
      <c r="BS65" s="116">
        <f t="shared" si="45"/>
        <v>-46364.969727023999</v>
      </c>
      <c r="BT65" s="116">
        <f t="shared" si="45"/>
        <v>-46360.333230051307</v>
      </c>
      <c r="BU65" s="116">
        <f t="shared" si="45"/>
        <v>-46367.287975510349</v>
      </c>
      <c r="BV65" s="116">
        <f t="shared" si="43"/>
        <v>-46367.287975510349</v>
      </c>
      <c r="BX65" s="74">
        <f t="shared" si="35"/>
        <v>947176</v>
      </c>
      <c r="BY65" s="74">
        <f t="shared" si="46"/>
        <v>900792.94640000002</v>
      </c>
      <c r="BZ65" s="74">
        <f t="shared" si="46"/>
        <v>854416.84863511997</v>
      </c>
      <c r="CA65" s="74">
        <f t="shared" si="46"/>
        <v>808051.878908096</v>
      </c>
      <c r="CB65" s="74">
        <f t="shared" si="46"/>
        <v>761686.90918107203</v>
      </c>
      <c r="CC65" s="74">
        <f t="shared" si="46"/>
        <v>715326.5759510207</v>
      </c>
      <c r="CD65" s="74">
        <f t="shared" si="46"/>
        <v>668959.28797551035</v>
      </c>
      <c r="CE65" s="74">
        <f t="shared" si="46"/>
        <v>622592</v>
      </c>
      <c r="CG65" s="117">
        <f t="shared" si="37"/>
        <v>947176</v>
      </c>
      <c r="CH65" s="117">
        <f t="shared" si="47"/>
        <v>900792.94640000002</v>
      </c>
      <c r="CI65" s="117">
        <f t="shared" si="47"/>
        <v>854416.84863511997</v>
      </c>
      <c r="CJ65" s="117">
        <f t="shared" si="47"/>
        <v>808051.878908096</v>
      </c>
      <c r="CK65" s="117">
        <f t="shared" si="47"/>
        <v>761686.90918107203</v>
      </c>
      <c r="CL65" s="117">
        <f t="shared" si="47"/>
        <v>715326.5759510207</v>
      </c>
      <c r="CM65" s="117">
        <f t="shared" si="47"/>
        <v>668959.28797551035</v>
      </c>
      <c r="CN65" s="117">
        <f t="shared" si="47"/>
        <v>622592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>
        <v>0</v>
      </c>
      <c r="H66" s="6">
        <v>40</v>
      </c>
      <c r="I66" s="2" t="s">
        <v>227</v>
      </c>
      <c r="J66" s="60"/>
      <c r="K66" s="61">
        <v>860.88</v>
      </c>
      <c r="L66"/>
      <c r="M66" s="63">
        <v>123</v>
      </c>
      <c r="N66" s="64">
        <f t="shared" si="6"/>
        <v>36.9</v>
      </c>
      <c r="O66" s="64">
        <f t="shared" si="7"/>
        <v>516.53</v>
      </c>
      <c r="P66" s="64">
        <f t="shared" si="8"/>
        <v>0</v>
      </c>
      <c r="Q66" s="64">
        <f t="shared" si="9"/>
        <v>0</v>
      </c>
      <c r="R66" s="65">
        <f t="shared" si="10"/>
        <v>0.14000000000000001</v>
      </c>
      <c r="S66" s="65">
        <f t="shared" si="11"/>
        <v>0</v>
      </c>
      <c r="T66" s="64">
        <f t="shared" si="12"/>
        <v>0</v>
      </c>
      <c r="U66" s="64">
        <f t="shared" si="13"/>
        <v>0</v>
      </c>
      <c r="V66">
        <v>18</v>
      </c>
      <c r="W66" s="64">
        <f t="shared" si="14"/>
        <v>4.5</v>
      </c>
      <c r="X66" s="27">
        <f t="shared" si="15"/>
        <v>36.9</v>
      </c>
      <c r="Y66" s="11">
        <f t="shared" si="16"/>
        <v>902.28</v>
      </c>
      <c r="Z66" s="61">
        <v>1131608668.6700001</v>
      </c>
      <c r="AA66" s="63">
        <v>5214</v>
      </c>
      <c r="AB66" s="27">
        <f t="shared" si="17"/>
        <v>217032.73</v>
      </c>
      <c r="AC66" s="10">
        <f t="shared" si="18"/>
        <v>0.78771800000000003</v>
      </c>
      <c r="AD66" s="63">
        <v>123005</v>
      </c>
      <c r="AE66" s="10">
        <f t="shared" si="41"/>
        <v>0.84626500000000004</v>
      </c>
      <c r="AF66" s="10">
        <f t="shared" si="39"/>
        <v>0.194718</v>
      </c>
      <c r="AG66" s="66">
        <f t="shared" si="19"/>
        <v>0.194718</v>
      </c>
      <c r="AH66" s="67">
        <f t="shared" si="20"/>
        <v>0</v>
      </c>
      <c r="AI66" s="68">
        <f t="shared" si="21"/>
        <v>0.194718</v>
      </c>
      <c r="AJ66">
        <v>0</v>
      </c>
      <c r="AK66">
        <v>0</v>
      </c>
      <c r="AL66" s="26">
        <f t="shared" si="22"/>
        <v>0</v>
      </c>
      <c r="AM66">
        <v>0</v>
      </c>
      <c r="AN66">
        <v>0</v>
      </c>
      <c r="AO66" s="26">
        <f t="shared" si="23"/>
        <v>0</v>
      </c>
      <c r="AP66" s="26">
        <f t="shared" si="24"/>
        <v>2024829</v>
      </c>
      <c r="AQ66" s="26">
        <f t="shared" si="40"/>
        <v>2024829</v>
      </c>
      <c r="AR66" s="69">
        <v>1439845</v>
      </c>
      <c r="AS66" s="69">
        <f t="shared" si="42"/>
        <v>2024829</v>
      </c>
      <c r="AT66" s="63">
        <v>2044159</v>
      </c>
      <c r="AU66" s="26">
        <f t="shared" si="25"/>
        <v>19330</v>
      </c>
      <c r="AV66" s="70" t="str">
        <f t="shared" si="26"/>
        <v>No</v>
      </c>
      <c r="AW66" s="69">
        <f t="shared" si="27"/>
        <v>0</v>
      </c>
      <c r="AX66" s="71">
        <f t="shared" si="28"/>
        <v>2044159</v>
      </c>
      <c r="AY66" s="72">
        <f t="shared" si="29"/>
        <v>2044159</v>
      </c>
      <c r="AZ66" s="115">
        <f t="shared" si="30"/>
        <v>0</v>
      </c>
      <c r="BA66" s="115"/>
      <c r="BB66" s="115">
        <f t="shared" si="31"/>
        <v>12079.241009199888</v>
      </c>
      <c r="BC66" s="74"/>
      <c r="BD66" s="74"/>
      <c r="BE66" s="74">
        <f t="shared" si="32"/>
        <v>-19330</v>
      </c>
      <c r="BF66" s="74">
        <f t="shared" si="44"/>
        <v>-19330</v>
      </c>
      <c r="BG66" s="74">
        <f t="shared" si="44"/>
        <v>-16567.743000000017</v>
      </c>
      <c r="BH66" s="74">
        <f t="shared" si="44"/>
        <v>-13805.900241900003</v>
      </c>
      <c r="BI66" s="74">
        <f t="shared" si="44"/>
        <v>-11044.720193519956</v>
      </c>
      <c r="BJ66" s="74">
        <f t="shared" si="44"/>
        <v>-8283.5401451399084</v>
      </c>
      <c r="BK66" s="74">
        <f t="shared" si="44"/>
        <v>-5522.6362147647887</v>
      </c>
      <c r="BL66" s="74">
        <f t="shared" si="44"/>
        <v>-2761.3181073823944</v>
      </c>
      <c r="BO66" s="116">
        <f t="shared" si="45"/>
        <v>0</v>
      </c>
      <c r="BP66" s="116">
        <f t="shared" si="45"/>
        <v>-2762.2570000000001</v>
      </c>
      <c r="BQ66" s="116">
        <f t="shared" si="45"/>
        <v>-2761.8427581000024</v>
      </c>
      <c r="BR66" s="116">
        <f t="shared" si="45"/>
        <v>-2761.1800483800007</v>
      </c>
      <c r="BS66" s="116">
        <f t="shared" si="45"/>
        <v>-2761.1800483799889</v>
      </c>
      <c r="BT66" s="116">
        <f t="shared" si="45"/>
        <v>-2760.9039303751315</v>
      </c>
      <c r="BU66" s="116">
        <f t="shared" si="45"/>
        <v>-2761.3181073823944</v>
      </c>
      <c r="BV66" s="116">
        <f t="shared" si="43"/>
        <v>-2761.3181073823944</v>
      </c>
      <c r="BX66" s="74">
        <f t="shared" si="35"/>
        <v>2044159</v>
      </c>
      <c r="BY66" s="74">
        <f t="shared" si="46"/>
        <v>2041396.743</v>
      </c>
      <c r="BZ66" s="74">
        <f t="shared" si="46"/>
        <v>2038634.9002419</v>
      </c>
      <c r="CA66" s="74">
        <f t="shared" si="46"/>
        <v>2035873.72019352</v>
      </c>
      <c r="CB66" s="74">
        <f t="shared" si="46"/>
        <v>2033112.5401451399</v>
      </c>
      <c r="CC66" s="74">
        <f t="shared" si="46"/>
        <v>2030351.6362147648</v>
      </c>
      <c r="CD66" s="74">
        <f t="shared" si="46"/>
        <v>2027590.3181073824</v>
      </c>
      <c r="CE66" s="74">
        <f t="shared" si="46"/>
        <v>2024829</v>
      </c>
      <c r="CG66" s="117">
        <f t="shared" si="37"/>
        <v>2044159</v>
      </c>
      <c r="CH66" s="117">
        <f t="shared" si="47"/>
        <v>2041396.743</v>
      </c>
      <c r="CI66" s="117">
        <f t="shared" si="47"/>
        <v>2038634.9002419</v>
      </c>
      <c r="CJ66" s="117">
        <f t="shared" si="47"/>
        <v>2035873.72019352</v>
      </c>
      <c r="CK66" s="117">
        <f t="shared" si="47"/>
        <v>2033112.5401451399</v>
      </c>
      <c r="CL66" s="117">
        <f t="shared" si="47"/>
        <v>2030351.6362147648</v>
      </c>
      <c r="CM66" s="117">
        <f t="shared" si="47"/>
        <v>2027590.3181073824</v>
      </c>
      <c r="CN66" s="117">
        <f t="shared" si="47"/>
        <v>2024829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>
        <v>0</v>
      </c>
      <c r="H67" s="6">
        <v>41</v>
      </c>
      <c r="I67" s="2" t="s">
        <v>228</v>
      </c>
      <c r="J67" s="60"/>
      <c r="K67" s="61">
        <v>933.42</v>
      </c>
      <c r="L67"/>
      <c r="M67" s="63">
        <v>246</v>
      </c>
      <c r="N67" s="64">
        <f t="shared" si="6"/>
        <v>73.8</v>
      </c>
      <c r="O67" s="64">
        <f t="shared" si="7"/>
        <v>560.04999999999995</v>
      </c>
      <c r="P67" s="64">
        <f t="shared" si="8"/>
        <v>0</v>
      </c>
      <c r="Q67" s="64">
        <f t="shared" si="9"/>
        <v>0</v>
      </c>
      <c r="R67" s="65">
        <f t="shared" si="10"/>
        <v>0.26</v>
      </c>
      <c r="S67" s="65">
        <f t="shared" si="11"/>
        <v>0</v>
      </c>
      <c r="T67" s="64">
        <f t="shared" si="12"/>
        <v>0</v>
      </c>
      <c r="U67" s="64">
        <f t="shared" si="13"/>
        <v>0</v>
      </c>
      <c r="V67">
        <v>7</v>
      </c>
      <c r="W67" s="64">
        <f t="shared" si="14"/>
        <v>1.75</v>
      </c>
      <c r="X67" s="27">
        <f t="shared" si="15"/>
        <v>73.8</v>
      </c>
      <c r="Y67" s="11">
        <f t="shared" si="16"/>
        <v>1008.9699999999999</v>
      </c>
      <c r="Z67" s="61">
        <v>1841167961.6700001</v>
      </c>
      <c r="AA67" s="63">
        <v>8934</v>
      </c>
      <c r="AB67" s="27">
        <f t="shared" si="17"/>
        <v>206085.51</v>
      </c>
      <c r="AC67" s="10">
        <f t="shared" si="18"/>
        <v>0.74798500000000001</v>
      </c>
      <c r="AD67" s="63">
        <v>105866</v>
      </c>
      <c r="AE67" s="10">
        <f t="shared" si="41"/>
        <v>0.72835000000000005</v>
      </c>
      <c r="AF67" s="10">
        <f t="shared" si="39"/>
        <v>0.25790600000000002</v>
      </c>
      <c r="AG67" s="66">
        <f t="shared" si="19"/>
        <v>0.25790600000000002</v>
      </c>
      <c r="AH67" s="67">
        <f t="shared" si="20"/>
        <v>0</v>
      </c>
      <c r="AI67" s="68">
        <f t="shared" si="21"/>
        <v>0.25790600000000002</v>
      </c>
      <c r="AJ67">
        <v>0</v>
      </c>
      <c r="AK67">
        <v>0</v>
      </c>
      <c r="AL67" s="26">
        <f t="shared" si="22"/>
        <v>0</v>
      </c>
      <c r="AM67">
        <v>0</v>
      </c>
      <c r="AN67">
        <v>0</v>
      </c>
      <c r="AO67" s="26">
        <f t="shared" si="23"/>
        <v>0</v>
      </c>
      <c r="AP67" s="26">
        <f t="shared" si="24"/>
        <v>2999029</v>
      </c>
      <c r="AQ67" s="26">
        <f t="shared" si="40"/>
        <v>2999029</v>
      </c>
      <c r="AR67" s="69">
        <v>3686134</v>
      </c>
      <c r="AS67" s="69">
        <f t="shared" si="42"/>
        <v>2999029</v>
      </c>
      <c r="AT67" s="63">
        <v>3555957</v>
      </c>
      <c r="AU67" s="26">
        <f t="shared" si="25"/>
        <v>556928</v>
      </c>
      <c r="AV67" s="70" t="str">
        <f t="shared" si="26"/>
        <v>No</v>
      </c>
      <c r="AW67" s="69">
        <f t="shared" si="27"/>
        <v>0</v>
      </c>
      <c r="AX67" s="71">
        <f t="shared" si="28"/>
        <v>3555957</v>
      </c>
      <c r="AY67" s="72">
        <f t="shared" si="29"/>
        <v>3555957</v>
      </c>
      <c r="AZ67" s="115">
        <f t="shared" si="30"/>
        <v>0</v>
      </c>
      <c r="BA67" s="115"/>
      <c r="BB67" s="115">
        <f t="shared" si="31"/>
        <v>12457.820970195624</v>
      </c>
      <c r="BC67" s="74"/>
      <c r="BD67" s="74"/>
      <c r="BE67" s="74">
        <f t="shared" si="32"/>
        <v>-556928</v>
      </c>
      <c r="BF67" s="74">
        <f t="shared" si="44"/>
        <v>-556928</v>
      </c>
      <c r="BG67" s="74">
        <f t="shared" si="44"/>
        <v>-477342.98879999993</v>
      </c>
      <c r="BH67" s="74">
        <f t="shared" si="44"/>
        <v>-397769.91256703995</v>
      </c>
      <c r="BI67" s="74">
        <f t="shared" si="44"/>
        <v>-318215.93005363178</v>
      </c>
      <c r="BJ67" s="74">
        <f t="shared" si="44"/>
        <v>-238661.9475402236</v>
      </c>
      <c r="BK67" s="74">
        <f t="shared" si="44"/>
        <v>-159115.92042506719</v>
      </c>
      <c r="BL67" s="74">
        <f t="shared" si="44"/>
        <v>-79557.960212533362</v>
      </c>
      <c r="BO67" s="116">
        <f t="shared" si="45"/>
        <v>0</v>
      </c>
      <c r="BP67" s="116">
        <f t="shared" si="45"/>
        <v>-79585.011199999994</v>
      </c>
      <c r="BQ67" s="116">
        <f t="shared" si="45"/>
        <v>-79573.076232959982</v>
      </c>
      <c r="BR67" s="116">
        <f t="shared" si="45"/>
        <v>-79553.982513408002</v>
      </c>
      <c r="BS67" s="116">
        <f t="shared" si="45"/>
        <v>-79553.982513407944</v>
      </c>
      <c r="BT67" s="116">
        <f t="shared" si="45"/>
        <v>-79546.027115156525</v>
      </c>
      <c r="BU67" s="116">
        <f t="shared" si="45"/>
        <v>-79557.960212533595</v>
      </c>
      <c r="BV67" s="116">
        <f t="shared" si="43"/>
        <v>-79557.960212533362</v>
      </c>
      <c r="BX67" s="74">
        <f t="shared" si="35"/>
        <v>3555957</v>
      </c>
      <c r="BY67" s="74">
        <f t="shared" si="46"/>
        <v>3476371.9887999999</v>
      </c>
      <c r="BZ67" s="74">
        <f t="shared" si="46"/>
        <v>3396798.91256704</v>
      </c>
      <c r="CA67" s="74">
        <f t="shared" si="46"/>
        <v>3317244.9300536318</v>
      </c>
      <c r="CB67" s="74">
        <f t="shared" si="46"/>
        <v>3237690.9475402236</v>
      </c>
      <c r="CC67" s="74">
        <f t="shared" si="46"/>
        <v>3158144.9204250672</v>
      </c>
      <c r="CD67" s="74">
        <f t="shared" si="46"/>
        <v>3078586.9602125334</v>
      </c>
      <c r="CE67" s="74">
        <f t="shared" si="46"/>
        <v>2999029</v>
      </c>
      <c r="CG67" s="117">
        <f t="shared" si="37"/>
        <v>3555957</v>
      </c>
      <c r="CH67" s="117">
        <f t="shared" si="47"/>
        <v>3476371.9887999999</v>
      </c>
      <c r="CI67" s="117">
        <f t="shared" si="47"/>
        <v>3396798.91256704</v>
      </c>
      <c r="CJ67" s="117">
        <f t="shared" si="47"/>
        <v>3317244.9300536318</v>
      </c>
      <c r="CK67" s="117">
        <f t="shared" si="47"/>
        <v>3237690.9475402236</v>
      </c>
      <c r="CL67" s="117">
        <f t="shared" si="47"/>
        <v>3158144.9204250672</v>
      </c>
      <c r="CM67" s="117">
        <f t="shared" si="47"/>
        <v>3078586.9602125334</v>
      </c>
      <c r="CN67" s="117">
        <f t="shared" si="47"/>
        <v>2999029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>
        <v>0</v>
      </c>
      <c r="H68" s="6">
        <v>42</v>
      </c>
      <c r="I68" s="2" t="s">
        <v>229</v>
      </c>
      <c r="J68" s="60"/>
      <c r="K68" s="61">
        <v>1631.48</v>
      </c>
      <c r="L68"/>
      <c r="M68" s="63">
        <v>416</v>
      </c>
      <c r="N68" s="64">
        <f t="shared" si="6"/>
        <v>124.8</v>
      </c>
      <c r="O68" s="64">
        <f t="shared" si="7"/>
        <v>978.89</v>
      </c>
      <c r="P68" s="64">
        <f t="shared" si="8"/>
        <v>0</v>
      </c>
      <c r="Q68" s="64">
        <f t="shared" si="9"/>
        <v>0</v>
      </c>
      <c r="R68" s="65">
        <f t="shared" si="10"/>
        <v>0.25</v>
      </c>
      <c r="S68" s="65">
        <f t="shared" si="11"/>
        <v>0</v>
      </c>
      <c r="T68" s="64">
        <f t="shared" si="12"/>
        <v>0</v>
      </c>
      <c r="U68" s="64">
        <f t="shared" si="13"/>
        <v>0</v>
      </c>
      <c r="V68">
        <v>20</v>
      </c>
      <c r="W68" s="64">
        <f t="shared" si="14"/>
        <v>5</v>
      </c>
      <c r="X68" s="27">
        <f t="shared" si="15"/>
        <v>124.8</v>
      </c>
      <c r="Y68" s="11">
        <f t="shared" si="16"/>
        <v>1761.28</v>
      </c>
      <c r="Z68" s="61">
        <v>2444492428</v>
      </c>
      <c r="AA68" s="63">
        <v>12834</v>
      </c>
      <c r="AB68" s="27">
        <f t="shared" si="17"/>
        <v>190470.03</v>
      </c>
      <c r="AC68" s="10">
        <f t="shared" si="18"/>
        <v>0.69130899999999995</v>
      </c>
      <c r="AD68" s="63">
        <v>118775</v>
      </c>
      <c r="AE68" s="10">
        <f t="shared" si="41"/>
        <v>0.81716299999999997</v>
      </c>
      <c r="AF68" s="10">
        <f t="shared" si="39"/>
        <v>0.27093499999999998</v>
      </c>
      <c r="AG68" s="66">
        <f t="shared" si="19"/>
        <v>0.27093499999999998</v>
      </c>
      <c r="AH68" s="67">
        <f t="shared" si="20"/>
        <v>0</v>
      </c>
      <c r="AI68" s="68">
        <f t="shared" si="21"/>
        <v>0.27093499999999998</v>
      </c>
      <c r="AJ68">
        <v>0</v>
      </c>
      <c r="AK68">
        <v>0</v>
      </c>
      <c r="AL68" s="26">
        <f t="shared" si="22"/>
        <v>0</v>
      </c>
      <c r="AM68">
        <v>0</v>
      </c>
      <c r="AN68">
        <v>0</v>
      </c>
      <c r="AO68" s="26">
        <f t="shared" si="23"/>
        <v>0</v>
      </c>
      <c r="AP68" s="26">
        <f t="shared" si="24"/>
        <v>5499642</v>
      </c>
      <c r="AQ68" s="26">
        <f t="shared" si="40"/>
        <v>5499642</v>
      </c>
      <c r="AR68" s="69">
        <v>7538993</v>
      </c>
      <c r="AS68" s="69">
        <f t="shared" si="42"/>
        <v>5499642</v>
      </c>
      <c r="AT68" s="63">
        <v>6960947</v>
      </c>
      <c r="AU68" s="26">
        <f t="shared" si="25"/>
        <v>1461305</v>
      </c>
      <c r="AV68" s="70" t="str">
        <f t="shared" si="26"/>
        <v>No</v>
      </c>
      <c r="AW68" s="69">
        <f t="shared" si="27"/>
        <v>0</v>
      </c>
      <c r="AX68" s="71">
        <f t="shared" si="28"/>
        <v>6960947</v>
      </c>
      <c r="AY68" s="72">
        <f t="shared" si="29"/>
        <v>6960947</v>
      </c>
      <c r="AZ68" s="115">
        <f t="shared" si="30"/>
        <v>0</v>
      </c>
      <c r="BA68" s="115"/>
      <c r="BB68" s="115">
        <f t="shared" si="31"/>
        <v>12441.925123201019</v>
      </c>
      <c r="BC68" s="74"/>
      <c r="BD68" s="74"/>
      <c r="BE68" s="74">
        <f t="shared" si="32"/>
        <v>-1461305</v>
      </c>
      <c r="BF68" s="74">
        <f t="shared" si="44"/>
        <v>-1461305</v>
      </c>
      <c r="BG68" s="74">
        <f t="shared" si="44"/>
        <v>-1252484.5154999997</v>
      </c>
      <c r="BH68" s="74">
        <f t="shared" si="44"/>
        <v>-1043695.3467661496</v>
      </c>
      <c r="BI68" s="74">
        <f t="shared" si="44"/>
        <v>-834956.27741291933</v>
      </c>
      <c r="BJ68" s="74">
        <f t="shared" si="44"/>
        <v>-626217.20805968903</v>
      </c>
      <c r="BK68" s="74">
        <f t="shared" si="44"/>
        <v>-417499.0126133943</v>
      </c>
      <c r="BL68" s="74">
        <f t="shared" si="44"/>
        <v>-208749.50630669668</v>
      </c>
      <c r="BO68" s="116">
        <f t="shared" si="45"/>
        <v>0</v>
      </c>
      <c r="BP68" s="116">
        <f t="shared" si="45"/>
        <v>-208820.48449999999</v>
      </c>
      <c r="BQ68" s="116">
        <f t="shared" si="45"/>
        <v>-208789.16873384995</v>
      </c>
      <c r="BR68" s="116">
        <f t="shared" si="45"/>
        <v>-208739.06935322995</v>
      </c>
      <c r="BS68" s="116">
        <f t="shared" si="45"/>
        <v>-208739.06935322983</v>
      </c>
      <c r="BT68" s="116">
        <f t="shared" si="45"/>
        <v>-208718.19544629435</v>
      </c>
      <c r="BU68" s="116">
        <f t="shared" si="45"/>
        <v>-208749.50630669715</v>
      </c>
      <c r="BV68" s="116">
        <f t="shared" si="43"/>
        <v>-208749.50630669668</v>
      </c>
      <c r="BX68" s="74">
        <f t="shared" si="35"/>
        <v>6960947</v>
      </c>
      <c r="BY68" s="74">
        <f t="shared" si="46"/>
        <v>6752126.5154999997</v>
      </c>
      <c r="BZ68" s="74">
        <f t="shared" si="46"/>
        <v>6543337.3467661496</v>
      </c>
      <c r="CA68" s="74">
        <f t="shared" si="46"/>
        <v>6334598.2774129193</v>
      </c>
      <c r="CB68" s="74">
        <f t="shared" si="46"/>
        <v>6125859.208059689</v>
      </c>
      <c r="CC68" s="74">
        <f t="shared" si="46"/>
        <v>5917141.0126133943</v>
      </c>
      <c r="CD68" s="74">
        <f t="shared" si="46"/>
        <v>5708391.5063066967</v>
      </c>
      <c r="CE68" s="74">
        <f t="shared" si="46"/>
        <v>5499642</v>
      </c>
      <c r="CG68" s="117">
        <f t="shared" si="37"/>
        <v>6960947</v>
      </c>
      <c r="CH68" s="117">
        <f t="shared" si="47"/>
        <v>6752126.5154999997</v>
      </c>
      <c r="CI68" s="117">
        <f t="shared" si="47"/>
        <v>6543337.3467661496</v>
      </c>
      <c r="CJ68" s="117">
        <f t="shared" si="47"/>
        <v>6334598.2774129193</v>
      </c>
      <c r="CK68" s="117">
        <f t="shared" si="47"/>
        <v>6125859.208059689</v>
      </c>
      <c r="CL68" s="117">
        <f t="shared" si="47"/>
        <v>5917141.0126133943</v>
      </c>
      <c r="CM68" s="117">
        <f t="shared" si="47"/>
        <v>5708391.5063066967</v>
      </c>
      <c r="CN68" s="117">
        <f t="shared" si="47"/>
        <v>5499642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>
        <v>4</v>
      </c>
      <c r="H69" s="6">
        <v>43</v>
      </c>
      <c r="I69" s="2" t="s">
        <v>230</v>
      </c>
      <c r="J69" s="60"/>
      <c r="K69" s="61">
        <v>7634.5</v>
      </c>
      <c r="L69"/>
      <c r="M69" s="63">
        <v>4804</v>
      </c>
      <c r="N69" s="64">
        <f t="shared" si="6"/>
        <v>1441.2</v>
      </c>
      <c r="O69" s="64">
        <f t="shared" si="7"/>
        <v>4580.7</v>
      </c>
      <c r="P69" s="64">
        <f t="shared" si="8"/>
        <v>223.30000000000018</v>
      </c>
      <c r="Q69" s="64">
        <f t="shared" si="9"/>
        <v>33.5</v>
      </c>
      <c r="R69" s="65">
        <f t="shared" si="10"/>
        <v>0.63</v>
      </c>
      <c r="S69" s="65">
        <f t="shared" si="11"/>
        <v>3.0000000000000027E-2</v>
      </c>
      <c r="T69" s="64">
        <f t="shared" si="12"/>
        <v>229.04</v>
      </c>
      <c r="U69" s="64">
        <f t="shared" si="13"/>
        <v>34.36</v>
      </c>
      <c r="V69">
        <v>1337</v>
      </c>
      <c r="W69" s="64">
        <f t="shared" si="14"/>
        <v>334.25</v>
      </c>
      <c r="X69" s="27">
        <f t="shared" si="15"/>
        <v>1441.2</v>
      </c>
      <c r="Y69" s="11">
        <f t="shared" si="16"/>
        <v>9443.4500000000007</v>
      </c>
      <c r="Z69" s="61">
        <v>5827070106.3299999</v>
      </c>
      <c r="AA69" s="63">
        <v>50798</v>
      </c>
      <c r="AB69" s="27">
        <f t="shared" si="17"/>
        <v>114710.62</v>
      </c>
      <c r="AC69" s="10">
        <f t="shared" si="18"/>
        <v>0.41634100000000002</v>
      </c>
      <c r="AD69" s="63">
        <v>66943</v>
      </c>
      <c r="AE69" s="10">
        <f t="shared" si="41"/>
        <v>0.460563</v>
      </c>
      <c r="AF69" s="10">
        <f t="shared" si="39"/>
        <v>0.57039200000000001</v>
      </c>
      <c r="AG69" s="66">
        <f t="shared" si="19"/>
        <v>0.57039200000000001</v>
      </c>
      <c r="AH69" s="67">
        <f t="shared" si="20"/>
        <v>0.06</v>
      </c>
      <c r="AI69" s="68">
        <f t="shared" si="21"/>
        <v>0.63039200000000006</v>
      </c>
      <c r="AJ69">
        <v>0</v>
      </c>
      <c r="AK69">
        <v>0</v>
      </c>
      <c r="AL69" s="26">
        <f t="shared" si="22"/>
        <v>0</v>
      </c>
      <c r="AM69">
        <v>0</v>
      </c>
      <c r="AN69">
        <v>0</v>
      </c>
      <c r="AO69" s="26">
        <f t="shared" si="23"/>
        <v>0</v>
      </c>
      <c r="AP69" s="26">
        <f t="shared" si="24"/>
        <v>68609193</v>
      </c>
      <c r="AQ69" s="26">
        <f t="shared" si="40"/>
        <v>68609193</v>
      </c>
      <c r="AR69" s="69">
        <v>49075156</v>
      </c>
      <c r="AS69" s="69">
        <f t="shared" si="42"/>
        <v>70969366</v>
      </c>
      <c r="AT69" s="63">
        <v>70969366</v>
      </c>
      <c r="AU69" s="26">
        <f t="shared" si="25"/>
        <v>2360173</v>
      </c>
      <c r="AV69" s="70" t="str">
        <f t="shared" si="26"/>
        <v>No</v>
      </c>
      <c r="AW69" s="69">
        <f t="shared" si="27"/>
        <v>0</v>
      </c>
      <c r="AX69" s="71">
        <f t="shared" si="28"/>
        <v>70969366</v>
      </c>
      <c r="AY69" s="72">
        <f t="shared" si="29"/>
        <v>70969366</v>
      </c>
      <c r="AZ69" s="115">
        <f t="shared" si="30"/>
        <v>0</v>
      </c>
      <c r="BA69" s="115"/>
      <c r="BB69" s="115">
        <f t="shared" si="31"/>
        <v>14255.781157901632</v>
      </c>
      <c r="BC69" s="74"/>
      <c r="BD69" s="74"/>
      <c r="BE69" s="74">
        <f t="shared" si="32"/>
        <v>-2360173</v>
      </c>
      <c r="BF69" s="74">
        <f t="shared" si="44"/>
        <v>-2360173</v>
      </c>
      <c r="BG69" s="74">
        <f t="shared" si="44"/>
        <v>-2360173</v>
      </c>
      <c r="BH69" s="74">
        <f t="shared" si="44"/>
        <v>-2360173</v>
      </c>
      <c r="BI69" s="74">
        <f t="shared" si="44"/>
        <v>-2360173</v>
      </c>
      <c r="BJ69" s="74">
        <f t="shared" si="44"/>
        <v>-2360173</v>
      </c>
      <c r="BK69" s="74">
        <f t="shared" si="44"/>
        <v>-2360173</v>
      </c>
      <c r="BL69" s="74">
        <f t="shared" si="44"/>
        <v>-2360173</v>
      </c>
      <c r="BO69" s="116">
        <f t="shared" si="45"/>
        <v>0</v>
      </c>
      <c r="BP69" s="116">
        <f t="shared" si="45"/>
        <v>-337268.72169999999</v>
      </c>
      <c r="BQ69" s="116">
        <f t="shared" si="45"/>
        <v>-393440.83909999998</v>
      </c>
      <c r="BR69" s="116">
        <f t="shared" si="45"/>
        <v>-472034.60000000003</v>
      </c>
      <c r="BS69" s="116">
        <f t="shared" si="45"/>
        <v>-590043.25</v>
      </c>
      <c r="BT69" s="116">
        <f t="shared" si="45"/>
        <v>-786645.66090000002</v>
      </c>
      <c r="BU69" s="116">
        <f t="shared" si="45"/>
        <v>-1180086.5</v>
      </c>
      <c r="BV69" s="116">
        <f t="shared" si="43"/>
        <v>-2360173</v>
      </c>
      <c r="BX69" s="74">
        <f t="shared" si="35"/>
        <v>70969366</v>
      </c>
      <c r="BY69" s="74">
        <f t="shared" si="46"/>
        <v>70632097.278300002</v>
      </c>
      <c r="BZ69" s="74">
        <f t="shared" si="46"/>
        <v>70575925.160899997</v>
      </c>
      <c r="CA69" s="74">
        <f t="shared" si="46"/>
        <v>70497331.400000006</v>
      </c>
      <c r="CB69" s="74">
        <f t="shared" si="46"/>
        <v>70379322.75</v>
      </c>
      <c r="CC69" s="74">
        <f t="shared" si="46"/>
        <v>70182720.339100003</v>
      </c>
      <c r="CD69" s="74">
        <f t="shared" si="46"/>
        <v>69789279.5</v>
      </c>
      <c r="CE69" s="74">
        <f t="shared" si="46"/>
        <v>68609193</v>
      </c>
      <c r="CG69" s="117">
        <f t="shared" si="37"/>
        <v>70969366</v>
      </c>
      <c r="CH69" s="117">
        <f t="shared" si="47"/>
        <v>70969366</v>
      </c>
      <c r="CI69" s="117">
        <f t="shared" si="47"/>
        <v>70969366</v>
      </c>
      <c r="CJ69" s="117">
        <f t="shared" si="47"/>
        <v>70969366</v>
      </c>
      <c r="CK69" s="117">
        <f t="shared" si="47"/>
        <v>70969366</v>
      </c>
      <c r="CL69" s="117">
        <f t="shared" si="47"/>
        <v>70969366</v>
      </c>
      <c r="CM69" s="117">
        <f t="shared" si="47"/>
        <v>70969366</v>
      </c>
      <c r="CN69" s="117">
        <f t="shared" si="47"/>
        <v>70969366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>
        <v>22</v>
      </c>
      <c r="H70" s="6">
        <v>44</v>
      </c>
      <c r="I70" s="2" t="s">
        <v>231</v>
      </c>
      <c r="J70" s="60"/>
      <c r="K70" s="61">
        <v>2909.79</v>
      </c>
      <c r="L70"/>
      <c r="M70" s="63">
        <v>1732</v>
      </c>
      <c r="N70" s="64">
        <f t="shared" si="6"/>
        <v>519.6</v>
      </c>
      <c r="O70" s="64">
        <f t="shared" si="7"/>
        <v>1745.87</v>
      </c>
      <c r="P70" s="64">
        <f t="shared" si="8"/>
        <v>0</v>
      </c>
      <c r="Q70" s="64">
        <f t="shared" si="9"/>
        <v>0</v>
      </c>
      <c r="R70" s="65">
        <f t="shared" si="10"/>
        <v>0.6</v>
      </c>
      <c r="S70" s="65">
        <f t="shared" si="11"/>
        <v>0</v>
      </c>
      <c r="T70" s="64">
        <f t="shared" si="12"/>
        <v>0</v>
      </c>
      <c r="U70" s="64">
        <f t="shared" si="13"/>
        <v>0</v>
      </c>
      <c r="V70">
        <v>427</v>
      </c>
      <c r="W70" s="64">
        <f t="shared" si="14"/>
        <v>106.75</v>
      </c>
      <c r="X70" s="27">
        <f t="shared" si="15"/>
        <v>519.6</v>
      </c>
      <c r="Y70" s="11">
        <f t="shared" si="16"/>
        <v>3536.14</v>
      </c>
      <c r="Z70" s="61">
        <v>4119819833</v>
      </c>
      <c r="AA70" s="63">
        <v>27729</v>
      </c>
      <c r="AB70" s="27">
        <f t="shared" si="17"/>
        <v>148574.41</v>
      </c>
      <c r="AC70" s="10">
        <f t="shared" si="18"/>
        <v>0.53924899999999998</v>
      </c>
      <c r="AD70" s="63">
        <v>86498</v>
      </c>
      <c r="AE70" s="10">
        <f t="shared" si="41"/>
        <v>0.59509999999999996</v>
      </c>
      <c r="AF70" s="10">
        <f t="shared" si="39"/>
        <v>0.443996</v>
      </c>
      <c r="AG70" s="66">
        <f t="shared" si="19"/>
        <v>0.443996</v>
      </c>
      <c r="AH70" s="67">
        <f t="shared" si="20"/>
        <v>0</v>
      </c>
      <c r="AI70" s="68">
        <f t="shared" si="21"/>
        <v>0.443996</v>
      </c>
      <c r="AJ70">
        <v>0</v>
      </c>
      <c r="AK70">
        <v>0</v>
      </c>
      <c r="AL70" s="26">
        <f t="shared" si="22"/>
        <v>0</v>
      </c>
      <c r="AM70">
        <v>0</v>
      </c>
      <c r="AN70">
        <v>0</v>
      </c>
      <c r="AO70" s="26">
        <f t="shared" si="23"/>
        <v>0</v>
      </c>
      <c r="AP70" s="26">
        <f t="shared" si="24"/>
        <v>18094619</v>
      </c>
      <c r="AQ70" s="26">
        <f t="shared" si="40"/>
        <v>18094619</v>
      </c>
      <c r="AR70" s="69">
        <v>19595415</v>
      </c>
      <c r="AS70" s="69">
        <f t="shared" si="42"/>
        <v>20005957</v>
      </c>
      <c r="AT70" s="63">
        <v>20005957</v>
      </c>
      <c r="AU70" s="26">
        <f t="shared" si="25"/>
        <v>1911338</v>
      </c>
      <c r="AV70" s="70" t="str">
        <f t="shared" si="26"/>
        <v>No</v>
      </c>
      <c r="AW70" s="69">
        <f t="shared" si="27"/>
        <v>0</v>
      </c>
      <c r="AX70" s="71">
        <f t="shared" si="28"/>
        <v>20005957</v>
      </c>
      <c r="AY70" s="72">
        <f t="shared" si="29"/>
        <v>20005957</v>
      </c>
      <c r="AZ70" s="115">
        <f t="shared" si="30"/>
        <v>0</v>
      </c>
      <c r="BA70" s="115"/>
      <c r="BB70" s="115">
        <f t="shared" si="31"/>
        <v>14005.826365476547</v>
      </c>
      <c r="BC70" s="74"/>
      <c r="BD70" s="74"/>
      <c r="BE70" s="74">
        <f t="shared" si="32"/>
        <v>-1911338</v>
      </c>
      <c r="BF70" s="74">
        <f t="shared" si="44"/>
        <v>-1911338</v>
      </c>
      <c r="BG70" s="74">
        <f t="shared" si="44"/>
        <v>-1911338</v>
      </c>
      <c r="BH70" s="74">
        <f t="shared" si="44"/>
        <v>-1911338</v>
      </c>
      <c r="BI70" s="74">
        <f t="shared" si="44"/>
        <v>-1911338</v>
      </c>
      <c r="BJ70" s="74">
        <f t="shared" si="44"/>
        <v>-1911338</v>
      </c>
      <c r="BK70" s="74">
        <f t="shared" si="44"/>
        <v>-1911338</v>
      </c>
      <c r="BL70" s="74">
        <f t="shared" si="44"/>
        <v>-1911338</v>
      </c>
      <c r="BO70" s="116">
        <f t="shared" si="45"/>
        <v>0</v>
      </c>
      <c r="BP70" s="116">
        <f t="shared" si="45"/>
        <v>-273130.20020000002</v>
      </c>
      <c r="BQ70" s="116">
        <f t="shared" si="45"/>
        <v>-318620.04459999996</v>
      </c>
      <c r="BR70" s="116">
        <f t="shared" si="45"/>
        <v>-382267.60000000003</v>
      </c>
      <c r="BS70" s="116">
        <f t="shared" si="45"/>
        <v>-477834.5</v>
      </c>
      <c r="BT70" s="116">
        <f t="shared" si="45"/>
        <v>-637048.95539999998</v>
      </c>
      <c r="BU70" s="116">
        <f t="shared" si="45"/>
        <v>-955669</v>
      </c>
      <c r="BV70" s="116">
        <f t="shared" si="43"/>
        <v>-1911338</v>
      </c>
      <c r="BX70" s="74">
        <f t="shared" si="35"/>
        <v>20005957</v>
      </c>
      <c r="BY70" s="74">
        <f t="shared" si="46"/>
        <v>19732826.799800001</v>
      </c>
      <c r="BZ70" s="74">
        <f t="shared" si="46"/>
        <v>19687336.955400001</v>
      </c>
      <c r="CA70" s="74">
        <f t="shared" si="46"/>
        <v>19623689.399999999</v>
      </c>
      <c r="CB70" s="74">
        <f t="shared" si="46"/>
        <v>19528122.5</v>
      </c>
      <c r="CC70" s="74">
        <f t="shared" si="46"/>
        <v>19368908.044599999</v>
      </c>
      <c r="CD70" s="74">
        <f t="shared" si="46"/>
        <v>19050288</v>
      </c>
      <c r="CE70" s="74">
        <f t="shared" si="46"/>
        <v>18094619</v>
      </c>
      <c r="CG70" s="117">
        <f t="shared" si="37"/>
        <v>20005957</v>
      </c>
      <c r="CH70" s="117">
        <f t="shared" si="47"/>
        <v>20005957</v>
      </c>
      <c r="CI70" s="117">
        <f t="shared" si="47"/>
        <v>20005957</v>
      </c>
      <c r="CJ70" s="117">
        <f t="shared" si="47"/>
        <v>20005957</v>
      </c>
      <c r="CK70" s="117">
        <f t="shared" si="47"/>
        <v>20005957</v>
      </c>
      <c r="CL70" s="117">
        <f t="shared" si="47"/>
        <v>20005957</v>
      </c>
      <c r="CM70" s="117">
        <f t="shared" si="47"/>
        <v>20005957</v>
      </c>
      <c r="CN70" s="117">
        <f t="shared" si="47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>
        <v>0</v>
      </c>
      <c r="H71" s="6">
        <v>45</v>
      </c>
      <c r="I71" s="2" t="s">
        <v>232</v>
      </c>
      <c r="J71" s="60"/>
      <c r="K71" s="61">
        <v>2321.2399999999998</v>
      </c>
      <c r="L71"/>
      <c r="M71" s="63">
        <v>617</v>
      </c>
      <c r="N71" s="64">
        <f t="shared" si="6"/>
        <v>185.1</v>
      </c>
      <c r="O71" s="64">
        <f t="shared" si="7"/>
        <v>1392.74</v>
      </c>
      <c r="P71" s="64">
        <f t="shared" si="8"/>
        <v>0</v>
      </c>
      <c r="Q71" s="64">
        <f t="shared" si="9"/>
        <v>0</v>
      </c>
      <c r="R71" s="65">
        <f t="shared" si="10"/>
        <v>0.27</v>
      </c>
      <c r="S71" s="65">
        <f t="shared" si="11"/>
        <v>0</v>
      </c>
      <c r="T71" s="64">
        <f t="shared" si="12"/>
        <v>0</v>
      </c>
      <c r="U71" s="64">
        <f t="shared" si="13"/>
        <v>0</v>
      </c>
      <c r="V71">
        <v>103</v>
      </c>
      <c r="W71" s="64">
        <f t="shared" si="14"/>
        <v>25.75</v>
      </c>
      <c r="X71" s="27">
        <f t="shared" si="15"/>
        <v>185.1</v>
      </c>
      <c r="Y71" s="11">
        <f t="shared" si="16"/>
        <v>2532.0899999999997</v>
      </c>
      <c r="Z71" s="61">
        <v>4822592319.6700001</v>
      </c>
      <c r="AA71" s="63">
        <v>18638</v>
      </c>
      <c r="AB71" s="27">
        <f t="shared" si="17"/>
        <v>258750.53</v>
      </c>
      <c r="AC71" s="10">
        <f t="shared" si="18"/>
        <v>0.93913199999999997</v>
      </c>
      <c r="AD71" s="63">
        <v>107667</v>
      </c>
      <c r="AE71" s="10">
        <f t="shared" si="41"/>
        <v>0.74074099999999998</v>
      </c>
      <c r="AF71" s="10">
        <f t="shared" si="39"/>
        <v>0.12038500000000001</v>
      </c>
      <c r="AG71" s="66">
        <f t="shared" si="19"/>
        <v>0.12038500000000001</v>
      </c>
      <c r="AH71" s="67">
        <f t="shared" si="20"/>
        <v>0</v>
      </c>
      <c r="AI71" s="68">
        <f t="shared" si="21"/>
        <v>0.12038500000000001</v>
      </c>
      <c r="AJ71">
        <v>0</v>
      </c>
      <c r="AK71">
        <v>0</v>
      </c>
      <c r="AL71" s="26">
        <f t="shared" si="22"/>
        <v>0</v>
      </c>
      <c r="AM71">
        <v>0</v>
      </c>
      <c r="AN71">
        <v>0</v>
      </c>
      <c r="AO71" s="26">
        <f t="shared" si="23"/>
        <v>0</v>
      </c>
      <c r="AP71" s="26">
        <f t="shared" si="24"/>
        <v>3513116</v>
      </c>
      <c r="AQ71" s="26">
        <f t="shared" si="40"/>
        <v>3513116</v>
      </c>
      <c r="AR71" s="69">
        <v>6918462</v>
      </c>
      <c r="AS71" s="69">
        <f t="shared" si="42"/>
        <v>3513116</v>
      </c>
      <c r="AT71" s="63">
        <v>6076507</v>
      </c>
      <c r="AU71" s="26">
        <f t="shared" si="25"/>
        <v>2563391</v>
      </c>
      <c r="AV71" s="70" t="str">
        <f t="shared" si="26"/>
        <v>No</v>
      </c>
      <c r="AW71" s="69">
        <f t="shared" si="27"/>
        <v>0</v>
      </c>
      <c r="AX71" s="71">
        <f t="shared" si="28"/>
        <v>6076507</v>
      </c>
      <c r="AY71" s="72">
        <f t="shared" si="29"/>
        <v>6076507</v>
      </c>
      <c r="AZ71" s="115">
        <f t="shared" si="30"/>
        <v>0</v>
      </c>
      <c r="BA71" s="115"/>
      <c r="BB71" s="115">
        <f t="shared" si="31"/>
        <v>12571.874192242078</v>
      </c>
      <c r="BC71" s="74"/>
      <c r="BD71" s="74"/>
      <c r="BE71" s="74">
        <f t="shared" si="32"/>
        <v>-2563391</v>
      </c>
      <c r="BF71" s="74">
        <f t="shared" si="44"/>
        <v>-2563391</v>
      </c>
      <c r="BG71" s="74">
        <f t="shared" si="44"/>
        <v>-2197082.4260999998</v>
      </c>
      <c r="BH71" s="74">
        <f t="shared" si="44"/>
        <v>-1830828.7856691303</v>
      </c>
      <c r="BI71" s="74">
        <f t="shared" si="44"/>
        <v>-1464663.0285353046</v>
      </c>
      <c r="BJ71" s="74">
        <f t="shared" si="44"/>
        <v>-1098497.271401478</v>
      </c>
      <c r="BK71" s="74">
        <f t="shared" si="44"/>
        <v>-732368.13084336556</v>
      </c>
      <c r="BL71" s="74">
        <f t="shared" si="44"/>
        <v>-366184.06542168278</v>
      </c>
      <c r="BO71" s="116">
        <f t="shared" si="45"/>
        <v>0</v>
      </c>
      <c r="BP71" s="116">
        <f t="shared" si="45"/>
        <v>-366308.57390000002</v>
      </c>
      <c r="BQ71" s="116">
        <f t="shared" si="45"/>
        <v>-366253.64043086994</v>
      </c>
      <c r="BR71" s="116">
        <f t="shared" si="45"/>
        <v>-366165.75713382609</v>
      </c>
      <c r="BS71" s="116">
        <f t="shared" si="45"/>
        <v>-366165.75713382615</v>
      </c>
      <c r="BT71" s="116">
        <f t="shared" si="45"/>
        <v>-366129.14055811259</v>
      </c>
      <c r="BU71" s="116">
        <f t="shared" si="45"/>
        <v>-366184.06542168278</v>
      </c>
      <c r="BV71" s="116">
        <f t="shared" si="43"/>
        <v>-366184.06542168278</v>
      </c>
      <c r="BX71" s="74">
        <f t="shared" si="35"/>
        <v>6076507</v>
      </c>
      <c r="BY71" s="74">
        <f t="shared" si="46"/>
        <v>5710198.4260999998</v>
      </c>
      <c r="BZ71" s="74">
        <f t="shared" si="46"/>
        <v>5343944.7856691303</v>
      </c>
      <c r="CA71" s="74">
        <f t="shared" si="46"/>
        <v>4977779.0285353046</v>
      </c>
      <c r="CB71" s="74">
        <f t="shared" si="46"/>
        <v>4611613.271401478</v>
      </c>
      <c r="CC71" s="74">
        <f t="shared" si="46"/>
        <v>4245484.1308433656</v>
      </c>
      <c r="CD71" s="74">
        <f t="shared" si="46"/>
        <v>3879300.0654216828</v>
      </c>
      <c r="CE71" s="74">
        <f t="shared" si="46"/>
        <v>3513116</v>
      </c>
      <c r="CG71" s="117">
        <f t="shared" si="37"/>
        <v>6076507</v>
      </c>
      <c r="CH71" s="117">
        <f t="shared" si="47"/>
        <v>5710198.4260999998</v>
      </c>
      <c r="CI71" s="117">
        <f t="shared" si="47"/>
        <v>5343944.7856691303</v>
      </c>
      <c r="CJ71" s="117">
        <f t="shared" si="47"/>
        <v>4977779.0285353046</v>
      </c>
      <c r="CK71" s="117">
        <f t="shared" si="47"/>
        <v>4611613.271401478</v>
      </c>
      <c r="CL71" s="117">
        <f t="shared" si="47"/>
        <v>4245484.1308433656</v>
      </c>
      <c r="CM71" s="117">
        <f t="shared" si="47"/>
        <v>3879300.0654216828</v>
      </c>
      <c r="CN71" s="117">
        <f t="shared" si="47"/>
        <v>3513116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>
        <v>0</v>
      </c>
      <c r="H72" s="6">
        <v>46</v>
      </c>
      <c r="I72" s="2" t="s">
        <v>233</v>
      </c>
      <c r="J72" s="60"/>
      <c r="K72" s="61">
        <v>1236.5899999999999</v>
      </c>
      <c r="L72"/>
      <c r="M72" s="63">
        <v>125</v>
      </c>
      <c r="N72" s="64">
        <f t="shared" si="6"/>
        <v>37.5</v>
      </c>
      <c r="O72" s="64">
        <f t="shared" si="7"/>
        <v>741.95</v>
      </c>
      <c r="P72" s="64">
        <f t="shared" si="8"/>
        <v>0</v>
      </c>
      <c r="Q72" s="64">
        <f t="shared" si="9"/>
        <v>0</v>
      </c>
      <c r="R72" s="65">
        <f t="shared" si="10"/>
        <v>0.1</v>
      </c>
      <c r="S72" s="65">
        <f t="shared" si="11"/>
        <v>0</v>
      </c>
      <c r="T72" s="64">
        <f t="shared" si="12"/>
        <v>0</v>
      </c>
      <c r="U72" s="64">
        <f t="shared" si="13"/>
        <v>0</v>
      </c>
      <c r="V72">
        <v>35</v>
      </c>
      <c r="W72" s="64">
        <f t="shared" si="14"/>
        <v>8.75</v>
      </c>
      <c r="X72" s="27">
        <f t="shared" si="15"/>
        <v>37.5</v>
      </c>
      <c r="Y72" s="11">
        <f t="shared" si="16"/>
        <v>1282.8399999999999</v>
      </c>
      <c r="Z72" s="61">
        <v>2527191742</v>
      </c>
      <c r="AA72" s="63">
        <v>7612</v>
      </c>
      <c r="AB72" s="27">
        <f t="shared" si="17"/>
        <v>332001.02</v>
      </c>
      <c r="AC72" s="10">
        <f t="shared" si="18"/>
        <v>1.2049939999999999</v>
      </c>
      <c r="AD72" s="63">
        <v>189505</v>
      </c>
      <c r="AE72" s="10">
        <f t="shared" si="41"/>
        <v>1.3037799999999999</v>
      </c>
      <c r="AF72" s="10">
        <f t="shared" si="39"/>
        <v>-0.23463000000000001</v>
      </c>
      <c r="AG72" s="66">
        <f t="shared" si="19"/>
        <v>0.01</v>
      </c>
      <c r="AH72" s="67">
        <f t="shared" si="20"/>
        <v>0</v>
      </c>
      <c r="AI72" s="68">
        <f t="shared" si="21"/>
        <v>0.01</v>
      </c>
      <c r="AJ72">
        <v>358</v>
      </c>
      <c r="AK72">
        <v>4</v>
      </c>
      <c r="AL72" s="26">
        <f t="shared" si="22"/>
        <v>143200</v>
      </c>
      <c r="AM72">
        <v>0</v>
      </c>
      <c r="AN72">
        <v>0</v>
      </c>
      <c r="AO72" s="26">
        <f t="shared" si="23"/>
        <v>0</v>
      </c>
      <c r="AP72" s="26">
        <f t="shared" si="24"/>
        <v>147847</v>
      </c>
      <c r="AQ72" s="26">
        <f t="shared" si="40"/>
        <v>291047</v>
      </c>
      <c r="AR72" s="69">
        <v>177907</v>
      </c>
      <c r="AS72" s="69">
        <f t="shared" si="42"/>
        <v>291047</v>
      </c>
      <c r="AT72" s="63">
        <v>302113</v>
      </c>
      <c r="AU72" s="26">
        <f t="shared" si="25"/>
        <v>11066</v>
      </c>
      <c r="AV72" s="70" t="str">
        <f t="shared" si="26"/>
        <v>No</v>
      </c>
      <c r="AW72" s="69">
        <f t="shared" si="27"/>
        <v>0</v>
      </c>
      <c r="AX72" s="71">
        <f t="shared" si="28"/>
        <v>302113</v>
      </c>
      <c r="AY72" s="72">
        <f t="shared" si="29"/>
        <v>302113</v>
      </c>
      <c r="AZ72" s="115">
        <f t="shared" si="30"/>
        <v>0</v>
      </c>
      <c r="BA72" s="115"/>
      <c r="BB72" s="115">
        <f t="shared" si="31"/>
        <v>11956.049296856678</v>
      </c>
      <c r="BC72" s="74"/>
      <c r="BD72" s="74"/>
      <c r="BE72" s="74">
        <f t="shared" si="32"/>
        <v>-11066</v>
      </c>
      <c r="BF72" s="74">
        <f t="shared" si="44"/>
        <v>-11066</v>
      </c>
      <c r="BG72" s="74">
        <f t="shared" si="44"/>
        <v>-9484.6685999999754</v>
      </c>
      <c r="BH72" s="74">
        <f t="shared" si="44"/>
        <v>-7903.574344380002</v>
      </c>
      <c r="BI72" s="74">
        <f t="shared" si="44"/>
        <v>-6322.8594755040249</v>
      </c>
      <c r="BJ72" s="74">
        <f t="shared" si="44"/>
        <v>-4742.1446066279896</v>
      </c>
      <c r="BK72" s="74">
        <f t="shared" si="44"/>
        <v>-3161.5878092388739</v>
      </c>
      <c r="BL72" s="74">
        <f t="shared" si="44"/>
        <v>-1580.7939046194078</v>
      </c>
      <c r="BO72" s="116">
        <f t="shared" si="45"/>
        <v>0</v>
      </c>
      <c r="BP72" s="116">
        <f t="shared" si="45"/>
        <v>-1581.3314</v>
      </c>
      <c r="BQ72" s="116">
        <f t="shared" si="45"/>
        <v>-1581.0942556199957</v>
      </c>
      <c r="BR72" s="116">
        <f t="shared" si="45"/>
        <v>-1580.7148688760005</v>
      </c>
      <c r="BS72" s="116">
        <f t="shared" si="45"/>
        <v>-1580.7148688760062</v>
      </c>
      <c r="BT72" s="116">
        <f t="shared" si="45"/>
        <v>-1580.5567973891089</v>
      </c>
      <c r="BU72" s="116">
        <f t="shared" si="45"/>
        <v>-1580.7939046194369</v>
      </c>
      <c r="BV72" s="116">
        <f t="shared" si="43"/>
        <v>-1580.7939046194078</v>
      </c>
      <c r="BX72" s="74">
        <f t="shared" si="35"/>
        <v>302113</v>
      </c>
      <c r="BY72" s="74">
        <f t="shared" si="46"/>
        <v>300531.66859999998</v>
      </c>
      <c r="BZ72" s="74">
        <f t="shared" si="46"/>
        <v>298950.57434438</v>
      </c>
      <c r="CA72" s="74">
        <f t="shared" si="46"/>
        <v>297369.85947550402</v>
      </c>
      <c r="CB72" s="74">
        <f t="shared" si="46"/>
        <v>295789.14460662799</v>
      </c>
      <c r="CC72" s="74">
        <f t="shared" si="46"/>
        <v>294208.58780923887</v>
      </c>
      <c r="CD72" s="74">
        <f t="shared" si="46"/>
        <v>292627.79390461941</v>
      </c>
      <c r="CE72" s="74">
        <f t="shared" si="46"/>
        <v>291047</v>
      </c>
      <c r="CG72" s="117">
        <f t="shared" si="37"/>
        <v>302113</v>
      </c>
      <c r="CH72" s="117">
        <f t="shared" si="47"/>
        <v>300531.66859999998</v>
      </c>
      <c r="CI72" s="117">
        <f t="shared" si="47"/>
        <v>298950.57434438</v>
      </c>
      <c r="CJ72" s="117">
        <f t="shared" si="47"/>
        <v>297369.85947550402</v>
      </c>
      <c r="CK72" s="117">
        <f t="shared" si="47"/>
        <v>295789.14460662799</v>
      </c>
      <c r="CL72" s="117">
        <f t="shared" si="47"/>
        <v>294208.58780923887</v>
      </c>
      <c r="CM72" s="117">
        <f t="shared" si="47"/>
        <v>292627.79390461941</v>
      </c>
      <c r="CN72" s="117">
        <f t="shared" si="47"/>
        <v>291047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>
        <v>37</v>
      </c>
      <c r="H73" s="6">
        <v>47</v>
      </c>
      <c r="I73" s="2" t="s">
        <v>234</v>
      </c>
      <c r="J73" s="60"/>
      <c r="K73" s="61">
        <v>1042.69</v>
      </c>
      <c r="L73"/>
      <c r="M73" s="63">
        <v>545</v>
      </c>
      <c r="N73" s="64">
        <f t="shared" si="6"/>
        <v>163.5</v>
      </c>
      <c r="O73" s="64">
        <f t="shared" si="7"/>
        <v>625.61</v>
      </c>
      <c r="P73" s="64">
        <f t="shared" si="8"/>
        <v>0</v>
      </c>
      <c r="Q73" s="64">
        <f t="shared" si="9"/>
        <v>0</v>
      </c>
      <c r="R73" s="65">
        <f t="shared" si="10"/>
        <v>0.52</v>
      </c>
      <c r="S73" s="65">
        <f t="shared" si="11"/>
        <v>0</v>
      </c>
      <c r="T73" s="64">
        <f t="shared" si="12"/>
        <v>0</v>
      </c>
      <c r="U73" s="64">
        <f t="shared" si="13"/>
        <v>0</v>
      </c>
      <c r="V73">
        <v>61</v>
      </c>
      <c r="W73" s="64">
        <f t="shared" si="14"/>
        <v>15.25</v>
      </c>
      <c r="X73" s="27">
        <f t="shared" si="15"/>
        <v>163.5</v>
      </c>
      <c r="Y73" s="11">
        <f t="shared" si="16"/>
        <v>1221.44</v>
      </c>
      <c r="Z73" s="61">
        <v>2034570222.6700001</v>
      </c>
      <c r="AA73" s="63">
        <v>11157</v>
      </c>
      <c r="AB73" s="27">
        <f t="shared" si="17"/>
        <v>182358.18</v>
      </c>
      <c r="AC73" s="10">
        <f t="shared" si="18"/>
        <v>0.66186699999999998</v>
      </c>
      <c r="AD73" s="63">
        <v>95264</v>
      </c>
      <c r="AE73" s="10">
        <f t="shared" si="41"/>
        <v>0.65540900000000002</v>
      </c>
      <c r="AF73" s="10">
        <f t="shared" si="39"/>
        <v>0.34006999999999998</v>
      </c>
      <c r="AG73" s="66">
        <f t="shared" si="19"/>
        <v>0.34006999999999998</v>
      </c>
      <c r="AH73" s="67">
        <f t="shared" si="20"/>
        <v>0</v>
      </c>
      <c r="AI73" s="68">
        <f t="shared" si="21"/>
        <v>0.34006999999999998</v>
      </c>
      <c r="AJ73">
        <v>0</v>
      </c>
      <c r="AK73">
        <v>0</v>
      </c>
      <c r="AL73" s="26">
        <f t="shared" si="22"/>
        <v>0</v>
      </c>
      <c r="AM73">
        <v>0</v>
      </c>
      <c r="AN73">
        <v>0</v>
      </c>
      <c r="AO73" s="26">
        <f t="shared" si="23"/>
        <v>0</v>
      </c>
      <c r="AP73" s="26">
        <f t="shared" si="24"/>
        <v>4787198</v>
      </c>
      <c r="AQ73" s="26">
        <f t="shared" si="40"/>
        <v>4787198</v>
      </c>
      <c r="AR73" s="69">
        <v>5669122</v>
      </c>
      <c r="AS73" s="69">
        <f t="shared" si="42"/>
        <v>5669122</v>
      </c>
      <c r="AT73" s="63">
        <v>5669122</v>
      </c>
      <c r="AU73" s="26">
        <f t="shared" si="25"/>
        <v>881924</v>
      </c>
      <c r="AV73" s="70" t="str">
        <f t="shared" si="26"/>
        <v>No</v>
      </c>
      <c r="AW73" s="69">
        <f t="shared" si="27"/>
        <v>0</v>
      </c>
      <c r="AX73" s="71">
        <f t="shared" si="28"/>
        <v>5669122</v>
      </c>
      <c r="AY73" s="72">
        <f t="shared" si="29"/>
        <v>5669122</v>
      </c>
      <c r="AZ73" s="115">
        <f t="shared" si="30"/>
        <v>0</v>
      </c>
      <c r="BA73" s="115"/>
      <c r="BB73" s="115">
        <f t="shared" si="31"/>
        <v>13500.749024158666</v>
      </c>
      <c r="BC73" s="74"/>
      <c r="BD73" s="74"/>
      <c r="BE73" s="74">
        <f t="shared" si="32"/>
        <v>-881924</v>
      </c>
      <c r="BF73" s="74">
        <f t="shared" si="44"/>
        <v>-881924</v>
      </c>
      <c r="BG73" s="74">
        <f t="shared" si="44"/>
        <v>-881924</v>
      </c>
      <c r="BH73" s="74">
        <f t="shared" si="44"/>
        <v>-881924</v>
      </c>
      <c r="BI73" s="74">
        <f t="shared" si="44"/>
        <v>-881924</v>
      </c>
      <c r="BJ73" s="74">
        <f t="shared" si="44"/>
        <v>-881924</v>
      </c>
      <c r="BK73" s="74">
        <f t="shared" si="44"/>
        <v>-881924</v>
      </c>
      <c r="BL73" s="74">
        <f t="shared" si="44"/>
        <v>-881924</v>
      </c>
      <c r="BO73" s="116">
        <f t="shared" si="45"/>
        <v>0</v>
      </c>
      <c r="BP73" s="116">
        <f t="shared" si="45"/>
        <v>-126026.9396</v>
      </c>
      <c r="BQ73" s="116">
        <f t="shared" si="45"/>
        <v>-147016.73079999999</v>
      </c>
      <c r="BR73" s="116">
        <f t="shared" si="45"/>
        <v>-176384.80000000002</v>
      </c>
      <c r="BS73" s="116">
        <f t="shared" si="45"/>
        <v>-220481</v>
      </c>
      <c r="BT73" s="116">
        <f t="shared" si="45"/>
        <v>-293945.26919999998</v>
      </c>
      <c r="BU73" s="116">
        <f t="shared" si="45"/>
        <v>-440962</v>
      </c>
      <c r="BV73" s="116">
        <f t="shared" si="43"/>
        <v>-881924</v>
      </c>
      <c r="BX73" s="74">
        <f t="shared" si="35"/>
        <v>5669122</v>
      </c>
      <c r="BY73" s="74">
        <f t="shared" si="46"/>
        <v>5543095.0603999998</v>
      </c>
      <c r="BZ73" s="74">
        <f t="shared" si="46"/>
        <v>5522105.2692</v>
      </c>
      <c r="CA73" s="74">
        <f t="shared" si="46"/>
        <v>5492737.2000000002</v>
      </c>
      <c r="CB73" s="74">
        <f t="shared" si="46"/>
        <v>5448641</v>
      </c>
      <c r="CC73" s="74">
        <f t="shared" si="46"/>
        <v>5375176.7308</v>
      </c>
      <c r="CD73" s="74">
        <f t="shared" si="46"/>
        <v>5228160</v>
      </c>
      <c r="CE73" s="74">
        <f t="shared" si="46"/>
        <v>4787198</v>
      </c>
      <c r="CG73" s="117">
        <f t="shared" si="37"/>
        <v>5669122</v>
      </c>
      <c r="CH73" s="117">
        <f t="shared" si="47"/>
        <v>5669122</v>
      </c>
      <c r="CI73" s="117">
        <f t="shared" si="47"/>
        <v>5669122</v>
      </c>
      <c r="CJ73" s="117">
        <f t="shared" si="47"/>
        <v>5669122</v>
      </c>
      <c r="CK73" s="117">
        <f t="shared" si="47"/>
        <v>5669122</v>
      </c>
      <c r="CL73" s="117">
        <f t="shared" si="47"/>
        <v>5669122</v>
      </c>
      <c r="CM73" s="117">
        <f t="shared" si="47"/>
        <v>5669122</v>
      </c>
      <c r="CN73" s="117">
        <f t="shared" si="47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>
        <v>0</v>
      </c>
      <c r="H74" s="6">
        <v>48</v>
      </c>
      <c r="I74" s="2" t="s">
        <v>235</v>
      </c>
      <c r="J74" s="60"/>
      <c r="K74" s="61">
        <v>2457.6999999999998</v>
      </c>
      <c r="L74"/>
      <c r="M74" s="63">
        <v>503</v>
      </c>
      <c r="N74" s="64">
        <f t="shared" si="6"/>
        <v>150.9</v>
      </c>
      <c r="O74" s="64">
        <f t="shared" si="7"/>
        <v>1474.62</v>
      </c>
      <c r="P74" s="64">
        <f t="shared" si="8"/>
        <v>0</v>
      </c>
      <c r="Q74" s="64">
        <f t="shared" si="9"/>
        <v>0</v>
      </c>
      <c r="R74" s="65">
        <f t="shared" si="10"/>
        <v>0.2</v>
      </c>
      <c r="S74" s="65">
        <f t="shared" si="11"/>
        <v>0</v>
      </c>
      <c r="T74" s="64">
        <f t="shared" si="12"/>
        <v>0</v>
      </c>
      <c r="U74" s="64">
        <f t="shared" si="13"/>
        <v>0</v>
      </c>
      <c r="V74">
        <v>48</v>
      </c>
      <c r="W74" s="64">
        <f t="shared" si="14"/>
        <v>12</v>
      </c>
      <c r="X74" s="27">
        <f t="shared" si="15"/>
        <v>150.9</v>
      </c>
      <c r="Y74" s="11">
        <f t="shared" si="16"/>
        <v>2620.6</v>
      </c>
      <c r="Z74" s="61">
        <v>2974178764.3299999</v>
      </c>
      <c r="AA74" s="63">
        <v>16700</v>
      </c>
      <c r="AB74" s="27">
        <f t="shared" si="17"/>
        <v>178094.54</v>
      </c>
      <c r="AC74" s="10">
        <f t="shared" si="18"/>
        <v>0.64639199999999997</v>
      </c>
      <c r="AD74" s="63">
        <v>125797</v>
      </c>
      <c r="AE74" s="10">
        <f t="shared" si="41"/>
        <v>0.86547399999999997</v>
      </c>
      <c r="AF74" s="10">
        <f t="shared" si="39"/>
        <v>0.287883</v>
      </c>
      <c r="AG74" s="66">
        <f t="shared" si="19"/>
        <v>0.287883</v>
      </c>
      <c r="AH74" s="67">
        <f t="shared" si="20"/>
        <v>0</v>
      </c>
      <c r="AI74" s="68">
        <f t="shared" si="21"/>
        <v>0.287883</v>
      </c>
      <c r="AJ74">
        <v>0</v>
      </c>
      <c r="AK74">
        <v>0</v>
      </c>
      <c r="AL74" s="26">
        <f t="shared" si="22"/>
        <v>0</v>
      </c>
      <c r="AM74">
        <v>0</v>
      </c>
      <c r="AN74">
        <v>0</v>
      </c>
      <c r="AO74" s="26">
        <f t="shared" si="23"/>
        <v>0</v>
      </c>
      <c r="AP74" s="26">
        <f t="shared" si="24"/>
        <v>8694762</v>
      </c>
      <c r="AQ74" s="26">
        <f t="shared" si="40"/>
        <v>8694762</v>
      </c>
      <c r="AR74" s="69">
        <v>9684435</v>
      </c>
      <c r="AS74" s="69">
        <f t="shared" si="42"/>
        <v>8694762</v>
      </c>
      <c r="AT74" s="63">
        <v>10341646</v>
      </c>
      <c r="AU74" s="26">
        <f t="shared" si="25"/>
        <v>1646884</v>
      </c>
      <c r="AV74" s="70" t="str">
        <f t="shared" si="26"/>
        <v>No</v>
      </c>
      <c r="AW74" s="69">
        <f t="shared" si="27"/>
        <v>0</v>
      </c>
      <c r="AX74" s="71">
        <f t="shared" si="28"/>
        <v>10341646</v>
      </c>
      <c r="AY74" s="72">
        <f t="shared" si="29"/>
        <v>10341646</v>
      </c>
      <c r="AZ74" s="115">
        <f t="shared" si="30"/>
        <v>0</v>
      </c>
      <c r="BA74" s="115"/>
      <c r="BB74" s="115">
        <f t="shared" si="31"/>
        <v>12288.894087968427</v>
      </c>
      <c r="BC74" s="74"/>
      <c r="BD74" s="74"/>
      <c r="BE74" s="74">
        <f t="shared" si="32"/>
        <v>-1646884</v>
      </c>
      <c r="BF74" s="74">
        <f t="shared" si="44"/>
        <v>-1646884</v>
      </c>
      <c r="BG74" s="74">
        <f t="shared" si="44"/>
        <v>-1411544.2763999999</v>
      </c>
      <c r="BH74" s="74">
        <f t="shared" si="44"/>
        <v>-1176239.8455241192</v>
      </c>
      <c r="BI74" s="74">
        <f t="shared" si="44"/>
        <v>-940991.87641929463</v>
      </c>
      <c r="BJ74" s="74">
        <f t="shared" si="44"/>
        <v>-705743.9073144719</v>
      </c>
      <c r="BK74" s="74">
        <f t="shared" si="44"/>
        <v>-470519.4630065579</v>
      </c>
      <c r="BL74" s="74">
        <f t="shared" si="44"/>
        <v>-235259.73150327802</v>
      </c>
      <c r="BO74" s="116">
        <f t="shared" si="45"/>
        <v>0</v>
      </c>
      <c r="BP74" s="116">
        <f t="shared" si="45"/>
        <v>-235339.7236</v>
      </c>
      <c r="BQ74" s="116">
        <f t="shared" si="45"/>
        <v>-235304.43087587995</v>
      </c>
      <c r="BR74" s="116">
        <f t="shared" si="45"/>
        <v>-235247.96910482386</v>
      </c>
      <c r="BS74" s="116">
        <f t="shared" si="45"/>
        <v>-235247.96910482366</v>
      </c>
      <c r="BT74" s="116">
        <f t="shared" si="45"/>
        <v>-235224.44430791348</v>
      </c>
      <c r="BU74" s="116">
        <f t="shared" si="45"/>
        <v>-235259.73150327895</v>
      </c>
      <c r="BV74" s="116">
        <f t="shared" si="43"/>
        <v>-235259.73150327802</v>
      </c>
      <c r="BX74" s="74">
        <f t="shared" si="35"/>
        <v>10341646</v>
      </c>
      <c r="BY74" s="74">
        <f t="shared" si="46"/>
        <v>10106306.2764</v>
      </c>
      <c r="BZ74" s="74">
        <f t="shared" si="46"/>
        <v>9871001.8455241192</v>
      </c>
      <c r="CA74" s="74">
        <f t="shared" si="46"/>
        <v>9635753.8764192946</v>
      </c>
      <c r="CB74" s="74">
        <f t="shared" si="46"/>
        <v>9400505.9073144719</v>
      </c>
      <c r="CC74" s="74">
        <f t="shared" si="46"/>
        <v>9165281.4630065579</v>
      </c>
      <c r="CD74" s="74">
        <f t="shared" si="46"/>
        <v>8930021.731503278</v>
      </c>
      <c r="CE74" s="74">
        <f t="shared" si="46"/>
        <v>8694762</v>
      </c>
      <c r="CG74" s="117">
        <f t="shared" si="37"/>
        <v>10341646</v>
      </c>
      <c r="CH74" s="117">
        <f t="shared" si="47"/>
        <v>10106306.2764</v>
      </c>
      <c r="CI74" s="117">
        <f t="shared" si="47"/>
        <v>9871001.8455241192</v>
      </c>
      <c r="CJ74" s="117">
        <f t="shared" si="47"/>
        <v>9635753.8764192946</v>
      </c>
      <c r="CK74" s="117">
        <f t="shared" si="47"/>
        <v>9400505.9073144719</v>
      </c>
      <c r="CL74" s="117">
        <f t="shared" si="47"/>
        <v>9165281.4630065579</v>
      </c>
      <c r="CM74" s="117">
        <f t="shared" si="47"/>
        <v>8930021.731503278</v>
      </c>
      <c r="CN74" s="117">
        <f t="shared" si="47"/>
        <v>8694762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>
        <v>31</v>
      </c>
      <c r="H75" s="6">
        <v>49</v>
      </c>
      <c r="I75" s="2" t="s">
        <v>236</v>
      </c>
      <c r="J75" s="60"/>
      <c r="K75" s="61">
        <v>4760.3599999999997</v>
      </c>
      <c r="L75"/>
      <c r="M75" s="63">
        <v>2236</v>
      </c>
      <c r="N75" s="64">
        <f t="shared" si="6"/>
        <v>670.8</v>
      </c>
      <c r="O75" s="64">
        <f t="shared" si="7"/>
        <v>2856.22</v>
      </c>
      <c r="P75" s="64">
        <f t="shared" si="8"/>
        <v>0</v>
      </c>
      <c r="Q75" s="64">
        <f t="shared" si="9"/>
        <v>0</v>
      </c>
      <c r="R75" s="65">
        <f t="shared" si="10"/>
        <v>0.47</v>
      </c>
      <c r="S75" s="65">
        <f t="shared" si="11"/>
        <v>0</v>
      </c>
      <c r="T75" s="64">
        <f t="shared" si="12"/>
        <v>0</v>
      </c>
      <c r="U75" s="64">
        <f t="shared" si="13"/>
        <v>0</v>
      </c>
      <c r="V75">
        <v>207</v>
      </c>
      <c r="W75" s="64">
        <f t="shared" si="14"/>
        <v>51.75</v>
      </c>
      <c r="X75" s="27">
        <f t="shared" si="15"/>
        <v>670.8</v>
      </c>
      <c r="Y75" s="11">
        <f t="shared" si="16"/>
        <v>5482.91</v>
      </c>
      <c r="Z75" s="61">
        <v>6180339378.3299999</v>
      </c>
      <c r="AA75" s="63">
        <v>41100</v>
      </c>
      <c r="AB75" s="27">
        <f t="shared" si="17"/>
        <v>150373.22</v>
      </c>
      <c r="AC75" s="10">
        <f t="shared" si="18"/>
        <v>0.54577799999999999</v>
      </c>
      <c r="AD75" s="63">
        <v>91141</v>
      </c>
      <c r="AE75" s="10">
        <f t="shared" si="41"/>
        <v>0.62704300000000002</v>
      </c>
      <c r="AF75" s="10">
        <f t="shared" si="39"/>
        <v>0.42984299999999998</v>
      </c>
      <c r="AG75" s="66">
        <f t="shared" si="19"/>
        <v>0.42984299999999998</v>
      </c>
      <c r="AH75" s="67">
        <f t="shared" si="20"/>
        <v>0</v>
      </c>
      <c r="AI75" s="68">
        <f t="shared" si="21"/>
        <v>0.42984299999999998</v>
      </c>
      <c r="AJ75">
        <v>0</v>
      </c>
      <c r="AK75">
        <v>0</v>
      </c>
      <c r="AL75" s="26">
        <f t="shared" si="22"/>
        <v>0</v>
      </c>
      <c r="AM75">
        <v>0</v>
      </c>
      <c r="AN75">
        <v>0</v>
      </c>
      <c r="AO75" s="26">
        <f t="shared" si="23"/>
        <v>0</v>
      </c>
      <c r="AP75" s="26">
        <f t="shared" si="24"/>
        <v>27162010</v>
      </c>
      <c r="AQ75" s="26">
        <f t="shared" si="40"/>
        <v>27162010</v>
      </c>
      <c r="AR75" s="69">
        <v>28585010</v>
      </c>
      <c r="AS75" s="69">
        <f t="shared" si="42"/>
        <v>29823645</v>
      </c>
      <c r="AT75" s="63">
        <v>29823645</v>
      </c>
      <c r="AU75" s="26">
        <f t="shared" si="25"/>
        <v>2661635</v>
      </c>
      <c r="AV75" s="70" t="str">
        <f t="shared" si="26"/>
        <v>No</v>
      </c>
      <c r="AW75" s="69">
        <f t="shared" si="27"/>
        <v>0</v>
      </c>
      <c r="AX75" s="71">
        <f t="shared" si="28"/>
        <v>29823645</v>
      </c>
      <c r="AY75" s="72">
        <f t="shared" si="29"/>
        <v>29823645</v>
      </c>
      <c r="AZ75" s="115">
        <f t="shared" si="30"/>
        <v>0</v>
      </c>
      <c r="BA75" s="115"/>
      <c r="BB75" s="115">
        <f t="shared" si="31"/>
        <v>13274.319116621433</v>
      </c>
      <c r="BC75" s="74"/>
      <c r="BD75" s="74"/>
      <c r="BE75" s="74">
        <f t="shared" si="32"/>
        <v>-2661635</v>
      </c>
      <c r="BF75" s="74">
        <f t="shared" si="44"/>
        <v>-2661635</v>
      </c>
      <c r="BG75" s="74">
        <f t="shared" si="44"/>
        <v>-2661635</v>
      </c>
      <c r="BH75" s="74">
        <f t="shared" si="44"/>
        <v>-2661635</v>
      </c>
      <c r="BI75" s="74">
        <f t="shared" si="44"/>
        <v>-2661635</v>
      </c>
      <c r="BJ75" s="74">
        <f t="shared" si="44"/>
        <v>-2661635</v>
      </c>
      <c r="BK75" s="74">
        <f t="shared" si="44"/>
        <v>-2661635</v>
      </c>
      <c r="BL75" s="74">
        <f t="shared" si="44"/>
        <v>-2661635</v>
      </c>
      <c r="BO75" s="116">
        <f t="shared" si="45"/>
        <v>0</v>
      </c>
      <c r="BP75" s="116">
        <f t="shared" si="45"/>
        <v>-380347.64150000003</v>
      </c>
      <c r="BQ75" s="116">
        <f t="shared" si="45"/>
        <v>-443694.55449999997</v>
      </c>
      <c r="BR75" s="116">
        <f t="shared" si="45"/>
        <v>-532327</v>
      </c>
      <c r="BS75" s="116">
        <f t="shared" si="45"/>
        <v>-665408.75</v>
      </c>
      <c r="BT75" s="116">
        <f t="shared" si="45"/>
        <v>-887122.94549999991</v>
      </c>
      <c r="BU75" s="116">
        <f t="shared" si="45"/>
        <v>-1330817.5</v>
      </c>
      <c r="BV75" s="116">
        <f t="shared" si="43"/>
        <v>-2661635</v>
      </c>
      <c r="BX75" s="74">
        <f t="shared" si="35"/>
        <v>29823645</v>
      </c>
      <c r="BY75" s="74">
        <f t="shared" si="46"/>
        <v>29443297.3585</v>
      </c>
      <c r="BZ75" s="74">
        <f t="shared" si="46"/>
        <v>29379950.445500001</v>
      </c>
      <c r="CA75" s="74">
        <f t="shared" si="46"/>
        <v>29291318</v>
      </c>
      <c r="CB75" s="74">
        <f t="shared" si="46"/>
        <v>29158236.25</v>
      </c>
      <c r="CC75" s="74">
        <f t="shared" si="46"/>
        <v>28936522.054499999</v>
      </c>
      <c r="CD75" s="74">
        <f t="shared" si="46"/>
        <v>28492827.5</v>
      </c>
      <c r="CE75" s="74">
        <f t="shared" si="46"/>
        <v>27162010</v>
      </c>
      <c r="CG75" s="117">
        <f t="shared" si="37"/>
        <v>29823645</v>
      </c>
      <c r="CH75" s="117">
        <f t="shared" si="47"/>
        <v>29823645</v>
      </c>
      <c r="CI75" s="117">
        <f t="shared" si="47"/>
        <v>29823645</v>
      </c>
      <c r="CJ75" s="117">
        <f t="shared" si="47"/>
        <v>29823645</v>
      </c>
      <c r="CK75" s="117">
        <f t="shared" si="47"/>
        <v>29823645</v>
      </c>
      <c r="CL75" s="117">
        <f t="shared" si="47"/>
        <v>29823645</v>
      </c>
      <c r="CM75" s="117">
        <f t="shared" si="47"/>
        <v>29823645</v>
      </c>
      <c r="CN75" s="117">
        <f t="shared" si="47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>
        <v>0</v>
      </c>
      <c r="H76" s="6">
        <v>50</v>
      </c>
      <c r="I76" s="2" t="s">
        <v>237</v>
      </c>
      <c r="J76" s="60"/>
      <c r="K76" s="61">
        <v>510.89</v>
      </c>
      <c r="L76"/>
      <c r="M76" s="63">
        <v>121</v>
      </c>
      <c r="N76" s="64">
        <f t="shared" si="6"/>
        <v>36.299999999999997</v>
      </c>
      <c r="O76" s="64">
        <f t="shared" si="7"/>
        <v>306.52999999999997</v>
      </c>
      <c r="P76" s="64">
        <f t="shared" si="8"/>
        <v>0</v>
      </c>
      <c r="Q76" s="64">
        <f t="shared" si="9"/>
        <v>0</v>
      </c>
      <c r="R76" s="65">
        <f t="shared" si="10"/>
        <v>0.24</v>
      </c>
      <c r="S76" s="65">
        <f t="shared" si="11"/>
        <v>0</v>
      </c>
      <c r="T76" s="64">
        <f t="shared" si="12"/>
        <v>0</v>
      </c>
      <c r="U76" s="64">
        <f t="shared" si="13"/>
        <v>0</v>
      </c>
      <c r="V76">
        <v>17</v>
      </c>
      <c r="W76" s="64">
        <f t="shared" si="14"/>
        <v>4.25</v>
      </c>
      <c r="X76" s="27">
        <f t="shared" si="15"/>
        <v>36.299999999999997</v>
      </c>
      <c r="Y76" s="11">
        <f t="shared" si="16"/>
        <v>551.43999999999994</v>
      </c>
      <c r="Z76" s="61">
        <v>2242439008</v>
      </c>
      <c r="AA76" s="63">
        <v>6766</v>
      </c>
      <c r="AB76" s="27">
        <f t="shared" si="17"/>
        <v>331427.58</v>
      </c>
      <c r="AC76" s="10">
        <f t="shared" si="18"/>
        <v>1.2029129999999999</v>
      </c>
      <c r="AD76" s="63">
        <v>100767</v>
      </c>
      <c r="AE76" s="10">
        <f t="shared" si="41"/>
        <v>0.69326900000000002</v>
      </c>
      <c r="AF76" s="10">
        <f t="shared" si="39"/>
        <v>-5.0020000000000002E-2</v>
      </c>
      <c r="AG76" s="66">
        <f t="shared" si="19"/>
        <v>0.01</v>
      </c>
      <c r="AH76" s="67">
        <f t="shared" si="20"/>
        <v>0</v>
      </c>
      <c r="AI76" s="68">
        <f t="shared" si="21"/>
        <v>0.01</v>
      </c>
      <c r="AJ76">
        <v>246</v>
      </c>
      <c r="AK76">
        <v>6</v>
      </c>
      <c r="AL76" s="26">
        <f t="shared" si="22"/>
        <v>147600</v>
      </c>
      <c r="AM76">
        <v>0</v>
      </c>
      <c r="AN76">
        <v>0</v>
      </c>
      <c r="AO76" s="26">
        <f t="shared" si="23"/>
        <v>0</v>
      </c>
      <c r="AP76" s="26">
        <f t="shared" si="24"/>
        <v>63553</v>
      </c>
      <c r="AQ76" s="26">
        <f t="shared" si="40"/>
        <v>211153</v>
      </c>
      <c r="AR76" s="69">
        <v>105052</v>
      </c>
      <c r="AS76" s="69">
        <f t="shared" si="42"/>
        <v>211153</v>
      </c>
      <c r="AT76" s="63">
        <v>215553</v>
      </c>
      <c r="AU76" s="26">
        <f t="shared" si="25"/>
        <v>4400</v>
      </c>
      <c r="AV76" s="70" t="str">
        <f t="shared" si="26"/>
        <v>No</v>
      </c>
      <c r="AW76" s="69">
        <f t="shared" si="27"/>
        <v>0</v>
      </c>
      <c r="AX76" s="71">
        <f t="shared" si="28"/>
        <v>215553</v>
      </c>
      <c r="AY76" s="72">
        <f t="shared" si="29"/>
        <v>215553</v>
      </c>
      <c r="AZ76" s="115">
        <f t="shared" si="30"/>
        <v>0</v>
      </c>
      <c r="BA76" s="115"/>
      <c r="BB76" s="115">
        <f t="shared" si="31"/>
        <v>12439.754154514669</v>
      </c>
      <c r="BC76" s="74"/>
      <c r="BD76" s="74"/>
      <c r="BE76" s="74">
        <f t="shared" si="32"/>
        <v>-4400</v>
      </c>
      <c r="BF76" s="74">
        <f t="shared" si="44"/>
        <v>-4400</v>
      </c>
      <c r="BG76" s="74">
        <f t="shared" si="44"/>
        <v>-3771.2399999999907</v>
      </c>
      <c r="BH76" s="74">
        <f t="shared" si="44"/>
        <v>-3142.5742920000048</v>
      </c>
      <c r="BI76" s="74">
        <f t="shared" si="44"/>
        <v>-2514.0594335999922</v>
      </c>
      <c r="BJ76" s="74">
        <f t="shared" si="44"/>
        <v>-1885.5445752000087</v>
      </c>
      <c r="BK76" s="74">
        <f t="shared" si="44"/>
        <v>-1257.0925682858506</v>
      </c>
      <c r="BL76" s="74">
        <f t="shared" si="44"/>
        <v>-628.54628414293984</v>
      </c>
      <c r="BO76" s="116">
        <f t="shared" si="45"/>
        <v>0</v>
      </c>
      <c r="BP76" s="116">
        <f t="shared" si="45"/>
        <v>-628.76</v>
      </c>
      <c r="BQ76" s="116">
        <f t="shared" si="45"/>
        <v>-628.6657079999984</v>
      </c>
      <c r="BR76" s="116">
        <f t="shared" si="45"/>
        <v>-628.514858400001</v>
      </c>
      <c r="BS76" s="116">
        <f t="shared" si="45"/>
        <v>-628.51485839999805</v>
      </c>
      <c r="BT76" s="116">
        <f t="shared" si="45"/>
        <v>-628.45200691416289</v>
      </c>
      <c r="BU76" s="116">
        <f t="shared" si="45"/>
        <v>-628.54628414292529</v>
      </c>
      <c r="BV76" s="116">
        <f t="shared" si="43"/>
        <v>-628.54628414293984</v>
      </c>
      <c r="BX76" s="74">
        <f t="shared" si="35"/>
        <v>215553</v>
      </c>
      <c r="BY76" s="74">
        <f t="shared" si="46"/>
        <v>214924.24</v>
      </c>
      <c r="BZ76" s="74">
        <f t="shared" si="46"/>
        <v>214295.574292</v>
      </c>
      <c r="CA76" s="74">
        <f t="shared" si="46"/>
        <v>213667.05943359999</v>
      </c>
      <c r="CB76" s="74">
        <f t="shared" si="46"/>
        <v>213038.54457520001</v>
      </c>
      <c r="CC76" s="74">
        <f t="shared" si="46"/>
        <v>212410.09256828585</v>
      </c>
      <c r="CD76" s="74">
        <f t="shared" si="46"/>
        <v>211781.54628414294</v>
      </c>
      <c r="CE76" s="74">
        <f t="shared" si="46"/>
        <v>211153</v>
      </c>
      <c r="CG76" s="117">
        <f t="shared" si="37"/>
        <v>215553</v>
      </c>
      <c r="CH76" s="117">
        <f t="shared" si="47"/>
        <v>214924.24</v>
      </c>
      <c r="CI76" s="117">
        <f t="shared" si="47"/>
        <v>214295.574292</v>
      </c>
      <c r="CJ76" s="117">
        <f t="shared" si="47"/>
        <v>213667.05943359999</v>
      </c>
      <c r="CK76" s="117">
        <f t="shared" si="47"/>
        <v>213038.54457520001</v>
      </c>
      <c r="CL76" s="117">
        <f t="shared" si="47"/>
        <v>212410.09256828585</v>
      </c>
      <c r="CM76" s="117">
        <f t="shared" si="47"/>
        <v>211781.54628414294</v>
      </c>
      <c r="CN76" s="117">
        <f t="shared" si="47"/>
        <v>211153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>
        <v>0</v>
      </c>
      <c r="H77" s="6">
        <v>51</v>
      </c>
      <c r="I77" s="2" t="s">
        <v>238</v>
      </c>
      <c r="J77" s="60"/>
      <c r="K77" s="61">
        <v>9030.48</v>
      </c>
      <c r="L77"/>
      <c r="M77" s="63">
        <v>1572</v>
      </c>
      <c r="N77" s="64">
        <f t="shared" si="6"/>
        <v>471.6</v>
      </c>
      <c r="O77" s="64">
        <f t="shared" si="7"/>
        <v>5418.29</v>
      </c>
      <c r="P77" s="64">
        <f t="shared" si="8"/>
        <v>0</v>
      </c>
      <c r="Q77" s="64">
        <f t="shared" si="9"/>
        <v>0</v>
      </c>
      <c r="R77" s="65">
        <f t="shared" si="10"/>
        <v>0.17</v>
      </c>
      <c r="S77" s="65">
        <f t="shared" si="11"/>
        <v>0</v>
      </c>
      <c r="T77" s="64">
        <f t="shared" si="12"/>
        <v>0</v>
      </c>
      <c r="U77" s="64">
        <f t="shared" si="13"/>
        <v>0</v>
      </c>
      <c r="V77">
        <v>311</v>
      </c>
      <c r="W77" s="64">
        <f t="shared" si="14"/>
        <v>77.75</v>
      </c>
      <c r="X77" s="27">
        <f t="shared" si="15"/>
        <v>471.6</v>
      </c>
      <c r="Y77" s="11">
        <f t="shared" si="16"/>
        <v>9579.83</v>
      </c>
      <c r="Z77" s="61">
        <v>22526002916.669998</v>
      </c>
      <c r="AA77" s="63">
        <v>62508</v>
      </c>
      <c r="AB77" s="27">
        <f t="shared" si="17"/>
        <v>360369.91999999998</v>
      </c>
      <c r="AC77" s="10">
        <f t="shared" si="18"/>
        <v>1.3079590000000001</v>
      </c>
      <c r="AD77" s="63">
        <v>168391</v>
      </c>
      <c r="AE77" s="10">
        <f t="shared" si="41"/>
        <v>1.158517</v>
      </c>
      <c r="AF77" s="10">
        <f t="shared" si="39"/>
        <v>-0.26312600000000003</v>
      </c>
      <c r="AG77" s="66">
        <f t="shared" si="19"/>
        <v>0.01</v>
      </c>
      <c r="AH77" s="67">
        <f t="shared" si="20"/>
        <v>0</v>
      </c>
      <c r="AI77" s="68">
        <f t="shared" si="21"/>
        <v>0.01</v>
      </c>
      <c r="AJ77">
        <v>0</v>
      </c>
      <c r="AK77">
        <v>0</v>
      </c>
      <c r="AL77" s="26">
        <f t="shared" si="22"/>
        <v>0</v>
      </c>
      <c r="AM77">
        <v>0</v>
      </c>
      <c r="AN77">
        <v>0</v>
      </c>
      <c r="AO77" s="26">
        <f t="shared" si="23"/>
        <v>0</v>
      </c>
      <c r="AP77" s="26">
        <f t="shared" si="24"/>
        <v>1104075</v>
      </c>
      <c r="AQ77" s="26">
        <f t="shared" si="40"/>
        <v>1104075</v>
      </c>
      <c r="AR77" s="69">
        <v>1087165</v>
      </c>
      <c r="AS77" s="69">
        <f t="shared" si="42"/>
        <v>1104075</v>
      </c>
      <c r="AT77" s="63">
        <v>1131021</v>
      </c>
      <c r="AU77" s="26">
        <f t="shared" si="25"/>
        <v>26946</v>
      </c>
      <c r="AV77" s="70" t="str">
        <f t="shared" si="26"/>
        <v>No</v>
      </c>
      <c r="AW77" s="69">
        <f t="shared" si="27"/>
        <v>0</v>
      </c>
      <c r="AX77" s="71">
        <f t="shared" si="28"/>
        <v>1131021</v>
      </c>
      <c r="AY77" s="72">
        <f t="shared" si="29"/>
        <v>1131021</v>
      </c>
      <c r="AZ77" s="115">
        <f t="shared" si="30"/>
        <v>0</v>
      </c>
      <c r="BA77" s="115"/>
      <c r="BB77" s="115">
        <f t="shared" si="31"/>
        <v>12226.098806486478</v>
      </c>
      <c r="BC77" s="74"/>
      <c r="BD77" s="74"/>
      <c r="BE77" s="74">
        <f t="shared" si="32"/>
        <v>-26946</v>
      </c>
      <c r="BF77" s="74">
        <f t="shared" si="44"/>
        <v>-26946</v>
      </c>
      <c r="BG77" s="74">
        <f t="shared" si="44"/>
        <v>-23095.416600000113</v>
      </c>
      <c r="BH77" s="74">
        <f t="shared" si="44"/>
        <v>-19245.410652780207</v>
      </c>
      <c r="BI77" s="74">
        <f t="shared" si="44"/>
        <v>-15396.328522224212</v>
      </c>
      <c r="BJ77" s="74">
        <f t="shared" si="44"/>
        <v>-11547.246391668217</v>
      </c>
      <c r="BK77" s="74">
        <f t="shared" si="44"/>
        <v>-7698.5491693252698</v>
      </c>
      <c r="BL77" s="74">
        <f t="shared" si="44"/>
        <v>-3849.2745846626349</v>
      </c>
      <c r="BO77" s="116">
        <f t="shared" si="45"/>
        <v>0</v>
      </c>
      <c r="BP77" s="116">
        <f t="shared" si="45"/>
        <v>-3850.5834</v>
      </c>
      <c r="BQ77" s="116">
        <f t="shared" si="45"/>
        <v>-3850.0059472200187</v>
      </c>
      <c r="BR77" s="116">
        <f t="shared" si="45"/>
        <v>-3849.0821305560416</v>
      </c>
      <c r="BS77" s="116">
        <f t="shared" si="45"/>
        <v>-3849.082130556053</v>
      </c>
      <c r="BT77" s="116">
        <f t="shared" si="45"/>
        <v>-3848.6972223430166</v>
      </c>
      <c r="BU77" s="116">
        <f t="shared" si="45"/>
        <v>-3849.2745846626349</v>
      </c>
      <c r="BV77" s="116">
        <f t="shared" si="43"/>
        <v>-3849.2745846626349</v>
      </c>
      <c r="BX77" s="74">
        <f t="shared" si="35"/>
        <v>1131021</v>
      </c>
      <c r="BY77" s="74">
        <f t="shared" si="46"/>
        <v>1127170.4166000001</v>
      </c>
      <c r="BZ77" s="74">
        <f t="shared" si="46"/>
        <v>1123320.4106527802</v>
      </c>
      <c r="CA77" s="74">
        <f t="shared" si="46"/>
        <v>1119471.3285222242</v>
      </c>
      <c r="CB77" s="74">
        <f t="shared" si="46"/>
        <v>1115622.2463916682</v>
      </c>
      <c r="CC77" s="74">
        <f t="shared" si="46"/>
        <v>1111773.5491693253</v>
      </c>
      <c r="CD77" s="74">
        <f t="shared" si="46"/>
        <v>1107924.2745846626</v>
      </c>
      <c r="CE77" s="74">
        <f t="shared" si="46"/>
        <v>1104075</v>
      </c>
      <c r="CG77" s="117">
        <f t="shared" si="37"/>
        <v>1131021</v>
      </c>
      <c r="CH77" s="117">
        <f t="shared" si="47"/>
        <v>1127170.4166000001</v>
      </c>
      <c r="CI77" s="117">
        <f t="shared" si="47"/>
        <v>1123320.4106527802</v>
      </c>
      <c r="CJ77" s="117">
        <f t="shared" si="47"/>
        <v>1119471.3285222242</v>
      </c>
      <c r="CK77" s="117">
        <f t="shared" si="47"/>
        <v>1115622.2463916682</v>
      </c>
      <c r="CL77" s="117">
        <f t="shared" si="47"/>
        <v>1111773.5491693253</v>
      </c>
      <c r="CM77" s="117">
        <f t="shared" si="47"/>
        <v>1107924.2745846626</v>
      </c>
      <c r="CN77" s="117">
        <f t="shared" si="47"/>
        <v>1104075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>
        <v>0</v>
      </c>
      <c r="H78" s="6">
        <v>52</v>
      </c>
      <c r="I78" s="2" t="s">
        <v>239</v>
      </c>
      <c r="J78" s="60"/>
      <c r="K78" s="61">
        <v>4042.58</v>
      </c>
      <c r="L78"/>
      <c r="M78" s="63">
        <v>711</v>
      </c>
      <c r="N78" s="64">
        <f t="shared" si="6"/>
        <v>213.3</v>
      </c>
      <c r="O78" s="64">
        <f t="shared" si="7"/>
        <v>2425.5500000000002</v>
      </c>
      <c r="P78" s="64">
        <f t="shared" si="8"/>
        <v>0</v>
      </c>
      <c r="Q78" s="64">
        <f t="shared" si="9"/>
        <v>0</v>
      </c>
      <c r="R78" s="65">
        <f t="shared" si="10"/>
        <v>0.18</v>
      </c>
      <c r="S78" s="65">
        <f t="shared" si="11"/>
        <v>0</v>
      </c>
      <c r="T78" s="64">
        <f t="shared" si="12"/>
        <v>0</v>
      </c>
      <c r="U78" s="64">
        <f t="shared" si="13"/>
        <v>0</v>
      </c>
      <c r="V78">
        <v>204</v>
      </c>
      <c r="W78" s="64">
        <f t="shared" si="14"/>
        <v>51</v>
      </c>
      <c r="X78" s="27">
        <f t="shared" si="15"/>
        <v>213.3</v>
      </c>
      <c r="Y78" s="11">
        <f t="shared" si="16"/>
        <v>4306.88</v>
      </c>
      <c r="Z78" s="61">
        <v>7098019545.6700001</v>
      </c>
      <c r="AA78" s="63">
        <v>26685</v>
      </c>
      <c r="AB78" s="27">
        <f t="shared" si="17"/>
        <v>265992.86</v>
      </c>
      <c r="AC78" s="10">
        <f t="shared" si="18"/>
        <v>0.965418</v>
      </c>
      <c r="AD78" s="63">
        <v>134237</v>
      </c>
      <c r="AE78" s="10">
        <f t="shared" si="41"/>
        <v>0.92354000000000003</v>
      </c>
      <c r="AF78" s="10">
        <f t="shared" si="39"/>
        <v>4.7144999999999999E-2</v>
      </c>
      <c r="AG78" s="66">
        <f t="shared" si="19"/>
        <v>4.7144999999999999E-2</v>
      </c>
      <c r="AH78" s="67">
        <f t="shared" si="20"/>
        <v>0</v>
      </c>
      <c r="AI78" s="68">
        <f t="shared" si="21"/>
        <v>4.7144999999999999E-2</v>
      </c>
      <c r="AJ78">
        <v>0</v>
      </c>
      <c r="AK78">
        <v>0</v>
      </c>
      <c r="AL78" s="26">
        <f t="shared" si="22"/>
        <v>0</v>
      </c>
      <c r="AM78">
        <v>0</v>
      </c>
      <c r="AN78">
        <v>0</v>
      </c>
      <c r="AO78" s="26">
        <f t="shared" si="23"/>
        <v>0</v>
      </c>
      <c r="AP78" s="26">
        <f t="shared" si="24"/>
        <v>2340127</v>
      </c>
      <c r="AQ78" s="26">
        <f t="shared" si="40"/>
        <v>2340127</v>
      </c>
      <c r="AR78" s="69">
        <v>1095080</v>
      </c>
      <c r="AS78" s="69">
        <f t="shared" si="42"/>
        <v>2340127</v>
      </c>
      <c r="AT78" s="63">
        <v>3707985</v>
      </c>
      <c r="AU78" s="26">
        <f t="shared" si="25"/>
        <v>1367858</v>
      </c>
      <c r="AV78" s="70" t="str">
        <f t="shared" si="26"/>
        <v>No</v>
      </c>
      <c r="AW78" s="69">
        <f t="shared" si="27"/>
        <v>0</v>
      </c>
      <c r="AX78" s="71">
        <f t="shared" si="28"/>
        <v>3707985</v>
      </c>
      <c r="AY78" s="72">
        <f t="shared" si="29"/>
        <v>3707985</v>
      </c>
      <c r="AZ78" s="115">
        <f t="shared" si="30"/>
        <v>0</v>
      </c>
      <c r="BA78" s="115"/>
      <c r="BB78" s="115">
        <f t="shared" si="31"/>
        <v>12278.49343735931</v>
      </c>
      <c r="BC78" s="74"/>
      <c r="BD78" s="74"/>
      <c r="BE78" s="74">
        <f t="shared" si="32"/>
        <v>-1367858</v>
      </c>
      <c r="BF78" s="74">
        <f t="shared" si="44"/>
        <v>-1367858</v>
      </c>
      <c r="BG78" s="74">
        <f t="shared" si="44"/>
        <v>-1172391.0918000001</v>
      </c>
      <c r="BH78" s="74">
        <f t="shared" si="44"/>
        <v>-976953.49679693999</v>
      </c>
      <c r="BI78" s="74">
        <f t="shared" si="44"/>
        <v>-781562.7974375519</v>
      </c>
      <c r="BJ78" s="74">
        <f t="shared" si="44"/>
        <v>-586172.09807816381</v>
      </c>
      <c r="BK78" s="74">
        <f t="shared" si="44"/>
        <v>-390800.93778871186</v>
      </c>
      <c r="BL78" s="74">
        <f t="shared" si="44"/>
        <v>-195400.46889435593</v>
      </c>
      <c r="BO78" s="116">
        <f t="shared" si="45"/>
        <v>0</v>
      </c>
      <c r="BP78" s="116">
        <f t="shared" si="45"/>
        <v>-195466.90820000001</v>
      </c>
      <c r="BQ78" s="116">
        <f t="shared" si="45"/>
        <v>-195437.59500306001</v>
      </c>
      <c r="BR78" s="116">
        <f t="shared" si="45"/>
        <v>-195390.699359388</v>
      </c>
      <c r="BS78" s="116">
        <f t="shared" si="45"/>
        <v>-195390.69935938797</v>
      </c>
      <c r="BT78" s="116">
        <f t="shared" si="45"/>
        <v>-195371.16028945197</v>
      </c>
      <c r="BU78" s="116">
        <f t="shared" si="45"/>
        <v>-195400.46889435593</v>
      </c>
      <c r="BV78" s="116">
        <f t="shared" si="43"/>
        <v>-195400.46889435593</v>
      </c>
      <c r="BX78" s="74">
        <f t="shared" si="35"/>
        <v>3707985</v>
      </c>
      <c r="BY78" s="74">
        <f t="shared" si="46"/>
        <v>3512518.0918000001</v>
      </c>
      <c r="BZ78" s="74">
        <f t="shared" si="46"/>
        <v>3317080.49679694</v>
      </c>
      <c r="CA78" s="74">
        <f t="shared" si="46"/>
        <v>3121689.7974375519</v>
      </c>
      <c r="CB78" s="74">
        <f t="shared" si="46"/>
        <v>2926299.0980781638</v>
      </c>
      <c r="CC78" s="74">
        <f t="shared" si="46"/>
        <v>2730927.9377887119</v>
      </c>
      <c r="CD78" s="74">
        <f t="shared" si="46"/>
        <v>2535527.4688943559</v>
      </c>
      <c r="CE78" s="74">
        <f t="shared" si="46"/>
        <v>2340127</v>
      </c>
      <c r="CG78" s="117">
        <f t="shared" si="37"/>
        <v>3707985</v>
      </c>
      <c r="CH78" s="117">
        <f t="shared" si="47"/>
        <v>3512518.0918000001</v>
      </c>
      <c r="CI78" s="117">
        <f t="shared" si="47"/>
        <v>3317080.49679694</v>
      </c>
      <c r="CJ78" s="117">
        <f t="shared" si="47"/>
        <v>3121689.7974375519</v>
      </c>
      <c r="CK78" s="117">
        <f t="shared" si="47"/>
        <v>2926299.0980781638</v>
      </c>
      <c r="CL78" s="117">
        <f t="shared" si="47"/>
        <v>2730927.9377887119</v>
      </c>
      <c r="CM78" s="117">
        <f t="shared" si="47"/>
        <v>2535527.4688943559</v>
      </c>
      <c r="CN78" s="117">
        <f t="shared" si="47"/>
        <v>2340127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>
        <v>0</v>
      </c>
      <c r="H79" s="6">
        <v>53</v>
      </c>
      <c r="I79" s="2" t="s">
        <v>240</v>
      </c>
      <c r="J79" s="60"/>
      <c r="K79" s="61">
        <v>257.60000000000002</v>
      </c>
      <c r="L79"/>
      <c r="M79" s="63">
        <v>55</v>
      </c>
      <c r="N79" s="64">
        <f t="shared" si="6"/>
        <v>16.5</v>
      </c>
      <c r="O79" s="64">
        <f t="shared" si="7"/>
        <v>154.56</v>
      </c>
      <c r="P79" s="64">
        <f t="shared" si="8"/>
        <v>0</v>
      </c>
      <c r="Q79" s="64">
        <f t="shared" si="9"/>
        <v>0</v>
      </c>
      <c r="R79" s="65">
        <f t="shared" si="10"/>
        <v>0.21</v>
      </c>
      <c r="S79" s="65">
        <f t="shared" si="11"/>
        <v>0</v>
      </c>
      <c r="T79" s="64">
        <f t="shared" si="12"/>
        <v>0</v>
      </c>
      <c r="U79" s="64">
        <f t="shared" si="13"/>
        <v>0</v>
      </c>
      <c r="V79">
        <v>1</v>
      </c>
      <c r="W79" s="64">
        <f t="shared" si="14"/>
        <v>0.25</v>
      </c>
      <c r="X79" s="27">
        <f t="shared" si="15"/>
        <v>16.5</v>
      </c>
      <c r="Y79" s="11">
        <f t="shared" si="16"/>
        <v>274.35000000000002</v>
      </c>
      <c r="Z79" s="61">
        <v>460390842.32999998</v>
      </c>
      <c r="AA79" s="63">
        <v>1925</v>
      </c>
      <c r="AB79" s="27">
        <f t="shared" si="17"/>
        <v>239164.07</v>
      </c>
      <c r="AC79" s="10">
        <f t="shared" si="18"/>
        <v>0.86804300000000001</v>
      </c>
      <c r="AD79" s="63">
        <v>100179</v>
      </c>
      <c r="AE79" s="10">
        <f t="shared" si="41"/>
        <v>0.68922399999999995</v>
      </c>
      <c r="AF79" s="10">
        <f t="shared" si="39"/>
        <v>0.18560299999999999</v>
      </c>
      <c r="AG79" s="66">
        <f t="shared" si="19"/>
        <v>0.18560299999999999</v>
      </c>
      <c r="AH79" s="67">
        <f t="shared" si="20"/>
        <v>0</v>
      </c>
      <c r="AI79" s="68">
        <f t="shared" si="21"/>
        <v>0.18560299999999999</v>
      </c>
      <c r="AJ79">
        <v>0</v>
      </c>
      <c r="AK79">
        <v>0</v>
      </c>
      <c r="AL79" s="26">
        <f t="shared" si="22"/>
        <v>0</v>
      </c>
      <c r="AM79">
        <v>47</v>
      </c>
      <c r="AN79">
        <v>4</v>
      </c>
      <c r="AO79" s="26">
        <f t="shared" si="23"/>
        <v>18800</v>
      </c>
      <c r="AP79" s="26">
        <f t="shared" si="24"/>
        <v>586855</v>
      </c>
      <c r="AQ79" s="26">
        <f t="shared" si="40"/>
        <v>605655</v>
      </c>
      <c r="AR79" s="69">
        <v>923278</v>
      </c>
      <c r="AS79" s="69">
        <f t="shared" si="42"/>
        <v>605655</v>
      </c>
      <c r="AT79" s="63">
        <v>736256</v>
      </c>
      <c r="AU79" s="26">
        <f t="shared" si="25"/>
        <v>130601</v>
      </c>
      <c r="AV79" s="70" t="str">
        <f t="shared" si="26"/>
        <v>No</v>
      </c>
      <c r="AW79" s="69">
        <f t="shared" si="27"/>
        <v>0</v>
      </c>
      <c r="AX79" s="71">
        <f t="shared" si="28"/>
        <v>736256</v>
      </c>
      <c r="AY79" s="72">
        <f t="shared" si="29"/>
        <v>736256</v>
      </c>
      <c r="AZ79" s="115">
        <f t="shared" si="30"/>
        <v>0</v>
      </c>
      <c r="BA79" s="115"/>
      <c r="BB79" s="115">
        <f t="shared" si="31"/>
        <v>12274.393439440995</v>
      </c>
      <c r="BC79" s="74"/>
      <c r="BD79" s="74"/>
      <c r="BE79" s="74">
        <f t="shared" si="32"/>
        <v>-130601</v>
      </c>
      <c r="BF79" s="74">
        <f t="shared" si="44"/>
        <v>-130601</v>
      </c>
      <c r="BG79" s="74">
        <f t="shared" si="44"/>
        <v>-111938.11710000003</v>
      </c>
      <c r="BH79" s="74">
        <f t="shared" si="44"/>
        <v>-93278.032979430049</v>
      </c>
      <c r="BI79" s="74">
        <f t="shared" si="44"/>
        <v>-74622.426383543992</v>
      </c>
      <c r="BJ79" s="74">
        <f t="shared" si="44"/>
        <v>-55966.819787658053</v>
      </c>
      <c r="BK79" s="74">
        <f t="shared" si="44"/>
        <v>-37313.078752431669</v>
      </c>
      <c r="BL79" s="74">
        <f t="shared" si="44"/>
        <v>-18656.539376215776</v>
      </c>
      <c r="BO79" s="116">
        <f t="shared" si="45"/>
        <v>0</v>
      </c>
      <c r="BP79" s="116">
        <f t="shared" si="45"/>
        <v>-18662.882900000001</v>
      </c>
      <c r="BQ79" s="116">
        <f t="shared" si="45"/>
        <v>-18660.084120570005</v>
      </c>
      <c r="BR79" s="116">
        <f t="shared" si="45"/>
        <v>-18655.606595886009</v>
      </c>
      <c r="BS79" s="116">
        <f t="shared" si="45"/>
        <v>-18655.606595885998</v>
      </c>
      <c r="BT79" s="116">
        <f t="shared" si="45"/>
        <v>-18653.741035226427</v>
      </c>
      <c r="BU79" s="116">
        <f t="shared" si="45"/>
        <v>-18656.539376215835</v>
      </c>
      <c r="BV79" s="116">
        <f t="shared" si="43"/>
        <v>-18656.539376215776</v>
      </c>
      <c r="BX79" s="74">
        <f t="shared" si="35"/>
        <v>736256</v>
      </c>
      <c r="BY79" s="74">
        <f t="shared" si="46"/>
        <v>717593.11710000003</v>
      </c>
      <c r="BZ79" s="74">
        <f t="shared" si="46"/>
        <v>698933.03297943005</v>
      </c>
      <c r="CA79" s="74">
        <f t="shared" si="46"/>
        <v>680277.42638354399</v>
      </c>
      <c r="CB79" s="74">
        <f t="shared" si="46"/>
        <v>661621.81978765805</v>
      </c>
      <c r="CC79" s="74">
        <f t="shared" si="46"/>
        <v>642968.07875243167</v>
      </c>
      <c r="CD79" s="74">
        <f t="shared" si="46"/>
        <v>624311.53937621578</v>
      </c>
      <c r="CE79" s="74">
        <f t="shared" si="46"/>
        <v>605655</v>
      </c>
      <c r="CG79" s="117">
        <f t="shared" si="37"/>
        <v>736256</v>
      </c>
      <c r="CH79" s="117">
        <f t="shared" si="47"/>
        <v>717593.11710000003</v>
      </c>
      <c r="CI79" s="117">
        <f t="shared" si="47"/>
        <v>698933.03297943005</v>
      </c>
      <c r="CJ79" s="117">
        <f t="shared" si="47"/>
        <v>680277.42638354399</v>
      </c>
      <c r="CK79" s="117">
        <f t="shared" si="47"/>
        <v>661621.81978765805</v>
      </c>
      <c r="CL79" s="117">
        <f t="shared" si="47"/>
        <v>642968.07875243167</v>
      </c>
      <c r="CM79" s="117">
        <f t="shared" si="47"/>
        <v>624311.53937621578</v>
      </c>
      <c r="CN79" s="117">
        <f t="shared" si="47"/>
        <v>605655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>
        <v>0</v>
      </c>
      <c r="H80" s="6">
        <v>54</v>
      </c>
      <c r="I80" s="2" t="s">
        <v>241</v>
      </c>
      <c r="J80" s="60"/>
      <c r="K80" s="61">
        <v>5575.2</v>
      </c>
      <c r="L80"/>
      <c r="M80" s="63">
        <v>829</v>
      </c>
      <c r="N80" s="64">
        <f t="shared" si="6"/>
        <v>248.7</v>
      </c>
      <c r="O80" s="64">
        <f t="shared" si="7"/>
        <v>3345.12</v>
      </c>
      <c r="P80" s="64">
        <f t="shared" si="8"/>
        <v>0</v>
      </c>
      <c r="Q80" s="64">
        <f t="shared" si="9"/>
        <v>0</v>
      </c>
      <c r="R80" s="65">
        <f t="shared" si="10"/>
        <v>0.15</v>
      </c>
      <c r="S80" s="65">
        <f t="shared" si="11"/>
        <v>0</v>
      </c>
      <c r="T80" s="64">
        <f t="shared" si="12"/>
        <v>0</v>
      </c>
      <c r="U80" s="64">
        <f t="shared" si="13"/>
        <v>0</v>
      </c>
      <c r="V80">
        <v>200</v>
      </c>
      <c r="W80" s="64">
        <f t="shared" si="14"/>
        <v>50</v>
      </c>
      <c r="X80" s="27">
        <f t="shared" si="15"/>
        <v>248.7</v>
      </c>
      <c r="Y80" s="11">
        <f t="shared" si="16"/>
        <v>5873.9</v>
      </c>
      <c r="Z80" s="61">
        <v>8491851489.3299999</v>
      </c>
      <c r="AA80" s="63">
        <v>35136</v>
      </c>
      <c r="AB80" s="27">
        <f t="shared" si="17"/>
        <v>241685.21</v>
      </c>
      <c r="AC80" s="10">
        <f t="shared" si="18"/>
        <v>0.87719400000000003</v>
      </c>
      <c r="AD80" s="63">
        <v>150290</v>
      </c>
      <c r="AE80" s="10">
        <f t="shared" si="41"/>
        <v>1.033984</v>
      </c>
      <c r="AF80" s="10">
        <f t="shared" si="39"/>
        <v>7.5769000000000003E-2</v>
      </c>
      <c r="AG80" s="66">
        <f t="shared" si="19"/>
        <v>7.5769000000000003E-2</v>
      </c>
      <c r="AH80" s="67">
        <f t="shared" si="20"/>
        <v>0</v>
      </c>
      <c r="AI80" s="68">
        <f t="shared" si="21"/>
        <v>7.5769000000000003E-2</v>
      </c>
      <c r="AJ80">
        <v>0</v>
      </c>
      <c r="AK80">
        <v>0</v>
      </c>
      <c r="AL80" s="26">
        <f t="shared" si="22"/>
        <v>0</v>
      </c>
      <c r="AM80">
        <v>0</v>
      </c>
      <c r="AN80">
        <v>0</v>
      </c>
      <c r="AO80" s="26">
        <f t="shared" si="23"/>
        <v>0</v>
      </c>
      <c r="AP80" s="26">
        <f t="shared" si="24"/>
        <v>5129311</v>
      </c>
      <c r="AQ80" s="26">
        <f t="shared" si="40"/>
        <v>5129311</v>
      </c>
      <c r="AR80" s="69">
        <v>6654380</v>
      </c>
      <c r="AS80" s="69">
        <f t="shared" si="42"/>
        <v>5129311</v>
      </c>
      <c r="AT80" s="63">
        <v>6717318</v>
      </c>
      <c r="AU80" s="26">
        <f t="shared" si="25"/>
        <v>1588007</v>
      </c>
      <c r="AV80" s="70" t="str">
        <f t="shared" si="26"/>
        <v>No</v>
      </c>
      <c r="AW80" s="69">
        <f t="shared" si="27"/>
        <v>0</v>
      </c>
      <c r="AX80" s="71">
        <f t="shared" si="28"/>
        <v>6717318</v>
      </c>
      <c r="AY80" s="72">
        <f t="shared" si="29"/>
        <v>6717318</v>
      </c>
      <c r="AZ80" s="115">
        <f t="shared" si="30"/>
        <v>0</v>
      </c>
      <c r="BA80" s="115"/>
      <c r="BB80" s="115">
        <f t="shared" si="31"/>
        <v>12142.469776868991</v>
      </c>
      <c r="BC80" s="74"/>
      <c r="BD80" s="74"/>
      <c r="BE80" s="74">
        <f t="shared" si="32"/>
        <v>-1588007</v>
      </c>
      <c r="BF80" s="74">
        <f t="shared" si="44"/>
        <v>-1588007</v>
      </c>
      <c r="BG80" s="74">
        <f t="shared" si="44"/>
        <v>-1361080.7997000003</v>
      </c>
      <c r="BH80" s="74">
        <f t="shared" si="44"/>
        <v>-1134188.6303900098</v>
      </c>
      <c r="BI80" s="74">
        <f t="shared" si="44"/>
        <v>-907350.90431200806</v>
      </c>
      <c r="BJ80" s="74">
        <f t="shared" si="44"/>
        <v>-680513.17823400628</v>
      </c>
      <c r="BK80" s="74">
        <f t="shared" si="44"/>
        <v>-453698.1359286122</v>
      </c>
      <c r="BL80" s="74">
        <f t="shared" si="44"/>
        <v>-226849.0679643061</v>
      </c>
      <c r="BO80" s="116">
        <f t="shared" si="45"/>
        <v>0</v>
      </c>
      <c r="BP80" s="116">
        <f t="shared" si="45"/>
        <v>-226926.2003</v>
      </c>
      <c r="BQ80" s="116">
        <f t="shared" si="45"/>
        <v>-226892.16930999004</v>
      </c>
      <c r="BR80" s="116">
        <f t="shared" si="45"/>
        <v>-226837.72607800199</v>
      </c>
      <c r="BS80" s="116">
        <f t="shared" si="45"/>
        <v>-226837.72607800202</v>
      </c>
      <c r="BT80" s="116">
        <f t="shared" si="45"/>
        <v>-226815.04230539428</v>
      </c>
      <c r="BU80" s="116">
        <f t="shared" si="45"/>
        <v>-226849.0679643061</v>
      </c>
      <c r="BV80" s="116">
        <f t="shared" si="43"/>
        <v>-226849.0679643061</v>
      </c>
      <c r="BX80" s="74">
        <f t="shared" si="35"/>
        <v>6717318</v>
      </c>
      <c r="BY80" s="74">
        <f t="shared" si="46"/>
        <v>6490391.7997000003</v>
      </c>
      <c r="BZ80" s="74">
        <f t="shared" si="46"/>
        <v>6263499.6303900098</v>
      </c>
      <c r="CA80" s="74">
        <f t="shared" si="46"/>
        <v>6036661.9043120081</v>
      </c>
      <c r="CB80" s="74">
        <f t="shared" si="46"/>
        <v>5809824.1782340063</v>
      </c>
      <c r="CC80" s="74">
        <f t="shared" si="46"/>
        <v>5583009.1359286122</v>
      </c>
      <c r="CD80" s="74">
        <f t="shared" si="46"/>
        <v>5356160.0679643061</v>
      </c>
      <c r="CE80" s="74">
        <f t="shared" si="46"/>
        <v>5129311</v>
      </c>
      <c r="CG80" s="117">
        <f t="shared" si="37"/>
        <v>6717318</v>
      </c>
      <c r="CH80" s="117">
        <f t="shared" si="47"/>
        <v>6490391.7997000003</v>
      </c>
      <c r="CI80" s="117">
        <f t="shared" si="47"/>
        <v>6263499.6303900098</v>
      </c>
      <c r="CJ80" s="117">
        <f t="shared" si="47"/>
        <v>6036661.9043120081</v>
      </c>
      <c r="CK80" s="117">
        <f t="shared" si="47"/>
        <v>5809824.1782340063</v>
      </c>
      <c r="CL80" s="117">
        <f t="shared" si="47"/>
        <v>5583009.1359286122</v>
      </c>
      <c r="CM80" s="117">
        <f t="shared" si="47"/>
        <v>5356160.0679643061</v>
      </c>
      <c r="CN80" s="117">
        <f t="shared" si="47"/>
        <v>5129311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>
        <v>0</v>
      </c>
      <c r="H81" s="6">
        <v>55</v>
      </c>
      <c r="I81" s="2" t="s">
        <v>242</v>
      </c>
      <c r="J81" s="60"/>
      <c r="K81" s="61">
        <v>284.12</v>
      </c>
      <c r="L81"/>
      <c r="M81" s="63">
        <v>72</v>
      </c>
      <c r="N81" s="64">
        <f t="shared" si="6"/>
        <v>21.6</v>
      </c>
      <c r="O81" s="64">
        <f t="shared" si="7"/>
        <v>170.47</v>
      </c>
      <c r="P81" s="64">
        <f t="shared" si="8"/>
        <v>0</v>
      </c>
      <c r="Q81" s="64">
        <f t="shared" si="9"/>
        <v>0</v>
      </c>
      <c r="R81" s="65">
        <f t="shared" si="10"/>
        <v>0.25</v>
      </c>
      <c r="S81" s="65">
        <f t="shared" si="11"/>
        <v>0</v>
      </c>
      <c r="T81" s="64">
        <f t="shared" si="12"/>
        <v>0</v>
      </c>
      <c r="U81" s="64">
        <f t="shared" si="13"/>
        <v>0</v>
      </c>
      <c r="V81">
        <v>4</v>
      </c>
      <c r="W81" s="64">
        <f t="shared" si="14"/>
        <v>1</v>
      </c>
      <c r="X81" s="27">
        <f t="shared" si="15"/>
        <v>21.6</v>
      </c>
      <c r="Y81" s="11">
        <f t="shared" si="16"/>
        <v>306.72000000000003</v>
      </c>
      <c r="Z81" s="61">
        <v>1144322515.3299999</v>
      </c>
      <c r="AA81" s="63">
        <v>3181</v>
      </c>
      <c r="AB81" s="27">
        <f t="shared" si="17"/>
        <v>359736.72</v>
      </c>
      <c r="AC81" s="10">
        <f t="shared" si="18"/>
        <v>1.305661</v>
      </c>
      <c r="AD81" s="63">
        <v>161354</v>
      </c>
      <c r="AE81" s="10">
        <f t="shared" si="41"/>
        <v>1.1101030000000001</v>
      </c>
      <c r="AF81" s="10">
        <f t="shared" si="39"/>
        <v>-0.24699399999999999</v>
      </c>
      <c r="AG81" s="66">
        <f t="shared" si="19"/>
        <v>0.01</v>
      </c>
      <c r="AH81" s="67">
        <f t="shared" si="20"/>
        <v>0</v>
      </c>
      <c r="AI81" s="68">
        <f t="shared" si="21"/>
        <v>0.01</v>
      </c>
      <c r="AJ81">
        <v>283</v>
      </c>
      <c r="AK81">
        <v>13</v>
      </c>
      <c r="AL81" s="26">
        <f t="shared" si="22"/>
        <v>367900</v>
      </c>
      <c r="AM81">
        <v>0</v>
      </c>
      <c r="AN81">
        <v>0</v>
      </c>
      <c r="AO81" s="26">
        <f t="shared" si="23"/>
        <v>0</v>
      </c>
      <c r="AP81" s="26">
        <f t="shared" si="24"/>
        <v>35349</v>
      </c>
      <c r="AQ81" s="26">
        <f t="shared" si="40"/>
        <v>403249</v>
      </c>
      <c r="AR81" s="69">
        <v>82025</v>
      </c>
      <c r="AS81" s="69">
        <f t="shared" si="42"/>
        <v>403249</v>
      </c>
      <c r="AT81" s="63">
        <v>400335</v>
      </c>
      <c r="AU81" s="26">
        <f t="shared" si="25"/>
        <v>2914</v>
      </c>
      <c r="AV81" s="70" t="str">
        <f t="shared" si="26"/>
        <v>Yes</v>
      </c>
      <c r="AW81" s="69">
        <f t="shared" si="27"/>
        <v>2914</v>
      </c>
      <c r="AX81" s="71">
        <f t="shared" si="28"/>
        <v>403249</v>
      </c>
      <c r="AY81" s="72">
        <f t="shared" si="29"/>
        <v>403249</v>
      </c>
      <c r="AZ81" s="115">
        <f t="shared" si="30"/>
        <v>2914</v>
      </c>
      <c r="BA81" s="115"/>
      <c r="BB81" s="115">
        <f t="shared" si="31"/>
        <v>12441.742925524428</v>
      </c>
      <c r="BC81" s="74"/>
      <c r="BD81" s="74"/>
      <c r="BE81" s="74">
        <f t="shared" si="32"/>
        <v>0</v>
      </c>
      <c r="BF81" s="74">
        <f t="shared" si="44"/>
        <v>0</v>
      </c>
      <c r="BG81" s="74">
        <f t="shared" si="44"/>
        <v>0</v>
      </c>
      <c r="BH81" s="74">
        <f t="shared" si="44"/>
        <v>0</v>
      </c>
      <c r="BI81" s="74">
        <f t="shared" si="44"/>
        <v>0</v>
      </c>
      <c r="BJ81" s="74">
        <f t="shared" si="44"/>
        <v>0</v>
      </c>
      <c r="BK81" s="74">
        <f t="shared" si="44"/>
        <v>0</v>
      </c>
      <c r="BL81" s="74">
        <f t="shared" si="44"/>
        <v>0</v>
      </c>
      <c r="BO81" s="116">
        <f t="shared" si="45"/>
        <v>0</v>
      </c>
      <c r="BP81" s="116">
        <f t="shared" si="45"/>
        <v>0</v>
      </c>
      <c r="BQ81" s="116">
        <f t="shared" si="45"/>
        <v>0</v>
      </c>
      <c r="BR81" s="116">
        <f t="shared" si="45"/>
        <v>0</v>
      </c>
      <c r="BS81" s="116">
        <f t="shared" si="45"/>
        <v>0</v>
      </c>
      <c r="BT81" s="116">
        <f t="shared" si="45"/>
        <v>0</v>
      </c>
      <c r="BU81" s="116">
        <f t="shared" si="45"/>
        <v>0</v>
      </c>
      <c r="BV81" s="116">
        <f t="shared" si="43"/>
        <v>0</v>
      </c>
      <c r="BX81" s="74">
        <f t="shared" si="35"/>
        <v>403249</v>
      </c>
      <c r="BY81" s="74">
        <f t="shared" si="46"/>
        <v>403249</v>
      </c>
      <c r="BZ81" s="74">
        <f t="shared" si="46"/>
        <v>403249</v>
      </c>
      <c r="CA81" s="74">
        <f t="shared" si="46"/>
        <v>403249</v>
      </c>
      <c r="CB81" s="74">
        <f t="shared" si="46"/>
        <v>403249</v>
      </c>
      <c r="CC81" s="74">
        <f t="shared" si="46"/>
        <v>403249</v>
      </c>
      <c r="CD81" s="74">
        <f t="shared" si="46"/>
        <v>403249</v>
      </c>
      <c r="CE81" s="74">
        <f t="shared" si="46"/>
        <v>403249</v>
      </c>
      <c r="CG81" s="117">
        <f t="shared" si="37"/>
        <v>403249</v>
      </c>
      <c r="CH81" s="117">
        <f t="shared" si="47"/>
        <v>403249</v>
      </c>
      <c r="CI81" s="117">
        <f t="shared" si="47"/>
        <v>403249</v>
      </c>
      <c r="CJ81" s="117">
        <f t="shared" si="47"/>
        <v>403249</v>
      </c>
      <c r="CK81" s="117">
        <f t="shared" si="47"/>
        <v>403249</v>
      </c>
      <c r="CL81" s="117">
        <f t="shared" si="47"/>
        <v>403249</v>
      </c>
      <c r="CM81" s="117">
        <f t="shared" si="47"/>
        <v>403249</v>
      </c>
      <c r="CN81" s="117">
        <f t="shared" si="47"/>
        <v>403249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>
        <v>0</v>
      </c>
      <c r="H82" s="6">
        <v>56</v>
      </c>
      <c r="I82" s="2" t="s">
        <v>243</v>
      </c>
      <c r="J82" s="60"/>
      <c r="K82" s="61">
        <v>1657.62</v>
      </c>
      <c r="L82"/>
      <c r="M82" s="63">
        <v>238</v>
      </c>
      <c r="N82" s="64">
        <f t="shared" si="6"/>
        <v>71.400000000000006</v>
      </c>
      <c r="O82" s="64">
        <f t="shared" si="7"/>
        <v>994.57</v>
      </c>
      <c r="P82" s="64">
        <f t="shared" si="8"/>
        <v>0</v>
      </c>
      <c r="Q82" s="64">
        <f t="shared" si="9"/>
        <v>0</v>
      </c>
      <c r="R82" s="65">
        <f t="shared" si="10"/>
        <v>0.14000000000000001</v>
      </c>
      <c r="S82" s="65">
        <f t="shared" si="11"/>
        <v>0</v>
      </c>
      <c r="T82" s="64">
        <f t="shared" si="12"/>
        <v>0</v>
      </c>
      <c r="U82" s="64">
        <f t="shared" si="13"/>
        <v>0</v>
      </c>
      <c r="V82">
        <v>13</v>
      </c>
      <c r="W82" s="64">
        <f t="shared" si="14"/>
        <v>3.25</v>
      </c>
      <c r="X82" s="27">
        <f t="shared" si="15"/>
        <v>71.400000000000006</v>
      </c>
      <c r="Y82" s="11">
        <f t="shared" si="16"/>
        <v>1732.27</v>
      </c>
      <c r="Z82" s="61">
        <v>2118142741.6700001</v>
      </c>
      <c r="AA82" s="63">
        <v>11020</v>
      </c>
      <c r="AB82" s="27">
        <f t="shared" si="17"/>
        <v>192208.96</v>
      </c>
      <c r="AC82" s="10">
        <f t="shared" si="18"/>
        <v>0.69762000000000002</v>
      </c>
      <c r="AD82" s="63">
        <v>117476</v>
      </c>
      <c r="AE82" s="10">
        <f t="shared" si="41"/>
        <v>0.808226</v>
      </c>
      <c r="AF82" s="10">
        <f t="shared" si="39"/>
        <v>0.26919799999999999</v>
      </c>
      <c r="AG82" s="66">
        <f t="shared" si="19"/>
        <v>0.26919799999999999</v>
      </c>
      <c r="AH82" s="67">
        <f t="shared" si="20"/>
        <v>0</v>
      </c>
      <c r="AI82" s="68">
        <f t="shared" si="21"/>
        <v>0.26919799999999999</v>
      </c>
      <c r="AJ82">
        <v>0</v>
      </c>
      <c r="AK82">
        <v>0</v>
      </c>
      <c r="AL82" s="26">
        <f t="shared" si="22"/>
        <v>0</v>
      </c>
      <c r="AM82">
        <v>0</v>
      </c>
      <c r="AN82">
        <v>0</v>
      </c>
      <c r="AO82" s="26">
        <f t="shared" si="23"/>
        <v>0</v>
      </c>
      <c r="AP82" s="26">
        <f t="shared" si="24"/>
        <v>5374380</v>
      </c>
      <c r="AQ82" s="26">
        <f t="shared" si="40"/>
        <v>5374380</v>
      </c>
      <c r="AR82" s="69">
        <v>5510220</v>
      </c>
      <c r="AS82" s="69">
        <f t="shared" si="42"/>
        <v>5374380</v>
      </c>
      <c r="AT82" s="63">
        <v>5447238</v>
      </c>
      <c r="AU82" s="26">
        <f t="shared" si="25"/>
        <v>72858</v>
      </c>
      <c r="AV82" s="70" t="str">
        <f t="shared" si="26"/>
        <v>No</v>
      </c>
      <c r="AW82" s="69">
        <f t="shared" si="27"/>
        <v>0</v>
      </c>
      <c r="AX82" s="71">
        <f t="shared" si="28"/>
        <v>5447238</v>
      </c>
      <c r="AY82" s="72">
        <f t="shared" si="29"/>
        <v>5447238</v>
      </c>
      <c r="AZ82" s="115">
        <f t="shared" si="30"/>
        <v>0</v>
      </c>
      <c r="BA82" s="115"/>
      <c r="BB82" s="115">
        <f t="shared" si="31"/>
        <v>12044.022001423729</v>
      </c>
      <c r="BC82" s="74"/>
      <c r="BD82" s="74"/>
      <c r="BE82" s="74">
        <f t="shared" si="32"/>
        <v>-72858</v>
      </c>
      <c r="BF82" s="74">
        <f t="shared" si="44"/>
        <v>-72858</v>
      </c>
      <c r="BG82" s="74">
        <f t="shared" si="44"/>
        <v>-62446.591799999587</v>
      </c>
      <c r="BH82" s="74">
        <f t="shared" si="44"/>
        <v>-52036.744946939871</v>
      </c>
      <c r="BI82" s="74">
        <f t="shared" si="44"/>
        <v>-41629.395957551897</v>
      </c>
      <c r="BJ82" s="74">
        <f t="shared" si="44"/>
        <v>-31222.046968163922</v>
      </c>
      <c r="BK82" s="74">
        <f t="shared" si="44"/>
        <v>-20815.738713675179</v>
      </c>
      <c r="BL82" s="74">
        <f t="shared" si="44"/>
        <v>-10407.869356837124</v>
      </c>
      <c r="BO82" s="116">
        <f t="shared" si="45"/>
        <v>0</v>
      </c>
      <c r="BP82" s="116">
        <f t="shared" si="45"/>
        <v>-10411.4082</v>
      </c>
      <c r="BQ82" s="116">
        <f t="shared" si="45"/>
        <v>-10409.846853059931</v>
      </c>
      <c r="BR82" s="116">
        <f t="shared" si="45"/>
        <v>-10407.348989387974</v>
      </c>
      <c r="BS82" s="116">
        <f t="shared" si="45"/>
        <v>-10407.348989387974</v>
      </c>
      <c r="BT82" s="116">
        <f t="shared" si="45"/>
        <v>-10406.308254489035</v>
      </c>
      <c r="BU82" s="116">
        <f t="shared" si="45"/>
        <v>-10407.869356837589</v>
      </c>
      <c r="BV82" s="116">
        <f t="shared" si="43"/>
        <v>-10407.869356837124</v>
      </c>
      <c r="BX82" s="74">
        <f t="shared" si="35"/>
        <v>5447238</v>
      </c>
      <c r="BY82" s="74">
        <f t="shared" si="46"/>
        <v>5436826.5917999996</v>
      </c>
      <c r="BZ82" s="74">
        <f t="shared" si="46"/>
        <v>5426416.7449469399</v>
      </c>
      <c r="CA82" s="74">
        <f t="shared" si="46"/>
        <v>5416009.3959575519</v>
      </c>
      <c r="CB82" s="74">
        <f t="shared" si="46"/>
        <v>5405602.0469681639</v>
      </c>
      <c r="CC82" s="74">
        <f t="shared" si="46"/>
        <v>5395195.7387136752</v>
      </c>
      <c r="CD82" s="74">
        <f t="shared" si="46"/>
        <v>5384787.8693568371</v>
      </c>
      <c r="CE82" s="74">
        <f t="shared" si="46"/>
        <v>5374380</v>
      </c>
      <c r="CG82" s="117">
        <f t="shared" si="37"/>
        <v>5447238</v>
      </c>
      <c r="CH82" s="117">
        <f t="shared" si="47"/>
        <v>5436826.5917999996</v>
      </c>
      <c r="CI82" s="117">
        <f t="shared" si="47"/>
        <v>5426416.7449469399</v>
      </c>
      <c r="CJ82" s="117">
        <f t="shared" si="47"/>
        <v>5416009.3959575519</v>
      </c>
      <c r="CK82" s="117">
        <f t="shared" si="47"/>
        <v>5405602.0469681639</v>
      </c>
      <c r="CL82" s="117">
        <f t="shared" si="47"/>
        <v>5395195.7387136752</v>
      </c>
      <c r="CM82" s="117">
        <f t="shared" si="47"/>
        <v>5384787.8693568371</v>
      </c>
      <c r="CN82" s="117">
        <f t="shared" si="47"/>
        <v>5374380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>
        <v>0</v>
      </c>
      <c r="H83" s="6">
        <v>57</v>
      </c>
      <c r="I83" s="2" t="s">
        <v>244</v>
      </c>
      <c r="J83" s="60"/>
      <c r="K83" s="61">
        <v>8056.44</v>
      </c>
      <c r="L83"/>
      <c r="M83" s="63">
        <v>1578</v>
      </c>
      <c r="N83" s="64">
        <f t="shared" si="6"/>
        <v>473.4</v>
      </c>
      <c r="O83" s="64">
        <f t="shared" si="7"/>
        <v>4833.8599999999997</v>
      </c>
      <c r="P83" s="64">
        <f t="shared" si="8"/>
        <v>0</v>
      </c>
      <c r="Q83" s="64">
        <f t="shared" si="9"/>
        <v>0</v>
      </c>
      <c r="R83" s="65">
        <f t="shared" si="10"/>
        <v>0.2</v>
      </c>
      <c r="S83" s="65">
        <f t="shared" si="11"/>
        <v>0</v>
      </c>
      <c r="T83" s="64">
        <f t="shared" si="12"/>
        <v>0</v>
      </c>
      <c r="U83" s="64">
        <f t="shared" si="13"/>
        <v>0</v>
      </c>
      <c r="V83">
        <v>397</v>
      </c>
      <c r="W83" s="64">
        <f t="shared" si="14"/>
        <v>99.25</v>
      </c>
      <c r="X83" s="27">
        <f t="shared" si="15"/>
        <v>473.4</v>
      </c>
      <c r="Y83" s="11">
        <f t="shared" si="16"/>
        <v>8629.09</v>
      </c>
      <c r="Z83" s="61">
        <v>61250431640</v>
      </c>
      <c r="AA83" s="63">
        <v>63505</v>
      </c>
      <c r="AB83" s="27">
        <f t="shared" si="17"/>
        <v>964497.78</v>
      </c>
      <c r="AC83" s="10">
        <f t="shared" si="18"/>
        <v>3.5006339999999998</v>
      </c>
      <c r="AD83" s="63">
        <v>198458</v>
      </c>
      <c r="AE83" s="10">
        <f t="shared" si="41"/>
        <v>1.3653759999999999</v>
      </c>
      <c r="AF83" s="10">
        <f t="shared" si="39"/>
        <v>-1.8600570000000001</v>
      </c>
      <c r="AG83" s="66">
        <f t="shared" si="19"/>
        <v>0.01</v>
      </c>
      <c r="AH83" s="67">
        <f t="shared" si="20"/>
        <v>0</v>
      </c>
      <c r="AI83" s="68">
        <f t="shared" si="21"/>
        <v>0.01</v>
      </c>
      <c r="AJ83">
        <v>0</v>
      </c>
      <c r="AK83">
        <v>0</v>
      </c>
      <c r="AL83" s="26">
        <f t="shared" si="22"/>
        <v>0</v>
      </c>
      <c r="AM83">
        <v>0</v>
      </c>
      <c r="AN83">
        <v>0</v>
      </c>
      <c r="AO83" s="26">
        <f t="shared" si="23"/>
        <v>0</v>
      </c>
      <c r="AP83" s="26">
        <f t="shared" si="24"/>
        <v>994503</v>
      </c>
      <c r="AQ83" s="26">
        <f t="shared" si="40"/>
        <v>994503</v>
      </c>
      <c r="AR83" s="69">
        <v>136859</v>
      </c>
      <c r="AS83" s="69">
        <f t="shared" si="42"/>
        <v>994503</v>
      </c>
      <c r="AT83" s="63">
        <v>1019227</v>
      </c>
      <c r="AU83" s="26">
        <f t="shared" si="25"/>
        <v>24724</v>
      </c>
      <c r="AV83" s="70" t="str">
        <f t="shared" si="26"/>
        <v>No</v>
      </c>
      <c r="AW83" s="69">
        <f t="shared" si="27"/>
        <v>0</v>
      </c>
      <c r="AX83" s="71">
        <f t="shared" si="28"/>
        <v>1019227</v>
      </c>
      <c r="AY83" s="72">
        <f t="shared" si="29"/>
        <v>1019227</v>
      </c>
      <c r="AZ83" s="115">
        <f t="shared" si="30"/>
        <v>0</v>
      </c>
      <c r="BA83" s="115"/>
      <c r="BB83" s="115">
        <f t="shared" si="31"/>
        <v>12344.194489129193</v>
      </c>
      <c r="BC83" s="74"/>
      <c r="BD83" s="74"/>
      <c r="BE83" s="74">
        <f t="shared" si="32"/>
        <v>-24724</v>
      </c>
      <c r="BF83" s="74">
        <f t="shared" si="44"/>
        <v>-24724</v>
      </c>
      <c r="BG83" s="74">
        <f t="shared" si="44"/>
        <v>-21190.940399999963</v>
      </c>
      <c r="BH83" s="74">
        <f t="shared" si="44"/>
        <v>-17658.410635320004</v>
      </c>
      <c r="BI83" s="74">
        <f t="shared" si="44"/>
        <v>-14126.728508256027</v>
      </c>
      <c r="BJ83" s="74">
        <f t="shared" si="44"/>
        <v>-10595.046381192049</v>
      </c>
      <c r="BK83" s="74">
        <f t="shared" si="44"/>
        <v>-7063.7174223407637</v>
      </c>
      <c r="BL83" s="74">
        <f t="shared" si="44"/>
        <v>-3531.8587111703819</v>
      </c>
      <c r="BO83" s="116">
        <f t="shared" si="45"/>
        <v>0</v>
      </c>
      <c r="BP83" s="116">
        <f t="shared" si="45"/>
        <v>-3533.0596</v>
      </c>
      <c r="BQ83" s="116">
        <f t="shared" si="45"/>
        <v>-3532.5297646799936</v>
      </c>
      <c r="BR83" s="116">
        <f t="shared" si="45"/>
        <v>-3531.6821270640012</v>
      </c>
      <c r="BS83" s="116">
        <f t="shared" si="45"/>
        <v>-3531.6821270640066</v>
      </c>
      <c r="BT83" s="116">
        <f t="shared" si="45"/>
        <v>-3531.3289588513098</v>
      </c>
      <c r="BU83" s="116">
        <f t="shared" si="45"/>
        <v>-3531.8587111703819</v>
      </c>
      <c r="BV83" s="116">
        <f t="shared" si="43"/>
        <v>-3531.8587111703819</v>
      </c>
      <c r="BX83" s="74">
        <f t="shared" si="35"/>
        <v>1019227</v>
      </c>
      <c r="BY83" s="74">
        <f t="shared" si="46"/>
        <v>1015693.9404</v>
      </c>
      <c r="BZ83" s="74">
        <f t="shared" si="46"/>
        <v>1012161.41063532</v>
      </c>
      <c r="CA83" s="74">
        <f t="shared" si="46"/>
        <v>1008629.728508256</v>
      </c>
      <c r="CB83" s="74">
        <f t="shared" si="46"/>
        <v>1005098.046381192</v>
      </c>
      <c r="CC83" s="74">
        <f t="shared" si="46"/>
        <v>1001566.7174223408</v>
      </c>
      <c r="CD83" s="74">
        <f t="shared" si="46"/>
        <v>998034.85871117038</v>
      </c>
      <c r="CE83" s="74">
        <f t="shared" si="46"/>
        <v>994503</v>
      </c>
      <c r="CG83" s="117">
        <f t="shared" si="37"/>
        <v>1019227</v>
      </c>
      <c r="CH83" s="117">
        <f t="shared" si="47"/>
        <v>1015693.9404</v>
      </c>
      <c r="CI83" s="117">
        <f t="shared" si="47"/>
        <v>1012161.41063532</v>
      </c>
      <c r="CJ83" s="117">
        <f t="shared" si="47"/>
        <v>1008629.728508256</v>
      </c>
      <c r="CK83" s="117">
        <f t="shared" si="47"/>
        <v>1005098.046381192</v>
      </c>
      <c r="CL83" s="117">
        <f t="shared" si="47"/>
        <v>1001566.7174223408</v>
      </c>
      <c r="CM83" s="117">
        <f t="shared" si="47"/>
        <v>998034.85871117038</v>
      </c>
      <c r="CN83" s="117">
        <f t="shared" si="47"/>
        <v>994503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>
        <v>36</v>
      </c>
      <c r="H84" s="6">
        <v>58</v>
      </c>
      <c r="I84" s="2" t="s">
        <v>245</v>
      </c>
      <c r="J84" s="60"/>
      <c r="K84" s="61">
        <v>1588.52</v>
      </c>
      <c r="L84"/>
      <c r="M84" s="63">
        <v>861</v>
      </c>
      <c r="N84" s="64">
        <f t="shared" si="6"/>
        <v>258.3</v>
      </c>
      <c r="O84" s="64">
        <f t="shared" si="7"/>
        <v>953.11</v>
      </c>
      <c r="P84" s="64">
        <f t="shared" si="8"/>
        <v>0</v>
      </c>
      <c r="Q84" s="64">
        <f t="shared" si="9"/>
        <v>0</v>
      </c>
      <c r="R84" s="65">
        <f t="shared" si="10"/>
        <v>0.54</v>
      </c>
      <c r="S84" s="65">
        <f t="shared" si="11"/>
        <v>0</v>
      </c>
      <c r="T84" s="64">
        <f t="shared" si="12"/>
        <v>0</v>
      </c>
      <c r="U84" s="64">
        <f t="shared" si="13"/>
        <v>0</v>
      </c>
      <c r="V84">
        <v>24</v>
      </c>
      <c r="W84" s="64">
        <f t="shared" si="14"/>
        <v>6</v>
      </c>
      <c r="X84" s="27">
        <f t="shared" si="15"/>
        <v>258.3</v>
      </c>
      <c r="Y84" s="11">
        <f t="shared" si="16"/>
        <v>1852.82</v>
      </c>
      <c r="Z84" s="61">
        <v>1593629393.6700001</v>
      </c>
      <c r="AA84" s="63">
        <v>11484</v>
      </c>
      <c r="AB84" s="27">
        <f t="shared" si="17"/>
        <v>138769.54</v>
      </c>
      <c r="AC84" s="10">
        <f t="shared" si="18"/>
        <v>0.50366299999999997</v>
      </c>
      <c r="AD84" s="63">
        <v>80694</v>
      </c>
      <c r="AE84" s="10">
        <f t="shared" si="41"/>
        <v>0.55516900000000002</v>
      </c>
      <c r="AF84" s="10">
        <f t="shared" si="39"/>
        <v>0.48088500000000001</v>
      </c>
      <c r="AG84" s="66">
        <f t="shared" si="19"/>
        <v>0.48088500000000001</v>
      </c>
      <c r="AH84" s="67">
        <f t="shared" si="20"/>
        <v>0</v>
      </c>
      <c r="AI84" s="68">
        <f t="shared" si="21"/>
        <v>0.48088500000000001</v>
      </c>
      <c r="AJ84">
        <v>0</v>
      </c>
      <c r="AK84">
        <v>0</v>
      </c>
      <c r="AL84" s="26">
        <f t="shared" si="22"/>
        <v>0</v>
      </c>
      <c r="AM84">
        <v>1</v>
      </c>
      <c r="AN84" s="181">
        <v>4</v>
      </c>
      <c r="AO84" s="26">
        <f t="shared" si="23"/>
        <v>400</v>
      </c>
      <c r="AP84" s="26">
        <f t="shared" si="24"/>
        <v>10268698</v>
      </c>
      <c r="AQ84" s="26">
        <f t="shared" si="40"/>
        <v>10269098</v>
      </c>
      <c r="AR84" s="69">
        <v>10775767</v>
      </c>
      <c r="AS84" s="69">
        <f t="shared" si="42"/>
        <v>10269098</v>
      </c>
      <c r="AT84" s="63">
        <v>10925151</v>
      </c>
      <c r="AU84" s="26">
        <f t="shared" si="25"/>
        <v>656053</v>
      </c>
      <c r="AV84" s="70" t="str">
        <f t="shared" si="26"/>
        <v>No</v>
      </c>
      <c r="AW84" s="69">
        <f t="shared" si="27"/>
        <v>0</v>
      </c>
      <c r="AX84" s="71">
        <f t="shared" si="28"/>
        <v>10925151</v>
      </c>
      <c r="AY84" s="72">
        <f t="shared" si="29"/>
        <v>10925151</v>
      </c>
      <c r="AZ84" s="115">
        <f t="shared" si="30"/>
        <v>0</v>
      </c>
      <c r="BA84" s="115"/>
      <c r="BB84" s="115">
        <f t="shared" si="31"/>
        <v>13442.544317981517</v>
      </c>
      <c r="BC84" s="74"/>
      <c r="BD84" s="74"/>
      <c r="BE84" s="74">
        <f t="shared" si="32"/>
        <v>-656053</v>
      </c>
      <c r="BF84" s="74">
        <f t="shared" si="44"/>
        <v>-656053</v>
      </c>
      <c r="BG84" s="74">
        <f t="shared" si="44"/>
        <v>-562303.02630000003</v>
      </c>
      <c r="BH84" s="74">
        <f t="shared" si="44"/>
        <v>-468567.11181578971</v>
      </c>
      <c r="BI84" s="74">
        <f t="shared" si="44"/>
        <v>-374853.6894526314</v>
      </c>
      <c r="BJ84" s="74">
        <f t="shared" si="44"/>
        <v>-281140.26708947308</v>
      </c>
      <c r="BK84" s="74">
        <f t="shared" si="44"/>
        <v>-187436.21606855094</v>
      </c>
      <c r="BL84" s="74">
        <f t="shared" si="44"/>
        <v>-93718.108034275472</v>
      </c>
      <c r="BO84" s="116">
        <f t="shared" si="45"/>
        <v>0</v>
      </c>
      <c r="BP84" s="116">
        <f t="shared" si="45"/>
        <v>-93749.973700000002</v>
      </c>
      <c r="BQ84" s="116">
        <f t="shared" si="45"/>
        <v>-93735.914484209992</v>
      </c>
      <c r="BR84" s="116">
        <f t="shared" si="45"/>
        <v>-93713.422363157952</v>
      </c>
      <c r="BS84" s="116">
        <f t="shared" si="45"/>
        <v>-93713.42236315785</v>
      </c>
      <c r="BT84" s="116">
        <f t="shared" si="45"/>
        <v>-93704.051020921368</v>
      </c>
      <c r="BU84" s="116">
        <f t="shared" si="45"/>
        <v>-93718.108034275472</v>
      </c>
      <c r="BV84" s="116">
        <f t="shared" si="43"/>
        <v>-93718.108034275472</v>
      </c>
      <c r="BX84" s="74">
        <f t="shared" si="35"/>
        <v>10925151</v>
      </c>
      <c r="BY84" s="74">
        <f t="shared" si="46"/>
        <v>10831401.0263</v>
      </c>
      <c r="BZ84" s="74">
        <f t="shared" si="46"/>
        <v>10737665.11181579</v>
      </c>
      <c r="CA84" s="74">
        <f t="shared" si="46"/>
        <v>10643951.689452631</v>
      </c>
      <c r="CB84" s="74">
        <f t="shared" si="46"/>
        <v>10550238.267089473</v>
      </c>
      <c r="CC84" s="74">
        <f t="shared" si="46"/>
        <v>10456534.216068551</v>
      </c>
      <c r="CD84" s="74">
        <f t="shared" si="46"/>
        <v>10362816.108034275</v>
      </c>
      <c r="CE84" s="74">
        <f t="shared" si="46"/>
        <v>10269098</v>
      </c>
      <c r="CG84" s="117">
        <f t="shared" si="37"/>
        <v>10925151</v>
      </c>
      <c r="CH84" s="117">
        <f t="shared" si="47"/>
        <v>10831401.0263</v>
      </c>
      <c r="CI84" s="117">
        <f t="shared" si="47"/>
        <v>10737665.11181579</v>
      </c>
      <c r="CJ84" s="117">
        <f t="shared" si="47"/>
        <v>10643951.689452631</v>
      </c>
      <c r="CK84" s="117">
        <f t="shared" si="47"/>
        <v>10550238.267089473</v>
      </c>
      <c r="CL84" s="117">
        <f t="shared" si="47"/>
        <v>10456534.216068551</v>
      </c>
      <c r="CM84" s="117">
        <f t="shared" si="47"/>
        <v>10362816.108034275</v>
      </c>
      <c r="CN84" s="117">
        <f t="shared" si="47"/>
        <v>10269098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>
        <v>0</v>
      </c>
      <c r="H85" s="6">
        <v>59</v>
      </c>
      <c r="I85" s="2" t="s">
        <v>246</v>
      </c>
      <c r="J85" s="60"/>
      <c r="K85" s="61">
        <v>4144.78</v>
      </c>
      <c r="L85"/>
      <c r="M85" s="63">
        <v>1986</v>
      </c>
      <c r="N85" s="64">
        <f t="shared" si="6"/>
        <v>595.79999999999995</v>
      </c>
      <c r="O85" s="64">
        <f t="shared" si="7"/>
        <v>2486.87</v>
      </c>
      <c r="P85" s="64">
        <f t="shared" si="8"/>
        <v>0</v>
      </c>
      <c r="Q85" s="64">
        <f t="shared" si="9"/>
        <v>0</v>
      </c>
      <c r="R85" s="65">
        <f t="shared" si="10"/>
        <v>0.48</v>
      </c>
      <c r="S85" s="65">
        <f t="shared" si="11"/>
        <v>0</v>
      </c>
      <c r="T85" s="64">
        <f t="shared" si="12"/>
        <v>0</v>
      </c>
      <c r="U85" s="64">
        <f t="shared" si="13"/>
        <v>0</v>
      </c>
      <c r="V85">
        <v>198</v>
      </c>
      <c r="W85" s="64">
        <f t="shared" si="14"/>
        <v>49.5</v>
      </c>
      <c r="X85" s="27">
        <f t="shared" si="15"/>
        <v>595.79999999999995</v>
      </c>
      <c r="Y85" s="11">
        <f t="shared" si="16"/>
        <v>4790.08</v>
      </c>
      <c r="Z85" s="61">
        <v>8418061572</v>
      </c>
      <c r="AA85" s="63">
        <v>38086</v>
      </c>
      <c r="AB85" s="27">
        <f t="shared" si="17"/>
        <v>221027.72</v>
      </c>
      <c r="AC85" s="10">
        <f t="shared" si="18"/>
        <v>0.80221799999999999</v>
      </c>
      <c r="AD85" s="63">
        <v>83547</v>
      </c>
      <c r="AE85" s="10">
        <f t="shared" si="41"/>
        <v>0.574797</v>
      </c>
      <c r="AF85" s="10">
        <f t="shared" si="39"/>
        <v>0.26600800000000002</v>
      </c>
      <c r="AG85" s="66">
        <f t="shared" si="19"/>
        <v>0.26600800000000002</v>
      </c>
      <c r="AH85" s="67">
        <f t="shared" si="20"/>
        <v>0</v>
      </c>
      <c r="AI85" s="68">
        <f t="shared" si="21"/>
        <v>0.26600800000000002</v>
      </c>
      <c r="AJ85">
        <v>0</v>
      </c>
      <c r="AK85">
        <v>0</v>
      </c>
      <c r="AL85" s="26">
        <f t="shared" si="22"/>
        <v>0</v>
      </c>
      <c r="AM85">
        <v>0</v>
      </c>
      <c r="AN85">
        <v>0</v>
      </c>
      <c r="AO85" s="26">
        <f t="shared" si="23"/>
        <v>0</v>
      </c>
      <c r="AP85" s="26">
        <f t="shared" si="24"/>
        <v>14685150</v>
      </c>
      <c r="AQ85" s="26">
        <f t="shared" si="40"/>
        <v>14685150</v>
      </c>
      <c r="AR85" s="69">
        <v>25040045</v>
      </c>
      <c r="AS85" s="69">
        <f t="shared" si="42"/>
        <v>25040045</v>
      </c>
      <c r="AT85" s="63">
        <v>25040045</v>
      </c>
      <c r="AU85" s="26">
        <f t="shared" si="25"/>
        <v>10354895</v>
      </c>
      <c r="AV85" s="70" t="str">
        <f t="shared" si="26"/>
        <v>No</v>
      </c>
      <c r="AW85" s="69">
        <f t="shared" si="27"/>
        <v>0</v>
      </c>
      <c r="AX85" s="71">
        <f t="shared" si="28"/>
        <v>25040045</v>
      </c>
      <c r="AY85" s="72">
        <f t="shared" si="29"/>
        <v>25040045</v>
      </c>
      <c r="AZ85" s="115">
        <f t="shared" si="30"/>
        <v>0</v>
      </c>
      <c r="BA85" s="115"/>
      <c r="BB85" s="115">
        <f t="shared" si="31"/>
        <v>13319.325030520318</v>
      </c>
      <c r="BC85" s="74"/>
      <c r="BD85" s="74"/>
      <c r="BE85" s="74">
        <f t="shared" si="32"/>
        <v>-10354895</v>
      </c>
      <c r="BF85" s="74">
        <f t="shared" si="44"/>
        <v>-10354895</v>
      </c>
      <c r="BG85" s="74">
        <f t="shared" si="44"/>
        <v>-10354895</v>
      </c>
      <c r="BH85" s="74">
        <f t="shared" si="44"/>
        <v>-10354895</v>
      </c>
      <c r="BI85" s="74">
        <f t="shared" si="44"/>
        <v>-10354895</v>
      </c>
      <c r="BJ85" s="74">
        <f t="shared" si="44"/>
        <v>-10354895</v>
      </c>
      <c r="BK85" s="74">
        <f t="shared" si="44"/>
        <v>-10354895</v>
      </c>
      <c r="BL85" s="74">
        <f t="shared" si="44"/>
        <v>-10354895</v>
      </c>
      <c r="BO85" s="116">
        <f t="shared" si="45"/>
        <v>0</v>
      </c>
      <c r="BP85" s="116">
        <f t="shared" si="45"/>
        <v>-1479714.4955</v>
      </c>
      <c r="BQ85" s="116">
        <f t="shared" si="45"/>
        <v>-1726160.9964999999</v>
      </c>
      <c r="BR85" s="116">
        <f t="shared" si="45"/>
        <v>-2070979</v>
      </c>
      <c r="BS85" s="116">
        <f t="shared" si="45"/>
        <v>-2588723.75</v>
      </c>
      <c r="BT85" s="116">
        <f t="shared" si="45"/>
        <v>-3451286.5034999996</v>
      </c>
      <c r="BU85" s="116">
        <f t="shared" si="45"/>
        <v>-5177447.5</v>
      </c>
      <c r="BV85" s="116">
        <f t="shared" si="43"/>
        <v>-10354895</v>
      </c>
      <c r="BX85" s="74">
        <f t="shared" si="35"/>
        <v>25040045</v>
      </c>
      <c r="BY85" s="74">
        <f t="shared" si="46"/>
        <v>23560330.504500002</v>
      </c>
      <c r="BZ85" s="74">
        <f t="shared" si="46"/>
        <v>23313884.0035</v>
      </c>
      <c r="CA85" s="74">
        <f t="shared" si="46"/>
        <v>22969066</v>
      </c>
      <c r="CB85" s="74">
        <f t="shared" si="46"/>
        <v>22451321.25</v>
      </c>
      <c r="CC85" s="74">
        <f t="shared" si="46"/>
        <v>21588758.4965</v>
      </c>
      <c r="CD85" s="74">
        <f t="shared" si="46"/>
        <v>19862597.5</v>
      </c>
      <c r="CE85" s="74">
        <f t="shared" si="46"/>
        <v>14685150</v>
      </c>
      <c r="CG85" s="117">
        <f t="shared" si="37"/>
        <v>25040045</v>
      </c>
      <c r="CH85" s="117">
        <f t="shared" si="47"/>
        <v>25040045</v>
      </c>
      <c r="CI85" s="117">
        <f t="shared" si="47"/>
        <v>25040045</v>
      </c>
      <c r="CJ85" s="117">
        <f t="shared" si="47"/>
        <v>25040045</v>
      </c>
      <c r="CK85" s="117">
        <f t="shared" si="47"/>
        <v>25040045</v>
      </c>
      <c r="CL85" s="117">
        <f t="shared" si="47"/>
        <v>25040045</v>
      </c>
      <c r="CM85" s="117">
        <f t="shared" si="47"/>
        <v>25040045</v>
      </c>
      <c r="CN85" s="117">
        <f t="shared" si="47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>
        <v>0</v>
      </c>
      <c r="H86" s="6">
        <v>60</v>
      </c>
      <c r="I86" s="2" t="s">
        <v>247</v>
      </c>
      <c r="J86" s="60"/>
      <c r="K86" s="61">
        <v>2970.24</v>
      </c>
      <c r="L86"/>
      <c r="M86" s="63">
        <v>388</v>
      </c>
      <c r="N86" s="64">
        <f t="shared" si="6"/>
        <v>116.4</v>
      </c>
      <c r="O86" s="64">
        <f t="shared" si="7"/>
        <v>1782.14</v>
      </c>
      <c r="P86" s="64">
        <f t="shared" si="8"/>
        <v>0</v>
      </c>
      <c r="Q86" s="64">
        <f t="shared" si="9"/>
        <v>0</v>
      </c>
      <c r="R86" s="65">
        <f t="shared" si="10"/>
        <v>0.13</v>
      </c>
      <c r="S86" s="65">
        <f t="shared" si="11"/>
        <v>0</v>
      </c>
      <c r="T86" s="64">
        <f t="shared" si="12"/>
        <v>0</v>
      </c>
      <c r="U86" s="64">
        <f t="shared" si="13"/>
        <v>0</v>
      </c>
      <c r="V86">
        <v>46</v>
      </c>
      <c r="W86" s="64">
        <f t="shared" si="14"/>
        <v>11.5</v>
      </c>
      <c r="X86" s="27">
        <f t="shared" si="15"/>
        <v>116.4</v>
      </c>
      <c r="Y86" s="11">
        <f t="shared" si="16"/>
        <v>3098.14</v>
      </c>
      <c r="Z86" s="61">
        <v>6403466343</v>
      </c>
      <c r="AA86" s="63">
        <v>22037</v>
      </c>
      <c r="AB86" s="27">
        <f t="shared" si="17"/>
        <v>290577.95</v>
      </c>
      <c r="AC86" s="10">
        <f t="shared" si="18"/>
        <v>1.0546500000000001</v>
      </c>
      <c r="AD86" s="63">
        <v>130036</v>
      </c>
      <c r="AE86" s="10">
        <f t="shared" si="41"/>
        <v>0.89463800000000004</v>
      </c>
      <c r="AF86" s="10">
        <f t="shared" si="39"/>
        <v>-6.646E-3</v>
      </c>
      <c r="AG86" s="66">
        <f t="shared" si="19"/>
        <v>0.01</v>
      </c>
      <c r="AH86" s="67">
        <f t="shared" si="20"/>
        <v>0</v>
      </c>
      <c r="AI86" s="68">
        <f t="shared" si="21"/>
        <v>0.01</v>
      </c>
      <c r="AJ86">
        <v>0</v>
      </c>
      <c r="AK86">
        <v>0</v>
      </c>
      <c r="AL86" s="26">
        <f t="shared" si="22"/>
        <v>0</v>
      </c>
      <c r="AM86">
        <v>0</v>
      </c>
      <c r="AN86">
        <v>0</v>
      </c>
      <c r="AO86" s="26">
        <f t="shared" si="23"/>
        <v>0</v>
      </c>
      <c r="AP86" s="26">
        <f t="shared" si="24"/>
        <v>357061</v>
      </c>
      <c r="AQ86" s="26">
        <f t="shared" si="40"/>
        <v>357061</v>
      </c>
      <c r="AR86" s="69">
        <v>2740394</v>
      </c>
      <c r="AS86" s="69">
        <f t="shared" si="42"/>
        <v>357061</v>
      </c>
      <c r="AT86" s="63">
        <v>1766084</v>
      </c>
      <c r="AU86" s="26">
        <f t="shared" si="25"/>
        <v>1409023</v>
      </c>
      <c r="AV86" s="70" t="str">
        <f t="shared" si="26"/>
        <v>No</v>
      </c>
      <c r="AW86" s="69">
        <f t="shared" si="27"/>
        <v>0</v>
      </c>
      <c r="AX86" s="71">
        <f t="shared" si="28"/>
        <v>1766084</v>
      </c>
      <c r="AY86" s="72">
        <f t="shared" si="29"/>
        <v>1766084</v>
      </c>
      <c r="AZ86" s="115">
        <f t="shared" si="30"/>
        <v>0</v>
      </c>
      <c r="BA86" s="115"/>
      <c r="BB86" s="115">
        <f t="shared" si="31"/>
        <v>12021.272186759321</v>
      </c>
      <c r="BC86" s="74"/>
      <c r="BD86" s="74"/>
      <c r="BE86" s="74">
        <f t="shared" si="32"/>
        <v>-1409023</v>
      </c>
      <c r="BF86" s="74">
        <f t="shared" si="44"/>
        <v>-1409023</v>
      </c>
      <c r="BG86" s="74">
        <f t="shared" si="44"/>
        <v>-1207673.6133000001</v>
      </c>
      <c r="BH86" s="74">
        <f t="shared" si="44"/>
        <v>-1006354.4219628901</v>
      </c>
      <c r="BI86" s="74">
        <f t="shared" si="44"/>
        <v>-805083.53757031215</v>
      </c>
      <c r="BJ86" s="74">
        <f t="shared" si="44"/>
        <v>-603812.65317773412</v>
      </c>
      <c r="BK86" s="74">
        <f t="shared" si="44"/>
        <v>-402561.89587359538</v>
      </c>
      <c r="BL86" s="74">
        <f t="shared" si="44"/>
        <v>-201280.94793679775</v>
      </c>
      <c r="BO86" s="116">
        <f t="shared" si="45"/>
        <v>0</v>
      </c>
      <c r="BP86" s="116">
        <f t="shared" si="45"/>
        <v>-201349.3867</v>
      </c>
      <c r="BQ86" s="116">
        <f t="shared" si="45"/>
        <v>-201319.19133711001</v>
      </c>
      <c r="BR86" s="116">
        <f t="shared" si="45"/>
        <v>-201270.88439257804</v>
      </c>
      <c r="BS86" s="116">
        <f t="shared" si="45"/>
        <v>-201270.88439257804</v>
      </c>
      <c r="BT86" s="116">
        <f t="shared" si="45"/>
        <v>-201250.75730413877</v>
      </c>
      <c r="BU86" s="116">
        <f t="shared" si="45"/>
        <v>-201280.94793679769</v>
      </c>
      <c r="BV86" s="116">
        <f t="shared" si="43"/>
        <v>-201280.94793679775</v>
      </c>
      <c r="BX86" s="74">
        <f t="shared" si="35"/>
        <v>1766084</v>
      </c>
      <c r="BY86" s="74">
        <f t="shared" si="46"/>
        <v>1564734.6133000001</v>
      </c>
      <c r="BZ86" s="74">
        <f t="shared" si="46"/>
        <v>1363415.4219628901</v>
      </c>
      <c r="CA86" s="74">
        <f t="shared" si="46"/>
        <v>1162144.5375703122</v>
      </c>
      <c r="CB86" s="74">
        <f t="shared" si="46"/>
        <v>960873.65317773412</v>
      </c>
      <c r="CC86" s="74">
        <f t="shared" si="46"/>
        <v>759622.89587359538</v>
      </c>
      <c r="CD86" s="74">
        <f t="shared" si="46"/>
        <v>558341.94793679775</v>
      </c>
      <c r="CE86" s="74">
        <f t="shared" si="46"/>
        <v>357061</v>
      </c>
      <c r="CG86" s="117">
        <f t="shared" si="37"/>
        <v>1766084</v>
      </c>
      <c r="CH86" s="117">
        <f t="shared" si="47"/>
        <v>1564734.6133000001</v>
      </c>
      <c r="CI86" s="117">
        <f t="shared" si="47"/>
        <v>1363415.4219628901</v>
      </c>
      <c r="CJ86" s="117">
        <f t="shared" si="47"/>
        <v>1162144.5375703122</v>
      </c>
      <c r="CK86" s="117">
        <f t="shared" si="47"/>
        <v>960873.65317773412</v>
      </c>
      <c r="CL86" s="117">
        <f t="shared" si="47"/>
        <v>759622.89587359538</v>
      </c>
      <c r="CM86" s="117">
        <f t="shared" si="47"/>
        <v>558341.94793679775</v>
      </c>
      <c r="CN86" s="117">
        <f t="shared" si="47"/>
        <v>357061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>
        <v>0</v>
      </c>
      <c r="H87" s="6">
        <v>61</v>
      </c>
      <c r="I87" s="2" t="s">
        <v>248</v>
      </c>
      <c r="J87" s="60"/>
      <c r="K87" s="61">
        <v>1015.24</v>
      </c>
      <c r="L87"/>
      <c r="M87" s="63">
        <v>163</v>
      </c>
      <c r="N87" s="64">
        <f t="shared" si="6"/>
        <v>48.9</v>
      </c>
      <c r="O87" s="64">
        <f t="shared" si="7"/>
        <v>609.14</v>
      </c>
      <c r="P87" s="64">
        <f t="shared" si="8"/>
        <v>0</v>
      </c>
      <c r="Q87" s="64">
        <f t="shared" si="9"/>
        <v>0</v>
      </c>
      <c r="R87" s="65">
        <f t="shared" si="10"/>
        <v>0.16</v>
      </c>
      <c r="S87" s="65">
        <f t="shared" si="11"/>
        <v>0</v>
      </c>
      <c r="T87" s="64">
        <f t="shared" si="12"/>
        <v>0</v>
      </c>
      <c r="U87" s="64">
        <f t="shared" si="13"/>
        <v>0</v>
      </c>
      <c r="V87">
        <v>8</v>
      </c>
      <c r="W87" s="64">
        <f t="shared" si="14"/>
        <v>2</v>
      </c>
      <c r="X87" s="27">
        <f t="shared" si="15"/>
        <v>48.9</v>
      </c>
      <c r="Y87" s="11">
        <f t="shared" si="16"/>
        <v>1066.1400000000001</v>
      </c>
      <c r="Z87" s="61">
        <v>1894859282</v>
      </c>
      <c r="AA87" s="63">
        <v>8562</v>
      </c>
      <c r="AB87" s="27">
        <f t="shared" si="17"/>
        <v>221310.36</v>
      </c>
      <c r="AC87" s="10">
        <f t="shared" si="18"/>
        <v>0.80324399999999996</v>
      </c>
      <c r="AD87" s="63">
        <v>115833</v>
      </c>
      <c r="AE87" s="10">
        <f t="shared" si="41"/>
        <v>0.79692200000000002</v>
      </c>
      <c r="AF87" s="10">
        <f t="shared" si="39"/>
        <v>0.198653</v>
      </c>
      <c r="AG87" s="66">
        <f t="shared" si="19"/>
        <v>0.198653</v>
      </c>
      <c r="AH87" s="67">
        <f t="shared" si="20"/>
        <v>0</v>
      </c>
      <c r="AI87" s="68">
        <f t="shared" si="21"/>
        <v>0.198653</v>
      </c>
      <c r="AJ87">
        <v>1018</v>
      </c>
      <c r="AK87">
        <v>13</v>
      </c>
      <c r="AL87" s="26">
        <f t="shared" si="22"/>
        <v>1323400</v>
      </c>
      <c r="AM87">
        <v>0</v>
      </c>
      <c r="AN87">
        <v>0</v>
      </c>
      <c r="AO87" s="26">
        <f t="shared" si="23"/>
        <v>0</v>
      </c>
      <c r="AP87" s="26">
        <f t="shared" si="24"/>
        <v>2440902</v>
      </c>
      <c r="AQ87" s="26">
        <f t="shared" si="40"/>
        <v>3764302</v>
      </c>
      <c r="AR87" s="69">
        <v>1971482</v>
      </c>
      <c r="AS87" s="69">
        <f t="shared" si="42"/>
        <v>3764302</v>
      </c>
      <c r="AT87" s="63">
        <v>3942046</v>
      </c>
      <c r="AU87" s="26">
        <f t="shared" si="25"/>
        <v>177744</v>
      </c>
      <c r="AV87" s="70" t="str">
        <f t="shared" si="26"/>
        <v>No</v>
      </c>
      <c r="AW87" s="69">
        <f t="shared" si="27"/>
        <v>0</v>
      </c>
      <c r="AX87" s="71">
        <f t="shared" si="28"/>
        <v>3942046</v>
      </c>
      <c r="AY87" s="72">
        <f t="shared" si="29"/>
        <v>3942046</v>
      </c>
      <c r="AZ87" s="115">
        <f t="shared" si="30"/>
        <v>0</v>
      </c>
      <c r="BA87" s="115"/>
      <c r="BB87" s="115">
        <f t="shared" si="31"/>
        <v>12102.816575391042</v>
      </c>
      <c r="BC87" s="74"/>
      <c r="BD87" s="74"/>
      <c r="BE87" s="74">
        <f t="shared" si="32"/>
        <v>-177744</v>
      </c>
      <c r="BF87" s="74">
        <f t="shared" si="44"/>
        <v>-177744</v>
      </c>
      <c r="BG87" s="74">
        <f t="shared" si="44"/>
        <v>-152344.3824</v>
      </c>
      <c r="BH87" s="74">
        <f t="shared" si="44"/>
        <v>-126948.57385392021</v>
      </c>
      <c r="BI87" s="74">
        <f t="shared" si="44"/>
        <v>-101558.85908313608</v>
      </c>
      <c r="BJ87" s="74">
        <f t="shared" si="44"/>
        <v>-76169.144312351942</v>
      </c>
      <c r="BK87" s="74">
        <f t="shared" si="44"/>
        <v>-50781.968513044994</v>
      </c>
      <c r="BL87" s="74">
        <f t="shared" si="44"/>
        <v>-25390.98425652273</v>
      </c>
      <c r="BO87" s="116">
        <f t="shared" si="45"/>
        <v>0</v>
      </c>
      <c r="BP87" s="116">
        <f t="shared" si="45"/>
        <v>-25399.617600000001</v>
      </c>
      <c r="BQ87" s="116">
        <f t="shared" si="45"/>
        <v>-25395.808546079999</v>
      </c>
      <c r="BR87" s="116">
        <f t="shared" si="45"/>
        <v>-25389.714770784045</v>
      </c>
      <c r="BS87" s="116">
        <f t="shared" si="45"/>
        <v>-25389.714770784019</v>
      </c>
      <c r="BT87" s="116">
        <f t="shared" si="45"/>
        <v>-25387.1757993069</v>
      </c>
      <c r="BU87" s="116">
        <f t="shared" si="45"/>
        <v>-25390.984256522497</v>
      </c>
      <c r="BV87" s="116">
        <f t="shared" si="43"/>
        <v>-25390.98425652273</v>
      </c>
      <c r="BX87" s="74">
        <f t="shared" si="35"/>
        <v>3942046</v>
      </c>
      <c r="BY87" s="74">
        <f t="shared" si="46"/>
        <v>3916646.3824</v>
      </c>
      <c r="BZ87" s="74">
        <f t="shared" si="46"/>
        <v>3891250.5738539202</v>
      </c>
      <c r="CA87" s="74">
        <f t="shared" si="46"/>
        <v>3865860.8590831361</v>
      </c>
      <c r="CB87" s="74">
        <f t="shared" si="46"/>
        <v>3840471.1443123519</v>
      </c>
      <c r="CC87" s="74">
        <f t="shared" si="46"/>
        <v>3815083.968513045</v>
      </c>
      <c r="CD87" s="74">
        <f t="shared" si="46"/>
        <v>3789692.9842565227</v>
      </c>
      <c r="CE87" s="74">
        <f t="shared" si="46"/>
        <v>3764302</v>
      </c>
      <c r="CG87" s="117">
        <f t="shared" si="37"/>
        <v>3942046</v>
      </c>
      <c r="CH87" s="117">
        <f t="shared" si="47"/>
        <v>3916646.3824</v>
      </c>
      <c r="CI87" s="117">
        <f t="shared" si="47"/>
        <v>3891250.5738539202</v>
      </c>
      <c r="CJ87" s="117">
        <f t="shared" si="47"/>
        <v>3865860.8590831361</v>
      </c>
      <c r="CK87" s="117">
        <f t="shared" si="47"/>
        <v>3840471.1443123519</v>
      </c>
      <c r="CL87" s="117">
        <f t="shared" si="47"/>
        <v>3815083.968513045</v>
      </c>
      <c r="CM87" s="117">
        <f t="shared" si="47"/>
        <v>3789692.9842565227</v>
      </c>
      <c r="CN87" s="117">
        <f t="shared" si="47"/>
        <v>3764302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>
        <v>18</v>
      </c>
      <c r="H88" s="6">
        <v>62</v>
      </c>
      <c r="I88" s="2" t="s">
        <v>249</v>
      </c>
      <c r="J88" s="60"/>
      <c r="K88" s="61">
        <v>6214.36</v>
      </c>
      <c r="L88"/>
      <c r="M88" s="63">
        <v>3033</v>
      </c>
      <c r="N88" s="64">
        <f t="shared" si="6"/>
        <v>909.9</v>
      </c>
      <c r="O88" s="64">
        <f t="shared" si="7"/>
        <v>3728.62</v>
      </c>
      <c r="P88" s="64">
        <f t="shared" si="8"/>
        <v>0</v>
      </c>
      <c r="Q88" s="64">
        <f t="shared" si="9"/>
        <v>0</v>
      </c>
      <c r="R88" s="65">
        <f t="shared" si="10"/>
        <v>0.49</v>
      </c>
      <c r="S88" s="65">
        <f t="shared" si="11"/>
        <v>0</v>
      </c>
      <c r="T88" s="64">
        <f t="shared" si="12"/>
        <v>0</v>
      </c>
      <c r="U88" s="64">
        <f t="shared" si="13"/>
        <v>0</v>
      </c>
      <c r="V88">
        <v>541</v>
      </c>
      <c r="W88" s="64">
        <f t="shared" si="14"/>
        <v>135.25</v>
      </c>
      <c r="X88" s="27">
        <f t="shared" si="15"/>
        <v>909.9</v>
      </c>
      <c r="Y88" s="11">
        <f t="shared" si="16"/>
        <v>7259.5099999999993</v>
      </c>
      <c r="Z88" s="61">
        <v>8700869635</v>
      </c>
      <c r="AA88" s="63">
        <v>60297</v>
      </c>
      <c r="AB88" s="27">
        <f t="shared" si="17"/>
        <v>144300.21</v>
      </c>
      <c r="AC88" s="10">
        <f t="shared" si="18"/>
        <v>0.52373599999999998</v>
      </c>
      <c r="AD88" s="63">
        <v>92176</v>
      </c>
      <c r="AE88" s="10">
        <f t="shared" si="41"/>
        <v>0.63416399999999995</v>
      </c>
      <c r="AF88" s="10">
        <f t="shared" si="39"/>
        <v>0.44313599999999997</v>
      </c>
      <c r="AG88" s="66">
        <f t="shared" si="19"/>
        <v>0.44313599999999997</v>
      </c>
      <c r="AH88" s="67">
        <f t="shared" si="20"/>
        <v>0.03</v>
      </c>
      <c r="AI88" s="68">
        <f t="shared" si="21"/>
        <v>0.473136</v>
      </c>
      <c r="AJ88">
        <v>0</v>
      </c>
      <c r="AK88">
        <v>0</v>
      </c>
      <c r="AL88" s="26">
        <f t="shared" si="22"/>
        <v>0</v>
      </c>
      <c r="AM88">
        <v>0</v>
      </c>
      <c r="AN88">
        <v>0</v>
      </c>
      <c r="AO88" s="26">
        <f t="shared" si="23"/>
        <v>0</v>
      </c>
      <c r="AP88" s="26">
        <f t="shared" si="24"/>
        <v>39585327</v>
      </c>
      <c r="AQ88" s="26">
        <f t="shared" si="40"/>
        <v>39585327</v>
      </c>
      <c r="AR88" s="69">
        <v>26945481</v>
      </c>
      <c r="AS88" s="69">
        <f t="shared" si="42"/>
        <v>42723021</v>
      </c>
      <c r="AT88" s="63">
        <v>42723021</v>
      </c>
      <c r="AU88" s="26">
        <f t="shared" si="25"/>
        <v>3137694</v>
      </c>
      <c r="AV88" s="70" t="str">
        <f t="shared" si="26"/>
        <v>No</v>
      </c>
      <c r="AW88" s="69">
        <f t="shared" si="27"/>
        <v>0</v>
      </c>
      <c r="AX88" s="71">
        <f t="shared" si="28"/>
        <v>42723021</v>
      </c>
      <c r="AY88" s="72">
        <f t="shared" si="29"/>
        <v>42723021</v>
      </c>
      <c r="AZ88" s="115">
        <f t="shared" si="30"/>
        <v>0</v>
      </c>
      <c r="BA88" s="115"/>
      <c r="BB88" s="115">
        <f t="shared" si="31"/>
        <v>13463.309616758603</v>
      </c>
      <c r="BC88" s="74"/>
      <c r="BD88" s="74"/>
      <c r="BE88" s="74">
        <f t="shared" si="32"/>
        <v>-3137694</v>
      </c>
      <c r="BF88" s="74">
        <f t="shared" si="44"/>
        <v>-3137694</v>
      </c>
      <c r="BG88" s="74">
        <f t="shared" si="44"/>
        <v>-3137694</v>
      </c>
      <c r="BH88" s="74">
        <f t="shared" si="44"/>
        <v>-3137694</v>
      </c>
      <c r="BI88" s="74">
        <f t="shared" si="44"/>
        <v>-3137694</v>
      </c>
      <c r="BJ88" s="74">
        <f t="shared" si="44"/>
        <v>-3137694</v>
      </c>
      <c r="BK88" s="74">
        <f t="shared" si="44"/>
        <v>-3137694</v>
      </c>
      <c r="BL88" s="74">
        <f t="shared" si="44"/>
        <v>-3137694</v>
      </c>
      <c r="BO88" s="116">
        <f t="shared" si="45"/>
        <v>0</v>
      </c>
      <c r="BP88" s="116">
        <f t="shared" si="45"/>
        <v>-448376.47259999998</v>
      </c>
      <c r="BQ88" s="116">
        <f t="shared" si="45"/>
        <v>-523053.58979999996</v>
      </c>
      <c r="BR88" s="116">
        <f t="shared" si="45"/>
        <v>-627538.80000000005</v>
      </c>
      <c r="BS88" s="116">
        <f t="shared" si="45"/>
        <v>-784423.5</v>
      </c>
      <c r="BT88" s="116">
        <f t="shared" si="45"/>
        <v>-1045793.4101999999</v>
      </c>
      <c r="BU88" s="116">
        <f t="shared" si="45"/>
        <v>-1568847</v>
      </c>
      <c r="BV88" s="116">
        <f t="shared" si="43"/>
        <v>-3137694</v>
      </c>
      <c r="BX88" s="74">
        <f t="shared" si="35"/>
        <v>42723021</v>
      </c>
      <c r="BY88" s="74">
        <f t="shared" si="46"/>
        <v>42274644.527400002</v>
      </c>
      <c r="BZ88" s="74">
        <f t="shared" si="46"/>
        <v>42199967.4102</v>
      </c>
      <c r="CA88" s="74">
        <f t="shared" si="46"/>
        <v>42095482.200000003</v>
      </c>
      <c r="CB88" s="74">
        <f t="shared" si="46"/>
        <v>41938597.5</v>
      </c>
      <c r="CC88" s="74">
        <f t="shared" si="46"/>
        <v>41677227.5898</v>
      </c>
      <c r="CD88" s="74">
        <f t="shared" si="46"/>
        <v>41154174</v>
      </c>
      <c r="CE88" s="74">
        <f t="shared" si="46"/>
        <v>39585327</v>
      </c>
      <c r="CG88" s="117">
        <f t="shared" si="37"/>
        <v>42723021</v>
      </c>
      <c r="CH88" s="117">
        <f t="shared" si="47"/>
        <v>42723021</v>
      </c>
      <c r="CI88" s="117">
        <f t="shared" si="47"/>
        <v>42723021</v>
      </c>
      <c r="CJ88" s="117">
        <f t="shared" si="47"/>
        <v>42723021</v>
      </c>
      <c r="CK88" s="117">
        <f t="shared" si="47"/>
        <v>42723021</v>
      </c>
      <c r="CL88" s="117">
        <f t="shared" si="47"/>
        <v>42723021</v>
      </c>
      <c r="CM88" s="117">
        <f t="shared" si="47"/>
        <v>42723021</v>
      </c>
      <c r="CN88" s="117">
        <f t="shared" si="47"/>
        <v>42723021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>
        <v>0</v>
      </c>
      <c r="H89" s="6">
        <v>63</v>
      </c>
      <c r="I89" s="2" t="s">
        <v>250</v>
      </c>
      <c r="J89" s="60"/>
      <c r="K89" s="61">
        <v>108.89</v>
      </c>
      <c r="L89"/>
      <c r="M89" s="63">
        <v>45</v>
      </c>
      <c r="N89" s="64">
        <f t="shared" si="6"/>
        <v>13.5</v>
      </c>
      <c r="O89" s="64">
        <f t="shared" si="7"/>
        <v>65.33</v>
      </c>
      <c r="P89" s="64">
        <f t="shared" si="8"/>
        <v>0</v>
      </c>
      <c r="Q89" s="64">
        <f t="shared" si="9"/>
        <v>0</v>
      </c>
      <c r="R89" s="65">
        <f t="shared" si="10"/>
        <v>0.41</v>
      </c>
      <c r="S89" s="65">
        <f t="shared" si="11"/>
        <v>0</v>
      </c>
      <c r="T89" s="64">
        <f t="shared" si="12"/>
        <v>0</v>
      </c>
      <c r="U89" s="64">
        <f t="shared" si="13"/>
        <v>0</v>
      </c>
      <c r="V89">
        <v>0</v>
      </c>
      <c r="W89" s="64">
        <f t="shared" si="14"/>
        <v>0</v>
      </c>
      <c r="X89" s="27">
        <f t="shared" si="15"/>
        <v>13.5</v>
      </c>
      <c r="Y89" s="11">
        <f t="shared" si="16"/>
        <v>122.39</v>
      </c>
      <c r="Z89" s="61">
        <v>313763460.32999998</v>
      </c>
      <c r="AA89" s="63">
        <v>1628</v>
      </c>
      <c r="AB89" s="27">
        <f t="shared" si="17"/>
        <v>192729.4</v>
      </c>
      <c r="AC89" s="10">
        <f t="shared" si="18"/>
        <v>0.69950900000000005</v>
      </c>
      <c r="AD89" s="63">
        <v>112344</v>
      </c>
      <c r="AE89" s="10">
        <f t="shared" si="41"/>
        <v>0.77291799999999999</v>
      </c>
      <c r="AF89" s="10">
        <f t="shared" si="39"/>
        <v>0.27846799999999999</v>
      </c>
      <c r="AG89" s="66">
        <f t="shared" si="19"/>
        <v>0.27846799999999999</v>
      </c>
      <c r="AH89" s="67">
        <f t="shared" si="20"/>
        <v>0</v>
      </c>
      <c r="AI89" s="68">
        <f t="shared" si="21"/>
        <v>0.27846799999999999</v>
      </c>
      <c r="AJ89">
        <v>42</v>
      </c>
      <c r="AK89">
        <v>6</v>
      </c>
      <c r="AL89" s="26">
        <f t="shared" si="22"/>
        <v>25200</v>
      </c>
      <c r="AM89">
        <v>0</v>
      </c>
      <c r="AN89">
        <v>0</v>
      </c>
      <c r="AO89" s="26">
        <f t="shared" si="23"/>
        <v>0</v>
      </c>
      <c r="AP89" s="26">
        <f t="shared" si="24"/>
        <v>392792</v>
      </c>
      <c r="AQ89" s="26">
        <f t="shared" si="40"/>
        <v>417992</v>
      </c>
      <c r="AR89" s="69">
        <v>1312383</v>
      </c>
      <c r="AS89" s="69">
        <f t="shared" si="42"/>
        <v>417992</v>
      </c>
      <c r="AT89" s="63">
        <v>1058408</v>
      </c>
      <c r="AU89" s="26">
        <f t="shared" si="25"/>
        <v>640416</v>
      </c>
      <c r="AV89" s="70" t="str">
        <f t="shared" si="26"/>
        <v>No</v>
      </c>
      <c r="AW89" s="69">
        <f t="shared" si="27"/>
        <v>0</v>
      </c>
      <c r="AX89" s="71">
        <f t="shared" si="28"/>
        <v>1058408</v>
      </c>
      <c r="AY89" s="72">
        <f t="shared" si="29"/>
        <v>1058408</v>
      </c>
      <c r="AZ89" s="115">
        <f t="shared" si="30"/>
        <v>0</v>
      </c>
      <c r="BA89" s="115"/>
      <c r="BB89" s="115">
        <f t="shared" si="31"/>
        <v>12953.850215814124</v>
      </c>
      <c r="BC89" s="74"/>
      <c r="BD89" s="74"/>
      <c r="BE89" s="74">
        <f t="shared" si="32"/>
        <v>-640416</v>
      </c>
      <c r="BF89" s="74">
        <f t="shared" si="44"/>
        <v>-640416</v>
      </c>
      <c r="BG89" s="74">
        <f t="shared" si="44"/>
        <v>-548900.55359999998</v>
      </c>
      <c r="BH89" s="74">
        <f t="shared" si="44"/>
        <v>-457398.83131487994</v>
      </c>
      <c r="BI89" s="74">
        <f t="shared" si="44"/>
        <v>-365919.06505190395</v>
      </c>
      <c r="BJ89" s="74">
        <f t="shared" si="44"/>
        <v>-274439.29878892796</v>
      </c>
      <c r="BK89" s="74">
        <f t="shared" si="44"/>
        <v>-182968.68050257827</v>
      </c>
      <c r="BL89" s="74">
        <f t="shared" si="44"/>
        <v>-91484.340251289133</v>
      </c>
      <c r="BO89" s="116">
        <f t="shared" si="45"/>
        <v>0</v>
      </c>
      <c r="BP89" s="116">
        <f t="shared" si="45"/>
        <v>-91515.446400000001</v>
      </c>
      <c r="BQ89" s="116">
        <f t="shared" si="45"/>
        <v>-91501.722285119991</v>
      </c>
      <c r="BR89" s="116">
        <f t="shared" si="45"/>
        <v>-91479.766262975987</v>
      </c>
      <c r="BS89" s="116">
        <f t="shared" si="45"/>
        <v>-91479.766262975987</v>
      </c>
      <c r="BT89" s="116">
        <f t="shared" si="45"/>
        <v>-91470.61828634968</v>
      </c>
      <c r="BU89" s="116">
        <f t="shared" si="45"/>
        <v>-91484.340251289133</v>
      </c>
      <c r="BV89" s="116">
        <f t="shared" si="43"/>
        <v>-91484.340251289133</v>
      </c>
      <c r="BX89" s="74">
        <f t="shared" si="35"/>
        <v>1058408</v>
      </c>
      <c r="BY89" s="74">
        <f t="shared" si="46"/>
        <v>966892.55359999998</v>
      </c>
      <c r="BZ89" s="74">
        <f t="shared" si="46"/>
        <v>875390.83131487994</v>
      </c>
      <c r="CA89" s="74">
        <f t="shared" si="46"/>
        <v>783911.06505190395</v>
      </c>
      <c r="CB89" s="74">
        <f t="shared" si="46"/>
        <v>692431.29878892796</v>
      </c>
      <c r="CC89" s="74">
        <f t="shared" si="46"/>
        <v>600960.68050257827</v>
      </c>
      <c r="CD89" s="74">
        <f t="shared" si="46"/>
        <v>509476.34025128913</v>
      </c>
      <c r="CE89" s="74">
        <f t="shared" si="46"/>
        <v>417992</v>
      </c>
      <c r="CG89" s="117">
        <f t="shared" si="37"/>
        <v>1058408</v>
      </c>
      <c r="CH89" s="117">
        <f t="shared" si="47"/>
        <v>966892.55359999998</v>
      </c>
      <c r="CI89" s="117">
        <f t="shared" si="47"/>
        <v>875390.83131487994</v>
      </c>
      <c r="CJ89" s="117">
        <f t="shared" si="47"/>
        <v>783911.06505190395</v>
      </c>
      <c r="CK89" s="117">
        <f t="shared" si="47"/>
        <v>692431.29878892796</v>
      </c>
      <c r="CL89" s="117">
        <f t="shared" si="47"/>
        <v>600960.68050257827</v>
      </c>
      <c r="CM89" s="117">
        <f t="shared" si="47"/>
        <v>509476.34025128913</v>
      </c>
      <c r="CN89" s="117">
        <f t="shared" si="47"/>
        <v>417992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>
        <v>1</v>
      </c>
      <c r="H90" s="6">
        <v>64</v>
      </c>
      <c r="I90" s="2" t="s">
        <v>251</v>
      </c>
      <c r="J90" s="60"/>
      <c r="K90" s="61">
        <v>17866.560000000001</v>
      </c>
      <c r="L90"/>
      <c r="M90" s="63">
        <v>15380</v>
      </c>
      <c r="N90" s="64">
        <f t="shared" si="6"/>
        <v>4614</v>
      </c>
      <c r="O90" s="64">
        <f t="shared" si="7"/>
        <v>10719.94</v>
      </c>
      <c r="P90" s="64">
        <f t="shared" si="8"/>
        <v>4660.0599999999995</v>
      </c>
      <c r="Q90" s="64">
        <f t="shared" si="9"/>
        <v>699.01</v>
      </c>
      <c r="R90" s="65">
        <f t="shared" si="10"/>
        <v>0.86</v>
      </c>
      <c r="S90" s="65">
        <f t="shared" si="11"/>
        <v>0.26</v>
      </c>
      <c r="T90" s="64">
        <f t="shared" si="12"/>
        <v>4645.3100000000004</v>
      </c>
      <c r="U90" s="64">
        <f t="shared" si="13"/>
        <v>696.8</v>
      </c>
      <c r="V90">
        <v>4763</v>
      </c>
      <c r="W90" s="64">
        <f t="shared" si="14"/>
        <v>1190.75</v>
      </c>
      <c r="X90" s="27">
        <f t="shared" si="15"/>
        <v>4614</v>
      </c>
      <c r="Y90" s="11">
        <f t="shared" si="16"/>
        <v>24370.32</v>
      </c>
      <c r="Z90" s="61">
        <v>9038278007.6700001</v>
      </c>
      <c r="AA90" s="63">
        <v>119970</v>
      </c>
      <c r="AB90" s="27">
        <f t="shared" si="17"/>
        <v>75337.820000000007</v>
      </c>
      <c r="AC90" s="10">
        <f t="shared" si="18"/>
        <v>0.27343800000000001</v>
      </c>
      <c r="AD90" s="63">
        <v>45300</v>
      </c>
      <c r="AE90" s="10">
        <f t="shared" si="41"/>
        <v>0.31166100000000002</v>
      </c>
      <c r="AF90" s="10">
        <f t="shared" si="39"/>
        <v>0.71509500000000004</v>
      </c>
      <c r="AG90" s="66">
        <f t="shared" si="19"/>
        <v>0.71509500000000004</v>
      </c>
      <c r="AH90" s="67">
        <f t="shared" si="20"/>
        <v>0.06</v>
      </c>
      <c r="AI90" s="68">
        <f t="shared" si="21"/>
        <v>0.77509500000000009</v>
      </c>
      <c r="AJ90">
        <v>0</v>
      </c>
      <c r="AK90">
        <v>0</v>
      </c>
      <c r="AL90" s="26">
        <f t="shared" si="22"/>
        <v>0</v>
      </c>
      <c r="AM90">
        <v>0</v>
      </c>
      <c r="AN90">
        <v>0</v>
      </c>
      <c r="AO90" s="26">
        <f t="shared" si="23"/>
        <v>0</v>
      </c>
      <c r="AP90" s="26">
        <f t="shared" si="24"/>
        <v>217699334</v>
      </c>
      <c r="AQ90" s="26">
        <f t="shared" si="40"/>
        <v>217699334</v>
      </c>
      <c r="AR90" s="69">
        <v>200518244</v>
      </c>
      <c r="AS90" s="69">
        <f t="shared" si="42"/>
        <v>226674245</v>
      </c>
      <c r="AT90" s="63">
        <v>226674245</v>
      </c>
      <c r="AU90" s="26">
        <f t="shared" si="25"/>
        <v>8974911</v>
      </c>
      <c r="AV90" s="70" t="str">
        <f t="shared" si="26"/>
        <v>No</v>
      </c>
      <c r="AW90" s="69">
        <f t="shared" si="27"/>
        <v>0</v>
      </c>
      <c r="AX90" s="71">
        <f t="shared" si="28"/>
        <v>226674245</v>
      </c>
      <c r="AY90" s="72">
        <f t="shared" si="29"/>
        <v>226674245</v>
      </c>
      <c r="AZ90" s="115">
        <f t="shared" si="30"/>
        <v>0</v>
      </c>
      <c r="BA90" s="115"/>
      <c r="BB90" s="115">
        <f t="shared" si="31"/>
        <v>15720.314263070226</v>
      </c>
      <c r="BC90" s="74"/>
      <c r="BD90" s="74"/>
      <c r="BE90" s="74">
        <f t="shared" si="32"/>
        <v>-8974911</v>
      </c>
      <c r="BF90" s="74">
        <f t="shared" si="44"/>
        <v>-8974911</v>
      </c>
      <c r="BG90" s="74">
        <f t="shared" si="44"/>
        <v>-8974911</v>
      </c>
      <c r="BH90" s="74">
        <f t="shared" si="44"/>
        <v>-8974911</v>
      </c>
      <c r="BI90" s="74">
        <f t="shared" si="44"/>
        <v>-8974911</v>
      </c>
      <c r="BJ90" s="74">
        <f t="shared" si="44"/>
        <v>-8974911</v>
      </c>
      <c r="BK90" s="74">
        <f t="shared" si="44"/>
        <v>-8974911</v>
      </c>
      <c r="BL90" s="74">
        <f t="shared" si="44"/>
        <v>-8974911</v>
      </c>
      <c r="BO90" s="116">
        <f t="shared" si="45"/>
        <v>0</v>
      </c>
      <c r="BP90" s="116">
        <f t="shared" si="45"/>
        <v>-1282514.7819000001</v>
      </c>
      <c r="BQ90" s="116">
        <f t="shared" si="45"/>
        <v>-1496117.6636999999</v>
      </c>
      <c r="BR90" s="116">
        <f t="shared" si="45"/>
        <v>-1794982.2000000002</v>
      </c>
      <c r="BS90" s="116">
        <f t="shared" si="45"/>
        <v>-2243727.75</v>
      </c>
      <c r="BT90" s="116">
        <f t="shared" si="45"/>
        <v>-2991337.8363000001</v>
      </c>
      <c r="BU90" s="116">
        <f t="shared" si="45"/>
        <v>-4487455.5</v>
      </c>
      <c r="BV90" s="116">
        <f t="shared" si="43"/>
        <v>-8974911</v>
      </c>
      <c r="BX90" s="74">
        <f t="shared" si="35"/>
        <v>226674245</v>
      </c>
      <c r="BY90" s="74">
        <f t="shared" si="46"/>
        <v>225391730.21810001</v>
      </c>
      <c r="BZ90" s="74">
        <f t="shared" si="46"/>
        <v>225178127.33629999</v>
      </c>
      <c r="CA90" s="74">
        <f t="shared" si="46"/>
        <v>224879262.80000001</v>
      </c>
      <c r="CB90" s="74">
        <f t="shared" si="46"/>
        <v>224430517.25</v>
      </c>
      <c r="CC90" s="74">
        <f t="shared" si="46"/>
        <v>223682907.16370001</v>
      </c>
      <c r="CD90" s="74">
        <f t="shared" si="46"/>
        <v>222186789.5</v>
      </c>
      <c r="CE90" s="74">
        <f t="shared" si="46"/>
        <v>217699334</v>
      </c>
      <c r="CG90" s="117">
        <f t="shared" si="37"/>
        <v>226674245</v>
      </c>
      <c r="CH90" s="117">
        <f t="shared" si="47"/>
        <v>226674245</v>
      </c>
      <c r="CI90" s="117">
        <f t="shared" si="47"/>
        <v>226674245</v>
      </c>
      <c r="CJ90" s="117">
        <f t="shared" si="47"/>
        <v>226674245</v>
      </c>
      <c r="CK90" s="117">
        <f t="shared" si="47"/>
        <v>226674245</v>
      </c>
      <c r="CL90" s="117">
        <f t="shared" si="47"/>
        <v>226674245</v>
      </c>
      <c r="CM90" s="117">
        <f t="shared" si="47"/>
        <v>226674245</v>
      </c>
      <c r="CN90" s="117">
        <f t="shared" si="47"/>
        <v>226674245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>
        <v>0</v>
      </c>
      <c r="H91" s="6">
        <v>65</v>
      </c>
      <c r="I91" s="2" t="s">
        <v>252</v>
      </c>
      <c r="J91" s="60"/>
      <c r="K91" s="61">
        <v>173.33</v>
      </c>
      <c r="L91"/>
      <c r="M91" s="63">
        <v>31</v>
      </c>
      <c r="N91" s="64">
        <f t="shared" ref="N91:N154" si="48">ROUND(M91*0.3,2)</f>
        <v>9.3000000000000007</v>
      </c>
      <c r="O91" s="64">
        <f t="shared" ref="O91:O154" si="49">ROUND(K91*0.6,2)</f>
        <v>104</v>
      </c>
      <c r="P91" s="64">
        <f t="shared" ref="P91:P154" si="50">MAX(M91-O91,0)</f>
        <v>0</v>
      </c>
      <c r="Q91" s="64">
        <f t="shared" ref="Q91:Q154" si="51">ROUND(P91*0.15,2)</f>
        <v>0</v>
      </c>
      <c r="R91" s="65">
        <f t="shared" ref="R91:R154" si="52">ROUND(M91/K91,2)</f>
        <v>0.18</v>
      </c>
      <c r="S91" s="65">
        <f t="shared" ref="S91:S154" si="53">IF(R91&gt;0.6,+R91-0.6,0)</f>
        <v>0</v>
      </c>
      <c r="T91" s="64">
        <f t="shared" ref="T91:T154" si="54">ROUND(S91*K91,2)</f>
        <v>0</v>
      </c>
      <c r="U91" s="64">
        <f t="shared" ref="U91:U154" si="55">ROUND(T91*0.15,2)</f>
        <v>0</v>
      </c>
      <c r="V91">
        <v>0</v>
      </c>
      <c r="W91" s="64">
        <f t="shared" ref="W91:W154" si="56">ROUND(V91*0.25,2)</f>
        <v>0</v>
      </c>
      <c r="X91" s="27">
        <f t="shared" ref="X91:X154" si="57">ROUND(M91*$X$2,2)</f>
        <v>9.3000000000000007</v>
      </c>
      <c r="Y91" s="11">
        <f t="shared" ref="Y91:Y154" si="58">+K91+N91+Q91+W91</f>
        <v>182.63000000000002</v>
      </c>
      <c r="Z91" s="61">
        <v>424468737.32999998</v>
      </c>
      <c r="AA91" s="63">
        <v>1881</v>
      </c>
      <c r="AB91" s="27">
        <f t="shared" ref="AB91:AB154" si="59">ROUND(Z91/AA91,2)</f>
        <v>225661.21</v>
      </c>
      <c r="AC91" s="10">
        <f t="shared" ref="AC91:AC154" si="60">(ROUND(AB91/$AC$21,6))</f>
        <v>0.81903499999999996</v>
      </c>
      <c r="AD91" s="63">
        <v>117109</v>
      </c>
      <c r="AE91" s="10">
        <f t="shared" ref="AE91:AE154" si="61">(ROUND(AD91/$AE$21,6))</f>
        <v>0.805701</v>
      </c>
      <c r="AF91" s="10">
        <f t="shared" ref="AF91:AF154" si="62">ROUND(1-((AC91*$L$4)+(AE91*$L$5)),6)</f>
        <v>0.18496499999999999</v>
      </c>
      <c r="AG91" s="66">
        <f t="shared" ref="AG91:AG154" si="63">IF(OR(B91=1,C91=1),MAX($L$7,AF91),MAX($L$6,AF91))</f>
        <v>0.18496499999999999</v>
      </c>
      <c r="AH91" s="67">
        <f t="shared" ref="AH91:AH154" si="64">IF(G91&gt;=1,IF(G91&lt;=5,0.06,IF(G91&lt;=10,0.05,IF(G91&lt;=15,0.04,IF(G91&lt;=19,0.03,0)))),0)</f>
        <v>0</v>
      </c>
      <c r="AI91" s="68">
        <f t="shared" ref="AI91:AI154" si="65">+AH91+AG91</f>
        <v>0.18496499999999999</v>
      </c>
      <c r="AJ91">
        <v>0</v>
      </c>
      <c r="AK91">
        <v>0</v>
      </c>
      <c r="AL91" s="26">
        <f t="shared" ref="AL91:AL154" si="66">ROUND(AJ91*AK91*100,0)</f>
        <v>0</v>
      </c>
      <c r="AM91">
        <v>0</v>
      </c>
      <c r="AN91">
        <v>0</v>
      </c>
      <c r="AO91" s="26">
        <f t="shared" ref="AO91:AO154" si="67">ROUND(AM91*AN91*100,0)</f>
        <v>0</v>
      </c>
      <c r="AP91" s="26">
        <f t="shared" ref="AP91:AP154" si="68">ROUND(Y91*AI91*$AP$21,0)</f>
        <v>389316</v>
      </c>
      <c r="AQ91" s="26">
        <f t="shared" ref="AQ91:AQ154" si="69">SUM(AL91+AO91+AP91)</f>
        <v>389316</v>
      </c>
      <c r="AR91" s="69">
        <v>1327652</v>
      </c>
      <c r="AS91" s="69">
        <f t="shared" si="42"/>
        <v>389316</v>
      </c>
      <c r="AT91" s="63">
        <v>1071722</v>
      </c>
      <c r="AU91" s="26">
        <f t="shared" ref="AU91:AU154" si="70">ABS(AQ91-AT91)</f>
        <v>682406</v>
      </c>
      <c r="AV91" s="70" t="str">
        <f t="shared" ref="AV91:AV154" si="71">IF(AQ91&gt;AT91,"Yes","No")</f>
        <v>No</v>
      </c>
      <c r="AW91" s="69">
        <f t="shared" ref="AW91:AW154" si="72">IF(AV91="Yes",+AU91*$L$9,+AU91*$L$10)</f>
        <v>0</v>
      </c>
      <c r="AX91" s="71">
        <f t="shared" ref="AX91:AX154" si="73">IF(AV91="Yes",AT91+AW91,AT91- AW91)</f>
        <v>1071722</v>
      </c>
      <c r="AY91" s="72">
        <f t="shared" ref="AY91:AY154" si="74">IF(C91=1,MAX(AX91,AR91,AT91),AX91)</f>
        <v>1071722</v>
      </c>
      <c r="AZ91" s="115">
        <f t="shared" ref="AZ91:AZ154" si="75">AY91-AT91</f>
        <v>0</v>
      </c>
      <c r="BA91" s="115"/>
      <c r="BB91" s="115">
        <f t="shared" ref="BB91:BB154" si="76">$L$8*Y91/K91</f>
        <v>12143.372468701324</v>
      </c>
      <c r="BC91" s="74"/>
      <c r="BD91" s="74"/>
      <c r="BE91" s="74">
        <f t="shared" ref="BE91:BE154" si="77">$AQ91-AY91</f>
        <v>-682406</v>
      </c>
      <c r="BF91" s="74">
        <f t="shared" ref="BF91:BL122" si="78">$AQ91-CG91</f>
        <v>-682406</v>
      </c>
      <c r="BG91" s="74">
        <f t="shared" si="78"/>
        <v>-584890.18259999994</v>
      </c>
      <c r="BH91" s="74">
        <f t="shared" si="78"/>
        <v>-487388.98916057998</v>
      </c>
      <c r="BI91" s="74">
        <f t="shared" si="78"/>
        <v>-389911.19132846396</v>
      </c>
      <c r="BJ91" s="74">
        <f t="shared" si="78"/>
        <v>-292433.39349634794</v>
      </c>
      <c r="BK91" s="74">
        <f t="shared" si="78"/>
        <v>-194965.34344401513</v>
      </c>
      <c r="BL91" s="74">
        <f t="shared" si="78"/>
        <v>-97482.671722007566</v>
      </c>
      <c r="BO91" s="116">
        <f t="shared" ref="BO91:BV122" si="79">BE91*BO$16</f>
        <v>0</v>
      </c>
      <c r="BP91" s="116">
        <f t="shared" si="79"/>
        <v>-97515.8174</v>
      </c>
      <c r="BQ91" s="116">
        <f t="shared" si="79"/>
        <v>-97501.193439419978</v>
      </c>
      <c r="BR91" s="116">
        <f t="shared" si="79"/>
        <v>-97477.797832116004</v>
      </c>
      <c r="BS91" s="116">
        <f t="shared" si="79"/>
        <v>-97477.79783211599</v>
      </c>
      <c r="BT91" s="116">
        <f t="shared" si="79"/>
        <v>-97468.050052332765</v>
      </c>
      <c r="BU91" s="116">
        <f t="shared" si="79"/>
        <v>-97482.671722007566</v>
      </c>
      <c r="BV91" s="116">
        <f t="shared" si="43"/>
        <v>-97482.671722007566</v>
      </c>
      <c r="BX91" s="74">
        <f t="shared" ref="BX91:BX154" si="80">AY91+BO91</f>
        <v>1071722</v>
      </c>
      <c r="BY91" s="74">
        <f t="shared" ref="BY91:CE122" si="81">CG91+BP91</f>
        <v>974206.18259999994</v>
      </c>
      <c r="BZ91" s="74">
        <f t="shared" si="81"/>
        <v>876704.98916057998</v>
      </c>
      <c r="CA91" s="74">
        <f t="shared" si="81"/>
        <v>779227.19132846396</v>
      </c>
      <c r="CB91" s="74">
        <f t="shared" si="81"/>
        <v>681749.39349634794</v>
      </c>
      <c r="CC91" s="74">
        <f t="shared" si="81"/>
        <v>584281.34344401513</v>
      </c>
      <c r="CD91" s="74">
        <f t="shared" si="81"/>
        <v>486798.67172200757</v>
      </c>
      <c r="CE91" s="74">
        <f t="shared" si="81"/>
        <v>389316</v>
      </c>
      <c r="CG91" s="117">
        <f t="shared" ref="CG91:CG154" si="82">IF(OR($C91=1,$B91=1),MAX(BX91,AY91,$AR91),BX91)</f>
        <v>1071722</v>
      </c>
      <c r="CH91" s="117">
        <f t="shared" ref="CH91:CN122" si="83">IF(OR($C91=1,$B91=1),MAX(BY91,CG91,$AR91),BY91)</f>
        <v>974206.18259999994</v>
      </c>
      <c r="CI91" s="117">
        <f t="shared" si="83"/>
        <v>876704.98916057998</v>
      </c>
      <c r="CJ91" s="117">
        <f t="shared" si="83"/>
        <v>779227.19132846396</v>
      </c>
      <c r="CK91" s="117">
        <f t="shared" si="83"/>
        <v>681749.39349634794</v>
      </c>
      <c r="CL91" s="117">
        <f t="shared" si="83"/>
        <v>584281.34344401513</v>
      </c>
      <c r="CM91" s="117">
        <f t="shared" si="83"/>
        <v>486798.67172200757</v>
      </c>
      <c r="CN91" s="117">
        <f t="shared" si="83"/>
        <v>389316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>
        <v>0</v>
      </c>
      <c r="H92" s="6">
        <v>66</v>
      </c>
      <c r="I92" s="2" t="s">
        <v>253</v>
      </c>
      <c r="J92" s="60"/>
      <c r="K92" s="61">
        <v>673.43</v>
      </c>
      <c r="L92"/>
      <c r="M92" s="63">
        <v>168</v>
      </c>
      <c r="N92" s="64">
        <f t="shared" si="48"/>
        <v>50.4</v>
      </c>
      <c r="O92" s="64">
        <f t="shared" si="49"/>
        <v>404.06</v>
      </c>
      <c r="P92" s="64">
        <f t="shared" si="50"/>
        <v>0</v>
      </c>
      <c r="Q92" s="64">
        <f t="shared" si="51"/>
        <v>0</v>
      </c>
      <c r="R92" s="65">
        <f t="shared" si="52"/>
        <v>0.25</v>
      </c>
      <c r="S92" s="65">
        <f t="shared" si="53"/>
        <v>0</v>
      </c>
      <c r="T92" s="64">
        <f t="shared" si="54"/>
        <v>0</v>
      </c>
      <c r="U92" s="64">
        <f t="shared" si="55"/>
        <v>0</v>
      </c>
      <c r="V92">
        <v>8</v>
      </c>
      <c r="W92" s="64">
        <f t="shared" si="56"/>
        <v>2</v>
      </c>
      <c r="X92" s="27">
        <f t="shared" si="57"/>
        <v>50.4</v>
      </c>
      <c r="Y92" s="11">
        <f t="shared" si="58"/>
        <v>725.82999999999993</v>
      </c>
      <c r="Z92" s="61">
        <v>1174120768</v>
      </c>
      <c r="AA92" s="63">
        <v>5529</v>
      </c>
      <c r="AB92" s="27">
        <f t="shared" si="59"/>
        <v>212356.8</v>
      </c>
      <c r="AC92" s="10">
        <f t="shared" si="60"/>
        <v>0.77074699999999996</v>
      </c>
      <c r="AD92" s="63">
        <v>107440</v>
      </c>
      <c r="AE92" s="10">
        <f t="shared" si="61"/>
        <v>0.73917900000000003</v>
      </c>
      <c r="AF92" s="10">
        <f t="shared" si="62"/>
        <v>0.23872299999999999</v>
      </c>
      <c r="AG92" s="66">
        <f t="shared" si="63"/>
        <v>0.23872299999999999</v>
      </c>
      <c r="AH92" s="67">
        <f t="shared" si="64"/>
        <v>0</v>
      </c>
      <c r="AI92" s="68">
        <f t="shared" si="65"/>
        <v>0.23872299999999999</v>
      </c>
      <c r="AJ92">
        <v>674</v>
      </c>
      <c r="AK92">
        <v>13</v>
      </c>
      <c r="AL92" s="26">
        <f t="shared" si="66"/>
        <v>876200</v>
      </c>
      <c r="AM92">
        <v>0</v>
      </c>
      <c r="AN92">
        <v>0</v>
      </c>
      <c r="AO92" s="26">
        <f t="shared" si="67"/>
        <v>0</v>
      </c>
      <c r="AP92" s="26">
        <f t="shared" si="68"/>
        <v>1996963</v>
      </c>
      <c r="AQ92" s="26">
        <f t="shared" si="69"/>
        <v>2873163</v>
      </c>
      <c r="AR92" s="69">
        <v>2708774</v>
      </c>
      <c r="AS92" s="69">
        <f t="shared" si="42"/>
        <v>2873163</v>
      </c>
      <c r="AT92" s="63">
        <v>2889911</v>
      </c>
      <c r="AU92" s="26">
        <f t="shared" si="70"/>
        <v>16748</v>
      </c>
      <c r="AV92" s="70" t="str">
        <f t="shared" si="71"/>
        <v>No</v>
      </c>
      <c r="AW92" s="69">
        <f t="shared" si="72"/>
        <v>0</v>
      </c>
      <c r="AX92" s="71">
        <f t="shared" si="73"/>
        <v>2889911</v>
      </c>
      <c r="AY92" s="72">
        <f t="shared" si="74"/>
        <v>2889911</v>
      </c>
      <c r="AZ92" s="115">
        <f t="shared" si="75"/>
        <v>0</v>
      </c>
      <c r="BA92" s="115"/>
      <c r="BB92" s="115">
        <f t="shared" si="76"/>
        <v>12421.767295784268</v>
      </c>
      <c r="BC92" s="74"/>
      <c r="BD92" s="74"/>
      <c r="BE92" s="74">
        <f t="shared" si="77"/>
        <v>-16748</v>
      </c>
      <c r="BF92" s="74">
        <f t="shared" si="78"/>
        <v>-16748</v>
      </c>
      <c r="BG92" s="74">
        <f t="shared" si="78"/>
        <v>-14354.710800000001</v>
      </c>
      <c r="BH92" s="74">
        <f t="shared" si="78"/>
        <v>-11961.780509639997</v>
      </c>
      <c r="BI92" s="74">
        <f t="shared" si="78"/>
        <v>-9569.4244077121839</v>
      </c>
      <c r="BJ92" s="74">
        <f t="shared" si="78"/>
        <v>-7177.0683057839051</v>
      </c>
      <c r="BK92" s="74">
        <f t="shared" si="78"/>
        <v>-4784.9514394663274</v>
      </c>
      <c r="BL92" s="74">
        <f t="shared" si="78"/>
        <v>-2392.4757197331637</v>
      </c>
      <c r="BO92" s="116">
        <f t="shared" si="79"/>
        <v>0</v>
      </c>
      <c r="BP92" s="116">
        <f t="shared" si="79"/>
        <v>-2393.2892000000002</v>
      </c>
      <c r="BQ92" s="116">
        <f t="shared" si="79"/>
        <v>-2392.9302903600001</v>
      </c>
      <c r="BR92" s="116">
        <f t="shared" si="79"/>
        <v>-2392.3561019279996</v>
      </c>
      <c r="BS92" s="116">
        <f t="shared" si="79"/>
        <v>-2392.356101928046</v>
      </c>
      <c r="BT92" s="116">
        <f t="shared" si="79"/>
        <v>-2392.1168663177755</v>
      </c>
      <c r="BU92" s="116">
        <f t="shared" si="79"/>
        <v>-2392.4757197331637</v>
      </c>
      <c r="BV92" s="116">
        <f t="shared" si="43"/>
        <v>-2392.4757197331637</v>
      </c>
      <c r="BX92" s="74">
        <f t="shared" si="80"/>
        <v>2889911</v>
      </c>
      <c r="BY92" s="74">
        <f t="shared" si="81"/>
        <v>2887517.7108</v>
      </c>
      <c r="BZ92" s="74">
        <f t="shared" si="81"/>
        <v>2885124.78050964</v>
      </c>
      <c r="CA92" s="74">
        <f t="shared" si="81"/>
        <v>2882732.4244077122</v>
      </c>
      <c r="CB92" s="74">
        <f t="shared" si="81"/>
        <v>2880340.0683057839</v>
      </c>
      <c r="CC92" s="74">
        <f t="shared" si="81"/>
        <v>2877947.9514394663</v>
      </c>
      <c r="CD92" s="74">
        <f t="shared" si="81"/>
        <v>2875555.4757197332</v>
      </c>
      <c r="CE92" s="74">
        <f t="shared" si="81"/>
        <v>2873163</v>
      </c>
      <c r="CG92" s="117">
        <f t="shared" si="82"/>
        <v>2889911</v>
      </c>
      <c r="CH92" s="117">
        <f t="shared" si="83"/>
        <v>2887517.7108</v>
      </c>
      <c r="CI92" s="117">
        <f t="shared" si="83"/>
        <v>2885124.78050964</v>
      </c>
      <c r="CJ92" s="117">
        <f t="shared" si="83"/>
        <v>2882732.4244077122</v>
      </c>
      <c r="CK92" s="117">
        <f t="shared" si="83"/>
        <v>2880340.0683057839</v>
      </c>
      <c r="CL92" s="117">
        <f t="shared" si="83"/>
        <v>2877947.9514394663</v>
      </c>
      <c r="CM92" s="117">
        <f t="shared" si="83"/>
        <v>2875555.4757197332</v>
      </c>
      <c r="CN92" s="117">
        <f t="shared" si="83"/>
        <v>2873163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>
        <v>0</v>
      </c>
      <c r="H93" s="6">
        <v>67</v>
      </c>
      <c r="I93" s="2" t="s">
        <v>254</v>
      </c>
      <c r="J93" s="60"/>
      <c r="K93" s="61">
        <v>1191.05</v>
      </c>
      <c r="L93"/>
      <c r="M93" s="63">
        <v>218</v>
      </c>
      <c r="N93" s="64">
        <f t="shared" si="48"/>
        <v>65.400000000000006</v>
      </c>
      <c r="O93" s="64">
        <f t="shared" si="49"/>
        <v>714.63</v>
      </c>
      <c r="P93" s="64">
        <f t="shared" si="50"/>
        <v>0</v>
      </c>
      <c r="Q93" s="64">
        <f t="shared" si="51"/>
        <v>0</v>
      </c>
      <c r="R93" s="65">
        <f t="shared" si="52"/>
        <v>0.18</v>
      </c>
      <c r="S93" s="65">
        <f t="shared" si="53"/>
        <v>0</v>
      </c>
      <c r="T93" s="64">
        <f t="shared" si="54"/>
        <v>0</v>
      </c>
      <c r="U93" s="64">
        <f t="shared" si="55"/>
        <v>0</v>
      </c>
      <c r="V93">
        <v>1</v>
      </c>
      <c r="W93" s="64">
        <f t="shared" si="56"/>
        <v>0.25</v>
      </c>
      <c r="X93" s="27">
        <f t="shared" si="57"/>
        <v>65.400000000000006</v>
      </c>
      <c r="Y93" s="11">
        <f t="shared" si="58"/>
        <v>1256.7</v>
      </c>
      <c r="Z93" s="61">
        <v>1624852033.6700001</v>
      </c>
      <c r="AA93" s="63">
        <v>9109</v>
      </c>
      <c r="AB93" s="27">
        <f t="shared" si="59"/>
        <v>178378.75</v>
      </c>
      <c r="AC93" s="10">
        <f t="shared" si="60"/>
        <v>0.647424</v>
      </c>
      <c r="AD93" s="63">
        <v>140700</v>
      </c>
      <c r="AE93" s="10">
        <f t="shared" si="61"/>
        <v>0.968005</v>
      </c>
      <c r="AF93" s="10">
        <f t="shared" si="62"/>
        <v>0.25640200000000002</v>
      </c>
      <c r="AG93" s="66">
        <f t="shared" si="63"/>
        <v>0.25640200000000002</v>
      </c>
      <c r="AH93" s="67">
        <f t="shared" si="64"/>
        <v>0</v>
      </c>
      <c r="AI93" s="68">
        <f t="shared" si="65"/>
        <v>0.25640200000000002</v>
      </c>
      <c r="AJ93">
        <v>570</v>
      </c>
      <c r="AK93">
        <v>6</v>
      </c>
      <c r="AL93" s="26">
        <f t="shared" si="66"/>
        <v>342000</v>
      </c>
      <c r="AM93">
        <v>0</v>
      </c>
      <c r="AN93">
        <v>0</v>
      </c>
      <c r="AO93" s="26">
        <f t="shared" si="67"/>
        <v>0</v>
      </c>
      <c r="AP93" s="26">
        <f t="shared" si="68"/>
        <v>3713590</v>
      </c>
      <c r="AQ93" s="26">
        <f t="shared" si="69"/>
        <v>4055590</v>
      </c>
      <c r="AR93" s="69">
        <v>6875123</v>
      </c>
      <c r="AS93" s="69">
        <f t="shared" ref="AS93:AS156" si="84">IF(C93=1, MAX(AR93, AQ93, AT93), AQ93)</f>
        <v>4055590</v>
      </c>
      <c r="AT93" s="63">
        <v>5997693</v>
      </c>
      <c r="AU93" s="26">
        <f t="shared" si="70"/>
        <v>1942103</v>
      </c>
      <c r="AV93" s="70" t="str">
        <f t="shared" si="71"/>
        <v>No</v>
      </c>
      <c r="AW93" s="69">
        <f t="shared" si="72"/>
        <v>0</v>
      </c>
      <c r="AX93" s="71">
        <f t="shared" si="73"/>
        <v>5997693</v>
      </c>
      <c r="AY93" s="72">
        <f t="shared" si="74"/>
        <v>5997693</v>
      </c>
      <c r="AZ93" s="115">
        <f t="shared" si="75"/>
        <v>0</v>
      </c>
      <c r="BA93" s="115"/>
      <c r="BB93" s="115">
        <f t="shared" si="76"/>
        <v>12160.25145879686</v>
      </c>
      <c r="BC93" s="74"/>
      <c r="BD93" s="74"/>
      <c r="BE93" s="74">
        <f t="shared" si="77"/>
        <v>-1942103</v>
      </c>
      <c r="BF93" s="74">
        <f t="shared" si="78"/>
        <v>-1942103</v>
      </c>
      <c r="BG93" s="74">
        <f t="shared" si="78"/>
        <v>-1664576.4813000001</v>
      </c>
      <c r="BH93" s="74">
        <f t="shared" si="78"/>
        <v>-1387091.5818672897</v>
      </c>
      <c r="BI93" s="74">
        <f t="shared" si="78"/>
        <v>-1109673.2654938316</v>
      </c>
      <c r="BJ93" s="74">
        <f t="shared" si="78"/>
        <v>-832254.94912037347</v>
      </c>
      <c r="BK93" s="74">
        <f t="shared" si="78"/>
        <v>-554864.37457855325</v>
      </c>
      <c r="BL93" s="74">
        <f t="shared" si="78"/>
        <v>-277432.18728927709</v>
      </c>
      <c r="BO93" s="116">
        <f t="shared" si="79"/>
        <v>0</v>
      </c>
      <c r="BP93" s="116">
        <f t="shared" si="79"/>
        <v>-277526.51870000002</v>
      </c>
      <c r="BQ93" s="116">
        <f t="shared" si="79"/>
        <v>-277484.89943271002</v>
      </c>
      <c r="BR93" s="116">
        <f t="shared" si="79"/>
        <v>-277418.31637345796</v>
      </c>
      <c r="BS93" s="116">
        <f t="shared" si="79"/>
        <v>-277418.3163734579</v>
      </c>
      <c r="BT93" s="116">
        <f t="shared" si="79"/>
        <v>-277390.57454182045</v>
      </c>
      <c r="BU93" s="116">
        <f t="shared" si="79"/>
        <v>-277432.18728927663</v>
      </c>
      <c r="BV93" s="116">
        <f t="shared" si="43"/>
        <v>-277432.18728927709</v>
      </c>
      <c r="BX93" s="74">
        <f t="shared" si="80"/>
        <v>5997693</v>
      </c>
      <c r="BY93" s="74">
        <f t="shared" si="81"/>
        <v>5720166.4813000001</v>
      </c>
      <c r="BZ93" s="74">
        <f t="shared" si="81"/>
        <v>5442681.5818672897</v>
      </c>
      <c r="CA93" s="74">
        <f t="shared" si="81"/>
        <v>5165263.2654938316</v>
      </c>
      <c r="CB93" s="74">
        <f t="shared" si="81"/>
        <v>4887844.9491203735</v>
      </c>
      <c r="CC93" s="74">
        <f t="shared" si="81"/>
        <v>4610454.3745785533</v>
      </c>
      <c r="CD93" s="74">
        <f t="shared" si="81"/>
        <v>4333022.1872892771</v>
      </c>
      <c r="CE93" s="74">
        <f t="shared" si="81"/>
        <v>4055590</v>
      </c>
      <c r="CG93" s="117">
        <f t="shared" si="82"/>
        <v>5997693</v>
      </c>
      <c r="CH93" s="117">
        <f t="shared" si="83"/>
        <v>5720166.4813000001</v>
      </c>
      <c r="CI93" s="117">
        <f t="shared" si="83"/>
        <v>5442681.5818672897</v>
      </c>
      <c r="CJ93" s="117">
        <f t="shared" si="83"/>
        <v>5165263.2654938316</v>
      </c>
      <c r="CK93" s="117">
        <f t="shared" si="83"/>
        <v>4887844.9491203735</v>
      </c>
      <c r="CL93" s="117">
        <f t="shared" si="83"/>
        <v>4610454.3745785533</v>
      </c>
      <c r="CM93" s="117">
        <f t="shared" si="83"/>
        <v>4333022.1872892771</v>
      </c>
      <c r="CN93" s="117">
        <f t="shared" si="83"/>
        <v>4055590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>
        <v>0</v>
      </c>
      <c r="H94" s="6">
        <v>68</v>
      </c>
      <c r="I94" s="2" t="s">
        <v>255</v>
      </c>
      <c r="J94" s="60"/>
      <c r="K94" s="61">
        <v>195.49</v>
      </c>
      <c r="L94"/>
      <c r="M94" s="63">
        <v>62</v>
      </c>
      <c r="N94" s="64">
        <f t="shared" si="48"/>
        <v>18.600000000000001</v>
      </c>
      <c r="O94" s="64">
        <f t="shared" si="49"/>
        <v>117.29</v>
      </c>
      <c r="P94" s="64">
        <f t="shared" si="50"/>
        <v>0</v>
      </c>
      <c r="Q94" s="64">
        <f t="shared" si="51"/>
        <v>0</v>
      </c>
      <c r="R94" s="65">
        <f t="shared" si="52"/>
        <v>0.32</v>
      </c>
      <c r="S94" s="65">
        <f t="shared" si="53"/>
        <v>0</v>
      </c>
      <c r="T94" s="64">
        <f t="shared" si="54"/>
        <v>0</v>
      </c>
      <c r="U94" s="64">
        <f t="shared" si="55"/>
        <v>0</v>
      </c>
      <c r="V94">
        <v>2</v>
      </c>
      <c r="W94" s="64">
        <f t="shared" si="56"/>
        <v>0.5</v>
      </c>
      <c r="X94" s="27">
        <f t="shared" si="57"/>
        <v>18.600000000000001</v>
      </c>
      <c r="Y94" s="11">
        <f t="shared" si="58"/>
        <v>214.59</v>
      </c>
      <c r="Z94" s="61">
        <v>1202116016.3299999</v>
      </c>
      <c r="AA94" s="63">
        <v>3041</v>
      </c>
      <c r="AB94" s="27">
        <f t="shared" si="59"/>
        <v>395302.87</v>
      </c>
      <c r="AC94" s="10">
        <f t="shared" si="60"/>
        <v>1.434747</v>
      </c>
      <c r="AD94" s="63">
        <v>101023</v>
      </c>
      <c r="AE94" s="10">
        <f t="shared" si="61"/>
        <v>0.69503099999999995</v>
      </c>
      <c r="AF94" s="10">
        <f t="shared" si="62"/>
        <v>-0.21283199999999999</v>
      </c>
      <c r="AG94" s="66">
        <f t="shared" si="63"/>
        <v>0.01</v>
      </c>
      <c r="AH94" s="67">
        <f t="shared" si="64"/>
        <v>0</v>
      </c>
      <c r="AI94" s="68">
        <f t="shared" si="65"/>
        <v>0.01</v>
      </c>
      <c r="AJ94">
        <v>38</v>
      </c>
      <c r="AK94">
        <v>4</v>
      </c>
      <c r="AL94" s="26">
        <f t="shared" si="66"/>
        <v>15200</v>
      </c>
      <c r="AM94">
        <v>0</v>
      </c>
      <c r="AN94">
        <v>0</v>
      </c>
      <c r="AO94" s="26">
        <f t="shared" si="67"/>
        <v>0</v>
      </c>
      <c r="AP94" s="26">
        <f t="shared" si="68"/>
        <v>24731</v>
      </c>
      <c r="AQ94" s="26">
        <f t="shared" si="69"/>
        <v>39931</v>
      </c>
      <c r="AR94" s="69">
        <v>25634</v>
      </c>
      <c r="AS94" s="69">
        <f t="shared" si="84"/>
        <v>39931</v>
      </c>
      <c r="AT94" s="63">
        <v>41751</v>
      </c>
      <c r="AU94" s="26">
        <f t="shared" si="70"/>
        <v>1820</v>
      </c>
      <c r="AV94" s="70" t="str">
        <f t="shared" si="71"/>
        <v>No</v>
      </c>
      <c r="AW94" s="69">
        <f t="shared" si="72"/>
        <v>0</v>
      </c>
      <c r="AX94" s="71">
        <f t="shared" si="73"/>
        <v>41751</v>
      </c>
      <c r="AY94" s="72">
        <f t="shared" si="74"/>
        <v>41751</v>
      </c>
      <c r="AZ94" s="115">
        <f t="shared" si="75"/>
        <v>0</v>
      </c>
      <c r="BA94" s="115"/>
      <c r="BB94" s="115">
        <f t="shared" si="76"/>
        <v>12651.029464422732</v>
      </c>
      <c r="BC94" s="74"/>
      <c r="BD94" s="74"/>
      <c r="BE94" s="74">
        <f t="shared" si="77"/>
        <v>-1820</v>
      </c>
      <c r="BF94" s="74">
        <f t="shared" si="78"/>
        <v>-1820</v>
      </c>
      <c r="BG94" s="74">
        <f t="shared" si="78"/>
        <v>-1559.9219999999987</v>
      </c>
      <c r="BH94" s="74">
        <f t="shared" si="78"/>
        <v>-1299.8830025999996</v>
      </c>
      <c r="BI94" s="74">
        <f t="shared" si="78"/>
        <v>-1039.9064020799997</v>
      </c>
      <c r="BJ94" s="74">
        <f t="shared" si="78"/>
        <v>-779.92980155999976</v>
      </c>
      <c r="BK94" s="74">
        <f t="shared" si="78"/>
        <v>-519.97919870004989</v>
      </c>
      <c r="BL94" s="74">
        <f t="shared" si="78"/>
        <v>-259.98959935002495</v>
      </c>
      <c r="BO94" s="116">
        <f t="shared" si="79"/>
        <v>0</v>
      </c>
      <c r="BP94" s="116">
        <f t="shared" si="79"/>
        <v>-260.07799999999997</v>
      </c>
      <c r="BQ94" s="116">
        <f t="shared" si="79"/>
        <v>-260.03899739999974</v>
      </c>
      <c r="BR94" s="116">
        <f t="shared" si="79"/>
        <v>-259.97660051999992</v>
      </c>
      <c r="BS94" s="116">
        <f t="shared" si="79"/>
        <v>-259.97660051999992</v>
      </c>
      <c r="BT94" s="116">
        <f t="shared" si="79"/>
        <v>-259.95060285994794</v>
      </c>
      <c r="BU94" s="116">
        <f t="shared" si="79"/>
        <v>-259.98959935002495</v>
      </c>
      <c r="BV94" s="116">
        <f t="shared" si="43"/>
        <v>-259.98959935002495</v>
      </c>
      <c r="BX94" s="74">
        <f t="shared" si="80"/>
        <v>41751</v>
      </c>
      <c r="BY94" s="74">
        <f t="shared" si="81"/>
        <v>41490.921999999999</v>
      </c>
      <c r="BZ94" s="74">
        <f t="shared" si="81"/>
        <v>41230.8830026</v>
      </c>
      <c r="CA94" s="74">
        <f t="shared" si="81"/>
        <v>40970.90640208</v>
      </c>
      <c r="CB94" s="74">
        <f t="shared" si="81"/>
        <v>40710.92980156</v>
      </c>
      <c r="CC94" s="74">
        <f t="shared" si="81"/>
        <v>40450.97919870005</v>
      </c>
      <c r="CD94" s="74">
        <f t="shared" si="81"/>
        <v>40190.989599350025</v>
      </c>
      <c r="CE94" s="74">
        <f t="shared" si="81"/>
        <v>39931</v>
      </c>
      <c r="CG94" s="117">
        <f t="shared" si="82"/>
        <v>41751</v>
      </c>
      <c r="CH94" s="117">
        <f t="shared" si="83"/>
        <v>41490.921999999999</v>
      </c>
      <c r="CI94" s="117">
        <f t="shared" si="83"/>
        <v>41230.8830026</v>
      </c>
      <c r="CJ94" s="117">
        <f t="shared" si="83"/>
        <v>40970.90640208</v>
      </c>
      <c r="CK94" s="117">
        <f t="shared" si="83"/>
        <v>40710.92980156</v>
      </c>
      <c r="CL94" s="117">
        <f t="shared" si="83"/>
        <v>40450.97919870005</v>
      </c>
      <c r="CM94" s="117">
        <f t="shared" si="83"/>
        <v>40190.989599350025</v>
      </c>
      <c r="CN94" s="117">
        <f t="shared" si="83"/>
        <v>39931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>
        <v>25</v>
      </c>
      <c r="H95" s="6">
        <v>69</v>
      </c>
      <c r="I95" s="2" t="s">
        <v>256</v>
      </c>
      <c r="J95" s="60"/>
      <c r="K95" s="61">
        <v>2014.16</v>
      </c>
      <c r="L95"/>
      <c r="M95" s="63">
        <v>974</v>
      </c>
      <c r="N95" s="64">
        <f t="shared" si="48"/>
        <v>292.2</v>
      </c>
      <c r="O95" s="64">
        <f t="shared" si="49"/>
        <v>1208.5</v>
      </c>
      <c r="P95" s="64">
        <f t="shared" si="50"/>
        <v>0</v>
      </c>
      <c r="Q95" s="64">
        <f t="shared" si="51"/>
        <v>0</v>
      </c>
      <c r="R95" s="65">
        <f t="shared" si="52"/>
        <v>0.48</v>
      </c>
      <c r="S95" s="65">
        <f t="shared" si="53"/>
        <v>0</v>
      </c>
      <c r="T95" s="64">
        <f t="shared" si="54"/>
        <v>0</v>
      </c>
      <c r="U95" s="64">
        <f t="shared" si="55"/>
        <v>0</v>
      </c>
      <c r="V95">
        <v>50</v>
      </c>
      <c r="W95" s="64">
        <f t="shared" si="56"/>
        <v>12.5</v>
      </c>
      <c r="X95" s="27">
        <f t="shared" si="57"/>
        <v>292.2</v>
      </c>
      <c r="Y95" s="11">
        <f t="shared" si="58"/>
        <v>2318.86</v>
      </c>
      <c r="Z95" s="61">
        <v>3305697276.3299999</v>
      </c>
      <c r="AA95" s="63">
        <v>17785</v>
      </c>
      <c r="AB95" s="27">
        <f t="shared" si="59"/>
        <v>185869.96</v>
      </c>
      <c r="AC95" s="10">
        <f t="shared" si="60"/>
        <v>0.67461300000000002</v>
      </c>
      <c r="AD95" s="63">
        <v>81881</v>
      </c>
      <c r="AE95" s="10">
        <f t="shared" si="61"/>
        <v>0.56333500000000003</v>
      </c>
      <c r="AF95" s="10">
        <f t="shared" si="62"/>
        <v>0.35876999999999998</v>
      </c>
      <c r="AG95" s="66">
        <f t="shared" si="63"/>
        <v>0.35876999999999998</v>
      </c>
      <c r="AH95" s="67">
        <f t="shared" si="64"/>
        <v>0</v>
      </c>
      <c r="AI95" s="68">
        <f t="shared" si="65"/>
        <v>0.35876999999999998</v>
      </c>
      <c r="AJ95">
        <v>0</v>
      </c>
      <c r="AK95">
        <v>0</v>
      </c>
      <c r="AL95" s="26">
        <f t="shared" si="66"/>
        <v>0</v>
      </c>
      <c r="AM95">
        <v>0</v>
      </c>
      <c r="AN95">
        <v>0</v>
      </c>
      <c r="AO95" s="26">
        <f t="shared" si="67"/>
        <v>0</v>
      </c>
      <c r="AP95" s="26">
        <f t="shared" si="68"/>
        <v>9588079</v>
      </c>
      <c r="AQ95" s="26">
        <f t="shared" si="69"/>
        <v>9588079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70"/>
        <v>5986323</v>
      </c>
      <c r="AV95" s="70" t="str">
        <f t="shared" si="71"/>
        <v>No</v>
      </c>
      <c r="AW95" s="69">
        <f t="shared" si="72"/>
        <v>0</v>
      </c>
      <c r="AX95" s="71">
        <f t="shared" si="73"/>
        <v>15574402</v>
      </c>
      <c r="AY95" s="72">
        <f t="shared" si="74"/>
        <v>15574402</v>
      </c>
      <c r="AZ95" s="115">
        <f t="shared" si="75"/>
        <v>0</v>
      </c>
      <c r="BA95" s="115"/>
      <c r="BB95" s="115">
        <f t="shared" si="76"/>
        <v>13268.489841919212</v>
      </c>
      <c r="BC95" s="74"/>
      <c r="BD95" s="74"/>
      <c r="BE95" s="74">
        <f t="shared" si="77"/>
        <v>-5986323</v>
      </c>
      <c r="BF95" s="74">
        <f t="shared" si="78"/>
        <v>-5986323</v>
      </c>
      <c r="BG95" s="74">
        <f t="shared" si="78"/>
        <v>-5986323</v>
      </c>
      <c r="BH95" s="74">
        <f t="shared" si="78"/>
        <v>-5986323</v>
      </c>
      <c r="BI95" s="74">
        <f t="shared" si="78"/>
        <v>-5986323</v>
      </c>
      <c r="BJ95" s="74">
        <f t="shared" si="78"/>
        <v>-5986323</v>
      </c>
      <c r="BK95" s="74">
        <f t="shared" si="78"/>
        <v>-5986323</v>
      </c>
      <c r="BL95" s="74">
        <f t="shared" si="78"/>
        <v>-5986323</v>
      </c>
      <c r="BO95" s="116">
        <f t="shared" si="79"/>
        <v>0</v>
      </c>
      <c r="BP95" s="116">
        <f t="shared" si="79"/>
        <v>-855445.55669999996</v>
      </c>
      <c r="BQ95" s="116">
        <f t="shared" si="79"/>
        <v>-997920.04409999994</v>
      </c>
      <c r="BR95" s="116">
        <f t="shared" si="79"/>
        <v>-1197264.6000000001</v>
      </c>
      <c r="BS95" s="116">
        <f t="shared" si="79"/>
        <v>-1496580.75</v>
      </c>
      <c r="BT95" s="116">
        <f t="shared" si="79"/>
        <v>-1995241.4558999999</v>
      </c>
      <c r="BU95" s="116">
        <f t="shared" si="79"/>
        <v>-2993161.5</v>
      </c>
      <c r="BV95" s="116">
        <f t="shared" si="43"/>
        <v>-5986323</v>
      </c>
      <c r="BX95" s="74">
        <f t="shared" si="80"/>
        <v>15574402</v>
      </c>
      <c r="BY95" s="74">
        <f t="shared" si="81"/>
        <v>14718956.443299999</v>
      </c>
      <c r="BZ95" s="74">
        <f t="shared" si="81"/>
        <v>14576481.9559</v>
      </c>
      <c r="CA95" s="74">
        <f t="shared" si="81"/>
        <v>14377137.4</v>
      </c>
      <c r="CB95" s="74">
        <f t="shared" si="81"/>
        <v>14077821.25</v>
      </c>
      <c r="CC95" s="74">
        <f t="shared" si="81"/>
        <v>13579160.5441</v>
      </c>
      <c r="CD95" s="74">
        <f t="shared" si="81"/>
        <v>12581240.5</v>
      </c>
      <c r="CE95" s="74">
        <f t="shared" si="81"/>
        <v>9588079</v>
      </c>
      <c r="CG95" s="117">
        <f t="shared" si="82"/>
        <v>15574402</v>
      </c>
      <c r="CH95" s="117">
        <f t="shared" si="83"/>
        <v>15574402</v>
      </c>
      <c r="CI95" s="117">
        <f t="shared" si="83"/>
        <v>15574402</v>
      </c>
      <c r="CJ95" s="117">
        <f t="shared" si="83"/>
        <v>15574402</v>
      </c>
      <c r="CK95" s="117">
        <f t="shared" si="83"/>
        <v>15574402</v>
      </c>
      <c r="CL95" s="117">
        <f t="shared" si="83"/>
        <v>15574402</v>
      </c>
      <c r="CM95" s="117">
        <f t="shared" si="83"/>
        <v>15574402</v>
      </c>
      <c r="CN95" s="117">
        <f t="shared" si="83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>
        <v>0</v>
      </c>
      <c r="H96" s="6">
        <v>70</v>
      </c>
      <c r="I96" s="2" t="s">
        <v>257</v>
      </c>
      <c r="J96" s="60"/>
      <c r="K96" s="61">
        <v>668.43</v>
      </c>
      <c r="L96"/>
      <c r="M96" s="63">
        <v>98</v>
      </c>
      <c r="N96" s="64">
        <f t="shared" si="48"/>
        <v>29.4</v>
      </c>
      <c r="O96" s="64">
        <f t="shared" si="49"/>
        <v>401.06</v>
      </c>
      <c r="P96" s="64">
        <f t="shared" si="50"/>
        <v>0</v>
      </c>
      <c r="Q96" s="64">
        <f t="shared" si="51"/>
        <v>0</v>
      </c>
      <c r="R96" s="65">
        <f t="shared" si="52"/>
        <v>0.15</v>
      </c>
      <c r="S96" s="65">
        <f t="shared" si="53"/>
        <v>0</v>
      </c>
      <c r="T96" s="64">
        <f t="shared" si="54"/>
        <v>0</v>
      </c>
      <c r="U96" s="64">
        <f t="shared" si="55"/>
        <v>0</v>
      </c>
      <c r="V96">
        <v>5</v>
      </c>
      <c r="W96" s="64">
        <f t="shared" si="56"/>
        <v>1.25</v>
      </c>
      <c r="X96" s="27">
        <f t="shared" si="57"/>
        <v>29.4</v>
      </c>
      <c r="Y96" s="11">
        <f t="shared" si="58"/>
        <v>699.07999999999993</v>
      </c>
      <c r="Z96" s="61">
        <v>1437628635.6700001</v>
      </c>
      <c r="AA96" s="63">
        <v>6219</v>
      </c>
      <c r="AB96" s="27">
        <f t="shared" si="59"/>
        <v>231167.17</v>
      </c>
      <c r="AC96" s="10">
        <f t="shared" si="60"/>
        <v>0.83901899999999996</v>
      </c>
      <c r="AD96" s="63">
        <v>132739</v>
      </c>
      <c r="AE96" s="10">
        <f t="shared" si="61"/>
        <v>0.91323399999999999</v>
      </c>
      <c r="AF96" s="10">
        <f t="shared" si="62"/>
        <v>0.13871700000000001</v>
      </c>
      <c r="AG96" s="66">
        <f t="shared" si="63"/>
        <v>0.13871700000000001</v>
      </c>
      <c r="AH96" s="67">
        <f t="shared" si="64"/>
        <v>0</v>
      </c>
      <c r="AI96" s="68">
        <f t="shared" si="65"/>
        <v>0.13871700000000001</v>
      </c>
      <c r="AJ96">
        <v>673</v>
      </c>
      <c r="AK96">
        <v>13</v>
      </c>
      <c r="AL96" s="26">
        <f t="shared" si="66"/>
        <v>874900</v>
      </c>
      <c r="AM96">
        <v>0</v>
      </c>
      <c r="AN96">
        <v>0</v>
      </c>
      <c r="AO96" s="26">
        <f t="shared" si="67"/>
        <v>0</v>
      </c>
      <c r="AP96" s="26">
        <f t="shared" si="68"/>
        <v>1117629</v>
      </c>
      <c r="AQ96" s="26">
        <f t="shared" si="69"/>
        <v>1992529</v>
      </c>
      <c r="AR96" s="69">
        <v>2173420</v>
      </c>
      <c r="AS96" s="69">
        <f t="shared" si="84"/>
        <v>1992529</v>
      </c>
      <c r="AT96" s="63">
        <v>2207225</v>
      </c>
      <c r="AU96" s="26">
        <f t="shared" si="70"/>
        <v>214696</v>
      </c>
      <c r="AV96" s="70" t="str">
        <f t="shared" si="71"/>
        <v>No</v>
      </c>
      <c r="AW96" s="69">
        <f t="shared" si="72"/>
        <v>0</v>
      </c>
      <c r="AX96" s="71">
        <f t="shared" si="73"/>
        <v>2207225</v>
      </c>
      <c r="AY96" s="72">
        <f t="shared" si="74"/>
        <v>2207225</v>
      </c>
      <c r="AZ96" s="115">
        <f t="shared" si="75"/>
        <v>0</v>
      </c>
      <c r="BA96" s="115"/>
      <c r="BB96" s="115">
        <f t="shared" si="76"/>
        <v>12053.464087488592</v>
      </c>
      <c r="BC96" s="74"/>
      <c r="BD96" s="74"/>
      <c r="BE96" s="74">
        <f t="shared" si="77"/>
        <v>-214696</v>
      </c>
      <c r="BF96" s="74">
        <f t="shared" si="78"/>
        <v>-214696</v>
      </c>
      <c r="BG96" s="74">
        <f t="shared" si="78"/>
        <v>-184015.94160000002</v>
      </c>
      <c r="BH96" s="74">
        <f t="shared" si="78"/>
        <v>-153340.4841352799</v>
      </c>
      <c r="BI96" s="74">
        <f t="shared" si="78"/>
        <v>-122672.3873082241</v>
      </c>
      <c r="BJ96" s="74">
        <f t="shared" si="78"/>
        <v>-92004.290481168078</v>
      </c>
      <c r="BK96" s="74">
        <f t="shared" si="78"/>
        <v>-61339.260463794693</v>
      </c>
      <c r="BL96" s="74">
        <f t="shared" si="78"/>
        <v>-30669.630231897347</v>
      </c>
      <c r="BO96" s="116">
        <f t="shared" si="79"/>
        <v>0</v>
      </c>
      <c r="BP96" s="116">
        <f t="shared" si="79"/>
        <v>-30680.058399999998</v>
      </c>
      <c r="BQ96" s="116">
        <f t="shared" si="79"/>
        <v>-30675.457464720002</v>
      </c>
      <c r="BR96" s="116">
        <f t="shared" si="79"/>
        <v>-30668.096827055982</v>
      </c>
      <c r="BS96" s="116">
        <f t="shared" si="79"/>
        <v>-30668.096827056026</v>
      </c>
      <c r="BT96" s="116">
        <f t="shared" si="79"/>
        <v>-30665.030017373319</v>
      </c>
      <c r="BU96" s="116">
        <f t="shared" si="79"/>
        <v>-30669.630231897347</v>
      </c>
      <c r="BV96" s="116">
        <f t="shared" si="43"/>
        <v>-30669.630231897347</v>
      </c>
      <c r="BX96" s="74">
        <f t="shared" si="80"/>
        <v>2207225</v>
      </c>
      <c r="BY96" s="74">
        <f t="shared" si="81"/>
        <v>2176544.9416</v>
      </c>
      <c r="BZ96" s="74">
        <f t="shared" si="81"/>
        <v>2145869.4841352799</v>
      </c>
      <c r="CA96" s="74">
        <f t="shared" si="81"/>
        <v>2115201.3873082241</v>
      </c>
      <c r="CB96" s="74">
        <f t="shared" si="81"/>
        <v>2084533.2904811681</v>
      </c>
      <c r="CC96" s="74">
        <f t="shared" si="81"/>
        <v>2053868.2604637947</v>
      </c>
      <c r="CD96" s="74">
        <f t="shared" si="81"/>
        <v>2023198.6302318973</v>
      </c>
      <c r="CE96" s="74">
        <f t="shared" si="81"/>
        <v>1992529</v>
      </c>
      <c r="CG96" s="117">
        <f t="shared" si="82"/>
        <v>2207225</v>
      </c>
      <c r="CH96" s="117">
        <f t="shared" si="83"/>
        <v>2176544.9416</v>
      </c>
      <c r="CI96" s="117">
        <f t="shared" si="83"/>
        <v>2145869.4841352799</v>
      </c>
      <c r="CJ96" s="117">
        <f t="shared" si="83"/>
        <v>2115201.3873082241</v>
      </c>
      <c r="CK96" s="117">
        <f t="shared" si="83"/>
        <v>2084533.2904811681</v>
      </c>
      <c r="CL96" s="117">
        <f t="shared" si="83"/>
        <v>2053868.2604637947</v>
      </c>
      <c r="CM96" s="117">
        <f t="shared" si="83"/>
        <v>2023198.6302318973</v>
      </c>
      <c r="CN96" s="117">
        <f t="shared" si="83"/>
        <v>1992529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>
        <v>0</v>
      </c>
      <c r="H97" s="6">
        <v>71</v>
      </c>
      <c r="I97" s="2" t="s">
        <v>258</v>
      </c>
      <c r="J97" s="60"/>
      <c r="K97" s="61">
        <v>796.01</v>
      </c>
      <c r="L97"/>
      <c r="M97" s="63">
        <v>210</v>
      </c>
      <c r="N97" s="64">
        <f t="shared" si="48"/>
        <v>63</v>
      </c>
      <c r="O97" s="64">
        <f t="shared" si="49"/>
        <v>477.61</v>
      </c>
      <c r="P97" s="64">
        <f t="shared" si="50"/>
        <v>0</v>
      </c>
      <c r="Q97" s="64">
        <f t="shared" si="51"/>
        <v>0</v>
      </c>
      <c r="R97" s="65">
        <f t="shared" si="52"/>
        <v>0.26</v>
      </c>
      <c r="S97" s="65">
        <f t="shared" si="53"/>
        <v>0</v>
      </c>
      <c r="T97" s="64">
        <f t="shared" si="54"/>
        <v>0</v>
      </c>
      <c r="U97" s="64">
        <f t="shared" si="55"/>
        <v>0</v>
      </c>
      <c r="V97">
        <v>5</v>
      </c>
      <c r="W97" s="64">
        <f t="shared" si="56"/>
        <v>1.25</v>
      </c>
      <c r="X97" s="27">
        <f t="shared" si="57"/>
        <v>63</v>
      </c>
      <c r="Y97" s="11">
        <f t="shared" si="58"/>
        <v>860.26</v>
      </c>
      <c r="Z97" s="61">
        <v>1445552455.3299999</v>
      </c>
      <c r="AA97" s="63">
        <v>7137</v>
      </c>
      <c r="AB97" s="27">
        <f t="shared" si="59"/>
        <v>202543.43</v>
      </c>
      <c r="AC97" s="10">
        <f t="shared" si="60"/>
        <v>0.73512900000000003</v>
      </c>
      <c r="AD97" s="63">
        <v>106594</v>
      </c>
      <c r="AE97" s="10">
        <f t="shared" si="61"/>
        <v>0.73335899999999998</v>
      </c>
      <c r="AF97" s="10">
        <f t="shared" si="62"/>
        <v>0.26540200000000003</v>
      </c>
      <c r="AG97" s="66">
        <f t="shared" si="63"/>
        <v>0.26540200000000003</v>
      </c>
      <c r="AH97" s="67">
        <f t="shared" si="64"/>
        <v>0</v>
      </c>
      <c r="AI97" s="68">
        <f t="shared" si="65"/>
        <v>0.26540200000000003</v>
      </c>
      <c r="AJ97">
        <v>0</v>
      </c>
      <c r="AK97">
        <v>0</v>
      </c>
      <c r="AL97" s="26">
        <f t="shared" si="66"/>
        <v>0</v>
      </c>
      <c r="AM97">
        <v>0</v>
      </c>
      <c r="AN97">
        <v>0</v>
      </c>
      <c r="AO97" s="26">
        <f t="shared" si="67"/>
        <v>0</v>
      </c>
      <c r="AP97" s="26">
        <f t="shared" si="68"/>
        <v>2631327</v>
      </c>
      <c r="AQ97" s="26">
        <f t="shared" si="69"/>
        <v>2631327</v>
      </c>
      <c r="AR97" s="69">
        <v>5410404</v>
      </c>
      <c r="AS97" s="69">
        <f t="shared" si="84"/>
        <v>2631327</v>
      </c>
      <c r="AT97" s="63">
        <v>4578589</v>
      </c>
      <c r="AU97" s="26">
        <f t="shared" si="70"/>
        <v>1947262</v>
      </c>
      <c r="AV97" s="70" t="str">
        <f t="shared" si="71"/>
        <v>No</v>
      </c>
      <c r="AW97" s="69">
        <f t="shared" si="72"/>
        <v>0</v>
      </c>
      <c r="AX97" s="71">
        <f t="shared" si="73"/>
        <v>4578589</v>
      </c>
      <c r="AY97" s="72">
        <f t="shared" si="74"/>
        <v>4578589</v>
      </c>
      <c r="AZ97" s="115">
        <f t="shared" si="75"/>
        <v>0</v>
      </c>
      <c r="BA97" s="115"/>
      <c r="BB97" s="115">
        <f t="shared" si="76"/>
        <v>12455.241140186681</v>
      </c>
      <c r="BC97" s="74"/>
      <c r="BD97" s="74"/>
      <c r="BE97" s="74">
        <f t="shared" si="77"/>
        <v>-1947262</v>
      </c>
      <c r="BF97" s="74">
        <f t="shared" si="78"/>
        <v>-1947262</v>
      </c>
      <c r="BG97" s="74">
        <f t="shared" si="78"/>
        <v>-1668998.2602000004</v>
      </c>
      <c r="BH97" s="74">
        <f t="shared" si="78"/>
        <v>-1390776.2502246602</v>
      </c>
      <c r="BI97" s="74">
        <f t="shared" si="78"/>
        <v>-1112621.000179728</v>
      </c>
      <c r="BJ97" s="74">
        <f t="shared" si="78"/>
        <v>-834465.7501347959</v>
      </c>
      <c r="BK97" s="74">
        <f t="shared" si="78"/>
        <v>-556338.31561486842</v>
      </c>
      <c r="BL97" s="74">
        <f t="shared" si="78"/>
        <v>-278169.15780743398</v>
      </c>
      <c r="BO97" s="116">
        <f t="shared" si="79"/>
        <v>0</v>
      </c>
      <c r="BP97" s="116">
        <f t="shared" si="79"/>
        <v>-278263.73979999998</v>
      </c>
      <c r="BQ97" s="116">
        <f t="shared" si="79"/>
        <v>-278222.00997534004</v>
      </c>
      <c r="BR97" s="116">
        <f t="shared" si="79"/>
        <v>-278155.25004493207</v>
      </c>
      <c r="BS97" s="116">
        <f t="shared" si="79"/>
        <v>-278155.25004493201</v>
      </c>
      <c r="BT97" s="116">
        <f t="shared" si="79"/>
        <v>-278127.43451992748</v>
      </c>
      <c r="BU97" s="116">
        <f t="shared" si="79"/>
        <v>-278169.15780743421</v>
      </c>
      <c r="BV97" s="116">
        <f t="shared" si="43"/>
        <v>-278169.15780743398</v>
      </c>
      <c r="BX97" s="74">
        <f t="shared" si="80"/>
        <v>4578589</v>
      </c>
      <c r="BY97" s="74">
        <f t="shared" si="81"/>
        <v>4300325.2602000004</v>
      </c>
      <c r="BZ97" s="74">
        <f t="shared" si="81"/>
        <v>4022103.2502246602</v>
      </c>
      <c r="CA97" s="74">
        <f t="shared" si="81"/>
        <v>3743948.000179728</v>
      </c>
      <c r="CB97" s="74">
        <f t="shared" si="81"/>
        <v>3465792.7501347959</v>
      </c>
      <c r="CC97" s="74">
        <f t="shared" si="81"/>
        <v>3187665.3156148684</v>
      </c>
      <c r="CD97" s="74">
        <f t="shared" si="81"/>
        <v>2909496.157807434</v>
      </c>
      <c r="CE97" s="74">
        <f t="shared" si="81"/>
        <v>2631327</v>
      </c>
      <c r="CG97" s="117">
        <f t="shared" si="82"/>
        <v>4578589</v>
      </c>
      <c r="CH97" s="117">
        <f t="shared" si="83"/>
        <v>4300325.2602000004</v>
      </c>
      <c r="CI97" s="117">
        <f t="shared" si="83"/>
        <v>4022103.2502246602</v>
      </c>
      <c r="CJ97" s="117">
        <f t="shared" si="83"/>
        <v>3743948.000179728</v>
      </c>
      <c r="CK97" s="117">
        <f t="shared" si="83"/>
        <v>3465792.7501347959</v>
      </c>
      <c r="CL97" s="117">
        <f t="shared" si="83"/>
        <v>3187665.3156148684</v>
      </c>
      <c r="CM97" s="117">
        <f t="shared" si="83"/>
        <v>2909496.157807434</v>
      </c>
      <c r="CN97" s="117">
        <f t="shared" si="83"/>
        <v>2631327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>
        <v>0</v>
      </c>
      <c r="H98" s="6">
        <v>72</v>
      </c>
      <c r="I98" s="2" t="s">
        <v>259</v>
      </c>
      <c r="J98" s="60"/>
      <c r="K98" s="61">
        <v>2248.0100000000002</v>
      </c>
      <c r="L98"/>
      <c r="M98" s="63">
        <v>573</v>
      </c>
      <c r="N98" s="64">
        <f t="shared" si="48"/>
        <v>171.9</v>
      </c>
      <c r="O98" s="64">
        <f t="shared" si="49"/>
        <v>1348.81</v>
      </c>
      <c r="P98" s="64">
        <f t="shared" si="50"/>
        <v>0</v>
      </c>
      <c r="Q98" s="64">
        <f t="shared" si="51"/>
        <v>0</v>
      </c>
      <c r="R98" s="65">
        <f t="shared" si="52"/>
        <v>0.25</v>
      </c>
      <c r="S98" s="65">
        <f t="shared" si="53"/>
        <v>0</v>
      </c>
      <c r="T98" s="64">
        <f t="shared" si="54"/>
        <v>0</v>
      </c>
      <c r="U98" s="64">
        <f t="shared" si="55"/>
        <v>0</v>
      </c>
      <c r="V98">
        <v>42</v>
      </c>
      <c r="W98" s="64">
        <f t="shared" si="56"/>
        <v>10.5</v>
      </c>
      <c r="X98" s="27">
        <f t="shared" si="57"/>
        <v>171.9</v>
      </c>
      <c r="Y98" s="11">
        <f t="shared" si="58"/>
        <v>2430.4100000000003</v>
      </c>
      <c r="Z98" s="61">
        <v>2515834785.3299999</v>
      </c>
      <c r="AA98" s="63">
        <v>15394</v>
      </c>
      <c r="AB98" s="27">
        <f t="shared" si="59"/>
        <v>163429.57</v>
      </c>
      <c r="AC98" s="10">
        <f t="shared" si="60"/>
        <v>0.59316599999999997</v>
      </c>
      <c r="AD98" s="63">
        <v>107774</v>
      </c>
      <c r="AE98" s="10">
        <f t="shared" si="61"/>
        <v>0.74147700000000005</v>
      </c>
      <c r="AF98" s="10">
        <f t="shared" si="62"/>
        <v>0.36234100000000002</v>
      </c>
      <c r="AG98" s="66">
        <f t="shared" si="63"/>
        <v>0.36234100000000002</v>
      </c>
      <c r="AH98" s="67">
        <f t="shared" si="64"/>
        <v>0</v>
      </c>
      <c r="AI98" s="68">
        <f t="shared" si="65"/>
        <v>0.36234100000000002</v>
      </c>
      <c r="AJ98">
        <v>0</v>
      </c>
      <c r="AK98">
        <v>0</v>
      </c>
      <c r="AL98" s="26">
        <f t="shared" si="66"/>
        <v>0</v>
      </c>
      <c r="AM98">
        <v>0</v>
      </c>
      <c r="AN98">
        <v>0</v>
      </c>
      <c r="AO98" s="26">
        <f t="shared" si="67"/>
        <v>0</v>
      </c>
      <c r="AP98" s="26">
        <f t="shared" si="68"/>
        <v>10149344</v>
      </c>
      <c r="AQ98" s="26">
        <f t="shared" si="69"/>
        <v>10149344</v>
      </c>
      <c r="AR98" s="69">
        <v>11977384</v>
      </c>
      <c r="AS98" s="69">
        <f t="shared" si="84"/>
        <v>10149344</v>
      </c>
      <c r="AT98" s="63">
        <v>12032619</v>
      </c>
      <c r="AU98" s="26">
        <f t="shared" si="70"/>
        <v>1883275</v>
      </c>
      <c r="AV98" s="70" t="str">
        <f t="shared" si="71"/>
        <v>No</v>
      </c>
      <c r="AW98" s="69">
        <f t="shared" si="72"/>
        <v>0</v>
      </c>
      <c r="AX98" s="71">
        <f t="shared" si="73"/>
        <v>12032619</v>
      </c>
      <c r="AY98" s="72">
        <f t="shared" si="74"/>
        <v>12032619</v>
      </c>
      <c r="AZ98" s="115">
        <f t="shared" si="75"/>
        <v>0</v>
      </c>
      <c r="BA98" s="115"/>
      <c r="BB98" s="115">
        <f t="shared" si="76"/>
        <v>12460.120395371907</v>
      </c>
      <c r="BC98" s="74"/>
      <c r="BD98" s="74"/>
      <c r="BE98" s="74">
        <f t="shared" si="77"/>
        <v>-1883275</v>
      </c>
      <c r="BF98" s="74">
        <f t="shared" si="78"/>
        <v>-1883275</v>
      </c>
      <c r="BG98" s="74">
        <f t="shared" si="78"/>
        <v>-1614155.0024999995</v>
      </c>
      <c r="BH98" s="74">
        <f t="shared" si="78"/>
        <v>-1345075.36358325</v>
      </c>
      <c r="BI98" s="74">
        <f t="shared" si="78"/>
        <v>-1076060.2908666003</v>
      </c>
      <c r="BJ98" s="74">
        <f t="shared" si="78"/>
        <v>-807045.21814995073</v>
      </c>
      <c r="BK98" s="74">
        <f t="shared" si="78"/>
        <v>-538057.04694057256</v>
      </c>
      <c r="BL98" s="74">
        <f t="shared" si="78"/>
        <v>-269028.52347028628</v>
      </c>
      <c r="BO98" s="116">
        <f t="shared" si="79"/>
        <v>0</v>
      </c>
      <c r="BP98" s="116">
        <f t="shared" si="79"/>
        <v>-269119.9975</v>
      </c>
      <c r="BQ98" s="116">
        <f t="shared" si="79"/>
        <v>-269079.63891674991</v>
      </c>
      <c r="BR98" s="116">
        <f t="shared" si="79"/>
        <v>-269015.07271665003</v>
      </c>
      <c r="BS98" s="116">
        <f t="shared" si="79"/>
        <v>-269015.07271665009</v>
      </c>
      <c r="BT98" s="116">
        <f t="shared" si="79"/>
        <v>-268988.17120937858</v>
      </c>
      <c r="BU98" s="116">
        <f t="shared" si="79"/>
        <v>-269028.52347028628</v>
      </c>
      <c r="BV98" s="116">
        <f t="shared" si="43"/>
        <v>-269028.52347028628</v>
      </c>
      <c r="BX98" s="74">
        <f t="shared" si="80"/>
        <v>12032619</v>
      </c>
      <c r="BY98" s="74">
        <f t="shared" si="81"/>
        <v>11763499.002499999</v>
      </c>
      <c r="BZ98" s="74">
        <f t="shared" si="81"/>
        <v>11494419.36358325</v>
      </c>
      <c r="CA98" s="74">
        <f t="shared" si="81"/>
        <v>11225404.2908666</v>
      </c>
      <c r="CB98" s="74">
        <f t="shared" si="81"/>
        <v>10956389.218149951</v>
      </c>
      <c r="CC98" s="74">
        <f t="shared" si="81"/>
        <v>10687401.046940573</v>
      </c>
      <c r="CD98" s="74">
        <f t="shared" si="81"/>
        <v>10418372.523470286</v>
      </c>
      <c r="CE98" s="74">
        <f t="shared" si="81"/>
        <v>10149344</v>
      </c>
      <c r="CG98" s="117">
        <f t="shared" si="82"/>
        <v>12032619</v>
      </c>
      <c r="CH98" s="117">
        <f t="shared" si="83"/>
        <v>11763499.002499999</v>
      </c>
      <c r="CI98" s="117">
        <f t="shared" si="83"/>
        <v>11494419.36358325</v>
      </c>
      <c r="CJ98" s="117">
        <f t="shared" si="83"/>
        <v>11225404.2908666</v>
      </c>
      <c r="CK98" s="117">
        <f t="shared" si="83"/>
        <v>10956389.218149951</v>
      </c>
      <c r="CL98" s="117">
        <f t="shared" si="83"/>
        <v>10687401.046940573</v>
      </c>
      <c r="CM98" s="117">
        <f t="shared" si="83"/>
        <v>10418372.523470286</v>
      </c>
      <c r="CN98" s="117">
        <f t="shared" si="83"/>
        <v>10149344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>
        <v>42</v>
      </c>
      <c r="H99" s="6">
        <v>73</v>
      </c>
      <c r="I99" s="2" t="s">
        <v>260</v>
      </c>
      <c r="J99" s="60"/>
      <c r="K99" s="61">
        <v>540.39</v>
      </c>
      <c r="L99"/>
      <c r="M99" s="63">
        <v>189</v>
      </c>
      <c r="N99" s="64">
        <f t="shared" si="48"/>
        <v>56.7</v>
      </c>
      <c r="O99" s="64">
        <f t="shared" si="49"/>
        <v>324.23</v>
      </c>
      <c r="P99" s="64">
        <f t="shared" si="50"/>
        <v>0</v>
      </c>
      <c r="Q99" s="64">
        <f t="shared" si="51"/>
        <v>0</v>
      </c>
      <c r="R99" s="65">
        <f t="shared" si="52"/>
        <v>0.35</v>
      </c>
      <c r="S99" s="65">
        <f t="shared" si="53"/>
        <v>0</v>
      </c>
      <c r="T99" s="64">
        <f t="shared" si="54"/>
        <v>0</v>
      </c>
      <c r="U99" s="64">
        <f t="shared" si="55"/>
        <v>0</v>
      </c>
      <c r="V99">
        <v>12</v>
      </c>
      <c r="W99" s="64">
        <f t="shared" si="56"/>
        <v>3</v>
      </c>
      <c r="X99" s="27">
        <f t="shared" si="57"/>
        <v>56.7</v>
      </c>
      <c r="Y99" s="11">
        <f t="shared" si="58"/>
        <v>600.09</v>
      </c>
      <c r="Z99" s="61">
        <v>796006603.66999996</v>
      </c>
      <c r="AA99" s="63">
        <v>4213</v>
      </c>
      <c r="AB99" s="27">
        <f t="shared" si="59"/>
        <v>188940.57</v>
      </c>
      <c r="AC99" s="10">
        <f t="shared" si="60"/>
        <v>0.68575799999999998</v>
      </c>
      <c r="AD99" s="63">
        <v>94302</v>
      </c>
      <c r="AE99" s="10">
        <f t="shared" si="61"/>
        <v>0.64879100000000001</v>
      </c>
      <c r="AF99" s="10">
        <f t="shared" si="62"/>
        <v>0.32533200000000001</v>
      </c>
      <c r="AG99" s="66">
        <f t="shared" si="63"/>
        <v>0.32533200000000001</v>
      </c>
      <c r="AH99" s="67">
        <f t="shared" si="64"/>
        <v>0</v>
      </c>
      <c r="AI99" s="68">
        <f t="shared" si="65"/>
        <v>0.32533200000000001</v>
      </c>
      <c r="AJ99">
        <v>0</v>
      </c>
      <c r="AK99">
        <v>0</v>
      </c>
      <c r="AL99" s="26">
        <f t="shared" si="66"/>
        <v>0</v>
      </c>
      <c r="AM99">
        <v>100</v>
      </c>
      <c r="AN99">
        <v>4</v>
      </c>
      <c r="AO99" s="26">
        <f t="shared" si="67"/>
        <v>40000</v>
      </c>
      <c r="AP99" s="26">
        <f t="shared" si="68"/>
        <v>2250008</v>
      </c>
      <c r="AQ99" s="26">
        <f t="shared" si="69"/>
        <v>2290008</v>
      </c>
      <c r="AR99" s="69">
        <v>3518715</v>
      </c>
      <c r="AS99" s="69">
        <f t="shared" si="84"/>
        <v>2290008</v>
      </c>
      <c r="AT99" s="63">
        <v>2899516</v>
      </c>
      <c r="AU99" s="26">
        <f t="shared" si="70"/>
        <v>609508</v>
      </c>
      <c r="AV99" s="70" t="str">
        <f t="shared" si="71"/>
        <v>No</v>
      </c>
      <c r="AW99" s="69">
        <f t="shared" si="72"/>
        <v>0</v>
      </c>
      <c r="AX99" s="71">
        <f t="shared" si="73"/>
        <v>2899516</v>
      </c>
      <c r="AY99" s="72">
        <f t="shared" si="74"/>
        <v>2899516</v>
      </c>
      <c r="AZ99" s="115">
        <f t="shared" si="75"/>
        <v>0</v>
      </c>
      <c r="BA99" s="115"/>
      <c r="BB99" s="115">
        <f t="shared" si="76"/>
        <v>12798.233220451897</v>
      </c>
      <c r="BC99" s="74"/>
      <c r="BD99" s="74"/>
      <c r="BE99" s="74">
        <f t="shared" si="77"/>
        <v>-609508</v>
      </c>
      <c r="BF99" s="74">
        <f t="shared" si="78"/>
        <v>-609508</v>
      </c>
      <c r="BG99" s="74">
        <f t="shared" si="78"/>
        <v>-522409.3067999999</v>
      </c>
      <c r="BH99" s="74">
        <f t="shared" si="78"/>
        <v>-435323.67535643978</v>
      </c>
      <c r="BI99" s="74">
        <f t="shared" si="78"/>
        <v>-348258.94028515182</v>
      </c>
      <c r="BJ99" s="74">
        <f t="shared" si="78"/>
        <v>-261194.20521386387</v>
      </c>
      <c r="BK99" s="74">
        <f t="shared" si="78"/>
        <v>-174138.1766160829</v>
      </c>
      <c r="BL99" s="74">
        <f t="shared" si="78"/>
        <v>-87069.08830804145</v>
      </c>
      <c r="BO99" s="116">
        <f t="shared" si="79"/>
        <v>0</v>
      </c>
      <c r="BP99" s="116">
        <f t="shared" si="79"/>
        <v>-87098.693199999994</v>
      </c>
      <c r="BQ99" s="116">
        <f t="shared" si="79"/>
        <v>-87085.631443559978</v>
      </c>
      <c r="BR99" s="116">
        <f t="shared" si="79"/>
        <v>-87064.735071287956</v>
      </c>
      <c r="BS99" s="116">
        <f t="shared" si="79"/>
        <v>-87064.735071287956</v>
      </c>
      <c r="BT99" s="116">
        <f t="shared" si="79"/>
        <v>-87056.028597780823</v>
      </c>
      <c r="BU99" s="116">
        <f t="shared" si="79"/>
        <v>-87069.08830804145</v>
      </c>
      <c r="BV99" s="116">
        <f t="shared" si="43"/>
        <v>-87069.08830804145</v>
      </c>
      <c r="BX99" s="74">
        <f t="shared" si="80"/>
        <v>2899516</v>
      </c>
      <c r="BY99" s="74">
        <f t="shared" si="81"/>
        <v>2812417.3067999999</v>
      </c>
      <c r="BZ99" s="74">
        <f t="shared" si="81"/>
        <v>2725331.6753564398</v>
      </c>
      <c r="CA99" s="74">
        <f t="shared" si="81"/>
        <v>2638266.9402851518</v>
      </c>
      <c r="CB99" s="74">
        <f t="shared" si="81"/>
        <v>2551202.2052138639</v>
      </c>
      <c r="CC99" s="74">
        <f t="shared" si="81"/>
        <v>2464146.1766160829</v>
      </c>
      <c r="CD99" s="74">
        <f t="shared" si="81"/>
        <v>2377077.0883080414</v>
      </c>
      <c r="CE99" s="74">
        <f t="shared" si="81"/>
        <v>2290008</v>
      </c>
      <c r="CG99" s="117">
        <f t="shared" si="82"/>
        <v>2899516</v>
      </c>
      <c r="CH99" s="117">
        <f t="shared" si="83"/>
        <v>2812417.3067999999</v>
      </c>
      <c r="CI99" s="117">
        <f t="shared" si="83"/>
        <v>2725331.6753564398</v>
      </c>
      <c r="CJ99" s="117">
        <f t="shared" si="83"/>
        <v>2638266.9402851518</v>
      </c>
      <c r="CK99" s="117">
        <f t="shared" si="83"/>
        <v>2551202.2052138639</v>
      </c>
      <c r="CL99" s="117">
        <f t="shared" si="83"/>
        <v>2464146.1766160829</v>
      </c>
      <c r="CM99" s="117">
        <f t="shared" si="83"/>
        <v>2377077.0883080414</v>
      </c>
      <c r="CN99" s="117">
        <f t="shared" si="83"/>
        <v>2290008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>
        <v>0</v>
      </c>
      <c r="H100" s="6">
        <v>74</v>
      </c>
      <c r="I100" s="2" t="s">
        <v>261</v>
      </c>
      <c r="J100" s="60"/>
      <c r="K100" s="61">
        <v>789.12</v>
      </c>
      <c r="L100"/>
      <c r="M100" s="63">
        <v>205</v>
      </c>
      <c r="N100" s="64">
        <f t="shared" si="48"/>
        <v>61.5</v>
      </c>
      <c r="O100" s="64">
        <f t="shared" si="49"/>
        <v>473.47</v>
      </c>
      <c r="P100" s="64">
        <f t="shared" si="50"/>
        <v>0</v>
      </c>
      <c r="Q100" s="64">
        <f t="shared" si="51"/>
        <v>0</v>
      </c>
      <c r="R100" s="65">
        <f t="shared" si="52"/>
        <v>0.26</v>
      </c>
      <c r="S100" s="65">
        <f t="shared" si="53"/>
        <v>0</v>
      </c>
      <c r="T100" s="64">
        <f t="shared" si="54"/>
        <v>0</v>
      </c>
      <c r="U100" s="64">
        <f t="shared" si="55"/>
        <v>0</v>
      </c>
      <c r="V100">
        <v>5</v>
      </c>
      <c r="W100" s="64">
        <f t="shared" si="56"/>
        <v>1.25</v>
      </c>
      <c r="X100" s="27">
        <f t="shared" si="57"/>
        <v>61.5</v>
      </c>
      <c r="Y100" s="11">
        <f t="shared" si="58"/>
        <v>851.87</v>
      </c>
      <c r="Z100" s="61">
        <v>2229512997</v>
      </c>
      <c r="AA100" s="63">
        <v>8249</v>
      </c>
      <c r="AB100" s="27">
        <f t="shared" si="59"/>
        <v>270276.76</v>
      </c>
      <c r="AC100" s="10">
        <f t="shared" si="60"/>
        <v>0.98096700000000003</v>
      </c>
      <c r="AD100" s="63">
        <v>106912</v>
      </c>
      <c r="AE100" s="10">
        <f t="shared" si="61"/>
        <v>0.73554600000000003</v>
      </c>
      <c r="AF100" s="10">
        <f t="shared" si="62"/>
        <v>9.2659000000000005E-2</v>
      </c>
      <c r="AG100" s="66">
        <f t="shared" si="63"/>
        <v>9.2659000000000005E-2</v>
      </c>
      <c r="AH100" s="67">
        <f t="shared" si="64"/>
        <v>0</v>
      </c>
      <c r="AI100" s="68">
        <f t="shared" si="65"/>
        <v>9.2659000000000005E-2</v>
      </c>
      <c r="AJ100">
        <v>786</v>
      </c>
      <c r="AK100">
        <v>13</v>
      </c>
      <c r="AL100" s="26">
        <f t="shared" si="66"/>
        <v>1021800</v>
      </c>
      <c r="AM100">
        <v>0</v>
      </c>
      <c r="AN100">
        <v>0</v>
      </c>
      <c r="AO100" s="26">
        <f t="shared" si="67"/>
        <v>0</v>
      </c>
      <c r="AP100" s="26">
        <f t="shared" si="68"/>
        <v>909708</v>
      </c>
      <c r="AQ100" s="26">
        <f t="shared" si="69"/>
        <v>1931508</v>
      </c>
      <c r="AR100" s="69">
        <v>1446598</v>
      </c>
      <c r="AS100" s="69">
        <f t="shared" si="84"/>
        <v>1931508</v>
      </c>
      <c r="AT100" s="63">
        <v>1557217</v>
      </c>
      <c r="AU100" s="26">
        <f t="shared" si="70"/>
        <v>374291</v>
      </c>
      <c r="AV100" s="70" t="str">
        <f t="shared" si="71"/>
        <v>Yes</v>
      </c>
      <c r="AW100" s="69">
        <f t="shared" si="72"/>
        <v>374291</v>
      </c>
      <c r="AX100" s="71">
        <f t="shared" si="73"/>
        <v>1931508</v>
      </c>
      <c r="AY100" s="72">
        <f t="shared" si="74"/>
        <v>1931508</v>
      </c>
      <c r="AZ100" s="115">
        <f t="shared" si="75"/>
        <v>374291</v>
      </c>
      <c r="BA100" s="115"/>
      <c r="BB100" s="115">
        <f t="shared" si="76"/>
        <v>12441.455988949716</v>
      </c>
      <c r="BC100" s="74"/>
      <c r="BD100" s="74"/>
      <c r="BE100" s="74">
        <f t="shared" si="77"/>
        <v>0</v>
      </c>
      <c r="BF100" s="74">
        <f t="shared" si="78"/>
        <v>0</v>
      </c>
      <c r="BG100" s="74">
        <f t="shared" si="78"/>
        <v>0</v>
      </c>
      <c r="BH100" s="74">
        <f t="shared" si="78"/>
        <v>0</v>
      </c>
      <c r="BI100" s="74">
        <f t="shared" si="78"/>
        <v>0</v>
      </c>
      <c r="BJ100" s="74">
        <f t="shared" si="78"/>
        <v>0</v>
      </c>
      <c r="BK100" s="74">
        <f t="shared" si="78"/>
        <v>0</v>
      </c>
      <c r="BL100" s="74">
        <f t="shared" si="78"/>
        <v>0</v>
      </c>
      <c r="BO100" s="116">
        <f t="shared" si="79"/>
        <v>0</v>
      </c>
      <c r="BP100" s="116">
        <f t="shared" si="79"/>
        <v>0</v>
      </c>
      <c r="BQ100" s="116">
        <f t="shared" si="79"/>
        <v>0</v>
      </c>
      <c r="BR100" s="116">
        <f t="shared" si="79"/>
        <v>0</v>
      </c>
      <c r="BS100" s="116">
        <f t="shared" si="79"/>
        <v>0</v>
      </c>
      <c r="BT100" s="116">
        <f t="shared" si="79"/>
        <v>0</v>
      </c>
      <c r="BU100" s="116">
        <f t="shared" si="79"/>
        <v>0</v>
      </c>
      <c r="BV100" s="116">
        <f t="shared" si="43"/>
        <v>0</v>
      </c>
      <c r="BX100" s="74">
        <f t="shared" si="80"/>
        <v>1931508</v>
      </c>
      <c r="BY100" s="74">
        <f t="shared" si="81"/>
        <v>1931508</v>
      </c>
      <c r="BZ100" s="74">
        <f t="shared" si="81"/>
        <v>1931508</v>
      </c>
      <c r="CA100" s="74">
        <f t="shared" si="81"/>
        <v>1931508</v>
      </c>
      <c r="CB100" s="74">
        <f t="shared" si="81"/>
        <v>1931508</v>
      </c>
      <c r="CC100" s="74">
        <f t="shared" si="81"/>
        <v>1931508</v>
      </c>
      <c r="CD100" s="74">
        <f t="shared" si="81"/>
        <v>1931508</v>
      </c>
      <c r="CE100" s="74">
        <f t="shared" si="81"/>
        <v>1931508</v>
      </c>
      <c r="CG100" s="117">
        <f t="shared" si="82"/>
        <v>1931508</v>
      </c>
      <c r="CH100" s="117">
        <f t="shared" si="83"/>
        <v>1931508</v>
      </c>
      <c r="CI100" s="117">
        <f t="shared" si="83"/>
        <v>1931508</v>
      </c>
      <c r="CJ100" s="117">
        <f t="shared" si="83"/>
        <v>1931508</v>
      </c>
      <c r="CK100" s="117">
        <f t="shared" si="83"/>
        <v>1931508</v>
      </c>
      <c r="CL100" s="117">
        <f t="shared" si="83"/>
        <v>1931508</v>
      </c>
      <c r="CM100" s="117">
        <f t="shared" si="83"/>
        <v>1931508</v>
      </c>
      <c r="CN100" s="117">
        <f t="shared" si="83"/>
        <v>1931508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>
        <v>0</v>
      </c>
      <c r="H101" s="6">
        <v>75</v>
      </c>
      <c r="I101" s="2" t="s">
        <v>262</v>
      </c>
      <c r="J101" s="60"/>
      <c r="K101" s="61">
        <v>212.55</v>
      </c>
      <c r="L101"/>
      <c r="M101" s="63">
        <v>32</v>
      </c>
      <c r="N101" s="64">
        <f t="shared" si="48"/>
        <v>9.6</v>
      </c>
      <c r="O101" s="64">
        <f t="shared" si="49"/>
        <v>127.53</v>
      </c>
      <c r="P101" s="64">
        <f t="shared" si="50"/>
        <v>0</v>
      </c>
      <c r="Q101" s="64">
        <f t="shared" si="51"/>
        <v>0</v>
      </c>
      <c r="R101" s="65">
        <f t="shared" si="52"/>
        <v>0.15</v>
      </c>
      <c r="S101" s="65">
        <f t="shared" si="53"/>
        <v>0</v>
      </c>
      <c r="T101" s="64">
        <f t="shared" si="54"/>
        <v>0</v>
      </c>
      <c r="U101" s="64">
        <f t="shared" si="55"/>
        <v>0</v>
      </c>
      <c r="V101">
        <v>2</v>
      </c>
      <c r="W101" s="64">
        <f t="shared" si="56"/>
        <v>0.5</v>
      </c>
      <c r="X101" s="27">
        <f t="shared" si="57"/>
        <v>9.6</v>
      </c>
      <c r="Y101" s="11">
        <f t="shared" si="58"/>
        <v>222.65</v>
      </c>
      <c r="Z101" s="61">
        <v>1051820854.33</v>
      </c>
      <c r="AA101" s="63">
        <v>2356</v>
      </c>
      <c r="AB101" s="27">
        <f t="shared" si="59"/>
        <v>446443.49</v>
      </c>
      <c r="AC101" s="10">
        <f t="shared" si="60"/>
        <v>1.6203620000000001</v>
      </c>
      <c r="AD101" s="63">
        <v>139000</v>
      </c>
      <c r="AE101" s="10">
        <f t="shared" si="61"/>
        <v>0.95630899999999996</v>
      </c>
      <c r="AF101" s="10">
        <f t="shared" si="62"/>
        <v>-0.42114600000000002</v>
      </c>
      <c r="AG101" s="66">
        <f t="shared" si="63"/>
        <v>0.01</v>
      </c>
      <c r="AH101" s="67">
        <f t="shared" si="64"/>
        <v>0</v>
      </c>
      <c r="AI101" s="68">
        <f t="shared" si="65"/>
        <v>0.01</v>
      </c>
      <c r="AJ101">
        <v>209</v>
      </c>
      <c r="AK101">
        <v>13</v>
      </c>
      <c r="AL101" s="26">
        <f t="shared" si="66"/>
        <v>271700</v>
      </c>
      <c r="AM101">
        <v>0</v>
      </c>
      <c r="AN101">
        <v>0</v>
      </c>
      <c r="AO101" s="26">
        <f t="shared" si="67"/>
        <v>0</v>
      </c>
      <c r="AP101" s="26">
        <f t="shared" si="68"/>
        <v>25660</v>
      </c>
      <c r="AQ101" s="26">
        <f t="shared" si="69"/>
        <v>297360</v>
      </c>
      <c r="AR101" s="69">
        <v>63069</v>
      </c>
      <c r="AS101" s="69">
        <f t="shared" si="84"/>
        <v>297360</v>
      </c>
      <c r="AT101" s="63">
        <v>321391</v>
      </c>
      <c r="AU101" s="26">
        <f t="shared" si="70"/>
        <v>24031</v>
      </c>
      <c r="AV101" s="70" t="str">
        <f t="shared" si="71"/>
        <v>No</v>
      </c>
      <c r="AW101" s="69">
        <f t="shared" si="72"/>
        <v>0</v>
      </c>
      <c r="AX101" s="71">
        <f t="shared" si="73"/>
        <v>321391</v>
      </c>
      <c r="AY101" s="72">
        <f t="shared" si="74"/>
        <v>321391</v>
      </c>
      <c r="AZ101" s="115">
        <f t="shared" si="75"/>
        <v>0</v>
      </c>
      <c r="BA101" s="115"/>
      <c r="BB101" s="115">
        <f t="shared" si="76"/>
        <v>12072.647612326511</v>
      </c>
      <c r="BC101" s="74"/>
      <c r="BD101" s="74"/>
      <c r="BE101" s="74">
        <f t="shared" si="77"/>
        <v>-24031</v>
      </c>
      <c r="BF101" s="74">
        <f t="shared" si="78"/>
        <v>-24031</v>
      </c>
      <c r="BG101" s="74">
        <f t="shared" si="78"/>
        <v>-20596.970099999977</v>
      </c>
      <c r="BH101" s="74">
        <f t="shared" si="78"/>
        <v>-17163.45518433</v>
      </c>
      <c r="BI101" s="74">
        <f t="shared" si="78"/>
        <v>-13730.764147464011</v>
      </c>
      <c r="BJ101" s="74">
        <f t="shared" si="78"/>
        <v>-10298.073110598023</v>
      </c>
      <c r="BK101" s="74">
        <f t="shared" si="78"/>
        <v>-6865.7253428357071</v>
      </c>
      <c r="BL101" s="74">
        <f t="shared" si="78"/>
        <v>-3432.8626714178827</v>
      </c>
      <c r="BO101" s="116">
        <f t="shared" si="79"/>
        <v>0</v>
      </c>
      <c r="BP101" s="116">
        <f t="shared" si="79"/>
        <v>-3434.0299</v>
      </c>
      <c r="BQ101" s="116">
        <f t="shared" si="79"/>
        <v>-3433.5149156699958</v>
      </c>
      <c r="BR101" s="116">
        <f t="shared" si="79"/>
        <v>-3432.6910368660001</v>
      </c>
      <c r="BS101" s="116">
        <f t="shared" si="79"/>
        <v>-3432.6910368660028</v>
      </c>
      <c r="BT101" s="116">
        <f t="shared" si="79"/>
        <v>-3432.3477677623209</v>
      </c>
      <c r="BU101" s="116">
        <f t="shared" si="79"/>
        <v>-3432.8626714178536</v>
      </c>
      <c r="BV101" s="116">
        <f t="shared" si="43"/>
        <v>-3432.8626714178827</v>
      </c>
      <c r="BX101" s="74">
        <f t="shared" si="80"/>
        <v>321391</v>
      </c>
      <c r="BY101" s="74">
        <f t="shared" si="81"/>
        <v>317956.97009999998</v>
      </c>
      <c r="BZ101" s="74">
        <f t="shared" si="81"/>
        <v>314523.45518433</v>
      </c>
      <c r="CA101" s="74">
        <f t="shared" si="81"/>
        <v>311090.76414746401</v>
      </c>
      <c r="CB101" s="74">
        <f t="shared" si="81"/>
        <v>307658.07311059802</v>
      </c>
      <c r="CC101" s="74">
        <f t="shared" si="81"/>
        <v>304225.72534283571</v>
      </c>
      <c r="CD101" s="74">
        <f t="shared" si="81"/>
        <v>300792.86267141788</v>
      </c>
      <c r="CE101" s="74">
        <f t="shared" si="81"/>
        <v>297360</v>
      </c>
      <c r="CG101" s="117">
        <f t="shared" si="82"/>
        <v>321391</v>
      </c>
      <c r="CH101" s="117">
        <f t="shared" si="83"/>
        <v>317956.97009999998</v>
      </c>
      <c r="CI101" s="117">
        <f t="shared" si="83"/>
        <v>314523.45518433</v>
      </c>
      <c r="CJ101" s="117">
        <f t="shared" si="83"/>
        <v>311090.76414746401</v>
      </c>
      <c r="CK101" s="117">
        <f t="shared" si="83"/>
        <v>307658.07311059802</v>
      </c>
      <c r="CL101" s="117">
        <f t="shared" si="83"/>
        <v>304225.72534283571</v>
      </c>
      <c r="CM101" s="117">
        <f t="shared" si="83"/>
        <v>300792.86267141788</v>
      </c>
      <c r="CN101" s="117">
        <f t="shared" si="83"/>
        <v>297360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>
        <v>0</v>
      </c>
      <c r="H102" s="6">
        <v>76</v>
      </c>
      <c r="I102" s="2" t="s">
        <v>263</v>
      </c>
      <c r="J102" s="60"/>
      <c r="K102" s="61">
        <v>2454.39</v>
      </c>
      <c r="L102"/>
      <c r="M102" s="63">
        <v>115</v>
      </c>
      <c r="N102" s="64">
        <f t="shared" si="48"/>
        <v>34.5</v>
      </c>
      <c r="O102" s="64">
        <f t="shared" si="49"/>
        <v>1472.63</v>
      </c>
      <c r="P102" s="64">
        <f t="shared" si="50"/>
        <v>0</v>
      </c>
      <c r="Q102" s="64">
        <f t="shared" si="51"/>
        <v>0</v>
      </c>
      <c r="R102" s="65">
        <f t="shared" si="52"/>
        <v>0.05</v>
      </c>
      <c r="S102" s="65">
        <f t="shared" si="53"/>
        <v>0</v>
      </c>
      <c r="T102" s="64">
        <f t="shared" si="54"/>
        <v>0</v>
      </c>
      <c r="U102" s="64">
        <f t="shared" si="55"/>
        <v>0</v>
      </c>
      <c r="V102">
        <v>33</v>
      </c>
      <c r="W102" s="64">
        <f t="shared" si="56"/>
        <v>8.25</v>
      </c>
      <c r="X102" s="27">
        <f t="shared" si="57"/>
        <v>34.5</v>
      </c>
      <c r="Y102" s="11">
        <f t="shared" si="58"/>
        <v>2497.14</v>
      </c>
      <c r="Z102" s="61">
        <v>6094028849.6700001</v>
      </c>
      <c r="AA102" s="63">
        <v>17577</v>
      </c>
      <c r="AB102" s="27">
        <f t="shared" si="59"/>
        <v>346704.72</v>
      </c>
      <c r="AC102" s="10">
        <f t="shared" si="60"/>
        <v>1.2583610000000001</v>
      </c>
      <c r="AD102" s="63">
        <v>168341</v>
      </c>
      <c r="AE102" s="10">
        <f t="shared" si="61"/>
        <v>1.1581729999999999</v>
      </c>
      <c r="AF102" s="10">
        <f t="shared" si="62"/>
        <v>-0.22830500000000001</v>
      </c>
      <c r="AG102" s="66">
        <f t="shared" si="63"/>
        <v>0.01</v>
      </c>
      <c r="AH102" s="67">
        <f t="shared" si="64"/>
        <v>0</v>
      </c>
      <c r="AI102" s="68">
        <f t="shared" si="65"/>
        <v>0.01</v>
      </c>
      <c r="AJ102">
        <v>0</v>
      </c>
      <c r="AK102">
        <v>0</v>
      </c>
      <c r="AL102" s="26">
        <f t="shared" si="66"/>
        <v>0</v>
      </c>
      <c r="AM102">
        <v>0</v>
      </c>
      <c r="AN102">
        <v>0</v>
      </c>
      <c r="AO102" s="26">
        <f t="shared" si="67"/>
        <v>0</v>
      </c>
      <c r="AP102" s="26">
        <f t="shared" si="68"/>
        <v>287795</v>
      </c>
      <c r="AQ102" s="26">
        <f t="shared" si="69"/>
        <v>287795</v>
      </c>
      <c r="AR102" s="69">
        <v>446496</v>
      </c>
      <c r="AS102" s="69">
        <f t="shared" si="84"/>
        <v>287795</v>
      </c>
      <c r="AT102" s="63">
        <v>395466</v>
      </c>
      <c r="AU102" s="26">
        <f t="shared" si="70"/>
        <v>107671</v>
      </c>
      <c r="AV102" s="70" t="str">
        <f t="shared" si="71"/>
        <v>No</v>
      </c>
      <c r="AW102" s="69">
        <f t="shared" si="72"/>
        <v>0</v>
      </c>
      <c r="AX102" s="71">
        <f t="shared" si="73"/>
        <v>395466</v>
      </c>
      <c r="AY102" s="72">
        <f t="shared" si="74"/>
        <v>395466</v>
      </c>
      <c r="AZ102" s="115">
        <f t="shared" si="75"/>
        <v>0</v>
      </c>
      <c r="BA102" s="115"/>
      <c r="BB102" s="115">
        <f t="shared" si="76"/>
        <v>11725.739796853801</v>
      </c>
      <c r="BC102" s="74"/>
      <c r="BD102" s="74"/>
      <c r="BE102" s="74">
        <f t="shared" si="77"/>
        <v>-107671</v>
      </c>
      <c r="BF102" s="74">
        <f t="shared" si="78"/>
        <v>-107671</v>
      </c>
      <c r="BG102" s="74">
        <f t="shared" si="78"/>
        <v>-92284.814100000018</v>
      </c>
      <c r="BH102" s="74">
        <f t="shared" si="78"/>
        <v>-76900.93558953004</v>
      </c>
      <c r="BI102" s="74">
        <f t="shared" si="78"/>
        <v>-61520.748471624043</v>
      </c>
      <c r="BJ102" s="74">
        <f t="shared" si="78"/>
        <v>-46140.561353718047</v>
      </c>
      <c r="BK102" s="74">
        <f t="shared" si="78"/>
        <v>-30761.912254523835</v>
      </c>
      <c r="BL102" s="74">
        <f t="shared" si="78"/>
        <v>-15380.956127261918</v>
      </c>
      <c r="BO102" s="116">
        <f t="shared" si="79"/>
        <v>0</v>
      </c>
      <c r="BP102" s="116">
        <f t="shared" si="79"/>
        <v>-15386.1859</v>
      </c>
      <c r="BQ102" s="116">
        <f t="shared" si="79"/>
        <v>-15383.878510470002</v>
      </c>
      <c r="BR102" s="116">
        <f t="shared" si="79"/>
        <v>-15380.187117906009</v>
      </c>
      <c r="BS102" s="116">
        <f t="shared" si="79"/>
        <v>-15380.187117906011</v>
      </c>
      <c r="BT102" s="116">
        <f t="shared" si="79"/>
        <v>-15378.649099194225</v>
      </c>
      <c r="BU102" s="116">
        <f t="shared" si="79"/>
        <v>-15380.956127261918</v>
      </c>
      <c r="BV102" s="116">
        <f t="shared" si="43"/>
        <v>-15380.956127261918</v>
      </c>
      <c r="BX102" s="74">
        <f t="shared" si="80"/>
        <v>395466</v>
      </c>
      <c r="BY102" s="74">
        <f t="shared" si="81"/>
        <v>380079.81410000002</v>
      </c>
      <c r="BZ102" s="74">
        <f t="shared" si="81"/>
        <v>364695.93558953004</v>
      </c>
      <c r="CA102" s="74">
        <f t="shared" si="81"/>
        <v>349315.74847162404</v>
      </c>
      <c r="CB102" s="74">
        <f t="shared" si="81"/>
        <v>333935.56135371805</v>
      </c>
      <c r="CC102" s="74">
        <f t="shared" si="81"/>
        <v>318556.91225452384</v>
      </c>
      <c r="CD102" s="74">
        <f t="shared" si="81"/>
        <v>303175.95612726192</v>
      </c>
      <c r="CE102" s="74">
        <f t="shared" si="81"/>
        <v>287795</v>
      </c>
      <c r="CG102" s="117">
        <f t="shared" si="82"/>
        <v>395466</v>
      </c>
      <c r="CH102" s="117">
        <f t="shared" si="83"/>
        <v>380079.81410000002</v>
      </c>
      <c r="CI102" s="117">
        <f t="shared" si="83"/>
        <v>364695.93558953004</v>
      </c>
      <c r="CJ102" s="117">
        <f t="shared" si="83"/>
        <v>349315.74847162404</v>
      </c>
      <c r="CK102" s="117">
        <f t="shared" si="83"/>
        <v>333935.56135371805</v>
      </c>
      <c r="CL102" s="117">
        <f t="shared" si="83"/>
        <v>318556.91225452384</v>
      </c>
      <c r="CM102" s="117">
        <f t="shared" si="83"/>
        <v>303175.95612726192</v>
      </c>
      <c r="CN102" s="117">
        <f t="shared" si="83"/>
        <v>287795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>
        <v>13</v>
      </c>
      <c r="H103" s="6">
        <v>77</v>
      </c>
      <c r="I103" s="2" t="s">
        <v>264</v>
      </c>
      <c r="J103" s="60"/>
      <c r="K103" s="61">
        <v>7184.4</v>
      </c>
      <c r="L103"/>
      <c r="M103" s="63">
        <v>4412</v>
      </c>
      <c r="N103" s="64">
        <f t="shared" si="48"/>
        <v>1323.6</v>
      </c>
      <c r="O103" s="64">
        <f t="shared" si="49"/>
        <v>4310.6400000000003</v>
      </c>
      <c r="P103" s="64">
        <f t="shared" si="50"/>
        <v>101.35999999999967</v>
      </c>
      <c r="Q103" s="64">
        <f t="shared" si="51"/>
        <v>15.2</v>
      </c>
      <c r="R103" s="65">
        <f t="shared" si="52"/>
        <v>0.61</v>
      </c>
      <c r="S103" s="65">
        <f t="shared" si="53"/>
        <v>1.0000000000000009E-2</v>
      </c>
      <c r="T103" s="64">
        <f t="shared" si="54"/>
        <v>71.84</v>
      </c>
      <c r="U103" s="64">
        <f t="shared" si="55"/>
        <v>10.78</v>
      </c>
      <c r="V103">
        <v>644</v>
      </c>
      <c r="W103" s="64">
        <f t="shared" si="56"/>
        <v>161</v>
      </c>
      <c r="X103" s="27">
        <f t="shared" si="57"/>
        <v>1323.6</v>
      </c>
      <c r="Y103" s="11">
        <f t="shared" si="58"/>
        <v>8684.2000000000007</v>
      </c>
      <c r="Z103" s="61">
        <v>8401473886.6700001</v>
      </c>
      <c r="AA103" s="63">
        <v>59473</v>
      </c>
      <c r="AB103" s="27">
        <f t="shared" si="59"/>
        <v>141265.35</v>
      </c>
      <c r="AC103" s="10">
        <f t="shared" si="60"/>
        <v>0.51272099999999998</v>
      </c>
      <c r="AD103" s="63">
        <v>87213</v>
      </c>
      <c r="AE103" s="10">
        <f t="shared" si="61"/>
        <v>0.60001899999999997</v>
      </c>
      <c r="AF103" s="10">
        <f t="shared" si="62"/>
        <v>0.46109</v>
      </c>
      <c r="AG103" s="66">
        <f t="shared" si="63"/>
        <v>0.46109</v>
      </c>
      <c r="AH103" s="67">
        <f t="shared" si="64"/>
        <v>0.04</v>
      </c>
      <c r="AI103" s="68">
        <f t="shared" si="65"/>
        <v>0.50109000000000004</v>
      </c>
      <c r="AJ103">
        <v>0</v>
      </c>
      <c r="AK103">
        <v>0</v>
      </c>
      <c r="AL103" s="26">
        <f t="shared" si="66"/>
        <v>0</v>
      </c>
      <c r="AM103">
        <v>0</v>
      </c>
      <c r="AN103">
        <v>0</v>
      </c>
      <c r="AO103" s="26">
        <f t="shared" si="67"/>
        <v>0</v>
      </c>
      <c r="AP103" s="26">
        <f t="shared" si="68"/>
        <v>50151796</v>
      </c>
      <c r="AQ103" s="26">
        <f t="shared" si="69"/>
        <v>50151796</v>
      </c>
      <c r="AR103" s="69">
        <v>34440424</v>
      </c>
      <c r="AS103" s="69">
        <f t="shared" si="84"/>
        <v>51701477</v>
      </c>
      <c r="AT103" s="63">
        <v>51701477</v>
      </c>
      <c r="AU103" s="26">
        <f t="shared" si="70"/>
        <v>1549681</v>
      </c>
      <c r="AV103" s="70" t="str">
        <f t="shared" si="71"/>
        <v>No</v>
      </c>
      <c r="AW103" s="69">
        <f t="shared" si="72"/>
        <v>0</v>
      </c>
      <c r="AX103" s="71">
        <f t="shared" si="73"/>
        <v>51701477</v>
      </c>
      <c r="AY103" s="72">
        <f t="shared" si="74"/>
        <v>51701477</v>
      </c>
      <c r="AZ103" s="115">
        <f t="shared" si="75"/>
        <v>0</v>
      </c>
      <c r="BA103" s="115"/>
      <c r="BB103" s="115">
        <f t="shared" si="76"/>
        <v>13930.934385613276</v>
      </c>
      <c r="BC103" s="74"/>
      <c r="BD103" s="74"/>
      <c r="BE103" s="74">
        <f t="shared" si="77"/>
        <v>-1549681</v>
      </c>
      <c r="BF103" s="74">
        <f t="shared" si="78"/>
        <v>-1549681</v>
      </c>
      <c r="BG103" s="74">
        <f t="shared" si="78"/>
        <v>-1549681</v>
      </c>
      <c r="BH103" s="74">
        <f t="shared" si="78"/>
        <v>-1549681</v>
      </c>
      <c r="BI103" s="74">
        <f t="shared" si="78"/>
        <v>-1549681</v>
      </c>
      <c r="BJ103" s="74">
        <f t="shared" si="78"/>
        <v>-1549681</v>
      </c>
      <c r="BK103" s="74">
        <f t="shared" si="78"/>
        <v>-1549681</v>
      </c>
      <c r="BL103" s="74">
        <f t="shared" si="78"/>
        <v>-1549681</v>
      </c>
      <c r="BO103" s="116">
        <f t="shared" si="79"/>
        <v>0</v>
      </c>
      <c r="BP103" s="116">
        <f t="shared" si="79"/>
        <v>-221449.4149</v>
      </c>
      <c r="BQ103" s="116">
        <f t="shared" si="79"/>
        <v>-258331.82269999999</v>
      </c>
      <c r="BR103" s="116">
        <f t="shared" si="79"/>
        <v>-309936.2</v>
      </c>
      <c r="BS103" s="116">
        <f t="shared" si="79"/>
        <v>-387420.25</v>
      </c>
      <c r="BT103" s="116">
        <f t="shared" si="79"/>
        <v>-516508.67729999998</v>
      </c>
      <c r="BU103" s="116">
        <f t="shared" si="79"/>
        <v>-774840.5</v>
      </c>
      <c r="BV103" s="116">
        <f t="shared" si="43"/>
        <v>-1549681</v>
      </c>
      <c r="BX103" s="74">
        <f t="shared" si="80"/>
        <v>51701477</v>
      </c>
      <c r="BY103" s="74">
        <f t="shared" si="81"/>
        <v>51480027.585100003</v>
      </c>
      <c r="BZ103" s="74">
        <f t="shared" si="81"/>
        <v>51443145.177299999</v>
      </c>
      <c r="CA103" s="74">
        <f t="shared" si="81"/>
        <v>51391540.799999997</v>
      </c>
      <c r="CB103" s="74">
        <f t="shared" si="81"/>
        <v>51314056.75</v>
      </c>
      <c r="CC103" s="74">
        <f t="shared" si="81"/>
        <v>51184968.322700001</v>
      </c>
      <c r="CD103" s="74">
        <f t="shared" si="81"/>
        <v>50926636.5</v>
      </c>
      <c r="CE103" s="74">
        <f t="shared" si="81"/>
        <v>50151796</v>
      </c>
      <c r="CG103" s="117">
        <f t="shared" si="82"/>
        <v>51701477</v>
      </c>
      <c r="CH103" s="117">
        <f t="shared" si="83"/>
        <v>51701477</v>
      </c>
      <c r="CI103" s="117">
        <f t="shared" si="83"/>
        <v>51701477</v>
      </c>
      <c r="CJ103" s="117">
        <f t="shared" si="83"/>
        <v>51701477</v>
      </c>
      <c r="CK103" s="117">
        <f t="shared" si="83"/>
        <v>51701477</v>
      </c>
      <c r="CL103" s="117">
        <f t="shared" si="83"/>
        <v>51701477</v>
      </c>
      <c r="CM103" s="117">
        <f t="shared" si="83"/>
        <v>51701477</v>
      </c>
      <c r="CN103" s="117">
        <f t="shared" si="83"/>
        <v>51701477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>
        <v>32</v>
      </c>
      <c r="H104" s="6">
        <v>78</v>
      </c>
      <c r="I104" s="2" t="s">
        <v>265</v>
      </c>
      <c r="J104" s="60"/>
      <c r="K104" s="61">
        <v>1432.21</v>
      </c>
      <c r="L104"/>
      <c r="M104" s="63">
        <v>456</v>
      </c>
      <c r="N104" s="64">
        <f t="shared" si="48"/>
        <v>136.80000000000001</v>
      </c>
      <c r="O104" s="64">
        <f t="shared" si="49"/>
        <v>859.33</v>
      </c>
      <c r="P104" s="64">
        <f t="shared" si="50"/>
        <v>0</v>
      </c>
      <c r="Q104" s="64">
        <f t="shared" si="51"/>
        <v>0</v>
      </c>
      <c r="R104" s="65">
        <f t="shared" si="52"/>
        <v>0.32</v>
      </c>
      <c r="S104" s="65">
        <f t="shared" si="53"/>
        <v>0</v>
      </c>
      <c r="T104" s="64">
        <f t="shared" si="54"/>
        <v>0</v>
      </c>
      <c r="U104" s="64">
        <f t="shared" si="55"/>
        <v>0</v>
      </c>
      <c r="V104">
        <v>74</v>
      </c>
      <c r="W104" s="64">
        <f t="shared" si="56"/>
        <v>18.5</v>
      </c>
      <c r="X104" s="27">
        <f t="shared" si="57"/>
        <v>136.80000000000001</v>
      </c>
      <c r="Y104" s="11">
        <f t="shared" si="58"/>
        <v>1587.51</v>
      </c>
      <c r="Z104" s="61">
        <v>2382966005</v>
      </c>
      <c r="AA104" s="63">
        <v>10792</v>
      </c>
      <c r="AB104" s="27">
        <f t="shared" si="59"/>
        <v>220808.56</v>
      </c>
      <c r="AC104" s="10">
        <f t="shared" si="60"/>
        <v>0.80142199999999997</v>
      </c>
      <c r="AD104" s="63">
        <v>67321</v>
      </c>
      <c r="AE104" s="10">
        <f t="shared" si="61"/>
        <v>0.46316299999999999</v>
      </c>
      <c r="AF104" s="10">
        <f t="shared" si="62"/>
        <v>0.30005599999999999</v>
      </c>
      <c r="AG104" s="66">
        <f t="shared" si="63"/>
        <v>0.30005599999999999</v>
      </c>
      <c r="AH104" s="67">
        <f t="shared" si="64"/>
        <v>0</v>
      </c>
      <c r="AI104" s="68">
        <f t="shared" si="65"/>
        <v>0.30005599999999999</v>
      </c>
      <c r="AJ104">
        <v>461</v>
      </c>
      <c r="AK104">
        <v>4</v>
      </c>
      <c r="AL104" s="26">
        <f t="shared" si="66"/>
        <v>184400</v>
      </c>
      <c r="AM104">
        <v>0</v>
      </c>
      <c r="AN104">
        <v>0</v>
      </c>
      <c r="AO104" s="26">
        <f t="shared" si="67"/>
        <v>0</v>
      </c>
      <c r="AP104" s="26">
        <f t="shared" si="68"/>
        <v>5489840</v>
      </c>
      <c r="AQ104" s="26">
        <f t="shared" si="69"/>
        <v>5674240</v>
      </c>
      <c r="AR104" s="69">
        <v>9947410</v>
      </c>
      <c r="AS104" s="69">
        <f t="shared" si="84"/>
        <v>5674240</v>
      </c>
      <c r="AT104" s="63">
        <v>13112190</v>
      </c>
      <c r="AU104" s="26">
        <f t="shared" si="70"/>
        <v>7437950</v>
      </c>
      <c r="AV104" s="70" t="str">
        <f t="shared" si="71"/>
        <v>No</v>
      </c>
      <c r="AW104" s="69">
        <f t="shared" si="72"/>
        <v>0</v>
      </c>
      <c r="AX104" s="71">
        <f t="shared" si="73"/>
        <v>13112190</v>
      </c>
      <c r="AY104" s="72">
        <f t="shared" si="74"/>
        <v>13112190</v>
      </c>
      <c r="AZ104" s="115">
        <f t="shared" si="75"/>
        <v>0</v>
      </c>
      <c r="BA104" s="115"/>
      <c r="BB104" s="115">
        <f t="shared" si="76"/>
        <v>12774.699764699311</v>
      </c>
      <c r="BC104" s="74"/>
      <c r="BD104" s="74"/>
      <c r="BE104" s="74">
        <f t="shared" si="77"/>
        <v>-7437950</v>
      </c>
      <c r="BF104" s="74">
        <f t="shared" si="78"/>
        <v>-7437950</v>
      </c>
      <c r="BG104" s="74">
        <f t="shared" si="78"/>
        <v>-6375066.9450000003</v>
      </c>
      <c r="BH104" s="74">
        <f t="shared" si="78"/>
        <v>-5312343.2852685004</v>
      </c>
      <c r="BI104" s="74">
        <f t="shared" si="78"/>
        <v>-4249874.6282148007</v>
      </c>
      <c r="BJ104" s="74">
        <f t="shared" si="78"/>
        <v>-3187405.971161101</v>
      </c>
      <c r="BK104" s="74">
        <f t="shared" si="78"/>
        <v>-2125043.560973106</v>
      </c>
      <c r="BL104" s="74">
        <f t="shared" si="78"/>
        <v>-1062521.780486553</v>
      </c>
      <c r="BO104" s="116">
        <f t="shared" si="79"/>
        <v>0</v>
      </c>
      <c r="BP104" s="116">
        <f t="shared" si="79"/>
        <v>-1062883.0549999999</v>
      </c>
      <c r="BQ104" s="116">
        <f t="shared" si="79"/>
        <v>-1062723.6597315001</v>
      </c>
      <c r="BR104" s="116">
        <f t="shared" si="79"/>
        <v>-1062468.6570537002</v>
      </c>
      <c r="BS104" s="116">
        <f t="shared" si="79"/>
        <v>-1062468.6570537002</v>
      </c>
      <c r="BT104" s="116">
        <f t="shared" si="79"/>
        <v>-1062362.4101879948</v>
      </c>
      <c r="BU104" s="116">
        <f t="shared" si="79"/>
        <v>-1062521.780486553</v>
      </c>
      <c r="BV104" s="116">
        <f t="shared" si="43"/>
        <v>-1062521.780486553</v>
      </c>
      <c r="BX104" s="74">
        <f t="shared" si="80"/>
        <v>13112190</v>
      </c>
      <c r="BY104" s="74">
        <f t="shared" si="81"/>
        <v>12049306.945</v>
      </c>
      <c r="BZ104" s="74">
        <f t="shared" si="81"/>
        <v>10986583.2852685</v>
      </c>
      <c r="CA104" s="74">
        <f t="shared" si="81"/>
        <v>9924114.6282148007</v>
      </c>
      <c r="CB104" s="74">
        <f t="shared" si="81"/>
        <v>8861645.971161101</v>
      </c>
      <c r="CC104" s="74">
        <f t="shared" si="81"/>
        <v>7799283.560973106</v>
      </c>
      <c r="CD104" s="74">
        <f t="shared" si="81"/>
        <v>6736761.780486553</v>
      </c>
      <c r="CE104" s="74">
        <f t="shared" si="81"/>
        <v>5674240</v>
      </c>
      <c r="CG104" s="117">
        <f t="shared" si="82"/>
        <v>13112190</v>
      </c>
      <c r="CH104" s="117">
        <f t="shared" si="83"/>
        <v>12049306.945</v>
      </c>
      <c r="CI104" s="117">
        <f t="shared" si="83"/>
        <v>10986583.2852685</v>
      </c>
      <c r="CJ104" s="117">
        <f t="shared" si="83"/>
        <v>9924114.6282148007</v>
      </c>
      <c r="CK104" s="117">
        <f t="shared" si="83"/>
        <v>8861645.971161101</v>
      </c>
      <c r="CL104" s="117">
        <f t="shared" si="83"/>
        <v>7799283.560973106</v>
      </c>
      <c r="CM104" s="117">
        <f t="shared" si="83"/>
        <v>6736761.780486553</v>
      </c>
      <c r="CN104" s="117">
        <f t="shared" si="83"/>
        <v>5674240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>
        <v>0</v>
      </c>
      <c r="H105" s="6">
        <v>79</v>
      </c>
      <c r="I105" s="2" t="s">
        <v>266</v>
      </c>
      <c r="J105" s="60"/>
      <c r="K105" s="61">
        <v>819.21</v>
      </c>
      <c r="L105"/>
      <c r="M105" s="63">
        <v>158</v>
      </c>
      <c r="N105" s="64">
        <f t="shared" si="48"/>
        <v>47.4</v>
      </c>
      <c r="O105" s="64">
        <f t="shared" si="49"/>
        <v>491.53</v>
      </c>
      <c r="P105" s="64">
        <f t="shared" si="50"/>
        <v>0</v>
      </c>
      <c r="Q105" s="64">
        <f t="shared" si="51"/>
        <v>0</v>
      </c>
      <c r="R105" s="65">
        <f t="shared" si="52"/>
        <v>0.19</v>
      </c>
      <c r="S105" s="65">
        <f t="shared" si="53"/>
        <v>0</v>
      </c>
      <c r="T105" s="64">
        <f t="shared" si="54"/>
        <v>0</v>
      </c>
      <c r="U105" s="64">
        <f t="shared" si="55"/>
        <v>0</v>
      </c>
      <c r="V105">
        <v>11</v>
      </c>
      <c r="W105" s="64">
        <f t="shared" si="56"/>
        <v>2.75</v>
      </c>
      <c r="X105" s="27">
        <f t="shared" si="57"/>
        <v>47.4</v>
      </c>
      <c r="Y105" s="11">
        <f t="shared" si="58"/>
        <v>869.36</v>
      </c>
      <c r="Z105" s="61">
        <v>1203615892</v>
      </c>
      <c r="AA105" s="63">
        <v>6106</v>
      </c>
      <c r="AB105" s="27">
        <f t="shared" si="59"/>
        <v>197120.19</v>
      </c>
      <c r="AC105" s="10">
        <f t="shared" si="60"/>
        <v>0.71544600000000003</v>
      </c>
      <c r="AD105" s="63">
        <v>140022</v>
      </c>
      <c r="AE105" s="10">
        <f t="shared" si="61"/>
        <v>0.963341</v>
      </c>
      <c r="AF105" s="10">
        <f t="shared" si="62"/>
        <v>0.21018600000000001</v>
      </c>
      <c r="AG105" s="66">
        <f t="shared" si="63"/>
        <v>0.21018600000000001</v>
      </c>
      <c r="AH105" s="67">
        <f t="shared" si="64"/>
        <v>0</v>
      </c>
      <c r="AI105" s="68">
        <f t="shared" si="65"/>
        <v>0.21018600000000001</v>
      </c>
      <c r="AJ105">
        <v>356</v>
      </c>
      <c r="AK105">
        <v>6</v>
      </c>
      <c r="AL105" s="26">
        <f t="shared" si="66"/>
        <v>213600</v>
      </c>
      <c r="AM105">
        <v>0</v>
      </c>
      <c r="AN105">
        <v>0</v>
      </c>
      <c r="AO105" s="26">
        <f t="shared" si="67"/>
        <v>0</v>
      </c>
      <c r="AP105" s="26">
        <f t="shared" si="68"/>
        <v>2105932</v>
      </c>
      <c r="AQ105" s="26">
        <f t="shared" si="69"/>
        <v>2319532</v>
      </c>
      <c r="AR105" s="69">
        <v>3154015</v>
      </c>
      <c r="AS105" s="69">
        <f t="shared" si="84"/>
        <v>2319532</v>
      </c>
      <c r="AT105" s="63">
        <v>2952086</v>
      </c>
      <c r="AU105" s="26">
        <f t="shared" si="70"/>
        <v>632554</v>
      </c>
      <c r="AV105" s="70" t="str">
        <f t="shared" si="71"/>
        <v>No</v>
      </c>
      <c r="AW105" s="69">
        <f t="shared" si="72"/>
        <v>0</v>
      </c>
      <c r="AX105" s="71">
        <f t="shared" si="73"/>
        <v>2952086</v>
      </c>
      <c r="AY105" s="72">
        <f t="shared" si="74"/>
        <v>2952086</v>
      </c>
      <c r="AZ105" s="115">
        <f t="shared" si="75"/>
        <v>0</v>
      </c>
      <c r="BA105" s="115"/>
      <c r="BB105" s="115">
        <f t="shared" si="76"/>
        <v>12230.531853859206</v>
      </c>
      <c r="BC105" s="74"/>
      <c r="BD105" s="74"/>
      <c r="BE105" s="74">
        <f t="shared" si="77"/>
        <v>-632554</v>
      </c>
      <c r="BF105" s="74">
        <f t="shared" si="78"/>
        <v>-632554</v>
      </c>
      <c r="BG105" s="74">
        <f t="shared" si="78"/>
        <v>-542162.03340000007</v>
      </c>
      <c r="BH105" s="74">
        <f t="shared" si="78"/>
        <v>-451783.62243222026</v>
      </c>
      <c r="BI105" s="74">
        <f t="shared" si="78"/>
        <v>-361426.89794577612</v>
      </c>
      <c r="BJ105" s="74">
        <f t="shared" si="78"/>
        <v>-271070.17345933197</v>
      </c>
      <c r="BK105" s="74">
        <f t="shared" si="78"/>
        <v>-180722.48464533687</v>
      </c>
      <c r="BL105" s="74">
        <f t="shared" si="78"/>
        <v>-90361.242322668433</v>
      </c>
      <c r="BO105" s="116">
        <f t="shared" si="79"/>
        <v>0</v>
      </c>
      <c r="BP105" s="116">
        <f t="shared" si="79"/>
        <v>-90391.9666</v>
      </c>
      <c r="BQ105" s="116">
        <f t="shared" si="79"/>
        <v>-90378.410967780001</v>
      </c>
      <c r="BR105" s="116">
        <f t="shared" si="79"/>
        <v>-90356.724486444058</v>
      </c>
      <c r="BS105" s="116">
        <f t="shared" si="79"/>
        <v>-90356.724486444029</v>
      </c>
      <c r="BT105" s="116">
        <f t="shared" si="79"/>
        <v>-90347.688813995337</v>
      </c>
      <c r="BU105" s="116">
        <f t="shared" si="79"/>
        <v>-90361.242322668433</v>
      </c>
      <c r="BV105" s="116">
        <f t="shared" si="43"/>
        <v>-90361.242322668433</v>
      </c>
      <c r="BX105" s="74">
        <f t="shared" si="80"/>
        <v>2952086</v>
      </c>
      <c r="BY105" s="74">
        <f t="shared" si="81"/>
        <v>2861694.0334000001</v>
      </c>
      <c r="BZ105" s="74">
        <f t="shared" si="81"/>
        <v>2771315.6224322203</v>
      </c>
      <c r="CA105" s="74">
        <f t="shared" si="81"/>
        <v>2680958.8979457761</v>
      </c>
      <c r="CB105" s="74">
        <f t="shared" si="81"/>
        <v>2590602.173459332</v>
      </c>
      <c r="CC105" s="74">
        <f t="shared" si="81"/>
        <v>2500254.4846453369</v>
      </c>
      <c r="CD105" s="74">
        <f t="shared" si="81"/>
        <v>2409893.2423226684</v>
      </c>
      <c r="CE105" s="74">
        <f t="shared" si="81"/>
        <v>2319532</v>
      </c>
      <c r="CG105" s="117">
        <f t="shared" si="82"/>
        <v>2952086</v>
      </c>
      <c r="CH105" s="117">
        <f t="shared" si="83"/>
        <v>2861694.0334000001</v>
      </c>
      <c r="CI105" s="117">
        <f t="shared" si="83"/>
        <v>2771315.6224322203</v>
      </c>
      <c r="CJ105" s="117">
        <f t="shared" si="83"/>
        <v>2680958.8979457761</v>
      </c>
      <c r="CK105" s="117">
        <f t="shared" si="83"/>
        <v>2590602.173459332</v>
      </c>
      <c r="CL105" s="117">
        <f t="shared" si="83"/>
        <v>2500254.4846453369</v>
      </c>
      <c r="CM105" s="117">
        <f t="shared" si="83"/>
        <v>2409893.2423226684</v>
      </c>
      <c r="CN105" s="117">
        <f t="shared" si="83"/>
        <v>2319532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>
        <v>8</v>
      </c>
      <c r="H106" s="6">
        <v>80</v>
      </c>
      <c r="I106" s="2" t="s">
        <v>267</v>
      </c>
      <c r="J106" s="60"/>
      <c r="K106" s="61">
        <v>8638.8799999999992</v>
      </c>
      <c r="L106"/>
      <c r="M106" s="63">
        <v>6705</v>
      </c>
      <c r="N106" s="64">
        <f t="shared" si="48"/>
        <v>2011.5</v>
      </c>
      <c r="O106" s="64">
        <f t="shared" si="49"/>
        <v>5183.33</v>
      </c>
      <c r="P106" s="64">
        <f t="shared" si="50"/>
        <v>1521.67</v>
      </c>
      <c r="Q106" s="64">
        <f t="shared" si="51"/>
        <v>228.25</v>
      </c>
      <c r="R106" s="65">
        <f t="shared" si="52"/>
        <v>0.78</v>
      </c>
      <c r="S106" s="65">
        <f t="shared" si="53"/>
        <v>0.18000000000000005</v>
      </c>
      <c r="T106" s="64">
        <f t="shared" si="54"/>
        <v>1555</v>
      </c>
      <c r="U106" s="64">
        <f t="shared" si="55"/>
        <v>233.25</v>
      </c>
      <c r="V106">
        <v>1694</v>
      </c>
      <c r="W106" s="64">
        <f t="shared" si="56"/>
        <v>423.5</v>
      </c>
      <c r="X106" s="27">
        <f t="shared" si="57"/>
        <v>2011.5</v>
      </c>
      <c r="Y106" s="11">
        <f t="shared" si="58"/>
        <v>11302.13</v>
      </c>
      <c r="Z106" s="61">
        <v>6896803736.6700001</v>
      </c>
      <c r="AA106" s="63">
        <v>60418</v>
      </c>
      <c r="AB106" s="27">
        <f t="shared" si="59"/>
        <v>114151.47</v>
      </c>
      <c r="AC106" s="10">
        <f t="shared" si="60"/>
        <v>0.41431200000000001</v>
      </c>
      <c r="AD106" s="63">
        <v>68617</v>
      </c>
      <c r="AE106" s="10">
        <f t="shared" si="61"/>
        <v>0.47208</v>
      </c>
      <c r="AF106" s="10">
        <f t="shared" si="62"/>
        <v>0.56835800000000003</v>
      </c>
      <c r="AG106" s="66">
        <f t="shared" si="63"/>
        <v>0.56835800000000003</v>
      </c>
      <c r="AH106" s="67">
        <f t="shared" si="64"/>
        <v>0.05</v>
      </c>
      <c r="AI106" s="68">
        <f t="shared" si="65"/>
        <v>0.61835800000000007</v>
      </c>
      <c r="AJ106">
        <v>0</v>
      </c>
      <c r="AK106">
        <v>0</v>
      </c>
      <c r="AL106" s="26">
        <f t="shared" si="66"/>
        <v>0</v>
      </c>
      <c r="AM106">
        <v>0</v>
      </c>
      <c r="AN106">
        <v>0</v>
      </c>
      <c r="AO106" s="26">
        <f t="shared" si="67"/>
        <v>0</v>
      </c>
      <c r="AP106" s="26">
        <f t="shared" si="68"/>
        <v>80545488</v>
      </c>
      <c r="AQ106" s="26">
        <f t="shared" si="69"/>
        <v>80545488</v>
      </c>
      <c r="AR106" s="69">
        <v>60258395</v>
      </c>
      <c r="AS106" s="69">
        <f t="shared" si="84"/>
        <v>83706615</v>
      </c>
      <c r="AT106" s="63">
        <v>83706615</v>
      </c>
      <c r="AU106" s="26">
        <f t="shared" si="70"/>
        <v>3161127</v>
      </c>
      <c r="AV106" s="70" t="str">
        <f t="shared" si="71"/>
        <v>No</v>
      </c>
      <c r="AW106" s="69">
        <f t="shared" si="72"/>
        <v>0</v>
      </c>
      <c r="AX106" s="71">
        <f t="shared" si="73"/>
        <v>83706615</v>
      </c>
      <c r="AY106" s="72">
        <f t="shared" si="74"/>
        <v>83706615</v>
      </c>
      <c r="AZ106" s="115">
        <f t="shared" si="75"/>
        <v>0</v>
      </c>
      <c r="BA106" s="115"/>
      <c r="BB106" s="115">
        <f t="shared" si="76"/>
        <v>15078.001806947197</v>
      </c>
      <c r="BC106" s="74"/>
      <c r="BD106" s="74"/>
      <c r="BE106" s="74">
        <f t="shared" si="77"/>
        <v>-3161127</v>
      </c>
      <c r="BF106" s="74">
        <f t="shared" si="78"/>
        <v>-3161127</v>
      </c>
      <c r="BG106" s="74">
        <f t="shared" si="78"/>
        <v>-3161127</v>
      </c>
      <c r="BH106" s="74">
        <f t="shared" si="78"/>
        <v>-3161127</v>
      </c>
      <c r="BI106" s="74">
        <f t="shared" si="78"/>
        <v>-3161127</v>
      </c>
      <c r="BJ106" s="74">
        <f t="shared" si="78"/>
        <v>-3161127</v>
      </c>
      <c r="BK106" s="74">
        <f t="shared" si="78"/>
        <v>-3161127</v>
      </c>
      <c r="BL106" s="74">
        <f t="shared" si="78"/>
        <v>-3161127</v>
      </c>
      <c r="BO106" s="116">
        <f t="shared" si="79"/>
        <v>0</v>
      </c>
      <c r="BP106" s="116">
        <f t="shared" si="79"/>
        <v>-451725.04830000002</v>
      </c>
      <c r="BQ106" s="116">
        <f t="shared" si="79"/>
        <v>-526959.87089999998</v>
      </c>
      <c r="BR106" s="116">
        <f t="shared" si="79"/>
        <v>-632225.4</v>
      </c>
      <c r="BS106" s="116">
        <f t="shared" si="79"/>
        <v>-790281.75</v>
      </c>
      <c r="BT106" s="116">
        <f t="shared" si="79"/>
        <v>-1053603.6291</v>
      </c>
      <c r="BU106" s="116">
        <f t="shared" si="79"/>
        <v>-1580563.5</v>
      </c>
      <c r="BV106" s="116">
        <f t="shared" si="43"/>
        <v>-3161127</v>
      </c>
      <c r="BX106" s="74">
        <f t="shared" si="80"/>
        <v>83706615</v>
      </c>
      <c r="BY106" s="74">
        <f t="shared" si="81"/>
        <v>83254889.951700002</v>
      </c>
      <c r="BZ106" s="74">
        <f t="shared" si="81"/>
        <v>83179655.129099995</v>
      </c>
      <c r="CA106" s="74">
        <f t="shared" si="81"/>
        <v>83074389.599999994</v>
      </c>
      <c r="CB106" s="74">
        <f t="shared" si="81"/>
        <v>82916333.25</v>
      </c>
      <c r="CC106" s="74">
        <f t="shared" si="81"/>
        <v>82653011.370900005</v>
      </c>
      <c r="CD106" s="74">
        <f t="shared" si="81"/>
        <v>82126051.5</v>
      </c>
      <c r="CE106" s="74">
        <f t="shared" si="81"/>
        <v>80545488</v>
      </c>
      <c r="CG106" s="117">
        <f t="shared" si="82"/>
        <v>83706615</v>
      </c>
      <c r="CH106" s="117">
        <f t="shared" si="83"/>
        <v>83706615</v>
      </c>
      <c r="CI106" s="117">
        <f t="shared" si="83"/>
        <v>83706615</v>
      </c>
      <c r="CJ106" s="117">
        <f t="shared" si="83"/>
        <v>83706615</v>
      </c>
      <c r="CK106" s="117">
        <f t="shared" si="83"/>
        <v>83706615</v>
      </c>
      <c r="CL106" s="117">
        <f t="shared" si="83"/>
        <v>83706615</v>
      </c>
      <c r="CM106" s="117">
        <f t="shared" si="83"/>
        <v>83706615</v>
      </c>
      <c r="CN106" s="117">
        <f t="shared" si="83"/>
        <v>83706615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>
        <v>0</v>
      </c>
      <c r="H107" s="6">
        <v>81</v>
      </c>
      <c r="I107" s="2" t="s">
        <v>268</v>
      </c>
      <c r="J107" s="60"/>
      <c r="K107" s="61">
        <v>1124.33</v>
      </c>
      <c r="L107"/>
      <c r="M107" s="63">
        <v>174</v>
      </c>
      <c r="N107" s="64">
        <f t="shared" si="48"/>
        <v>52.2</v>
      </c>
      <c r="O107" s="64">
        <f t="shared" si="49"/>
        <v>674.6</v>
      </c>
      <c r="P107" s="64">
        <f t="shared" si="50"/>
        <v>0</v>
      </c>
      <c r="Q107" s="64">
        <f t="shared" si="51"/>
        <v>0</v>
      </c>
      <c r="R107" s="65">
        <f t="shared" si="52"/>
        <v>0.15</v>
      </c>
      <c r="S107" s="65">
        <f t="shared" si="53"/>
        <v>0</v>
      </c>
      <c r="T107" s="64">
        <f t="shared" si="54"/>
        <v>0</v>
      </c>
      <c r="U107" s="64">
        <f t="shared" si="55"/>
        <v>0</v>
      </c>
      <c r="V107">
        <v>25</v>
      </c>
      <c r="W107" s="64">
        <f t="shared" si="56"/>
        <v>6.25</v>
      </c>
      <c r="X107" s="27">
        <f t="shared" si="57"/>
        <v>52.2</v>
      </c>
      <c r="Y107" s="11">
        <f t="shared" si="58"/>
        <v>1182.78</v>
      </c>
      <c r="Z107" s="61">
        <v>1929109379.3299999</v>
      </c>
      <c r="AA107" s="63">
        <v>7736</v>
      </c>
      <c r="AB107" s="27">
        <f t="shared" si="59"/>
        <v>249367.81</v>
      </c>
      <c r="AC107" s="10">
        <f t="shared" si="60"/>
        <v>0.90507800000000005</v>
      </c>
      <c r="AD107" s="63">
        <v>142750</v>
      </c>
      <c r="AE107" s="10">
        <f t="shared" si="61"/>
        <v>0.98210900000000001</v>
      </c>
      <c r="AF107" s="10">
        <f t="shared" si="62"/>
        <v>7.1813000000000002E-2</v>
      </c>
      <c r="AG107" s="66">
        <f t="shared" si="63"/>
        <v>7.1813000000000002E-2</v>
      </c>
      <c r="AH107" s="67">
        <f t="shared" si="64"/>
        <v>0</v>
      </c>
      <c r="AI107" s="68">
        <f t="shared" si="65"/>
        <v>7.1813000000000002E-2</v>
      </c>
      <c r="AJ107">
        <v>1124</v>
      </c>
      <c r="AK107">
        <v>13</v>
      </c>
      <c r="AL107" s="26">
        <f t="shared" si="66"/>
        <v>1461200</v>
      </c>
      <c r="AM107">
        <v>0</v>
      </c>
      <c r="AN107">
        <v>0</v>
      </c>
      <c r="AO107" s="26">
        <f t="shared" si="67"/>
        <v>0</v>
      </c>
      <c r="AP107" s="26">
        <f t="shared" si="68"/>
        <v>978922</v>
      </c>
      <c r="AQ107" s="26">
        <f t="shared" si="69"/>
        <v>2440122</v>
      </c>
      <c r="AR107" s="69">
        <v>855086</v>
      </c>
      <c r="AS107" s="69">
        <f t="shared" si="84"/>
        <v>2440122</v>
      </c>
      <c r="AT107" s="63">
        <v>2744963</v>
      </c>
      <c r="AU107" s="26">
        <f t="shared" si="70"/>
        <v>304841</v>
      </c>
      <c r="AV107" s="70" t="str">
        <f t="shared" si="71"/>
        <v>No</v>
      </c>
      <c r="AW107" s="69">
        <f t="shared" si="72"/>
        <v>0</v>
      </c>
      <c r="AX107" s="71">
        <f t="shared" si="73"/>
        <v>2744963</v>
      </c>
      <c r="AY107" s="72">
        <f t="shared" si="74"/>
        <v>2744963</v>
      </c>
      <c r="AZ107" s="115">
        <f t="shared" si="75"/>
        <v>0</v>
      </c>
      <c r="BA107" s="115"/>
      <c r="BB107" s="115">
        <f t="shared" si="76"/>
        <v>12124.144601673886</v>
      </c>
      <c r="BC107" s="74"/>
      <c r="BD107" s="74"/>
      <c r="BE107" s="74">
        <f t="shared" si="77"/>
        <v>-304841</v>
      </c>
      <c r="BF107" s="74">
        <f t="shared" si="78"/>
        <v>-304841</v>
      </c>
      <c r="BG107" s="74">
        <f t="shared" si="78"/>
        <v>-261279.2211000002</v>
      </c>
      <c r="BH107" s="74">
        <f t="shared" si="78"/>
        <v>-217723.97494263016</v>
      </c>
      <c r="BI107" s="74">
        <f t="shared" si="78"/>
        <v>-174179.17995410413</v>
      </c>
      <c r="BJ107" s="74">
        <f t="shared" si="78"/>
        <v>-130634.38496557809</v>
      </c>
      <c r="BK107" s="74">
        <f t="shared" si="78"/>
        <v>-87093.944456550758</v>
      </c>
      <c r="BL107" s="74">
        <f t="shared" si="78"/>
        <v>-43546.972228275612</v>
      </c>
      <c r="BO107" s="116">
        <f t="shared" si="79"/>
        <v>0</v>
      </c>
      <c r="BP107" s="116">
        <f t="shared" si="79"/>
        <v>-43561.778899999998</v>
      </c>
      <c r="BQ107" s="116">
        <f t="shared" si="79"/>
        <v>-43555.246157370028</v>
      </c>
      <c r="BR107" s="116">
        <f t="shared" si="79"/>
        <v>-43544.794988526031</v>
      </c>
      <c r="BS107" s="116">
        <f t="shared" si="79"/>
        <v>-43544.794988526031</v>
      </c>
      <c r="BT107" s="116">
        <f t="shared" si="79"/>
        <v>-43540.440509027176</v>
      </c>
      <c r="BU107" s="116">
        <f t="shared" si="79"/>
        <v>-43546.972228275379</v>
      </c>
      <c r="BV107" s="116">
        <f t="shared" si="43"/>
        <v>-43546.972228275612</v>
      </c>
      <c r="BX107" s="74">
        <f t="shared" si="80"/>
        <v>2744963</v>
      </c>
      <c r="BY107" s="74">
        <f t="shared" si="81"/>
        <v>2701401.2211000002</v>
      </c>
      <c r="BZ107" s="74">
        <f t="shared" si="81"/>
        <v>2657845.9749426302</v>
      </c>
      <c r="CA107" s="74">
        <f t="shared" si="81"/>
        <v>2614301.1799541041</v>
      </c>
      <c r="CB107" s="74">
        <f t="shared" si="81"/>
        <v>2570756.3849655781</v>
      </c>
      <c r="CC107" s="74">
        <f t="shared" si="81"/>
        <v>2527215.9444565508</v>
      </c>
      <c r="CD107" s="74">
        <f t="shared" si="81"/>
        <v>2483668.9722282756</v>
      </c>
      <c r="CE107" s="74">
        <f t="shared" si="81"/>
        <v>2440122</v>
      </c>
      <c r="CG107" s="117">
        <f t="shared" si="82"/>
        <v>2744963</v>
      </c>
      <c r="CH107" s="117">
        <f t="shared" si="83"/>
        <v>2701401.2211000002</v>
      </c>
      <c r="CI107" s="117">
        <f t="shared" si="83"/>
        <v>2657845.9749426302</v>
      </c>
      <c r="CJ107" s="117">
        <f t="shared" si="83"/>
        <v>2614301.1799541041</v>
      </c>
      <c r="CK107" s="117">
        <f t="shared" si="83"/>
        <v>2570756.3849655781</v>
      </c>
      <c r="CL107" s="117">
        <f t="shared" si="83"/>
        <v>2527215.9444565508</v>
      </c>
      <c r="CM107" s="117">
        <f t="shared" si="83"/>
        <v>2483668.9722282756</v>
      </c>
      <c r="CN107" s="117">
        <f t="shared" si="83"/>
        <v>2440122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>
        <v>0</v>
      </c>
      <c r="H108" s="6">
        <v>82</v>
      </c>
      <c r="I108" s="2" t="s">
        <v>269</v>
      </c>
      <c r="J108" s="60"/>
      <c r="K108" s="61">
        <v>444.94</v>
      </c>
      <c r="L108"/>
      <c r="M108" s="63">
        <v>83</v>
      </c>
      <c r="N108" s="64">
        <f t="shared" si="48"/>
        <v>24.9</v>
      </c>
      <c r="O108" s="64">
        <f t="shared" si="49"/>
        <v>266.95999999999998</v>
      </c>
      <c r="P108" s="64">
        <f t="shared" si="50"/>
        <v>0</v>
      </c>
      <c r="Q108" s="64">
        <f t="shared" si="51"/>
        <v>0</v>
      </c>
      <c r="R108" s="65">
        <f t="shared" si="52"/>
        <v>0.19</v>
      </c>
      <c r="S108" s="65">
        <f t="shared" si="53"/>
        <v>0</v>
      </c>
      <c r="T108" s="64">
        <f t="shared" si="54"/>
        <v>0</v>
      </c>
      <c r="U108" s="64">
        <f t="shared" si="55"/>
        <v>0</v>
      </c>
      <c r="V108">
        <v>11</v>
      </c>
      <c r="W108" s="64">
        <f t="shared" si="56"/>
        <v>2.75</v>
      </c>
      <c r="X108" s="27">
        <f t="shared" si="57"/>
        <v>24.9</v>
      </c>
      <c r="Y108" s="11">
        <f t="shared" si="58"/>
        <v>472.59</v>
      </c>
      <c r="Z108" s="61">
        <v>889763888.33000004</v>
      </c>
      <c r="AA108" s="63">
        <v>4236</v>
      </c>
      <c r="AB108" s="27">
        <f t="shared" si="59"/>
        <v>210048.13</v>
      </c>
      <c r="AC108" s="10">
        <f t="shared" si="60"/>
        <v>0.76236700000000002</v>
      </c>
      <c r="AD108" s="63">
        <v>113750</v>
      </c>
      <c r="AE108" s="10">
        <f t="shared" si="61"/>
        <v>0.78259100000000004</v>
      </c>
      <c r="AF108" s="10">
        <f t="shared" si="62"/>
        <v>0.23156599999999999</v>
      </c>
      <c r="AG108" s="66">
        <f t="shared" si="63"/>
        <v>0.23156599999999999</v>
      </c>
      <c r="AH108" s="67">
        <f t="shared" si="64"/>
        <v>0</v>
      </c>
      <c r="AI108" s="68">
        <f t="shared" si="65"/>
        <v>0.23156599999999999</v>
      </c>
      <c r="AJ108">
        <v>447</v>
      </c>
      <c r="AK108">
        <v>13</v>
      </c>
      <c r="AL108" s="26">
        <f t="shared" si="66"/>
        <v>581100</v>
      </c>
      <c r="AM108">
        <v>0</v>
      </c>
      <c r="AN108">
        <v>0</v>
      </c>
      <c r="AO108" s="26">
        <f t="shared" si="67"/>
        <v>0</v>
      </c>
      <c r="AP108" s="26">
        <f t="shared" si="68"/>
        <v>1261247</v>
      </c>
      <c r="AQ108" s="26">
        <f t="shared" si="69"/>
        <v>1842347</v>
      </c>
      <c r="AR108" s="69">
        <v>2099315</v>
      </c>
      <c r="AS108" s="69">
        <f t="shared" si="84"/>
        <v>1842347</v>
      </c>
      <c r="AT108" s="63">
        <v>2100359</v>
      </c>
      <c r="AU108" s="26">
        <f t="shared" si="70"/>
        <v>258012</v>
      </c>
      <c r="AV108" s="70" t="str">
        <f t="shared" si="71"/>
        <v>No</v>
      </c>
      <c r="AW108" s="69">
        <f t="shared" si="72"/>
        <v>0</v>
      </c>
      <c r="AX108" s="71">
        <f t="shared" si="73"/>
        <v>2100359</v>
      </c>
      <c r="AY108" s="72">
        <f t="shared" si="74"/>
        <v>2100359</v>
      </c>
      <c r="AZ108" s="115">
        <f t="shared" si="75"/>
        <v>0</v>
      </c>
      <c r="BA108" s="115"/>
      <c r="BB108" s="115">
        <f t="shared" si="76"/>
        <v>12241.200498943677</v>
      </c>
      <c r="BC108" s="74"/>
      <c r="BD108" s="74"/>
      <c r="BE108" s="74">
        <f t="shared" si="77"/>
        <v>-258012</v>
      </c>
      <c r="BF108" s="74">
        <f t="shared" si="78"/>
        <v>-258012</v>
      </c>
      <c r="BG108" s="74">
        <f t="shared" si="78"/>
        <v>-221142.08520000009</v>
      </c>
      <c r="BH108" s="74">
        <f t="shared" si="78"/>
        <v>-184277.6995971601</v>
      </c>
      <c r="BI108" s="74">
        <f t="shared" si="78"/>
        <v>-147422.15967772808</v>
      </c>
      <c r="BJ108" s="74">
        <f t="shared" si="78"/>
        <v>-110566.61975829606</v>
      </c>
      <c r="BK108" s="74">
        <f t="shared" si="78"/>
        <v>-73714.765392855974</v>
      </c>
      <c r="BL108" s="74">
        <f t="shared" si="78"/>
        <v>-36857.382696427871</v>
      </c>
      <c r="BO108" s="116">
        <f t="shared" si="79"/>
        <v>0</v>
      </c>
      <c r="BP108" s="116">
        <f t="shared" si="79"/>
        <v>-36869.914799999999</v>
      </c>
      <c r="BQ108" s="116">
        <f t="shared" si="79"/>
        <v>-36864.385602840011</v>
      </c>
      <c r="BR108" s="116">
        <f t="shared" si="79"/>
        <v>-36855.53991943202</v>
      </c>
      <c r="BS108" s="116">
        <f t="shared" si="79"/>
        <v>-36855.53991943202</v>
      </c>
      <c r="BT108" s="116">
        <f t="shared" si="79"/>
        <v>-36851.854365440078</v>
      </c>
      <c r="BU108" s="116">
        <f t="shared" si="79"/>
        <v>-36857.382696427987</v>
      </c>
      <c r="BV108" s="116">
        <f t="shared" si="43"/>
        <v>-36857.382696427871</v>
      </c>
      <c r="BX108" s="74">
        <f t="shared" si="80"/>
        <v>2100359</v>
      </c>
      <c r="BY108" s="74">
        <f t="shared" si="81"/>
        <v>2063489.0852000001</v>
      </c>
      <c r="BZ108" s="74">
        <f t="shared" si="81"/>
        <v>2026624.6995971601</v>
      </c>
      <c r="CA108" s="74">
        <f t="shared" si="81"/>
        <v>1989769.1596777281</v>
      </c>
      <c r="CB108" s="74">
        <f t="shared" si="81"/>
        <v>1952913.6197582961</v>
      </c>
      <c r="CC108" s="74">
        <f t="shared" si="81"/>
        <v>1916061.765392856</v>
      </c>
      <c r="CD108" s="74">
        <f t="shared" si="81"/>
        <v>1879204.3826964279</v>
      </c>
      <c r="CE108" s="74">
        <f t="shared" si="81"/>
        <v>1842347</v>
      </c>
      <c r="CG108" s="117">
        <f t="shared" si="82"/>
        <v>2100359</v>
      </c>
      <c r="CH108" s="117">
        <f t="shared" si="83"/>
        <v>2063489.0852000001</v>
      </c>
      <c r="CI108" s="117">
        <f t="shared" si="83"/>
        <v>2026624.6995971601</v>
      </c>
      <c r="CJ108" s="117">
        <f t="shared" si="83"/>
        <v>1989769.1596777281</v>
      </c>
      <c r="CK108" s="117">
        <f t="shared" si="83"/>
        <v>1952913.6197582961</v>
      </c>
      <c r="CL108" s="117">
        <f t="shared" si="83"/>
        <v>1916061.765392856</v>
      </c>
      <c r="CM108" s="117">
        <f t="shared" si="83"/>
        <v>1879204.3826964279</v>
      </c>
      <c r="CN108" s="117">
        <f t="shared" si="83"/>
        <v>1842347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>
        <v>26</v>
      </c>
      <c r="H109" s="6">
        <v>83</v>
      </c>
      <c r="I109" s="2" t="s">
        <v>270</v>
      </c>
      <c r="J109" s="60"/>
      <c r="K109" s="61">
        <v>4450.82</v>
      </c>
      <c r="L109"/>
      <c r="M109" s="63">
        <v>2102</v>
      </c>
      <c r="N109" s="64">
        <f t="shared" si="48"/>
        <v>630.6</v>
      </c>
      <c r="O109" s="64">
        <f t="shared" si="49"/>
        <v>2670.49</v>
      </c>
      <c r="P109" s="64">
        <f t="shared" si="50"/>
        <v>0</v>
      </c>
      <c r="Q109" s="64">
        <f t="shared" si="51"/>
        <v>0</v>
      </c>
      <c r="R109" s="65">
        <f t="shared" si="52"/>
        <v>0.47</v>
      </c>
      <c r="S109" s="65">
        <f t="shared" si="53"/>
        <v>0</v>
      </c>
      <c r="T109" s="64">
        <f t="shared" si="54"/>
        <v>0</v>
      </c>
      <c r="U109" s="64">
        <f t="shared" si="55"/>
        <v>0</v>
      </c>
      <c r="V109">
        <v>313</v>
      </c>
      <c r="W109" s="64">
        <f t="shared" si="56"/>
        <v>78.25</v>
      </c>
      <c r="X109" s="27">
        <f t="shared" si="57"/>
        <v>630.6</v>
      </c>
      <c r="Y109" s="11">
        <f t="shared" si="58"/>
        <v>5159.67</v>
      </c>
      <c r="Z109" s="61">
        <v>7324767729.6700001</v>
      </c>
      <c r="AA109" s="63">
        <v>47646</v>
      </c>
      <c r="AB109" s="27">
        <f t="shared" si="59"/>
        <v>153733.10999999999</v>
      </c>
      <c r="AC109" s="10">
        <f t="shared" si="60"/>
        <v>0.55797300000000005</v>
      </c>
      <c r="AD109" s="63">
        <v>73979</v>
      </c>
      <c r="AE109" s="10">
        <f t="shared" si="61"/>
        <v>0.50897000000000003</v>
      </c>
      <c r="AF109" s="10">
        <f t="shared" si="62"/>
        <v>0.45672800000000002</v>
      </c>
      <c r="AG109" s="66">
        <f t="shared" si="63"/>
        <v>0.45672800000000002</v>
      </c>
      <c r="AH109" s="67">
        <f t="shared" si="64"/>
        <v>0</v>
      </c>
      <c r="AI109" s="68">
        <f t="shared" si="65"/>
        <v>0.45672800000000002</v>
      </c>
      <c r="AJ109">
        <v>0</v>
      </c>
      <c r="AK109">
        <v>0</v>
      </c>
      <c r="AL109" s="26">
        <f t="shared" si="66"/>
        <v>0</v>
      </c>
      <c r="AM109">
        <v>0</v>
      </c>
      <c r="AN109">
        <v>0</v>
      </c>
      <c r="AO109" s="26">
        <f t="shared" si="67"/>
        <v>0</v>
      </c>
      <c r="AP109" s="26">
        <f t="shared" si="68"/>
        <v>27159420</v>
      </c>
      <c r="AQ109" s="26">
        <f t="shared" si="69"/>
        <v>27159420</v>
      </c>
      <c r="AR109" s="69">
        <v>19515825</v>
      </c>
      <c r="AS109" s="69">
        <f t="shared" si="84"/>
        <v>28184338</v>
      </c>
      <c r="AT109" s="63">
        <v>28184338</v>
      </c>
      <c r="AU109" s="26">
        <f t="shared" si="70"/>
        <v>1024918</v>
      </c>
      <c r="AV109" s="70" t="str">
        <f t="shared" si="71"/>
        <v>No</v>
      </c>
      <c r="AW109" s="69">
        <f t="shared" si="72"/>
        <v>0</v>
      </c>
      <c r="AX109" s="71">
        <f t="shared" si="73"/>
        <v>28184338</v>
      </c>
      <c r="AY109" s="72">
        <f t="shared" si="74"/>
        <v>28184338</v>
      </c>
      <c r="AZ109" s="115">
        <f t="shared" si="75"/>
        <v>0</v>
      </c>
      <c r="BA109" s="115"/>
      <c r="BB109" s="115">
        <f t="shared" si="76"/>
        <v>13360.503626298076</v>
      </c>
      <c r="BC109" s="74"/>
      <c r="BD109" s="74"/>
      <c r="BE109" s="74">
        <f t="shared" si="77"/>
        <v>-1024918</v>
      </c>
      <c r="BF109" s="74">
        <f t="shared" si="78"/>
        <v>-1024918</v>
      </c>
      <c r="BG109" s="74">
        <f t="shared" si="78"/>
        <v>-1024918</v>
      </c>
      <c r="BH109" s="74">
        <f t="shared" si="78"/>
        <v>-1024918</v>
      </c>
      <c r="BI109" s="74">
        <f t="shared" si="78"/>
        <v>-1024918</v>
      </c>
      <c r="BJ109" s="74">
        <f t="shared" si="78"/>
        <v>-1024918</v>
      </c>
      <c r="BK109" s="74">
        <f t="shared" si="78"/>
        <v>-1024918</v>
      </c>
      <c r="BL109" s="74">
        <f t="shared" si="78"/>
        <v>-1024918</v>
      </c>
      <c r="BO109" s="116">
        <f t="shared" si="79"/>
        <v>0</v>
      </c>
      <c r="BP109" s="116">
        <f t="shared" si="79"/>
        <v>-146460.78219999999</v>
      </c>
      <c r="BQ109" s="116">
        <f t="shared" si="79"/>
        <v>-170853.83059999999</v>
      </c>
      <c r="BR109" s="116">
        <f t="shared" si="79"/>
        <v>-204983.6</v>
      </c>
      <c r="BS109" s="116">
        <f t="shared" si="79"/>
        <v>-256229.5</v>
      </c>
      <c r="BT109" s="116">
        <f t="shared" si="79"/>
        <v>-341605.16940000001</v>
      </c>
      <c r="BU109" s="116">
        <f t="shared" si="79"/>
        <v>-512459</v>
      </c>
      <c r="BV109" s="116">
        <f t="shared" si="43"/>
        <v>-1024918</v>
      </c>
      <c r="BX109" s="74">
        <f t="shared" si="80"/>
        <v>28184338</v>
      </c>
      <c r="BY109" s="74">
        <f t="shared" si="81"/>
        <v>28037877.217799999</v>
      </c>
      <c r="BZ109" s="74">
        <f t="shared" si="81"/>
        <v>28013484.169399999</v>
      </c>
      <c r="CA109" s="74">
        <f t="shared" si="81"/>
        <v>27979354.399999999</v>
      </c>
      <c r="CB109" s="74">
        <f t="shared" si="81"/>
        <v>27928108.5</v>
      </c>
      <c r="CC109" s="74">
        <f t="shared" si="81"/>
        <v>27842732.830600001</v>
      </c>
      <c r="CD109" s="74">
        <f t="shared" si="81"/>
        <v>27671879</v>
      </c>
      <c r="CE109" s="74">
        <f t="shared" si="81"/>
        <v>27159420</v>
      </c>
      <c r="CG109" s="117">
        <f t="shared" si="82"/>
        <v>28184338</v>
      </c>
      <c r="CH109" s="117">
        <f t="shared" si="83"/>
        <v>28184338</v>
      </c>
      <c r="CI109" s="117">
        <f t="shared" si="83"/>
        <v>28184338</v>
      </c>
      <c r="CJ109" s="117">
        <f t="shared" si="83"/>
        <v>28184338</v>
      </c>
      <c r="CK109" s="117">
        <f t="shared" si="83"/>
        <v>28184338</v>
      </c>
      <c r="CL109" s="117">
        <f t="shared" si="83"/>
        <v>28184338</v>
      </c>
      <c r="CM109" s="117">
        <f t="shared" si="83"/>
        <v>28184338</v>
      </c>
      <c r="CN109" s="117">
        <f t="shared" si="83"/>
        <v>28184338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>
        <v>0</v>
      </c>
      <c r="H110" s="6">
        <v>84</v>
      </c>
      <c r="I110" s="2" t="s">
        <v>271</v>
      </c>
      <c r="J110" s="60"/>
      <c r="K110" s="61">
        <v>5162.91</v>
      </c>
      <c r="L110"/>
      <c r="M110" s="63">
        <v>1512</v>
      </c>
      <c r="N110" s="64">
        <f t="shared" si="48"/>
        <v>453.6</v>
      </c>
      <c r="O110" s="64">
        <f t="shared" si="49"/>
        <v>3097.75</v>
      </c>
      <c r="P110" s="64">
        <f t="shared" si="50"/>
        <v>0</v>
      </c>
      <c r="Q110" s="64">
        <f t="shared" si="51"/>
        <v>0</v>
      </c>
      <c r="R110" s="65">
        <f t="shared" si="52"/>
        <v>0.28999999999999998</v>
      </c>
      <c r="S110" s="65">
        <f t="shared" si="53"/>
        <v>0</v>
      </c>
      <c r="T110" s="64">
        <f t="shared" si="54"/>
        <v>0</v>
      </c>
      <c r="U110" s="64">
        <f t="shared" si="55"/>
        <v>0</v>
      </c>
      <c r="V110">
        <v>164</v>
      </c>
      <c r="W110" s="64">
        <f t="shared" si="56"/>
        <v>41</v>
      </c>
      <c r="X110" s="27">
        <f t="shared" si="57"/>
        <v>453.6</v>
      </c>
      <c r="Y110" s="11">
        <f t="shared" si="58"/>
        <v>5657.51</v>
      </c>
      <c r="Z110" s="61">
        <v>13507253692</v>
      </c>
      <c r="AA110" s="63">
        <v>52340</v>
      </c>
      <c r="AB110" s="27">
        <f t="shared" si="59"/>
        <v>258067.51</v>
      </c>
      <c r="AC110" s="10">
        <f t="shared" si="60"/>
        <v>0.93665299999999996</v>
      </c>
      <c r="AD110" s="63">
        <v>109580</v>
      </c>
      <c r="AE110" s="10">
        <f t="shared" si="61"/>
        <v>0.75390199999999996</v>
      </c>
      <c r="AF110" s="10">
        <f t="shared" si="62"/>
        <v>0.118172</v>
      </c>
      <c r="AG110" s="66">
        <f t="shared" si="63"/>
        <v>0.118172</v>
      </c>
      <c r="AH110" s="67">
        <f t="shared" si="64"/>
        <v>0</v>
      </c>
      <c r="AI110" s="68">
        <f t="shared" si="65"/>
        <v>0.118172</v>
      </c>
      <c r="AJ110">
        <v>0</v>
      </c>
      <c r="AK110">
        <v>0</v>
      </c>
      <c r="AL110" s="26">
        <f t="shared" si="66"/>
        <v>0</v>
      </c>
      <c r="AM110">
        <v>0</v>
      </c>
      <c r="AN110">
        <v>0</v>
      </c>
      <c r="AO110" s="26">
        <f t="shared" si="67"/>
        <v>0</v>
      </c>
      <c r="AP110" s="26">
        <f t="shared" si="68"/>
        <v>7705146</v>
      </c>
      <c r="AQ110" s="26">
        <f t="shared" si="69"/>
        <v>7705146</v>
      </c>
      <c r="AR110" s="69">
        <v>10849101</v>
      </c>
      <c r="AS110" s="69">
        <f t="shared" si="84"/>
        <v>7705146</v>
      </c>
      <c r="AT110" s="63">
        <v>9673235</v>
      </c>
      <c r="AU110" s="26">
        <f t="shared" si="70"/>
        <v>1968089</v>
      </c>
      <c r="AV110" s="70" t="str">
        <f t="shared" si="71"/>
        <v>No</v>
      </c>
      <c r="AW110" s="69">
        <f t="shared" si="72"/>
        <v>0</v>
      </c>
      <c r="AX110" s="71">
        <f t="shared" si="73"/>
        <v>9673235</v>
      </c>
      <c r="AY110" s="72">
        <f t="shared" si="74"/>
        <v>9673235</v>
      </c>
      <c r="AZ110" s="115">
        <f t="shared" si="75"/>
        <v>0</v>
      </c>
      <c r="BA110" s="115"/>
      <c r="BB110" s="115">
        <f t="shared" si="76"/>
        <v>12629.079869685895</v>
      </c>
      <c r="BC110" s="74"/>
      <c r="BD110" s="74"/>
      <c r="BE110" s="74">
        <f t="shared" si="77"/>
        <v>-1968089</v>
      </c>
      <c r="BF110" s="74">
        <f t="shared" si="78"/>
        <v>-1968089</v>
      </c>
      <c r="BG110" s="74">
        <f t="shared" si="78"/>
        <v>-1686849.0819000006</v>
      </c>
      <c r="BH110" s="74">
        <f t="shared" si="78"/>
        <v>-1405651.3399472702</v>
      </c>
      <c r="BI110" s="74">
        <f t="shared" si="78"/>
        <v>-1124521.0719578154</v>
      </c>
      <c r="BJ110" s="74">
        <f t="shared" si="78"/>
        <v>-843390.80396836251</v>
      </c>
      <c r="BK110" s="74">
        <f t="shared" si="78"/>
        <v>-562288.64900570735</v>
      </c>
      <c r="BL110" s="74">
        <f t="shared" si="78"/>
        <v>-281144.32450285368</v>
      </c>
      <c r="BO110" s="116">
        <f t="shared" si="79"/>
        <v>0</v>
      </c>
      <c r="BP110" s="116">
        <f t="shared" si="79"/>
        <v>-281239.91810000001</v>
      </c>
      <c r="BQ110" s="116">
        <f t="shared" si="79"/>
        <v>-281197.74195273005</v>
      </c>
      <c r="BR110" s="116">
        <f t="shared" si="79"/>
        <v>-281130.26798945403</v>
      </c>
      <c r="BS110" s="116">
        <f t="shared" si="79"/>
        <v>-281130.26798945386</v>
      </c>
      <c r="BT110" s="116">
        <f t="shared" si="79"/>
        <v>-281102.15496265522</v>
      </c>
      <c r="BU110" s="116">
        <f t="shared" si="79"/>
        <v>-281144.32450285368</v>
      </c>
      <c r="BV110" s="116">
        <f t="shared" si="43"/>
        <v>-281144.32450285368</v>
      </c>
      <c r="BX110" s="74">
        <f t="shared" si="80"/>
        <v>9673235</v>
      </c>
      <c r="BY110" s="74">
        <f t="shared" si="81"/>
        <v>9391995.0819000006</v>
      </c>
      <c r="BZ110" s="74">
        <f t="shared" si="81"/>
        <v>9110797.3399472702</v>
      </c>
      <c r="CA110" s="74">
        <f t="shared" si="81"/>
        <v>8829667.0719578154</v>
      </c>
      <c r="CB110" s="74">
        <f t="shared" si="81"/>
        <v>8548536.8039683625</v>
      </c>
      <c r="CC110" s="74">
        <f t="shared" si="81"/>
        <v>8267434.6490057074</v>
      </c>
      <c r="CD110" s="74">
        <f t="shared" si="81"/>
        <v>7986290.3245028537</v>
      </c>
      <c r="CE110" s="74">
        <f t="shared" si="81"/>
        <v>7705146</v>
      </c>
      <c r="CG110" s="117">
        <f t="shared" si="82"/>
        <v>9673235</v>
      </c>
      <c r="CH110" s="117">
        <f t="shared" si="83"/>
        <v>9391995.0819000006</v>
      </c>
      <c r="CI110" s="117">
        <f t="shared" si="83"/>
        <v>9110797.3399472702</v>
      </c>
      <c r="CJ110" s="117">
        <f t="shared" si="83"/>
        <v>8829667.0719578154</v>
      </c>
      <c r="CK110" s="117">
        <f t="shared" si="83"/>
        <v>8548536.8039683625</v>
      </c>
      <c r="CL110" s="117">
        <f t="shared" si="83"/>
        <v>8267434.6490057074</v>
      </c>
      <c r="CM110" s="117">
        <f t="shared" si="83"/>
        <v>7986290.3245028537</v>
      </c>
      <c r="CN110" s="117">
        <f t="shared" si="83"/>
        <v>7705146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>
        <v>0</v>
      </c>
      <c r="H111" s="6">
        <v>85</v>
      </c>
      <c r="I111" s="2" t="s">
        <v>272</v>
      </c>
      <c r="J111" s="60"/>
      <c r="K111" s="61">
        <v>3430.73</v>
      </c>
      <c r="L111"/>
      <c r="M111" s="63">
        <v>460</v>
      </c>
      <c r="N111" s="64">
        <f t="shared" si="48"/>
        <v>138</v>
      </c>
      <c r="O111" s="64">
        <f t="shared" si="49"/>
        <v>2058.44</v>
      </c>
      <c r="P111" s="64">
        <f t="shared" si="50"/>
        <v>0</v>
      </c>
      <c r="Q111" s="64">
        <f t="shared" si="51"/>
        <v>0</v>
      </c>
      <c r="R111" s="65">
        <f t="shared" si="52"/>
        <v>0.13</v>
      </c>
      <c r="S111" s="65">
        <f t="shared" si="53"/>
        <v>0</v>
      </c>
      <c r="T111" s="64">
        <f t="shared" si="54"/>
        <v>0</v>
      </c>
      <c r="U111" s="64">
        <f t="shared" si="55"/>
        <v>0</v>
      </c>
      <c r="V111">
        <v>103</v>
      </c>
      <c r="W111" s="64">
        <f t="shared" si="56"/>
        <v>25.75</v>
      </c>
      <c r="X111" s="27">
        <f t="shared" si="57"/>
        <v>138</v>
      </c>
      <c r="Y111" s="11">
        <f t="shared" si="58"/>
        <v>3594.48</v>
      </c>
      <c r="Z111" s="61">
        <v>4628365471</v>
      </c>
      <c r="AA111" s="63">
        <v>18833</v>
      </c>
      <c r="AB111" s="27">
        <f t="shared" si="59"/>
        <v>245758.27</v>
      </c>
      <c r="AC111" s="10">
        <f t="shared" si="60"/>
        <v>0.89197700000000002</v>
      </c>
      <c r="AD111" s="63">
        <v>156731</v>
      </c>
      <c r="AE111" s="10">
        <f t="shared" si="61"/>
        <v>1.0782970000000001</v>
      </c>
      <c r="AF111" s="10">
        <f t="shared" si="62"/>
        <v>5.2127E-2</v>
      </c>
      <c r="AG111" s="66">
        <f t="shared" si="63"/>
        <v>5.2127E-2</v>
      </c>
      <c r="AH111" s="67">
        <f t="shared" si="64"/>
        <v>0</v>
      </c>
      <c r="AI111" s="68">
        <f t="shared" si="65"/>
        <v>5.2127E-2</v>
      </c>
      <c r="AJ111">
        <v>0</v>
      </c>
      <c r="AK111">
        <v>0</v>
      </c>
      <c r="AL111" s="26">
        <f t="shared" si="66"/>
        <v>0</v>
      </c>
      <c r="AM111">
        <v>0</v>
      </c>
      <c r="AN111">
        <v>0</v>
      </c>
      <c r="AO111" s="26">
        <f t="shared" si="67"/>
        <v>0</v>
      </c>
      <c r="AP111" s="26">
        <f t="shared" si="68"/>
        <v>2159433</v>
      </c>
      <c r="AQ111" s="26">
        <f t="shared" si="69"/>
        <v>2159433</v>
      </c>
      <c r="AR111" s="69">
        <v>6394518</v>
      </c>
      <c r="AS111" s="69">
        <f t="shared" si="84"/>
        <v>2159433</v>
      </c>
      <c r="AT111" s="63">
        <v>5272935</v>
      </c>
      <c r="AU111" s="26">
        <f t="shared" si="70"/>
        <v>3113502</v>
      </c>
      <c r="AV111" s="70" t="str">
        <f t="shared" si="71"/>
        <v>No</v>
      </c>
      <c r="AW111" s="69">
        <f t="shared" si="72"/>
        <v>0</v>
      </c>
      <c r="AX111" s="71">
        <f t="shared" si="73"/>
        <v>5272935</v>
      </c>
      <c r="AY111" s="72">
        <f t="shared" si="74"/>
        <v>5272935</v>
      </c>
      <c r="AZ111" s="115">
        <f t="shared" si="75"/>
        <v>0</v>
      </c>
      <c r="BA111" s="115"/>
      <c r="BB111" s="115">
        <f t="shared" si="76"/>
        <v>12075.092473030521</v>
      </c>
      <c r="BC111" s="74"/>
      <c r="BD111" s="74"/>
      <c r="BE111" s="74">
        <f t="shared" si="77"/>
        <v>-3113502</v>
      </c>
      <c r="BF111" s="74">
        <f t="shared" si="78"/>
        <v>-3113502</v>
      </c>
      <c r="BG111" s="74">
        <f t="shared" si="78"/>
        <v>-2668582.5641999999</v>
      </c>
      <c r="BH111" s="74">
        <f t="shared" si="78"/>
        <v>-2223729.85074786</v>
      </c>
      <c r="BI111" s="74">
        <f t="shared" si="78"/>
        <v>-1778983.880598288</v>
      </c>
      <c r="BJ111" s="74">
        <f t="shared" si="78"/>
        <v>-1334237.910448716</v>
      </c>
      <c r="BK111" s="74">
        <f t="shared" si="78"/>
        <v>-889536.41489615897</v>
      </c>
      <c r="BL111" s="74">
        <f t="shared" si="78"/>
        <v>-444768.20744807925</v>
      </c>
      <c r="BO111" s="116">
        <f t="shared" si="79"/>
        <v>0</v>
      </c>
      <c r="BP111" s="116">
        <f t="shared" si="79"/>
        <v>-444919.43579999998</v>
      </c>
      <c r="BQ111" s="116">
        <f t="shared" si="79"/>
        <v>-444852.71345213993</v>
      </c>
      <c r="BR111" s="116">
        <f t="shared" si="79"/>
        <v>-444745.97014957201</v>
      </c>
      <c r="BS111" s="116">
        <f t="shared" si="79"/>
        <v>-444745.97014957201</v>
      </c>
      <c r="BT111" s="116">
        <f t="shared" si="79"/>
        <v>-444701.49555255705</v>
      </c>
      <c r="BU111" s="116">
        <f t="shared" si="79"/>
        <v>-444768.20744807948</v>
      </c>
      <c r="BV111" s="116">
        <f t="shared" si="43"/>
        <v>-444768.20744807925</v>
      </c>
      <c r="BX111" s="74">
        <f t="shared" si="80"/>
        <v>5272935</v>
      </c>
      <c r="BY111" s="74">
        <f t="shared" si="81"/>
        <v>4828015.5641999999</v>
      </c>
      <c r="BZ111" s="74">
        <f t="shared" si="81"/>
        <v>4383162.85074786</v>
      </c>
      <c r="CA111" s="74">
        <f t="shared" si="81"/>
        <v>3938416.880598288</v>
      </c>
      <c r="CB111" s="74">
        <f t="shared" si="81"/>
        <v>3493670.910448716</v>
      </c>
      <c r="CC111" s="74">
        <f t="shared" si="81"/>
        <v>3048969.414896159</v>
      </c>
      <c r="CD111" s="74">
        <f t="shared" si="81"/>
        <v>2604201.2074480793</v>
      </c>
      <c r="CE111" s="74">
        <f t="shared" si="81"/>
        <v>2159433</v>
      </c>
      <c r="CG111" s="117">
        <f t="shared" si="82"/>
        <v>5272935</v>
      </c>
      <c r="CH111" s="117">
        <f t="shared" si="83"/>
        <v>4828015.5641999999</v>
      </c>
      <c r="CI111" s="117">
        <f t="shared" si="83"/>
        <v>4383162.85074786</v>
      </c>
      <c r="CJ111" s="117">
        <f t="shared" si="83"/>
        <v>3938416.880598288</v>
      </c>
      <c r="CK111" s="117">
        <f t="shared" si="83"/>
        <v>3493670.910448716</v>
      </c>
      <c r="CL111" s="117">
        <f t="shared" si="83"/>
        <v>3048969.414896159</v>
      </c>
      <c r="CM111" s="117">
        <f t="shared" si="83"/>
        <v>2604201.2074480793</v>
      </c>
      <c r="CN111" s="117">
        <f t="shared" si="83"/>
        <v>2159433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>
        <v>0</v>
      </c>
      <c r="H112" s="6">
        <v>86</v>
      </c>
      <c r="I112" s="2" t="s">
        <v>273</v>
      </c>
      <c r="J112" s="60"/>
      <c r="K112" s="61">
        <v>2075.59</v>
      </c>
      <c r="L112"/>
      <c r="M112" s="63">
        <v>941</v>
      </c>
      <c r="N112" s="64">
        <f t="shared" si="48"/>
        <v>282.3</v>
      </c>
      <c r="O112" s="64">
        <f t="shared" si="49"/>
        <v>1245.3499999999999</v>
      </c>
      <c r="P112" s="64">
        <f t="shared" si="50"/>
        <v>0</v>
      </c>
      <c r="Q112" s="64">
        <f t="shared" si="51"/>
        <v>0</v>
      </c>
      <c r="R112" s="65">
        <f t="shared" si="52"/>
        <v>0.45</v>
      </c>
      <c r="S112" s="65">
        <f t="shared" si="53"/>
        <v>0</v>
      </c>
      <c r="T112" s="64">
        <f t="shared" si="54"/>
        <v>0</v>
      </c>
      <c r="U112" s="64">
        <f t="shared" si="55"/>
        <v>0</v>
      </c>
      <c r="V112">
        <v>90</v>
      </c>
      <c r="W112" s="64">
        <f t="shared" si="56"/>
        <v>22.5</v>
      </c>
      <c r="X112" s="27">
        <f t="shared" si="57"/>
        <v>282.3</v>
      </c>
      <c r="Y112" s="11">
        <f t="shared" si="58"/>
        <v>2380.3900000000003</v>
      </c>
      <c r="Z112" s="61">
        <v>2845068250</v>
      </c>
      <c r="AA112" s="63">
        <v>18006</v>
      </c>
      <c r="AB112" s="27">
        <f t="shared" si="59"/>
        <v>158006.68</v>
      </c>
      <c r="AC112" s="10">
        <f t="shared" si="60"/>
        <v>0.57348399999999999</v>
      </c>
      <c r="AD112" s="63">
        <v>87752</v>
      </c>
      <c r="AE112" s="10">
        <f t="shared" si="61"/>
        <v>0.60372700000000001</v>
      </c>
      <c r="AF112" s="10">
        <f t="shared" si="62"/>
        <v>0.41744300000000001</v>
      </c>
      <c r="AG112" s="66">
        <f t="shared" si="63"/>
        <v>0.41744300000000001</v>
      </c>
      <c r="AH112" s="67">
        <f t="shared" si="64"/>
        <v>0</v>
      </c>
      <c r="AI112" s="68">
        <f t="shared" si="65"/>
        <v>0.41744300000000001</v>
      </c>
      <c r="AJ112">
        <v>0</v>
      </c>
      <c r="AK112">
        <v>0</v>
      </c>
      <c r="AL112" s="26">
        <f t="shared" si="66"/>
        <v>0</v>
      </c>
      <c r="AM112">
        <v>0</v>
      </c>
      <c r="AN112">
        <v>0</v>
      </c>
      <c r="AO112" s="26">
        <f t="shared" si="67"/>
        <v>0</v>
      </c>
      <c r="AP112" s="26">
        <f t="shared" si="68"/>
        <v>11452129</v>
      </c>
      <c r="AQ112" s="26">
        <f t="shared" si="69"/>
        <v>11452129</v>
      </c>
      <c r="AR112" s="69">
        <v>12589621</v>
      </c>
      <c r="AS112" s="69">
        <f t="shared" si="84"/>
        <v>11452129</v>
      </c>
      <c r="AT112" s="63">
        <v>12802864</v>
      </c>
      <c r="AU112" s="26">
        <f t="shared" si="70"/>
        <v>1350735</v>
      </c>
      <c r="AV112" s="70" t="str">
        <f t="shared" si="71"/>
        <v>No</v>
      </c>
      <c r="AW112" s="69">
        <f t="shared" si="72"/>
        <v>0</v>
      </c>
      <c r="AX112" s="71">
        <f t="shared" si="73"/>
        <v>12802864</v>
      </c>
      <c r="AY112" s="72">
        <f t="shared" si="74"/>
        <v>12802864</v>
      </c>
      <c r="AZ112" s="115">
        <f t="shared" si="75"/>
        <v>0</v>
      </c>
      <c r="BA112" s="115"/>
      <c r="BB112" s="115">
        <f t="shared" si="76"/>
        <v>13217.444076142207</v>
      </c>
      <c r="BC112" s="74"/>
      <c r="BD112" s="74"/>
      <c r="BE112" s="74">
        <f t="shared" si="77"/>
        <v>-1350735</v>
      </c>
      <c r="BF112" s="74">
        <f t="shared" si="78"/>
        <v>-1350735</v>
      </c>
      <c r="BG112" s="74">
        <f t="shared" si="78"/>
        <v>-1157714.9684999995</v>
      </c>
      <c r="BH112" s="74">
        <f t="shared" si="78"/>
        <v>-964723.88325105049</v>
      </c>
      <c r="BI112" s="74">
        <f t="shared" si="78"/>
        <v>-771779.10660083964</v>
      </c>
      <c r="BJ112" s="74">
        <f t="shared" si="78"/>
        <v>-578834.32995063066</v>
      </c>
      <c r="BK112" s="74">
        <f t="shared" si="78"/>
        <v>-385908.84777808562</v>
      </c>
      <c r="BL112" s="74">
        <f t="shared" si="78"/>
        <v>-192954.42388904281</v>
      </c>
      <c r="BO112" s="116">
        <f t="shared" si="79"/>
        <v>0</v>
      </c>
      <c r="BP112" s="116">
        <f t="shared" si="79"/>
        <v>-193020.03150000001</v>
      </c>
      <c r="BQ112" s="116">
        <f t="shared" si="79"/>
        <v>-192991.08524894991</v>
      </c>
      <c r="BR112" s="116">
        <f t="shared" si="79"/>
        <v>-192944.77665021011</v>
      </c>
      <c r="BS112" s="116">
        <f t="shared" si="79"/>
        <v>-192944.77665020991</v>
      </c>
      <c r="BT112" s="116">
        <f t="shared" si="79"/>
        <v>-192925.48217254519</v>
      </c>
      <c r="BU112" s="116">
        <f t="shared" si="79"/>
        <v>-192954.42388904281</v>
      </c>
      <c r="BV112" s="116">
        <f t="shared" si="43"/>
        <v>-192954.42388904281</v>
      </c>
      <c r="BX112" s="74">
        <f t="shared" si="80"/>
        <v>12802864</v>
      </c>
      <c r="BY112" s="74">
        <f t="shared" si="81"/>
        <v>12609843.968499999</v>
      </c>
      <c r="BZ112" s="74">
        <f t="shared" si="81"/>
        <v>12416852.88325105</v>
      </c>
      <c r="CA112" s="74">
        <f t="shared" si="81"/>
        <v>12223908.10660084</v>
      </c>
      <c r="CB112" s="74">
        <f t="shared" si="81"/>
        <v>12030963.329950631</v>
      </c>
      <c r="CC112" s="74">
        <f t="shared" si="81"/>
        <v>11838037.847778086</v>
      </c>
      <c r="CD112" s="74">
        <f t="shared" si="81"/>
        <v>11645083.423889043</v>
      </c>
      <c r="CE112" s="74">
        <f t="shared" si="81"/>
        <v>11452129</v>
      </c>
      <c r="CG112" s="117">
        <f t="shared" si="82"/>
        <v>12802864</v>
      </c>
      <c r="CH112" s="117">
        <f t="shared" si="83"/>
        <v>12609843.968499999</v>
      </c>
      <c r="CI112" s="117">
        <f t="shared" si="83"/>
        <v>12416852.88325105</v>
      </c>
      <c r="CJ112" s="117">
        <f t="shared" si="83"/>
        <v>12223908.10660084</v>
      </c>
      <c r="CK112" s="117">
        <f t="shared" si="83"/>
        <v>12030963.329950631</v>
      </c>
      <c r="CL112" s="117">
        <f t="shared" si="83"/>
        <v>11838037.847778086</v>
      </c>
      <c r="CM112" s="117">
        <f t="shared" si="83"/>
        <v>11645083.423889043</v>
      </c>
      <c r="CN112" s="117">
        <f t="shared" si="83"/>
        <v>11452129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>
        <v>0</v>
      </c>
      <c r="H113" s="6">
        <v>87</v>
      </c>
      <c r="I113" s="2" t="s">
        <v>274</v>
      </c>
      <c r="J113" s="60"/>
      <c r="K113" s="61">
        <v>218.86</v>
      </c>
      <c r="L113"/>
      <c r="M113" s="63">
        <v>68</v>
      </c>
      <c r="N113" s="64">
        <f t="shared" si="48"/>
        <v>20.399999999999999</v>
      </c>
      <c r="O113" s="64">
        <f t="shared" si="49"/>
        <v>131.32</v>
      </c>
      <c r="P113" s="64">
        <f t="shared" si="50"/>
        <v>0</v>
      </c>
      <c r="Q113" s="64">
        <f t="shared" si="51"/>
        <v>0</v>
      </c>
      <c r="R113" s="65">
        <f t="shared" si="52"/>
        <v>0.31</v>
      </c>
      <c r="S113" s="65">
        <f t="shared" si="53"/>
        <v>0</v>
      </c>
      <c r="T113" s="64">
        <f t="shared" si="54"/>
        <v>0</v>
      </c>
      <c r="U113" s="64">
        <f t="shared" si="55"/>
        <v>0</v>
      </c>
      <c r="V113">
        <v>10</v>
      </c>
      <c r="W113" s="64">
        <f t="shared" si="56"/>
        <v>2.5</v>
      </c>
      <c r="X113" s="27">
        <f t="shared" si="57"/>
        <v>20.399999999999999</v>
      </c>
      <c r="Y113" s="11">
        <f t="shared" si="58"/>
        <v>241.76000000000002</v>
      </c>
      <c r="Z113" s="61">
        <v>738974293.66999996</v>
      </c>
      <c r="AA113" s="63">
        <v>2100</v>
      </c>
      <c r="AB113" s="27">
        <f t="shared" si="59"/>
        <v>351892.52</v>
      </c>
      <c r="AC113" s="10">
        <f t="shared" si="60"/>
        <v>1.27719</v>
      </c>
      <c r="AD113" s="63">
        <v>111000</v>
      </c>
      <c r="AE113" s="10">
        <f t="shared" si="61"/>
        <v>0.76367200000000002</v>
      </c>
      <c r="AF113" s="10">
        <f t="shared" si="62"/>
        <v>-0.12313499999999999</v>
      </c>
      <c r="AG113" s="66">
        <f t="shared" si="63"/>
        <v>0.01</v>
      </c>
      <c r="AH113" s="67">
        <f t="shared" si="64"/>
        <v>0</v>
      </c>
      <c r="AI113" s="68">
        <f t="shared" si="65"/>
        <v>0.01</v>
      </c>
      <c r="AJ113">
        <v>218</v>
      </c>
      <c r="AK113">
        <v>13</v>
      </c>
      <c r="AL113" s="26">
        <f t="shared" si="66"/>
        <v>283400</v>
      </c>
      <c r="AM113">
        <v>0</v>
      </c>
      <c r="AN113">
        <v>0</v>
      </c>
      <c r="AO113" s="26">
        <f t="shared" si="67"/>
        <v>0</v>
      </c>
      <c r="AP113" s="26">
        <f t="shared" si="68"/>
        <v>27863</v>
      </c>
      <c r="AQ113" s="26">
        <f t="shared" si="69"/>
        <v>311263</v>
      </c>
      <c r="AR113" s="69">
        <v>102178</v>
      </c>
      <c r="AS113" s="69">
        <f t="shared" si="84"/>
        <v>311263</v>
      </c>
      <c r="AT113" s="63">
        <v>311169</v>
      </c>
      <c r="AU113" s="26">
        <f t="shared" si="70"/>
        <v>94</v>
      </c>
      <c r="AV113" s="70" t="str">
        <f t="shared" si="71"/>
        <v>Yes</v>
      </c>
      <c r="AW113" s="69">
        <f t="shared" si="72"/>
        <v>94</v>
      </c>
      <c r="AX113" s="71">
        <f t="shared" si="73"/>
        <v>311263</v>
      </c>
      <c r="AY113" s="72">
        <f t="shared" si="74"/>
        <v>311263</v>
      </c>
      <c r="AZ113" s="115">
        <f t="shared" si="75"/>
        <v>94</v>
      </c>
      <c r="BA113" s="115"/>
      <c r="BB113" s="115">
        <f t="shared" si="76"/>
        <v>12730.896463492643</v>
      </c>
      <c r="BC113" s="74"/>
      <c r="BD113" s="74"/>
      <c r="BE113" s="74">
        <f t="shared" si="77"/>
        <v>0</v>
      </c>
      <c r="BF113" s="74">
        <f t="shared" si="78"/>
        <v>0</v>
      </c>
      <c r="BG113" s="74">
        <f t="shared" si="78"/>
        <v>0</v>
      </c>
      <c r="BH113" s="74">
        <f t="shared" si="78"/>
        <v>0</v>
      </c>
      <c r="BI113" s="74">
        <f t="shared" si="78"/>
        <v>0</v>
      </c>
      <c r="BJ113" s="74">
        <f t="shared" si="78"/>
        <v>0</v>
      </c>
      <c r="BK113" s="74">
        <f t="shared" si="78"/>
        <v>0</v>
      </c>
      <c r="BL113" s="74">
        <f t="shared" si="78"/>
        <v>0</v>
      </c>
      <c r="BO113" s="116">
        <f t="shared" si="79"/>
        <v>0</v>
      </c>
      <c r="BP113" s="116">
        <f t="shared" si="79"/>
        <v>0</v>
      </c>
      <c r="BQ113" s="116">
        <f t="shared" si="79"/>
        <v>0</v>
      </c>
      <c r="BR113" s="116">
        <f t="shared" si="79"/>
        <v>0</v>
      </c>
      <c r="BS113" s="116">
        <f t="shared" si="79"/>
        <v>0</v>
      </c>
      <c r="BT113" s="116">
        <f t="shared" si="79"/>
        <v>0</v>
      </c>
      <c r="BU113" s="116">
        <f t="shared" si="79"/>
        <v>0</v>
      </c>
      <c r="BV113" s="116">
        <f t="shared" si="43"/>
        <v>0</v>
      </c>
      <c r="BX113" s="74">
        <f t="shared" si="80"/>
        <v>311263</v>
      </c>
      <c r="BY113" s="74">
        <f t="shared" si="81"/>
        <v>311263</v>
      </c>
      <c r="BZ113" s="74">
        <f t="shared" si="81"/>
        <v>311263</v>
      </c>
      <c r="CA113" s="74">
        <f t="shared" si="81"/>
        <v>311263</v>
      </c>
      <c r="CB113" s="74">
        <f t="shared" si="81"/>
        <v>311263</v>
      </c>
      <c r="CC113" s="74">
        <f t="shared" si="81"/>
        <v>311263</v>
      </c>
      <c r="CD113" s="74">
        <f t="shared" si="81"/>
        <v>311263</v>
      </c>
      <c r="CE113" s="74">
        <f t="shared" si="81"/>
        <v>311263</v>
      </c>
      <c r="CG113" s="117">
        <f t="shared" si="82"/>
        <v>311263</v>
      </c>
      <c r="CH113" s="117">
        <f t="shared" si="83"/>
        <v>311263</v>
      </c>
      <c r="CI113" s="117">
        <f t="shared" si="83"/>
        <v>311263</v>
      </c>
      <c r="CJ113" s="117">
        <f t="shared" si="83"/>
        <v>311263</v>
      </c>
      <c r="CK113" s="117">
        <f t="shared" si="83"/>
        <v>311263</v>
      </c>
      <c r="CL113" s="117">
        <f t="shared" si="83"/>
        <v>311263</v>
      </c>
      <c r="CM113" s="117">
        <f t="shared" si="83"/>
        <v>311263</v>
      </c>
      <c r="CN113" s="117">
        <f t="shared" si="83"/>
        <v>311263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>
        <v>21</v>
      </c>
      <c r="H114" s="6">
        <v>88</v>
      </c>
      <c r="I114" s="2" t="s">
        <v>275</v>
      </c>
      <c r="J114" s="60"/>
      <c r="K114" s="61">
        <v>4426.9799999999996</v>
      </c>
      <c r="L114"/>
      <c r="M114" s="63">
        <v>2454</v>
      </c>
      <c r="N114" s="64">
        <f t="shared" si="48"/>
        <v>736.2</v>
      </c>
      <c r="O114" s="64">
        <f t="shared" si="49"/>
        <v>2656.19</v>
      </c>
      <c r="P114" s="64">
        <f t="shared" si="50"/>
        <v>0</v>
      </c>
      <c r="Q114" s="64">
        <f t="shared" si="51"/>
        <v>0</v>
      </c>
      <c r="R114" s="65">
        <f t="shared" si="52"/>
        <v>0.55000000000000004</v>
      </c>
      <c r="S114" s="65">
        <f t="shared" si="53"/>
        <v>0</v>
      </c>
      <c r="T114" s="64">
        <f t="shared" si="54"/>
        <v>0</v>
      </c>
      <c r="U114" s="64">
        <f t="shared" si="55"/>
        <v>0</v>
      </c>
      <c r="V114">
        <v>587</v>
      </c>
      <c r="W114" s="64">
        <f t="shared" si="56"/>
        <v>146.75</v>
      </c>
      <c r="X114" s="27">
        <f t="shared" si="57"/>
        <v>736.2</v>
      </c>
      <c r="Y114" s="11">
        <f t="shared" si="58"/>
        <v>5309.9299999999994</v>
      </c>
      <c r="Z114" s="61">
        <v>3715175263.3299999</v>
      </c>
      <c r="AA114" s="63">
        <v>31634</v>
      </c>
      <c r="AB114" s="27">
        <f t="shared" si="59"/>
        <v>117442.48</v>
      </c>
      <c r="AC114" s="10">
        <f t="shared" si="60"/>
        <v>0.42625600000000002</v>
      </c>
      <c r="AD114" s="63">
        <v>92184</v>
      </c>
      <c r="AE114" s="10">
        <f t="shared" si="61"/>
        <v>0.63421899999999998</v>
      </c>
      <c r="AF114" s="10">
        <f t="shared" si="62"/>
        <v>0.511355</v>
      </c>
      <c r="AG114" s="66">
        <f t="shared" si="63"/>
        <v>0.511355</v>
      </c>
      <c r="AH114" s="67">
        <f t="shared" si="64"/>
        <v>0</v>
      </c>
      <c r="AI114" s="68">
        <f t="shared" si="65"/>
        <v>0.511355</v>
      </c>
      <c r="AJ114">
        <v>0</v>
      </c>
      <c r="AK114">
        <v>0</v>
      </c>
      <c r="AL114" s="26">
        <f t="shared" si="66"/>
        <v>0</v>
      </c>
      <c r="AM114">
        <v>0</v>
      </c>
      <c r="AN114">
        <v>0</v>
      </c>
      <c r="AO114" s="26">
        <f t="shared" si="67"/>
        <v>0</v>
      </c>
      <c r="AP114" s="26">
        <f t="shared" si="68"/>
        <v>31293363</v>
      </c>
      <c r="AQ114" s="26">
        <f t="shared" si="69"/>
        <v>31293363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70"/>
        <v>2803223</v>
      </c>
      <c r="AV114" s="70" t="str">
        <f t="shared" si="71"/>
        <v>No</v>
      </c>
      <c r="AW114" s="69">
        <f t="shared" si="72"/>
        <v>0</v>
      </c>
      <c r="AX114" s="71">
        <f t="shared" si="73"/>
        <v>34096586</v>
      </c>
      <c r="AY114" s="72">
        <f t="shared" si="74"/>
        <v>34096586</v>
      </c>
      <c r="AZ114" s="115">
        <f t="shared" si="75"/>
        <v>0</v>
      </c>
      <c r="BA114" s="115"/>
      <c r="BB114" s="115">
        <f t="shared" si="76"/>
        <v>13823.632193956151</v>
      </c>
      <c r="BC114" s="74"/>
      <c r="BD114" s="74"/>
      <c r="BE114" s="74">
        <f t="shared" si="77"/>
        <v>-2803223</v>
      </c>
      <c r="BF114" s="74">
        <f t="shared" si="78"/>
        <v>-2803223</v>
      </c>
      <c r="BG114" s="74">
        <f t="shared" si="78"/>
        <v>-2803223</v>
      </c>
      <c r="BH114" s="74">
        <f t="shared" si="78"/>
        <v>-2803223</v>
      </c>
      <c r="BI114" s="74">
        <f t="shared" si="78"/>
        <v>-2803223</v>
      </c>
      <c r="BJ114" s="74">
        <f t="shared" si="78"/>
        <v>-2803223</v>
      </c>
      <c r="BK114" s="74">
        <f t="shared" si="78"/>
        <v>-2803223</v>
      </c>
      <c r="BL114" s="74">
        <f t="shared" si="78"/>
        <v>-2803223</v>
      </c>
      <c r="BO114" s="116">
        <f t="shared" si="79"/>
        <v>0</v>
      </c>
      <c r="BP114" s="116">
        <f t="shared" si="79"/>
        <v>-400580.56670000002</v>
      </c>
      <c r="BQ114" s="116">
        <f t="shared" si="79"/>
        <v>-467297.27409999998</v>
      </c>
      <c r="BR114" s="116">
        <f t="shared" si="79"/>
        <v>-560644.6</v>
      </c>
      <c r="BS114" s="116">
        <f t="shared" si="79"/>
        <v>-700805.75</v>
      </c>
      <c r="BT114" s="116">
        <f t="shared" si="79"/>
        <v>-934314.22589999996</v>
      </c>
      <c r="BU114" s="116">
        <f t="shared" si="79"/>
        <v>-1401611.5</v>
      </c>
      <c r="BV114" s="116">
        <f t="shared" si="43"/>
        <v>-2803223</v>
      </c>
      <c r="BX114" s="74">
        <f t="shared" si="80"/>
        <v>34096586</v>
      </c>
      <c r="BY114" s="74">
        <f t="shared" si="81"/>
        <v>33696005.433300003</v>
      </c>
      <c r="BZ114" s="74">
        <f t="shared" si="81"/>
        <v>33629288.725900002</v>
      </c>
      <c r="CA114" s="74">
        <f t="shared" si="81"/>
        <v>33535941.399999999</v>
      </c>
      <c r="CB114" s="74">
        <f t="shared" si="81"/>
        <v>33395780.25</v>
      </c>
      <c r="CC114" s="74">
        <f t="shared" si="81"/>
        <v>33162271.774099998</v>
      </c>
      <c r="CD114" s="74">
        <f t="shared" si="81"/>
        <v>32694974.5</v>
      </c>
      <c r="CE114" s="74">
        <f t="shared" si="81"/>
        <v>31293363</v>
      </c>
      <c r="CG114" s="117">
        <f t="shared" si="82"/>
        <v>34096586</v>
      </c>
      <c r="CH114" s="117">
        <f t="shared" si="83"/>
        <v>34096586</v>
      </c>
      <c r="CI114" s="117">
        <f t="shared" si="83"/>
        <v>34096586</v>
      </c>
      <c r="CJ114" s="117">
        <f t="shared" si="83"/>
        <v>34096586</v>
      </c>
      <c r="CK114" s="117">
        <f t="shared" si="83"/>
        <v>34096586</v>
      </c>
      <c r="CL114" s="117">
        <f t="shared" si="83"/>
        <v>34096586</v>
      </c>
      <c r="CM114" s="117">
        <f t="shared" si="83"/>
        <v>34096586</v>
      </c>
      <c r="CN114" s="117">
        <f t="shared" si="83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>
        <v>3</v>
      </c>
      <c r="H115" s="6">
        <v>89</v>
      </c>
      <c r="I115" s="2" t="s">
        <v>276</v>
      </c>
      <c r="J115" s="60"/>
      <c r="K115" s="61">
        <v>11161.52</v>
      </c>
      <c r="L115"/>
      <c r="M115" s="63">
        <v>8300</v>
      </c>
      <c r="N115" s="64">
        <f t="shared" si="48"/>
        <v>2490</v>
      </c>
      <c r="O115" s="64">
        <f t="shared" si="49"/>
        <v>6696.91</v>
      </c>
      <c r="P115" s="64">
        <f t="shared" si="50"/>
        <v>1603.0900000000001</v>
      </c>
      <c r="Q115" s="64">
        <f t="shared" si="51"/>
        <v>240.46</v>
      </c>
      <c r="R115" s="65">
        <f t="shared" si="52"/>
        <v>0.74</v>
      </c>
      <c r="S115" s="65">
        <f t="shared" si="53"/>
        <v>0.14000000000000001</v>
      </c>
      <c r="T115" s="64">
        <f t="shared" si="54"/>
        <v>1562.61</v>
      </c>
      <c r="U115" s="64">
        <f t="shared" si="55"/>
        <v>234.39</v>
      </c>
      <c r="V115">
        <v>2127</v>
      </c>
      <c r="W115" s="64">
        <f t="shared" si="56"/>
        <v>531.75</v>
      </c>
      <c r="X115" s="27">
        <f t="shared" si="57"/>
        <v>2490</v>
      </c>
      <c r="Y115" s="11">
        <f t="shared" si="58"/>
        <v>14423.73</v>
      </c>
      <c r="Z115" s="61">
        <v>6126566265.3299999</v>
      </c>
      <c r="AA115" s="63">
        <v>73301</v>
      </c>
      <c r="AB115" s="27">
        <f t="shared" si="59"/>
        <v>83580.94</v>
      </c>
      <c r="AC115" s="10">
        <f t="shared" si="60"/>
        <v>0.30335600000000001</v>
      </c>
      <c r="AD115" s="63">
        <v>57036</v>
      </c>
      <c r="AE115" s="10">
        <f t="shared" si="61"/>
        <v>0.392403</v>
      </c>
      <c r="AF115" s="10">
        <f t="shared" si="62"/>
        <v>0.66993000000000003</v>
      </c>
      <c r="AG115" s="66">
        <f t="shared" si="63"/>
        <v>0.66993000000000003</v>
      </c>
      <c r="AH115" s="67">
        <f t="shared" si="64"/>
        <v>0.06</v>
      </c>
      <c r="AI115" s="68">
        <f t="shared" si="65"/>
        <v>0.72992999999999997</v>
      </c>
      <c r="AJ115">
        <v>0</v>
      </c>
      <c r="AK115">
        <v>0</v>
      </c>
      <c r="AL115" s="26">
        <f t="shared" si="66"/>
        <v>0</v>
      </c>
      <c r="AM115">
        <v>0</v>
      </c>
      <c r="AN115">
        <v>0</v>
      </c>
      <c r="AO115" s="26">
        <f t="shared" si="67"/>
        <v>0</v>
      </c>
      <c r="AP115" s="26">
        <f t="shared" si="68"/>
        <v>121338810</v>
      </c>
      <c r="AQ115" s="26">
        <f t="shared" si="69"/>
        <v>121338810</v>
      </c>
      <c r="AR115" s="69">
        <v>86195269</v>
      </c>
      <c r="AS115" s="69">
        <f t="shared" si="84"/>
        <v>124491915</v>
      </c>
      <c r="AT115" s="63">
        <v>124491915</v>
      </c>
      <c r="AU115" s="26">
        <f t="shared" si="70"/>
        <v>3153105</v>
      </c>
      <c r="AV115" s="70" t="str">
        <f t="shared" si="71"/>
        <v>No</v>
      </c>
      <c r="AW115" s="69">
        <f t="shared" si="72"/>
        <v>0</v>
      </c>
      <c r="AX115" s="71">
        <f t="shared" si="73"/>
        <v>124491915</v>
      </c>
      <c r="AY115" s="72">
        <f t="shared" si="74"/>
        <v>124491915</v>
      </c>
      <c r="AZ115" s="115">
        <f t="shared" si="75"/>
        <v>0</v>
      </c>
      <c r="BA115" s="115"/>
      <c r="BB115" s="115">
        <f t="shared" si="76"/>
        <v>14893.445359592599</v>
      </c>
      <c r="BC115" s="74"/>
      <c r="BD115" s="74"/>
      <c r="BE115" s="74">
        <f t="shared" si="77"/>
        <v>-3153105</v>
      </c>
      <c r="BF115" s="74">
        <f t="shared" si="78"/>
        <v>-3153105</v>
      </c>
      <c r="BG115" s="74">
        <f t="shared" si="78"/>
        <v>-3153105</v>
      </c>
      <c r="BH115" s="74">
        <f t="shared" si="78"/>
        <v>-3153105</v>
      </c>
      <c r="BI115" s="74">
        <f t="shared" si="78"/>
        <v>-3153105</v>
      </c>
      <c r="BJ115" s="74">
        <f t="shared" si="78"/>
        <v>-3153105</v>
      </c>
      <c r="BK115" s="74">
        <f t="shared" si="78"/>
        <v>-3153105</v>
      </c>
      <c r="BL115" s="74">
        <f t="shared" si="78"/>
        <v>-3153105</v>
      </c>
      <c r="BO115" s="116">
        <f t="shared" si="79"/>
        <v>0</v>
      </c>
      <c r="BP115" s="116">
        <f t="shared" si="79"/>
        <v>-450578.70449999999</v>
      </c>
      <c r="BQ115" s="116">
        <f t="shared" si="79"/>
        <v>-525622.60349999997</v>
      </c>
      <c r="BR115" s="116">
        <f t="shared" si="79"/>
        <v>-630621</v>
      </c>
      <c r="BS115" s="116">
        <f t="shared" si="79"/>
        <v>-788276.25</v>
      </c>
      <c r="BT115" s="116">
        <f t="shared" si="79"/>
        <v>-1050929.8965</v>
      </c>
      <c r="BU115" s="116">
        <f t="shared" si="79"/>
        <v>-1576552.5</v>
      </c>
      <c r="BV115" s="116">
        <f t="shared" si="43"/>
        <v>-3153105</v>
      </c>
      <c r="BX115" s="74">
        <f t="shared" si="80"/>
        <v>124491915</v>
      </c>
      <c r="BY115" s="74">
        <f t="shared" si="81"/>
        <v>124041336.2955</v>
      </c>
      <c r="BZ115" s="74">
        <f t="shared" si="81"/>
        <v>123966292.39650001</v>
      </c>
      <c r="CA115" s="74">
        <f t="shared" si="81"/>
        <v>123861294</v>
      </c>
      <c r="CB115" s="74">
        <f t="shared" si="81"/>
        <v>123703638.75</v>
      </c>
      <c r="CC115" s="74">
        <f t="shared" si="81"/>
        <v>123440985.10349999</v>
      </c>
      <c r="CD115" s="74">
        <f t="shared" si="81"/>
        <v>122915362.5</v>
      </c>
      <c r="CE115" s="74">
        <f t="shared" si="81"/>
        <v>121338810</v>
      </c>
      <c r="CG115" s="117">
        <f t="shared" si="82"/>
        <v>124491915</v>
      </c>
      <c r="CH115" s="117">
        <f t="shared" si="83"/>
        <v>124491915</v>
      </c>
      <c r="CI115" s="117">
        <f t="shared" si="83"/>
        <v>124491915</v>
      </c>
      <c r="CJ115" s="117">
        <f t="shared" si="83"/>
        <v>124491915</v>
      </c>
      <c r="CK115" s="117">
        <f t="shared" si="83"/>
        <v>124491915</v>
      </c>
      <c r="CL115" s="117">
        <f t="shared" si="83"/>
        <v>124491915</v>
      </c>
      <c r="CM115" s="117">
        <f t="shared" si="83"/>
        <v>124491915</v>
      </c>
      <c r="CN115" s="117">
        <f t="shared" si="83"/>
        <v>124491915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>
        <v>0</v>
      </c>
      <c r="H116" s="6">
        <v>90</v>
      </c>
      <c r="I116" s="2" t="s">
        <v>277</v>
      </c>
      <c r="J116" s="60"/>
      <c r="K116" s="61">
        <v>4065.42</v>
      </c>
      <c r="L116"/>
      <c r="M116" s="63">
        <v>5</v>
      </c>
      <c r="N116" s="64">
        <f t="shared" si="48"/>
        <v>1.5</v>
      </c>
      <c r="O116" s="64">
        <f t="shared" si="49"/>
        <v>2439.25</v>
      </c>
      <c r="P116" s="64">
        <f t="shared" si="50"/>
        <v>0</v>
      </c>
      <c r="Q116" s="64">
        <f t="shared" si="51"/>
        <v>0</v>
      </c>
      <c r="R116" s="65">
        <f t="shared" si="52"/>
        <v>0</v>
      </c>
      <c r="S116" s="65">
        <f t="shared" si="53"/>
        <v>0</v>
      </c>
      <c r="T116" s="64">
        <f t="shared" si="54"/>
        <v>0</v>
      </c>
      <c r="U116" s="64">
        <f t="shared" si="55"/>
        <v>0</v>
      </c>
      <c r="V116">
        <v>20</v>
      </c>
      <c r="W116" s="64">
        <f t="shared" si="56"/>
        <v>5</v>
      </c>
      <c r="X116" s="27">
        <f t="shared" si="57"/>
        <v>1.5</v>
      </c>
      <c r="Y116" s="11">
        <f t="shared" si="58"/>
        <v>4071.92</v>
      </c>
      <c r="Z116" s="61">
        <v>14321073212.33</v>
      </c>
      <c r="AA116" s="63">
        <v>20704</v>
      </c>
      <c r="AB116" s="27">
        <f t="shared" si="59"/>
        <v>691705.62</v>
      </c>
      <c r="AC116" s="10">
        <f t="shared" si="60"/>
        <v>2.5105379999999999</v>
      </c>
      <c r="AD116" s="63">
        <v>250000</v>
      </c>
      <c r="AE116" s="10">
        <f t="shared" si="61"/>
        <v>1.719981</v>
      </c>
      <c r="AF116" s="10">
        <f t="shared" si="62"/>
        <v>-1.273371</v>
      </c>
      <c r="AG116" s="66">
        <f t="shared" si="63"/>
        <v>0.01</v>
      </c>
      <c r="AH116" s="67">
        <f t="shared" si="64"/>
        <v>0</v>
      </c>
      <c r="AI116" s="68">
        <f t="shared" si="65"/>
        <v>0.01</v>
      </c>
      <c r="AJ116">
        <v>0</v>
      </c>
      <c r="AK116">
        <v>0</v>
      </c>
      <c r="AL116" s="26">
        <f t="shared" si="66"/>
        <v>0</v>
      </c>
      <c r="AM116">
        <v>0</v>
      </c>
      <c r="AN116">
        <v>0</v>
      </c>
      <c r="AO116" s="26">
        <f t="shared" si="67"/>
        <v>0</v>
      </c>
      <c r="AP116" s="26">
        <f t="shared" si="68"/>
        <v>469289</v>
      </c>
      <c r="AQ116" s="26">
        <f t="shared" si="69"/>
        <v>469289</v>
      </c>
      <c r="AR116" s="69">
        <v>339590</v>
      </c>
      <c r="AS116" s="69">
        <f t="shared" si="84"/>
        <v>469289</v>
      </c>
      <c r="AT116" s="63">
        <v>473399</v>
      </c>
      <c r="AU116" s="26">
        <f t="shared" si="70"/>
        <v>4110</v>
      </c>
      <c r="AV116" s="70" t="str">
        <f t="shared" si="71"/>
        <v>No</v>
      </c>
      <c r="AW116" s="69">
        <f t="shared" si="72"/>
        <v>0</v>
      </c>
      <c r="AX116" s="71">
        <f t="shared" si="73"/>
        <v>473399</v>
      </c>
      <c r="AY116" s="72">
        <f t="shared" si="74"/>
        <v>473399</v>
      </c>
      <c r="AZ116" s="115">
        <f t="shared" si="75"/>
        <v>0</v>
      </c>
      <c r="BA116" s="115"/>
      <c r="BB116" s="115">
        <f t="shared" si="76"/>
        <v>11543.426755415185</v>
      </c>
      <c r="BC116" s="74"/>
      <c r="BD116" s="74"/>
      <c r="BE116" s="74">
        <f t="shared" si="77"/>
        <v>-4110</v>
      </c>
      <c r="BF116" s="74">
        <f t="shared" si="78"/>
        <v>-4110</v>
      </c>
      <c r="BG116" s="74">
        <f t="shared" si="78"/>
        <v>-3522.6809999999823</v>
      </c>
      <c r="BH116" s="74">
        <f t="shared" si="78"/>
        <v>-2935.45007729996</v>
      </c>
      <c r="BI116" s="74">
        <f t="shared" si="78"/>
        <v>-2348.3600618399796</v>
      </c>
      <c r="BJ116" s="74">
        <f t="shared" si="78"/>
        <v>-1761.2700463799993</v>
      </c>
      <c r="BK116" s="74">
        <f t="shared" si="78"/>
        <v>-1174.2387399215368</v>
      </c>
      <c r="BL116" s="74">
        <f t="shared" si="78"/>
        <v>-587.11936996073928</v>
      </c>
      <c r="BO116" s="116">
        <f t="shared" si="79"/>
        <v>0</v>
      </c>
      <c r="BP116" s="116">
        <f t="shared" si="79"/>
        <v>-587.31899999999996</v>
      </c>
      <c r="BQ116" s="116">
        <f t="shared" si="79"/>
        <v>-587.230922699997</v>
      </c>
      <c r="BR116" s="116">
        <f t="shared" si="79"/>
        <v>-587.09001545999206</v>
      </c>
      <c r="BS116" s="116">
        <f t="shared" si="79"/>
        <v>-587.0900154599949</v>
      </c>
      <c r="BT116" s="116">
        <f t="shared" si="79"/>
        <v>-587.03130645845374</v>
      </c>
      <c r="BU116" s="116">
        <f t="shared" si="79"/>
        <v>-587.11936996076838</v>
      </c>
      <c r="BV116" s="116">
        <f t="shared" si="43"/>
        <v>-587.11936996073928</v>
      </c>
      <c r="BX116" s="74">
        <f t="shared" si="80"/>
        <v>473399</v>
      </c>
      <c r="BY116" s="74">
        <f t="shared" si="81"/>
        <v>472811.68099999998</v>
      </c>
      <c r="BZ116" s="74">
        <f t="shared" si="81"/>
        <v>472224.45007729996</v>
      </c>
      <c r="CA116" s="74">
        <f t="shared" si="81"/>
        <v>471637.36006183998</v>
      </c>
      <c r="CB116" s="74">
        <f t="shared" si="81"/>
        <v>471050.27004638</v>
      </c>
      <c r="CC116" s="74">
        <f t="shared" si="81"/>
        <v>470463.23873992154</v>
      </c>
      <c r="CD116" s="74">
        <f t="shared" si="81"/>
        <v>469876.11936996074</v>
      </c>
      <c r="CE116" s="74">
        <f t="shared" si="81"/>
        <v>469289</v>
      </c>
      <c r="CG116" s="117">
        <f t="shared" si="82"/>
        <v>473399</v>
      </c>
      <c r="CH116" s="117">
        <f t="shared" si="83"/>
        <v>472811.68099999998</v>
      </c>
      <c r="CI116" s="117">
        <f t="shared" si="83"/>
        <v>472224.45007729996</v>
      </c>
      <c r="CJ116" s="117">
        <f t="shared" si="83"/>
        <v>471637.36006183998</v>
      </c>
      <c r="CK116" s="117">
        <f t="shared" si="83"/>
        <v>471050.27004638</v>
      </c>
      <c r="CL116" s="117">
        <f t="shared" si="83"/>
        <v>470463.23873992154</v>
      </c>
      <c r="CM116" s="117">
        <f t="shared" si="83"/>
        <v>469876.11936996074</v>
      </c>
      <c r="CN116" s="117">
        <f t="shared" si="83"/>
        <v>469289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>
        <v>0</v>
      </c>
      <c r="H117" s="6">
        <v>91</v>
      </c>
      <c r="I117" s="2" t="s">
        <v>278</v>
      </c>
      <c r="J117" s="60"/>
      <c r="K117" s="61">
        <v>2041.28</v>
      </c>
      <c r="L117"/>
      <c r="M117" s="63">
        <v>409</v>
      </c>
      <c r="N117" s="64">
        <f t="shared" si="48"/>
        <v>122.7</v>
      </c>
      <c r="O117" s="64">
        <f t="shared" si="49"/>
        <v>1224.77</v>
      </c>
      <c r="P117" s="64">
        <f t="shared" si="50"/>
        <v>0</v>
      </c>
      <c r="Q117" s="64">
        <f t="shared" si="51"/>
        <v>0</v>
      </c>
      <c r="R117" s="65">
        <f t="shared" si="52"/>
        <v>0.2</v>
      </c>
      <c r="S117" s="65">
        <f t="shared" si="53"/>
        <v>0</v>
      </c>
      <c r="T117" s="64">
        <f t="shared" si="54"/>
        <v>0</v>
      </c>
      <c r="U117" s="64">
        <f t="shared" si="55"/>
        <v>0</v>
      </c>
      <c r="V117">
        <v>91</v>
      </c>
      <c r="W117" s="64">
        <f t="shared" si="56"/>
        <v>22.75</v>
      </c>
      <c r="X117" s="27">
        <f t="shared" si="57"/>
        <v>122.7</v>
      </c>
      <c r="Y117" s="11">
        <f t="shared" si="58"/>
        <v>2186.73</v>
      </c>
      <c r="Z117" s="61">
        <v>3706065413.3299999</v>
      </c>
      <c r="AA117" s="63">
        <v>13558</v>
      </c>
      <c r="AB117" s="27">
        <f t="shared" si="59"/>
        <v>273348.98</v>
      </c>
      <c r="AC117" s="10">
        <f t="shared" si="60"/>
        <v>0.99211700000000003</v>
      </c>
      <c r="AD117" s="63">
        <v>143864</v>
      </c>
      <c r="AE117" s="10">
        <f t="shared" si="61"/>
        <v>0.98977300000000001</v>
      </c>
      <c r="AF117" s="10">
        <f t="shared" si="62"/>
        <v>8.5859999999999999E-3</v>
      </c>
      <c r="AG117" s="66">
        <f t="shared" si="63"/>
        <v>0.01</v>
      </c>
      <c r="AH117" s="67">
        <f t="shared" si="64"/>
        <v>0</v>
      </c>
      <c r="AI117" s="68">
        <f t="shared" si="65"/>
        <v>0.01</v>
      </c>
      <c r="AJ117">
        <v>0</v>
      </c>
      <c r="AK117">
        <v>0</v>
      </c>
      <c r="AL117" s="26">
        <f t="shared" si="66"/>
        <v>0</v>
      </c>
      <c r="AM117">
        <v>0</v>
      </c>
      <c r="AN117">
        <v>0</v>
      </c>
      <c r="AO117" s="26">
        <f t="shared" si="67"/>
        <v>0</v>
      </c>
      <c r="AP117" s="26">
        <f t="shared" si="68"/>
        <v>252021</v>
      </c>
      <c r="AQ117" s="26">
        <f t="shared" si="69"/>
        <v>252021</v>
      </c>
      <c r="AR117" s="69">
        <v>4338569</v>
      </c>
      <c r="AS117" s="69">
        <f t="shared" si="84"/>
        <v>252021</v>
      </c>
      <c r="AT117" s="63">
        <v>3481120</v>
      </c>
      <c r="AU117" s="26">
        <f t="shared" si="70"/>
        <v>3229099</v>
      </c>
      <c r="AV117" s="70" t="str">
        <f t="shared" si="71"/>
        <v>No</v>
      </c>
      <c r="AW117" s="69">
        <f t="shared" si="72"/>
        <v>0</v>
      </c>
      <c r="AX117" s="71">
        <f t="shared" si="73"/>
        <v>3481120</v>
      </c>
      <c r="AY117" s="72">
        <f t="shared" si="74"/>
        <v>3481120</v>
      </c>
      <c r="AZ117" s="115">
        <f t="shared" si="75"/>
        <v>0</v>
      </c>
      <c r="BA117" s="115"/>
      <c r="BB117" s="115">
        <f t="shared" si="76"/>
        <v>12346.20593451168</v>
      </c>
      <c r="BC117" s="74"/>
      <c r="BD117" s="74"/>
      <c r="BE117" s="74">
        <f t="shared" si="77"/>
        <v>-3229099</v>
      </c>
      <c r="BF117" s="74">
        <f t="shared" si="78"/>
        <v>-3229099</v>
      </c>
      <c r="BG117" s="74">
        <f t="shared" si="78"/>
        <v>-2767660.7529000002</v>
      </c>
      <c r="BH117" s="74">
        <f t="shared" si="78"/>
        <v>-2306291.70539157</v>
      </c>
      <c r="BI117" s="74">
        <f t="shared" si="78"/>
        <v>-1845033.364313256</v>
      </c>
      <c r="BJ117" s="74">
        <f t="shared" si="78"/>
        <v>-1383775.023234942</v>
      </c>
      <c r="BK117" s="74">
        <f t="shared" si="78"/>
        <v>-922562.80799073586</v>
      </c>
      <c r="BL117" s="74">
        <f t="shared" si="78"/>
        <v>-461281.40399536793</v>
      </c>
      <c r="BO117" s="116">
        <f t="shared" si="79"/>
        <v>0</v>
      </c>
      <c r="BP117" s="116">
        <f t="shared" si="79"/>
        <v>-461438.24709999998</v>
      </c>
      <c r="BQ117" s="116">
        <f t="shared" si="79"/>
        <v>-461369.04750842997</v>
      </c>
      <c r="BR117" s="116">
        <f t="shared" si="79"/>
        <v>-461258.341078314</v>
      </c>
      <c r="BS117" s="116">
        <f t="shared" si="79"/>
        <v>-461258.341078314</v>
      </c>
      <c r="BT117" s="116">
        <f t="shared" si="79"/>
        <v>-461212.21524420613</v>
      </c>
      <c r="BU117" s="116">
        <f t="shared" si="79"/>
        <v>-461281.40399536793</v>
      </c>
      <c r="BV117" s="116">
        <f t="shared" si="43"/>
        <v>-461281.40399536793</v>
      </c>
      <c r="BX117" s="74">
        <f t="shared" si="80"/>
        <v>3481120</v>
      </c>
      <c r="BY117" s="74">
        <f t="shared" si="81"/>
        <v>3019681.7529000002</v>
      </c>
      <c r="BZ117" s="74">
        <f t="shared" si="81"/>
        <v>2558312.70539157</v>
      </c>
      <c r="CA117" s="74">
        <f t="shared" si="81"/>
        <v>2097054.364313256</v>
      </c>
      <c r="CB117" s="74">
        <f t="shared" si="81"/>
        <v>1635796.023234942</v>
      </c>
      <c r="CC117" s="74">
        <f t="shared" si="81"/>
        <v>1174583.8079907359</v>
      </c>
      <c r="CD117" s="74">
        <f t="shared" si="81"/>
        <v>713302.40399536793</v>
      </c>
      <c r="CE117" s="74">
        <f t="shared" si="81"/>
        <v>252021</v>
      </c>
      <c r="CG117" s="117">
        <f t="shared" si="82"/>
        <v>3481120</v>
      </c>
      <c r="CH117" s="117">
        <f t="shared" si="83"/>
        <v>3019681.7529000002</v>
      </c>
      <c r="CI117" s="117">
        <f t="shared" si="83"/>
        <v>2558312.70539157</v>
      </c>
      <c r="CJ117" s="117">
        <f t="shared" si="83"/>
        <v>2097054.364313256</v>
      </c>
      <c r="CK117" s="117">
        <f t="shared" si="83"/>
        <v>1635796.023234942</v>
      </c>
      <c r="CL117" s="117">
        <f t="shared" si="83"/>
        <v>1174583.8079907359</v>
      </c>
      <c r="CM117" s="117">
        <f t="shared" si="83"/>
        <v>713302.40399536793</v>
      </c>
      <c r="CN117" s="117">
        <f t="shared" si="83"/>
        <v>252021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>
        <v>0</v>
      </c>
      <c r="H118" s="6">
        <v>92</v>
      </c>
      <c r="I118" s="2" t="s">
        <v>279</v>
      </c>
      <c r="J118" s="60"/>
      <c r="K118" s="61">
        <v>786.04</v>
      </c>
      <c r="L118"/>
      <c r="M118" s="63">
        <v>172</v>
      </c>
      <c r="N118" s="64">
        <f t="shared" si="48"/>
        <v>51.6</v>
      </c>
      <c r="O118" s="64">
        <f t="shared" si="49"/>
        <v>471.62</v>
      </c>
      <c r="P118" s="64">
        <f t="shared" si="50"/>
        <v>0</v>
      </c>
      <c r="Q118" s="64">
        <f t="shared" si="51"/>
        <v>0</v>
      </c>
      <c r="R118" s="65">
        <f t="shared" si="52"/>
        <v>0.22</v>
      </c>
      <c r="S118" s="65">
        <f t="shared" si="53"/>
        <v>0</v>
      </c>
      <c r="T118" s="64">
        <f t="shared" si="54"/>
        <v>0</v>
      </c>
      <c r="U118" s="64">
        <f t="shared" si="55"/>
        <v>0</v>
      </c>
      <c r="V118">
        <v>7</v>
      </c>
      <c r="W118" s="64">
        <f t="shared" si="56"/>
        <v>1.75</v>
      </c>
      <c r="X118" s="27">
        <f t="shared" si="57"/>
        <v>51.6</v>
      </c>
      <c r="Y118" s="11">
        <f t="shared" si="58"/>
        <v>839.39</v>
      </c>
      <c r="Z118" s="61">
        <v>1288634776</v>
      </c>
      <c r="AA118" s="63">
        <v>6684</v>
      </c>
      <c r="AB118" s="27">
        <f t="shared" si="59"/>
        <v>192793.95</v>
      </c>
      <c r="AC118" s="10">
        <f t="shared" si="60"/>
        <v>0.69974400000000003</v>
      </c>
      <c r="AD118" s="63">
        <v>116618</v>
      </c>
      <c r="AE118" s="10">
        <f t="shared" si="61"/>
        <v>0.80232300000000001</v>
      </c>
      <c r="AF118" s="10">
        <f t="shared" si="62"/>
        <v>0.269482</v>
      </c>
      <c r="AG118" s="66">
        <f t="shared" si="63"/>
        <v>0.269482</v>
      </c>
      <c r="AH118" s="67">
        <f t="shared" si="64"/>
        <v>0</v>
      </c>
      <c r="AI118" s="68">
        <f t="shared" si="65"/>
        <v>0.269482</v>
      </c>
      <c r="AJ118">
        <v>373</v>
      </c>
      <c r="AK118">
        <v>6</v>
      </c>
      <c r="AL118" s="26">
        <f t="shared" si="66"/>
        <v>223800</v>
      </c>
      <c r="AM118">
        <v>0</v>
      </c>
      <c r="AN118">
        <v>0</v>
      </c>
      <c r="AO118" s="26">
        <f t="shared" si="67"/>
        <v>0</v>
      </c>
      <c r="AP118" s="26">
        <f t="shared" si="68"/>
        <v>2606961</v>
      </c>
      <c r="AQ118" s="26">
        <f t="shared" si="69"/>
        <v>2830761</v>
      </c>
      <c r="AR118" s="69">
        <v>3113169</v>
      </c>
      <c r="AS118" s="69">
        <f t="shared" si="84"/>
        <v>2830761</v>
      </c>
      <c r="AT118" s="63">
        <v>3011733</v>
      </c>
      <c r="AU118" s="26">
        <f t="shared" si="70"/>
        <v>180972</v>
      </c>
      <c r="AV118" s="70" t="str">
        <f t="shared" si="71"/>
        <v>No</v>
      </c>
      <c r="AW118" s="69">
        <f t="shared" si="72"/>
        <v>0</v>
      </c>
      <c r="AX118" s="71">
        <f t="shared" si="73"/>
        <v>3011733</v>
      </c>
      <c r="AY118" s="72">
        <f t="shared" si="74"/>
        <v>3011733</v>
      </c>
      <c r="AZ118" s="115">
        <f t="shared" si="75"/>
        <v>0</v>
      </c>
      <c r="BA118" s="115"/>
      <c r="BB118" s="115">
        <f t="shared" si="76"/>
        <v>12307.223232914355</v>
      </c>
      <c r="BC118" s="74"/>
      <c r="BD118" s="74"/>
      <c r="BE118" s="74">
        <f t="shared" si="77"/>
        <v>-180972</v>
      </c>
      <c r="BF118" s="74">
        <f t="shared" si="78"/>
        <v>-180972</v>
      </c>
      <c r="BG118" s="74">
        <f t="shared" si="78"/>
        <v>-155111.10119999992</v>
      </c>
      <c r="BH118" s="74">
        <f t="shared" si="78"/>
        <v>-129254.0806299597</v>
      </c>
      <c r="BI118" s="74">
        <f t="shared" si="78"/>
        <v>-103403.26450396795</v>
      </c>
      <c r="BJ118" s="74">
        <f t="shared" si="78"/>
        <v>-77552.448377976194</v>
      </c>
      <c r="BK118" s="74">
        <f t="shared" si="78"/>
        <v>-51704.217333596665</v>
      </c>
      <c r="BL118" s="74">
        <f t="shared" si="78"/>
        <v>-25852.1086667981</v>
      </c>
      <c r="BO118" s="116">
        <f t="shared" si="79"/>
        <v>0</v>
      </c>
      <c r="BP118" s="116">
        <f t="shared" si="79"/>
        <v>-25860.898799999999</v>
      </c>
      <c r="BQ118" s="116">
        <f t="shared" si="79"/>
        <v>-25857.020570039986</v>
      </c>
      <c r="BR118" s="116">
        <f t="shared" si="79"/>
        <v>-25850.816125991943</v>
      </c>
      <c r="BS118" s="116">
        <f t="shared" si="79"/>
        <v>-25850.816125991987</v>
      </c>
      <c r="BT118" s="116">
        <f t="shared" si="79"/>
        <v>-25848.231044379463</v>
      </c>
      <c r="BU118" s="116">
        <f t="shared" si="79"/>
        <v>-25852.108666798333</v>
      </c>
      <c r="BV118" s="116">
        <f t="shared" si="43"/>
        <v>-25852.1086667981</v>
      </c>
      <c r="BX118" s="74">
        <f t="shared" si="80"/>
        <v>3011733</v>
      </c>
      <c r="BY118" s="74">
        <f t="shared" si="81"/>
        <v>2985872.1011999999</v>
      </c>
      <c r="BZ118" s="74">
        <f t="shared" si="81"/>
        <v>2960015.0806299597</v>
      </c>
      <c r="CA118" s="74">
        <f t="shared" si="81"/>
        <v>2934164.2645039679</v>
      </c>
      <c r="CB118" s="74">
        <f t="shared" si="81"/>
        <v>2908313.4483779762</v>
      </c>
      <c r="CC118" s="74">
        <f t="shared" si="81"/>
        <v>2882465.2173335967</v>
      </c>
      <c r="CD118" s="74">
        <f t="shared" si="81"/>
        <v>2856613.1086667981</v>
      </c>
      <c r="CE118" s="74">
        <f t="shared" si="81"/>
        <v>2830761</v>
      </c>
      <c r="CG118" s="117">
        <f t="shared" si="82"/>
        <v>3011733</v>
      </c>
      <c r="CH118" s="117">
        <f t="shared" si="83"/>
        <v>2985872.1011999999</v>
      </c>
      <c r="CI118" s="117">
        <f t="shared" si="83"/>
        <v>2960015.0806299597</v>
      </c>
      <c r="CJ118" s="117">
        <f t="shared" si="83"/>
        <v>2934164.2645039679</v>
      </c>
      <c r="CK118" s="117">
        <f t="shared" si="83"/>
        <v>2908313.4483779762</v>
      </c>
      <c r="CL118" s="117">
        <f t="shared" si="83"/>
        <v>2882465.2173335967</v>
      </c>
      <c r="CM118" s="117">
        <f t="shared" si="83"/>
        <v>2856613.1086667981</v>
      </c>
      <c r="CN118" s="117">
        <f t="shared" si="83"/>
        <v>2830761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>
        <v>6</v>
      </c>
      <c r="H119" s="6">
        <v>93</v>
      </c>
      <c r="I119" s="2" t="s">
        <v>280</v>
      </c>
      <c r="J119" s="60"/>
      <c r="K119" s="61">
        <v>16097.48</v>
      </c>
      <c r="L119"/>
      <c r="M119" s="63">
        <v>12546</v>
      </c>
      <c r="N119" s="64">
        <f t="shared" si="48"/>
        <v>3763.8</v>
      </c>
      <c r="O119" s="64">
        <f t="shared" si="49"/>
        <v>9658.49</v>
      </c>
      <c r="P119" s="64">
        <f t="shared" si="50"/>
        <v>2887.51</v>
      </c>
      <c r="Q119" s="64">
        <f t="shared" si="51"/>
        <v>433.13</v>
      </c>
      <c r="R119" s="65">
        <f t="shared" si="52"/>
        <v>0.78</v>
      </c>
      <c r="S119" s="65">
        <f t="shared" si="53"/>
        <v>0.18000000000000005</v>
      </c>
      <c r="T119" s="64">
        <f t="shared" si="54"/>
        <v>2897.55</v>
      </c>
      <c r="U119" s="64">
        <f t="shared" si="55"/>
        <v>434.63</v>
      </c>
      <c r="V119">
        <v>4028</v>
      </c>
      <c r="W119" s="64">
        <f t="shared" si="56"/>
        <v>1007</v>
      </c>
      <c r="X119" s="27">
        <f t="shared" si="57"/>
        <v>3763.8</v>
      </c>
      <c r="Y119" s="11">
        <f t="shared" si="58"/>
        <v>21301.41</v>
      </c>
      <c r="Z119" s="61">
        <v>15628800265</v>
      </c>
      <c r="AA119" s="63">
        <v>132893</v>
      </c>
      <c r="AB119" s="27">
        <f t="shared" si="59"/>
        <v>117604.39</v>
      </c>
      <c r="AC119" s="10">
        <f t="shared" si="60"/>
        <v>0.426844</v>
      </c>
      <c r="AD119" s="63">
        <v>53771</v>
      </c>
      <c r="AE119" s="10">
        <f t="shared" si="61"/>
        <v>0.36993999999999999</v>
      </c>
      <c r="AF119" s="10">
        <f t="shared" si="62"/>
        <v>0.59022699999999995</v>
      </c>
      <c r="AG119" s="66">
        <f t="shared" si="63"/>
        <v>0.59022699999999995</v>
      </c>
      <c r="AH119" s="67">
        <f t="shared" si="64"/>
        <v>0.05</v>
      </c>
      <c r="AI119" s="68">
        <f t="shared" si="65"/>
        <v>0.64022699999999999</v>
      </c>
      <c r="AJ119">
        <v>0</v>
      </c>
      <c r="AK119">
        <v>0</v>
      </c>
      <c r="AL119" s="26">
        <f t="shared" si="66"/>
        <v>0</v>
      </c>
      <c r="AM119">
        <v>0</v>
      </c>
      <c r="AN119">
        <v>0</v>
      </c>
      <c r="AO119" s="26">
        <f t="shared" si="67"/>
        <v>0</v>
      </c>
      <c r="AP119" s="26">
        <f t="shared" si="68"/>
        <v>157174928</v>
      </c>
      <c r="AQ119" s="26">
        <f t="shared" si="69"/>
        <v>157174928</v>
      </c>
      <c r="AR119" s="69">
        <v>154301977</v>
      </c>
      <c r="AS119" s="69">
        <f t="shared" si="84"/>
        <v>170824330</v>
      </c>
      <c r="AT119" s="63">
        <v>170824330</v>
      </c>
      <c r="AU119" s="26">
        <f t="shared" si="70"/>
        <v>13649402</v>
      </c>
      <c r="AV119" s="70" t="str">
        <f t="shared" si="71"/>
        <v>No</v>
      </c>
      <c r="AW119" s="69">
        <f t="shared" si="72"/>
        <v>0</v>
      </c>
      <c r="AX119" s="71">
        <f t="shared" si="73"/>
        <v>170824330</v>
      </c>
      <c r="AY119" s="72">
        <f t="shared" si="74"/>
        <v>170824330</v>
      </c>
      <c r="AZ119" s="115">
        <f t="shared" si="75"/>
        <v>0</v>
      </c>
      <c r="BA119" s="115"/>
      <c r="BB119" s="115">
        <f t="shared" si="76"/>
        <v>15250.756655700146</v>
      </c>
      <c r="BC119" s="74"/>
      <c r="BD119" s="74"/>
      <c r="BE119" s="74">
        <f t="shared" si="77"/>
        <v>-13649402</v>
      </c>
      <c r="BF119" s="74">
        <f t="shared" si="78"/>
        <v>-13649402</v>
      </c>
      <c r="BG119" s="74">
        <f t="shared" si="78"/>
        <v>-13649402</v>
      </c>
      <c r="BH119" s="74">
        <f t="shared" si="78"/>
        <v>-13649402</v>
      </c>
      <c r="BI119" s="74">
        <f t="shared" si="78"/>
        <v>-13649402</v>
      </c>
      <c r="BJ119" s="74">
        <f t="shared" si="78"/>
        <v>-13649402</v>
      </c>
      <c r="BK119" s="74">
        <f t="shared" si="78"/>
        <v>-13649402</v>
      </c>
      <c r="BL119" s="74">
        <f t="shared" si="78"/>
        <v>-13649402</v>
      </c>
      <c r="BO119" s="116">
        <f t="shared" si="79"/>
        <v>0</v>
      </c>
      <c r="BP119" s="116">
        <f t="shared" si="79"/>
        <v>-1950499.5458</v>
      </c>
      <c r="BQ119" s="116">
        <f t="shared" si="79"/>
        <v>-2275355.3133999999</v>
      </c>
      <c r="BR119" s="116">
        <f t="shared" si="79"/>
        <v>-2729880.4000000004</v>
      </c>
      <c r="BS119" s="116">
        <f t="shared" si="79"/>
        <v>-3412350.5</v>
      </c>
      <c r="BT119" s="116">
        <f t="shared" si="79"/>
        <v>-4549345.6865999997</v>
      </c>
      <c r="BU119" s="116">
        <f t="shared" si="79"/>
        <v>-6824701</v>
      </c>
      <c r="BV119" s="116">
        <f t="shared" si="43"/>
        <v>-13649402</v>
      </c>
      <c r="BX119" s="74">
        <f t="shared" si="80"/>
        <v>170824330</v>
      </c>
      <c r="BY119" s="74">
        <f t="shared" si="81"/>
        <v>168873830.4542</v>
      </c>
      <c r="BZ119" s="74">
        <f t="shared" si="81"/>
        <v>168548974.6866</v>
      </c>
      <c r="CA119" s="74">
        <f t="shared" si="81"/>
        <v>168094449.59999999</v>
      </c>
      <c r="CB119" s="74">
        <f t="shared" si="81"/>
        <v>167411979.5</v>
      </c>
      <c r="CC119" s="74">
        <f t="shared" si="81"/>
        <v>166274984.3134</v>
      </c>
      <c r="CD119" s="74">
        <f t="shared" si="81"/>
        <v>163999629</v>
      </c>
      <c r="CE119" s="74">
        <f t="shared" si="81"/>
        <v>157174928</v>
      </c>
      <c r="CG119" s="117">
        <f t="shared" si="82"/>
        <v>170824330</v>
      </c>
      <c r="CH119" s="117">
        <f t="shared" si="83"/>
        <v>170824330</v>
      </c>
      <c r="CI119" s="117">
        <f t="shared" si="83"/>
        <v>170824330</v>
      </c>
      <c r="CJ119" s="117">
        <f t="shared" si="83"/>
        <v>170824330</v>
      </c>
      <c r="CK119" s="117">
        <f t="shared" si="83"/>
        <v>170824330</v>
      </c>
      <c r="CL119" s="117">
        <f t="shared" si="83"/>
        <v>170824330</v>
      </c>
      <c r="CM119" s="117">
        <f t="shared" si="83"/>
        <v>170824330</v>
      </c>
      <c r="CN119" s="117">
        <f t="shared" si="83"/>
        <v>170824330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>
        <v>0</v>
      </c>
      <c r="H120" s="6">
        <v>94</v>
      </c>
      <c r="I120" s="2" t="s">
        <v>281</v>
      </c>
      <c r="J120" s="60"/>
      <c r="K120" s="61">
        <v>3819.19</v>
      </c>
      <c r="L120"/>
      <c r="M120" s="63">
        <v>1366</v>
      </c>
      <c r="N120" s="64">
        <f t="shared" si="48"/>
        <v>409.8</v>
      </c>
      <c r="O120" s="64">
        <f t="shared" si="49"/>
        <v>2291.5100000000002</v>
      </c>
      <c r="P120" s="64">
        <f t="shared" si="50"/>
        <v>0</v>
      </c>
      <c r="Q120" s="64">
        <f t="shared" si="51"/>
        <v>0</v>
      </c>
      <c r="R120" s="65">
        <f t="shared" si="52"/>
        <v>0.36</v>
      </c>
      <c r="S120" s="65">
        <f t="shared" si="53"/>
        <v>0</v>
      </c>
      <c r="T120" s="64">
        <f t="shared" si="54"/>
        <v>0</v>
      </c>
      <c r="U120" s="64">
        <f t="shared" si="55"/>
        <v>0</v>
      </c>
      <c r="V120">
        <v>335</v>
      </c>
      <c r="W120" s="64">
        <f t="shared" si="56"/>
        <v>83.75</v>
      </c>
      <c r="X120" s="27">
        <f t="shared" si="57"/>
        <v>409.8</v>
      </c>
      <c r="Y120" s="11">
        <f t="shared" si="58"/>
        <v>4312.74</v>
      </c>
      <c r="Z120" s="61">
        <v>5781948181.6700001</v>
      </c>
      <c r="AA120" s="63">
        <v>30551</v>
      </c>
      <c r="AB120" s="27">
        <f t="shared" si="59"/>
        <v>189255.61</v>
      </c>
      <c r="AC120" s="10">
        <f t="shared" si="60"/>
        <v>0.68690099999999998</v>
      </c>
      <c r="AD120" s="63">
        <v>98585</v>
      </c>
      <c r="AE120" s="10">
        <f t="shared" si="61"/>
        <v>0.678257</v>
      </c>
      <c r="AF120" s="10">
        <f t="shared" si="62"/>
        <v>0.31569199999999997</v>
      </c>
      <c r="AG120" s="66">
        <f t="shared" si="63"/>
        <v>0.31569199999999997</v>
      </c>
      <c r="AH120" s="67">
        <f t="shared" si="64"/>
        <v>0</v>
      </c>
      <c r="AI120" s="68">
        <f t="shared" si="65"/>
        <v>0.31569199999999997</v>
      </c>
      <c r="AJ120">
        <v>0</v>
      </c>
      <c r="AK120">
        <v>0</v>
      </c>
      <c r="AL120" s="26">
        <f t="shared" si="66"/>
        <v>0</v>
      </c>
      <c r="AM120">
        <v>0</v>
      </c>
      <c r="AN120">
        <v>0</v>
      </c>
      <c r="AO120" s="26">
        <f t="shared" si="67"/>
        <v>0</v>
      </c>
      <c r="AP120" s="26">
        <f t="shared" si="68"/>
        <v>15691259</v>
      </c>
      <c r="AQ120" s="26">
        <f t="shared" si="69"/>
        <v>15691259</v>
      </c>
      <c r="AR120" s="69">
        <v>12983806</v>
      </c>
      <c r="AS120" s="69">
        <f t="shared" si="84"/>
        <v>15691259</v>
      </c>
      <c r="AT120" s="63">
        <v>16889688</v>
      </c>
      <c r="AU120" s="26">
        <f t="shared" si="70"/>
        <v>1198429</v>
      </c>
      <c r="AV120" s="70" t="str">
        <f t="shared" si="71"/>
        <v>No</v>
      </c>
      <c r="AW120" s="69">
        <f t="shared" si="72"/>
        <v>0</v>
      </c>
      <c r="AX120" s="71">
        <f t="shared" si="73"/>
        <v>16889688</v>
      </c>
      <c r="AY120" s="72">
        <f t="shared" si="74"/>
        <v>16889688</v>
      </c>
      <c r="AZ120" s="115">
        <f t="shared" si="75"/>
        <v>0</v>
      </c>
      <c r="BA120" s="115"/>
      <c r="BB120" s="115">
        <f t="shared" si="76"/>
        <v>13014.363909624815</v>
      </c>
      <c r="BC120" s="74"/>
      <c r="BD120" s="74"/>
      <c r="BE120" s="74">
        <f t="shared" si="77"/>
        <v>-1198429</v>
      </c>
      <c r="BF120" s="74">
        <f t="shared" si="78"/>
        <v>-1198429</v>
      </c>
      <c r="BG120" s="74">
        <f t="shared" si="78"/>
        <v>-1027173.4958999995</v>
      </c>
      <c r="BH120" s="74">
        <f t="shared" si="78"/>
        <v>-855943.67413347028</v>
      </c>
      <c r="BI120" s="74">
        <f t="shared" si="78"/>
        <v>-684754.93930677697</v>
      </c>
      <c r="BJ120" s="74">
        <f t="shared" si="78"/>
        <v>-513566.2044800818</v>
      </c>
      <c r="BK120" s="74">
        <f t="shared" si="78"/>
        <v>-342394.58852687106</v>
      </c>
      <c r="BL120" s="74">
        <f t="shared" si="78"/>
        <v>-171197.29426343553</v>
      </c>
      <c r="BO120" s="116">
        <f t="shared" si="79"/>
        <v>0</v>
      </c>
      <c r="BP120" s="116">
        <f t="shared" si="79"/>
        <v>-171255.50409999999</v>
      </c>
      <c r="BQ120" s="116">
        <f t="shared" si="79"/>
        <v>-171229.8217665299</v>
      </c>
      <c r="BR120" s="116">
        <f t="shared" si="79"/>
        <v>-171188.73482669407</v>
      </c>
      <c r="BS120" s="116">
        <f t="shared" si="79"/>
        <v>-171188.73482669424</v>
      </c>
      <c r="BT120" s="116">
        <f t="shared" si="79"/>
        <v>-171171.61595321127</v>
      </c>
      <c r="BU120" s="116">
        <f t="shared" si="79"/>
        <v>-171197.29426343553</v>
      </c>
      <c r="BV120" s="116">
        <f t="shared" si="43"/>
        <v>-171197.29426343553</v>
      </c>
      <c r="BX120" s="74">
        <f t="shared" si="80"/>
        <v>16889688</v>
      </c>
      <c r="BY120" s="74">
        <f t="shared" si="81"/>
        <v>16718432.4959</v>
      </c>
      <c r="BZ120" s="74">
        <f t="shared" si="81"/>
        <v>16547202.67413347</v>
      </c>
      <c r="CA120" s="74">
        <f t="shared" si="81"/>
        <v>16376013.939306777</v>
      </c>
      <c r="CB120" s="74">
        <f t="shared" si="81"/>
        <v>16204825.204480082</v>
      </c>
      <c r="CC120" s="74">
        <f t="shared" si="81"/>
        <v>16033653.588526871</v>
      </c>
      <c r="CD120" s="74">
        <f t="shared" si="81"/>
        <v>15862456.294263436</v>
      </c>
      <c r="CE120" s="74">
        <f t="shared" si="81"/>
        <v>15691259</v>
      </c>
      <c r="CG120" s="117">
        <f t="shared" si="82"/>
        <v>16889688</v>
      </c>
      <c r="CH120" s="117">
        <f t="shared" si="83"/>
        <v>16718432.4959</v>
      </c>
      <c r="CI120" s="117">
        <f t="shared" si="83"/>
        <v>16547202.67413347</v>
      </c>
      <c r="CJ120" s="117">
        <f t="shared" si="83"/>
        <v>16376013.939306777</v>
      </c>
      <c r="CK120" s="117">
        <f t="shared" si="83"/>
        <v>16204825.204480082</v>
      </c>
      <c r="CL120" s="117">
        <f t="shared" si="83"/>
        <v>16033653.588526871</v>
      </c>
      <c r="CM120" s="117">
        <f t="shared" si="83"/>
        <v>15862456.294263436</v>
      </c>
      <c r="CN120" s="117">
        <f t="shared" si="83"/>
        <v>15691259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>
        <v>14</v>
      </c>
      <c r="H121" s="6">
        <v>95</v>
      </c>
      <c r="I121" s="2" t="s">
        <v>282</v>
      </c>
      <c r="J121" s="60"/>
      <c r="K121" s="61">
        <v>3031.8</v>
      </c>
      <c r="L121"/>
      <c r="M121" s="63">
        <v>2626</v>
      </c>
      <c r="N121" s="64">
        <f t="shared" si="48"/>
        <v>787.8</v>
      </c>
      <c r="O121" s="64">
        <f t="shared" si="49"/>
        <v>1819.08</v>
      </c>
      <c r="P121" s="64">
        <f t="shared" si="50"/>
        <v>806.92000000000007</v>
      </c>
      <c r="Q121" s="64">
        <f t="shared" si="51"/>
        <v>121.04</v>
      </c>
      <c r="R121" s="65">
        <f t="shared" si="52"/>
        <v>0.87</v>
      </c>
      <c r="S121" s="65">
        <f t="shared" si="53"/>
        <v>0.27</v>
      </c>
      <c r="T121" s="64">
        <f t="shared" si="54"/>
        <v>818.59</v>
      </c>
      <c r="U121" s="64">
        <f t="shared" si="55"/>
        <v>122.79</v>
      </c>
      <c r="V121">
        <v>900</v>
      </c>
      <c r="W121" s="64">
        <f t="shared" si="56"/>
        <v>225</v>
      </c>
      <c r="X121" s="27">
        <f t="shared" si="57"/>
        <v>787.8</v>
      </c>
      <c r="Y121" s="11">
        <f t="shared" si="58"/>
        <v>4165.6400000000003</v>
      </c>
      <c r="Z121" s="61">
        <v>3309834210.6700001</v>
      </c>
      <c r="AA121" s="63">
        <v>27199</v>
      </c>
      <c r="AB121" s="27">
        <f t="shared" si="59"/>
        <v>121689.56</v>
      </c>
      <c r="AC121" s="10">
        <f t="shared" si="60"/>
        <v>0.44167099999999998</v>
      </c>
      <c r="AD121" s="63">
        <v>60123</v>
      </c>
      <c r="AE121" s="10">
        <f t="shared" si="61"/>
        <v>0.41364200000000001</v>
      </c>
      <c r="AF121" s="10">
        <f t="shared" si="62"/>
        <v>0.56673799999999996</v>
      </c>
      <c r="AG121" s="66">
        <f t="shared" si="63"/>
        <v>0.56673799999999996</v>
      </c>
      <c r="AH121" s="67">
        <f t="shared" si="64"/>
        <v>0.04</v>
      </c>
      <c r="AI121" s="68">
        <f t="shared" si="65"/>
        <v>0.606738</v>
      </c>
      <c r="AJ121">
        <v>0</v>
      </c>
      <c r="AK121">
        <v>0</v>
      </c>
      <c r="AL121" s="26">
        <f t="shared" si="66"/>
        <v>0</v>
      </c>
      <c r="AM121">
        <v>0</v>
      </c>
      <c r="AN121">
        <v>0</v>
      </c>
      <c r="AO121" s="26">
        <f t="shared" si="67"/>
        <v>0</v>
      </c>
      <c r="AP121" s="26">
        <f t="shared" si="68"/>
        <v>29128885</v>
      </c>
      <c r="AQ121" s="26">
        <f t="shared" si="69"/>
        <v>29128885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70"/>
        <v>2021772</v>
      </c>
      <c r="AV121" s="70" t="str">
        <f t="shared" si="71"/>
        <v>No</v>
      </c>
      <c r="AW121" s="69">
        <f t="shared" si="72"/>
        <v>0</v>
      </c>
      <c r="AX121" s="71">
        <f t="shared" si="73"/>
        <v>31150657</v>
      </c>
      <c r="AY121" s="72">
        <f t="shared" si="74"/>
        <v>31150657</v>
      </c>
      <c r="AZ121" s="115">
        <f t="shared" si="75"/>
        <v>0</v>
      </c>
      <c r="BA121" s="115"/>
      <c r="BB121" s="115">
        <f t="shared" si="76"/>
        <v>15835.147767003102</v>
      </c>
      <c r="BC121" s="74"/>
      <c r="BD121" s="74"/>
      <c r="BE121" s="74">
        <f t="shared" si="77"/>
        <v>-2021772</v>
      </c>
      <c r="BF121" s="74">
        <f t="shared" si="78"/>
        <v>-2021772</v>
      </c>
      <c r="BG121" s="74">
        <f t="shared" si="78"/>
        <v>-2021772</v>
      </c>
      <c r="BH121" s="74">
        <f t="shared" si="78"/>
        <v>-2021772</v>
      </c>
      <c r="BI121" s="74">
        <f t="shared" si="78"/>
        <v>-2021772</v>
      </c>
      <c r="BJ121" s="74">
        <f t="shared" si="78"/>
        <v>-2021772</v>
      </c>
      <c r="BK121" s="74">
        <f t="shared" si="78"/>
        <v>-2021772</v>
      </c>
      <c r="BL121" s="74">
        <f t="shared" si="78"/>
        <v>-2021772</v>
      </c>
      <c r="BO121" s="116">
        <f t="shared" si="79"/>
        <v>0</v>
      </c>
      <c r="BP121" s="116">
        <f t="shared" si="79"/>
        <v>-288911.21879999997</v>
      </c>
      <c r="BQ121" s="116">
        <f t="shared" si="79"/>
        <v>-337029.39239999995</v>
      </c>
      <c r="BR121" s="116">
        <f t="shared" si="79"/>
        <v>-404354.4</v>
      </c>
      <c r="BS121" s="116">
        <f t="shared" si="79"/>
        <v>-505443</v>
      </c>
      <c r="BT121" s="116">
        <f t="shared" si="79"/>
        <v>-673856.60759999999</v>
      </c>
      <c r="BU121" s="116">
        <f t="shared" si="79"/>
        <v>-1010886</v>
      </c>
      <c r="BV121" s="116">
        <f t="shared" si="43"/>
        <v>-2021772</v>
      </c>
      <c r="BX121" s="74">
        <f t="shared" si="80"/>
        <v>31150657</v>
      </c>
      <c r="BY121" s="74">
        <f t="shared" si="81"/>
        <v>30861745.781199999</v>
      </c>
      <c r="BZ121" s="74">
        <f t="shared" si="81"/>
        <v>30813627.6076</v>
      </c>
      <c r="CA121" s="74">
        <f t="shared" si="81"/>
        <v>30746302.600000001</v>
      </c>
      <c r="CB121" s="74">
        <f t="shared" si="81"/>
        <v>30645214</v>
      </c>
      <c r="CC121" s="74">
        <f t="shared" si="81"/>
        <v>30476800.3924</v>
      </c>
      <c r="CD121" s="74">
        <f t="shared" si="81"/>
        <v>30139771</v>
      </c>
      <c r="CE121" s="74">
        <f t="shared" si="81"/>
        <v>29128885</v>
      </c>
      <c r="CG121" s="117">
        <f t="shared" si="82"/>
        <v>31150657</v>
      </c>
      <c r="CH121" s="117">
        <f t="shared" si="83"/>
        <v>31150657</v>
      </c>
      <c r="CI121" s="117">
        <f t="shared" si="83"/>
        <v>31150657</v>
      </c>
      <c r="CJ121" s="117">
        <f t="shared" si="83"/>
        <v>31150657</v>
      </c>
      <c r="CK121" s="117">
        <f t="shared" si="83"/>
        <v>31150657</v>
      </c>
      <c r="CL121" s="117">
        <f t="shared" si="83"/>
        <v>31150657</v>
      </c>
      <c r="CM121" s="117">
        <f t="shared" si="83"/>
        <v>31150657</v>
      </c>
      <c r="CN121" s="117">
        <f t="shared" si="83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>
        <v>0</v>
      </c>
      <c r="H122" s="6">
        <v>96</v>
      </c>
      <c r="I122" s="2" t="s">
        <v>283</v>
      </c>
      <c r="J122" s="60"/>
      <c r="K122" s="61">
        <v>3437.08</v>
      </c>
      <c r="L122"/>
      <c r="M122" s="63">
        <v>1277</v>
      </c>
      <c r="N122" s="64">
        <f t="shared" si="48"/>
        <v>383.1</v>
      </c>
      <c r="O122" s="64">
        <f t="shared" si="49"/>
        <v>2062.25</v>
      </c>
      <c r="P122" s="64">
        <f t="shared" si="50"/>
        <v>0</v>
      </c>
      <c r="Q122" s="64">
        <f t="shared" si="51"/>
        <v>0</v>
      </c>
      <c r="R122" s="65">
        <f t="shared" si="52"/>
        <v>0.37</v>
      </c>
      <c r="S122" s="65">
        <f t="shared" si="53"/>
        <v>0</v>
      </c>
      <c r="T122" s="64">
        <f t="shared" si="54"/>
        <v>0</v>
      </c>
      <c r="U122" s="64">
        <f t="shared" si="55"/>
        <v>0</v>
      </c>
      <c r="V122">
        <v>321</v>
      </c>
      <c r="W122" s="64">
        <f t="shared" si="56"/>
        <v>80.25</v>
      </c>
      <c r="X122" s="27">
        <f t="shared" si="57"/>
        <v>383.1</v>
      </c>
      <c r="Y122" s="11">
        <f t="shared" si="58"/>
        <v>3900.43</v>
      </c>
      <c r="Z122" s="61">
        <v>6242716232</v>
      </c>
      <c r="AA122" s="63">
        <v>28161</v>
      </c>
      <c r="AB122" s="27">
        <f t="shared" si="59"/>
        <v>221679.49</v>
      </c>
      <c r="AC122" s="10">
        <f t="shared" si="60"/>
        <v>0.80458300000000005</v>
      </c>
      <c r="AD122" s="63">
        <v>103630</v>
      </c>
      <c r="AE122" s="10">
        <f t="shared" si="61"/>
        <v>0.71296599999999999</v>
      </c>
      <c r="AF122" s="10">
        <f t="shared" si="62"/>
        <v>0.22290199999999999</v>
      </c>
      <c r="AG122" s="66">
        <f t="shared" si="63"/>
        <v>0.22290199999999999</v>
      </c>
      <c r="AH122" s="67">
        <f t="shared" si="64"/>
        <v>0</v>
      </c>
      <c r="AI122" s="68">
        <f t="shared" si="65"/>
        <v>0.22290199999999999</v>
      </c>
      <c r="AJ122">
        <v>0</v>
      </c>
      <c r="AK122">
        <v>0</v>
      </c>
      <c r="AL122" s="26">
        <f t="shared" si="66"/>
        <v>0</v>
      </c>
      <c r="AM122">
        <v>0</v>
      </c>
      <c r="AN122">
        <v>0</v>
      </c>
      <c r="AO122" s="26">
        <f t="shared" si="67"/>
        <v>0</v>
      </c>
      <c r="AP122" s="26">
        <f t="shared" si="68"/>
        <v>10019992</v>
      </c>
      <c r="AQ122" s="26">
        <f t="shared" si="69"/>
        <v>10019992</v>
      </c>
      <c r="AR122" s="69">
        <v>11832806</v>
      </c>
      <c r="AS122" s="69">
        <f t="shared" si="84"/>
        <v>10019992</v>
      </c>
      <c r="AT122" s="63">
        <v>11645304</v>
      </c>
      <c r="AU122" s="26">
        <f t="shared" si="70"/>
        <v>1625312</v>
      </c>
      <c r="AV122" s="70" t="str">
        <f t="shared" si="71"/>
        <v>No</v>
      </c>
      <c r="AW122" s="69">
        <f t="shared" si="72"/>
        <v>0</v>
      </c>
      <c r="AX122" s="71">
        <f t="shared" si="73"/>
        <v>11645304</v>
      </c>
      <c r="AY122" s="72">
        <f t="shared" si="74"/>
        <v>11645304</v>
      </c>
      <c r="AZ122" s="115">
        <f t="shared" si="75"/>
        <v>0</v>
      </c>
      <c r="BA122" s="115"/>
      <c r="BB122" s="115">
        <f t="shared" si="76"/>
        <v>13078.676012778289</v>
      </c>
      <c r="BC122" s="74"/>
      <c r="BD122" s="74"/>
      <c r="BE122" s="74">
        <f t="shared" si="77"/>
        <v>-1625312</v>
      </c>
      <c r="BF122" s="74">
        <f t="shared" si="78"/>
        <v>-1625312</v>
      </c>
      <c r="BG122" s="74">
        <f t="shared" si="78"/>
        <v>-1393054.9152000006</v>
      </c>
      <c r="BH122" s="74">
        <f t="shared" si="78"/>
        <v>-1160832.6608361602</v>
      </c>
      <c r="BI122" s="74">
        <f t="shared" si="78"/>
        <v>-928666.12866892852</v>
      </c>
      <c r="BJ122" s="74">
        <f t="shared" si="78"/>
        <v>-696499.59650169685</v>
      </c>
      <c r="BK122" s="74">
        <f t="shared" si="78"/>
        <v>-464356.28098768182</v>
      </c>
      <c r="BL122" s="74">
        <f t="shared" si="78"/>
        <v>-232178.14049383998</v>
      </c>
      <c r="BO122" s="116">
        <f t="shared" si="79"/>
        <v>0</v>
      </c>
      <c r="BP122" s="116">
        <f t="shared" si="79"/>
        <v>-232257.08480000001</v>
      </c>
      <c r="BQ122" s="116">
        <f t="shared" si="79"/>
        <v>-232222.2543638401</v>
      </c>
      <c r="BR122" s="116">
        <f t="shared" si="79"/>
        <v>-232166.53216723204</v>
      </c>
      <c r="BS122" s="116">
        <f t="shared" si="79"/>
        <v>-232166.53216723213</v>
      </c>
      <c r="BT122" s="116">
        <f t="shared" si="79"/>
        <v>-232143.31551401556</v>
      </c>
      <c r="BU122" s="116">
        <f t="shared" si="79"/>
        <v>-232178.14049384091</v>
      </c>
      <c r="BV122" s="116">
        <f t="shared" si="79"/>
        <v>-232178.14049383998</v>
      </c>
      <c r="BX122" s="74">
        <f t="shared" si="80"/>
        <v>11645304</v>
      </c>
      <c r="BY122" s="74">
        <f t="shared" si="81"/>
        <v>11413046.915200001</v>
      </c>
      <c r="BZ122" s="74">
        <f t="shared" si="81"/>
        <v>11180824.66083616</v>
      </c>
      <c r="CA122" s="74">
        <f t="shared" si="81"/>
        <v>10948658.128668929</v>
      </c>
      <c r="CB122" s="74">
        <f t="shared" si="81"/>
        <v>10716491.596501697</v>
      </c>
      <c r="CC122" s="74">
        <f t="shared" si="81"/>
        <v>10484348.280987682</v>
      </c>
      <c r="CD122" s="74">
        <f t="shared" si="81"/>
        <v>10252170.14049384</v>
      </c>
      <c r="CE122" s="74">
        <f t="shared" si="81"/>
        <v>10019992</v>
      </c>
      <c r="CG122" s="117">
        <f t="shared" si="82"/>
        <v>11645304</v>
      </c>
      <c r="CH122" s="117">
        <f t="shared" si="83"/>
        <v>11413046.915200001</v>
      </c>
      <c r="CI122" s="117">
        <f t="shared" si="83"/>
        <v>11180824.66083616</v>
      </c>
      <c r="CJ122" s="117">
        <f t="shared" si="83"/>
        <v>10948658.128668929</v>
      </c>
      <c r="CK122" s="117">
        <f t="shared" si="83"/>
        <v>10716491.596501697</v>
      </c>
      <c r="CL122" s="117">
        <f t="shared" si="83"/>
        <v>10484348.280987682</v>
      </c>
      <c r="CM122" s="117">
        <f t="shared" si="83"/>
        <v>10252170.14049384</v>
      </c>
      <c r="CN122" s="117">
        <f t="shared" si="83"/>
        <v>10019992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>
        <v>0</v>
      </c>
      <c r="H123" s="6">
        <v>97</v>
      </c>
      <c r="I123" s="2" t="s">
        <v>284</v>
      </c>
      <c r="J123" s="60"/>
      <c r="K123" s="61">
        <v>3882.31</v>
      </c>
      <c r="L123"/>
      <c r="M123" s="63">
        <v>604</v>
      </c>
      <c r="N123" s="64">
        <f t="shared" si="48"/>
        <v>181.2</v>
      </c>
      <c r="O123" s="64">
        <f t="shared" si="49"/>
        <v>2329.39</v>
      </c>
      <c r="P123" s="64">
        <f t="shared" si="50"/>
        <v>0</v>
      </c>
      <c r="Q123" s="64">
        <f t="shared" si="51"/>
        <v>0</v>
      </c>
      <c r="R123" s="65">
        <f t="shared" si="52"/>
        <v>0.16</v>
      </c>
      <c r="S123" s="65">
        <f t="shared" si="53"/>
        <v>0</v>
      </c>
      <c r="T123" s="64">
        <f t="shared" si="54"/>
        <v>0</v>
      </c>
      <c r="U123" s="64">
        <f t="shared" si="55"/>
        <v>0</v>
      </c>
      <c r="V123">
        <v>66</v>
      </c>
      <c r="W123" s="64">
        <f t="shared" si="56"/>
        <v>16.5</v>
      </c>
      <c r="X123" s="27">
        <f t="shared" si="57"/>
        <v>181.2</v>
      </c>
      <c r="Y123" s="11">
        <f t="shared" si="58"/>
        <v>4080.0099999999998</v>
      </c>
      <c r="Z123" s="61">
        <v>6970302966.3299999</v>
      </c>
      <c r="AA123" s="63">
        <v>27384</v>
      </c>
      <c r="AB123" s="27">
        <f t="shared" si="59"/>
        <v>254539.26</v>
      </c>
      <c r="AC123" s="10">
        <f t="shared" si="60"/>
        <v>0.92384699999999997</v>
      </c>
      <c r="AD123" s="63">
        <v>148067</v>
      </c>
      <c r="AE123" s="10">
        <f t="shared" si="61"/>
        <v>1.0186900000000001</v>
      </c>
      <c r="AF123" s="10">
        <f t="shared" si="62"/>
        <v>4.7699999999999999E-2</v>
      </c>
      <c r="AG123" s="66">
        <f t="shared" si="63"/>
        <v>4.7699999999999999E-2</v>
      </c>
      <c r="AH123" s="67">
        <f t="shared" si="64"/>
        <v>0</v>
      </c>
      <c r="AI123" s="68">
        <f t="shared" si="65"/>
        <v>4.7699999999999999E-2</v>
      </c>
      <c r="AJ123">
        <v>0</v>
      </c>
      <c r="AK123">
        <v>0</v>
      </c>
      <c r="AL123" s="26">
        <f t="shared" si="66"/>
        <v>0</v>
      </c>
      <c r="AM123">
        <v>0</v>
      </c>
      <c r="AN123">
        <v>0</v>
      </c>
      <c r="AO123" s="26">
        <f t="shared" si="67"/>
        <v>0</v>
      </c>
      <c r="AP123" s="26">
        <f t="shared" si="68"/>
        <v>2242955</v>
      </c>
      <c r="AQ123" s="26">
        <f t="shared" si="69"/>
        <v>2242955</v>
      </c>
      <c r="AR123" s="69">
        <v>4893944</v>
      </c>
      <c r="AS123" s="69">
        <f t="shared" si="84"/>
        <v>2242955</v>
      </c>
      <c r="AT123" s="63">
        <v>4495691</v>
      </c>
      <c r="AU123" s="26">
        <f t="shared" si="70"/>
        <v>2252736</v>
      </c>
      <c r="AV123" s="70" t="str">
        <f t="shared" si="71"/>
        <v>No</v>
      </c>
      <c r="AW123" s="69">
        <f t="shared" si="72"/>
        <v>0</v>
      </c>
      <c r="AX123" s="71">
        <f t="shared" si="73"/>
        <v>4495691</v>
      </c>
      <c r="AY123" s="72">
        <f t="shared" si="74"/>
        <v>4495691</v>
      </c>
      <c r="AZ123" s="115">
        <f t="shared" si="75"/>
        <v>0</v>
      </c>
      <c r="BA123" s="115"/>
      <c r="BB123" s="115">
        <f t="shared" si="76"/>
        <v>12111.890923187484</v>
      </c>
      <c r="BC123" s="74"/>
      <c r="BD123" s="74"/>
      <c r="BE123" s="74">
        <f t="shared" si="77"/>
        <v>-2252736</v>
      </c>
      <c r="BF123" s="74">
        <f t="shared" ref="BF123:BL154" si="85">$AQ123-CG123</f>
        <v>-2252736</v>
      </c>
      <c r="BG123" s="74">
        <f t="shared" si="85"/>
        <v>-1930820.0255999998</v>
      </c>
      <c r="BH123" s="74">
        <f t="shared" si="85"/>
        <v>-1608952.3273324799</v>
      </c>
      <c r="BI123" s="74">
        <f t="shared" si="85"/>
        <v>-1287161.8618659838</v>
      </c>
      <c r="BJ123" s="74">
        <f t="shared" si="85"/>
        <v>-965371.39639948774</v>
      </c>
      <c r="BK123" s="74">
        <f t="shared" si="85"/>
        <v>-643613.10997953825</v>
      </c>
      <c r="BL123" s="74">
        <f t="shared" si="85"/>
        <v>-321806.55498976912</v>
      </c>
      <c r="BO123" s="116">
        <f t="shared" ref="BO123:BV154" si="86">BE123*BO$16</f>
        <v>0</v>
      </c>
      <c r="BP123" s="116">
        <f t="shared" si="86"/>
        <v>-321915.97440000001</v>
      </c>
      <c r="BQ123" s="116">
        <f t="shared" si="86"/>
        <v>-321867.69826751994</v>
      </c>
      <c r="BR123" s="116">
        <f t="shared" si="86"/>
        <v>-321790.46546649601</v>
      </c>
      <c r="BS123" s="116">
        <f t="shared" si="86"/>
        <v>-321790.46546649595</v>
      </c>
      <c r="BT123" s="116">
        <f t="shared" si="86"/>
        <v>-321758.28641994926</v>
      </c>
      <c r="BU123" s="116">
        <f t="shared" si="86"/>
        <v>-321806.55498976912</v>
      </c>
      <c r="BV123" s="116">
        <f t="shared" si="86"/>
        <v>-321806.55498976912</v>
      </c>
      <c r="BX123" s="74">
        <f t="shared" si="80"/>
        <v>4495691</v>
      </c>
      <c r="BY123" s="74">
        <f t="shared" ref="BY123:CE154" si="87">CG123+BP123</f>
        <v>4173775.0255999998</v>
      </c>
      <c r="BZ123" s="74">
        <f t="shared" si="87"/>
        <v>3851907.3273324799</v>
      </c>
      <c r="CA123" s="74">
        <f t="shared" si="87"/>
        <v>3530116.8618659838</v>
      </c>
      <c r="CB123" s="74">
        <f t="shared" si="87"/>
        <v>3208326.3963994877</v>
      </c>
      <c r="CC123" s="74">
        <f t="shared" si="87"/>
        <v>2886568.1099795382</v>
      </c>
      <c r="CD123" s="74">
        <f t="shared" si="87"/>
        <v>2564761.5549897691</v>
      </c>
      <c r="CE123" s="74">
        <f t="shared" si="87"/>
        <v>2242955</v>
      </c>
      <c r="CG123" s="117">
        <f t="shared" si="82"/>
        <v>4495691</v>
      </c>
      <c r="CH123" s="117">
        <f t="shared" ref="CH123:CN154" si="88">IF(OR($C123=1,$B123=1),MAX(BY123,CG123,$AR123),BY123)</f>
        <v>4173775.0255999998</v>
      </c>
      <c r="CI123" s="117">
        <f t="shared" si="88"/>
        <v>3851907.3273324799</v>
      </c>
      <c r="CJ123" s="117">
        <f t="shared" si="88"/>
        <v>3530116.8618659838</v>
      </c>
      <c r="CK123" s="117">
        <f t="shared" si="88"/>
        <v>3208326.3963994877</v>
      </c>
      <c r="CL123" s="117">
        <f t="shared" si="88"/>
        <v>2886568.1099795382</v>
      </c>
      <c r="CM123" s="117">
        <f t="shared" si="88"/>
        <v>2564761.5549897691</v>
      </c>
      <c r="CN123" s="117">
        <f t="shared" si="88"/>
        <v>2242955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>
        <v>0</v>
      </c>
      <c r="H124" s="6">
        <v>98</v>
      </c>
      <c r="I124" s="2" t="s">
        <v>285</v>
      </c>
      <c r="J124" s="60"/>
      <c r="K124" s="61">
        <v>113.82</v>
      </c>
      <c r="L124"/>
      <c r="M124" s="63">
        <v>37</v>
      </c>
      <c r="N124" s="64">
        <f t="shared" si="48"/>
        <v>11.1</v>
      </c>
      <c r="O124" s="64">
        <f t="shared" si="49"/>
        <v>68.290000000000006</v>
      </c>
      <c r="P124" s="64">
        <f t="shared" si="50"/>
        <v>0</v>
      </c>
      <c r="Q124" s="64">
        <f t="shared" si="51"/>
        <v>0</v>
      </c>
      <c r="R124" s="65">
        <f t="shared" si="52"/>
        <v>0.33</v>
      </c>
      <c r="S124" s="65">
        <f t="shared" si="53"/>
        <v>0</v>
      </c>
      <c r="T124" s="64">
        <f t="shared" si="54"/>
        <v>0</v>
      </c>
      <c r="U124" s="64">
        <f t="shared" si="55"/>
        <v>0</v>
      </c>
      <c r="V124">
        <v>5</v>
      </c>
      <c r="W124" s="64">
        <f t="shared" si="56"/>
        <v>1.25</v>
      </c>
      <c r="X124" s="27">
        <f t="shared" si="57"/>
        <v>11.1</v>
      </c>
      <c r="Y124" s="11">
        <f t="shared" si="58"/>
        <v>126.16999999999999</v>
      </c>
      <c r="Z124" s="61">
        <v>575728839.66999996</v>
      </c>
      <c r="AA124" s="63">
        <v>1732</v>
      </c>
      <c r="AB124" s="27">
        <f t="shared" si="59"/>
        <v>332406.95</v>
      </c>
      <c r="AC124" s="10">
        <f t="shared" si="60"/>
        <v>1.206467</v>
      </c>
      <c r="AD124" s="63">
        <v>85859</v>
      </c>
      <c r="AE124" s="10">
        <f t="shared" si="61"/>
        <v>0.59070299999999998</v>
      </c>
      <c r="AF124" s="10">
        <f t="shared" si="62"/>
        <v>-2.1738E-2</v>
      </c>
      <c r="AG124" s="66">
        <f t="shared" si="63"/>
        <v>0.01</v>
      </c>
      <c r="AH124" s="67">
        <f t="shared" si="64"/>
        <v>0</v>
      </c>
      <c r="AI124" s="68">
        <f t="shared" si="65"/>
        <v>0.01</v>
      </c>
      <c r="AJ124">
        <v>63</v>
      </c>
      <c r="AK124">
        <v>6</v>
      </c>
      <c r="AL124" s="26">
        <f t="shared" si="66"/>
        <v>37800</v>
      </c>
      <c r="AM124">
        <v>0</v>
      </c>
      <c r="AN124">
        <v>0</v>
      </c>
      <c r="AO124" s="26">
        <f t="shared" si="67"/>
        <v>0</v>
      </c>
      <c r="AP124" s="26">
        <f t="shared" si="68"/>
        <v>14541</v>
      </c>
      <c r="AQ124" s="26">
        <f t="shared" si="69"/>
        <v>52341</v>
      </c>
      <c r="AR124" s="69">
        <v>25815</v>
      </c>
      <c r="AS124" s="69">
        <f t="shared" si="84"/>
        <v>52341</v>
      </c>
      <c r="AT124" s="63">
        <v>55415</v>
      </c>
      <c r="AU124" s="26">
        <f t="shared" si="70"/>
        <v>3074</v>
      </c>
      <c r="AV124" s="70" t="str">
        <f t="shared" si="71"/>
        <v>No</v>
      </c>
      <c r="AW124" s="69">
        <f t="shared" si="72"/>
        <v>0</v>
      </c>
      <c r="AX124" s="71">
        <f t="shared" si="73"/>
        <v>55415</v>
      </c>
      <c r="AY124" s="72">
        <f t="shared" si="74"/>
        <v>55415</v>
      </c>
      <c r="AZ124" s="115">
        <f t="shared" si="75"/>
        <v>0</v>
      </c>
      <c r="BA124" s="115"/>
      <c r="BB124" s="115">
        <f t="shared" si="76"/>
        <v>12775.516165875943</v>
      </c>
      <c r="BC124" s="74"/>
      <c r="BD124" s="74"/>
      <c r="BE124" s="74">
        <f t="shared" si="77"/>
        <v>-3074</v>
      </c>
      <c r="BF124" s="74">
        <f t="shared" si="85"/>
        <v>-3074</v>
      </c>
      <c r="BG124" s="74">
        <f t="shared" si="85"/>
        <v>-2634.725400000003</v>
      </c>
      <c r="BH124" s="74">
        <f t="shared" si="85"/>
        <v>-2195.5166758199994</v>
      </c>
      <c r="BI124" s="74">
        <f t="shared" si="85"/>
        <v>-1756.4133406559995</v>
      </c>
      <c r="BJ124" s="74">
        <f t="shared" si="85"/>
        <v>-1317.3100054919996</v>
      </c>
      <c r="BK124" s="74">
        <f t="shared" si="85"/>
        <v>-878.25058066151541</v>
      </c>
      <c r="BL124" s="74">
        <f t="shared" si="85"/>
        <v>-439.12529033076135</v>
      </c>
      <c r="BO124" s="116">
        <f t="shared" si="86"/>
        <v>0</v>
      </c>
      <c r="BP124" s="116">
        <f t="shared" si="86"/>
        <v>-439.27460000000002</v>
      </c>
      <c r="BQ124" s="116">
        <f t="shared" si="86"/>
        <v>-439.20872418000044</v>
      </c>
      <c r="BR124" s="116">
        <f t="shared" si="86"/>
        <v>-439.10333516399987</v>
      </c>
      <c r="BS124" s="116">
        <f t="shared" si="86"/>
        <v>-439.10333516399987</v>
      </c>
      <c r="BT124" s="116">
        <f t="shared" si="86"/>
        <v>-439.05942483048347</v>
      </c>
      <c r="BU124" s="116">
        <f t="shared" si="86"/>
        <v>-439.12529033075771</v>
      </c>
      <c r="BV124" s="116">
        <f t="shared" si="86"/>
        <v>-439.12529033076135</v>
      </c>
      <c r="BX124" s="74">
        <f t="shared" si="80"/>
        <v>55415</v>
      </c>
      <c r="BY124" s="74">
        <f t="shared" si="87"/>
        <v>54975.725400000003</v>
      </c>
      <c r="BZ124" s="74">
        <f t="shared" si="87"/>
        <v>54536.516675819999</v>
      </c>
      <c r="CA124" s="74">
        <f t="shared" si="87"/>
        <v>54097.413340655999</v>
      </c>
      <c r="CB124" s="74">
        <f t="shared" si="87"/>
        <v>53658.310005492</v>
      </c>
      <c r="CC124" s="74">
        <f t="shared" si="87"/>
        <v>53219.250580661515</v>
      </c>
      <c r="CD124" s="74">
        <f t="shared" si="87"/>
        <v>52780.125290330761</v>
      </c>
      <c r="CE124" s="74">
        <f t="shared" si="87"/>
        <v>52341</v>
      </c>
      <c r="CG124" s="117">
        <f t="shared" si="82"/>
        <v>55415</v>
      </c>
      <c r="CH124" s="117">
        <f t="shared" si="88"/>
        <v>54975.725400000003</v>
      </c>
      <c r="CI124" s="117">
        <f t="shared" si="88"/>
        <v>54536.516675819999</v>
      </c>
      <c r="CJ124" s="117">
        <f t="shared" si="88"/>
        <v>54097.413340655999</v>
      </c>
      <c r="CK124" s="117">
        <f t="shared" si="88"/>
        <v>53658.310005492</v>
      </c>
      <c r="CL124" s="117">
        <f t="shared" si="88"/>
        <v>53219.250580661515</v>
      </c>
      <c r="CM124" s="117">
        <f t="shared" si="88"/>
        <v>52780.125290330761</v>
      </c>
      <c r="CN124" s="117">
        <f t="shared" si="88"/>
        <v>52341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>
        <v>0</v>
      </c>
      <c r="H125" s="6">
        <v>99</v>
      </c>
      <c r="I125" s="2" t="s">
        <v>286</v>
      </c>
      <c r="J125" s="60"/>
      <c r="K125" s="61">
        <v>1577.1</v>
      </c>
      <c r="L125"/>
      <c r="M125" s="63">
        <v>355</v>
      </c>
      <c r="N125" s="64">
        <f t="shared" si="48"/>
        <v>106.5</v>
      </c>
      <c r="O125" s="64">
        <f t="shared" si="49"/>
        <v>946.26</v>
      </c>
      <c r="P125" s="64">
        <f t="shared" si="50"/>
        <v>0</v>
      </c>
      <c r="Q125" s="64">
        <f t="shared" si="51"/>
        <v>0</v>
      </c>
      <c r="R125" s="65">
        <f t="shared" si="52"/>
        <v>0.23</v>
      </c>
      <c r="S125" s="65">
        <f t="shared" si="53"/>
        <v>0</v>
      </c>
      <c r="T125" s="64">
        <f t="shared" si="54"/>
        <v>0</v>
      </c>
      <c r="U125" s="64">
        <f t="shared" si="55"/>
        <v>0</v>
      </c>
      <c r="V125">
        <v>25</v>
      </c>
      <c r="W125" s="64">
        <f t="shared" si="56"/>
        <v>6.25</v>
      </c>
      <c r="X125" s="27">
        <f t="shared" si="57"/>
        <v>106.5</v>
      </c>
      <c r="Y125" s="11">
        <f t="shared" si="58"/>
        <v>1689.85</v>
      </c>
      <c r="Z125" s="61">
        <v>2622651712.3299999</v>
      </c>
      <c r="AA125" s="63">
        <v>13487</v>
      </c>
      <c r="AB125" s="27">
        <f t="shared" si="59"/>
        <v>194457.75</v>
      </c>
      <c r="AC125" s="10">
        <f t="shared" si="60"/>
        <v>0.70578200000000002</v>
      </c>
      <c r="AD125" s="63">
        <v>113687</v>
      </c>
      <c r="AE125" s="10">
        <f t="shared" si="61"/>
        <v>0.78215800000000002</v>
      </c>
      <c r="AF125" s="10">
        <f t="shared" si="62"/>
        <v>0.27130500000000002</v>
      </c>
      <c r="AG125" s="66">
        <f t="shared" si="63"/>
        <v>0.27130500000000002</v>
      </c>
      <c r="AH125" s="67">
        <f t="shared" si="64"/>
        <v>0</v>
      </c>
      <c r="AI125" s="68">
        <f t="shared" si="65"/>
        <v>0.27130500000000002</v>
      </c>
      <c r="AJ125">
        <v>0</v>
      </c>
      <c r="AK125">
        <v>0</v>
      </c>
      <c r="AL125" s="26">
        <f t="shared" si="66"/>
        <v>0</v>
      </c>
      <c r="AM125">
        <v>0</v>
      </c>
      <c r="AN125">
        <v>0</v>
      </c>
      <c r="AO125" s="26">
        <f t="shared" si="67"/>
        <v>0</v>
      </c>
      <c r="AP125" s="26">
        <f t="shared" si="68"/>
        <v>5283806</v>
      </c>
      <c r="AQ125" s="26">
        <f t="shared" si="69"/>
        <v>5283806</v>
      </c>
      <c r="AR125" s="69">
        <v>8076776</v>
      </c>
      <c r="AS125" s="69">
        <f t="shared" si="84"/>
        <v>5283806</v>
      </c>
      <c r="AT125" s="63">
        <v>7331325</v>
      </c>
      <c r="AU125" s="26">
        <f t="shared" si="70"/>
        <v>2047519</v>
      </c>
      <c r="AV125" s="70" t="str">
        <f t="shared" si="71"/>
        <v>No</v>
      </c>
      <c r="AW125" s="69">
        <f t="shared" si="72"/>
        <v>0</v>
      </c>
      <c r="AX125" s="71">
        <f t="shared" si="73"/>
        <v>7331325</v>
      </c>
      <c r="AY125" s="72">
        <f t="shared" si="74"/>
        <v>7331325</v>
      </c>
      <c r="AZ125" s="115">
        <f t="shared" si="75"/>
        <v>0</v>
      </c>
      <c r="BA125" s="115"/>
      <c r="BB125" s="115">
        <f t="shared" si="76"/>
        <v>12348.945057383806</v>
      </c>
      <c r="BC125" s="74"/>
      <c r="BD125" s="74"/>
      <c r="BE125" s="74">
        <f t="shared" si="77"/>
        <v>-2047519</v>
      </c>
      <c r="BF125" s="74">
        <f t="shared" si="85"/>
        <v>-2047519</v>
      </c>
      <c r="BG125" s="74">
        <f t="shared" si="85"/>
        <v>-1754928.5349000003</v>
      </c>
      <c r="BH125" s="74">
        <f t="shared" si="85"/>
        <v>-1462381.9481321704</v>
      </c>
      <c r="BI125" s="74">
        <f t="shared" si="85"/>
        <v>-1169905.5585057363</v>
      </c>
      <c r="BJ125" s="74">
        <f t="shared" si="85"/>
        <v>-877429.16887930222</v>
      </c>
      <c r="BK125" s="74">
        <f t="shared" si="85"/>
        <v>-584982.02689183038</v>
      </c>
      <c r="BL125" s="74">
        <f t="shared" si="85"/>
        <v>-292491.01344591565</v>
      </c>
      <c r="BO125" s="116">
        <f t="shared" si="86"/>
        <v>0</v>
      </c>
      <c r="BP125" s="116">
        <f t="shared" si="86"/>
        <v>-292590.46509999997</v>
      </c>
      <c r="BQ125" s="116">
        <f t="shared" si="86"/>
        <v>-292546.58676783001</v>
      </c>
      <c r="BR125" s="116">
        <f t="shared" si="86"/>
        <v>-292476.38962643407</v>
      </c>
      <c r="BS125" s="116">
        <f t="shared" si="86"/>
        <v>-292476.38962643407</v>
      </c>
      <c r="BT125" s="116">
        <f t="shared" si="86"/>
        <v>-292447.14198747143</v>
      </c>
      <c r="BU125" s="116">
        <f t="shared" si="86"/>
        <v>-292491.01344591519</v>
      </c>
      <c r="BV125" s="116">
        <f t="shared" si="86"/>
        <v>-292491.01344591565</v>
      </c>
      <c r="BX125" s="74">
        <f t="shared" si="80"/>
        <v>7331325</v>
      </c>
      <c r="BY125" s="74">
        <f t="shared" si="87"/>
        <v>7038734.5349000003</v>
      </c>
      <c r="BZ125" s="74">
        <f t="shared" si="87"/>
        <v>6746187.9481321704</v>
      </c>
      <c r="CA125" s="74">
        <f t="shared" si="87"/>
        <v>6453711.5585057363</v>
      </c>
      <c r="CB125" s="74">
        <f t="shared" si="87"/>
        <v>6161235.1688793022</v>
      </c>
      <c r="CC125" s="74">
        <f t="shared" si="87"/>
        <v>5868788.0268918304</v>
      </c>
      <c r="CD125" s="74">
        <f t="shared" si="87"/>
        <v>5576297.0134459157</v>
      </c>
      <c r="CE125" s="74">
        <f t="shared" si="87"/>
        <v>5283806</v>
      </c>
      <c r="CG125" s="117">
        <f t="shared" si="82"/>
        <v>7331325</v>
      </c>
      <c r="CH125" s="117">
        <f t="shared" si="88"/>
        <v>7038734.5349000003</v>
      </c>
      <c r="CI125" s="117">
        <f t="shared" si="88"/>
        <v>6746187.9481321704</v>
      </c>
      <c r="CJ125" s="117">
        <f t="shared" si="88"/>
        <v>6453711.5585057363</v>
      </c>
      <c r="CK125" s="117">
        <f t="shared" si="88"/>
        <v>6161235.1688793022</v>
      </c>
      <c r="CL125" s="117">
        <f t="shared" si="88"/>
        <v>5868788.0268918304</v>
      </c>
      <c r="CM125" s="117">
        <f t="shared" si="88"/>
        <v>5576297.0134459157</v>
      </c>
      <c r="CN125" s="117">
        <f t="shared" si="88"/>
        <v>5283806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>
        <v>0</v>
      </c>
      <c r="H126" s="6">
        <v>100</v>
      </c>
      <c r="I126" s="2" t="s">
        <v>287</v>
      </c>
      <c r="J126" s="60"/>
      <c r="K126" s="61">
        <v>334.81</v>
      </c>
      <c r="L126"/>
      <c r="M126" s="63">
        <v>139</v>
      </c>
      <c r="N126" s="64">
        <f t="shared" si="48"/>
        <v>41.7</v>
      </c>
      <c r="O126" s="64">
        <f t="shared" si="49"/>
        <v>200.89</v>
      </c>
      <c r="P126" s="64">
        <f t="shared" si="50"/>
        <v>0</v>
      </c>
      <c r="Q126" s="64">
        <f t="shared" si="51"/>
        <v>0</v>
      </c>
      <c r="R126" s="65">
        <f t="shared" si="52"/>
        <v>0.42</v>
      </c>
      <c r="S126" s="65">
        <f t="shared" si="53"/>
        <v>0</v>
      </c>
      <c r="T126" s="64">
        <f t="shared" si="54"/>
        <v>0</v>
      </c>
      <c r="U126" s="64">
        <f t="shared" si="55"/>
        <v>0</v>
      </c>
      <c r="V126">
        <v>25</v>
      </c>
      <c r="W126" s="64">
        <f t="shared" si="56"/>
        <v>6.25</v>
      </c>
      <c r="X126" s="27">
        <f t="shared" si="57"/>
        <v>41.7</v>
      </c>
      <c r="Y126" s="11">
        <f t="shared" si="58"/>
        <v>382.76</v>
      </c>
      <c r="Z126" s="61">
        <v>606170089</v>
      </c>
      <c r="AA126" s="63">
        <v>3200</v>
      </c>
      <c r="AB126" s="27">
        <f t="shared" si="59"/>
        <v>189428.15</v>
      </c>
      <c r="AC126" s="10">
        <f t="shared" si="60"/>
        <v>0.687527</v>
      </c>
      <c r="AD126" s="63">
        <v>68295</v>
      </c>
      <c r="AE126" s="10">
        <f t="shared" si="61"/>
        <v>0.469864</v>
      </c>
      <c r="AF126" s="10">
        <f t="shared" si="62"/>
        <v>0.377772</v>
      </c>
      <c r="AG126" s="66">
        <f t="shared" si="63"/>
        <v>0.377772</v>
      </c>
      <c r="AH126" s="67">
        <f t="shared" si="64"/>
        <v>0</v>
      </c>
      <c r="AI126" s="68">
        <f t="shared" si="65"/>
        <v>0.377772</v>
      </c>
      <c r="AJ126">
        <v>108</v>
      </c>
      <c r="AK126">
        <v>4</v>
      </c>
      <c r="AL126" s="26">
        <f t="shared" si="66"/>
        <v>43200</v>
      </c>
      <c r="AM126">
        <v>0</v>
      </c>
      <c r="AN126">
        <v>0</v>
      </c>
      <c r="AO126" s="26">
        <f t="shared" si="67"/>
        <v>0</v>
      </c>
      <c r="AP126" s="26">
        <f t="shared" si="68"/>
        <v>1666469</v>
      </c>
      <c r="AQ126" s="26">
        <f t="shared" si="69"/>
        <v>1709669</v>
      </c>
      <c r="AR126" s="69">
        <v>2044243</v>
      </c>
      <c r="AS126" s="69">
        <f t="shared" si="84"/>
        <v>1709669</v>
      </c>
      <c r="AT126" s="63">
        <v>1797318</v>
      </c>
      <c r="AU126" s="26">
        <f t="shared" si="70"/>
        <v>87649</v>
      </c>
      <c r="AV126" s="70" t="str">
        <f t="shared" si="71"/>
        <v>No</v>
      </c>
      <c r="AW126" s="69">
        <f t="shared" si="72"/>
        <v>0</v>
      </c>
      <c r="AX126" s="71">
        <f t="shared" si="73"/>
        <v>1797318</v>
      </c>
      <c r="AY126" s="72">
        <f t="shared" si="74"/>
        <v>1797318</v>
      </c>
      <c r="AZ126" s="115">
        <f t="shared" si="75"/>
        <v>0</v>
      </c>
      <c r="BA126" s="115"/>
      <c r="BB126" s="115">
        <f t="shared" si="76"/>
        <v>13175.559272423165</v>
      </c>
      <c r="BC126" s="74"/>
      <c r="BD126" s="74"/>
      <c r="BE126" s="74">
        <f t="shared" si="77"/>
        <v>-87649</v>
      </c>
      <c r="BF126" s="74">
        <f t="shared" si="85"/>
        <v>-87649</v>
      </c>
      <c r="BG126" s="74">
        <f t="shared" si="85"/>
        <v>-75123.957900000038</v>
      </c>
      <c r="BH126" s="74">
        <f t="shared" si="85"/>
        <v>-62600.794118070044</v>
      </c>
      <c r="BI126" s="74">
        <f t="shared" si="85"/>
        <v>-50080.635294456035</v>
      </c>
      <c r="BJ126" s="74">
        <f t="shared" si="85"/>
        <v>-37560.476470842026</v>
      </c>
      <c r="BK126" s="74">
        <f t="shared" si="85"/>
        <v>-25041.569663110422</v>
      </c>
      <c r="BL126" s="74">
        <f t="shared" si="85"/>
        <v>-12520.784831555095</v>
      </c>
      <c r="BO126" s="116">
        <f t="shared" si="86"/>
        <v>0</v>
      </c>
      <c r="BP126" s="116">
        <f t="shared" si="86"/>
        <v>-12525.042100000001</v>
      </c>
      <c r="BQ126" s="116">
        <f t="shared" si="86"/>
        <v>-12523.163781930005</v>
      </c>
      <c r="BR126" s="116">
        <f t="shared" si="86"/>
        <v>-12520.158823614009</v>
      </c>
      <c r="BS126" s="116">
        <f t="shared" si="86"/>
        <v>-12520.158823614009</v>
      </c>
      <c r="BT126" s="116">
        <f t="shared" si="86"/>
        <v>-12518.906807731646</v>
      </c>
      <c r="BU126" s="116">
        <f t="shared" si="86"/>
        <v>-12520.784831555211</v>
      </c>
      <c r="BV126" s="116">
        <f t="shared" si="86"/>
        <v>-12520.784831555095</v>
      </c>
      <c r="BX126" s="74">
        <f t="shared" si="80"/>
        <v>1797318</v>
      </c>
      <c r="BY126" s="74">
        <f t="shared" si="87"/>
        <v>1784792.9579</v>
      </c>
      <c r="BZ126" s="74">
        <f t="shared" si="87"/>
        <v>1772269.79411807</v>
      </c>
      <c r="CA126" s="74">
        <f t="shared" si="87"/>
        <v>1759749.635294456</v>
      </c>
      <c r="CB126" s="74">
        <f t="shared" si="87"/>
        <v>1747229.476470842</v>
      </c>
      <c r="CC126" s="74">
        <f t="shared" si="87"/>
        <v>1734710.5696631104</v>
      </c>
      <c r="CD126" s="74">
        <f t="shared" si="87"/>
        <v>1722189.7848315551</v>
      </c>
      <c r="CE126" s="74">
        <f t="shared" si="87"/>
        <v>1709669</v>
      </c>
      <c r="CG126" s="117">
        <f t="shared" si="82"/>
        <v>1797318</v>
      </c>
      <c r="CH126" s="117">
        <f t="shared" si="88"/>
        <v>1784792.9579</v>
      </c>
      <c r="CI126" s="117">
        <f t="shared" si="88"/>
        <v>1772269.79411807</v>
      </c>
      <c r="CJ126" s="117">
        <f t="shared" si="88"/>
        <v>1759749.635294456</v>
      </c>
      <c r="CK126" s="117">
        <f t="shared" si="88"/>
        <v>1747229.476470842</v>
      </c>
      <c r="CL126" s="117">
        <f t="shared" si="88"/>
        <v>1734710.5696631104</v>
      </c>
      <c r="CM126" s="117">
        <f t="shared" si="88"/>
        <v>1722189.7848315551</v>
      </c>
      <c r="CN126" s="117">
        <f t="shared" si="88"/>
        <v>1709669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>
        <v>0</v>
      </c>
      <c r="H127" s="6">
        <v>101</v>
      </c>
      <c r="I127" s="2" t="s">
        <v>288</v>
      </c>
      <c r="J127" s="60"/>
      <c r="K127" s="61">
        <v>3193.85</v>
      </c>
      <c r="L127"/>
      <c r="M127" s="63">
        <v>717</v>
      </c>
      <c r="N127" s="64">
        <f t="shared" si="48"/>
        <v>215.1</v>
      </c>
      <c r="O127" s="64">
        <f t="shared" si="49"/>
        <v>1916.31</v>
      </c>
      <c r="P127" s="64">
        <f t="shared" si="50"/>
        <v>0</v>
      </c>
      <c r="Q127" s="64">
        <f t="shared" si="51"/>
        <v>0</v>
      </c>
      <c r="R127" s="65">
        <f t="shared" si="52"/>
        <v>0.22</v>
      </c>
      <c r="S127" s="65">
        <f t="shared" si="53"/>
        <v>0</v>
      </c>
      <c r="T127" s="64">
        <f t="shared" si="54"/>
        <v>0</v>
      </c>
      <c r="U127" s="64">
        <f t="shared" si="55"/>
        <v>0</v>
      </c>
      <c r="V127">
        <v>191</v>
      </c>
      <c r="W127" s="64">
        <f t="shared" si="56"/>
        <v>47.75</v>
      </c>
      <c r="X127" s="27">
        <f t="shared" si="57"/>
        <v>215.1</v>
      </c>
      <c r="Y127" s="11">
        <f t="shared" si="58"/>
        <v>3456.7</v>
      </c>
      <c r="Z127" s="61">
        <v>6247758898</v>
      </c>
      <c r="AA127" s="63">
        <v>24177</v>
      </c>
      <c r="AB127" s="27">
        <f t="shared" si="59"/>
        <v>258417.46</v>
      </c>
      <c r="AC127" s="10">
        <f t="shared" si="60"/>
        <v>0.93792299999999995</v>
      </c>
      <c r="AD127" s="63">
        <v>126807</v>
      </c>
      <c r="AE127" s="10">
        <f t="shared" si="61"/>
        <v>0.87242200000000003</v>
      </c>
      <c r="AF127" s="10">
        <f t="shared" si="62"/>
        <v>8.1726999999999994E-2</v>
      </c>
      <c r="AG127" s="66">
        <f t="shared" si="63"/>
        <v>8.1726999999999994E-2</v>
      </c>
      <c r="AH127" s="67">
        <f t="shared" si="64"/>
        <v>0</v>
      </c>
      <c r="AI127" s="68">
        <f t="shared" si="65"/>
        <v>8.1726999999999994E-2</v>
      </c>
      <c r="AJ127">
        <v>0</v>
      </c>
      <c r="AK127">
        <v>0</v>
      </c>
      <c r="AL127" s="26">
        <f t="shared" si="66"/>
        <v>0</v>
      </c>
      <c r="AM127">
        <v>0</v>
      </c>
      <c r="AN127">
        <v>0</v>
      </c>
      <c r="AO127" s="26">
        <f t="shared" si="67"/>
        <v>0</v>
      </c>
      <c r="AP127" s="26">
        <f t="shared" si="68"/>
        <v>3255878</v>
      </c>
      <c r="AQ127" s="26">
        <f t="shared" si="69"/>
        <v>3255878</v>
      </c>
      <c r="AR127" s="69">
        <v>3842088</v>
      </c>
      <c r="AS127" s="69">
        <f t="shared" si="84"/>
        <v>3255878</v>
      </c>
      <c r="AT127" s="63">
        <v>4399467</v>
      </c>
      <c r="AU127" s="26">
        <f t="shared" si="70"/>
        <v>1143589</v>
      </c>
      <c r="AV127" s="70" t="str">
        <f t="shared" si="71"/>
        <v>No</v>
      </c>
      <c r="AW127" s="69">
        <f t="shared" si="72"/>
        <v>0</v>
      </c>
      <c r="AX127" s="71">
        <f t="shared" si="73"/>
        <v>4399467</v>
      </c>
      <c r="AY127" s="72">
        <f t="shared" si="74"/>
        <v>4399467</v>
      </c>
      <c r="AZ127" s="115">
        <f t="shared" si="75"/>
        <v>0</v>
      </c>
      <c r="BA127" s="115"/>
      <c r="BB127" s="115">
        <f t="shared" si="76"/>
        <v>12473.493589241825</v>
      </c>
      <c r="BC127" s="74"/>
      <c r="BD127" s="74"/>
      <c r="BE127" s="74">
        <f t="shared" si="77"/>
        <v>-1143589</v>
      </c>
      <c r="BF127" s="74">
        <f t="shared" si="85"/>
        <v>-1143589</v>
      </c>
      <c r="BG127" s="74">
        <f t="shared" si="85"/>
        <v>-980170.13190000039</v>
      </c>
      <c r="BH127" s="74">
        <f t="shared" si="85"/>
        <v>-816775.77091227053</v>
      </c>
      <c r="BI127" s="74">
        <f t="shared" si="85"/>
        <v>-653420.61672981642</v>
      </c>
      <c r="BJ127" s="74">
        <f t="shared" si="85"/>
        <v>-490065.46254736232</v>
      </c>
      <c r="BK127" s="74">
        <f t="shared" si="85"/>
        <v>-326726.6438803263</v>
      </c>
      <c r="BL127" s="74">
        <f t="shared" si="85"/>
        <v>-163363.32194016315</v>
      </c>
      <c r="BO127" s="116">
        <f t="shared" si="86"/>
        <v>0</v>
      </c>
      <c r="BP127" s="116">
        <f t="shared" si="86"/>
        <v>-163418.86809999999</v>
      </c>
      <c r="BQ127" s="116">
        <f t="shared" si="86"/>
        <v>-163394.36098773006</v>
      </c>
      <c r="BR127" s="116">
        <f t="shared" si="86"/>
        <v>-163355.15418245411</v>
      </c>
      <c r="BS127" s="116">
        <f t="shared" si="86"/>
        <v>-163355.15418245411</v>
      </c>
      <c r="BT127" s="116">
        <f t="shared" si="86"/>
        <v>-163338.81866703584</v>
      </c>
      <c r="BU127" s="116">
        <f t="shared" si="86"/>
        <v>-163363.32194016315</v>
      </c>
      <c r="BV127" s="116">
        <f t="shared" si="86"/>
        <v>-163363.32194016315</v>
      </c>
      <c r="BX127" s="74">
        <f t="shared" si="80"/>
        <v>4399467</v>
      </c>
      <c r="BY127" s="74">
        <f t="shared" si="87"/>
        <v>4236048.1319000004</v>
      </c>
      <c r="BZ127" s="74">
        <f t="shared" si="87"/>
        <v>4072653.7709122705</v>
      </c>
      <c r="CA127" s="74">
        <f t="shared" si="87"/>
        <v>3909298.6167298164</v>
      </c>
      <c r="CB127" s="74">
        <f t="shared" si="87"/>
        <v>3745943.4625473623</v>
      </c>
      <c r="CC127" s="74">
        <f t="shared" si="87"/>
        <v>3582604.6438803263</v>
      </c>
      <c r="CD127" s="74">
        <f t="shared" si="87"/>
        <v>3419241.3219401632</v>
      </c>
      <c r="CE127" s="74">
        <f t="shared" si="87"/>
        <v>3255878</v>
      </c>
      <c r="CG127" s="117">
        <f t="shared" si="82"/>
        <v>4399467</v>
      </c>
      <c r="CH127" s="117">
        <f t="shared" si="88"/>
        <v>4236048.1319000004</v>
      </c>
      <c r="CI127" s="117">
        <f t="shared" si="88"/>
        <v>4072653.7709122705</v>
      </c>
      <c r="CJ127" s="117">
        <f t="shared" si="88"/>
        <v>3909298.6167298164</v>
      </c>
      <c r="CK127" s="117">
        <f t="shared" si="88"/>
        <v>3745943.4625473623</v>
      </c>
      <c r="CL127" s="117">
        <f t="shared" si="88"/>
        <v>3582604.6438803263</v>
      </c>
      <c r="CM127" s="117">
        <f t="shared" si="88"/>
        <v>3419241.3219401632</v>
      </c>
      <c r="CN127" s="117">
        <f t="shared" si="88"/>
        <v>3255878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>
        <v>0</v>
      </c>
      <c r="H128" s="6">
        <v>102</v>
      </c>
      <c r="I128" s="2" t="s">
        <v>289</v>
      </c>
      <c r="J128" s="60"/>
      <c r="K128" s="61">
        <v>712.09</v>
      </c>
      <c r="L128"/>
      <c r="M128" s="63">
        <v>122</v>
      </c>
      <c r="N128" s="64">
        <f t="shared" si="48"/>
        <v>36.6</v>
      </c>
      <c r="O128" s="64">
        <f t="shared" si="49"/>
        <v>427.25</v>
      </c>
      <c r="P128" s="64">
        <f t="shared" si="50"/>
        <v>0</v>
      </c>
      <c r="Q128" s="64">
        <f t="shared" si="51"/>
        <v>0</v>
      </c>
      <c r="R128" s="65">
        <f t="shared" si="52"/>
        <v>0.17</v>
      </c>
      <c r="S128" s="65">
        <f t="shared" si="53"/>
        <v>0</v>
      </c>
      <c r="T128" s="64">
        <f t="shared" si="54"/>
        <v>0</v>
      </c>
      <c r="U128" s="64">
        <f t="shared" si="55"/>
        <v>0</v>
      </c>
      <c r="V128">
        <v>1</v>
      </c>
      <c r="W128" s="64">
        <f t="shared" si="56"/>
        <v>0.25</v>
      </c>
      <c r="X128" s="27">
        <f t="shared" si="57"/>
        <v>36.6</v>
      </c>
      <c r="Y128" s="11">
        <f t="shared" si="58"/>
        <v>748.94</v>
      </c>
      <c r="Z128" s="61">
        <v>1275320804</v>
      </c>
      <c r="AA128" s="63">
        <v>5154</v>
      </c>
      <c r="AB128" s="27">
        <f t="shared" si="59"/>
        <v>247442.92</v>
      </c>
      <c r="AC128" s="10">
        <f t="shared" si="60"/>
        <v>0.89809099999999997</v>
      </c>
      <c r="AD128" s="63">
        <v>115069</v>
      </c>
      <c r="AE128" s="10">
        <f t="shared" si="61"/>
        <v>0.79166599999999998</v>
      </c>
      <c r="AF128" s="10">
        <f t="shared" si="62"/>
        <v>0.13383700000000001</v>
      </c>
      <c r="AG128" s="66">
        <f t="shared" si="63"/>
        <v>0.13383700000000001</v>
      </c>
      <c r="AH128" s="67">
        <f t="shared" si="64"/>
        <v>0</v>
      </c>
      <c r="AI128" s="68">
        <f t="shared" si="65"/>
        <v>0.13383700000000001</v>
      </c>
      <c r="AJ128">
        <v>0</v>
      </c>
      <c r="AK128">
        <v>0</v>
      </c>
      <c r="AL128" s="26">
        <f t="shared" si="66"/>
        <v>0</v>
      </c>
      <c r="AM128">
        <v>0</v>
      </c>
      <c r="AN128">
        <v>0</v>
      </c>
      <c r="AO128" s="26">
        <f t="shared" si="67"/>
        <v>0</v>
      </c>
      <c r="AP128" s="26">
        <f t="shared" si="68"/>
        <v>1155219</v>
      </c>
      <c r="AQ128" s="26">
        <f t="shared" si="69"/>
        <v>1155219</v>
      </c>
      <c r="AR128" s="69">
        <v>2834470</v>
      </c>
      <c r="AS128" s="69">
        <f t="shared" si="84"/>
        <v>1155219</v>
      </c>
      <c r="AT128" s="63">
        <v>2660307</v>
      </c>
      <c r="AU128" s="26">
        <f t="shared" si="70"/>
        <v>1505088</v>
      </c>
      <c r="AV128" s="70" t="str">
        <f t="shared" si="71"/>
        <v>No</v>
      </c>
      <c r="AW128" s="69">
        <f t="shared" si="72"/>
        <v>0</v>
      </c>
      <c r="AX128" s="71">
        <f t="shared" si="73"/>
        <v>2660307</v>
      </c>
      <c r="AY128" s="72">
        <f t="shared" si="74"/>
        <v>2660307</v>
      </c>
      <c r="AZ128" s="115">
        <f t="shared" si="75"/>
        <v>0</v>
      </c>
      <c r="BA128" s="115"/>
      <c r="BB128" s="115">
        <f t="shared" si="76"/>
        <v>12121.408108525608</v>
      </c>
      <c r="BC128" s="74"/>
      <c r="BD128" s="74"/>
      <c r="BE128" s="74">
        <f t="shared" si="77"/>
        <v>-1505088</v>
      </c>
      <c r="BF128" s="74">
        <f t="shared" si="85"/>
        <v>-1505088</v>
      </c>
      <c r="BG128" s="74">
        <f t="shared" si="85"/>
        <v>-1290010.9248000002</v>
      </c>
      <c r="BH128" s="74">
        <f t="shared" si="85"/>
        <v>-1074966.1036358401</v>
      </c>
      <c r="BI128" s="74">
        <f t="shared" si="85"/>
        <v>-859972.88290867209</v>
      </c>
      <c r="BJ128" s="74">
        <f t="shared" si="85"/>
        <v>-644979.66218150407</v>
      </c>
      <c r="BK128" s="74">
        <f t="shared" si="85"/>
        <v>-430007.94077640865</v>
      </c>
      <c r="BL128" s="74">
        <f t="shared" si="85"/>
        <v>-215003.97038820432</v>
      </c>
      <c r="BO128" s="116">
        <f t="shared" si="86"/>
        <v>0</v>
      </c>
      <c r="BP128" s="116">
        <f t="shared" si="86"/>
        <v>-215077.07519999999</v>
      </c>
      <c r="BQ128" s="116">
        <f t="shared" si="86"/>
        <v>-215044.82116416001</v>
      </c>
      <c r="BR128" s="116">
        <f t="shared" si="86"/>
        <v>-214993.22072716802</v>
      </c>
      <c r="BS128" s="116">
        <f t="shared" si="86"/>
        <v>-214993.22072716802</v>
      </c>
      <c r="BT128" s="116">
        <f t="shared" si="86"/>
        <v>-214971.7214050953</v>
      </c>
      <c r="BU128" s="116">
        <f t="shared" si="86"/>
        <v>-215003.97038820432</v>
      </c>
      <c r="BV128" s="116">
        <f t="shared" si="86"/>
        <v>-215003.97038820432</v>
      </c>
      <c r="BX128" s="74">
        <f t="shared" si="80"/>
        <v>2660307</v>
      </c>
      <c r="BY128" s="74">
        <f t="shared" si="87"/>
        <v>2445229.9248000002</v>
      </c>
      <c r="BZ128" s="74">
        <f t="shared" si="87"/>
        <v>2230185.1036358401</v>
      </c>
      <c r="CA128" s="74">
        <f t="shared" si="87"/>
        <v>2015191.8829086721</v>
      </c>
      <c r="CB128" s="74">
        <f t="shared" si="87"/>
        <v>1800198.6621815041</v>
      </c>
      <c r="CC128" s="74">
        <f t="shared" si="87"/>
        <v>1585226.9407764086</v>
      </c>
      <c r="CD128" s="74">
        <f t="shared" si="87"/>
        <v>1370222.9703882043</v>
      </c>
      <c r="CE128" s="74">
        <f t="shared" si="87"/>
        <v>1155219</v>
      </c>
      <c r="CG128" s="117">
        <f t="shared" si="82"/>
        <v>2660307</v>
      </c>
      <c r="CH128" s="117">
        <f t="shared" si="88"/>
        <v>2445229.9248000002</v>
      </c>
      <c r="CI128" s="117">
        <f t="shared" si="88"/>
        <v>2230185.1036358401</v>
      </c>
      <c r="CJ128" s="117">
        <f t="shared" si="88"/>
        <v>2015191.8829086721</v>
      </c>
      <c r="CK128" s="117">
        <f t="shared" si="88"/>
        <v>1800198.6621815041</v>
      </c>
      <c r="CL128" s="117">
        <f t="shared" si="88"/>
        <v>1585226.9407764086</v>
      </c>
      <c r="CM128" s="117">
        <f t="shared" si="88"/>
        <v>1370222.9703882043</v>
      </c>
      <c r="CN128" s="117">
        <f t="shared" si="88"/>
        <v>1155219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>
        <v>0</v>
      </c>
      <c r="H129" s="6">
        <v>103</v>
      </c>
      <c r="I129" s="2" t="s">
        <v>290</v>
      </c>
      <c r="J129" s="60"/>
      <c r="K129" s="61">
        <v>11554.81</v>
      </c>
      <c r="L129"/>
      <c r="M129" s="63">
        <v>6261</v>
      </c>
      <c r="N129" s="64">
        <f t="shared" si="48"/>
        <v>1878.3</v>
      </c>
      <c r="O129" s="64">
        <f t="shared" si="49"/>
        <v>6932.89</v>
      </c>
      <c r="P129" s="64">
        <f t="shared" si="50"/>
        <v>0</v>
      </c>
      <c r="Q129" s="64">
        <f t="shared" si="51"/>
        <v>0</v>
      </c>
      <c r="R129" s="65">
        <f t="shared" si="52"/>
        <v>0.54</v>
      </c>
      <c r="S129" s="65">
        <f t="shared" si="53"/>
        <v>0</v>
      </c>
      <c r="T129" s="64">
        <f t="shared" si="54"/>
        <v>0</v>
      </c>
      <c r="U129" s="64">
        <f t="shared" si="55"/>
        <v>0</v>
      </c>
      <c r="V129">
        <v>2527</v>
      </c>
      <c r="W129" s="64">
        <f t="shared" si="56"/>
        <v>631.75</v>
      </c>
      <c r="X129" s="27">
        <f t="shared" si="57"/>
        <v>1878.3</v>
      </c>
      <c r="Y129" s="11">
        <f t="shared" si="58"/>
        <v>14064.859999999999</v>
      </c>
      <c r="Z129" s="61">
        <v>27641734268.330002</v>
      </c>
      <c r="AA129" s="63">
        <v>91375</v>
      </c>
      <c r="AB129" s="27">
        <f t="shared" si="59"/>
        <v>302508.71999999997</v>
      </c>
      <c r="AC129" s="10">
        <f t="shared" si="60"/>
        <v>1.097952</v>
      </c>
      <c r="AD129" s="63">
        <v>105301</v>
      </c>
      <c r="AE129" s="10">
        <f t="shared" si="61"/>
        <v>0.72446299999999997</v>
      </c>
      <c r="AF129" s="10">
        <f t="shared" si="62"/>
        <v>1.4095E-2</v>
      </c>
      <c r="AG129" s="66">
        <f t="shared" si="63"/>
        <v>0.1</v>
      </c>
      <c r="AH129" s="67">
        <f t="shared" si="64"/>
        <v>0</v>
      </c>
      <c r="AI129" s="68">
        <f t="shared" si="65"/>
        <v>0.1</v>
      </c>
      <c r="AJ129">
        <v>0</v>
      </c>
      <c r="AK129">
        <v>0</v>
      </c>
      <c r="AL129" s="26">
        <f t="shared" si="66"/>
        <v>0</v>
      </c>
      <c r="AM129">
        <v>0</v>
      </c>
      <c r="AN129">
        <v>0</v>
      </c>
      <c r="AO129" s="26">
        <f t="shared" si="67"/>
        <v>0</v>
      </c>
      <c r="AP129" s="26">
        <f t="shared" si="68"/>
        <v>16209751</v>
      </c>
      <c r="AQ129" s="26">
        <f t="shared" si="69"/>
        <v>16209751</v>
      </c>
      <c r="AR129" s="69">
        <v>11243340</v>
      </c>
      <c r="AS129" s="69">
        <f t="shared" si="84"/>
        <v>16447293</v>
      </c>
      <c r="AT129" s="63">
        <v>16447293</v>
      </c>
      <c r="AU129" s="26">
        <f t="shared" si="70"/>
        <v>237542</v>
      </c>
      <c r="AV129" s="70" t="str">
        <f t="shared" si="71"/>
        <v>No</v>
      </c>
      <c r="AW129" s="69">
        <f t="shared" si="72"/>
        <v>0</v>
      </c>
      <c r="AX129" s="71">
        <f t="shared" si="73"/>
        <v>16447293</v>
      </c>
      <c r="AY129" s="72">
        <f t="shared" si="74"/>
        <v>16447293</v>
      </c>
      <c r="AZ129" s="115">
        <f t="shared" si="75"/>
        <v>0</v>
      </c>
      <c r="BA129" s="115"/>
      <c r="BB129" s="115">
        <f t="shared" si="76"/>
        <v>14028.574377250687</v>
      </c>
      <c r="BC129" s="74"/>
      <c r="BD129" s="74"/>
      <c r="BE129" s="74">
        <f t="shared" si="77"/>
        <v>-237542</v>
      </c>
      <c r="BF129" s="74">
        <f t="shared" si="85"/>
        <v>-237542</v>
      </c>
      <c r="BG129" s="74">
        <f t="shared" si="85"/>
        <v>-237542</v>
      </c>
      <c r="BH129" s="74">
        <f t="shared" si="85"/>
        <v>-237542</v>
      </c>
      <c r="BI129" s="74">
        <f t="shared" si="85"/>
        <v>-237542</v>
      </c>
      <c r="BJ129" s="74">
        <f t="shared" si="85"/>
        <v>-237542</v>
      </c>
      <c r="BK129" s="74">
        <f t="shared" si="85"/>
        <v>-237542</v>
      </c>
      <c r="BL129" s="74">
        <f t="shared" si="85"/>
        <v>-237542</v>
      </c>
      <c r="BO129" s="116">
        <f t="shared" si="86"/>
        <v>0</v>
      </c>
      <c r="BP129" s="116">
        <f t="shared" si="86"/>
        <v>-33944.751799999998</v>
      </c>
      <c r="BQ129" s="116">
        <f t="shared" si="86"/>
        <v>-39598.251399999994</v>
      </c>
      <c r="BR129" s="116">
        <f t="shared" si="86"/>
        <v>-47508.4</v>
      </c>
      <c r="BS129" s="116">
        <f t="shared" si="86"/>
        <v>-59385.5</v>
      </c>
      <c r="BT129" s="116">
        <f t="shared" si="86"/>
        <v>-79172.748599999992</v>
      </c>
      <c r="BU129" s="116">
        <f t="shared" si="86"/>
        <v>-118771</v>
      </c>
      <c r="BV129" s="116">
        <f t="shared" si="86"/>
        <v>-237542</v>
      </c>
      <c r="BX129" s="74">
        <f t="shared" si="80"/>
        <v>16447293</v>
      </c>
      <c r="BY129" s="74">
        <f t="shared" si="87"/>
        <v>16413348.248199999</v>
      </c>
      <c r="BZ129" s="74">
        <f t="shared" si="87"/>
        <v>16407694.748600001</v>
      </c>
      <c r="CA129" s="74">
        <f t="shared" si="87"/>
        <v>16399784.6</v>
      </c>
      <c r="CB129" s="74">
        <f t="shared" si="87"/>
        <v>16387907.5</v>
      </c>
      <c r="CC129" s="74">
        <f t="shared" si="87"/>
        <v>16368120.251399999</v>
      </c>
      <c r="CD129" s="74">
        <f t="shared" si="87"/>
        <v>16328522</v>
      </c>
      <c r="CE129" s="74">
        <f t="shared" si="87"/>
        <v>16209751</v>
      </c>
      <c r="CG129" s="117">
        <f t="shared" si="82"/>
        <v>16447293</v>
      </c>
      <c r="CH129" s="117">
        <f t="shared" si="88"/>
        <v>16447293</v>
      </c>
      <c r="CI129" s="117">
        <f t="shared" si="88"/>
        <v>16447293</v>
      </c>
      <c r="CJ129" s="117">
        <f t="shared" si="88"/>
        <v>16447293</v>
      </c>
      <c r="CK129" s="117">
        <f t="shared" si="88"/>
        <v>16447293</v>
      </c>
      <c r="CL129" s="117">
        <f t="shared" si="88"/>
        <v>16447293</v>
      </c>
      <c r="CM129" s="117">
        <f t="shared" si="88"/>
        <v>16447293</v>
      </c>
      <c r="CN129" s="117">
        <f t="shared" si="88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>
        <v>10</v>
      </c>
      <c r="H130" s="6">
        <v>104</v>
      </c>
      <c r="I130" s="2" t="s">
        <v>291</v>
      </c>
      <c r="J130" s="60"/>
      <c r="K130" s="61">
        <v>4818</v>
      </c>
      <c r="L130"/>
      <c r="M130" s="63">
        <v>3740</v>
      </c>
      <c r="N130" s="64">
        <f t="shared" si="48"/>
        <v>1122</v>
      </c>
      <c r="O130" s="64">
        <f t="shared" si="49"/>
        <v>2890.8</v>
      </c>
      <c r="P130" s="64">
        <f t="shared" si="50"/>
        <v>849.19999999999982</v>
      </c>
      <c r="Q130" s="64">
        <f t="shared" si="51"/>
        <v>127.38</v>
      </c>
      <c r="R130" s="65">
        <f t="shared" si="52"/>
        <v>0.78</v>
      </c>
      <c r="S130" s="65">
        <f t="shared" si="53"/>
        <v>0.18000000000000005</v>
      </c>
      <c r="T130" s="64">
        <f t="shared" si="54"/>
        <v>867.24</v>
      </c>
      <c r="U130" s="64">
        <f t="shared" si="55"/>
        <v>130.09</v>
      </c>
      <c r="V130">
        <v>1029</v>
      </c>
      <c r="W130" s="64">
        <f t="shared" si="56"/>
        <v>257.25</v>
      </c>
      <c r="X130" s="27">
        <f t="shared" si="57"/>
        <v>1122</v>
      </c>
      <c r="Y130" s="11">
        <f t="shared" si="58"/>
        <v>6324.63</v>
      </c>
      <c r="Z130" s="61">
        <v>4073284113.3299999</v>
      </c>
      <c r="AA130" s="63">
        <v>39992</v>
      </c>
      <c r="AB130" s="27">
        <f t="shared" si="59"/>
        <v>101852.47</v>
      </c>
      <c r="AC130" s="10">
        <f t="shared" si="60"/>
        <v>0.369672</v>
      </c>
      <c r="AD130" s="63">
        <v>64185</v>
      </c>
      <c r="AE130" s="10">
        <f t="shared" si="61"/>
        <v>0.44158799999999998</v>
      </c>
      <c r="AF130" s="10">
        <f t="shared" si="62"/>
        <v>0.60875299999999999</v>
      </c>
      <c r="AG130" s="66">
        <f t="shared" si="63"/>
        <v>0.60875299999999999</v>
      </c>
      <c r="AH130" s="67">
        <f t="shared" si="64"/>
        <v>0.05</v>
      </c>
      <c r="AI130" s="68">
        <f t="shared" si="65"/>
        <v>0.65875300000000003</v>
      </c>
      <c r="AJ130">
        <v>0</v>
      </c>
      <c r="AK130">
        <v>0</v>
      </c>
      <c r="AL130" s="26">
        <f t="shared" si="66"/>
        <v>0</v>
      </c>
      <c r="AM130">
        <v>1455</v>
      </c>
      <c r="AN130">
        <v>4</v>
      </c>
      <c r="AO130" s="26">
        <f t="shared" si="67"/>
        <v>582000</v>
      </c>
      <c r="AP130" s="26">
        <f t="shared" si="68"/>
        <v>48017403</v>
      </c>
      <c r="AQ130" s="26">
        <f t="shared" si="69"/>
        <v>48599403</v>
      </c>
      <c r="AR130" s="69">
        <v>36209664</v>
      </c>
      <c r="AS130" s="69">
        <f t="shared" si="84"/>
        <v>49231266</v>
      </c>
      <c r="AT130" s="63">
        <v>49231266</v>
      </c>
      <c r="AU130" s="26">
        <f t="shared" si="70"/>
        <v>631863</v>
      </c>
      <c r="AV130" s="70" t="str">
        <f t="shared" si="71"/>
        <v>No</v>
      </c>
      <c r="AW130" s="69">
        <f t="shared" si="72"/>
        <v>0</v>
      </c>
      <c r="AX130" s="71">
        <f t="shared" si="73"/>
        <v>49231266</v>
      </c>
      <c r="AY130" s="72">
        <f t="shared" si="74"/>
        <v>49231266</v>
      </c>
      <c r="AZ130" s="115">
        <f t="shared" si="75"/>
        <v>0</v>
      </c>
      <c r="BA130" s="115"/>
      <c r="BB130" s="115">
        <f t="shared" si="76"/>
        <v>15128.966531755916</v>
      </c>
      <c r="BC130" s="74"/>
      <c r="BD130" s="74"/>
      <c r="BE130" s="74">
        <f t="shared" si="77"/>
        <v>-631863</v>
      </c>
      <c r="BF130" s="74">
        <f t="shared" si="85"/>
        <v>-631863</v>
      </c>
      <c r="BG130" s="74">
        <f t="shared" si="85"/>
        <v>-631863</v>
      </c>
      <c r="BH130" s="74">
        <f t="shared" si="85"/>
        <v>-631863</v>
      </c>
      <c r="BI130" s="74">
        <f t="shared" si="85"/>
        <v>-631863</v>
      </c>
      <c r="BJ130" s="74">
        <f t="shared" si="85"/>
        <v>-631863</v>
      </c>
      <c r="BK130" s="74">
        <f t="shared" si="85"/>
        <v>-631863</v>
      </c>
      <c r="BL130" s="74">
        <f t="shared" si="85"/>
        <v>-631863</v>
      </c>
      <c r="BO130" s="116">
        <f t="shared" si="86"/>
        <v>0</v>
      </c>
      <c r="BP130" s="116">
        <f t="shared" si="86"/>
        <v>-90293.222699999998</v>
      </c>
      <c r="BQ130" s="116">
        <f t="shared" si="86"/>
        <v>-105331.5621</v>
      </c>
      <c r="BR130" s="116">
        <f t="shared" si="86"/>
        <v>-126372.6</v>
      </c>
      <c r="BS130" s="116">
        <f t="shared" si="86"/>
        <v>-157965.75</v>
      </c>
      <c r="BT130" s="116">
        <f t="shared" si="86"/>
        <v>-210599.93789999999</v>
      </c>
      <c r="BU130" s="116">
        <f t="shared" si="86"/>
        <v>-315931.5</v>
      </c>
      <c r="BV130" s="116">
        <f t="shared" si="86"/>
        <v>-631863</v>
      </c>
      <c r="BX130" s="74">
        <f t="shared" si="80"/>
        <v>49231266</v>
      </c>
      <c r="BY130" s="74">
        <f t="shared" si="87"/>
        <v>49140972.7773</v>
      </c>
      <c r="BZ130" s="74">
        <f t="shared" si="87"/>
        <v>49125934.437899999</v>
      </c>
      <c r="CA130" s="74">
        <f t="shared" si="87"/>
        <v>49104893.399999999</v>
      </c>
      <c r="CB130" s="74">
        <f t="shared" si="87"/>
        <v>49073300.25</v>
      </c>
      <c r="CC130" s="74">
        <f t="shared" si="87"/>
        <v>49020666.062100001</v>
      </c>
      <c r="CD130" s="74">
        <f t="shared" si="87"/>
        <v>48915334.5</v>
      </c>
      <c r="CE130" s="74">
        <f t="shared" si="87"/>
        <v>48599403</v>
      </c>
      <c r="CG130" s="117">
        <f t="shared" si="82"/>
        <v>49231266</v>
      </c>
      <c r="CH130" s="117">
        <f t="shared" si="88"/>
        <v>49231266</v>
      </c>
      <c r="CI130" s="117">
        <f t="shared" si="88"/>
        <v>49231266</v>
      </c>
      <c r="CJ130" s="117">
        <f t="shared" si="88"/>
        <v>49231266</v>
      </c>
      <c r="CK130" s="117">
        <f t="shared" si="88"/>
        <v>49231266</v>
      </c>
      <c r="CL130" s="117">
        <f t="shared" si="88"/>
        <v>49231266</v>
      </c>
      <c r="CM130" s="117">
        <f t="shared" si="88"/>
        <v>49231266</v>
      </c>
      <c r="CN130" s="117">
        <f t="shared" si="88"/>
        <v>49231266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>
        <v>0</v>
      </c>
      <c r="H131" s="6">
        <v>105</v>
      </c>
      <c r="I131" s="2" t="s">
        <v>292</v>
      </c>
      <c r="J131" s="60"/>
      <c r="K131" s="61">
        <v>1046.6300000000001</v>
      </c>
      <c r="L131"/>
      <c r="M131" s="63">
        <v>149</v>
      </c>
      <c r="N131" s="64">
        <f t="shared" si="48"/>
        <v>44.7</v>
      </c>
      <c r="O131" s="64">
        <f t="shared" si="49"/>
        <v>627.98</v>
      </c>
      <c r="P131" s="64">
        <f t="shared" si="50"/>
        <v>0</v>
      </c>
      <c r="Q131" s="64">
        <f t="shared" si="51"/>
        <v>0</v>
      </c>
      <c r="R131" s="65">
        <f t="shared" si="52"/>
        <v>0.14000000000000001</v>
      </c>
      <c r="S131" s="65">
        <f t="shared" si="53"/>
        <v>0</v>
      </c>
      <c r="T131" s="64">
        <f t="shared" si="54"/>
        <v>0</v>
      </c>
      <c r="U131" s="64">
        <f t="shared" si="55"/>
        <v>0</v>
      </c>
      <c r="V131">
        <v>23</v>
      </c>
      <c r="W131" s="64">
        <f t="shared" si="56"/>
        <v>5.75</v>
      </c>
      <c r="X131" s="27">
        <f t="shared" si="57"/>
        <v>44.7</v>
      </c>
      <c r="Y131" s="11">
        <f t="shared" si="58"/>
        <v>1097.0800000000002</v>
      </c>
      <c r="Z131" s="61">
        <v>3500208799.6700001</v>
      </c>
      <c r="AA131" s="63">
        <v>7644</v>
      </c>
      <c r="AB131" s="27">
        <f t="shared" si="59"/>
        <v>457902.77</v>
      </c>
      <c r="AC131" s="10">
        <f t="shared" si="60"/>
        <v>1.661953</v>
      </c>
      <c r="AD131" s="63">
        <v>126904</v>
      </c>
      <c r="AE131" s="10">
        <f t="shared" si="61"/>
        <v>0.87309000000000003</v>
      </c>
      <c r="AF131" s="10">
        <f t="shared" si="62"/>
        <v>-0.42529400000000001</v>
      </c>
      <c r="AG131" s="66">
        <f t="shared" si="63"/>
        <v>0.01</v>
      </c>
      <c r="AH131" s="67">
        <f t="shared" si="64"/>
        <v>0</v>
      </c>
      <c r="AI131" s="68">
        <f t="shared" si="65"/>
        <v>0.01</v>
      </c>
      <c r="AJ131">
        <v>1032</v>
      </c>
      <c r="AK131">
        <v>13</v>
      </c>
      <c r="AL131" s="26">
        <f t="shared" si="66"/>
        <v>1341600</v>
      </c>
      <c r="AM131">
        <v>0</v>
      </c>
      <c r="AN131">
        <v>0</v>
      </c>
      <c r="AO131" s="26">
        <f t="shared" si="67"/>
        <v>0</v>
      </c>
      <c r="AP131" s="26">
        <f t="shared" si="68"/>
        <v>126438</v>
      </c>
      <c r="AQ131" s="26">
        <f t="shared" si="69"/>
        <v>1468038</v>
      </c>
      <c r="AR131" s="69">
        <v>247462</v>
      </c>
      <c r="AS131" s="69">
        <f t="shared" si="84"/>
        <v>1468038</v>
      </c>
      <c r="AT131" s="63">
        <v>1494874</v>
      </c>
      <c r="AU131" s="26">
        <f t="shared" si="70"/>
        <v>26836</v>
      </c>
      <c r="AV131" s="70" t="str">
        <f t="shared" si="71"/>
        <v>No</v>
      </c>
      <c r="AW131" s="69">
        <f t="shared" si="72"/>
        <v>0</v>
      </c>
      <c r="AX131" s="71">
        <f t="shared" si="73"/>
        <v>1494874</v>
      </c>
      <c r="AY131" s="72">
        <f t="shared" si="74"/>
        <v>1494874</v>
      </c>
      <c r="AZ131" s="115">
        <f t="shared" si="75"/>
        <v>0</v>
      </c>
      <c r="BA131" s="115"/>
      <c r="BB131" s="115">
        <f t="shared" si="76"/>
        <v>12080.531802069499</v>
      </c>
      <c r="BC131" s="74"/>
      <c r="BD131" s="74"/>
      <c r="BE131" s="74">
        <f t="shared" si="77"/>
        <v>-26836</v>
      </c>
      <c r="BF131" s="74">
        <f t="shared" si="85"/>
        <v>-26836</v>
      </c>
      <c r="BG131" s="74">
        <f t="shared" si="85"/>
        <v>-23001.135599999921</v>
      </c>
      <c r="BH131" s="74">
        <f t="shared" si="85"/>
        <v>-19166.846295479918</v>
      </c>
      <c r="BI131" s="74">
        <f t="shared" si="85"/>
        <v>-15333.477036383934</v>
      </c>
      <c r="BJ131" s="74">
        <f t="shared" si="85"/>
        <v>-11500.107777287951</v>
      </c>
      <c r="BK131" s="74">
        <f t="shared" si="85"/>
        <v>-7667.1218551178463</v>
      </c>
      <c r="BL131" s="74">
        <f t="shared" si="85"/>
        <v>-3833.5609275589231</v>
      </c>
      <c r="BO131" s="116">
        <f t="shared" si="86"/>
        <v>0</v>
      </c>
      <c r="BP131" s="116">
        <f t="shared" si="86"/>
        <v>-3834.8643999999999</v>
      </c>
      <c r="BQ131" s="116">
        <f t="shared" si="86"/>
        <v>-3834.2893045199867</v>
      </c>
      <c r="BR131" s="116">
        <f t="shared" si="86"/>
        <v>-3833.3692590959836</v>
      </c>
      <c r="BS131" s="116">
        <f t="shared" si="86"/>
        <v>-3833.3692590959836</v>
      </c>
      <c r="BT131" s="116">
        <f t="shared" si="86"/>
        <v>-3832.985922170074</v>
      </c>
      <c r="BU131" s="116">
        <f t="shared" si="86"/>
        <v>-3833.5609275589231</v>
      </c>
      <c r="BV131" s="116">
        <f t="shared" si="86"/>
        <v>-3833.5609275589231</v>
      </c>
      <c r="BX131" s="74">
        <f t="shared" si="80"/>
        <v>1494874</v>
      </c>
      <c r="BY131" s="74">
        <f t="shared" si="87"/>
        <v>1491039.1355999999</v>
      </c>
      <c r="BZ131" s="74">
        <f t="shared" si="87"/>
        <v>1487204.8462954799</v>
      </c>
      <c r="CA131" s="74">
        <f t="shared" si="87"/>
        <v>1483371.4770363839</v>
      </c>
      <c r="CB131" s="74">
        <f t="shared" si="87"/>
        <v>1479538.107777288</v>
      </c>
      <c r="CC131" s="74">
        <f t="shared" si="87"/>
        <v>1475705.1218551178</v>
      </c>
      <c r="CD131" s="74">
        <f t="shared" si="87"/>
        <v>1471871.5609275589</v>
      </c>
      <c r="CE131" s="74">
        <f t="shared" si="87"/>
        <v>1468038</v>
      </c>
      <c r="CG131" s="117">
        <f t="shared" si="82"/>
        <v>1494874</v>
      </c>
      <c r="CH131" s="117">
        <f t="shared" si="88"/>
        <v>1491039.1355999999</v>
      </c>
      <c r="CI131" s="117">
        <f t="shared" si="88"/>
        <v>1487204.8462954799</v>
      </c>
      <c r="CJ131" s="117">
        <f t="shared" si="88"/>
        <v>1483371.4770363839</v>
      </c>
      <c r="CK131" s="117">
        <f t="shared" si="88"/>
        <v>1479538.107777288</v>
      </c>
      <c r="CL131" s="117">
        <f t="shared" si="88"/>
        <v>1475705.1218551178</v>
      </c>
      <c r="CM131" s="117">
        <f t="shared" si="88"/>
        <v>1471871.5609275589</v>
      </c>
      <c r="CN131" s="117">
        <f t="shared" si="88"/>
        <v>1468038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>
        <v>0</v>
      </c>
      <c r="H132" s="6">
        <v>106</v>
      </c>
      <c r="I132" s="2" t="s">
        <v>293</v>
      </c>
      <c r="J132" s="60"/>
      <c r="K132" s="61">
        <v>1007</v>
      </c>
      <c r="L132"/>
      <c r="M132" s="63">
        <v>259</v>
      </c>
      <c r="N132" s="64">
        <f t="shared" si="48"/>
        <v>77.7</v>
      </c>
      <c r="O132" s="64">
        <f t="shared" si="49"/>
        <v>604.20000000000005</v>
      </c>
      <c r="P132" s="64">
        <f t="shared" si="50"/>
        <v>0</v>
      </c>
      <c r="Q132" s="64">
        <f t="shared" si="51"/>
        <v>0</v>
      </c>
      <c r="R132" s="65">
        <f t="shared" si="52"/>
        <v>0.26</v>
      </c>
      <c r="S132" s="65">
        <f t="shared" si="53"/>
        <v>0</v>
      </c>
      <c r="T132" s="64">
        <f t="shared" si="54"/>
        <v>0</v>
      </c>
      <c r="U132" s="64">
        <f t="shared" si="55"/>
        <v>0</v>
      </c>
      <c r="V132">
        <v>74</v>
      </c>
      <c r="W132" s="64">
        <f t="shared" si="56"/>
        <v>18.5</v>
      </c>
      <c r="X132" s="27">
        <f t="shared" si="57"/>
        <v>77.7</v>
      </c>
      <c r="Y132" s="11">
        <f t="shared" si="58"/>
        <v>1103.2</v>
      </c>
      <c r="Z132" s="61">
        <v>4722994697.6700001</v>
      </c>
      <c r="AA132" s="63">
        <v>10515</v>
      </c>
      <c r="AB132" s="27">
        <f t="shared" si="59"/>
        <v>449167.35</v>
      </c>
      <c r="AC132" s="10">
        <f t="shared" si="60"/>
        <v>1.6302479999999999</v>
      </c>
      <c r="AD132" s="63">
        <v>119500</v>
      </c>
      <c r="AE132" s="10">
        <f t="shared" si="61"/>
        <v>0.82215099999999997</v>
      </c>
      <c r="AF132" s="10">
        <f t="shared" si="62"/>
        <v>-0.38781900000000002</v>
      </c>
      <c r="AG132" s="66">
        <f t="shared" si="63"/>
        <v>0.01</v>
      </c>
      <c r="AH132" s="67">
        <f t="shared" si="64"/>
        <v>0</v>
      </c>
      <c r="AI132" s="68">
        <f t="shared" si="65"/>
        <v>0.01</v>
      </c>
      <c r="AJ132">
        <v>0</v>
      </c>
      <c r="AK132">
        <v>0</v>
      </c>
      <c r="AL132" s="26">
        <f t="shared" si="66"/>
        <v>0</v>
      </c>
      <c r="AM132">
        <v>0</v>
      </c>
      <c r="AN132">
        <v>0</v>
      </c>
      <c r="AO132" s="26">
        <f t="shared" si="67"/>
        <v>0</v>
      </c>
      <c r="AP132" s="26">
        <f t="shared" si="68"/>
        <v>127144</v>
      </c>
      <c r="AQ132" s="26">
        <f t="shared" si="69"/>
        <v>127144</v>
      </c>
      <c r="AR132" s="69">
        <v>122907</v>
      </c>
      <c r="AS132" s="69">
        <f t="shared" si="84"/>
        <v>127144</v>
      </c>
      <c r="AT132" s="63">
        <v>132244</v>
      </c>
      <c r="AU132" s="26">
        <f t="shared" si="70"/>
        <v>5100</v>
      </c>
      <c r="AV132" s="70" t="str">
        <f t="shared" si="71"/>
        <v>No</v>
      </c>
      <c r="AW132" s="69">
        <f t="shared" si="72"/>
        <v>0</v>
      </c>
      <c r="AX132" s="71">
        <f t="shared" si="73"/>
        <v>132244</v>
      </c>
      <c r="AY132" s="72">
        <f t="shared" si="74"/>
        <v>132244</v>
      </c>
      <c r="AZ132" s="115">
        <f t="shared" si="75"/>
        <v>0</v>
      </c>
      <c r="BA132" s="115"/>
      <c r="BB132" s="115">
        <f t="shared" si="76"/>
        <v>12625.998013902681</v>
      </c>
      <c r="BC132" s="74"/>
      <c r="BD132" s="74"/>
      <c r="BE132" s="74">
        <f t="shared" si="77"/>
        <v>-5100</v>
      </c>
      <c r="BF132" s="74">
        <f t="shared" si="85"/>
        <v>-5100</v>
      </c>
      <c r="BG132" s="74">
        <f t="shared" si="85"/>
        <v>-4371.2099999999919</v>
      </c>
      <c r="BH132" s="74">
        <f t="shared" si="85"/>
        <v>-3642.5292929999996</v>
      </c>
      <c r="BI132" s="74">
        <f t="shared" si="85"/>
        <v>-2914.0234344000055</v>
      </c>
      <c r="BJ132" s="74">
        <f t="shared" si="85"/>
        <v>-2185.5175758000114</v>
      </c>
      <c r="BK132" s="74">
        <f t="shared" si="85"/>
        <v>-1457.0845677858742</v>
      </c>
      <c r="BL132" s="74">
        <f t="shared" si="85"/>
        <v>-728.54228389293712</v>
      </c>
      <c r="BO132" s="116">
        <f t="shared" si="86"/>
        <v>0</v>
      </c>
      <c r="BP132" s="116">
        <f t="shared" si="86"/>
        <v>-728.79</v>
      </c>
      <c r="BQ132" s="116">
        <f t="shared" si="86"/>
        <v>-728.68070699999862</v>
      </c>
      <c r="BR132" s="116">
        <f t="shared" si="86"/>
        <v>-728.50585860000001</v>
      </c>
      <c r="BS132" s="116">
        <f t="shared" si="86"/>
        <v>-728.50585860000137</v>
      </c>
      <c r="BT132" s="116">
        <f t="shared" si="86"/>
        <v>-728.43300801414375</v>
      </c>
      <c r="BU132" s="116">
        <f t="shared" si="86"/>
        <v>-728.54228389293712</v>
      </c>
      <c r="BV132" s="116">
        <f t="shared" si="86"/>
        <v>-728.54228389293712</v>
      </c>
      <c r="BX132" s="74">
        <f t="shared" si="80"/>
        <v>132244</v>
      </c>
      <c r="BY132" s="74">
        <f t="shared" si="87"/>
        <v>131515.21</v>
      </c>
      <c r="BZ132" s="74">
        <f t="shared" si="87"/>
        <v>130786.529293</v>
      </c>
      <c r="CA132" s="74">
        <f t="shared" si="87"/>
        <v>130058.02343440001</v>
      </c>
      <c r="CB132" s="74">
        <f t="shared" si="87"/>
        <v>129329.51757580001</v>
      </c>
      <c r="CC132" s="74">
        <f t="shared" si="87"/>
        <v>128601.08456778587</v>
      </c>
      <c r="CD132" s="74">
        <f t="shared" si="87"/>
        <v>127872.54228389294</v>
      </c>
      <c r="CE132" s="74">
        <f t="shared" si="87"/>
        <v>127144</v>
      </c>
      <c r="CG132" s="117">
        <f t="shared" si="82"/>
        <v>132244</v>
      </c>
      <c r="CH132" s="117">
        <f t="shared" si="88"/>
        <v>131515.21</v>
      </c>
      <c r="CI132" s="117">
        <f t="shared" si="88"/>
        <v>130786.529293</v>
      </c>
      <c r="CJ132" s="117">
        <f t="shared" si="88"/>
        <v>130058.02343440001</v>
      </c>
      <c r="CK132" s="117">
        <f t="shared" si="88"/>
        <v>129329.51757580001</v>
      </c>
      <c r="CL132" s="117">
        <f t="shared" si="88"/>
        <v>128601.08456778587</v>
      </c>
      <c r="CM132" s="117">
        <f t="shared" si="88"/>
        <v>127872.54228389294</v>
      </c>
      <c r="CN132" s="117">
        <f t="shared" si="88"/>
        <v>127144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>
        <v>0</v>
      </c>
      <c r="H133" s="6">
        <v>107</v>
      </c>
      <c r="I133" s="2" t="s">
        <v>294</v>
      </c>
      <c r="J133" s="60"/>
      <c r="K133" s="61">
        <v>2245.58</v>
      </c>
      <c r="L133"/>
      <c r="M133" s="63">
        <v>331</v>
      </c>
      <c r="N133" s="64">
        <f t="shared" si="48"/>
        <v>99.3</v>
      </c>
      <c r="O133" s="64">
        <f t="shared" si="49"/>
        <v>1347.35</v>
      </c>
      <c r="P133" s="64">
        <f t="shared" si="50"/>
        <v>0</v>
      </c>
      <c r="Q133" s="64">
        <f t="shared" si="51"/>
        <v>0</v>
      </c>
      <c r="R133" s="65">
        <f t="shared" si="52"/>
        <v>0.15</v>
      </c>
      <c r="S133" s="65">
        <f t="shared" si="53"/>
        <v>0</v>
      </c>
      <c r="T133" s="64">
        <f t="shared" si="54"/>
        <v>0</v>
      </c>
      <c r="U133" s="64">
        <f t="shared" si="55"/>
        <v>0</v>
      </c>
      <c r="V133">
        <v>95</v>
      </c>
      <c r="W133" s="64">
        <f t="shared" si="56"/>
        <v>23.75</v>
      </c>
      <c r="X133" s="27">
        <f t="shared" si="57"/>
        <v>99.3</v>
      </c>
      <c r="Y133" s="11">
        <f t="shared" si="58"/>
        <v>2368.63</v>
      </c>
      <c r="Z133" s="61">
        <v>4052425438.3299999</v>
      </c>
      <c r="AA133" s="63">
        <v>14251</v>
      </c>
      <c r="AB133" s="27">
        <f t="shared" si="59"/>
        <v>284360.78000000003</v>
      </c>
      <c r="AC133" s="10">
        <f t="shared" si="60"/>
        <v>1.032084</v>
      </c>
      <c r="AD133" s="63">
        <v>145625</v>
      </c>
      <c r="AE133" s="10">
        <f t="shared" si="61"/>
        <v>1.001889</v>
      </c>
      <c r="AF133" s="10">
        <f t="shared" si="62"/>
        <v>-2.3025E-2</v>
      </c>
      <c r="AG133" s="66">
        <f t="shared" si="63"/>
        <v>0.01</v>
      </c>
      <c r="AH133" s="67">
        <f t="shared" si="64"/>
        <v>0</v>
      </c>
      <c r="AI133" s="68">
        <f t="shared" si="65"/>
        <v>0.01</v>
      </c>
      <c r="AJ133">
        <v>1006</v>
      </c>
      <c r="AK133">
        <v>6</v>
      </c>
      <c r="AL133" s="26">
        <f t="shared" si="66"/>
        <v>603600</v>
      </c>
      <c r="AM133">
        <v>0</v>
      </c>
      <c r="AN133">
        <v>0</v>
      </c>
      <c r="AO133" s="26">
        <f t="shared" si="67"/>
        <v>0</v>
      </c>
      <c r="AP133" s="26">
        <f t="shared" si="68"/>
        <v>272985</v>
      </c>
      <c r="AQ133" s="26">
        <f t="shared" si="69"/>
        <v>876585</v>
      </c>
      <c r="AR133" s="69">
        <v>1509226</v>
      </c>
      <c r="AS133" s="69">
        <f t="shared" si="84"/>
        <v>876585</v>
      </c>
      <c r="AT133" s="63">
        <v>1015498</v>
      </c>
      <c r="AU133" s="26">
        <f t="shared" si="70"/>
        <v>138913</v>
      </c>
      <c r="AV133" s="70" t="str">
        <f t="shared" si="71"/>
        <v>No</v>
      </c>
      <c r="AW133" s="69">
        <f t="shared" si="72"/>
        <v>0</v>
      </c>
      <c r="AX133" s="71">
        <f t="shared" si="73"/>
        <v>1015498</v>
      </c>
      <c r="AY133" s="72">
        <f t="shared" si="74"/>
        <v>1015498</v>
      </c>
      <c r="AZ133" s="115">
        <f t="shared" si="75"/>
        <v>0</v>
      </c>
      <c r="BA133" s="115"/>
      <c r="BB133" s="115">
        <f t="shared" si="76"/>
        <v>12156.530050142948</v>
      </c>
      <c r="BC133" s="74"/>
      <c r="BD133" s="74"/>
      <c r="BE133" s="74">
        <f t="shared" si="77"/>
        <v>-138913</v>
      </c>
      <c r="BF133" s="74">
        <f t="shared" si="85"/>
        <v>-138913</v>
      </c>
      <c r="BG133" s="74">
        <f t="shared" si="85"/>
        <v>-119062.33230000001</v>
      </c>
      <c r="BH133" s="74">
        <f t="shared" si="85"/>
        <v>-99214.641505590058</v>
      </c>
      <c r="BI133" s="74">
        <f t="shared" si="85"/>
        <v>-79371.713204472093</v>
      </c>
      <c r="BJ133" s="74">
        <f t="shared" si="85"/>
        <v>-59528.784903354011</v>
      </c>
      <c r="BK133" s="74">
        <f t="shared" si="85"/>
        <v>-39687.840895066154</v>
      </c>
      <c r="BL133" s="74">
        <f t="shared" si="85"/>
        <v>-19843.920447533019</v>
      </c>
      <c r="BO133" s="116">
        <f t="shared" si="86"/>
        <v>0</v>
      </c>
      <c r="BP133" s="116">
        <f t="shared" si="86"/>
        <v>-19850.667699999998</v>
      </c>
      <c r="BQ133" s="116">
        <f t="shared" si="86"/>
        <v>-19847.690794409998</v>
      </c>
      <c r="BR133" s="116">
        <f t="shared" si="86"/>
        <v>-19842.928301118012</v>
      </c>
      <c r="BS133" s="116">
        <f t="shared" si="86"/>
        <v>-19842.928301118023</v>
      </c>
      <c r="BT133" s="116">
        <f t="shared" si="86"/>
        <v>-19840.94400828789</v>
      </c>
      <c r="BU133" s="116">
        <f t="shared" si="86"/>
        <v>-19843.920447533077</v>
      </c>
      <c r="BV133" s="116">
        <f t="shared" si="86"/>
        <v>-19843.920447533019</v>
      </c>
      <c r="BX133" s="74">
        <f t="shared" si="80"/>
        <v>1015498</v>
      </c>
      <c r="BY133" s="74">
        <f t="shared" si="87"/>
        <v>995647.33230000001</v>
      </c>
      <c r="BZ133" s="74">
        <f t="shared" si="87"/>
        <v>975799.64150559006</v>
      </c>
      <c r="CA133" s="74">
        <f t="shared" si="87"/>
        <v>955956.71320447209</v>
      </c>
      <c r="CB133" s="74">
        <f t="shared" si="87"/>
        <v>936113.78490335401</v>
      </c>
      <c r="CC133" s="74">
        <f t="shared" si="87"/>
        <v>916272.84089506615</v>
      </c>
      <c r="CD133" s="74">
        <f t="shared" si="87"/>
        <v>896428.92044753302</v>
      </c>
      <c r="CE133" s="74">
        <f t="shared" si="87"/>
        <v>876585</v>
      </c>
      <c r="CG133" s="117">
        <f t="shared" si="82"/>
        <v>1015498</v>
      </c>
      <c r="CH133" s="117">
        <f t="shared" si="88"/>
        <v>995647.33230000001</v>
      </c>
      <c r="CI133" s="117">
        <f t="shared" si="88"/>
        <v>975799.64150559006</v>
      </c>
      <c r="CJ133" s="117">
        <f t="shared" si="88"/>
        <v>955956.71320447209</v>
      </c>
      <c r="CK133" s="117">
        <f t="shared" si="88"/>
        <v>936113.78490335401</v>
      </c>
      <c r="CL133" s="117">
        <f t="shared" si="88"/>
        <v>916272.84089506615</v>
      </c>
      <c r="CM133" s="117">
        <f t="shared" si="88"/>
        <v>896428.92044753302</v>
      </c>
      <c r="CN133" s="117">
        <f t="shared" si="88"/>
        <v>876585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>
        <v>0</v>
      </c>
      <c r="H134" s="6">
        <v>108</v>
      </c>
      <c r="I134" s="2" t="s">
        <v>295</v>
      </c>
      <c r="J134" s="60"/>
      <c r="K134" s="61">
        <v>1661.1</v>
      </c>
      <c r="L134"/>
      <c r="M134" s="63">
        <v>294</v>
      </c>
      <c r="N134" s="64">
        <f t="shared" si="48"/>
        <v>88.2</v>
      </c>
      <c r="O134" s="64">
        <f t="shared" si="49"/>
        <v>996.66</v>
      </c>
      <c r="P134" s="64">
        <f t="shared" si="50"/>
        <v>0</v>
      </c>
      <c r="Q134" s="64">
        <f t="shared" si="51"/>
        <v>0</v>
      </c>
      <c r="R134" s="65">
        <f t="shared" si="52"/>
        <v>0.18</v>
      </c>
      <c r="S134" s="65">
        <f t="shared" si="53"/>
        <v>0</v>
      </c>
      <c r="T134" s="64">
        <f t="shared" si="54"/>
        <v>0</v>
      </c>
      <c r="U134" s="64">
        <f t="shared" si="55"/>
        <v>0</v>
      </c>
      <c r="V134">
        <v>35</v>
      </c>
      <c r="W134" s="64">
        <f t="shared" si="56"/>
        <v>8.75</v>
      </c>
      <c r="X134" s="27">
        <f t="shared" si="57"/>
        <v>88.2</v>
      </c>
      <c r="Y134" s="11">
        <f t="shared" si="58"/>
        <v>1758.05</v>
      </c>
      <c r="Z134" s="61">
        <v>3362515268.6700001</v>
      </c>
      <c r="AA134" s="63">
        <v>12870</v>
      </c>
      <c r="AB134" s="27">
        <f t="shared" si="59"/>
        <v>261267.7</v>
      </c>
      <c r="AC134" s="10">
        <f t="shared" si="60"/>
        <v>0.948268</v>
      </c>
      <c r="AD134" s="63">
        <v>125563</v>
      </c>
      <c r="AE134" s="10">
        <f t="shared" si="61"/>
        <v>0.86386399999999997</v>
      </c>
      <c r="AF134" s="10">
        <f t="shared" si="62"/>
        <v>7.7052999999999996E-2</v>
      </c>
      <c r="AG134" s="66">
        <f t="shared" si="63"/>
        <v>7.7052999999999996E-2</v>
      </c>
      <c r="AH134" s="67">
        <f t="shared" si="64"/>
        <v>0</v>
      </c>
      <c r="AI134" s="68">
        <f t="shared" si="65"/>
        <v>7.7052999999999996E-2</v>
      </c>
      <c r="AJ134">
        <v>0</v>
      </c>
      <c r="AK134">
        <v>0</v>
      </c>
      <c r="AL134" s="26">
        <f t="shared" si="66"/>
        <v>0</v>
      </c>
      <c r="AM134">
        <v>0</v>
      </c>
      <c r="AN134">
        <v>0</v>
      </c>
      <c r="AO134" s="26">
        <f t="shared" si="67"/>
        <v>0</v>
      </c>
      <c r="AP134" s="26">
        <f t="shared" si="68"/>
        <v>1561211</v>
      </c>
      <c r="AQ134" s="26">
        <f t="shared" si="69"/>
        <v>1561211</v>
      </c>
      <c r="AR134" s="69">
        <v>4528763</v>
      </c>
      <c r="AS134" s="69">
        <f t="shared" si="84"/>
        <v>1561211</v>
      </c>
      <c r="AT134" s="63">
        <v>3677011</v>
      </c>
      <c r="AU134" s="26">
        <f t="shared" si="70"/>
        <v>2115800</v>
      </c>
      <c r="AV134" s="70" t="str">
        <f t="shared" si="71"/>
        <v>No</v>
      </c>
      <c r="AW134" s="69">
        <f t="shared" si="72"/>
        <v>0</v>
      </c>
      <c r="AX134" s="71">
        <f t="shared" si="73"/>
        <v>3677011</v>
      </c>
      <c r="AY134" s="72">
        <f t="shared" si="74"/>
        <v>3677011</v>
      </c>
      <c r="AZ134" s="115">
        <f t="shared" si="75"/>
        <v>0</v>
      </c>
      <c r="BA134" s="115"/>
      <c r="BB134" s="115">
        <f t="shared" si="76"/>
        <v>12197.655920775391</v>
      </c>
      <c r="BC134" s="74"/>
      <c r="BD134" s="74"/>
      <c r="BE134" s="74">
        <f t="shared" si="77"/>
        <v>-2115800</v>
      </c>
      <c r="BF134" s="74">
        <f t="shared" si="85"/>
        <v>-2115800</v>
      </c>
      <c r="BG134" s="74">
        <f t="shared" si="85"/>
        <v>-1813452.1800000002</v>
      </c>
      <c r="BH134" s="74">
        <f t="shared" si="85"/>
        <v>-1511149.7015940002</v>
      </c>
      <c r="BI134" s="74">
        <f t="shared" si="85"/>
        <v>-1208919.7612752002</v>
      </c>
      <c r="BJ134" s="74">
        <f t="shared" si="85"/>
        <v>-906689.82095640013</v>
      </c>
      <c r="BK134" s="74">
        <f t="shared" si="85"/>
        <v>-604490.10363163194</v>
      </c>
      <c r="BL134" s="74">
        <f t="shared" si="85"/>
        <v>-302245.05181581597</v>
      </c>
      <c r="BO134" s="116">
        <f t="shared" si="86"/>
        <v>0</v>
      </c>
      <c r="BP134" s="116">
        <f t="shared" si="86"/>
        <v>-302347.82</v>
      </c>
      <c r="BQ134" s="116">
        <f t="shared" si="86"/>
        <v>-302302.47840600001</v>
      </c>
      <c r="BR134" s="116">
        <f t="shared" si="86"/>
        <v>-302229.94031880004</v>
      </c>
      <c r="BS134" s="116">
        <f t="shared" si="86"/>
        <v>-302229.94031880004</v>
      </c>
      <c r="BT134" s="116">
        <f t="shared" si="86"/>
        <v>-302199.71732476813</v>
      </c>
      <c r="BU134" s="116">
        <f t="shared" si="86"/>
        <v>-302245.05181581597</v>
      </c>
      <c r="BV134" s="116">
        <f t="shared" si="86"/>
        <v>-302245.05181581597</v>
      </c>
      <c r="BX134" s="74">
        <f t="shared" si="80"/>
        <v>3677011</v>
      </c>
      <c r="BY134" s="74">
        <f t="shared" si="87"/>
        <v>3374663.18</v>
      </c>
      <c r="BZ134" s="74">
        <f t="shared" si="87"/>
        <v>3072360.7015940002</v>
      </c>
      <c r="CA134" s="74">
        <f t="shared" si="87"/>
        <v>2770130.7612752002</v>
      </c>
      <c r="CB134" s="74">
        <f t="shared" si="87"/>
        <v>2467900.8209564001</v>
      </c>
      <c r="CC134" s="74">
        <f t="shared" si="87"/>
        <v>2165701.1036316319</v>
      </c>
      <c r="CD134" s="74">
        <f t="shared" si="87"/>
        <v>1863456.051815816</v>
      </c>
      <c r="CE134" s="74">
        <f t="shared" si="87"/>
        <v>1561211</v>
      </c>
      <c r="CG134" s="117">
        <f t="shared" si="82"/>
        <v>3677011</v>
      </c>
      <c r="CH134" s="117">
        <f t="shared" si="88"/>
        <v>3374663.18</v>
      </c>
      <c r="CI134" s="117">
        <f t="shared" si="88"/>
        <v>3072360.7015940002</v>
      </c>
      <c r="CJ134" s="117">
        <f t="shared" si="88"/>
        <v>2770130.7612752002</v>
      </c>
      <c r="CK134" s="117">
        <f t="shared" si="88"/>
        <v>2467900.8209564001</v>
      </c>
      <c r="CL134" s="117">
        <f t="shared" si="88"/>
        <v>2165701.1036316319</v>
      </c>
      <c r="CM134" s="117">
        <f t="shared" si="88"/>
        <v>1863456.051815816</v>
      </c>
      <c r="CN134" s="117">
        <f t="shared" si="88"/>
        <v>1561211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>
        <v>28</v>
      </c>
      <c r="H135" s="6">
        <v>109</v>
      </c>
      <c r="I135" s="2" t="s">
        <v>296</v>
      </c>
      <c r="J135" s="60"/>
      <c r="K135" s="61">
        <v>1761.94</v>
      </c>
      <c r="L135"/>
      <c r="M135" s="63">
        <v>980</v>
      </c>
      <c r="N135" s="64">
        <f t="shared" si="48"/>
        <v>294</v>
      </c>
      <c r="O135" s="64">
        <f t="shared" si="49"/>
        <v>1057.1600000000001</v>
      </c>
      <c r="P135" s="64">
        <f t="shared" si="50"/>
        <v>0</v>
      </c>
      <c r="Q135" s="64">
        <f t="shared" si="51"/>
        <v>0</v>
      </c>
      <c r="R135" s="65">
        <f t="shared" si="52"/>
        <v>0.56000000000000005</v>
      </c>
      <c r="S135" s="65">
        <f t="shared" si="53"/>
        <v>0</v>
      </c>
      <c r="T135" s="64">
        <f t="shared" si="54"/>
        <v>0</v>
      </c>
      <c r="U135" s="64">
        <f t="shared" si="55"/>
        <v>0</v>
      </c>
      <c r="V135">
        <v>16</v>
      </c>
      <c r="W135" s="64">
        <f t="shared" si="56"/>
        <v>4</v>
      </c>
      <c r="X135" s="27">
        <f t="shared" si="57"/>
        <v>294</v>
      </c>
      <c r="Y135" s="11">
        <f t="shared" si="58"/>
        <v>2059.94</v>
      </c>
      <c r="Z135" s="61">
        <v>2263418290</v>
      </c>
      <c r="AA135" s="63">
        <v>15079</v>
      </c>
      <c r="AB135" s="27">
        <f t="shared" si="59"/>
        <v>150104</v>
      </c>
      <c r="AC135" s="10">
        <f t="shared" si="60"/>
        <v>0.54480099999999998</v>
      </c>
      <c r="AD135" s="63">
        <v>75631</v>
      </c>
      <c r="AE135" s="10">
        <f t="shared" si="61"/>
        <v>0.52033600000000002</v>
      </c>
      <c r="AF135" s="10">
        <f t="shared" si="62"/>
        <v>0.46253899999999998</v>
      </c>
      <c r="AG135" s="66">
        <f t="shared" si="63"/>
        <v>0.46253899999999998</v>
      </c>
      <c r="AH135" s="67">
        <f t="shared" si="64"/>
        <v>0</v>
      </c>
      <c r="AI135" s="68">
        <f t="shared" si="65"/>
        <v>0.46253899999999998</v>
      </c>
      <c r="AJ135">
        <v>0</v>
      </c>
      <c r="AK135">
        <v>0</v>
      </c>
      <c r="AL135" s="26">
        <f t="shared" si="66"/>
        <v>0</v>
      </c>
      <c r="AM135">
        <v>0</v>
      </c>
      <c r="AN135">
        <v>0</v>
      </c>
      <c r="AO135" s="26">
        <f t="shared" si="67"/>
        <v>0</v>
      </c>
      <c r="AP135" s="26">
        <f t="shared" si="68"/>
        <v>10981050</v>
      </c>
      <c r="AQ135" s="26">
        <f t="shared" si="69"/>
        <v>10981050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70"/>
        <v>4383394</v>
      </c>
      <c r="AV135" s="70" t="str">
        <f t="shared" si="71"/>
        <v>No</v>
      </c>
      <c r="AW135" s="69">
        <f t="shared" si="72"/>
        <v>0</v>
      </c>
      <c r="AX135" s="71">
        <f t="shared" si="73"/>
        <v>15364444</v>
      </c>
      <c r="AY135" s="72">
        <f t="shared" si="74"/>
        <v>15364444</v>
      </c>
      <c r="AZ135" s="115">
        <f t="shared" si="75"/>
        <v>0</v>
      </c>
      <c r="BA135" s="115"/>
      <c r="BB135" s="115">
        <f t="shared" si="76"/>
        <v>13474.24344756348</v>
      </c>
      <c r="BC135" s="74"/>
      <c r="BD135" s="74"/>
      <c r="BE135" s="74">
        <f t="shared" si="77"/>
        <v>-4383394</v>
      </c>
      <c r="BF135" s="74">
        <f t="shared" si="85"/>
        <v>-4383394</v>
      </c>
      <c r="BG135" s="74">
        <f t="shared" si="85"/>
        <v>-4383394</v>
      </c>
      <c r="BH135" s="74">
        <f t="shared" si="85"/>
        <v>-4383394</v>
      </c>
      <c r="BI135" s="74">
        <f t="shared" si="85"/>
        <v>-4383394</v>
      </c>
      <c r="BJ135" s="74">
        <f t="shared" si="85"/>
        <v>-4383394</v>
      </c>
      <c r="BK135" s="74">
        <f t="shared" si="85"/>
        <v>-4383394</v>
      </c>
      <c r="BL135" s="74">
        <f t="shared" si="85"/>
        <v>-4383394</v>
      </c>
      <c r="BO135" s="116">
        <f t="shared" si="86"/>
        <v>0</v>
      </c>
      <c r="BP135" s="116">
        <f t="shared" si="86"/>
        <v>-626387.00260000001</v>
      </c>
      <c r="BQ135" s="116">
        <f t="shared" si="86"/>
        <v>-730711.7797999999</v>
      </c>
      <c r="BR135" s="116">
        <f t="shared" si="86"/>
        <v>-876678.8</v>
      </c>
      <c r="BS135" s="116">
        <f t="shared" si="86"/>
        <v>-1095848.5</v>
      </c>
      <c r="BT135" s="116">
        <f t="shared" si="86"/>
        <v>-1460985.2201999999</v>
      </c>
      <c r="BU135" s="116">
        <f t="shared" si="86"/>
        <v>-2191697</v>
      </c>
      <c r="BV135" s="116">
        <f t="shared" si="86"/>
        <v>-4383394</v>
      </c>
      <c r="BX135" s="74">
        <f t="shared" si="80"/>
        <v>15364444</v>
      </c>
      <c r="BY135" s="74">
        <f t="shared" si="87"/>
        <v>14738056.997400001</v>
      </c>
      <c r="BZ135" s="74">
        <f t="shared" si="87"/>
        <v>14633732.2202</v>
      </c>
      <c r="CA135" s="74">
        <f t="shared" si="87"/>
        <v>14487765.199999999</v>
      </c>
      <c r="CB135" s="74">
        <f t="shared" si="87"/>
        <v>14268595.5</v>
      </c>
      <c r="CC135" s="74">
        <f t="shared" si="87"/>
        <v>13903458.7798</v>
      </c>
      <c r="CD135" s="74">
        <f t="shared" si="87"/>
        <v>13172747</v>
      </c>
      <c r="CE135" s="74">
        <f t="shared" si="87"/>
        <v>10981050</v>
      </c>
      <c r="CG135" s="117">
        <f t="shared" si="82"/>
        <v>15364444</v>
      </c>
      <c r="CH135" s="117">
        <f t="shared" si="88"/>
        <v>15364444</v>
      </c>
      <c r="CI135" s="117">
        <f t="shared" si="88"/>
        <v>15364444</v>
      </c>
      <c r="CJ135" s="117">
        <f t="shared" si="88"/>
        <v>15364444</v>
      </c>
      <c r="CK135" s="117">
        <f t="shared" si="88"/>
        <v>15364444</v>
      </c>
      <c r="CL135" s="117">
        <f t="shared" si="88"/>
        <v>15364444</v>
      </c>
      <c r="CM135" s="117">
        <f t="shared" si="88"/>
        <v>15364444</v>
      </c>
      <c r="CN135" s="117">
        <f t="shared" si="88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>
        <v>33</v>
      </c>
      <c r="H136" s="6">
        <v>110</v>
      </c>
      <c r="I136" s="2" t="s">
        <v>297</v>
      </c>
      <c r="J136" s="60"/>
      <c r="K136" s="61">
        <v>2156.2800000000002</v>
      </c>
      <c r="L136"/>
      <c r="M136" s="63">
        <v>857</v>
      </c>
      <c r="N136" s="64">
        <f t="shared" si="48"/>
        <v>257.10000000000002</v>
      </c>
      <c r="O136" s="64">
        <f t="shared" si="49"/>
        <v>1293.77</v>
      </c>
      <c r="P136" s="64">
        <f t="shared" si="50"/>
        <v>0</v>
      </c>
      <c r="Q136" s="64">
        <f t="shared" si="51"/>
        <v>0</v>
      </c>
      <c r="R136" s="65">
        <f t="shared" si="52"/>
        <v>0.4</v>
      </c>
      <c r="S136" s="65">
        <f t="shared" si="53"/>
        <v>0</v>
      </c>
      <c r="T136" s="64">
        <f t="shared" si="54"/>
        <v>0</v>
      </c>
      <c r="U136" s="64">
        <f t="shared" si="55"/>
        <v>0</v>
      </c>
      <c r="V136">
        <v>157</v>
      </c>
      <c r="W136" s="64">
        <f t="shared" si="56"/>
        <v>39.25</v>
      </c>
      <c r="X136" s="27">
        <f t="shared" si="57"/>
        <v>257.10000000000002</v>
      </c>
      <c r="Y136" s="11">
        <f t="shared" si="58"/>
        <v>2452.63</v>
      </c>
      <c r="Z136" s="61">
        <v>2824212526</v>
      </c>
      <c r="AA136" s="63">
        <v>17468</v>
      </c>
      <c r="AB136" s="27">
        <f t="shared" si="59"/>
        <v>161679.21</v>
      </c>
      <c r="AC136" s="10">
        <f t="shared" si="60"/>
        <v>0.58681300000000003</v>
      </c>
      <c r="AD136" s="63">
        <v>81920</v>
      </c>
      <c r="AE136" s="10">
        <f t="shared" si="61"/>
        <v>0.56360299999999997</v>
      </c>
      <c r="AF136" s="10">
        <f t="shared" si="62"/>
        <v>0.42015000000000002</v>
      </c>
      <c r="AG136" s="66">
        <f t="shared" si="63"/>
        <v>0.42015000000000002</v>
      </c>
      <c r="AH136" s="67">
        <f t="shared" si="64"/>
        <v>0</v>
      </c>
      <c r="AI136" s="68">
        <f t="shared" si="65"/>
        <v>0.42015000000000002</v>
      </c>
      <c r="AJ136">
        <v>0</v>
      </c>
      <c r="AK136">
        <v>0</v>
      </c>
      <c r="AL136" s="26">
        <f t="shared" si="66"/>
        <v>0</v>
      </c>
      <c r="AM136">
        <v>0</v>
      </c>
      <c r="AN136">
        <v>0</v>
      </c>
      <c r="AO136" s="26">
        <f t="shared" si="67"/>
        <v>0</v>
      </c>
      <c r="AP136" s="26">
        <f t="shared" si="68"/>
        <v>11876195</v>
      </c>
      <c r="AQ136" s="26">
        <f t="shared" si="69"/>
        <v>11876195</v>
      </c>
      <c r="AR136" s="69">
        <v>10272197</v>
      </c>
      <c r="AS136" s="69">
        <f t="shared" si="84"/>
        <v>11876195</v>
      </c>
      <c r="AT136" s="63">
        <v>12740359</v>
      </c>
      <c r="AU136" s="26">
        <f t="shared" si="70"/>
        <v>864164</v>
      </c>
      <c r="AV136" s="70" t="str">
        <f t="shared" si="71"/>
        <v>No</v>
      </c>
      <c r="AW136" s="69">
        <f t="shared" si="72"/>
        <v>0</v>
      </c>
      <c r="AX136" s="71">
        <f t="shared" si="73"/>
        <v>12740359</v>
      </c>
      <c r="AY136" s="72">
        <f t="shared" si="74"/>
        <v>12740359</v>
      </c>
      <c r="AZ136" s="115">
        <f t="shared" si="75"/>
        <v>0</v>
      </c>
      <c r="BA136" s="115"/>
      <c r="BB136" s="115">
        <f t="shared" si="76"/>
        <v>13108.947237835529</v>
      </c>
      <c r="BC136" s="74"/>
      <c r="BD136" s="74"/>
      <c r="BE136" s="74">
        <f t="shared" si="77"/>
        <v>-864164</v>
      </c>
      <c r="BF136" s="74">
        <f t="shared" si="85"/>
        <v>-864164</v>
      </c>
      <c r="BG136" s="74">
        <f t="shared" si="85"/>
        <v>-740674.96440000087</v>
      </c>
      <c r="BH136" s="74">
        <f t="shared" si="85"/>
        <v>-617204.44783452153</v>
      </c>
      <c r="BI136" s="74">
        <f t="shared" si="85"/>
        <v>-493763.5582676176</v>
      </c>
      <c r="BJ136" s="74">
        <f t="shared" si="85"/>
        <v>-370322.66870071366</v>
      </c>
      <c r="BK136" s="74">
        <f t="shared" si="85"/>
        <v>-246894.12322276644</v>
      </c>
      <c r="BL136" s="74">
        <f t="shared" si="85"/>
        <v>-123447.06161138415</v>
      </c>
      <c r="BO136" s="116">
        <f t="shared" si="86"/>
        <v>0</v>
      </c>
      <c r="BP136" s="116">
        <f t="shared" si="86"/>
        <v>-123489.0356</v>
      </c>
      <c r="BQ136" s="116">
        <f t="shared" si="86"/>
        <v>-123470.51656548014</v>
      </c>
      <c r="BR136" s="116">
        <f t="shared" si="86"/>
        <v>-123440.88956690431</v>
      </c>
      <c r="BS136" s="116">
        <f t="shared" si="86"/>
        <v>-123440.8895669044</v>
      </c>
      <c r="BT136" s="116">
        <f t="shared" si="86"/>
        <v>-123428.54547794786</v>
      </c>
      <c r="BU136" s="116">
        <f t="shared" si="86"/>
        <v>-123447.06161138322</v>
      </c>
      <c r="BV136" s="116">
        <f t="shared" si="86"/>
        <v>-123447.06161138415</v>
      </c>
      <c r="BX136" s="74">
        <f t="shared" si="80"/>
        <v>12740359</v>
      </c>
      <c r="BY136" s="74">
        <f t="shared" si="87"/>
        <v>12616869.964400001</v>
      </c>
      <c r="BZ136" s="74">
        <f t="shared" si="87"/>
        <v>12493399.447834522</v>
      </c>
      <c r="CA136" s="74">
        <f t="shared" si="87"/>
        <v>12369958.558267618</v>
      </c>
      <c r="CB136" s="74">
        <f t="shared" si="87"/>
        <v>12246517.668700714</v>
      </c>
      <c r="CC136" s="74">
        <f t="shared" si="87"/>
        <v>12123089.123222766</v>
      </c>
      <c r="CD136" s="74">
        <f t="shared" si="87"/>
        <v>11999642.061611384</v>
      </c>
      <c r="CE136" s="74">
        <f t="shared" si="87"/>
        <v>11876195</v>
      </c>
      <c r="CG136" s="117">
        <f t="shared" si="82"/>
        <v>12740359</v>
      </c>
      <c r="CH136" s="117">
        <f t="shared" si="88"/>
        <v>12616869.964400001</v>
      </c>
      <c r="CI136" s="117">
        <f t="shared" si="88"/>
        <v>12493399.447834522</v>
      </c>
      <c r="CJ136" s="117">
        <f t="shared" si="88"/>
        <v>12369958.558267618</v>
      </c>
      <c r="CK136" s="117">
        <f t="shared" si="88"/>
        <v>12246517.668700714</v>
      </c>
      <c r="CL136" s="117">
        <f t="shared" si="88"/>
        <v>12123089.123222766</v>
      </c>
      <c r="CM136" s="117">
        <f t="shared" si="88"/>
        <v>11999642.061611384</v>
      </c>
      <c r="CN136" s="117">
        <f t="shared" si="88"/>
        <v>11876195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>
        <v>17</v>
      </c>
      <c r="H137" s="6">
        <v>111</v>
      </c>
      <c r="I137" s="2" t="s">
        <v>298</v>
      </c>
      <c r="J137" s="60"/>
      <c r="K137" s="61">
        <v>1345.07</v>
      </c>
      <c r="L137"/>
      <c r="M137" s="63">
        <v>618</v>
      </c>
      <c r="N137" s="64">
        <f t="shared" si="48"/>
        <v>185.4</v>
      </c>
      <c r="O137" s="64">
        <f t="shared" si="49"/>
        <v>807.04</v>
      </c>
      <c r="P137" s="64">
        <f t="shared" si="50"/>
        <v>0</v>
      </c>
      <c r="Q137" s="64">
        <f t="shared" si="51"/>
        <v>0</v>
      </c>
      <c r="R137" s="65">
        <f t="shared" si="52"/>
        <v>0.46</v>
      </c>
      <c r="S137" s="65">
        <f t="shared" si="53"/>
        <v>0</v>
      </c>
      <c r="T137" s="64">
        <f t="shared" si="54"/>
        <v>0</v>
      </c>
      <c r="U137" s="64">
        <f t="shared" si="55"/>
        <v>0</v>
      </c>
      <c r="V137">
        <v>46</v>
      </c>
      <c r="W137" s="64">
        <f t="shared" si="56"/>
        <v>11.5</v>
      </c>
      <c r="X137" s="27">
        <f t="shared" si="57"/>
        <v>185.4</v>
      </c>
      <c r="Y137" s="11">
        <f t="shared" si="58"/>
        <v>1541.97</v>
      </c>
      <c r="Z137" s="61">
        <v>1576783773.3299999</v>
      </c>
      <c r="AA137" s="63">
        <v>11715</v>
      </c>
      <c r="AB137" s="27">
        <f t="shared" si="59"/>
        <v>134595.29</v>
      </c>
      <c r="AC137" s="10">
        <f t="shared" si="60"/>
        <v>0.488512</v>
      </c>
      <c r="AD137" s="63">
        <v>99797</v>
      </c>
      <c r="AE137" s="10">
        <f t="shared" si="61"/>
        <v>0.68659599999999998</v>
      </c>
      <c r="AF137" s="10">
        <f t="shared" si="62"/>
        <v>0.45206299999999999</v>
      </c>
      <c r="AG137" s="66">
        <f t="shared" si="63"/>
        <v>0.45206299999999999</v>
      </c>
      <c r="AH137" s="67">
        <f t="shared" si="64"/>
        <v>0.03</v>
      </c>
      <c r="AI137" s="68">
        <f t="shared" si="65"/>
        <v>0.48206300000000002</v>
      </c>
      <c r="AJ137">
        <v>0</v>
      </c>
      <c r="AK137">
        <v>0</v>
      </c>
      <c r="AL137" s="26">
        <f t="shared" si="66"/>
        <v>0</v>
      </c>
      <c r="AM137">
        <v>0</v>
      </c>
      <c r="AN137">
        <v>0</v>
      </c>
      <c r="AO137" s="26">
        <f t="shared" si="67"/>
        <v>0</v>
      </c>
      <c r="AP137" s="26">
        <f t="shared" si="68"/>
        <v>8566840</v>
      </c>
      <c r="AQ137" s="26">
        <f t="shared" si="69"/>
        <v>8566840</v>
      </c>
      <c r="AR137" s="69">
        <v>9761632</v>
      </c>
      <c r="AS137" s="69">
        <f t="shared" si="84"/>
        <v>8566840</v>
      </c>
      <c r="AT137" s="63">
        <v>9802121</v>
      </c>
      <c r="AU137" s="26">
        <f t="shared" si="70"/>
        <v>1235281</v>
      </c>
      <c r="AV137" s="70" t="str">
        <f t="shared" si="71"/>
        <v>No</v>
      </c>
      <c r="AW137" s="69">
        <f t="shared" si="72"/>
        <v>0</v>
      </c>
      <c r="AX137" s="71">
        <f t="shared" si="73"/>
        <v>9802121</v>
      </c>
      <c r="AY137" s="72">
        <f t="shared" si="74"/>
        <v>9802121</v>
      </c>
      <c r="AZ137" s="115">
        <f t="shared" si="75"/>
        <v>0</v>
      </c>
      <c r="BA137" s="115"/>
      <c r="BB137" s="115">
        <f t="shared" si="76"/>
        <v>13212.10364516345</v>
      </c>
      <c r="BC137" s="74"/>
      <c r="BD137" s="74"/>
      <c r="BE137" s="74">
        <f t="shared" si="77"/>
        <v>-1235281</v>
      </c>
      <c r="BF137" s="74">
        <f t="shared" si="85"/>
        <v>-1235281</v>
      </c>
      <c r="BG137" s="74">
        <f t="shared" si="85"/>
        <v>-1058759.3451000005</v>
      </c>
      <c r="BH137" s="74">
        <f t="shared" si="85"/>
        <v>-882264.16227183118</v>
      </c>
      <c r="BI137" s="74">
        <f t="shared" si="85"/>
        <v>-705811.32981746458</v>
      </c>
      <c r="BJ137" s="74">
        <f t="shared" si="85"/>
        <v>-529358.49736309797</v>
      </c>
      <c r="BK137" s="74">
        <f t="shared" si="85"/>
        <v>-352923.31019197777</v>
      </c>
      <c r="BL137" s="74">
        <f t="shared" si="85"/>
        <v>-176461.65509598888</v>
      </c>
      <c r="BO137" s="116">
        <f t="shared" si="86"/>
        <v>0</v>
      </c>
      <c r="BP137" s="116">
        <f t="shared" si="86"/>
        <v>-176521.65489999999</v>
      </c>
      <c r="BQ137" s="116">
        <f t="shared" si="86"/>
        <v>-176495.18282817007</v>
      </c>
      <c r="BR137" s="116">
        <f t="shared" si="86"/>
        <v>-176452.83245436626</v>
      </c>
      <c r="BS137" s="116">
        <f t="shared" si="86"/>
        <v>-176452.83245436614</v>
      </c>
      <c r="BT137" s="116">
        <f t="shared" si="86"/>
        <v>-176435.18717112055</v>
      </c>
      <c r="BU137" s="116">
        <f t="shared" si="86"/>
        <v>-176461.65509598888</v>
      </c>
      <c r="BV137" s="116">
        <f t="shared" si="86"/>
        <v>-176461.65509598888</v>
      </c>
      <c r="BX137" s="74">
        <f t="shared" si="80"/>
        <v>9802121</v>
      </c>
      <c r="BY137" s="74">
        <f t="shared" si="87"/>
        <v>9625599.3451000005</v>
      </c>
      <c r="BZ137" s="74">
        <f t="shared" si="87"/>
        <v>9449104.1622718312</v>
      </c>
      <c r="CA137" s="74">
        <f t="shared" si="87"/>
        <v>9272651.3298174646</v>
      </c>
      <c r="CB137" s="74">
        <f t="shared" si="87"/>
        <v>9096198.497363098</v>
      </c>
      <c r="CC137" s="74">
        <f t="shared" si="87"/>
        <v>8919763.3101919778</v>
      </c>
      <c r="CD137" s="74">
        <f t="shared" si="87"/>
        <v>8743301.6550959889</v>
      </c>
      <c r="CE137" s="74">
        <f t="shared" si="87"/>
        <v>8566840</v>
      </c>
      <c r="CG137" s="117">
        <f t="shared" si="82"/>
        <v>9802121</v>
      </c>
      <c r="CH137" s="117">
        <f t="shared" si="88"/>
        <v>9625599.3451000005</v>
      </c>
      <c r="CI137" s="117">
        <f t="shared" si="88"/>
        <v>9449104.1622718312</v>
      </c>
      <c r="CJ137" s="117">
        <f t="shared" si="88"/>
        <v>9272651.3298174646</v>
      </c>
      <c r="CK137" s="117">
        <f t="shared" si="88"/>
        <v>9096198.497363098</v>
      </c>
      <c r="CL137" s="117">
        <f t="shared" si="88"/>
        <v>8919763.3101919778</v>
      </c>
      <c r="CM137" s="117">
        <f t="shared" si="88"/>
        <v>8743301.6550959889</v>
      </c>
      <c r="CN137" s="117">
        <f t="shared" si="88"/>
        <v>8566840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>
        <v>0</v>
      </c>
      <c r="H138" s="6">
        <v>112</v>
      </c>
      <c r="I138" s="2" t="s">
        <v>299</v>
      </c>
      <c r="J138" s="60"/>
      <c r="K138" s="61">
        <v>500.38</v>
      </c>
      <c r="L138"/>
      <c r="M138" s="63">
        <v>99</v>
      </c>
      <c r="N138" s="64">
        <f t="shared" si="48"/>
        <v>29.7</v>
      </c>
      <c r="O138" s="64">
        <f t="shared" si="49"/>
        <v>300.23</v>
      </c>
      <c r="P138" s="64">
        <f t="shared" si="50"/>
        <v>0</v>
      </c>
      <c r="Q138" s="64">
        <f t="shared" si="51"/>
        <v>0</v>
      </c>
      <c r="R138" s="65">
        <f t="shared" si="52"/>
        <v>0.2</v>
      </c>
      <c r="S138" s="65">
        <f t="shared" si="53"/>
        <v>0</v>
      </c>
      <c r="T138" s="64">
        <f t="shared" si="54"/>
        <v>0</v>
      </c>
      <c r="U138" s="64">
        <f t="shared" si="55"/>
        <v>0</v>
      </c>
      <c r="V138">
        <v>8</v>
      </c>
      <c r="W138" s="64">
        <f t="shared" si="56"/>
        <v>2</v>
      </c>
      <c r="X138" s="27">
        <f t="shared" si="57"/>
        <v>29.7</v>
      </c>
      <c r="Y138" s="11">
        <f t="shared" si="58"/>
        <v>532.08000000000004</v>
      </c>
      <c r="Z138" s="61">
        <v>862614660</v>
      </c>
      <c r="AA138" s="63">
        <v>4294</v>
      </c>
      <c r="AB138" s="27">
        <f t="shared" si="59"/>
        <v>200888.37</v>
      </c>
      <c r="AC138" s="10">
        <f t="shared" si="60"/>
        <v>0.72912200000000005</v>
      </c>
      <c r="AD138" s="63">
        <v>105642</v>
      </c>
      <c r="AE138" s="10">
        <f t="shared" si="61"/>
        <v>0.72680900000000004</v>
      </c>
      <c r="AF138" s="10">
        <f t="shared" si="62"/>
        <v>0.27157199999999998</v>
      </c>
      <c r="AG138" s="66">
        <f t="shared" si="63"/>
        <v>0.27157199999999998</v>
      </c>
      <c r="AH138" s="67">
        <f t="shared" si="64"/>
        <v>0</v>
      </c>
      <c r="AI138" s="68">
        <f t="shared" si="65"/>
        <v>0.27157199999999998</v>
      </c>
      <c r="AJ138">
        <v>0</v>
      </c>
      <c r="AK138">
        <v>0</v>
      </c>
      <c r="AL138" s="26">
        <f t="shared" si="66"/>
        <v>0</v>
      </c>
      <c r="AM138">
        <v>146</v>
      </c>
      <c r="AN138">
        <v>4</v>
      </c>
      <c r="AO138" s="26">
        <f t="shared" si="67"/>
        <v>58400</v>
      </c>
      <c r="AP138" s="26">
        <f t="shared" si="68"/>
        <v>1665340</v>
      </c>
      <c r="AQ138" s="26">
        <f t="shared" si="69"/>
        <v>1723740</v>
      </c>
      <c r="AR138" s="69">
        <v>3073015</v>
      </c>
      <c r="AS138" s="69">
        <f t="shared" si="84"/>
        <v>1723740</v>
      </c>
      <c r="AT138" s="63">
        <v>2670987</v>
      </c>
      <c r="AU138" s="26">
        <f t="shared" si="70"/>
        <v>947247</v>
      </c>
      <c r="AV138" s="70" t="str">
        <f t="shared" si="71"/>
        <v>No</v>
      </c>
      <c r="AW138" s="69">
        <f t="shared" si="72"/>
        <v>0</v>
      </c>
      <c r="AX138" s="71">
        <f t="shared" si="73"/>
        <v>2670987</v>
      </c>
      <c r="AY138" s="72">
        <f t="shared" si="74"/>
        <v>2670987</v>
      </c>
      <c r="AZ138" s="115">
        <f t="shared" si="75"/>
        <v>0</v>
      </c>
      <c r="BA138" s="115"/>
      <c r="BB138" s="115">
        <f t="shared" si="76"/>
        <v>12255.130101123148</v>
      </c>
      <c r="BC138" s="74"/>
      <c r="BD138" s="74"/>
      <c r="BE138" s="74">
        <f t="shared" si="77"/>
        <v>-947247</v>
      </c>
      <c r="BF138" s="74">
        <f t="shared" si="85"/>
        <v>-947247</v>
      </c>
      <c r="BG138" s="74">
        <f t="shared" si="85"/>
        <v>-811885.40370000014</v>
      </c>
      <c r="BH138" s="74">
        <f t="shared" si="85"/>
        <v>-676544.10690321028</v>
      </c>
      <c r="BI138" s="74">
        <f t="shared" si="85"/>
        <v>-541235.28552256804</v>
      </c>
      <c r="BJ138" s="74">
        <f t="shared" si="85"/>
        <v>-405926.4641419258</v>
      </c>
      <c r="BK138" s="74">
        <f t="shared" si="85"/>
        <v>-270631.17364342185</v>
      </c>
      <c r="BL138" s="74">
        <f t="shared" si="85"/>
        <v>-135315.58682171092</v>
      </c>
      <c r="BO138" s="116">
        <f t="shared" si="86"/>
        <v>0</v>
      </c>
      <c r="BP138" s="116">
        <f t="shared" si="86"/>
        <v>-135361.5963</v>
      </c>
      <c r="BQ138" s="116">
        <f t="shared" si="86"/>
        <v>-135341.29679679</v>
      </c>
      <c r="BR138" s="116">
        <f t="shared" si="86"/>
        <v>-135308.82138064207</v>
      </c>
      <c r="BS138" s="116">
        <f t="shared" si="86"/>
        <v>-135308.82138064201</v>
      </c>
      <c r="BT138" s="116">
        <f t="shared" si="86"/>
        <v>-135295.29049850386</v>
      </c>
      <c r="BU138" s="116">
        <f t="shared" si="86"/>
        <v>-135315.58682171092</v>
      </c>
      <c r="BV138" s="116">
        <f t="shared" si="86"/>
        <v>-135315.58682171092</v>
      </c>
      <c r="BX138" s="74">
        <f t="shared" si="80"/>
        <v>2670987</v>
      </c>
      <c r="BY138" s="74">
        <f t="shared" si="87"/>
        <v>2535625.4037000001</v>
      </c>
      <c r="BZ138" s="74">
        <f t="shared" si="87"/>
        <v>2400284.1069032103</v>
      </c>
      <c r="CA138" s="74">
        <f t="shared" si="87"/>
        <v>2264975.285522568</v>
      </c>
      <c r="CB138" s="74">
        <f t="shared" si="87"/>
        <v>2129666.4641419258</v>
      </c>
      <c r="CC138" s="74">
        <f t="shared" si="87"/>
        <v>1994371.1736434218</v>
      </c>
      <c r="CD138" s="74">
        <f t="shared" si="87"/>
        <v>1859055.5868217109</v>
      </c>
      <c r="CE138" s="74">
        <f t="shared" si="87"/>
        <v>1723740</v>
      </c>
      <c r="CG138" s="117">
        <f t="shared" si="82"/>
        <v>2670987</v>
      </c>
      <c r="CH138" s="117">
        <f t="shared" si="88"/>
        <v>2535625.4037000001</v>
      </c>
      <c r="CI138" s="117">
        <f t="shared" si="88"/>
        <v>2400284.1069032103</v>
      </c>
      <c r="CJ138" s="117">
        <f t="shared" si="88"/>
        <v>2264975.285522568</v>
      </c>
      <c r="CK138" s="117">
        <f t="shared" si="88"/>
        <v>2129666.4641419258</v>
      </c>
      <c r="CL138" s="117">
        <f t="shared" si="88"/>
        <v>1994371.1736434218</v>
      </c>
      <c r="CM138" s="117">
        <f t="shared" si="88"/>
        <v>1859055.5868217109</v>
      </c>
      <c r="CN138" s="117">
        <f t="shared" si="88"/>
        <v>1723740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>
        <v>40</v>
      </c>
      <c r="H139" s="6">
        <v>113</v>
      </c>
      <c r="I139" s="2" t="s">
        <v>300</v>
      </c>
      <c r="J139" s="60"/>
      <c r="K139" s="61">
        <v>1238.29</v>
      </c>
      <c r="L139"/>
      <c r="M139" s="63">
        <v>348</v>
      </c>
      <c r="N139" s="64">
        <f t="shared" si="48"/>
        <v>104.4</v>
      </c>
      <c r="O139" s="64">
        <f t="shared" si="49"/>
        <v>742.97</v>
      </c>
      <c r="P139" s="64">
        <f t="shared" si="50"/>
        <v>0</v>
      </c>
      <c r="Q139" s="64">
        <f t="shared" si="51"/>
        <v>0</v>
      </c>
      <c r="R139" s="65">
        <f t="shared" si="52"/>
        <v>0.28000000000000003</v>
      </c>
      <c r="S139" s="65">
        <f t="shared" si="53"/>
        <v>0</v>
      </c>
      <c r="T139" s="64">
        <f t="shared" si="54"/>
        <v>0</v>
      </c>
      <c r="U139" s="64">
        <f t="shared" si="55"/>
        <v>0</v>
      </c>
      <c r="V139">
        <v>36</v>
      </c>
      <c r="W139" s="64">
        <f t="shared" si="56"/>
        <v>9</v>
      </c>
      <c r="X139" s="27">
        <f t="shared" si="57"/>
        <v>104.4</v>
      </c>
      <c r="Y139" s="11">
        <f t="shared" si="58"/>
        <v>1351.69</v>
      </c>
      <c r="Z139" s="61">
        <v>1643148434</v>
      </c>
      <c r="AA139" s="63">
        <v>9421</v>
      </c>
      <c r="AB139" s="27">
        <f t="shared" si="59"/>
        <v>174413.38</v>
      </c>
      <c r="AC139" s="10">
        <f t="shared" si="60"/>
        <v>0.63303100000000001</v>
      </c>
      <c r="AD139" s="63">
        <v>118955</v>
      </c>
      <c r="AE139" s="10">
        <f t="shared" si="61"/>
        <v>0.81840100000000005</v>
      </c>
      <c r="AF139" s="10">
        <f t="shared" si="62"/>
        <v>0.31135800000000002</v>
      </c>
      <c r="AG139" s="66">
        <f t="shared" si="63"/>
        <v>0.31135800000000002</v>
      </c>
      <c r="AH139" s="67">
        <f t="shared" si="64"/>
        <v>0</v>
      </c>
      <c r="AI139" s="68">
        <f t="shared" si="65"/>
        <v>0.31135800000000002</v>
      </c>
      <c r="AJ139">
        <v>0</v>
      </c>
      <c r="AK139">
        <v>0</v>
      </c>
      <c r="AL139" s="26">
        <f t="shared" si="66"/>
        <v>0</v>
      </c>
      <c r="AM139">
        <v>0</v>
      </c>
      <c r="AN139">
        <v>0</v>
      </c>
      <c r="AO139" s="26">
        <f t="shared" si="67"/>
        <v>0</v>
      </c>
      <c r="AP139" s="26">
        <f t="shared" si="68"/>
        <v>4850406</v>
      </c>
      <c r="AQ139" s="26">
        <f t="shared" si="69"/>
        <v>4850406</v>
      </c>
      <c r="AR139" s="69">
        <v>4363751</v>
      </c>
      <c r="AS139" s="69">
        <f t="shared" si="84"/>
        <v>4850406</v>
      </c>
      <c r="AT139" s="63">
        <v>4979837</v>
      </c>
      <c r="AU139" s="26">
        <f t="shared" si="70"/>
        <v>129431</v>
      </c>
      <c r="AV139" s="70" t="str">
        <f t="shared" si="71"/>
        <v>No</v>
      </c>
      <c r="AW139" s="69">
        <f t="shared" si="72"/>
        <v>0</v>
      </c>
      <c r="AX139" s="71">
        <f t="shared" si="73"/>
        <v>4979837</v>
      </c>
      <c r="AY139" s="72">
        <f t="shared" si="74"/>
        <v>4979837</v>
      </c>
      <c r="AZ139" s="115">
        <f t="shared" si="75"/>
        <v>0</v>
      </c>
      <c r="BA139" s="115"/>
      <c r="BB139" s="115">
        <f t="shared" si="76"/>
        <v>12580.435318059583</v>
      </c>
      <c r="BC139" s="74"/>
      <c r="BD139" s="74"/>
      <c r="BE139" s="74">
        <f t="shared" si="77"/>
        <v>-129431</v>
      </c>
      <c r="BF139" s="74">
        <f t="shared" si="85"/>
        <v>-129431</v>
      </c>
      <c r="BG139" s="74">
        <f t="shared" si="85"/>
        <v>-110935.31010000035</v>
      </c>
      <c r="BH139" s="74">
        <f t="shared" si="85"/>
        <v>-92442.39390633069</v>
      </c>
      <c r="BI139" s="74">
        <f t="shared" si="85"/>
        <v>-73953.915125064552</v>
      </c>
      <c r="BJ139" s="74">
        <f t="shared" si="85"/>
        <v>-55465.436343798414</v>
      </c>
      <c r="BK139" s="74">
        <f t="shared" si="85"/>
        <v>-36978.806410410441</v>
      </c>
      <c r="BL139" s="74">
        <f t="shared" si="85"/>
        <v>-18489.403205204755</v>
      </c>
      <c r="BO139" s="116">
        <f t="shared" si="86"/>
        <v>0</v>
      </c>
      <c r="BP139" s="116">
        <f t="shared" si="86"/>
        <v>-18495.689900000001</v>
      </c>
      <c r="BQ139" s="116">
        <f t="shared" si="86"/>
        <v>-18492.916193670058</v>
      </c>
      <c r="BR139" s="116">
        <f t="shared" si="86"/>
        <v>-18488.478781266138</v>
      </c>
      <c r="BS139" s="116">
        <f t="shared" si="86"/>
        <v>-18488.478781266138</v>
      </c>
      <c r="BT139" s="116">
        <f t="shared" si="86"/>
        <v>-18486.629933388009</v>
      </c>
      <c r="BU139" s="116">
        <f t="shared" si="86"/>
        <v>-18489.403205205221</v>
      </c>
      <c r="BV139" s="116">
        <f t="shared" si="86"/>
        <v>-18489.403205204755</v>
      </c>
      <c r="BX139" s="74">
        <f t="shared" si="80"/>
        <v>4979837</v>
      </c>
      <c r="BY139" s="74">
        <f t="shared" si="87"/>
        <v>4961341.3101000004</v>
      </c>
      <c r="BZ139" s="74">
        <f t="shared" si="87"/>
        <v>4942848.3939063307</v>
      </c>
      <c r="CA139" s="74">
        <f t="shared" si="87"/>
        <v>4924359.9151250646</v>
      </c>
      <c r="CB139" s="74">
        <f t="shared" si="87"/>
        <v>4905871.4363437984</v>
      </c>
      <c r="CC139" s="74">
        <f t="shared" si="87"/>
        <v>4887384.8064104104</v>
      </c>
      <c r="CD139" s="74">
        <f t="shared" si="87"/>
        <v>4868895.4032052048</v>
      </c>
      <c r="CE139" s="74">
        <f t="shared" si="87"/>
        <v>4850406</v>
      </c>
      <c r="CG139" s="117">
        <f t="shared" si="82"/>
        <v>4979837</v>
      </c>
      <c r="CH139" s="117">
        <f t="shared" si="88"/>
        <v>4961341.3101000004</v>
      </c>
      <c r="CI139" s="117">
        <f t="shared" si="88"/>
        <v>4942848.3939063307</v>
      </c>
      <c r="CJ139" s="117">
        <f t="shared" si="88"/>
        <v>4924359.9151250646</v>
      </c>
      <c r="CK139" s="117">
        <f t="shared" si="88"/>
        <v>4905871.4363437984</v>
      </c>
      <c r="CL139" s="117">
        <f t="shared" si="88"/>
        <v>4887384.8064104104</v>
      </c>
      <c r="CM139" s="117">
        <f t="shared" si="88"/>
        <v>4868895.4032052048</v>
      </c>
      <c r="CN139" s="117">
        <f t="shared" si="88"/>
        <v>4850406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>
        <v>0</v>
      </c>
      <c r="H140" s="6">
        <v>114</v>
      </c>
      <c r="I140" s="2" t="s">
        <v>301</v>
      </c>
      <c r="J140" s="60"/>
      <c r="K140" s="61">
        <v>589.16</v>
      </c>
      <c r="L140"/>
      <c r="M140" s="63">
        <v>180</v>
      </c>
      <c r="N140" s="64">
        <f t="shared" si="48"/>
        <v>54</v>
      </c>
      <c r="O140" s="64">
        <f t="shared" si="49"/>
        <v>353.5</v>
      </c>
      <c r="P140" s="64">
        <f t="shared" si="50"/>
        <v>0</v>
      </c>
      <c r="Q140" s="64">
        <f t="shared" si="51"/>
        <v>0</v>
      </c>
      <c r="R140" s="65">
        <f t="shared" si="52"/>
        <v>0.31</v>
      </c>
      <c r="S140" s="65">
        <f t="shared" si="53"/>
        <v>0</v>
      </c>
      <c r="T140" s="64">
        <f t="shared" si="54"/>
        <v>0</v>
      </c>
      <c r="U140" s="64">
        <f t="shared" si="55"/>
        <v>0</v>
      </c>
      <c r="V140">
        <v>6</v>
      </c>
      <c r="W140" s="64">
        <f t="shared" si="56"/>
        <v>1.5</v>
      </c>
      <c r="X140" s="27">
        <f t="shared" si="57"/>
        <v>54</v>
      </c>
      <c r="Y140" s="11">
        <f t="shared" si="58"/>
        <v>644.66</v>
      </c>
      <c r="Z140" s="61">
        <v>957559094.66999996</v>
      </c>
      <c r="AA140" s="63">
        <v>4812</v>
      </c>
      <c r="AB140" s="27">
        <f t="shared" si="59"/>
        <v>198993.99</v>
      </c>
      <c r="AC140" s="10">
        <f t="shared" si="60"/>
        <v>0.72224699999999997</v>
      </c>
      <c r="AD140" s="63">
        <v>109375</v>
      </c>
      <c r="AE140" s="10">
        <f t="shared" si="61"/>
        <v>0.75249200000000005</v>
      </c>
      <c r="AF140" s="10">
        <f t="shared" si="62"/>
        <v>0.26867999999999997</v>
      </c>
      <c r="AG140" s="66">
        <f t="shared" si="63"/>
        <v>0.26867999999999997</v>
      </c>
      <c r="AH140" s="67">
        <f t="shared" si="64"/>
        <v>0</v>
      </c>
      <c r="AI140" s="68">
        <f t="shared" si="65"/>
        <v>0.26867999999999997</v>
      </c>
      <c r="AJ140">
        <v>0</v>
      </c>
      <c r="AK140">
        <v>0</v>
      </c>
      <c r="AL140" s="26">
        <f t="shared" si="66"/>
        <v>0</v>
      </c>
      <c r="AM140">
        <v>90</v>
      </c>
      <c r="AN140">
        <v>4</v>
      </c>
      <c r="AO140" s="26">
        <f t="shared" si="67"/>
        <v>36000</v>
      </c>
      <c r="AP140" s="26">
        <f t="shared" si="68"/>
        <v>1996214</v>
      </c>
      <c r="AQ140" s="26">
        <f t="shared" si="69"/>
        <v>2032214</v>
      </c>
      <c r="AR140" s="69">
        <v>3012017</v>
      </c>
      <c r="AS140" s="69">
        <f t="shared" si="84"/>
        <v>2032214</v>
      </c>
      <c r="AT140" s="63">
        <v>2952496</v>
      </c>
      <c r="AU140" s="26">
        <f t="shared" si="70"/>
        <v>920282</v>
      </c>
      <c r="AV140" s="70" t="str">
        <f t="shared" si="71"/>
        <v>No</v>
      </c>
      <c r="AW140" s="69">
        <f t="shared" si="72"/>
        <v>0</v>
      </c>
      <c r="AX140" s="71">
        <f t="shared" si="73"/>
        <v>2952496</v>
      </c>
      <c r="AY140" s="72">
        <f t="shared" si="74"/>
        <v>2952496</v>
      </c>
      <c r="AZ140" s="115">
        <f t="shared" si="75"/>
        <v>0</v>
      </c>
      <c r="BA140" s="115"/>
      <c r="BB140" s="115">
        <f t="shared" si="76"/>
        <v>12610.677065652795</v>
      </c>
      <c r="BC140" s="74"/>
      <c r="BD140" s="74"/>
      <c r="BE140" s="74">
        <f t="shared" si="77"/>
        <v>-920282</v>
      </c>
      <c r="BF140" s="74">
        <f t="shared" si="85"/>
        <v>-920282</v>
      </c>
      <c r="BG140" s="74">
        <f t="shared" si="85"/>
        <v>-788773.70220000017</v>
      </c>
      <c r="BH140" s="74">
        <f t="shared" si="85"/>
        <v>-657285.1260432601</v>
      </c>
      <c r="BI140" s="74">
        <f t="shared" si="85"/>
        <v>-525828.10083460808</v>
      </c>
      <c r="BJ140" s="74">
        <f t="shared" si="85"/>
        <v>-394371.07562595606</v>
      </c>
      <c r="BK140" s="74">
        <f t="shared" si="85"/>
        <v>-262927.19611982489</v>
      </c>
      <c r="BL140" s="74">
        <f t="shared" si="85"/>
        <v>-131463.59805991221</v>
      </c>
      <c r="BO140" s="116">
        <f t="shared" si="86"/>
        <v>0</v>
      </c>
      <c r="BP140" s="116">
        <f t="shared" si="86"/>
        <v>-131508.2978</v>
      </c>
      <c r="BQ140" s="116">
        <f t="shared" si="86"/>
        <v>-131488.57615674002</v>
      </c>
      <c r="BR140" s="116">
        <f t="shared" si="86"/>
        <v>-131457.02520865202</v>
      </c>
      <c r="BS140" s="116">
        <f t="shared" si="86"/>
        <v>-131457.02520865202</v>
      </c>
      <c r="BT140" s="116">
        <f t="shared" si="86"/>
        <v>-131443.87950613114</v>
      </c>
      <c r="BU140" s="116">
        <f t="shared" si="86"/>
        <v>-131463.59805991245</v>
      </c>
      <c r="BV140" s="116">
        <f t="shared" si="86"/>
        <v>-131463.59805991221</v>
      </c>
      <c r="BX140" s="74">
        <f t="shared" si="80"/>
        <v>2952496</v>
      </c>
      <c r="BY140" s="74">
        <f t="shared" si="87"/>
        <v>2820987.7022000002</v>
      </c>
      <c r="BZ140" s="74">
        <f t="shared" si="87"/>
        <v>2689499.1260432601</v>
      </c>
      <c r="CA140" s="74">
        <f t="shared" si="87"/>
        <v>2558042.1008346081</v>
      </c>
      <c r="CB140" s="74">
        <f t="shared" si="87"/>
        <v>2426585.0756259561</v>
      </c>
      <c r="CC140" s="74">
        <f t="shared" si="87"/>
        <v>2295141.1961198249</v>
      </c>
      <c r="CD140" s="74">
        <f t="shared" si="87"/>
        <v>2163677.5980599122</v>
      </c>
      <c r="CE140" s="74">
        <f t="shared" si="87"/>
        <v>2032214</v>
      </c>
      <c r="CG140" s="117">
        <f t="shared" si="82"/>
        <v>2952496</v>
      </c>
      <c r="CH140" s="117">
        <f t="shared" si="88"/>
        <v>2820987.7022000002</v>
      </c>
      <c r="CI140" s="117">
        <f t="shared" si="88"/>
        <v>2689499.1260432601</v>
      </c>
      <c r="CJ140" s="117">
        <f t="shared" si="88"/>
        <v>2558042.1008346081</v>
      </c>
      <c r="CK140" s="117">
        <f t="shared" si="88"/>
        <v>2426585.0756259561</v>
      </c>
      <c r="CL140" s="117">
        <f t="shared" si="88"/>
        <v>2295141.1961198249</v>
      </c>
      <c r="CM140" s="117">
        <f t="shared" si="88"/>
        <v>2163677.5980599122</v>
      </c>
      <c r="CN140" s="117">
        <f t="shared" si="88"/>
        <v>2032214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>
        <v>0</v>
      </c>
      <c r="H141" s="6">
        <v>115</v>
      </c>
      <c r="I141" s="2" t="s">
        <v>302</v>
      </c>
      <c r="J141" s="60"/>
      <c r="K141" s="61">
        <v>1262.6199999999999</v>
      </c>
      <c r="L141"/>
      <c r="M141" s="63">
        <v>265</v>
      </c>
      <c r="N141" s="64">
        <f t="shared" si="48"/>
        <v>79.5</v>
      </c>
      <c r="O141" s="64">
        <f t="shared" si="49"/>
        <v>757.57</v>
      </c>
      <c r="P141" s="64">
        <f t="shared" si="50"/>
        <v>0</v>
      </c>
      <c r="Q141" s="64">
        <f t="shared" si="51"/>
        <v>0</v>
      </c>
      <c r="R141" s="65">
        <f t="shared" si="52"/>
        <v>0.21</v>
      </c>
      <c r="S141" s="65">
        <f t="shared" si="53"/>
        <v>0</v>
      </c>
      <c r="T141" s="64">
        <f t="shared" si="54"/>
        <v>0</v>
      </c>
      <c r="U141" s="64">
        <f t="shared" si="55"/>
        <v>0</v>
      </c>
      <c r="V141">
        <v>24</v>
      </c>
      <c r="W141" s="64">
        <f t="shared" si="56"/>
        <v>6</v>
      </c>
      <c r="X141" s="27">
        <f t="shared" si="57"/>
        <v>79.5</v>
      </c>
      <c r="Y141" s="11">
        <f t="shared" si="58"/>
        <v>1348.12</v>
      </c>
      <c r="Z141" s="61">
        <v>1845279343.3299999</v>
      </c>
      <c r="AA141" s="63">
        <v>9414</v>
      </c>
      <c r="AB141" s="27">
        <f t="shared" si="59"/>
        <v>196014.38</v>
      </c>
      <c r="AC141" s="10">
        <f t="shared" si="60"/>
        <v>0.71143199999999995</v>
      </c>
      <c r="AD141" s="63">
        <v>125556</v>
      </c>
      <c r="AE141" s="10">
        <f t="shared" si="61"/>
        <v>0.86381600000000003</v>
      </c>
      <c r="AF141" s="10">
        <f t="shared" si="62"/>
        <v>0.24285300000000001</v>
      </c>
      <c r="AG141" s="66">
        <f t="shared" si="63"/>
        <v>0.24285300000000001</v>
      </c>
      <c r="AH141" s="67">
        <f t="shared" si="64"/>
        <v>0</v>
      </c>
      <c r="AI141" s="68">
        <f t="shared" si="65"/>
        <v>0.24285300000000001</v>
      </c>
      <c r="AJ141">
        <v>1266</v>
      </c>
      <c r="AK141">
        <v>13</v>
      </c>
      <c r="AL141" s="26">
        <f t="shared" si="66"/>
        <v>1645800</v>
      </c>
      <c r="AM141">
        <v>0</v>
      </c>
      <c r="AN141">
        <v>0</v>
      </c>
      <c r="AO141" s="26">
        <f t="shared" si="67"/>
        <v>0</v>
      </c>
      <c r="AP141" s="26">
        <f t="shared" si="68"/>
        <v>3773227</v>
      </c>
      <c r="AQ141" s="26">
        <f t="shared" si="69"/>
        <v>5419027</v>
      </c>
      <c r="AR141" s="69">
        <v>5297609</v>
      </c>
      <c r="AS141" s="69">
        <f t="shared" si="84"/>
        <v>5419027</v>
      </c>
      <c r="AT141" s="63">
        <v>5836389</v>
      </c>
      <c r="AU141" s="26">
        <f t="shared" si="70"/>
        <v>417362</v>
      </c>
      <c r="AV141" s="70" t="str">
        <f t="shared" si="71"/>
        <v>No</v>
      </c>
      <c r="AW141" s="69">
        <f t="shared" si="72"/>
        <v>0</v>
      </c>
      <c r="AX141" s="71">
        <f t="shared" si="73"/>
        <v>5836389</v>
      </c>
      <c r="AY141" s="72">
        <f t="shared" si="74"/>
        <v>5836389</v>
      </c>
      <c r="AZ141" s="115">
        <f t="shared" si="75"/>
        <v>0</v>
      </c>
      <c r="BA141" s="115"/>
      <c r="BB141" s="115">
        <f t="shared" si="76"/>
        <v>12305.430770936624</v>
      </c>
      <c r="BC141" s="74"/>
      <c r="BD141" s="74"/>
      <c r="BE141" s="74">
        <f t="shared" si="77"/>
        <v>-417362</v>
      </c>
      <c r="BF141" s="74">
        <f t="shared" si="85"/>
        <v>-417362</v>
      </c>
      <c r="BG141" s="74">
        <f t="shared" si="85"/>
        <v>-357720.97020000033</v>
      </c>
      <c r="BH141" s="74">
        <f t="shared" si="85"/>
        <v>-298088.88446766045</v>
      </c>
      <c r="BI141" s="74">
        <f t="shared" si="85"/>
        <v>-238471.10757412855</v>
      </c>
      <c r="BJ141" s="74">
        <f t="shared" si="85"/>
        <v>-178853.33068059664</v>
      </c>
      <c r="BK141" s="74">
        <f t="shared" si="85"/>
        <v>-119241.51556475367</v>
      </c>
      <c r="BL141" s="74">
        <f t="shared" si="85"/>
        <v>-59620.757782377303</v>
      </c>
      <c r="BO141" s="116">
        <f t="shared" si="86"/>
        <v>0</v>
      </c>
      <c r="BP141" s="116">
        <f t="shared" si="86"/>
        <v>-59641.029799999997</v>
      </c>
      <c r="BQ141" s="116">
        <f t="shared" si="86"/>
        <v>-59632.085732340049</v>
      </c>
      <c r="BR141" s="116">
        <f t="shared" si="86"/>
        <v>-59617.776893532093</v>
      </c>
      <c r="BS141" s="116">
        <f t="shared" si="86"/>
        <v>-59617.776893532136</v>
      </c>
      <c r="BT141" s="116">
        <f t="shared" si="86"/>
        <v>-59611.815115842859</v>
      </c>
      <c r="BU141" s="116">
        <f t="shared" si="86"/>
        <v>-59620.757782376837</v>
      </c>
      <c r="BV141" s="116">
        <f t="shared" si="86"/>
        <v>-59620.757782377303</v>
      </c>
      <c r="BX141" s="74">
        <f t="shared" si="80"/>
        <v>5836389</v>
      </c>
      <c r="BY141" s="74">
        <f t="shared" si="87"/>
        <v>5776747.9702000003</v>
      </c>
      <c r="BZ141" s="74">
        <f t="shared" si="87"/>
        <v>5717115.8844676604</v>
      </c>
      <c r="CA141" s="74">
        <f t="shared" si="87"/>
        <v>5657498.1075741285</v>
      </c>
      <c r="CB141" s="74">
        <f t="shared" si="87"/>
        <v>5597880.3306805966</v>
      </c>
      <c r="CC141" s="74">
        <f t="shared" si="87"/>
        <v>5538268.5155647537</v>
      </c>
      <c r="CD141" s="74">
        <f t="shared" si="87"/>
        <v>5478647.7577823773</v>
      </c>
      <c r="CE141" s="74">
        <f t="shared" si="87"/>
        <v>5419027</v>
      </c>
      <c r="CG141" s="117">
        <f t="shared" si="82"/>
        <v>5836389</v>
      </c>
      <c r="CH141" s="117">
        <f t="shared" si="88"/>
        <v>5776747.9702000003</v>
      </c>
      <c r="CI141" s="117">
        <f t="shared" si="88"/>
        <v>5717115.8844676604</v>
      </c>
      <c r="CJ141" s="117">
        <f t="shared" si="88"/>
        <v>5657498.1075741285</v>
      </c>
      <c r="CK141" s="117">
        <f t="shared" si="88"/>
        <v>5597880.3306805966</v>
      </c>
      <c r="CL141" s="117">
        <f t="shared" si="88"/>
        <v>5538268.5155647537</v>
      </c>
      <c r="CM141" s="117">
        <f t="shared" si="88"/>
        <v>5478647.7577823773</v>
      </c>
      <c r="CN141" s="117">
        <f t="shared" si="88"/>
        <v>5419027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>
        <v>23</v>
      </c>
      <c r="H142" s="6">
        <v>116</v>
      </c>
      <c r="I142" s="2" t="s">
        <v>303</v>
      </c>
      <c r="J142" s="60"/>
      <c r="K142" s="61">
        <v>1112.3599999999999</v>
      </c>
      <c r="L142"/>
      <c r="M142" s="63">
        <v>606</v>
      </c>
      <c r="N142" s="64">
        <f t="shared" si="48"/>
        <v>181.8</v>
      </c>
      <c r="O142" s="64">
        <f t="shared" si="49"/>
        <v>667.42</v>
      </c>
      <c r="P142" s="64">
        <f t="shared" si="50"/>
        <v>0</v>
      </c>
      <c r="Q142" s="64">
        <f t="shared" si="51"/>
        <v>0</v>
      </c>
      <c r="R142" s="65">
        <f t="shared" si="52"/>
        <v>0.54</v>
      </c>
      <c r="S142" s="65">
        <f t="shared" si="53"/>
        <v>0</v>
      </c>
      <c r="T142" s="64">
        <f t="shared" si="54"/>
        <v>0</v>
      </c>
      <c r="U142" s="64">
        <f t="shared" si="55"/>
        <v>0</v>
      </c>
      <c r="V142">
        <v>53</v>
      </c>
      <c r="W142" s="64">
        <f t="shared" si="56"/>
        <v>13.25</v>
      </c>
      <c r="X142" s="27">
        <f t="shared" si="57"/>
        <v>181.8</v>
      </c>
      <c r="Y142" s="11">
        <f t="shared" si="58"/>
        <v>1307.4099999999999</v>
      </c>
      <c r="Z142" s="61">
        <v>1560255373.3299999</v>
      </c>
      <c r="AA142" s="63">
        <v>9256</v>
      </c>
      <c r="AB142" s="27">
        <f t="shared" si="59"/>
        <v>168566.92</v>
      </c>
      <c r="AC142" s="10">
        <f t="shared" si="60"/>
        <v>0.61181200000000002</v>
      </c>
      <c r="AD142" s="63">
        <v>67416</v>
      </c>
      <c r="AE142" s="10">
        <f t="shared" si="61"/>
        <v>0.46381699999999998</v>
      </c>
      <c r="AF142" s="10">
        <f t="shared" si="62"/>
        <v>0.432587</v>
      </c>
      <c r="AG142" s="66">
        <f t="shared" si="63"/>
        <v>0.432587</v>
      </c>
      <c r="AH142" s="67">
        <f t="shared" si="64"/>
        <v>0</v>
      </c>
      <c r="AI142" s="68">
        <f t="shared" si="65"/>
        <v>0.432587</v>
      </c>
      <c r="AJ142">
        <v>0</v>
      </c>
      <c r="AK142">
        <v>0</v>
      </c>
      <c r="AL142" s="26">
        <f t="shared" si="66"/>
        <v>0</v>
      </c>
      <c r="AM142">
        <v>0</v>
      </c>
      <c r="AN142">
        <v>0</v>
      </c>
      <c r="AO142" s="26">
        <f t="shared" si="67"/>
        <v>0</v>
      </c>
      <c r="AP142" s="26">
        <f t="shared" si="68"/>
        <v>6518178</v>
      </c>
      <c r="AQ142" s="26">
        <f t="shared" si="69"/>
        <v>6518178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70"/>
        <v>1822104</v>
      </c>
      <c r="AV142" s="70" t="str">
        <f t="shared" si="71"/>
        <v>No</v>
      </c>
      <c r="AW142" s="69">
        <f t="shared" si="72"/>
        <v>0</v>
      </c>
      <c r="AX142" s="71">
        <f t="shared" si="73"/>
        <v>8340282</v>
      </c>
      <c r="AY142" s="72">
        <f t="shared" si="74"/>
        <v>8340282</v>
      </c>
      <c r="AZ142" s="115">
        <f t="shared" si="75"/>
        <v>0</v>
      </c>
      <c r="BA142" s="115"/>
      <c r="BB142" s="115">
        <f t="shared" si="76"/>
        <v>13545.884650652666</v>
      </c>
      <c r="BC142" s="74"/>
      <c r="BD142" s="74"/>
      <c r="BE142" s="74">
        <f t="shared" si="77"/>
        <v>-1822104</v>
      </c>
      <c r="BF142" s="74">
        <f t="shared" si="85"/>
        <v>-1822104</v>
      </c>
      <c r="BG142" s="74">
        <f t="shared" si="85"/>
        <v>-1822104</v>
      </c>
      <c r="BH142" s="74">
        <f t="shared" si="85"/>
        <v>-1822104</v>
      </c>
      <c r="BI142" s="74">
        <f t="shared" si="85"/>
        <v>-1822104</v>
      </c>
      <c r="BJ142" s="74">
        <f t="shared" si="85"/>
        <v>-1822104</v>
      </c>
      <c r="BK142" s="74">
        <f t="shared" si="85"/>
        <v>-1822104</v>
      </c>
      <c r="BL142" s="74">
        <f t="shared" si="85"/>
        <v>-1822104</v>
      </c>
      <c r="BO142" s="116">
        <f t="shared" si="86"/>
        <v>0</v>
      </c>
      <c r="BP142" s="116">
        <f t="shared" si="86"/>
        <v>-260378.66159999999</v>
      </c>
      <c r="BQ142" s="116">
        <f t="shared" si="86"/>
        <v>-303744.73679999996</v>
      </c>
      <c r="BR142" s="116">
        <f t="shared" si="86"/>
        <v>-364420.80000000005</v>
      </c>
      <c r="BS142" s="116">
        <f t="shared" si="86"/>
        <v>-455526</v>
      </c>
      <c r="BT142" s="116">
        <f t="shared" si="86"/>
        <v>-607307.26319999993</v>
      </c>
      <c r="BU142" s="116">
        <f t="shared" si="86"/>
        <v>-911052</v>
      </c>
      <c r="BV142" s="116">
        <f t="shared" si="86"/>
        <v>-1822104</v>
      </c>
      <c r="BX142" s="74">
        <f t="shared" si="80"/>
        <v>8340282</v>
      </c>
      <c r="BY142" s="74">
        <f t="shared" si="87"/>
        <v>8079903.3383999998</v>
      </c>
      <c r="BZ142" s="74">
        <f t="shared" si="87"/>
        <v>8036537.2631999999</v>
      </c>
      <c r="CA142" s="74">
        <f t="shared" si="87"/>
        <v>7975861.2000000002</v>
      </c>
      <c r="CB142" s="74">
        <f t="shared" si="87"/>
        <v>7884756</v>
      </c>
      <c r="CC142" s="74">
        <f t="shared" si="87"/>
        <v>7732974.7368000001</v>
      </c>
      <c r="CD142" s="74">
        <f t="shared" si="87"/>
        <v>7429230</v>
      </c>
      <c r="CE142" s="74">
        <f t="shared" si="87"/>
        <v>6518178</v>
      </c>
      <c r="CG142" s="117">
        <f t="shared" si="82"/>
        <v>8340282</v>
      </c>
      <c r="CH142" s="117">
        <f t="shared" si="88"/>
        <v>8340282</v>
      </c>
      <c r="CI142" s="117">
        <f t="shared" si="88"/>
        <v>8340282</v>
      </c>
      <c r="CJ142" s="117">
        <f t="shared" si="88"/>
        <v>8340282</v>
      </c>
      <c r="CK142" s="117">
        <f t="shared" si="88"/>
        <v>8340282</v>
      </c>
      <c r="CL142" s="117">
        <f t="shared" si="88"/>
        <v>8340282</v>
      </c>
      <c r="CM142" s="117">
        <f t="shared" si="88"/>
        <v>8340282</v>
      </c>
      <c r="CN142" s="117">
        <f t="shared" si="88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>
        <v>0</v>
      </c>
      <c r="H143" s="6">
        <v>117</v>
      </c>
      <c r="I143" s="2" t="s">
        <v>304</v>
      </c>
      <c r="J143" s="60"/>
      <c r="K143" s="61">
        <v>1196.25</v>
      </c>
      <c r="L143"/>
      <c r="M143" s="63">
        <v>110</v>
      </c>
      <c r="N143" s="64">
        <f t="shared" si="48"/>
        <v>33</v>
      </c>
      <c r="O143" s="64">
        <f t="shared" si="49"/>
        <v>717.75</v>
      </c>
      <c r="P143" s="64">
        <f t="shared" si="50"/>
        <v>0</v>
      </c>
      <c r="Q143" s="64">
        <f t="shared" si="51"/>
        <v>0</v>
      </c>
      <c r="R143" s="65">
        <f t="shared" si="52"/>
        <v>0.09</v>
      </c>
      <c r="S143" s="65">
        <f t="shared" si="53"/>
        <v>0</v>
      </c>
      <c r="T143" s="64">
        <f t="shared" si="54"/>
        <v>0</v>
      </c>
      <c r="U143" s="64">
        <f t="shared" si="55"/>
        <v>0</v>
      </c>
      <c r="V143">
        <v>22</v>
      </c>
      <c r="W143" s="64">
        <f t="shared" si="56"/>
        <v>5.5</v>
      </c>
      <c r="X143" s="27">
        <f t="shared" si="57"/>
        <v>33</v>
      </c>
      <c r="Y143" s="11">
        <f t="shared" si="58"/>
        <v>1234.75</v>
      </c>
      <c r="Z143" s="61">
        <v>3059158420.3299999</v>
      </c>
      <c r="AA143" s="63">
        <v>8756</v>
      </c>
      <c r="AB143" s="27">
        <f t="shared" si="59"/>
        <v>349378.53</v>
      </c>
      <c r="AC143" s="10">
        <f t="shared" si="60"/>
        <v>1.2680659999999999</v>
      </c>
      <c r="AD143" s="63">
        <v>176719</v>
      </c>
      <c r="AE143" s="10">
        <f t="shared" si="61"/>
        <v>1.215813</v>
      </c>
      <c r="AF143" s="10">
        <f t="shared" si="62"/>
        <v>-0.25239</v>
      </c>
      <c r="AG143" s="66">
        <f t="shared" si="63"/>
        <v>0.01</v>
      </c>
      <c r="AH143" s="67">
        <f t="shared" si="64"/>
        <v>0</v>
      </c>
      <c r="AI143" s="68">
        <f t="shared" si="65"/>
        <v>0.01</v>
      </c>
      <c r="AJ143">
        <v>356</v>
      </c>
      <c r="AK143">
        <v>4</v>
      </c>
      <c r="AL143" s="26">
        <f t="shared" si="66"/>
        <v>142400</v>
      </c>
      <c r="AM143">
        <v>0</v>
      </c>
      <c r="AN143">
        <v>0</v>
      </c>
      <c r="AO143" s="26">
        <f t="shared" si="67"/>
        <v>0</v>
      </c>
      <c r="AP143" s="26">
        <f t="shared" si="68"/>
        <v>142305</v>
      </c>
      <c r="AQ143" s="26">
        <f t="shared" si="69"/>
        <v>284705</v>
      </c>
      <c r="AR143" s="69">
        <v>180135</v>
      </c>
      <c r="AS143" s="69">
        <f t="shared" si="84"/>
        <v>284705</v>
      </c>
      <c r="AT143" s="63">
        <v>280477</v>
      </c>
      <c r="AU143" s="26">
        <f t="shared" si="70"/>
        <v>4228</v>
      </c>
      <c r="AV143" s="70" t="str">
        <f t="shared" si="71"/>
        <v>Yes</v>
      </c>
      <c r="AW143" s="69">
        <f t="shared" si="72"/>
        <v>4228</v>
      </c>
      <c r="AX143" s="71">
        <f t="shared" si="73"/>
        <v>284705</v>
      </c>
      <c r="AY143" s="72">
        <f t="shared" si="74"/>
        <v>284705</v>
      </c>
      <c r="AZ143" s="115">
        <f t="shared" si="75"/>
        <v>4228</v>
      </c>
      <c r="BA143" s="115"/>
      <c r="BB143" s="115">
        <f t="shared" si="76"/>
        <v>11895.919540229885</v>
      </c>
      <c r="BC143" s="74"/>
      <c r="BD143" s="74"/>
      <c r="BE143" s="74">
        <f t="shared" si="77"/>
        <v>0</v>
      </c>
      <c r="BF143" s="74">
        <f t="shared" si="85"/>
        <v>0</v>
      </c>
      <c r="BG143" s="74">
        <f t="shared" si="85"/>
        <v>0</v>
      </c>
      <c r="BH143" s="74">
        <f t="shared" si="85"/>
        <v>0</v>
      </c>
      <c r="BI143" s="74">
        <f t="shared" si="85"/>
        <v>0</v>
      </c>
      <c r="BJ143" s="74">
        <f t="shared" si="85"/>
        <v>0</v>
      </c>
      <c r="BK143" s="74">
        <f t="shared" si="85"/>
        <v>0</v>
      </c>
      <c r="BL143" s="74">
        <f t="shared" si="85"/>
        <v>0</v>
      </c>
      <c r="BO143" s="116">
        <f t="shared" si="86"/>
        <v>0</v>
      </c>
      <c r="BP143" s="116">
        <f t="shared" si="86"/>
        <v>0</v>
      </c>
      <c r="BQ143" s="116">
        <f t="shared" si="86"/>
        <v>0</v>
      </c>
      <c r="BR143" s="116">
        <f t="shared" si="86"/>
        <v>0</v>
      </c>
      <c r="BS143" s="116">
        <f t="shared" si="86"/>
        <v>0</v>
      </c>
      <c r="BT143" s="116">
        <f t="shared" si="86"/>
        <v>0</v>
      </c>
      <c r="BU143" s="116">
        <f t="shared" si="86"/>
        <v>0</v>
      </c>
      <c r="BV143" s="116">
        <f t="shared" si="86"/>
        <v>0</v>
      </c>
      <c r="BX143" s="74">
        <f t="shared" si="80"/>
        <v>284705</v>
      </c>
      <c r="BY143" s="74">
        <f t="shared" si="87"/>
        <v>284705</v>
      </c>
      <c r="BZ143" s="74">
        <f t="shared" si="87"/>
        <v>284705</v>
      </c>
      <c r="CA143" s="74">
        <f t="shared" si="87"/>
        <v>284705</v>
      </c>
      <c r="CB143" s="74">
        <f t="shared" si="87"/>
        <v>284705</v>
      </c>
      <c r="CC143" s="74">
        <f t="shared" si="87"/>
        <v>284705</v>
      </c>
      <c r="CD143" s="74">
        <f t="shared" si="87"/>
        <v>284705</v>
      </c>
      <c r="CE143" s="74">
        <f t="shared" si="87"/>
        <v>284705</v>
      </c>
      <c r="CG143" s="117">
        <f t="shared" si="82"/>
        <v>284705</v>
      </c>
      <c r="CH143" s="117">
        <f t="shared" si="88"/>
        <v>284705</v>
      </c>
      <c r="CI143" s="117">
        <f t="shared" si="88"/>
        <v>284705</v>
      </c>
      <c r="CJ143" s="117">
        <f t="shared" si="88"/>
        <v>284705</v>
      </c>
      <c r="CK143" s="117">
        <f t="shared" si="88"/>
        <v>284705</v>
      </c>
      <c r="CL143" s="117">
        <f t="shared" si="88"/>
        <v>284705</v>
      </c>
      <c r="CM143" s="117">
        <f t="shared" si="88"/>
        <v>284705</v>
      </c>
      <c r="CN143" s="117">
        <f t="shared" si="88"/>
        <v>284705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>
        <v>0</v>
      </c>
      <c r="H144" s="6">
        <v>118</v>
      </c>
      <c r="I144" s="2" t="s">
        <v>305</v>
      </c>
      <c r="J144" s="60"/>
      <c r="K144" s="61">
        <v>4376.33</v>
      </c>
      <c r="L144"/>
      <c r="M144" s="63">
        <v>328</v>
      </c>
      <c r="N144" s="64">
        <f t="shared" si="48"/>
        <v>98.4</v>
      </c>
      <c r="O144" s="64">
        <f t="shared" si="49"/>
        <v>2625.8</v>
      </c>
      <c r="P144" s="64">
        <f t="shared" si="50"/>
        <v>0</v>
      </c>
      <c r="Q144" s="64">
        <f t="shared" si="51"/>
        <v>0</v>
      </c>
      <c r="R144" s="65">
        <f t="shared" si="52"/>
        <v>7.0000000000000007E-2</v>
      </c>
      <c r="S144" s="65">
        <f t="shared" si="53"/>
        <v>0</v>
      </c>
      <c r="T144" s="64">
        <f t="shared" si="54"/>
        <v>0</v>
      </c>
      <c r="U144" s="64">
        <f t="shared" si="55"/>
        <v>0</v>
      </c>
      <c r="V144">
        <v>84</v>
      </c>
      <c r="W144" s="64">
        <f t="shared" si="56"/>
        <v>21</v>
      </c>
      <c r="X144" s="27">
        <f t="shared" si="57"/>
        <v>98.4</v>
      </c>
      <c r="Y144" s="11">
        <f t="shared" si="58"/>
        <v>4495.7299999999996</v>
      </c>
      <c r="Z144" s="61">
        <v>9151010632.6700001</v>
      </c>
      <c r="AA144" s="63">
        <v>24992</v>
      </c>
      <c r="AB144" s="27">
        <f t="shared" si="59"/>
        <v>366157.6</v>
      </c>
      <c r="AC144" s="10">
        <f t="shared" si="60"/>
        <v>1.328965</v>
      </c>
      <c r="AD144" s="63">
        <v>168810</v>
      </c>
      <c r="AE144" s="10">
        <f t="shared" si="61"/>
        <v>1.1614</v>
      </c>
      <c r="AF144" s="10">
        <f t="shared" si="62"/>
        <v>-0.278696</v>
      </c>
      <c r="AG144" s="66">
        <f t="shared" si="63"/>
        <v>0.01</v>
      </c>
      <c r="AH144" s="67">
        <f t="shared" si="64"/>
        <v>0</v>
      </c>
      <c r="AI144" s="68">
        <f t="shared" si="65"/>
        <v>0.01</v>
      </c>
      <c r="AJ144">
        <v>0</v>
      </c>
      <c r="AK144">
        <v>0</v>
      </c>
      <c r="AL144" s="26">
        <f t="shared" si="66"/>
        <v>0</v>
      </c>
      <c r="AM144">
        <v>0</v>
      </c>
      <c r="AN144">
        <v>0</v>
      </c>
      <c r="AO144" s="26">
        <f t="shared" si="67"/>
        <v>0</v>
      </c>
      <c r="AP144" s="26">
        <f t="shared" si="68"/>
        <v>518133</v>
      </c>
      <c r="AQ144" s="26">
        <f t="shared" si="69"/>
        <v>518133</v>
      </c>
      <c r="AR144" s="69">
        <v>571648</v>
      </c>
      <c r="AS144" s="69">
        <f t="shared" si="84"/>
        <v>518133</v>
      </c>
      <c r="AT144" s="63">
        <v>568700</v>
      </c>
      <c r="AU144" s="26">
        <f t="shared" si="70"/>
        <v>50567</v>
      </c>
      <c r="AV144" s="70" t="str">
        <f t="shared" si="71"/>
        <v>No</v>
      </c>
      <c r="AW144" s="69">
        <f t="shared" si="72"/>
        <v>0</v>
      </c>
      <c r="AX144" s="71">
        <f t="shared" si="73"/>
        <v>568700</v>
      </c>
      <c r="AY144" s="72">
        <f t="shared" si="74"/>
        <v>568700</v>
      </c>
      <c r="AZ144" s="115">
        <f t="shared" si="75"/>
        <v>0</v>
      </c>
      <c r="BA144" s="115"/>
      <c r="BB144" s="115">
        <f t="shared" si="76"/>
        <v>11839.438125095683</v>
      </c>
      <c r="BC144" s="74"/>
      <c r="BD144" s="74"/>
      <c r="BE144" s="74">
        <f t="shared" si="77"/>
        <v>-50567</v>
      </c>
      <c r="BF144" s="74">
        <f t="shared" si="85"/>
        <v>-50567</v>
      </c>
      <c r="BG144" s="74">
        <f t="shared" si="85"/>
        <v>-43340.975699999952</v>
      </c>
      <c r="BH144" s="74">
        <f t="shared" si="85"/>
        <v>-36116.035050809965</v>
      </c>
      <c r="BI144" s="74">
        <f t="shared" si="85"/>
        <v>-28892.828040648019</v>
      </c>
      <c r="BJ144" s="74">
        <f t="shared" si="85"/>
        <v>-21669.621030485956</v>
      </c>
      <c r="BK144" s="74">
        <f t="shared" si="85"/>
        <v>-14447.136341025005</v>
      </c>
      <c r="BL144" s="74">
        <f t="shared" si="85"/>
        <v>-7223.5681705125608</v>
      </c>
      <c r="BO144" s="116">
        <f t="shared" si="86"/>
        <v>0</v>
      </c>
      <c r="BP144" s="116">
        <f t="shared" si="86"/>
        <v>-7226.0243</v>
      </c>
      <c r="BQ144" s="116">
        <f t="shared" si="86"/>
        <v>-7224.9406491899917</v>
      </c>
      <c r="BR144" s="116">
        <f t="shared" si="86"/>
        <v>-7223.2070101619938</v>
      </c>
      <c r="BS144" s="116">
        <f t="shared" si="86"/>
        <v>-7223.2070101620047</v>
      </c>
      <c r="BT144" s="116">
        <f t="shared" si="86"/>
        <v>-7222.4846894609691</v>
      </c>
      <c r="BU144" s="116">
        <f t="shared" si="86"/>
        <v>-7223.5681705125025</v>
      </c>
      <c r="BV144" s="116">
        <f t="shared" si="86"/>
        <v>-7223.5681705125608</v>
      </c>
      <c r="BX144" s="74">
        <f t="shared" si="80"/>
        <v>568700</v>
      </c>
      <c r="BY144" s="74">
        <f t="shared" si="87"/>
        <v>561473.97569999995</v>
      </c>
      <c r="BZ144" s="74">
        <f t="shared" si="87"/>
        <v>554249.03505080997</v>
      </c>
      <c r="CA144" s="74">
        <f t="shared" si="87"/>
        <v>547025.82804064802</v>
      </c>
      <c r="CB144" s="74">
        <f t="shared" si="87"/>
        <v>539802.62103048596</v>
      </c>
      <c r="CC144" s="74">
        <f t="shared" si="87"/>
        <v>532580.13634102501</v>
      </c>
      <c r="CD144" s="74">
        <f t="shared" si="87"/>
        <v>525356.56817051256</v>
      </c>
      <c r="CE144" s="74">
        <f t="shared" si="87"/>
        <v>518133</v>
      </c>
      <c r="CG144" s="117">
        <f t="shared" si="82"/>
        <v>568700</v>
      </c>
      <c r="CH144" s="117">
        <f t="shared" si="88"/>
        <v>561473.97569999995</v>
      </c>
      <c r="CI144" s="117">
        <f t="shared" si="88"/>
        <v>554249.03505080997</v>
      </c>
      <c r="CJ144" s="117">
        <f t="shared" si="88"/>
        <v>547025.82804064802</v>
      </c>
      <c r="CK144" s="117">
        <f t="shared" si="88"/>
        <v>539802.62103048596</v>
      </c>
      <c r="CL144" s="117">
        <f t="shared" si="88"/>
        <v>532580.13634102501</v>
      </c>
      <c r="CM144" s="117">
        <f t="shared" si="88"/>
        <v>525356.56817051256</v>
      </c>
      <c r="CN144" s="117">
        <f t="shared" si="88"/>
        <v>518133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>
        <v>0</v>
      </c>
      <c r="H145" s="6">
        <v>119</v>
      </c>
      <c r="I145" s="2" t="s">
        <v>306</v>
      </c>
      <c r="J145" s="60"/>
      <c r="K145" s="61">
        <v>2666.33</v>
      </c>
      <c r="L145"/>
      <c r="M145" s="63">
        <v>597</v>
      </c>
      <c r="N145" s="64">
        <f t="shared" si="48"/>
        <v>179.1</v>
      </c>
      <c r="O145" s="64">
        <f t="shared" si="49"/>
        <v>1599.8</v>
      </c>
      <c r="P145" s="64">
        <f t="shared" si="50"/>
        <v>0</v>
      </c>
      <c r="Q145" s="64">
        <f t="shared" si="51"/>
        <v>0</v>
      </c>
      <c r="R145" s="65">
        <f t="shared" si="52"/>
        <v>0.22</v>
      </c>
      <c r="S145" s="65">
        <f t="shared" si="53"/>
        <v>0</v>
      </c>
      <c r="T145" s="64">
        <f t="shared" si="54"/>
        <v>0</v>
      </c>
      <c r="U145" s="64">
        <f t="shared" si="55"/>
        <v>0</v>
      </c>
      <c r="V145">
        <v>294</v>
      </c>
      <c r="W145" s="64">
        <f t="shared" si="56"/>
        <v>73.5</v>
      </c>
      <c r="X145" s="27">
        <f t="shared" si="57"/>
        <v>179.1</v>
      </c>
      <c r="Y145" s="11">
        <f t="shared" si="58"/>
        <v>2918.93</v>
      </c>
      <c r="Z145" s="61">
        <v>4219695360.6700001</v>
      </c>
      <c r="AA145" s="63">
        <v>20724</v>
      </c>
      <c r="AB145" s="27">
        <f t="shared" si="59"/>
        <v>203613.94</v>
      </c>
      <c r="AC145" s="10">
        <f t="shared" si="60"/>
        <v>0.73901499999999998</v>
      </c>
      <c r="AD145" s="63">
        <v>100061</v>
      </c>
      <c r="AE145" s="10">
        <f t="shared" si="61"/>
        <v>0.68841200000000002</v>
      </c>
      <c r="AF145" s="10">
        <f t="shared" si="62"/>
        <v>0.27616600000000002</v>
      </c>
      <c r="AG145" s="66">
        <f t="shared" si="63"/>
        <v>0.27616600000000002</v>
      </c>
      <c r="AH145" s="67">
        <f t="shared" si="64"/>
        <v>0</v>
      </c>
      <c r="AI145" s="68">
        <f t="shared" si="65"/>
        <v>0.27616600000000002</v>
      </c>
      <c r="AJ145">
        <v>0</v>
      </c>
      <c r="AK145">
        <v>0</v>
      </c>
      <c r="AL145" s="26">
        <f t="shared" si="66"/>
        <v>0</v>
      </c>
      <c r="AM145">
        <v>0</v>
      </c>
      <c r="AN145">
        <v>0</v>
      </c>
      <c r="AO145" s="26">
        <f t="shared" si="67"/>
        <v>0</v>
      </c>
      <c r="AP145" s="26">
        <f t="shared" si="68"/>
        <v>9290409</v>
      </c>
      <c r="AQ145" s="26">
        <f t="shared" si="69"/>
        <v>9290409</v>
      </c>
      <c r="AR145" s="69">
        <v>4250230</v>
      </c>
      <c r="AS145" s="69">
        <f t="shared" si="84"/>
        <v>9290409</v>
      </c>
      <c r="AT145" s="63">
        <v>8574212</v>
      </c>
      <c r="AU145" s="26">
        <f t="shared" si="70"/>
        <v>716197</v>
      </c>
      <c r="AV145" s="70" t="str">
        <f t="shared" si="71"/>
        <v>Yes</v>
      </c>
      <c r="AW145" s="69">
        <f t="shared" si="72"/>
        <v>716197</v>
      </c>
      <c r="AX145" s="71">
        <f t="shared" si="73"/>
        <v>9290409</v>
      </c>
      <c r="AY145" s="72">
        <f t="shared" si="74"/>
        <v>9290409</v>
      </c>
      <c r="AZ145" s="115">
        <f t="shared" si="75"/>
        <v>716197</v>
      </c>
      <c r="BA145" s="115"/>
      <c r="BB145" s="115">
        <f t="shared" si="76"/>
        <v>12616.843470238118</v>
      </c>
      <c r="BC145" s="74"/>
      <c r="BD145" s="74"/>
      <c r="BE145" s="74">
        <f t="shared" si="77"/>
        <v>0</v>
      </c>
      <c r="BF145" s="74">
        <f t="shared" si="85"/>
        <v>0</v>
      </c>
      <c r="BG145" s="74">
        <f t="shared" si="85"/>
        <v>0</v>
      </c>
      <c r="BH145" s="74">
        <f t="shared" si="85"/>
        <v>0</v>
      </c>
      <c r="BI145" s="74">
        <f t="shared" si="85"/>
        <v>0</v>
      </c>
      <c r="BJ145" s="74">
        <f t="shared" si="85"/>
        <v>0</v>
      </c>
      <c r="BK145" s="74">
        <f t="shared" si="85"/>
        <v>0</v>
      </c>
      <c r="BL145" s="74">
        <f t="shared" si="85"/>
        <v>0</v>
      </c>
      <c r="BO145" s="116">
        <f t="shared" si="86"/>
        <v>0</v>
      </c>
      <c r="BP145" s="116">
        <f t="shared" si="86"/>
        <v>0</v>
      </c>
      <c r="BQ145" s="116">
        <f t="shared" si="86"/>
        <v>0</v>
      </c>
      <c r="BR145" s="116">
        <f t="shared" si="86"/>
        <v>0</v>
      </c>
      <c r="BS145" s="116">
        <f t="shared" si="86"/>
        <v>0</v>
      </c>
      <c r="BT145" s="116">
        <f t="shared" si="86"/>
        <v>0</v>
      </c>
      <c r="BU145" s="116">
        <f t="shared" si="86"/>
        <v>0</v>
      </c>
      <c r="BV145" s="116">
        <f t="shared" si="86"/>
        <v>0</v>
      </c>
      <c r="BX145" s="74">
        <f t="shared" si="80"/>
        <v>9290409</v>
      </c>
      <c r="BY145" s="74">
        <f t="shared" si="87"/>
        <v>9290409</v>
      </c>
      <c r="BZ145" s="74">
        <f t="shared" si="87"/>
        <v>9290409</v>
      </c>
      <c r="CA145" s="74">
        <f t="shared" si="87"/>
        <v>9290409</v>
      </c>
      <c r="CB145" s="74">
        <f t="shared" si="87"/>
        <v>9290409</v>
      </c>
      <c r="CC145" s="74">
        <f t="shared" si="87"/>
        <v>9290409</v>
      </c>
      <c r="CD145" s="74">
        <f t="shared" si="87"/>
        <v>9290409</v>
      </c>
      <c r="CE145" s="74">
        <f t="shared" si="87"/>
        <v>9290409</v>
      </c>
      <c r="CG145" s="117">
        <f t="shared" si="82"/>
        <v>9290409</v>
      </c>
      <c r="CH145" s="117">
        <f t="shared" si="88"/>
        <v>9290409</v>
      </c>
      <c r="CI145" s="117">
        <f t="shared" si="88"/>
        <v>9290409</v>
      </c>
      <c r="CJ145" s="117">
        <f t="shared" si="88"/>
        <v>9290409</v>
      </c>
      <c r="CK145" s="117">
        <f t="shared" si="88"/>
        <v>9290409</v>
      </c>
      <c r="CL145" s="117">
        <f t="shared" si="88"/>
        <v>9290409</v>
      </c>
      <c r="CM145" s="117">
        <f t="shared" si="88"/>
        <v>9290409</v>
      </c>
      <c r="CN145" s="117">
        <f t="shared" si="88"/>
        <v>9290409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>
        <v>0</v>
      </c>
      <c r="H146" s="6">
        <v>120</v>
      </c>
      <c r="I146" s="2" t="s">
        <v>307</v>
      </c>
      <c r="J146" s="60"/>
      <c r="K146" s="61">
        <v>176.44</v>
      </c>
      <c r="L146"/>
      <c r="M146" s="63">
        <v>26</v>
      </c>
      <c r="N146" s="64">
        <f t="shared" si="48"/>
        <v>7.8</v>
      </c>
      <c r="O146" s="64">
        <f t="shared" si="49"/>
        <v>105.86</v>
      </c>
      <c r="P146" s="64">
        <f t="shared" si="50"/>
        <v>0</v>
      </c>
      <c r="Q146" s="64">
        <f t="shared" si="51"/>
        <v>0</v>
      </c>
      <c r="R146" s="65">
        <f t="shared" si="52"/>
        <v>0.15</v>
      </c>
      <c r="S146" s="65">
        <f t="shared" si="53"/>
        <v>0</v>
      </c>
      <c r="T146" s="64">
        <f t="shared" si="54"/>
        <v>0</v>
      </c>
      <c r="U146" s="64">
        <f t="shared" si="55"/>
        <v>0</v>
      </c>
      <c r="V146">
        <v>4</v>
      </c>
      <c r="W146" s="64">
        <f t="shared" si="56"/>
        <v>1</v>
      </c>
      <c r="X146" s="27">
        <f t="shared" si="57"/>
        <v>7.8</v>
      </c>
      <c r="Y146" s="11">
        <f t="shared" si="58"/>
        <v>185.24</v>
      </c>
      <c r="Z146" s="61">
        <v>1351216366.3299999</v>
      </c>
      <c r="AA146" s="63">
        <v>2184</v>
      </c>
      <c r="AB146" s="27">
        <f t="shared" si="59"/>
        <v>618688.81000000006</v>
      </c>
      <c r="AC146" s="10">
        <f t="shared" si="60"/>
        <v>2.2455240000000001</v>
      </c>
      <c r="AD146" s="63">
        <v>120250</v>
      </c>
      <c r="AE146" s="10">
        <f t="shared" si="61"/>
        <v>0.82731100000000002</v>
      </c>
      <c r="AF146" s="10">
        <f t="shared" si="62"/>
        <v>-0.82006000000000001</v>
      </c>
      <c r="AG146" s="66">
        <f t="shared" si="63"/>
        <v>0.01</v>
      </c>
      <c r="AH146" s="67">
        <f t="shared" si="64"/>
        <v>0</v>
      </c>
      <c r="AI146" s="68">
        <f t="shared" si="65"/>
        <v>0.01</v>
      </c>
      <c r="AJ146">
        <v>174</v>
      </c>
      <c r="AK146">
        <v>13</v>
      </c>
      <c r="AL146" s="26">
        <f t="shared" si="66"/>
        <v>226200</v>
      </c>
      <c r="AM146">
        <v>0</v>
      </c>
      <c r="AN146">
        <v>0</v>
      </c>
      <c r="AO146" s="26">
        <f t="shared" si="67"/>
        <v>0</v>
      </c>
      <c r="AP146" s="26">
        <f t="shared" si="68"/>
        <v>21349</v>
      </c>
      <c r="AQ146" s="26">
        <f t="shared" si="69"/>
        <v>247549</v>
      </c>
      <c r="AR146" s="69">
        <v>33612</v>
      </c>
      <c r="AS146" s="69">
        <f t="shared" si="84"/>
        <v>247549</v>
      </c>
      <c r="AT146" s="63">
        <v>219447</v>
      </c>
      <c r="AU146" s="26">
        <f t="shared" si="70"/>
        <v>28102</v>
      </c>
      <c r="AV146" s="70" t="str">
        <f t="shared" si="71"/>
        <v>Yes</v>
      </c>
      <c r="AW146" s="69">
        <f t="shared" si="72"/>
        <v>28102</v>
      </c>
      <c r="AX146" s="71">
        <f t="shared" si="73"/>
        <v>247549</v>
      </c>
      <c r="AY146" s="72">
        <f t="shared" si="74"/>
        <v>247549</v>
      </c>
      <c r="AZ146" s="115">
        <f t="shared" si="75"/>
        <v>28102</v>
      </c>
      <c r="BA146" s="115"/>
      <c r="BB146" s="115">
        <f t="shared" si="76"/>
        <v>12099.812967581047</v>
      </c>
      <c r="BC146" s="74"/>
      <c r="BD146" s="74"/>
      <c r="BE146" s="74">
        <f t="shared" si="77"/>
        <v>0</v>
      </c>
      <c r="BF146" s="74">
        <f t="shared" si="85"/>
        <v>0</v>
      </c>
      <c r="BG146" s="74">
        <f t="shared" si="85"/>
        <v>0</v>
      </c>
      <c r="BH146" s="74">
        <f t="shared" si="85"/>
        <v>0</v>
      </c>
      <c r="BI146" s="74">
        <f t="shared" si="85"/>
        <v>0</v>
      </c>
      <c r="BJ146" s="74">
        <f t="shared" si="85"/>
        <v>0</v>
      </c>
      <c r="BK146" s="74">
        <f t="shared" si="85"/>
        <v>0</v>
      </c>
      <c r="BL146" s="74">
        <f t="shared" si="85"/>
        <v>0</v>
      </c>
      <c r="BO146" s="116">
        <f t="shared" si="86"/>
        <v>0</v>
      </c>
      <c r="BP146" s="116">
        <f t="shared" si="86"/>
        <v>0</v>
      </c>
      <c r="BQ146" s="116">
        <f t="shared" si="86"/>
        <v>0</v>
      </c>
      <c r="BR146" s="116">
        <f t="shared" si="86"/>
        <v>0</v>
      </c>
      <c r="BS146" s="116">
        <f t="shared" si="86"/>
        <v>0</v>
      </c>
      <c r="BT146" s="116">
        <f t="shared" si="86"/>
        <v>0</v>
      </c>
      <c r="BU146" s="116">
        <f t="shared" si="86"/>
        <v>0</v>
      </c>
      <c r="BV146" s="116">
        <f t="shared" si="86"/>
        <v>0</v>
      </c>
      <c r="BX146" s="74">
        <f t="shared" si="80"/>
        <v>247549</v>
      </c>
      <c r="BY146" s="74">
        <f t="shared" si="87"/>
        <v>247549</v>
      </c>
      <c r="BZ146" s="74">
        <f t="shared" si="87"/>
        <v>247549</v>
      </c>
      <c r="CA146" s="74">
        <f t="shared" si="87"/>
        <v>247549</v>
      </c>
      <c r="CB146" s="74">
        <f t="shared" si="87"/>
        <v>247549</v>
      </c>
      <c r="CC146" s="74">
        <f t="shared" si="87"/>
        <v>247549</v>
      </c>
      <c r="CD146" s="74">
        <f t="shared" si="87"/>
        <v>247549</v>
      </c>
      <c r="CE146" s="74">
        <f t="shared" si="87"/>
        <v>247549</v>
      </c>
      <c r="CG146" s="117">
        <f t="shared" si="82"/>
        <v>247549</v>
      </c>
      <c r="CH146" s="117">
        <f t="shared" si="88"/>
        <v>247549</v>
      </c>
      <c r="CI146" s="117">
        <f t="shared" si="88"/>
        <v>247549</v>
      </c>
      <c r="CJ146" s="117">
        <f t="shared" si="88"/>
        <v>247549</v>
      </c>
      <c r="CK146" s="117">
        <f t="shared" si="88"/>
        <v>247549</v>
      </c>
      <c r="CL146" s="117">
        <f t="shared" si="88"/>
        <v>247549</v>
      </c>
      <c r="CM146" s="117">
        <f t="shared" si="88"/>
        <v>247549</v>
      </c>
      <c r="CN146" s="117">
        <f t="shared" si="88"/>
        <v>247549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>
        <v>0</v>
      </c>
      <c r="H147" s="6">
        <v>121</v>
      </c>
      <c r="I147" s="2" t="s">
        <v>308</v>
      </c>
      <c r="J147" s="60"/>
      <c r="K147" s="61">
        <v>566.79999999999995</v>
      </c>
      <c r="L147"/>
      <c r="M147" s="63">
        <v>137</v>
      </c>
      <c r="N147" s="64">
        <f t="shared" si="48"/>
        <v>41.1</v>
      </c>
      <c r="O147" s="64">
        <f t="shared" si="49"/>
        <v>340.08</v>
      </c>
      <c r="P147" s="64">
        <f t="shared" si="50"/>
        <v>0</v>
      </c>
      <c r="Q147" s="64">
        <f t="shared" si="51"/>
        <v>0</v>
      </c>
      <c r="R147" s="65">
        <f t="shared" si="52"/>
        <v>0.24</v>
      </c>
      <c r="S147" s="65">
        <f t="shared" si="53"/>
        <v>0</v>
      </c>
      <c r="T147" s="64">
        <f t="shared" si="54"/>
        <v>0</v>
      </c>
      <c r="U147" s="64">
        <f t="shared" si="55"/>
        <v>0</v>
      </c>
      <c r="V147">
        <v>3</v>
      </c>
      <c r="W147" s="64">
        <f t="shared" si="56"/>
        <v>0.75</v>
      </c>
      <c r="X147" s="27">
        <f t="shared" si="57"/>
        <v>41.1</v>
      </c>
      <c r="Y147" s="11">
        <f t="shared" si="58"/>
        <v>608.65</v>
      </c>
      <c r="Z147" s="61">
        <v>779470786.33000004</v>
      </c>
      <c r="AA147" s="63">
        <v>4247</v>
      </c>
      <c r="AB147" s="27">
        <f t="shared" si="59"/>
        <v>183534.44</v>
      </c>
      <c r="AC147" s="10">
        <f t="shared" si="60"/>
        <v>0.66613599999999995</v>
      </c>
      <c r="AD147" s="63">
        <v>118378</v>
      </c>
      <c r="AE147" s="10">
        <f t="shared" si="61"/>
        <v>0.81443200000000004</v>
      </c>
      <c r="AF147" s="10">
        <f t="shared" si="62"/>
        <v>0.28937499999999999</v>
      </c>
      <c r="AG147" s="66">
        <f t="shared" si="63"/>
        <v>0.28937499999999999</v>
      </c>
      <c r="AH147" s="67">
        <f t="shared" si="64"/>
        <v>0</v>
      </c>
      <c r="AI147" s="68">
        <f t="shared" si="65"/>
        <v>0.28937499999999999</v>
      </c>
      <c r="AJ147">
        <v>0</v>
      </c>
      <c r="AK147">
        <v>0</v>
      </c>
      <c r="AL147" s="26">
        <f t="shared" si="66"/>
        <v>0</v>
      </c>
      <c r="AM147">
        <v>0</v>
      </c>
      <c r="AN147">
        <v>0</v>
      </c>
      <c r="AO147" s="26">
        <f t="shared" si="67"/>
        <v>0</v>
      </c>
      <c r="AP147" s="26">
        <f t="shared" si="68"/>
        <v>2029876</v>
      </c>
      <c r="AQ147" s="26">
        <f t="shared" si="69"/>
        <v>2029876</v>
      </c>
      <c r="AR147" s="69">
        <v>3049314</v>
      </c>
      <c r="AS147" s="69">
        <f t="shared" si="84"/>
        <v>2029876</v>
      </c>
      <c r="AT147" s="63">
        <v>2525078</v>
      </c>
      <c r="AU147" s="26">
        <f t="shared" si="70"/>
        <v>495202</v>
      </c>
      <c r="AV147" s="70" t="str">
        <f t="shared" si="71"/>
        <v>No</v>
      </c>
      <c r="AW147" s="69">
        <f t="shared" si="72"/>
        <v>0</v>
      </c>
      <c r="AX147" s="71">
        <f t="shared" si="73"/>
        <v>2525078</v>
      </c>
      <c r="AY147" s="72">
        <f t="shared" si="74"/>
        <v>2525078</v>
      </c>
      <c r="AZ147" s="115">
        <f t="shared" si="75"/>
        <v>0</v>
      </c>
      <c r="BA147" s="115"/>
      <c r="BB147" s="115">
        <f t="shared" si="76"/>
        <v>12375.954922371207</v>
      </c>
      <c r="BC147" s="74"/>
      <c r="BD147" s="74"/>
      <c r="BE147" s="74">
        <f t="shared" si="77"/>
        <v>-495202</v>
      </c>
      <c r="BF147" s="74">
        <f t="shared" si="85"/>
        <v>-495202</v>
      </c>
      <c r="BG147" s="74">
        <f t="shared" si="85"/>
        <v>-424437.6342000002</v>
      </c>
      <c r="BH147" s="74">
        <f t="shared" si="85"/>
        <v>-353683.88057886017</v>
      </c>
      <c r="BI147" s="74">
        <f t="shared" si="85"/>
        <v>-282947.10446308833</v>
      </c>
      <c r="BJ147" s="74">
        <f t="shared" si="85"/>
        <v>-212210.32834731601</v>
      </c>
      <c r="BK147" s="74">
        <f t="shared" si="85"/>
        <v>-141480.6259091557</v>
      </c>
      <c r="BL147" s="74">
        <f t="shared" si="85"/>
        <v>-70740.312954577617</v>
      </c>
      <c r="BO147" s="116">
        <f t="shared" si="86"/>
        <v>0</v>
      </c>
      <c r="BP147" s="116">
        <f t="shared" si="86"/>
        <v>-70764.3658</v>
      </c>
      <c r="BQ147" s="116">
        <f t="shared" si="86"/>
        <v>-70753.753621140029</v>
      </c>
      <c r="BR147" s="116">
        <f t="shared" si="86"/>
        <v>-70736.776115772038</v>
      </c>
      <c r="BS147" s="116">
        <f t="shared" si="86"/>
        <v>-70736.776115772082</v>
      </c>
      <c r="BT147" s="116">
        <f t="shared" si="86"/>
        <v>-70729.702438160428</v>
      </c>
      <c r="BU147" s="116">
        <f t="shared" si="86"/>
        <v>-70740.31295457785</v>
      </c>
      <c r="BV147" s="116">
        <f t="shared" si="86"/>
        <v>-70740.312954577617</v>
      </c>
      <c r="BX147" s="74">
        <f t="shared" si="80"/>
        <v>2525078</v>
      </c>
      <c r="BY147" s="74">
        <f t="shared" si="87"/>
        <v>2454313.6342000002</v>
      </c>
      <c r="BZ147" s="74">
        <f t="shared" si="87"/>
        <v>2383559.8805788602</v>
      </c>
      <c r="CA147" s="74">
        <f t="shared" si="87"/>
        <v>2312823.1044630883</v>
      </c>
      <c r="CB147" s="74">
        <f t="shared" si="87"/>
        <v>2242086.328347316</v>
      </c>
      <c r="CC147" s="74">
        <f t="shared" si="87"/>
        <v>2171356.6259091557</v>
      </c>
      <c r="CD147" s="74">
        <f t="shared" si="87"/>
        <v>2100616.3129545776</v>
      </c>
      <c r="CE147" s="74">
        <f t="shared" si="87"/>
        <v>2029876</v>
      </c>
      <c r="CG147" s="117">
        <f t="shared" si="82"/>
        <v>2525078</v>
      </c>
      <c r="CH147" s="117">
        <f t="shared" si="88"/>
        <v>2454313.6342000002</v>
      </c>
      <c r="CI147" s="117">
        <f t="shared" si="88"/>
        <v>2383559.8805788602</v>
      </c>
      <c r="CJ147" s="117">
        <f t="shared" si="88"/>
        <v>2312823.1044630883</v>
      </c>
      <c r="CK147" s="117">
        <f t="shared" si="88"/>
        <v>2242086.328347316</v>
      </c>
      <c r="CL147" s="117">
        <f t="shared" si="88"/>
        <v>2171356.6259091557</v>
      </c>
      <c r="CM147" s="117">
        <f t="shared" si="88"/>
        <v>2100616.3129545776</v>
      </c>
      <c r="CN147" s="117">
        <f t="shared" si="88"/>
        <v>2029876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>
        <v>0</v>
      </c>
      <c r="H148" s="6">
        <v>122</v>
      </c>
      <c r="I148" s="2" t="s">
        <v>309</v>
      </c>
      <c r="J148" s="60"/>
      <c r="K148" s="61">
        <v>320.64</v>
      </c>
      <c r="L148"/>
      <c r="M148" s="63">
        <v>76</v>
      </c>
      <c r="N148" s="64">
        <f t="shared" si="48"/>
        <v>22.8</v>
      </c>
      <c r="O148" s="64">
        <f t="shared" si="49"/>
        <v>192.38</v>
      </c>
      <c r="P148" s="64">
        <f t="shared" si="50"/>
        <v>0</v>
      </c>
      <c r="Q148" s="64">
        <f t="shared" si="51"/>
        <v>0</v>
      </c>
      <c r="R148" s="65">
        <f t="shared" si="52"/>
        <v>0.24</v>
      </c>
      <c r="S148" s="65">
        <f t="shared" si="53"/>
        <v>0</v>
      </c>
      <c r="T148" s="64">
        <f t="shared" si="54"/>
        <v>0</v>
      </c>
      <c r="U148" s="64">
        <f t="shared" si="55"/>
        <v>0</v>
      </c>
      <c r="V148">
        <v>10</v>
      </c>
      <c r="W148" s="64">
        <f t="shared" si="56"/>
        <v>2.5</v>
      </c>
      <c r="X148" s="27">
        <f t="shared" si="57"/>
        <v>22.8</v>
      </c>
      <c r="Y148" s="11">
        <f t="shared" si="58"/>
        <v>345.94</v>
      </c>
      <c r="Z148" s="61">
        <v>2710140550.3299999</v>
      </c>
      <c r="AA148" s="63">
        <v>4206</v>
      </c>
      <c r="AB148" s="27">
        <f t="shared" si="59"/>
        <v>644351.06000000006</v>
      </c>
      <c r="AC148" s="10">
        <f t="shared" si="60"/>
        <v>2.3386650000000002</v>
      </c>
      <c r="AD148" s="63">
        <v>99382</v>
      </c>
      <c r="AE148" s="10">
        <f t="shared" si="61"/>
        <v>0.68374100000000004</v>
      </c>
      <c r="AF148" s="10">
        <f t="shared" si="62"/>
        <v>-0.84218800000000005</v>
      </c>
      <c r="AG148" s="66">
        <f t="shared" si="63"/>
        <v>0.01</v>
      </c>
      <c r="AH148" s="67">
        <f t="shared" si="64"/>
        <v>0</v>
      </c>
      <c r="AI148" s="68">
        <f t="shared" si="65"/>
        <v>0.01</v>
      </c>
      <c r="AJ148">
        <v>66</v>
      </c>
      <c r="AK148">
        <v>4</v>
      </c>
      <c r="AL148" s="26">
        <f t="shared" si="66"/>
        <v>26400</v>
      </c>
      <c r="AM148">
        <v>0</v>
      </c>
      <c r="AN148">
        <v>0</v>
      </c>
      <c r="AO148" s="26">
        <f t="shared" si="67"/>
        <v>0</v>
      </c>
      <c r="AP148" s="26">
        <f t="shared" si="68"/>
        <v>39870</v>
      </c>
      <c r="AQ148" s="26">
        <f t="shared" si="69"/>
        <v>66270</v>
      </c>
      <c r="AR148" s="69">
        <v>10871</v>
      </c>
      <c r="AS148" s="69">
        <f t="shared" si="84"/>
        <v>66270</v>
      </c>
      <c r="AT148" s="63">
        <v>72338</v>
      </c>
      <c r="AU148" s="26">
        <f t="shared" si="70"/>
        <v>6068</v>
      </c>
      <c r="AV148" s="70" t="str">
        <f t="shared" si="71"/>
        <v>No</v>
      </c>
      <c r="AW148" s="69">
        <f t="shared" si="72"/>
        <v>0</v>
      </c>
      <c r="AX148" s="71">
        <f t="shared" si="73"/>
        <v>72338</v>
      </c>
      <c r="AY148" s="72">
        <f t="shared" si="74"/>
        <v>72338</v>
      </c>
      <c r="AZ148" s="115">
        <f t="shared" si="75"/>
        <v>0</v>
      </c>
      <c r="BA148" s="115"/>
      <c r="BB148" s="115">
        <f t="shared" si="76"/>
        <v>12434.376559381239</v>
      </c>
      <c r="BC148" s="74"/>
      <c r="BD148" s="74"/>
      <c r="BE148" s="74">
        <f t="shared" si="77"/>
        <v>-6068</v>
      </c>
      <c r="BF148" s="74">
        <f t="shared" si="85"/>
        <v>-6068</v>
      </c>
      <c r="BG148" s="74">
        <f t="shared" si="85"/>
        <v>-5200.8828000000067</v>
      </c>
      <c r="BH148" s="74">
        <f t="shared" si="85"/>
        <v>-4333.8956372399989</v>
      </c>
      <c r="BI148" s="74">
        <f t="shared" si="85"/>
        <v>-3467.116509792002</v>
      </c>
      <c r="BJ148" s="74">
        <f t="shared" si="85"/>
        <v>-2600.3373823440052</v>
      </c>
      <c r="BK148" s="74">
        <f t="shared" si="85"/>
        <v>-1733.6449328087474</v>
      </c>
      <c r="BL148" s="74">
        <f t="shared" si="85"/>
        <v>-866.82246640438098</v>
      </c>
      <c r="BO148" s="116">
        <f t="shared" si="86"/>
        <v>0</v>
      </c>
      <c r="BP148" s="116">
        <f t="shared" si="86"/>
        <v>-867.11720000000003</v>
      </c>
      <c r="BQ148" s="116">
        <f t="shared" si="86"/>
        <v>-866.98716276000107</v>
      </c>
      <c r="BR148" s="116">
        <f t="shared" si="86"/>
        <v>-866.77912744799983</v>
      </c>
      <c r="BS148" s="116">
        <f t="shared" si="86"/>
        <v>-866.77912744800051</v>
      </c>
      <c r="BT148" s="116">
        <f t="shared" si="86"/>
        <v>-866.69244953525686</v>
      </c>
      <c r="BU148" s="116">
        <f t="shared" si="86"/>
        <v>-866.8224664043737</v>
      </c>
      <c r="BV148" s="116">
        <f t="shared" si="86"/>
        <v>-866.82246640438098</v>
      </c>
      <c r="BX148" s="74">
        <f t="shared" si="80"/>
        <v>72338</v>
      </c>
      <c r="BY148" s="74">
        <f t="shared" si="87"/>
        <v>71470.882800000007</v>
      </c>
      <c r="BZ148" s="74">
        <f t="shared" si="87"/>
        <v>70603.895637239999</v>
      </c>
      <c r="CA148" s="74">
        <f t="shared" si="87"/>
        <v>69737.116509792002</v>
      </c>
      <c r="CB148" s="74">
        <f t="shared" si="87"/>
        <v>68870.337382344005</v>
      </c>
      <c r="CC148" s="74">
        <f t="shared" si="87"/>
        <v>68003.644932808747</v>
      </c>
      <c r="CD148" s="74">
        <f t="shared" si="87"/>
        <v>67136.822466404381</v>
      </c>
      <c r="CE148" s="74">
        <f t="shared" si="87"/>
        <v>66270</v>
      </c>
      <c r="CG148" s="117">
        <f t="shared" si="82"/>
        <v>72338</v>
      </c>
      <c r="CH148" s="117">
        <f t="shared" si="88"/>
        <v>71470.882800000007</v>
      </c>
      <c r="CI148" s="117">
        <f t="shared" si="88"/>
        <v>70603.895637239999</v>
      </c>
      <c r="CJ148" s="117">
        <f t="shared" si="88"/>
        <v>69737.116509792002</v>
      </c>
      <c r="CK148" s="117">
        <f t="shared" si="88"/>
        <v>68870.337382344005</v>
      </c>
      <c r="CL148" s="117">
        <f t="shared" si="88"/>
        <v>68003.644932808747</v>
      </c>
      <c r="CM148" s="117">
        <f t="shared" si="88"/>
        <v>67136.822466404381</v>
      </c>
      <c r="CN148" s="117">
        <f t="shared" si="88"/>
        <v>66270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>
        <v>35</v>
      </c>
      <c r="H149" s="6">
        <v>123</v>
      </c>
      <c r="I149" s="2" t="s">
        <v>310</v>
      </c>
      <c r="J149" s="60"/>
      <c r="K149" s="61">
        <v>130.34</v>
      </c>
      <c r="L149"/>
      <c r="M149" s="63">
        <v>53</v>
      </c>
      <c r="N149" s="64">
        <f t="shared" si="48"/>
        <v>15.9</v>
      </c>
      <c r="O149" s="64">
        <f t="shared" si="49"/>
        <v>78.2</v>
      </c>
      <c r="P149" s="64">
        <f t="shared" si="50"/>
        <v>0</v>
      </c>
      <c r="Q149" s="64">
        <f t="shared" si="51"/>
        <v>0</v>
      </c>
      <c r="R149" s="65">
        <f t="shared" si="52"/>
        <v>0.41</v>
      </c>
      <c r="S149" s="65">
        <f t="shared" si="53"/>
        <v>0</v>
      </c>
      <c r="T149" s="64">
        <f t="shared" si="54"/>
        <v>0</v>
      </c>
      <c r="U149" s="64">
        <f t="shared" si="55"/>
        <v>0</v>
      </c>
      <c r="V149">
        <v>3</v>
      </c>
      <c r="W149" s="64">
        <f t="shared" si="56"/>
        <v>0.75</v>
      </c>
      <c r="X149" s="27">
        <f t="shared" si="57"/>
        <v>15.9</v>
      </c>
      <c r="Y149" s="11">
        <f t="shared" si="58"/>
        <v>146.99</v>
      </c>
      <c r="Z149" s="61">
        <v>232479750.66999999</v>
      </c>
      <c r="AA149" s="63">
        <v>1524</v>
      </c>
      <c r="AB149" s="27">
        <f t="shared" si="59"/>
        <v>152545.76999999999</v>
      </c>
      <c r="AC149" s="10">
        <f t="shared" si="60"/>
        <v>0.55366300000000002</v>
      </c>
      <c r="AD149" s="63">
        <v>94946</v>
      </c>
      <c r="AE149" s="10">
        <f t="shared" si="61"/>
        <v>0.65322100000000005</v>
      </c>
      <c r="AF149" s="10">
        <f t="shared" si="62"/>
        <v>0.41647000000000001</v>
      </c>
      <c r="AG149" s="66">
        <f t="shared" si="63"/>
        <v>0.41647000000000001</v>
      </c>
      <c r="AH149" s="67">
        <f t="shared" si="64"/>
        <v>0</v>
      </c>
      <c r="AI149" s="68">
        <f t="shared" si="65"/>
        <v>0.41647000000000001</v>
      </c>
      <c r="AJ149">
        <v>58</v>
      </c>
      <c r="AK149">
        <v>6</v>
      </c>
      <c r="AL149" s="26">
        <f t="shared" si="66"/>
        <v>34800</v>
      </c>
      <c r="AM149">
        <v>0</v>
      </c>
      <c r="AN149">
        <v>0</v>
      </c>
      <c r="AO149" s="26">
        <f t="shared" si="67"/>
        <v>0</v>
      </c>
      <c r="AP149" s="26">
        <f t="shared" si="68"/>
        <v>705525</v>
      </c>
      <c r="AQ149" s="26">
        <f t="shared" si="69"/>
        <v>740325</v>
      </c>
      <c r="AR149" s="69">
        <v>1423001</v>
      </c>
      <c r="AS149" s="69">
        <f t="shared" si="84"/>
        <v>740325</v>
      </c>
      <c r="AT149" s="63">
        <v>1274671</v>
      </c>
      <c r="AU149" s="26">
        <f t="shared" si="70"/>
        <v>534346</v>
      </c>
      <c r="AV149" s="70" t="str">
        <f t="shared" si="71"/>
        <v>No</v>
      </c>
      <c r="AW149" s="69">
        <f t="shared" si="72"/>
        <v>0</v>
      </c>
      <c r="AX149" s="71">
        <f t="shared" si="73"/>
        <v>1274671</v>
      </c>
      <c r="AY149" s="72">
        <f t="shared" si="74"/>
        <v>1274671</v>
      </c>
      <c r="AZ149" s="115">
        <f t="shared" si="75"/>
        <v>0</v>
      </c>
      <c r="BA149" s="115"/>
      <c r="BB149" s="115">
        <f t="shared" si="76"/>
        <v>12997.236074881081</v>
      </c>
      <c r="BC149" s="74"/>
      <c r="BD149" s="74"/>
      <c r="BE149" s="74">
        <f t="shared" si="77"/>
        <v>-534346</v>
      </c>
      <c r="BF149" s="74">
        <f t="shared" si="85"/>
        <v>-534346</v>
      </c>
      <c r="BG149" s="74">
        <f t="shared" si="85"/>
        <v>-457987.95659999992</v>
      </c>
      <c r="BH149" s="74">
        <f t="shared" si="85"/>
        <v>-381641.36423477996</v>
      </c>
      <c r="BI149" s="74">
        <f t="shared" si="85"/>
        <v>-305313.09138782392</v>
      </c>
      <c r="BJ149" s="74">
        <f t="shared" si="85"/>
        <v>-228984.81854086788</v>
      </c>
      <c r="BK149" s="74">
        <f t="shared" si="85"/>
        <v>-152664.17852119659</v>
      </c>
      <c r="BL149" s="74">
        <f t="shared" si="85"/>
        <v>-76332.089260598295</v>
      </c>
      <c r="BO149" s="116">
        <f t="shared" si="86"/>
        <v>0</v>
      </c>
      <c r="BP149" s="116">
        <f t="shared" si="86"/>
        <v>-76358.043399999995</v>
      </c>
      <c r="BQ149" s="116">
        <f t="shared" si="86"/>
        <v>-76346.592365219985</v>
      </c>
      <c r="BR149" s="116">
        <f t="shared" si="86"/>
        <v>-76328.272846955995</v>
      </c>
      <c r="BS149" s="116">
        <f t="shared" si="86"/>
        <v>-76328.272846955981</v>
      </c>
      <c r="BT149" s="116">
        <f t="shared" si="86"/>
        <v>-76320.640019671264</v>
      </c>
      <c r="BU149" s="116">
        <f t="shared" si="86"/>
        <v>-76332.089260598295</v>
      </c>
      <c r="BV149" s="116">
        <f t="shared" si="86"/>
        <v>-76332.089260598295</v>
      </c>
      <c r="BX149" s="74">
        <f t="shared" si="80"/>
        <v>1274671</v>
      </c>
      <c r="BY149" s="74">
        <f t="shared" si="87"/>
        <v>1198312.9565999999</v>
      </c>
      <c r="BZ149" s="74">
        <f t="shared" si="87"/>
        <v>1121966.36423478</v>
      </c>
      <c r="CA149" s="74">
        <f t="shared" si="87"/>
        <v>1045638.0913878239</v>
      </c>
      <c r="CB149" s="74">
        <f t="shared" si="87"/>
        <v>969309.81854086788</v>
      </c>
      <c r="CC149" s="74">
        <f t="shared" si="87"/>
        <v>892989.17852119659</v>
      </c>
      <c r="CD149" s="74">
        <f t="shared" si="87"/>
        <v>816657.0892605983</v>
      </c>
      <c r="CE149" s="74">
        <f t="shared" si="87"/>
        <v>740325</v>
      </c>
      <c r="CG149" s="117">
        <f t="shared" si="82"/>
        <v>1274671</v>
      </c>
      <c r="CH149" s="117">
        <f t="shared" si="88"/>
        <v>1198312.9565999999</v>
      </c>
      <c r="CI149" s="117">
        <f t="shared" si="88"/>
        <v>1121966.36423478</v>
      </c>
      <c r="CJ149" s="117">
        <f t="shared" si="88"/>
        <v>1045638.0913878239</v>
      </c>
      <c r="CK149" s="117">
        <f t="shared" si="88"/>
        <v>969309.81854086788</v>
      </c>
      <c r="CL149" s="117">
        <f t="shared" si="88"/>
        <v>892989.17852119659</v>
      </c>
      <c r="CM149" s="117">
        <f t="shared" si="88"/>
        <v>816657.0892605983</v>
      </c>
      <c r="CN149" s="117">
        <f t="shared" si="88"/>
        <v>740325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>
        <v>0</v>
      </c>
      <c r="H150" s="6">
        <v>124</v>
      </c>
      <c r="I150" s="2" t="s">
        <v>311</v>
      </c>
      <c r="J150" s="60"/>
      <c r="K150" s="61">
        <v>2106.61</v>
      </c>
      <c r="L150"/>
      <c r="M150" s="63">
        <v>1010</v>
      </c>
      <c r="N150" s="64">
        <f t="shared" si="48"/>
        <v>303</v>
      </c>
      <c r="O150" s="64">
        <f t="shared" si="49"/>
        <v>1263.97</v>
      </c>
      <c r="P150" s="64">
        <f t="shared" si="50"/>
        <v>0</v>
      </c>
      <c r="Q150" s="64">
        <f t="shared" si="51"/>
        <v>0</v>
      </c>
      <c r="R150" s="65">
        <f t="shared" si="52"/>
        <v>0.48</v>
      </c>
      <c r="S150" s="65">
        <f t="shared" si="53"/>
        <v>0</v>
      </c>
      <c r="T150" s="64">
        <f t="shared" si="54"/>
        <v>0</v>
      </c>
      <c r="U150" s="64">
        <f t="shared" si="55"/>
        <v>0</v>
      </c>
      <c r="V150">
        <v>172</v>
      </c>
      <c r="W150" s="64">
        <f t="shared" si="56"/>
        <v>43</v>
      </c>
      <c r="X150" s="27">
        <f t="shared" si="57"/>
        <v>303</v>
      </c>
      <c r="Y150" s="11">
        <f t="shared" si="58"/>
        <v>2452.61</v>
      </c>
      <c r="Z150" s="61">
        <v>2734591965.3299999</v>
      </c>
      <c r="AA150" s="63">
        <v>16799</v>
      </c>
      <c r="AB150" s="27">
        <f t="shared" si="59"/>
        <v>162783.01999999999</v>
      </c>
      <c r="AC150" s="10">
        <f t="shared" si="60"/>
        <v>0.59081899999999998</v>
      </c>
      <c r="AD150" s="63">
        <v>103682</v>
      </c>
      <c r="AE150" s="10">
        <f t="shared" si="61"/>
        <v>0.71332399999999996</v>
      </c>
      <c r="AF150" s="10">
        <f t="shared" si="62"/>
        <v>0.37242999999999998</v>
      </c>
      <c r="AG150" s="66">
        <f t="shared" si="63"/>
        <v>0.37242999999999998</v>
      </c>
      <c r="AH150" s="67">
        <f t="shared" si="64"/>
        <v>0</v>
      </c>
      <c r="AI150" s="68">
        <f t="shared" si="65"/>
        <v>0.37242999999999998</v>
      </c>
      <c r="AJ150">
        <v>0</v>
      </c>
      <c r="AK150">
        <v>0</v>
      </c>
      <c r="AL150" s="26">
        <f t="shared" si="66"/>
        <v>0</v>
      </c>
      <c r="AM150">
        <v>0</v>
      </c>
      <c r="AN150">
        <v>0</v>
      </c>
      <c r="AO150" s="26">
        <f t="shared" si="67"/>
        <v>0</v>
      </c>
      <c r="AP150" s="26">
        <f t="shared" si="68"/>
        <v>10527229</v>
      </c>
      <c r="AQ150" s="26">
        <f t="shared" si="69"/>
        <v>10527229</v>
      </c>
      <c r="AR150" s="69">
        <v>10040987</v>
      </c>
      <c r="AS150" s="69">
        <f t="shared" si="84"/>
        <v>10527229</v>
      </c>
      <c r="AT150" s="63">
        <v>11911359</v>
      </c>
      <c r="AU150" s="26">
        <f t="shared" si="70"/>
        <v>1384130</v>
      </c>
      <c r="AV150" s="70" t="str">
        <f t="shared" si="71"/>
        <v>No</v>
      </c>
      <c r="AW150" s="69">
        <f t="shared" si="72"/>
        <v>0</v>
      </c>
      <c r="AX150" s="71">
        <f t="shared" si="73"/>
        <v>11911359</v>
      </c>
      <c r="AY150" s="72">
        <f t="shared" si="74"/>
        <v>11911359</v>
      </c>
      <c r="AZ150" s="115">
        <f t="shared" si="75"/>
        <v>0</v>
      </c>
      <c r="BA150" s="115"/>
      <c r="BB150" s="115">
        <f t="shared" si="76"/>
        <v>13417.922752668979</v>
      </c>
      <c r="BC150" s="74"/>
      <c r="BD150" s="74"/>
      <c r="BE150" s="74">
        <f t="shared" si="77"/>
        <v>-1384130</v>
      </c>
      <c r="BF150" s="74">
        <f t="shared" si="85"/>
        <v>-1384130</v>
      </c>
      <c r="BG150" s="74">
        <f t="shared" si="85"/>
        <v>-1186337.8230000008</v>
      </c>
      <c r="BH150" s="74">
        <f t="shared" si="85"/>
        <v>-988575.30790590122</v>
      </c>
      <c r="BI150" s="74">
        <f t="shared" si="85"/>
        <v>-790860.24632472172</v>
      </c>
      <c r="BJ150" s="74">
        <f t="shared" si="85"/>
        <v>-593145.18474354222</v>
      </c>
      <c r="BK150" s="74">
        <f t="shared" si="85"/>
        <v>-395449.8946685195</v>
      </c>
      <c r="BL150" s="74">
        <f t="shared" si="85"/>
        <v>-197724.94733425975</v>
      </c>
      <c r="BO150" s="116">
        <f t="shared" si="86"/>
        <v>0</v>
      </c>
      <c r="BP150" s="116">
        <f t="shared" si="86"/>
        <v>-197792.177</v>
      </c>
      <c r="BQ150" s="116">
        <f t="shared" si="86"/>
        <v>-197762.51509410012</v>
      </c>
      <c r="BR150" s="116">
        <f t="shared" si="86"/>
        <v>-197715.06158118026</v>
      </c>
      <c r="BS150" s="116">
        <f t="shared" si="86"/>
        <v>-197715.06158118043</v>
      </c>
      <c r="BT150" s="116">
        <f t="shared" si="86"/>
        <v>-197695.29007502261</v>
      </c>
      <c r="BU150" s="116">
        <f t="shared" si="86"/>
        <v>-197724.94733425975</v>
      </c>
      <c r="BV150" s="116">
        <f t="shared" si="86"/>
        <v>-197724.94733425975</v>
      </c>
      <c r="BX150" s="74">
        <f t="shared" si="80"/>
        <v>11911359</v>
      </c>
      <c r="BY150" s="74">
        <f t="shared" si="87"/>
        <v>11713566.823000001</v>
      </c>
      <c r="BZ150" s="74">
        <f t="shared" si="87"/>
        <v>11515804.307905901</v>
      </c>
      <c r="CA150" s="74">
        <f t="shared" si="87"/>
        <v>11318089.246324722</v>
      </c>
      <c r="CB150" s="74">
        <f t="shared" si="87"/>
        <v>11120374.184743542</v>
      </c>
      <c r="CC150" s="74">
        <f t="shared" si="87"/>
        <v>10922678.894668519</v>
      </c>
      <c r="CD150" s="74">
        <f t="shared" si="87"/>
        <v>10724953.94733426</v>
      </c>
      <c r="CE150" s="74">
        <f t="shared" si="87"/>
        <v>10527229</v>
      </c>
      <c r="CG150" s="117">
        <f t="shared" si="82"/>
        <v>11911359</v>
      </c>
      <c r="CH150" s="117">
        <f t="shared" si="88"/>
        <v>11713566.823000001</v>
      </c>
      <c r="CI150" s="117">
        <f t="shared" si="88"/>
        <v>11515804.307905901</v>
      </c>
      <c r="CJ150" s="117">
        <f t="shared" si="88"/>
        <v>11318089.246324722</v>
      </c>
      <c r="CK150" s="117">
        <f t="shared" si="88"/>
        <v>11120374.184743542</v>
      </c>
      <c r="CL150" s="117">
        <f t="shared" si="88"/>
        <v>10922678.894668519</v>
      </c>
      <c r="CM150" s="117">
        <f t="shared" si="88"/>
        <v>10724953.94733426</v>
      </c>
      <c r="CN150" s="117">
        <f t="shared" si="88"/>
        <v>10527229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>
        <v>0</v>
      </c>
      <c r="H151" s="6">
        <v>125</v>
      </c>
      <c r="I151" s="2" t="s">
        <v>312</v>
      </c>
      <c r="J151" s="60"/>
      <c r="K151" s="61">
        <v>114.44</v>
      </c>
      <c r="L151"/>
      <c r="M151" s="63">
        <v>48</v>
      </c>
      <c r="N151" s="64">
        <f t="shared" si="48"/>
        <v>14.4</v>
      </c>
      <c r="O151" s="64">
        <f t="shared" si="49"/>
        <v>68.66</v>
      </c>
      <c r="P151" s="64">
        <f t="shared" si="50"/>
        <v>0</v>
      </c>
      <c r="Q151" s="64">
        <f t="shared" si="51"/>
        <v>0</v>
      </c>
      <c r="R151" s="65">
        <f t="shared" si="52"/>
        <v>0.42</v>
      </c>
      <c r="S151" s="65">
        <f t="shared" si="53"/>
        <v>0</v>
      </c>
      <c r="T151" s="64">
        <f t="shared" si="54"/>
        <v>0</v>
      </c>
      <c r="U151" s="64">
        <f t="shared" si="55"/>
        <v>0</v>
      </c>
      <c r="V151">
        <v>3</v>
      </c>
      <c r="W151" s="64">
        <f t="shared" si="56"/>
        <v>0.75</v>
      </c>
      <c r="X151" s="27">
        <f t="shared" si="57"/>
        <v>14.4</v>
      </c>
      <c r="Y151" s="11">
        <f t="shared" si="58"/>
        <v>129.59</v>
      </c>
      <c r="Z151" s="61">
        <v>1555235837.3299999</v>
      </c>
      <c r="AA151" s="63">
        <v>2710</v>
      </c>
      <c r="AB151" s="27">
        <f t="shared" si="59"/>
        <v>573887.76</v>
      </c>
      <c r="AC151" s="10">
        <f t="shared" si="60"/>
        <v>2.082919</v>
      </c>
      <c r="AD151" s="63">
        <v>106951</v>
      </c>
      <c r="AE151" s="10">
        <f t="shared" si="61"/>
        <v>0.735815</v>
      </c>
      <c r="AF151" s="10">
        <f t="shared" si="62"/>
        <v>-0.67878799999999995</v>
      </c>
      <c r="AG151" s="66">
        <f t="shared" si="63"/>
        <v>0.01</v>
      </c>
      <c r="AH151" s="67">
        <f t="shared" si="64"/>
        <v>0</v>
      </c>
      <c r="AI151" s="68">
        <f t="shared" si="65"/>
        <v>0.01</v>
      </c>
      <c r="AJ151">
        <v>30</v>
      </c>
      <c r="AK151">
        <v>4</v>
      </c>
      <c r="AL151" s="26">
        <f t="shared" si="66"/>
        <v>12000</v>
      </c>
      <c r="AM151">
        <v>0</v>
      </c>
      <c r="AN151">
        <v>0</v>
      </c>
      <c r="AO151" s="26">
        <f t="shared" si="67"/>
        <v>0</v>
      </c>
      <c r="AP151" s="26">
        <f t="shared" si="68"/>
        <v>14935</v>
      </c>
      <c r="AQ151" s="26">
        <f t="shared" si="69"/>
        <v>26935</v>
      </c>
      <c r="AR151" s="69">
        <v>9960</v>
      </c>
      <c r="AS151" s="69">
        <f t="shared" si="84"/>
        <v>26935</v>
      </c>
      <c r="AT151" s="63">
        <v>29987</v>
      </c>
      <c r="AU151" s="26">
        <f t="shared" si="70"/>
        <v>3052</v>
      </c>
      <c r="AV151" s="70" t="str">
        <f t="shared" si="71"/>
        <v>No</v>
      </c>
      <c r="AW151" s="69">
        <f t="shared" si="72"/>
        <v>0</v>
      </c>
      <c r="AX151" s="71">
        <f t="shared" si="73"/>
        <v>29987</v>
      </c>
      <c r="AY151" s="72">
        <f t="shared" si="74"/>
        <v>29987</v>
      </c>
      <c r="AZ151" s="115">
        <f t="shared" si="75"/>
        <v>0</v>
      </c>
      <c r="BA151" s="115"/>
      <c r="BB151" s="115">
        <f t="shared" si="76"/>
        <v>13050.72308633345</v>
      </c>
      <c r="BC151" s="74"/>
      <c r="BD151" s="74"/>
      <c r="BE151" s="74">
        <f t="shared" si="77"/>
        <v>-3052</v>
      </c>
      <c r="BF151" s="74">
        <f t="shared" si="85"/>
        <v>-3052</v>
      </c>
      <c r="BG151" s="74">
        <f t="shared" si="85"/>
        <v>-2615.869200000001</v>
      </c>
      <c r="BH151" s="74">
        <f t="shared" si="85"/>
        <v>-2179.8038043600027</v>
      </c>
      <c r="BI151" s="74">
        <f t="shared" si="85"/>
        <v>-1743.8430434880029</v>
      </c>
      <c r="BJ151" s="74">
        <f t="shared" si="85"/>
        <v>-1307.8822826160031</v>
      </c>
      <c r="BK151" s="74">
        <f t="shared" si="85"/>
        <v>-871.96511782008747</v>
      </c>
      <c r="BL151" s="74">
        <f t="shared" si="85"/>
        <v>-435.98255891004374</v>
      </c>
      <c r="BO151" s="116">
        <f t="shared" si="86"/>
        <v>0</v>
      </c>
      <c r="BP151" s="116">
        <f t="shared" si="86"/>
        <v>-436.13080000000002</v>
      </c>
      <c r="BQ151" s="116">
        <f t="shared" si="86"/>
        <v>-436.06539564000013</v>
      </c>
      <c r="BR151" s="116">
        <f t="shared" si="86"/>
        <v>-435.96076087200055</v>
      </c>
      <c r="BS151" s="116">
        <f t="shared" si="86"/>
        <v>-435.96076087200072</v>
      </c>
      <c r="BT151" s="116">
        <f t="shared" si="86"/>
        <v>-435.91716479591378</v>
      </c>
      <c r="BU151" s="116">
        <f t="shared" si="86"/>
        <v>-435.98255891004374</v>
      </c>
      <c r="BV151" s="116">
        <f t="shared" si="86"/>
        <v>-435.98255891004374</v>
      </c>
      <c r="BX151" s="74">
        <f t="shared" si="80"/>
        <v>29987</v>
      </c>
      <c r="BY151" s="74">
        <f t="shared" si="87"/>
        <v>29550.869200000001</v>
      </c>
      <c r="BZ151" s="74">
        <f t="shared" si="87"/>
        <v>29114.803804360003</v>
      </c>
      <c r="CA151" s="74">
        <f t="shared" si="87"/>
        <v>28678.843043488003</v>
      </c>
      <c r="CB151" s="74">
        <f t="shared" si="87"/>
        <v>28242.882282616003</v>
      </c>
      <c r="CC151" s="74">
        <f t="shared" si="87"/>
        <v>27806.965117820087</v>
      </c>
      <c r="CD151" s="74">
        <f t="shared" si="87"/>
        <v>27370.982558910044</v>
      </c>
      <c r="CE151" s="74">
        <f t="shared" si="87"/>
        <v>26935</v>
      </c>
      <c r="CG151" s="117">
        <f t="shared" si="82"/>
        <v>29987</v>
      </c>
      <c r="CH151" s="117">
        <f t="shared" si="88"/>
        <v>29550.869200000001</v>
      </c>
      <c r="CI151" s="117">
        <f t="shared" si="88"/>
        <v>29114.803804360003</v>
      </c>
      <c r="CJ151" s="117">
        <f t="shared" si="88"/>
        <v>28678.843043488003</v>
      </c>
      <c r="CK151" s="117">
        <f t="shared" si="88"/>
        <v>28242.882282616003</v>
      </c>
      <c r="CL151" s="117">
        <f t="shared" si="88"/>
        <v>27806.965117820087</v>
      </c>
      <c r="CM151" s="117">
        <f t="shared" si="88"/>
        <v>27370.982558910044</v>
      </c>
      <c r="CN151" s="117">
        <f t="shared" si="88"/>
        <v>26935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>
        <v>0</v>
      </c>
      <c r="H152" s="6">
        <v>126</v>
      </c>
      <c r="I152" s="2" t="s">
        <v>313</v>
      </c>
      <c r="J152" s="60"/>
      <c r="K152" s="61">
        <v>4555.51</v>
      </c>
      <c r="L152"/>
      <c r="M152" s="63">
        <v>1634</v>
      </c>
      <c r="N152" s="64">
        <f t="shared" si="48"/>
        <v>490.2</v>
      </c>
      <c r="O152" s="64">
        <f t="shared" si="49"/>
        <v>2733.31</v>
      </c>
      <c r="P152" s="64">
        <f t="shared" si="50"/>
        <v>0</v>
      </c>
      <c r="Q152" s="64">
        <f t="shared" si="51"/>
        <v>0</v>
      </c>
      <c r="R152" s="65">
        <f t="shared" si="52"/>
        <v>0.36</v>
      </c>
      <c r="S152" s="65">
        <f t="shared" si="53"/>
        <v>0</v>
      </c>
      <c r="T152" s="64">
        <f t="shared" si="54"/>
        <v>0</v>
      </c>
      <c r="U152" s="64">
        <f t="shared" si="55"/>
        <v>0</v>
      </c>
      <c r="V152">
        <v>340</v>
      </c>
      <c r="W152" s="64">
        <f t="shared" si="56"/>
        <v>85</v>
      </c>
      <c r="X152" s="27">
        <f t="shared" si="57"/>
        <v>490.2</v>
      </c>
      <c r="Y152" s="11">
        <f t="shared" si="58"/>
        <v>5130.71</v>
      </c>
      <c r="Z152" s="61">
        <v>10154209125.33</v>
      </c>
      <c r="AA152" s="63">
        <v>41402</v>
      </c>
      <c r="AB152" s="27">
        <f t="shared" si="59"/>
        <v>245258.9</v>
      </c>
      <c r="AC152" s="10">
        <f t="shared" si="60"/>
        <v>0.89016499999999998</v>
      </c>
      <c r="AD152" s="63">
        <v>114739</v>
      </c>
      <c r="AE152" s="10">
        <f t="shared" si="61"/>
        <v>0.78939599999999999</v>
      </c>
      <c r="AF152" s="10">
        <f t="shared" si="62"/>
        <v>0.140066</v>
      </c>
      <c r="AG152" s="66">
        <f t="shared" si="63"/>
        <v>0.140066</v>
      </c>
      <c r="AH152" s="67">
        <f t="shared" si="64"/>
        <v>0</v>
      </c>
      <c r="AI152" s="68">
        <f t="shared" si="65"/>
        <v>0.140066</v>
      </c>
      <c r="AJ152">
        <v>0</v>
      </c>
      <c r="AK152">
        <v>0</v>
      </c>
      <c r="AL152" s="26">
        <f t="shared" si="66"/>
        <v>0</v>
      </c>
      <c r="AM152">
        <v>0</v>
      </c>
      <c r="AN152">
        <v>0</v>
      </c>
      <c r="AO152" s="26">
        <f t="shared" si="67"/>
        <v>0</v>
      </c>
      <c r="AP152" s="26">
        <f t="shared" si="68"/>
        <v>8282303</v>
      </c>
      <c r="AQ152" s="26">
        <f t="shared" si="69"/>
        <v>8282303</v>
      </c>
      <c r="AR152" s="69">
        <v>5893771</v>
      </c>
      <c r="AS152" s="69">
        <f t="shared" si="84"/>
        <v>8282303</v>
      </c>
      <c r="AT152" s="63">
        <v>9087506</v>
      </c>
      <c r="AU152" s="26">
        <f t="shared" si="70"/>
        <v>805203</v>
      </c>
      <c r="AV152" s="70" t="str">
        <f t="shared" si="71"/>
        <v>No</v>
      </c>
      <c r="AW152" s="69">
        <f t="shared" si="72"/>
        <v>0</v>
      </c>
      <c r="AX152" s="71">
        <f t="shared" si="73"/>
        <v>9087506</v>
      </c>
      <c r="AY152" s="72">
        <f t="shared" si="74"/>
        <v>9087506</v>
      </c>
      <c r="AZ152" s="115">
        <f t="shared" si="75"/>
        <v>0</v>
      </c>
      <c r="BA152" s="115"/>
      <c r="BB152" s="115">
        <f t="shared" si="76"/>
        <v>12980.200405662592</v>
      </c>
      <c r="BC152" s="74"/>
      <c r="BD152" s="74"/>
      <c r="BE152" s="74">
        <f t="shared" si="77"/>
        <v>-805203</v>
      </c>
      <c r="BF152" s="74">
        <f t="shared" si="85"/>
        <v>-805203</v>
      </c>
      <c r="BG152" s="74">
        <f t="shared" si="85"/>
        <v>-690139.49129999988</v>
      </c>
      <c r="BH152" s="74">
        <f t="shared" si="85"/>
        <v>-575093.2381002903</v>
      </c>
      <c r="BI152" s="74">
        <f t="shared" si="85"/>
        <v>-460074.59048023261</v>
      </c>
      <c r="BJ152" s="74">
        <f t="shared" si="85"/>
        <v>-345055.94286017492</v>
      </c>
      <c r="BK152" s="74">
        <f t="shared" si="85"/>
        <v>-230048.79710487835</v>
      </c>
      <c r="BL152" s="74">
        <f t="shared" si="85"/>
        <v>-115024.39855244011</v>
      </c>
      <c r="BO152" s="116">
        <f t="shared" si="86"/>
        <v>0</v>
      </c>
      <c r="BP152" s="116">
        <f t="shared" si="86"/>
        <v>-115063.50870000001</v>
      </c>
      <c r="BQ152" s="116">
        <f t="shared" si="86"/>
        <v>-115046.25319970997</v>
      </c>
      <c r="BR152" s="116">
        <f t="shared" si="86"/>
        <v>-115018.64762005807</v>
      </c>
      <c r="BS152" s="116">
        <f t="shared" si="86"/>
        <v>-115018.64762005815</v>
      </c>
      <c r="BT152" s="116">
        <f t="shared" si="86"/>
        <v>-115007.1457552963</v>
      </c>
      <c r="BU152" s="116">
        <f t="shared" si="86"/>
        <v>-115024.39855243918</v>
      </c>
      <c r="BV152" s="116">
        <f t="shared" si="86"/>
        <v>-115024.39855244011</v>
      </c>
      <c r="BX152" s="74">
        <f t="shared" si="80"/>
        <v>9087506</v>
      </c>
      <c r="BY152" s="74">
        <f t="shared" si="87"/>
        <v>8972442.4912999999</v>
      </c>
      <c r="BZ152" s="74">
        <f t="shared" si="87"/>
        <v>8857396.2381002903</v>
      </c>
      <c r="CA152" s="74">
        <f t="shared" si="87"/>
        <v>8742377.5904802326</v>
      </c>
      <c r="CB152" s="74">
        <f t="shared" si="87"/>
        <v>8627358.9428601749</v>
      </c>
      <c r="CC152" s="74">
        <f t="shared" si="87"/>
        <v>8512351.7971048784</v>
      </c>
      <c r="CD152" s="74">
        <f t="shared" si="87"/>
        <v>8397327.3985524401</v>
      </c>
      <c r="CE152" s="74">
        <f t="shared" si="87"/>
        <v>8282303</v>
      </c>
      <c r="CG152" s="117">
        <f t="shared" si="82"/>
        <v>9087506</v>
      </c>
      <c r="CH152" s="117">
        <f t="shared" si="88"/>
        <v>8972442.4912999999</v>
      </c>
      <c r="CI152" s="117">
        <f t="shared" si="88"/>
        <v>8857396.2381002903</v>
      </c>
      <c r="CJ152" s="117">
        <f t="shared" si="88"/>
        <v>8742377.5904802326</v>
      </c>
      <c r="CK152" s="117">
        <f t="shared" si="88"/>
        <v>8627358.9428601749</v>
      </c>
      <c r="CL152" s="117">
        <f t="shared" si="88"/>
        <v>8512351.7971048784</v>
      </c>
      <c r="CM152" s="117">
        <f t="shared" si="88"/>
        <v>8397327.3985524401</v>
      </c>
      <c r="CN152" s="117">
        <f t="shared" si="88"/>
        <v>8282303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>
        <v>0</v>
      </c>
      <c r="H153" s="6">
        <v>127</v>
      </c>
      <c r="I153" s="2" t="s">
        <v>314</v>
      </c>
      <c r="J153" s="60"/>
      <c r="K153" s="61">
        <v>330.76</v>
      </c>
      <c r="L153"/>
      <c r="M153" s="63">
        <v>24</v>
      </c>
      <c r="N153" s="64">
        <f t="shared" si="48"/>
        <v>7.2</v>
      </c>
      <c r="O153" s="64">
        <f t="shared" si="49"/>
        <v>198.46</v>
      </c>
      <c r="P153" s="64">
        <f t="shared" si="50"/>
        <v>0</v>
      </c>
      <c r="Q153" s="64">
        <f t="shared" si="51"/>
        <v>0</v>
      </c>
      <c r="R153" s="65">
        <f t="shared" si="52"/>
        <v>7.0000000000000007E-2</v>
      </c>
      <c r="S153" s="65">
        <f t="shared" si="53"/>
        <v>0</v>
      </c>
      <c r="T153" s="64">
        <f t="shared" si="54"/>
        <v>0</v>
      </c>
      <c r="U153" s="64">
        <f t="shared" si="55"/>
        <v>0</v>
      </c>
      <c r="V153">
        <v>1</v>
      </c>
      <c r="W153" s="64">
        <f t="shared" si="56"/>
        <v>0.25</v>
      </c>
      <c r="X153" s="27">
        <f t="shared" si="57"/>
        <v>7.2</v>
      </c>
      <c r="Y153" s="11">
        <f t="shared" si="58"/>
        <v>338.21</v>
      </c>
      <c r="Z153" s="61">
        <v>1349258978.3299999</v>
      </c>
      <c r="AA153" s="63">
        <v>3508</v>
      </c>
      <c r="AB153" s="27">
        <f t="shared" si="59"/>
        <v>384623.43</v>
      </c>
      <c r="AC153" s="10">
        <f t="shared" si="60"/>
        <v>1.3959870000000001</v>
      </c>
      <c r="AD153" s="63">
        <v>107375</v>
      </c>
      <c r="AE153" s="10">
        <f t="shared" si="61"/>
        <v>0.73873200000000006</v>
      </c>
      <c r="AF153" s="10">
        <f t="shared" si="62"/>
        <v>-0.19881099999999999</v>
      </c>
      <c r="AG153" s="66">
        <f t="shared" si="63"/>
        <v>0.01</v>
      </c>
      <c r="AH153" s="67">
        <f t="shared" si="64"/>
        <v>0</v>
      </c>
      <c r="AI153" s="68">
        <f t="shared" si="65"/>
        <v>0.01</v>
      </c>
      <c r="AJ153">
        <v>0</v>
      </c>
      <c r="AK153">
        <v>0</v>
      </c>
      <c r="AL153" s="26">
        <f t="shared" si="66"/>
        <v>0</v>
      </c>
      <c r="AM153">
        <v>0</v>
      </c>
      <c r="AN153">
        <v>0</v>
      </c>
      <c r="AO153" s="26">
        <f t="shared" si="67"/>
        <v>0</v>
      </c>
      <c r="AP153" s="26">
        <f t="shared" si="68"/>
        <v>38979</v>
      </c>
      <c r="AQ153" s="26">
        <f t="shared" si="69"/>
        <v>38979</v>
      </c>
      <c r="AR153" s="69">
        <v>46611</v>
      </c>
      <c r="AS153" s="69">
        <f t="shared" si="84"/>
        <v>38979</v>
      </c>
      <c r="AT153" s="63">
        <v>46995</v>
      </c>
      <c r="AU153" s="26">
        <f t="shared" si="70"/>
        <v>8016</v>
      </c>
      <c r="AV153" s="70" t="str">
        <f t="shared" si="71"/>
        <v>No</v>
      </c>
      <c r="AW153" s="69">
        <f t="shared" si="72"/>
        <v>0</v>
      </c>
      <c r="AX153" s="71">
        <f t="shared" si="73"/>
        <v>46995</v>
      </c>
      <c r="AY153" s="72">
        <f t="shared" si="74"/>
        <v>46995</v>
      </c>
      <c r="AZ153" s="115">
        <f t="shared" si="75"/>
        <v>0</v>
      </c>
      <c r="BA153" s="115"/>
      <c r="BB153" s="115">
        <f t="shared" si="76"/>
        <v>11784.587767565605</v>
      </c>
      <c r="BC153" s="74"/>
      <c r="BD153" s="74"/>
      <c r="BE153" s="74">
        <f t="shared" si="77"/>
        <v>-8016</v>
      </c>
      <c r="BF153" s="74">
        <f t="shared" si="85"/>
        <v>-8016</v>
      </c>
      <c r="BG153" s="74">
        <f t="shared" si="85"/>
        <v>-6870.5135999999984</v>
      </c>
      <c r="BH153" s="74">
        <f t="shared" si="85"/>
        <v>-5725.1989828799997</v>
      </c>
      <c r="BI153" s="74">
        <f t="shared" si="85"/>
        <v>-4580.1591863040012</v>
      </c>
      <c r="BJ153" s="74">
        <f t="shared" si="85"/>
        <v>-3435.1193897280027</v>
      </c>
      <c r="BK153" s="74">
        <f t="shared" si="85"/>
        <v>-2290.1940971316581</v>
      </c>
      <c r="BL153" s="74">
        <f t="shared" si="85"/>
        <v>-1145.0970485658327</v>
      </c>
      <c r="BO153" s="116">
        <f t="shared" si="86"/>
        <v>0</v>
      </c>
      <c r="BP153" s="116">
        <f t="shared" si="86"/>
        <v>-1145.4864</v>
      </c>
      <c r="BQ153" s="116">
        <f t="shared" si="86"/>
        <v>-1145.3146171199996</v>
      </c>
      <c r="BR153" s="116">
        <f t="shared" si="86"/>
        <v>-1145.0397965760001</v>
      </c>
      <c r="BS153" s="116">
        <f t="shared" si="86"/>
        <v>-1145.0397965760003</v>
      </c>
      <c r="BT153" s="116">
        <f t="shared" si="86"/>
        <v>-1144.9252925963433</v>
      </c>
      <c r="BU153" s="116">
        <f t="shared" si="86"/>
        <v>-1145.097048565829</v>
      </c>
      <c r="BV153" s="116">
        <f t="shared" si="86"/>
        <v>-1145.0970485658327</v>
      </c>
      <c r="BX153" s="74">
        <f t="shared" si="80"/>
        <v>46995</v>
      </c>
      <c r="BY153" s="74">
        <f t="shared" si="87"/>
        <v>45849.513599999998</v>
      </c>
      <c r="BZ153" s="74">
        <f t="shared" si="87"/>
        <v>44704.19898288</v>
      </c>
      <c r="CA153" s="74">
        <f t="shared" si="87"/>
        <v>43559.159186304001</v>
      </c>
      <c r="CB153" s="74">
        <f t="shared" si="87"/>
        <v>42414.119389728003</v>
      </c>
      <c r="CC153" s="74">
        <f t="shared" si="87"/>
        <v>41269.194097131658</v>
      </c>
      <c r="CD153" s="74">
        <f t="shared" si="87"/>
        <v>40124.097048565833</v>
      </c>
      <c r="CE153" s="74">
        <f t="shared" si="87"/>
        <v>38979</v>
      </c>
      <c r="CG153" s="117">
        <f t="shared" si="82"/>
        <v>46995</v>
      </c>
      <c r="CH153" s="117">
        <f t="shared" si="88"/>
        <v>45849.513599999998</v>
      </c>
      <c r="CI153" s="117">
        <f t="shared" si="88"/>
        <v>44704.19898288</v>
      </c>
      <c r="CJ153" s="117">
        <f t="shared" si="88"/>
        <v>43559.159186304001</v>
      </c>
      <c r="CK153" s="117">
        <f t="shared" si="88"/>
        <v>42414.119389728003</v>
      </c>
      <c r="CL153" s="117">
        <f t="shared" si="88"/>
        <v>41269.194097131658</v>
      </c>
      <c r="CM153" s="117">
        <f t="shared" si="88"/>
        <v>40124.097048565833</v>
      </c>
      <c r="CN153" s="117">
        <f t="shared" si="88"/>
        <v>38979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>
        <v>0</v>
      </c>
      <c r="H154" s="6">
        <v>128</v>
      </c>
      <c r="I154" s="2" t="s">
        <v>315</v>
      </c>
      <c r="J154" s="60"/>
      <c r="K154" s="61">
        <v>4016.72</v>
      </c>
      <c r="L154"/>
      <c r="M154" s="63">
        <v>569</v>
      </c>
      <c r="N154" s="64">
        <f t="shared" si="48"/>
        <v>170.7</v>
      </c>
      <c r="O154" s="64">
        <f t="shared" si="49"/>
        <v>2410.0300000000002</v>
      </c>
      <c r="P154" s="64">
        <f t="shared" si="50"/>
        <v>0</v>
      </c>
      <c r="Q154" s="64">
        <f t="shared" si="51"/>
        <v>0</v>
      </c>
      <c r="R154" s="65">
        <f t="shared" si="52"/>
        <v>0.14000000000000001</v>
      </c>
      <c r="S154" s="65">
        <f t="shared" si="53"/>
        <v>0</v>
      </c>
      <c r="T154" s="64">
        <f t="shared" si="54"/>
        <v>0</v>
      </c>
      <c r="U154" s="64">
        <f t="shared" si="55"/>
        <v>0</v>
      </c>
      <c r="V154">
        <v>77</v>
      </c>
      <c r="W154" s="64">
        <f t="shared" si="56"/>
        <v>19.25</v>
      </c>
      <c r="X154" s="27">
        <f t="shared" si="57"/>
        <v>170.7</v>
      </c>
      <c r="Y154" s="11">
        <f t="shared" si="58"/>
        <v>4206.67</v>
      </c>
      <c r="Z154" s="61">
        <v>5285133507</v>
      </c>
      <c r="AA154" s="63">
        <v>24747</v>
      </c>
      <c r="AB154" s="27">
        <f t="shared" si="59"/>
        <v>213566.63</v>
      </c>
      <c r="AC154" s="10">
        <f t="shared" si="60"/>
        <v>0.77513799999999999</v>
      </c>
      <c r="AD154" s="63">
        <v>153715</v>
      </c>
      <c r="AE154" s="10">
        <f t="shared" si="61"/>
        <v>1.057547</v>
      </c>
      <c r="AF154" s="10">
        <f t="shared" si="62"/>
        <v>0.14013900000000001</v>
      </c>
      <c r="AG154" s="66">
        <f t="shared" si="63"/>
        <v>0.14013900000000001</v>
      </c>
      <c r="AH154" s="67">
        <f t="shared" si="64"/>
        <v>0</v>
      </c>
      <c r="AI154" s="68">
        <f t="shared" si="65"/>
        <v>0.14013900000000001</v>
      </c>
      <c r="AJ154">
        <v>0</v>
      </c>
      <c r="AK154">
        <v>0</v>
      </c>
      <c r="AL154" s="26">
        <f t="shared" si="66"/>
        <v>0</v>
      </c>
      <c r="AM154">
        <v>0</v>
      </c>
      <c r="AN154">
        <v>0</v>
      </c>
      <c r="AO154" s="26">
        <f t="shared" si="67"/>
        <v>0</v>
      </c>
      <c r="AP154" s="26">
        <f t="shared" si="68"/>
        <v>6794201</v>
      </c>
      <c r="AQ154" s="26">
        <f t="shared" si="69"/>
        <v>6794201</v>
      </c>
      <c r="AR154" s="69">
        <v>6087799</v>
      </c>
      <c r="AS154" s="69">
        <f t="shared" si="84"/>
        <v>6794201</v>
      </c>
      <c r="AT154" s="63">
        <v>8273772</v>
      </c>
      <c r="AU154" s="26">
        <f t="shared" si="70"/>
        <v>1479571</v>
      </c>
      <c r="AV154" s="70" t="str">
        <f t="shared" si="71"/>
        <v>No</v>
      </c>
      <c r="AW154" s="69">
        <f t="shared" si="72"/>
        <v>0</v>
      </c>
      <c r="AX154" s="71">
        <f t="shared" si="73"/>
        <v>8273772</v>
      </c>
      <c r="AY154" s="72">
        <f t="shared" si="74"/>
        <v>8273772</v>
      </c>
      <c r="AZ154" s="115">
        <f t="shared" si="75"/>
        <v>0</v>
      </c>
      <c r="BA154" s="115"/>
      <c r="BB154" s="115">
        <f t="shared" si="76"/>
        <v>12070.015273656118</v>
      </c>
      <c r="BC154" s="74"/>
      <c r="BD154" s="74"/>
      <c r="BE154" s="74">
        <f t="shared" si="77"/>
        <v>-1479571</v>
      </c>
      <c r="BF154" s="74">
        <f t="shared" si="85"/>
        <v>-1479571</v>
      </c>
      <c r="BG154" s="74">
        <f t="shared" si="85"/>
        <v>-1268140.3041000003</v>
      </c>
      <c r="BH154" s="74">
        <f t="shared" si="85"/>
        <v>-1056741.3154065302</v>
      </c>
      <c r="BI154" s="74">
        <f t="shared" si="85"/>
        <v>-845393.0523252245</v>
      </c>
      <c r="BJ154" s="74">
        <f t="shared" si="85"/>
        <v>-634044.78924391791</v>
      </c>
      <c r="BK154" s="74">
        <f t="shared" si="85"/>
        <v>-422717.66098892037</v>
      </c>
      <c r="BL154" s="74">
        <f t="shared" si="85"/>
        <v>-211358.83049445972</v>
      </c>
      <c r="BO154" s="116">
        <f t="shared" si="86"/>
        <v>0</v>
      </c>
      <c r="BP154" s="116">
        <f t="shared" si="86"/>
        <v>-211430.69589999999</v>
      </c>
      <c r="BQ154" s="116">
        <f t="shared" si="86"/>
        <v>-211398.98869347005</v>
      </c>
      <c r="BR154" s="116">
        <f t="shared" si="86"/>
        <v>-211348.26308130604</v>
      </c>
      <c r="BS154" s="116">
        <f t="shared" si="86"/>
        <v>-211348.26308130613</v>
      </c>
      <c r="BT154" s="116">
        <f t="shared" si="86"/>
        <v>-211327.12825499784</v>
      </c>
      <c r="BU154" s="116">
        <f t="shared" si="86"/>
        <v>-211358.83049446018</v>
      </c>
      <c r="BV154" s="116">
        <f t="shared" ref="BV154:BV195" si="89">BL154*BV$16</f>
        <v>-211358.83049445972</v>
      </c>
      <c r="BX154" s="74">
        <f t="shared" si="80"/>
        <v>8273772</v>
      </c>
      <c r="BY154" s="74">
        <f t="shared" si="87"/>
        <v>8062341.3041000003</v>
      </c>
      <c r="BZ154" s="74">
        <f t="shared" si="87"/>
        <v>7850942.3154065302</v>
      </c>
      <c r="CA154" s="74">
        <f t="shared" si="87"/>
        <v>7639594.0523252245</v>
      </c>
      <c r="CB154" s="74">
        <f t="shared" si="87"/>
        <v>7428245.7892439179</v>
      </c>
      <c r="CC154" s="74">
        <f t="shared" si="87"/>
        <v>7216918.6609889204</v>
      </c>
      <c r="CD154" s="74">
        <f t="shared" si="87"/>
        <v>7005559.8304944597</v>
      </c>
      <c r="CE154" s="74">
        <f t="shared" si="87"/>
        <v>6794201</v>
      </c>
      <c r="CG154" s="117">
        <f t="shared" si="82"/>
        <v>8273772</v>
      </c>
      <c r="CH154" s="117">
        <f t="shared" si="88"/>
        <v>8062341.3041000003</v>
      </c>
      <c r="CI154" s="117">
        <f t="shared" si="88"/>
        <v>7850942.3154065302</v>
      </c>
      <c r="CJ154" s="117">
        <f t="shared" si="88"/>
        <v>7639594.0523252245</v>
      </c>
      <c r="CK154" s="117">
        <f t="shared" si="88"/>
        <v>7428245.7892439179</v>
      </c>
      <c r="CL154" s="117">
        <f t="shared" si="88"/>
        <v>7216918.6609889204</v>
      </c>
      <c r="CM154" s="117">
        <f t="shared" si="88"/>
        <v>7005559.8304944597</v>
      </c>
      <c r="CN154" s="117">
        <f t="shared" si="88"/>
        <v>6794201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>
        <v>0</v>
      </c>
      <c r="H155" s="6">
        <v>129</v>
      </c>
      <c r="I155" s="2" t="s">
        <v>316</v>
      </c>
      <c r="J155" s="60"/>
      <c r="K155" s="61">
        <v>1285.21</v>
      </c>
      <c r="L155"/>
      <c r="M155" s="63">
        <v>96</v>
      </c>
      <c r="N155" s="64">
        <f t="shared" ref="N155:N195" si="90">ROUND(M155*0.3,2)</f>
        <v>28.8</v>
      </c>
      <c r="O155" s="64">
        <f t="shared" ref="O155:O195" si="91">ROUND(K155*0.6,2)</f>
        <v>771.13</v>
      </c>
      <c r="P155" s="64">
        <f t="shared" ref="P155:P195" si="92">MAX(M155-O155,0)</f>
        <v>0</v>
      </c>
      <c r="Q155" s="64">
        <f t="shared" ref="Q155:Q195" si="93">ROUND(P155*0.15,2)</f>
        <v>0</v>
      </c>
      <c r="R155" s="65">
        <f t="shared" ref="R155:R195" si="94">ROUND(M155/K155,2)</f>
        <v>7.0000000000000007E-2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ref="U155:U195" si="97">ROUND(T155*0.15,2)</f>
        <v>0</v>
      </c>
      <c r="V155">
        <v>21</v>
      </c>
      <c r="W155" s="64">
        <f t="shared" ref="W155:W195" si="98">ROUND(V155*0.25,2)</f>
        <v>5.25</v>
      </c>
      <c r="X155" s="27">
        <f t="shared" ref="X155:X195" si="99">ROUND(M155*$X$2,2)</f>
        <v>28.8</v>
      </c>
      <c r="Y155" s="11">
        <f t="shared" ref="Y155:Y195" si="100">+K155+N155+Q155+W155</f>
        <v>1319.26</v>
      </c>
      <c r="Z155" s="61">
        <v>1794605431</v>
      </c>
      <c r="AA155" s="63">
        <v>10164</v>
      </c>
      <c r="AB155" s="27">
        <f t="shared" ref="AB155:AB195" si="101">ROUND(Z155/AA155,2)</f>
        <v>176564.88</v>
      </c>
      <c r="AC155" s="10">
        <f t="shared" ref="AC155:AC195" si="102">(ROUND(AB155/$AC$21,6))</f>
        <v>0.64083999999999997</v>
      </c>
      <c r="AD155" s="63">
        <v>115119</v>
      </c>
      <c r="AE155" s="10">
        <f t="shared" ref="AE155:AE195" si="103">(ROUND(AD155/$AE$21,6))</f>
        <v>0.79200999999999999</v>
      </c>
      <c r="AF155" s="10">
        <f t="shared" ref="AF155:AF195" si="104">ROUND(1-((AC155*$L$4)+(AE155*$L$5)),6)</f>
        <v>0.313809</v>
      </c>
      <c r="AG155" s="66">
        <f t="shared" ref="AG155:AG195" si="105">IF(OR(B155=1,C155=1),MAX($L$7,AF155),MAX($L$6,AF155))</f>
        <v>0.313809</v>
      </c>
      <c r="AH155" s="67">
        <f t="shared" ref="AH155:AH195" si="106">IF(G155&gt;=1,IF(G155&lt;=5,0.06,IF(G155&lt;=10,0.05,IF(G155&lt;=15,0.04,IF(G155&lt;=19,0.03,0)))),0)</f>
        <v>0</v>
      </c>
      <c r="AI155" s="68">
        <f t="shared" ref="AI155:AI195" si="107">+AH155+AG155</f>
        <v>0.313809</v>
      </c>
      <c r="AJ155">
        <v>0</v>
      </c>
      <c r="AK155">
        <v>0</v>
      </c>
      <c r="AL155" s="26">
        <f t="shared" ref="AL155:AL195" si="108">ROUND(AJ155*AK155*100,0)</f>
        <v>0</v>
      </c>
      <c r="AM155">
        <v>0</v>
      </c>
      <c r="AN155">
        <v>0</v>
      </c>
      <c r="AO155" s="26">
        <f t="shared" ref="AO155:AO195" si="109">ROUND(AM155*AN155*100,0)</f>
        <v>0</v>
      </c>
      <c r="AP155" s="26">
        <f t="shared" ref="AP155:AP195" si="110">ROUND(Y155*AI155*$AP$21,0)</f>
        <v>4771300</v>
      </c>
      <c r="AQ155" s="26">
        <f t="shared" ref="AQ155:AQ195" si="111">SUM(AL155+AO155+AP155)</f>
        <v>4771300</v>
      </c>
      <c r="AR155" s="69">
        <v>5929453</v>
      </c>
      <c r="AS155" s="69">
        <f t="shared" si="84"/>
        <v>4771300</v>
      </c>
      <c r="AT155" s="63">
        <v>5692630</v>
      </c>
      <c r="AU155" s="26">
        <f t="shared" ref="AU155:AU195" si="112">ABS(AQ155-AT155)</f>
        <v>921330</v>
      </c>
      <c r="AV155" s="70" t="str">
        <f t="shared" ref="AV155:AV195" si="113">IF(AQ155&gt;AT155,"Yes","No")</f>
        <v>No</v>
      </c>
      <c r="AW155" s="69">
        <f t="shared" ref="AW155:AW195" si="114">IF(AV155="Yes",+AU155*$L$9,+AU155*$L$10)</f>
        <v>0</v>
      </c>
      <c r="AX155" s="71">
        <f t="shared" ref="AX155:AX195" si="115">IF(AV155="Yes",AT155+AW155,AT155- AW155)</f>
        <v>5692630</v>
      </c>
      <c r="AY155" s="72">
        <f t="shared" ref="AY155:AY195" si="116">IF(C155=1,MAX(AX155,AR155,AT155),AX155)</f>
        <v>5692630</v>
      </c>
      <c r="AZ155" s="115">
        <f t="shared" ref="AZ155:AZ195" si="117">AY155-AT155</f>
        <v>0</v>
      </c>
      <c r="BA155" s="115"/>
      <c r="BB155" s="115">
        <f t="shared" ref="BB155:BB195" si="118">$L$8*Y155/K155</f>
        <v>11830.340177869764</v>
      </c>
      <c r="BC155" s="74"/>
      <c r="BD155" s="74"/>
      <c r="BE155" s="74">
        <f t="shared" ref="BE155:BE195" si="119">$AQ155-AY155</f>
        <v>-921330</v>
      </c>
      <c r="BF155" s="74">
        <f t="shared" ref="BF155:BL186" si="120">$AQ155-CG155</f>
        <v>-921330</v>
      </c>
      <c r="BG155" s="74">
        <f t="shared" si="120"/>
        <v>-789671.94299999997</v>
      </c>
      <c r="BH155" s="74">
        <f t="shared" si="120"/>
        <v>-658033.63010189962</v>
      </c>
      <c r="BI155" s="74">
        <f t="shared" si="120"/>
        <v>-526426.90408151969</v>
      </c>
      <c r="BJ155" s="74">
        <f t="shared" si="120"/>
        <v>-394820.17806113977</v>
      </c>
      <c r="BK155" s="74">
        <f t="shared" si="120"/>
        <v>-263226.61271336209</v>
      </c>
      <c r="BL155" s="74">
        <f t="shared" si="120"/>
        <v>-131613.30635668151</v>
      </c>
      <c r="BO155" s="116">
        <f t="shared" ref="BO155:BU186" si="121">BE155*BO$16</f>
        <v>0</v>
      </c>
      <c r="BP155" s="116">
        <f t="shared" si="121"/>
        <v>-131658.057</v>
      </c>
      <c r="BQ155" s="116">
        <f t="shared" si="121"/>
        <v>-131638.31289809998</v>
      </c>
      <c r="BR155" s="116">
        <f t="shared" si="121"/>
        <v>-131606.72602037992</v>
      </c>
      <c r="BS155" s="116">
        <f t="shared" si="121"/>
        <v>-131606.72602037992</v>
      </c>
      <c r="BT155" s="116">
        <f t="shared" si="121"/>
        <v>-131593.56534777788</v>
      </c>
      <c r="BU155" s="116">
        <f t="shared" si="121"/>
        <v>-131613.30635668105</v>
      </c>
      <c r="BV155" s="116">
        <f t="shared" si="89"/>
        <v>-131613.30635668151</v>
      </c>
      <c r="BX155" s="74">
        <f t="shared" ref="BX155:BX195" si="122">AY155+BO155</f>
        <v>5692630</v>
      </c>
      <c r="BY155" s="74">
        <f t="shared" ref="BY155:CE186" si="123">CG155+BP155</f>
        <v>5560971.943</v>
      </c>
      <c r="BZ155" s="74">
        <f t="shared" si="123"/>
        <v>5429333.6301018996</v>
      </c>
      <c r="CA155" s="74">
        <f t="shared" si="123"/>
        <v>5297726.9040815197</v>
      </c>
      <c r="CB155" s="74">
        <f t="shared" si="123"/>
        <v>5166120.1780611398</v>
      </c>
      <c r="CC155" s="74">
        <f t="shared" si="123"/>
        <v>5034526.6127133621</v>
      </c>
      <c r="CD155" s="74">
        <f t="shared" si="123"/>
        <v>4902913.3063566815</v>
      </c>
      <c r="CE155" s="74">
        <f t="shared" si="123"/>
        <v>4771300</v>
      </c>
      <c r="CG155" s="117">
        <f t="shared" ref="CG155:CG195" si="124">IF(OR($C155=1,$B155=1),MAX(BX155,AY155,$AR155),BX155)</f>
        <v>5692630</v>
      </c>
      <c r="CH155" s="117">
        <f t="shared" ref="CH155:CN186" si="125">IF(OR($C155=1,$B155=1),MAX(BY155,CG155,$AR155),BY155)</f>
        <v>5560971.943</v>
      </c>
      <c r="CI155" s="117">
        <f t="shared" si="125"/>
        <v>5429333.6301018996</v>
      </c>
      <c r="CJ155" s="117">
        <f t="shared" si="125"/>
        <v>5297726.9040815197</v>
      </c>
      <c r="CK155" s="117">
        <f t="shared" si="125"/>
        <v>5166120.1780611398</v>
      </c>
      <c r="CL155" s="117">
        <f t="shared" si="125"/>
        <v>5034526.6127133621</v>
      </c>
      <c r="CM155" s="117">
        <f t="shared" si="125"/>
        <v>4902913.3063566815</v>
      </c>
      <c r="CN155" s="117">
        <f t="shared" si="125"/>
        <v>4771300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>
        <v>0</v>
      </c>
      <c r="H156" s="6">
        <v>130</v>
      </c>
      <c r="I156" s="2" t="s">
        <v>317</v>
      </c>
      <c r="J156" s="60"/>
      <c r="K156" s="61">
        <v>2286.14</v>
      </c>
      <c r="L156"/>
      <c r="M156" s="63">
        <v>315</v>
      </c>
      <c r="N156" s="64">
        <f t="shared" si="90"/>
        <v>94.5</v>
      </c>
      <c r="O156" s="64">
        <f t="shared" si="91"/>
        <v>1371.68</v>
      </c>
      <c r="P156" s="64">
        <f t="shared" si="92"/>
        <v>0</v>
      </c>
      <c r="Q156" s="64">
        <f t="shared" si="93"/>
        <v>0</v>
      </c>
      <c r="R156" s="65">
        <f t="shared" si="94"/>
        <v>0.14000000000000001</v>
      </c>
      <c r="S156" s="65">
        <f t="shared" si="95"/>
        <v>0</v>
      </c>
      <c r="T156" s="64">
        <f t="shared" si="96"/>
        <v>0</v>
      </c>
      <c r="U156" s="64">
        <f t="shared" si="97"/>
        <v>0</v>
      </c>
      <c r="V156">
        <v>38</v>
      </c>
      <c r="W156" s="64">
        <f t="shared" si="98"/>
        <v>9.5</v>
      </c>
      <c r="X156" s="27">
        <f t="shared" si="99"/>
        <v>94.5</v>
      </c>
      <c r="Y156" s="11">
        <f t="shared" si="100"/>
        <v>2390.14</v>
      </c>
      <c r="Z156" s="61">
        <v>4494234118.3299999</v>
      </c>
      <c r="AA156" s="63">
        <v>19973</v>
      </c>
      <c r="AB156" s="27">
        <f t="shared" si="101"/>
        <v>225015.48</v>
      </c>
      <c r="AC156" s="10">
        <f t="shared" si="102"/>
        <v>0.81669099999999994</v>
      </c>
      <c r="AD156" s="63">
        <v>112434</v>
      </c>
      <c r="AE156" s="10">
        <f t="shared" si="103"/>
        <v>0.77353700000000003</v>
      </c>
      <c r="AF156" s="10">
        <f t="shared" si="104"/>
        <v>0.19625500000000001</v>
      </c>
      <c r="AG156" s="66">
        <f t="shared" si="105"/>
        <v>0.19625500000000001</v>
      </c>
      <c r="AH156" s="67">
        <f t="shared" si="106"/>
        <v>0</v>
      </c>
      <c r="AI156" s="68">
        <f t="shared" si="107"/>
        <v>0.19625500000000001</v>
      </c>
      <c r="AJ156">
        <v>2288</v>
      </c>
      <c r="AK156">
        <v>13</v>
      </c>
      <c r="AL156" s="26">
        <f t="shared" si="108"/>
        <v>2974400</v>
      </c>
      <c r="AM156">
        <v>0</v>
      </c>
      <c r="AN156">
        <v>0</v>
      </c>
      <c r="AO156" s="26">
        <f t="shared" si="109"/>
        <v>0</v>
      </c>
      <c r="AP156" s="26">
        <f t="shared" si="110"/>
        <v>5406112</v>
      </c>
      <c r="AQ156" s="26">
        <f t="shared" si="111"/>
        <v>8380512</v>
      </c>
      <c r="AR156" s="69">
        <v>3458266</v>
      </c>
      <c r="AS156" s="69">
        <f t="shared" si="84"/>
        <v>8380512</v>
      </c>
      <c r="AT156" s="63">
        <v>8158182</v>
      </c>
      <c r="AU156" s="26">
        <f t="shared" si="112"/>
        <v>222330</v>
      </c>
      <c r="AV156" s="70" t="str">
        <f t="shared" si="113"/>
        <v>Yes</v>
      </c>
      <c r="AW156" s="69">
        <f t="shared" si="114"/>
        <v>222330</v>
      </c>
      <c r="AX156" s="71">
        <f t="shared" si="115"/>
        <v>8380512</v>
      </c>
      <c r="AY156" s="72">
        <f t="shared" si="116"/>
        <v>8380512</v>
      </c>
      <c r="AZ156" s="115">
        <f t="shared" si="117"/>
        <v>222330</v>
      </c>
      <c r="BA156" s="115"/>
      <c r="BB156" s="115">
        <f t="shared" si="118"/>
        <v>12049.28985101525</v>
      </c>
      <c r="BC156" s="74"/>
      <c r="BD156" s="74"/>
      <c r="BE156" s="74">
        <f t="shared" si="119"/>
        <v>0</v>
      </c>
      <c r="BF156" s="74">
        <f t="shared" si="120"/>
        <v>0</v>
      </c>
      <c r="BG156" s="74">
        <f t="shared" si="120"/>
        <v>0</v>
      </c>
      <c r="BH156" s="74">
        <f t="shared" si="120"/>
        <v>0</v>
      </c>
      <c r="BI156" s="74">
        <f t="shared" si="120"/>
        <v>0</v>
      </c>
      <c r="BJ156" s="74">
        <f t="shared" si="120"/>
        <v>0</v>
      </c>
      <c r="BK156" s="74">
        <f t="shared" si="120"/>
        <v>0</v>
      </c>
      <c r="BL156" s="74">
        <f t="shared" si="120"/>
        <v>0</v>
      </c>
      <c r="BO156" s="116">
        <f t="shared" si="121"/>
        <v>0</v>
      </c>
      <c r="BP156" s="116">
        <f t="shared" si="121"/>
        <v>0</v>
      </c>
      <c r="BQ156" s="116">
        <f t="shared" si="121"/>
        <v>0</v>
      </c>
      <c r="BR156" s="116">
        <f t="shared" si="121"/>
        <v>0</v>
      </c>
      <c r="BS156" s="116">
        <f t="shared" si="121"/>
        <v>0</v>
      </c>
      <c r="BT156" s="116">
        <f t="shared" si="121"/>
        <v>0</v>
      </c>
      <c r="BU156" s="116">
        <f t="shared" si="121"/>
        <v>0</v>
      </c>
      <c r="BV156" s="116">
        <f t="shared" si="89"/>
        <v>0</v>
      </c>
      <c r="BX156" s="74">
        <f t="shared" si="122"/>
        <v>8380512</v>
      </c>
      <c r="BY156" s="74">
        <f t="shared" si="123"/>
        <v>8380512</v>
      </c>
      <c r="BZ156" s="74">
        <f t="shared" si="123"/>
        <v>8380512</v>
      </c>
      <c r="CA156" s="74">
        <f t="shared" si="123"/>
        <v>8380512</v>
      </c>
      <c r="CB156" s="74">
        <f t="shared" si="123"/>
        <v>8380512</v>
      </c>
      <c r="CC156" s="74">
        <f t="shared" si="123"/>
        <v>8380512</v>
      </c>
      <c r="CD156" s="74">
        <f t="shared" si="123"/>
        <v>8380512</v>
      </c>
      <c r="CE156" s="74">
        <f t="shared" si="123"/>
        <v>8380512</v>
      </c>
      <c r="CG156" s="117">
        <f t="shared" si="124"/>
        <v>8380512</v>
      </c>
      <c r="CH156" s="117">
        <f t="shared" si="125"/>
        <v>8380512</v>
      </c>
      <c r="CI156" s="117">
        <f t="shared" si="125"/>
        <v>8380512</v>
      </c>
      <c r="CJ156" s="117">
        <f t="shared" si="125"/>
        <v>8380512</v>
      </c>
      <c r="CK156" s="117">
        <f t="shared" si="125"/>
        <v>8380512</v>
      </c>
      <c r="CL156" s="117">
        <f t="shared" si="125"/>
        <v>8380512</v>
      </c>
      <c r="CM156" s="117">
        <f t="shared" si="125"/>
        <v>8380512</v>
      </c>
      <c r="CN156" s="117">
        <f t="shared" si="125"/>
        <v>8380512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>
        <v>0</v>
      </c>
      <c r="H157" s="6">
        <v>131</v>
      </c>
      <c r="I157" s="2" t="s">
        <v>318</v>
      </c>
      <c r="J157" s="60"/>
      <c r="K157" s="61">
        <v>5989.21</v>
      </c>
      <c r="L157"/>
      <c r="M157" s="63">
        <v>1569</v>
      </c>
      <c r="N157" s="64">
        <f t="shared" si="90"/>
        <v>470.7</v>
      </c>
      <c r="O157" s="64">
        <f t="shared" si="91"/>
        <v>3593.53</v>
      </c>
      <c r="P157" s="64">
        <f t="shared" si="92"/>
        <v>0</v>
      </c>
      <c r="Q157" s="64">
        <f t="shared" si="93"/>
        <v>0</v>
      </c>
      <c r="R157" s="65">
        <f t="shared" si="94"/>
        <v>0.26</v>
      </c>
      <c r="S157" s="65">
        <f t="shared" si="95"/>
        <v>0</v>
      </c>
      <c r="T157" s="64">
        <f t="shared" si="96"/>
        <v>0</v>
      </c>
      <c r="U157" s="64">
        <f t="shared" si="97"/>
        <v>0</v>
      </c>
      <c r="V157">
        <v>247</v>
      </c>
      <c r="W157" s="64">
        <f t="shared" si="98"/>
        <v>61.75</v>
      </c>
      <c r="X157" s="27">
        <f t="shared" si="99"/>
        <v>470.7</v>
      </c>
      <c r="Y157" s="11">
        <f t="shared" si="100"/>
        <v>6521.66</v>
      </c>
      <c r="Z157" s="61">
        <v>8893201419.3299999</v>
      </c>
      <c r="AA157" s="63">
        <v>43575</v>
      </c>
      <c r="AB157" s="27">
        <f t="shared" si="101"/>
        <v>204089.53</v>
      </c>
      <c r="AC157" s="10">
        <f t="shared" si="102"/>
        <v>0.74074099999999998</v>
      </c>
      <c r="AD157" s="63">
        <v>121584</v>
      </c>
      <c r="AE157" s="10">
        <f t="shared" si="103"/>
        <v>0.83648900000000004</v>
      </c>
      <c r="AF157" s="10">
        <f t="shared" si="104"/>
        <v>0.23053499999999999</v>
      </c>
      <c r="AG157" s="66">
        <f t="shared" si="105"/>
        <v>0.23053499999999999</v>
      </c>
      <c r="AH157" s="67">
        <f t="shared" si="106"/>
        <v>0</v>
      </c>
      <c r="AI157" s="68">
        <f t="shared" si="107"/>
        <v>0.23053499999999999</v>
      </c>
      <c r="AJ157">
        <v>0</v>
      </c>
      <c r="AK157">
        <v>0</v>
      </c>
      <c r="AL157" s="26">
        <f t="shared" si="108"/>
        <v>0</v>
      </c>
      <c r="AM157">
        <v>0</v>
      </c>
      <c r="AN157">
        <v>0</v>
      </c>
      <c r="AO157" s="26">
        <f t="shared" si="109"/>
        <v>0</v>
      </c>
      <c r="AP157" s="26">
        <f t="shared" si="110"/>
        <v>17327502</v>
      </c>
      <c r="AQ157" s="26">
        <f t="shared" si="111"/>
        <v>17327502</v>
      </c>
      <c r="AR157" s="69">
        <v>20268059</v>
      </c>
      <c r="AS157" s="69">
        <f t="shared" ref="AS157:AS195" si="126">IF(C157=1, MAX(AR157, AQ157, AT157), AQ157)</f>
        <v>17327502</v>
      </c>
      <c r="AT157" s="63">
        <v>20848374</v>
      </c>
      <c r="AU157" s="26">
        <f t="shared" si="112"/>
        <v>3520872</v>
      </c>
      <c r="AV157" s="70" t="str">
        <f t="shared" si="113"/>
        <v>No</v>
      </c>
      <c r="AW157" s="69">
        <f t="shared" si="114"/>
        <v>0</v>
      </c>
      <c r="AX157" s="71">
        <f t="shared" si="115"/>
        <v>20848374</v>
      </c>
      <c r="AY157" s="72">
        <f t="shared" si="116"/>
        <v>20848374</v>
      </c>
      <c r="AZ157" s="115">
        <f t="shared" si="117"/>
        <v>0</v>
      </c>
      <c r="BA157" s="115"/>
      <c r="BB157" s="115">
        <f t="shared" si="118"/>
        <v>12549.590263156577</v>
      </c>
      <c r="BC157" s="74"/>
      <c r="BD157" s="74"/>
      <c r="BE157" s="74">
        <f t="shared" si="119"/>
        <v>-3520872</v>
      </c>
      <c r="BF157" s="74">
        <f t="shared" si="120"/>
        <v>-3520872</v>
      </c>
      <c r="BG157" s="74">
        <f t="shared" si="120"/>
        <v>-3017739.3911999986</v>
      </c>
      <c r="BH157" s="74">
        <f t="shared" si="120"/>
        <v>-2514682.2346869595</v>
      </c>
      <c r="BI157" s="74">
        <f t="shared" si="120"/>
        <v>-2011745.7877495661</v>
      </c>
      <c r="BJ157" s="74">
        <f t="shared" si="120"/>
        <v>-1508809.3408121765</v>
      </c>
      <c r="BK157" s="74">
        <f t="shared" si="120"/>
        <v>-1005923.1875194795</v>
      </c>
      <c r="BL157" s="74">
        <f t="shared" si="120"/>
        <v>-502961.59375973791</v>
      </c>
      <c r="BO157" s="116">
        <f t="shared" si="121"/>
        <v>0</v>
      </c>
      <c r="BP157" s="116">
        <f t="shared" si="121"/>
        <v>-503132.60879999999</v>
      </c>
      <c r="BQ157" s="116">
        <f t="shared" si="121"/>
        <v>-503057.15651303972</v>
      </c>
      <c r="BR157" s="116">
        <f t="shared" si="121"/>
        <v>-502936.44693739194</v>
      </c>
      <c r="BS157" s="116">
        <f t="shared" si="121"/>
        <v>-502936.44693739153</v>
      </c>
      <c r="BT157" s="116">
        <f t="shared" si="121"/>
        <v>-502886.15329269838</v>
      </c>
      <c r="BU157" s="116">
        <f t="shared" si="121"/>
        <v>-502961.59375973977</v>
      </c>
      <c r="BV157" s="116">
        <f t="shared" si="89"/>
        <v>-502961.59375973791</v>
      </c>
      <c r="BX157" s="74">
        <f t="shared" si="122"/>
        <v>20848374</v>
      </c>
      <c r="BY157" s="74">
        <f t="shared" si="123"/>
        <v>20345241.391199999</v>
      </c>
      <c r="BZ157" s="74">
        <f t="shared" si="123"/>
        <v>19842184.23468696</v>
      </c>
      <c r="CA157" s="74">
        <f t="shared" si="123"/>
        <v>19339247.787749566</v>
      </c>
      <c r="CB157" s="74">
        <f t="shared" si="123"/>
        <v>18836311.340812176</v>
      </c>
      <c r="CC157" s="74">
        <f t="shared" si="123"/>
        <v>18333425.18751948</v>
      </c>
      <c r="CD157" s="74">
        <f t="shared" si="123"/>
        <v>17830463.593759738</v>
      </c>
      <c r="CE157" s="74">
        <f t="shared" si="123"/>
        <v>17327502</v>
      </c>
      <c r="CG157" s="117">
        <f t="shared" si="124"/>
        <v>20848374</v>
      </c>
      <c r="CH157" s="117">
        <f t="shared" si="125"/>
        <v>20345241.391199999</v>
      </c>
      <c r="CI157" s="117">
        <f t="shared" si="125"/>
        <v>19842184.23468696</v>
      </c>
      <c r="CJ157" s="117">
        <f t="shared" si="125"/>
        <v>19339247.787749566</v>
      </c>
      <c r="CK157" s="117">
        <f t="shared" si="125"/>
        <v>18836311.340812176</v>
      </c>
      <c r="CL157" s="117">
        <f t="shared" si="125"/>
        <v>18333425.18751948</v>
      </c>
      <c r="CM157" s="117">
        <f t="shared" si="125"/>
        <v>17830463.593759738</v>
      </c>
      <c r="CN157" s="117">
        <f t="shared" si="125"/>
        <v>17327502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>
        <v>0</v>
      </c>
      <c r="H158" s="6">
        <v>132</v>
      </c>
      <c r="I158" s="2" t="s">
        <v>319</v>
      </c>
      <c r="J158" s="60"/>
      <c r="K158" s="61">
        <v>5201.6099999999997</v>
      </c>
      <c r="L158"/>
      <c r="M158" s="63">
        <v>887</v>
      </c>
      <c r="N158" s="64">
        <f t="shared" si="90"/>
        <v>266.10000000000002</v>
      </c>
      <c r="O158" s="64">
        <f t="shared" si="91"/>
        <v>3120.97</v>
      </c>
      <c r="P158" s="64">
        <f t="shared" si="92"/>
        <v>0</v>
      </c>
      <c r="Q158" s="64">
        <f t="shared" si="93"/>
        <v>0</v>
      </c>
      <c r="R158" s="65">
        <f t="shared" si="94"/>
        <v>0.17</v>
      </c>
      <c r="S158" s="65">
        <f t="shared" si="95"/>
        <v>0</v>
      </c>
      <c r="T158" s="64">
        <f t="shared" si="96"/>
        <v>0</v>
      </c>
      <c r="U158" s="64">
        <f t="shared" si="97"/>
        <v>0</v>
      </c>
      <c r="V158">
        <v>457</v>
      </c>
      <c r="W158" s="64">
        <f t="shared" si="98"/>
        <v>114.25</v>
      </c>
      <c r="X158" s="27">
        <f t="shared" si="99"/>
        <v>266.10000000000002</v>
      </c>
      <c r="Y158" s="11">
        <f t="shared" si="100"/>
        <v>5581.96</v>
      </c>
      <c r="Z158" s="61">
        <v>5804257411</v>
      </c>
      <c r="AA158" s="63">
        <v>26820</v>
      </c>
      <c r="AB158" s="27">
        <f t="shared" si="101"/>
        <v>216415.27</v>
      </c>
      <c r="AC158" s="10">
        <f t="shared" si="102"/>
        <v>0.78547699999999998</v>
      </c>
      <c r="AD158" s="63">
        <v>143025</v>
      </c>
      <c r="AE158" s="10">
        <f t="shared" si="103"/>
        <v>0.98400100000000001</v>
      </c>
      <c r="AF158" s="10">
        <f t="shared" si="104"/>
        <v>0.15496599999999999</v>
      </c>
      <c r="AG158" s="66">
        <f t="shared" si="105"/>
        <v>0.15496599999999999</v>
      </c>
      <c r="AH158" s="67">
        <f t="shared" si="106"/>
        <v>0</v>
      </c>
      <c r="AI158" s="68">
        <f t="shared" si="107"/>
        <v>0.15496599999999999</v>
      </c>
      <c r="AJ158">
        <v>0</v>
      </c>
      <c r="AK158">
        <v>0</v>
      </c>
      <c r="AL158" s="26">
        <f t="shared" si="108"/>
        <v>0</v>
      </c>
      <c r="AM158">
        <v>0</v>
      </c>
      <c r="AN158">
        <v>0</v>
      </c>
      <c r="AO158" s="26">
        <f t="shared" si="109"/>
        <v>0</v>
      </c>
      <c r="AP158" s="26">
        <f t="shared" si="110"/>
        <v>9969287</v>
      </c>
      <c r="AQ158" s="26">
        <f t="shared" si="111"/>
        <v>9969287</v>
      </c>
      <c r="AR158" s="69">
        <v>12826469</v>
      </c>
      <c r="AS158" s="69">
        <f t="shared" si="126"/>
        <v>9969287</v>
      </c>
      <c r="AT158" s="63">
        <v>11408078</v>
      </c>
      <c r="AU158" s="26">
        <f t="shared" si="112"/>
        <v>1438791</v>
      </c>
      <c r="AV158" s="70" t="str">
        <f t="shared" si="113"/>
        <v>No</v>
      </c>
      <c r="AW158" s="69">
        <f t="shared" si="114"/>
        <v>0</v>
      </c>
      <c r="AX158" s="71">
        <f t="shared" si="115"/>
        <v>11408078</v>
      </c>
      <c r="AY158" s="72">
        <f t="shared" si="116"/>
        <v>11408078</v>
      </c>
      <c r="AZ158" s="115">
        <f t="shared" si="117"/>
        <v>0</v>
      </c>
      <c r="BA158" s="115"/>
      <c r="BB158" s="115">
        <f t="shared" si="118"/>
        <v>12367.726338575942</v>
      </c>
      <c r="BC158" s="74"/>
      <c r="BD158" s="74"/>
      <c r="BE158" s="74">
        <f t="shared" si="119"/>
        <v>-1438791</v>
      </c>
      <c r="BF158" s="74">
        <f t="shared" si="120"/>
        <v>-1438791</v>
      </c>
      <c r="BG158" s="74">
        <f t="shared" si="120"/>
        <v>-1233187.7661000006</v>
      </c>
      <c r="BH158" s="74">
        <f t="shared" si="120"/>
        <v>-1027615.3654911313</v>
      </c>
      <c r="BI158" s="74">
        <f t="shared" si="120"/>
        <v>-822092.2923929058</v>
      </c>
      <c r="BJ158" s="74">
        <f t="shared" si="120"/>
        <v>-616569.21929467842</v>
      </c>
      <c r="BK158" s="74">
        <f t="shared" si="120"/>
        <v>-411066.69850376248</v>
      </c>
      <c r="BL158" s="74">
        <f t="shared" si="120"/>
        <v>-205533.34925188124</v>
      </c>
      <c r="BO158" s="116">
        <f t="shared" si="121"/>
        <v>0</v>
      </c>
      <c r="BP158" s="116">
        <f t="shared" si="121"/>
        <v>-205603.23389999999</v>
      </c>
      <c r="BQ158" s="116">
        <f t="shared" si="121"/>
        <v>-205572.40060887008</v>
      </c>
      <c r="BR158" s="116">
        <f t="shared" si="121"/>
        <v>-205523.07309822628</v>
      </c>
      <c r="BS158" s="116">
        <f t="shared" si="121"/>
        <v>-205523.07309822645</v>
      </c>
      <c r="BT158" s="116">
        <f t="shared" si="121"/>
        <v>-205502.52079091631</v>
      </c>
      <c r="BU158" s="116">
        <f t="shared" si="121"/>
        <v>-205533.34925188124</v>
      </c>
      <c r="BV158" s="116">
        <f t="shared" si="89"/>
        <v>-205533.34925188124</v>
      </c>
      <c r="BX158" s="74">
        <f t="shared" si="122"/>
        <v>11408078</v>
      </c>
      <c r="BY158" s="74">
        <f t="shared" si="123"/>
        <v>11202474.766100001</v>
      </c>
      <c r="BZ158" s="74">
        <f t="shared" si="123"/>
        <v>10996902.365491131</v>
      </c>
      <c r="CA158" s="74">
        <f t="shared" si="123"/>
        <v>10791379.292392906</v>
      </c>
      <c r="CB158" s="74">
        <f t="shared" si="123"/>
        <v>10585856.219294678</v>
      </c>
      <c r="CC158" s="74">
        <f t="shared" si="123"/>
        <v>10380353.698503762</v>
      </c>
      <c r="CD158" s="74">
        <f t="shared" si="123"/>
        <v>10174820.349251881</v>
      </c>
      <c r="CE158" s="74">
        <f t="shared" si="123"/>
        <v>9969287</v>
      </c>
      <c r="CG158" s="117">
        <f t="shared" si="124"/>
        <v>11408078</v>
      </c>
      <c r="CH158" s="117">
        <f t="shared" si="125"/>
        <v>11202474.766100001</v>
      </c>
      <c r="CI158" s="117">
        <f t="shared" si="125"/>
        <v>10996902.365491131</v>
      </c>
      <c r="CJ158" s="117">
        <f t="shared" si="125"/>
        <v>10791379.292392906</v>
      </c>
      <c r="CK158" s="117">
        <f t="shared" si="125"/>
        <v>10585856.219294678</v>
      </c>
      <c r="CL158" s="117">
        <f t="shared" si="125"/>
        <v>10380353.698503762</v>
      </c>
      <c r="CM158" s="117">
        <f t="shared" si="125"/>
        <v>10174820.349251881</v>
      </c>
      <c r="CN158" s="117">
        <f t="shared" si="125"/>
        <v>9969287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>
        <v>38</v>
      </c>
      <c r="H159" s="6">
        <v>133</v>
      </c>
      <c r="I159" s="2" t="s">
        <v>320</v>
      </c>
      <c r="J159" s="60"/>
      <c r="K159" s="61">
        <v>363.8</v>
      </c>
      <c r="L159"/>
      <c r="M159" s="63">
        <v>204</v>
      </c>
      <c r="N159" s="64">
        <f t="shared" si="90"/>
        <v>61.2</v>
      </c>
      <c r="O159" s="64">
        <f t="shared" si="91"/>
        <v>218.28</v>
      </c>
      <c r="P159" s="64">
        <f t="shared" si="92"/>
        <v>0</v>
      </c>
      <c r="Q159" s="64">
        <f t="shared" si="93"/>
        <v>0</v>
      </c>
      <c r="R159" s="65">
        <f t="shared" si="94"/>
        <v>0.56000000000000005</v>
      </c>
      <c r="S159" s="65">
        <f t="shared" si="95"/>
        <v>0</v>
      </c>
      <c r="T159" s="64">
        <f t="shared" si="96"/>
        <v>0</v>
      </c>
      <c r="U159" s="64">
        <f t="shared" si="97"/>
        <v>0</v>
      </c>
      <c r="V159">
        <v>8</v>
      </c>
      <c r="W159" s="64">
        <f t="shared" si="98"/>
        <v>2</v>
      </c>
      <c r="X159" s="27">
        <f t="shared" si="99"/>
        <v>61.2</v>
      </c>
      <c r="Y159" s="11">
        <f t="shared" si="100"/>
        <v>427</v>
      </c>
      <c r="Z159" s="61">
        <v>377599492.67000002</v>
      </c>
      <c r="AA159" s="63">
        <v>2945</v>
      </c>
      <c r="AB159" s="27">
        <f t="shared" si="101"/>
        <v>128217.15</v>
      </c>
      <c r="AC159" s="10">
        <f t="shared" si="102"/>
        <v>0.46536300000000003</v>
      </c>
      <c r="AD159" s="63">
        <v>89838</v>
      </c>
      <c r="AE159" s="10">
        <f t="shared" si="103"/>
        <v>0.61807900000000005</v>
      </c>
      <c r="AF159" s="10">
        <f t="shared" si="104"/>
        <v>0.48882199999999998</v>
      </c>
      <c r="AG159" s="66">
        <f t="shared" si="105"/>
        <v>0.48882199999999998</v>
      </c>
      <c r="AH159" s="67">
        <f t="shared" si="106"/>
        <v>0</v>
      </c>
      <c r="AI159" s="68">
        <f t="shared" si="107"/>
        <v>0.48882199999999998</v>
      </c>
      <c r="AJ159">
        <v>0</v>
      </c>
      <c r="AK159">
        <v>0</v>
      </c>
      <c r="AL159" s="26">
        <f t="shared" si="108"/>
        <v>0</v>
      </c>
      <c r="AM159">
        <v>70</v>
      </c>
      <c r="AN159">
        <v>4</v>
      </c>
      <c r="AO159" s="26">
        <f t="shared" si="109"/>
        <v>28000</v>
      </c>
      <c r="AP159" s="26">
        <f t="shared" si="110"/>
        <v>2405579</v>
      </c>
      <c r="AQ159" s="26">
        <f t="shared" si="111"/>
        <v>2433579</v>
      </c>
      <c r="AR159" s="69">
        <v>2612273</v>
      </c>
      <c r="AS159" s="69">
        <f t="shared" si="126"/>
        <v>2433579</v>
      </c>
      <c r="AT159" s="63">
        <v>2706745</v>
      </c>
      <c r="AU159" s="26">
        <f t="shared" si="112"/>
        <v>273166</v>
      </c>
      <c r="AV159" s="70" t="str">
        <f t="shared" si="113"/>
        <v>No</v>
      </c>
      <c r="AW159" s="69">
        <f t="shared" si="114"/>
        <v>0</v>
      </c>
      <c r="AX159" s="71">
        <f t="shared" si="115"/>
        <v>2706745</v>
      </c>
      <c r="AY159" s="72">
        <f t="shared" si="116"/>
        <v>2706745</v>
      </c>
      <c r="AZ159" s="115">
        <f t="shared" si="117"/>
        <v>0</v>
      </c>
      <c r="BA159" s="115"/>
      <c r="BB159" s="115">
        <f t="shared" si="118"/>
        <v>13527.144035184167</v>
      </c>
      <c r="BC159" s="74"/>
      <c r="BD159" s="74"/>
      <c r="BE159" s="74">
        <f t="shared" si="119"/>
        <v>-273166</v>
      </c>
      <c r="BF159" s="74">
        <f t="shared" si="120"/>
        <v>-273166</v>
      </c>
      <c r="BG159" s="74">
        <f t="shared" si="120"/>
        <v>-234130.57860000012</v>
      </c>
      <c r="BH159" s="74">
        <f t="shared" si="120"/>
        <v>-195101.01114737988</v>
      </c>
      <c r="BI159" s="74">
        <f t="shared" si="120"/>
        <v>-156080.80891790381</v>
      </c>
      <c r="BJ159" s="74">
        <f t="shared" si="120"/>
        <v>-117060.60668842774</v>
      </c>
      <c r="BK159" s="74">
        <f t="shared" si="120"/>
        <v>-78044.306479174644</v>
      </c>
      <c r="BL159" s="74">
        <f t="shared" si="120"/>
        <v>-39022.153239587322</v>
      </c>
      <c r="BO159" s="116">
        <f t="shared" si="121"/>
        <v>0</v>
      </c>
      <c r="BP159" s="116">
        <f t="shared" si="121"/>
        <v>-39035.421399999999</v>
      </c>
      <c r="BQ159" s="116">
        <f t="shared" si="121"/>
        <v>-39029.567452620016</v>
      </c>
      <c r="BR159" s="116">
        <f t="shared" si="121"/>
        <v>-39020.202229475974</v>
      </c>
      <c r="BS159" s="116">
        <f t="shared" si="121"/>
        <v>-39020.202229475952</v>
      </c>
      <c r="BT159" s="116">
        <f t="shared" si="121"/>
        <v>-39016.300209252964</v>
      </c>
      <c r="BU159" s="116">
        <f t="shared" si="121"/>
        <v>-39022.153239587322</v>
      </c>
      <c r="BV159" s="116">
        <f t="shared" si="89"/>
        <v>-39022.153239587322</v>
      </c>
      <c r="BX159" s="74">
        <f t="shared" si="122"/>
        <v>2706745</v>
      </c>
      <c r="BY159" s="74">
        <f t="shared" si="123"/>
        <v>2667709.5786000001</v>
      </c>
      <c r="BZ159" s="74">
        <f t="shared" si="123"/>
        <v>2628680.0111473799</v>
      </c>
      <c r="CA159" s="74">
        <f t="shared" si="123"/>
        <v>2589659.8089179038</v>
      </c>
      <c r="CB159" s="74">
        <f t="shared" si="123"/>
        <v>2550639.6066884277</v>
      </c>
      <c r="CC159" s="74">
        <f t="shared" si="123"/>
        <v>2511623.3064791746</v>
      </c>
      <c r="CD159" s="74">
        <f t="shared" si="123"/>
        <v>2472601.1532395873</v>
      </c>
      <c r="CE159" s="74">
        <f t="shared" si="123"/>
        <v>2433579</v>
      </c>
      <c r="CG159" s="117">
        <f t="shared" si="124"/>
        <v>2706745</v>
      </c>
      <c r="CH159" s="117">
        <f t="shared" si="125"/>
        <v>2667709.5786000001</v>
      </c>
      <c r="CI159" s="117">
        <f t="shared" si="125"/>
        <v>2628680.0111473799</v>
      </c>
      <c r="CJ159" s="117">
        <f t="shared" si="125"/>
        <v>2589659.8089179038</v>
      </c>
      <c r="CK159" s="117">
        <f t="shared" si="125"/>
        <v>2550639.6066884277</v>
      </c>
      <c r="CL159" s="117">
        <f t="shared" si="125"/>
        <v>2511623.3064791746</v>
      </c>
      <c r="CM159" s="117">
        <f t="shared" si="125"/>
        <v>2472601.1532395873</v>
      </c>
      <c r="CN159" s="117">
        <f t="shared" si="125"/>
        <v>2433579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>
        <v>34</v>
      </c>
      <c r="H160" s="6">
        <v>134</v>
      </c>
      <c r="I160" s="2" t="s">
        <v>321</v>
      </c>
      <c r="J160" s="60"/>
      <c r="K160" s="61">
        <v>1273.45</v>
      </c>
      <c r="L160"/>
      <c r="M160" s="63">
        <v>447</v>
      </c>
      <c r="N160" s="64">
        <f t="shared" si="90"/>
        <v>134.1</v>
      </c>
      <c r="O160" s="64">
        <f t="shared" si="91"/>
        <v>764.07</v>
      </c>
      <c r="P160" s="64">
        <f t="shared" si="92"/>
        <v>0</v>
      </c>
      <c r="Q160" s="64">
        <f t="shared" si="93"/>
        <v>0</v>
      </c>
      <c r="R160" s="65">
        <f t="shared" si="94"/>
        <v>0.35</v>
      </c>
      <c r="S160" s="65">
        <f t="shared" si="95"/>
        <v>0</v>
      </c>
      <c r="T160" s="64">
        <f t="shared" si="96"/>
        <v>0</v>
      </c>
      <c r="U160" s="64">
        <f t="shared" si="97"/>
        <v>0</v>
      </c>
      <c r="V160">
        <v>13</v>
      </c>
      <c r="W160" s="64">
        <f t="shared" si="98"/>
        <v>3.25</v>
      </c>
      <c r="X160" s="27">
        <f t="shared" si="99"/>
        <v>134.1</v>
      </c>
      <c r="Y160" s="11">
        <f t="shared" si="100"/>
        <v>1410.8</v>
      </c>
      <c r="Z160" s="61">
        <v>1703435014.3299999</v>
      </c>
      <c r="AA160" s="63">
        <v>11462</v>
      </c>
      <c r="AB160" s="27">
        <f t="shared" si="101"/>
        <v>148615.85999999999</v>
      </c>
      <c r="AC160" s="10">
        <f t="shared" si="102"/>
        <v>0.53939999999999999</v>
      </c>
      <c r="AD160" s="63">
        <v>97509</v>
      </c>
      <c r="AE160" s="10">
        <f t="shared" si="103"/>
        <v>0.67085399999999995</v>
      </c>
      <c r="AF160" s="10">
        <f t="shared" si="104"/>
        <v>0.42116399999999998</v>
      </c>
      <c r="AG160" s="66">
        <f t="shared" si="105"/>
        <v>0.42116399999999998</v>
      </c>
      <c r="AH160" s="67">
        <f t="shared" si="106"/>
        <v>0</v>
      </c>
      <c r="AI160" s="68">
        <f t="shared" si="107"/>
        <v>0.42116399999999998</v>
      </c>
      <c r="AJ160">
        <v>0</v>
      </c>
      <c r="AK160">
        <v>0</v>
      </c>
      <c r="AL160" s="26">
        <f t="shared" si="108"/>
        <v>0</v>
      </c>
      <c r="AM160">
        <v>0</v>
      </c>
      <c r="AN160">
        <v>0</v>
      </c>
      <c r="AO160" s="26">
        <f t="shared" si="109"/>
        <v>0</v>
      </c>
      <c r="AP160" s="26">
        <f t="shared" si="110"/>
        <v>6847903</v>
      </c>
      <c r="AQ160" s="26">
        <f t="shared" si="111"/>
        <v>6847903</v>
      </c>
      <c r="AR160" s="69">
        <v>9790490</v>
      </c>
      <c r="AS160" s="69">
        <f t="shared" si="126"/>
        <v>6847903</v>
      </c>
      <c r="AT160" s="63">
        <v>9551487</v>
      </c>
      <c r="AU160" s="26">
        <f t="shared" si="112"/>
        <v>2703584</v>
      </c>
      <c r="AV160" s="70" t="str">
        <f t="shared" si="113"/>
        <v>No</v>
      </c>
      <c r="AW160" s="69">
        <f t="shared" si="114"/>
        <v>0</v>
      </c>
      <c r="AX160" s="71">
        <f t="shared" si="115"/>
        <v>9551487</v>
      </c>
      <c r="AY160" s="72">
        <f t="shared" si="116"/>
        <v>9551487</v>
      </c>
      <c r="AZ160" s="115">
        <f t="shared" si="117"/>
        <v>0</v>
      </c>
      <c r="BA160" s="115"/>
      <c r="BB160" s="115">
        <f t="shared" si="118"/>
        <v>12768.047430209273</v>
      </c>
      <c r="BC160" s="74"/>
      <c r="BD160" s="74"/>
      <c r="BE160" s="74">
        <f t="shared" si="119"/>
        <v>-2703584</v>
      </c>
      <c r="BF160" s="74">
        <f t="shared" si="120"/>
        <v>-2703584</v>
      </c>
      <c r="BG160" s="74">
        <f t="shared" si="120"/>
        <v>-2317241.8464000002</v>
      </c>
      <c r="BH160" s="74">
        <f t="shared" si="120"/>
        <v>-1930957.6306051202</v>
      </c>
      <c r="BI160" s="74">
        <f t="shared" si="120"/>
        <v>-1544766.1044840962</v>
      </c>
      <c r="BJ160" s="74">
        <f t="shared" si="120"/>
        <v>-1158574.5783630721</v>
      </c>
      <c r="BK160" s="74">
        <f t="shared" si="120"/>
        <v>-772421.67139466014</v>
      </c>
      <c r="BL160" s="74">
        <f t="shared" si="120"/>
        <v>-386210.83569733053</v>
      </c>
      <c r="BO160" s="116">
        <f t="shared" si="121"/>
        <v>0</v>
      </c>
      <c r="BP160" s="116">
        <f t="shared" si="121"/>
        <v>-386342.15360000002</v>
      </c>
      <c r="BQ160" s="116">
        <f t="shared" si="121"/>
        <v>-386284.21579488</v>
      </c>
      <c r="BR160" s="116">
        <f t="shared" si="121"/>
        <v>-386191.52612102404</v>
      </c>
      <c r="BS160" s="116">
        <f t="shared" si="121"/>
        <v>-386191.52612102404</v>
      </c>
      <c r="BT160" s="116">
        <f t="shared" si="121"/>
        <v>-386152.90696841193</v>
      </c>
      <c r="BU160" s="116">
        <f t="shared" si="121"/>
        <v>-386210.83569733007</v>
      </c>
      <c r="BV160" s="116">
        <f t="shared" si="89"/>
        <v>-386210.83569733053</v>
      </c>
      <c r="BX160" s="74">
        <f t="shared" si="122"/>
        <v>9551487</v>
      </c>
      <c r="BY160" s="74">
        <f t="shared" si="123"/>
        <v>9165144.8464000002</v>
      </c>
      <c r="BZ160" s="74">
        <f t="shared" si="123"/>
        <v>8778860.6306051202</v>
      </c>
      <c r="CA160" s="74">
        <f t="shared" si="123"/>
        <v>8392669.1044840962</v>
      </c>
      <c r="CB160" s="74">
        <f t="shared" si="123"/>
        <v>8006477.5783630721</v>
      </c>
      <c r="CC160" s="74">
        <f t="shared" si="123"/>
        <v>7620324.6713946601</v>
      </c>
      <c r="CD160" s="74">
        <f t="shared" si="123"/>
        <v>7234113.8356973305</v>
      </c>
      <c r="CE160" s="74">
        <f t="shared" si="123"/>
        <v>6847903</v>
      </c>
      <c r="CG160" s="117">
        <f t="shared" si="124"/>
        <v>9551487</v>
      </c>
      <c r="CH160" s="117">
        <f t="shared" si="125"/>
        <v>9165144.8464000002</v>
      </c>
      <c r="CI160" s="117">
        <f t="shared" si="125"/>
        <v>8778860.6306051202</v>
      </c>
      <c r="CJ160" s="117">
        <f t="shared" si="125"/>
        <v>8392669.1044840962</v>
      </c>
      <c r="CK160" s="117">
        <f t="shared" si="125"/>
        <v>8006477.5783630721</v>
      </c>
      <c r="CL160" s="117">
        <f t="shared" si="125"/>
        <v>7620324.6713946601</v>
      </c>
      <c r="CM160" s="117">
        <f t="shared" si="125"/>
        <v>7234113.8356973305</v>
      </c>
      <c r="CN160" s="117">
        <f t="shared" si="125"/>
        <v>6847903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>
        <v>0</v>
      </c>
      <c r="H161" s="6">
        <v>135</v>
      </c>
      <c r="I161" s="2" t="s">
        <v>322</v>
      </c>
      <c r="J161" s="60"/>
      <c r="K161" s="61">
        <v>14780.92</v>
      </c>
      <c r="L161"/>
      <c r="M161" s="63">
        <v>8043</v>
      </c>
      <c r="N161" s="64">
        <f t="shared" si="90"/>
        <v>2412.9</v>
      </c>
      <c r="O161" s="64">
        <f t="shared" si="91"/>
        <v>8868.5499999999993</v>
      </c>
      <c r="P161" s="64">
        <f t="shared" si="92"/>
        <v>0</v>
      </c>
      <c r="Q161" s="64">
        <f t="shared" si="93"/>
        <v>0</v>
      </c>
      <c r="R161" s="65">
        <f t="shared" si="94"/>
        <v>0.54</v>
      </c>
      <c r="S161" s="65">
        <f t="shared" si="95"/>
        <v>0</v>
      </c>
      <c r="T161" s="64">
        <f t="shared" si="96"/>
        <v>0</v>
      </c>
      <c r="U161" s="64">
        <f t="shared" si="97"/>
        <v>0</v>
      </c>
      <c r="V161">
        <v>2883</v>
      </c>
      <c r="W161" s="64">
        <f t="shared" si="98"/>
        <v>720.75</v>
      </c>
      <c r="X161" s="27">
        <f t="shared" si="99"/>
        <v>2412.9</v>
      </c>
      <c r="Y161" s="11">
        <f t="shared" si="100"/>
        <v>17914.57</v>
      </c>
      <c r="Z161" s="61">
        <v>42852864615.669998</v>
      </c>
      <c r="AA161" s="63">
        <v>135806</v>
      </c>
      <c r="AB161" s="27">
        <f t="shared" si="101"/>
        <v>315544.71000000002</v>
      </c>
      <c r="AC161" s="10">
        <f t="shared" si="102"/>
        <v>1.1452659999999999</v>
      </c>
      <c r="AD161" s="63">
        <v>107474</v>
      </c>
      <c r="AE161" s="10">
        <f t="shared" si="103"/>
        <v>0.73941299999999999</v>
      </c>
      <c r="AF161" s="10">
        <f t="shared" si="104"/>
        <v>-2.351E-2</v>
      </c>
      <c r="AG161" s="66">
        <f t="shared" si="105"/>
        <v>0.1</v>
      </c>
      <c r="AH161" s="67">
        <f t="shared" si="106"/>
        <v>0</v>
      </c>
      <c r="AI161" s="68">
        <f t="shared" si="107"/>
        <v>0.1</v>
      </c>
      <c r="AJ161">
        <v>0</v>
      </c>
      <c r="AK161">
        <v>0</v>
      </c>
      <c r="AL161" s="26">
        <f t="shared" si="108"/>
        <v>0</v>
      </c>
      <c r="AM161">
        <v>0</v>
      </c>
      <c r="AN161">
        <v>0</v>
      </c>
      <c r="AO161" s="26">
        <f t="shared" si="109"/>
        <v>0</v>
      </c>
      <c r="AP161" s="26">
        <f t="shared" si="110"/>
        <v>20646542</v>
      </c>
      <c r="AQ161" s="26">
        <f t="shared" si="111"/>
        <v>20646542</v>
      </c>
      <c r="AR161" s="69">
        <v>10803759</v>
      </c>
      <c r="AS161" s="69">
        <f t="shared" si="126"/>
        <v>22003161</v>
      </c>
      <c r="AT161" s="63">
        <v>22003161</v>
      </c>
      <c r="AU161" s="26">
        <f t="shared" si="112"/>
        <v>1356619</v>
      </c>
      <c r="AV161" s="70" t="str">
        <f t="shared" si="113"/>
        <v>No</v>
      </c>
      <c r="AW161" s="69">
        <f t="shared" si="114"/>
        <v>0</v>
      </c>
      <c r="AX161" s="71">
        <f t="shared" si="115"/>
        <v>22003161</v>
      </c>
      <c r="AY161" s="72">
        <f t="shared" si="116"/>
        <v>22003161</v>
      </c>
      <c r="AZ161" s="115">
        <f t="shared" si="117"/>
        <v>0</v>
      </c>
      <c r="BA161" s="115"/>
      <c r="BB161" s="115">
        <f t="shared" si="118"/>
        <v>13968.374042346484</v>
      </c>
      <c r="BC161" s="74"/>
      <c r="BD161" s="74"/>
      <c r="BE161" s="74">
        <f t="shared" si="119"/>
        <v>-1356619</v>
      </c>
      <c r="BF161" s="74">
        <f t="shared" si="120"/>
        <v>-1356619</v>
      </c>
      <c r="BG161" s="74">
        <f t="shared" si="120"/>
        <v>-1356619</v>
      </c>
      <c r="BH161" s="74">
        <f t="shared" si="120"/>
        <v>-1356619</v>
      </c>
      <c r="BI161" s="74">
        <f t="shared" si="120"/>
        <v>-1356619</v>
      </c>
      <c r="BJ161" s="74">
        <f t="shared" si="120"/>
        <v>-1356619</v>
      </c>
      <c r="BK161" s="74">
        <f t="shared" si="120"/>
        <v>-1356619</v>
      </c>
      <c r="BL161" s="74">
        <f t="shared" si="120"/>
        <v>-1356619</v>
      </c>
      <c r="BO161" s="116">
        <f t="shared" si="121"/>
        <v>0</v>
      </c>
      <c r="BP161" s="116">
        <f t="shared" si="121"/>
        <v>-193860.85509999999</v>
      </c>
      <c r="BQ161" s="116">
        <f t="shared" si="121"/>
        <v>-226148.38729999997</v>
      </c>
      <c r="BR161" s="116">
        <f t="shared" si="121"/>
        <v>-271323.8</v>
      </c>
      <c r="BS161" s="116">
        <f t="shared" si="121"/>
        <v>-339154.75</v>
      </c>
      <c r="BT161" s="116">
        <f t="shared" si="121"/>
        <v>-452161.1127</v>
      </c>
      <c r="BU161" s="116">
        <f t="shared" si="121"/>
        <v>-678309.5</v>
      </c>
      <c r="BV161" s="116">
        <f t="shared" si="89"/>
        <v>-1356619</v>
      </c>
      <c r="BX161" s="74">
        <f t="shared" si="122"/>
        <v>22003161</v>
      </c>
      <c r="BY161" s="74">
        <f t="shared" si="123"/>
        <v>21809300.144900002</v>
      </c>
      <c r="BZ161" s="74">
        <f t="shared" si="123"/>
        <v>21777012.6127</v>
      </c>
      <c r="CA161" s="74">
        <f t="shared" si="123"/>
        <v>21731837.199999999</v>
      </c>
      <c r="CB161" s="74">
        <f t="shared" si="123"/>
        <v>21664006.25</v>
      </c>
      <c r="CC161" s="74">
        <f t="shared" si="123"/>
        <v>21550999.8873</v>
      </c>
      <c r="CD161" s="74">
        <f t="shared" si="123"/>
        <v>21324851.5</v>
      </c>
      <c r="CE161" s="74">
        <f t="shared" si="123"/>
        <v>20646542</v>
      </c>
      <c r="CG161" s="117">
        <f t="shared" si="124"/>
        <v>22003161</v>
      </c>
      <c r="CH161" s="117">
        <f t="shared" si="125"/>
        <v>22003161</v>
      </c>
      <c r="CI161" s="117">
        <f t="shared" si="125"/>
        <v>22003161</v>
      </c>
      <c r="CJ161" s="117">
        <f t="shared" si="125"/>
        <v>22003161</v>
      </c>
      <c r="CK161" s="117">
        <f t="shared" si="125"/>
        <v>22003161</v>
      </c>
      <c r="CL161" s="117">
        <f t="shared" si="125"/>
        <v>22003161</v>
      </c>
      <c r="CM161" s="117">
        <f t="shared" si="125"/>
        <v>22003161</v>
      </c>
      <c r="CN161" s="117">
        <f t="shared" si="125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>
        <v>24</v>
      </c>
      <c r="H162" s="6">
        <v>136</v>
      </c>
      <c r="I162" s="2" t="s">
        <v>323</v>
      </c>
      <c r="J162" s="60"/>
      <c r="K162" s="61">
        <v>401</v>
      </c>
      <c r="L162"/>
      <c r="M162" s="63">
        <v>157</v>
      </c>
      <c r="N162" s="64">
        <f t="shared" si="90"/>
        <v>47.1</v>
      </c>
      <c r="O162" s="64">
        <f t="shared" si="91"/>
        <v>240.6</v>
      </c>
      <c r="P162" s="64">
        <f t="shared" si="92"/>
        <v>0</v>
      </c>
      <c r="Q162" s="64">
        <f t="shared" si="93"/>
        <v>0</v>
      </c>
      <c r="R162" s="65">
        <f t="shared" si="94"/>
        <v>0.39</v>
      </c>
      <c r="S162" s="65">
        <f t="shared" si="95"/>
        <v>0</v>
      </c>
      <c r="T162" s="64">
        <f t="shared" si="96"/>
        <v>0</v>
      </c>
      <c r="U162" s="64">
        <f t="shared" si="97"/>
        <v>0</v>
      </c>
      <c r="V162">
        <v>1</v>
      </c>
      <c r="W162" s="64">
        <f t="shared" si="98"/>
        <v>0.25</v>
      </c>
      <c r="X162" s="27">
        <f t="shared" si="99"/>
        <v>47.1</v>
      </c>
      <c r="Y162" s="11">
        <f t="shared" si="100"/>
        <v>448.35</v>
      </c>
      <c r="Z162" s="61">
        <v>563850793.33000004</v>
      </c>
      <c r="AA162" s="63">
        <v>3601</v>
      </c>
      <c r="AB162" s="27">
        <f t="shared" si="101"/>
        <v>156581.73000000001</v>
      </c>
      <c r="AC162" s="10">
        <f t="shared" si="102"/>
        <v>0.56831200000000004</v>
      </c>
      <c r="AD162" s="63">
        <v>89167</v>
      </c>
      <c r="AE162" s="10">
        <f t="shared" si="103"/>
        <v>0.61346199999999995</v>
      </c>
      <c r="AF162" s="10">
        <f t="shared" si="104"/>
        <v>0.41814299999999999</v>
      </c>
      <c r="AG162" s="66">
        <f t="shared" si="105"/>
        <v>0.41814299999999999</v>
      </c>
      <c r="AH162" s="67">
        <f t="shared" si="106"/>
        <v>0</v>
      </c>
      <c r="AI162" s="68">
        <f t="shared" si="107"/>
        <v>0.41814299999999999</v>
      </c>
      <c r="AJ162">
        <v>0</v>
      </c>
      <c r="AK162">
        <v>0</v>
      </c>
      <c r="AL162" s="26">
        <f t="shared" si="108"/>
        <v>0</v>
      </c>
      <c r="AM162">
        <v>0</v>
      </c>
      <c r="AN162">
        <v>0</v>
      </c>
      <c r="AO162" s="26">
        <f t="shared" si="109"/>
        <v>0</v>
      </c>
      <c r="AP162" s="26">
        <f t="shared" si="110"/>
        <v>2160643</v>
      </c>
      <c r="AQ162" s="26">
        <f t="shared" si="111"/>
        <v>2160643</v>
      </c>
      <c r="AR162" s="69">
        <v>3196216</v>
      </c>
      <c r="AS162" s="69">
        <f t="shared" si="126"/>
        <v>2160643</v>
      </c>
      <c r="AT162" s="63">
        <v>3174585</v>
      </c>
      <c r="AU162" s="26">
        <f t="shared" si="112"/>
        <v>1013942</v>
      </c>
      <c r="AV162" s="70" t="str">
        <f t="shared" si="113"/>
        <v>No</v>
      </c>
      <c r="AW162" s="69">
        <f t="shared" si="114"/>
        <v>0</v>
      </c>
      <c r="AX162" s="71">
        <f t="shared" si="115"/>
        <v>3174585</v>
      </c>
      <c r="AY162" s="72">
        <f t="shared" si="116"/>
        <v>3174585</v>
      </c>
      <c r="AZ162" s="115">
        <f t="shared" si="117"/>
        <v>0</v>
      </c>
      <c r="BA162" s="115"/>
      <c r="BB162" s="115">
        <f t="shared" si="118"/>
        <v>12885.86970074813</v>
      </c>
      <c r="BC162" s="74"/>
      <c r="BD162" s="74"/>
      <c r="BE162" s="74">
        <f t="shared" si="119"/>
        <v>-1013942</v>
      </c>
      <c r="BF162" s="74">
        <f t="shared" si="120"/>
        <v>-1013942</v>
      </c>
      <c r="BG162" s="74">
        <f t="shared" si="120"/>
        <v>-869049.68820000021</v>
      </c>
      <c r="BH162" s="74">
        <f t="shared" si="120"/>
        <v>-724179.10517706024</v>
      </c>
      <c r="BI162" s="74">
        <f t="shared" si="120"/>
        <v>-579343.2841416481</v>
      </c>
      <c r="BJ162" s="74">
        <f t="shared" si="120"/>
        <v>-434507.46310623595</v>
      </c>
      <c r="BK162" s="74">
        <f t="shared" si="120"/>
        <v>-289686.12565292744</v>
      </c>
      <c r="BL162" s="74">
        <f t="shared" si="120"/>
        <v>-144843.06282646395</v>
      </c>
      <c r="BO162" s="116">
        <f t="shared" si="121"/>
        <v>0</v>
      </c>
      <c r="BP162" s="116">
        <f t="shared" si="121"/>
        <v>-144892.3118</v>
      </c>
      <c r="BQ162" s="116">
        <f t="shared" si="121"/>
        <v>-144870.58302294003</v>
      </c>
      <c r="BR162" s="116">
        <f t="shared" si="121"/>
        <v>-144835.82103541205</v>
      </c>
      <c r="BS162" s="116">
        <f t="shared" si="121"/>
        <v>-144835.82103541202</v>
      </c>
      <c r="BT162" s="116">
        <f t="shared" si="121"/>
        <v>-144821.33745330843</v>
      </c>
      <c r="BU162" s="116">
        <f t="shared" si="121"/>
        <v>-144843.06282646372</v>
      </c>
      <c r="BV162" s="116">
        <f t="shared" si="89"/>
        <v>-144843.06282646395</v>
      </c>
      <c r="BX162" s="74">
        <f t="shared" si="122"/>
        <v>3174585</v>
      </c>
      <c r="BY162" s="74">
        <f t="shared" si="123"/>
        <v>3029692.6882000002</v>
      </c>
      <c r="BZ162" s="74">
        <f t="shared" si="123"/>
        <v>2884822.1051770602</v>
      </c>
      <c r="CA162" s="74">
        <f t="shared" si="123"/>
        <v>2739986.2841416481</v>
      </c>
      <c r="CB162" s="74">
        <f t="shared" si="123"/>
        <v>2595150.463106236</v>
      </c>
      <c r="CC162" s="74">
        <f t="shared" si="123"/>
        <v>2450329.1256529274</v>
      </c>
      <c r="CD162" s="74">
        <f t="shared" si="123"/>
        <v>2305486.062826464</v>
      </c>
      <c r="CE162" s="74">
        <f t="shared" si="123"/>
        <v>2160643</v>
      </c>
      <c r="CG162" s="117">
        <f t="shared" si="124"/>
        <v>3174585</v>
      </c>
      <c r="CH162" s="117">
        <f t="shared" si="125"/>
        <v>3029692.6882000002</v>
      </c>
      <c r="CI162" s="117">
        <f t="shared" si="125"/>
        <v>2884822.1051770602</v>
      </c>
      <c r="CJ162" s="117">
        <f t="shared" si="125"/>
        <v>2739986.2841416481</v>
      </c>
      <c r="CK162" s="117">
        <f t="shared" si="125"/>
        <v>2595150.463106236</v>
      </c>
      <c r="CL162" s="117">
        <f t="shared" si="125"/>
        <v>2450329.1256529274</v>
      </c>
      <c r="CM162" s="117">
        <f t="shared" si="125"/>
        <v>2305486.062826464</v>
      </c>
      <c r="CN162" s="117">
        <f t="shared" si="125"/>
        <v>2160643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>
        <v>0</v>
      </c>
      <c r="H163" s="6">
        <v>137</v>
      </c>
      <c r="I163" s="2" t="s">
        <v>324</v>
      </c>
      <c r="J163" s="60"/>
      <c r="K163" s="61">
        <v>1685.88</v>
      </c>
      <c r="L163"/>
      <c r="M163" s="63">
        <v>394</v>
      </c>
      <c r="N163" s="64">
        <f t="shared" si="90"/>
        <v>118.2</v>
      </c>
      <c r="O163" s="64">
        <f t="shared" si="91"/>
        <v>1011.53</v>
      </c>
      <c r="P163" s="64">
        <f t="shared" si="92"/>
        <v>0</v>
      </c>
      <c r="Q163" s="64">
        <f t="shared" si="93"/>
        <v>0</v>
      </c>
      <c r="R163" s="65">
        <f t="shared" si="94"/>
        <v>0.23</v>
      </c>
      <c r="S163" s="65">
        <f t="shared" si="95"/>
        <v>0</v>
      </c>
      <c r="T163" s="64">
        <f t="shared" si="96"/>
        <v>0</v>
      </c>
      <c r="U163" s="64">
        <f t="shared" si="97"/>
        <v>0</v>
      </c>
      <c r="V163">
        <v>24</v>
      </c>
      <c r="W163" s="64">
        <f t="shared" si="98"/>
        <v>6</v>
      </c>
      <c r="X163" s="27">
        <f t="shared" si="99"/>
        <v>118.2</v>
      </c>
      <c r="Y163" s="11">
        <f t="shared" si="100"/>
        <v>1810.0800000000002</v>
      </c>
      <c r="Z163" s="61">
        <v>6296487361.6700001</v>
      </c>
      <c r="AA163" s="63">
        <v>18381</v>
      </c>
      <c r="AB163" s="27">
        <f t="shared" si="101"/>
        <v>342554.12</v>
      </c>
      <c r="AC163" s="10">
        <f t="shared" si="102"/>
        <v>1.243296</v>
      </c>
      <c r="AD163" s="63">
        <v>108922</v>
      </c>
      <c r="AE163" s="10">
        <f t="shared" si="103"/>
        <v>0.74937500000000001</v>
      </c>
      <c r="AF163" s="10">
        <f t="shared" si="104"/>
        <v>-9.5119999999999996E-2</v>
      </c>
      <c r="AG163" s="66">
        <f t="shared" si="105"/>
        <v>0.01</v>
      </c>
      <c r="AH163" s="67">
        <f t="shared" si="106"/>
        <v>0</v>
      </c>
      <c r="AI163" s="68">
        <f t="shared" si="107"/>
        <v>0.01</v>
      </c>
      <c r="AJ163">
        <v>0</v>
      </c>
      <c r="AK163">
        <v>0</v>
      </c>
      <c r="AL163" s="26">
        <f t="shared" si="108"/>
        <v>0</v>
      </c>
      <c r="AM163">
        <v>0</v>
      </c>
      <c r="AN163">
        <v>0</v>
      </c>
      <c r="AO163" s="26">
        <f t="shared" si="109"/>
        <v>0</v>
      </c>
      <c r="AP163" s="26">
        <f t="shared" si="110"/>
        <v>208612</v>
      </c>
      <c r="AQ163" s="26">
        <f t="shared" si="111"/>
        <v>208612</v>
      </c>
      <c r="AR163" s="69">
        <v>1649159</v>
      </c>
      <c r="AS163" s="69">
        <f t="shared" si="126"/>
        <v>208612</v>
      </c>
      <c r="AT163" s="63">
        <v>1073011</v>
      </c>
      <c r="AU163" s="26">
        <f t="shared" si="112"/>
        <v>864399</v>
      </c>
      <c r="AV163" s="70" t="str">
        <f t="shared" si="113"/>
        <v>No</v>
      </c>
      <c r="AW163" s="69">
        <f t="shared" si="114"/>
        <v>0</v>
      </c>
      <c r="AX163" s="71">
        <f t="shared" si="115"/>
        <v>1073011</v>
      </c>
      <c r="AY163" s="72">
        <f t="shared" si="116"/>
        <v>1073011</v>
      </c>
      <c r="AZ163" s="115">
        <f t="shared" si="117"/>
        <v>0</v>
      </c>
      <c r="BA163" s="115"/>
      <c r="BB163" s="115">
        <f t="shared" si="118"/>
        <v>12374.055092889173</v>
      </c>
      <c r="BC163" s="74"/>
      <c r="BD163" s="74"/>
      <c r="BE163" s="74">
        <f t="shared" si="119"/>
        <v>-864399</v>
      </c>
      <c r="BF163" s="74">
        <f t="shared" si="120"/>
        <v>-864399</v>
      </c>
      <c r="BG163" s="74">
        <f t="shared" si="120"/>
        <v>-740876.38289999997</v>
      </c>
      <c r="BH163" s="74">
        <f t="shared" si="120"/>
        <v>-617372.28987056995</v>
      </c>
      <c r="BI163" s="74">
        <f t="shared" si="120"/>
        <v>-493897.83189645596</v>
      </c>
      <c r="BJ163" s="74">
        <f t="shared" si="120"/>
        <v>-370423.37392234197</v>
      </c>
      <c r="BK163" s="74">
        <f t="shared" si="120"/>
        <v>-246961.26339402539</v>
      </c>
      <c r="BL163" s="74">
        <f t="shared" si="120"/>
        <v>-123480.63169701269</v>
      </c>
      <c r="BO163" s="116">
        <f t="shared" si="121"/>
        <v>0</v>
      </c>
      <c r="BP163" s="116">
        <f t="shared" si="121"/>
        <v>-123522.6171</v>
      </c>
      <c r="BQ163" s="116">
        <f t="shared" si="121"/>
        <v>-123504.09302942999</v>
      </c>
      <c r="BR163" s="116">
        <f t="shared" si="121"/>
        <v>-123474.45797411399</v>
      </c>
      <c r="BS163" s="116">
        <f t="shared" si="121"/>
        <v>-123474.45797411399</v>
      </c>
      <c r="BT163" s="116">
        <f t="shared" si="121"/>
        <v>-123462.11052831657</v>
      </c>
      <c r="BU163" s="116">
        <f t="shared" si="121"/>
        <v>-123480.63169701269</v>
      </c>
      <c r="BV163" s="116">
        <f t="shared" si="89"/>
        <v>-123480.63169701269</v>
      </c>
      <c r="BX163" s="74">
        <f t="shared" si="122"/>
        <v>1073011</v>
      </c>
      <c r="BY163" s="74">
        <f t="shared" si="123"/>
        <v>949488.38289999997</v>
      </c>
      <c r="BZ163" s="74">
        <f t="shared" si="123"/>
        <v>825984.28987056995</v>
      </c>
      <c r="CA163" s="74">
        <f t="shared" si="123"/>
        <v>702509.83189645596</v>
      </c>
      <c r="CB163" s="74">
        <f t="shared" si="123"/>
        <v>579035.37392234197</v>
      </c>
      <c r="CC163" s="74">
        <f t="shared" si="123"/>
        <v>455573.26339402539</v>
      </c>
      <c r="CD163" s="74">
        <f t="shared" si="123"/>
        <v>332092.63169701269</v>
      </c>
      <c r="CE163" s="74">
        <f t="shared" si="123"/>
        <v>208612</v>
      </c>
      <c r="CG163" s="117">
        <f t="shared" si="124"/>
        <v>1073011</v>
      </c>
      <c r="CH163" s="117">
        <f t="shared" si="125"/>
        <v>949488.38289999997</v>
      </c>
      <c r="CI163" s="117">
        <f t="shared" si="125"/>
        <v>825984.28987056995</v>
      </c>
      <c r="CJ163" s="117">
        <f t="shared" si="125"/>
        <v>702509.83189645596</v>
      </c>
      <c r="CK163" s="117">
        <f t="shared" si="125"/>
        <v>579035.37392234197</v>
      </c>
      <c r="CL163" s="117">
        <f t="shared" si="125"/>
        <v>455573.26339402539</v>
      </c>
      <c r="CM163" s="117">
        <f t="shared" si="125"/>
        <v>332092.63169701269</v>
      </c>
      <c r="CN163" s="117">
        <f t="shared" si="125"/>
        <v>208612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>
        <v>27</v>
      </c>
      <c r="H164" s="6">
        <v>138</v>
      </c>
      <c r="I164" s="2" t="s">
        <v>325</v>
      </c>
      <c r="J164" s="60"/>
      <c r="K164" s="61">
        <v>6652.05</v>
      </c>
      <c r="L164"/>
      <c r="M164" s="63">
        <v>3369</v>
      </c>
      <c r="N164" s="64">
        <f t="shared" si="90"/>
        <v>1010.7</v>
      </c>
      <c r="O164" s="64">
        <f t="shared" si="91"/>
        <v>3991.23</v>
      </c>
      <c r="P164" s="64">
        <f t="shared" si="92"/>
        <v>0</v>
      </c>
      <c r="Q164" s="64">
        <f t="shared" si="93"/>
        <v>0</v>
      </c>
      <c r="R164" s="65">
        <f t="shared" si="94"/>
        <v>0.51</v>
      </c>
      <c r="S164" s="65">
        <f t="shared" si="95"/>
        <v>0</v>
      </c>
      <c r="T164" s="64">
        <f t="shared" si="96"/>
        <v>0</v>
      </c>
      <c r="U164" s="64">
        <f t="shared" si="97"/>
        <v>0</v>
      </c>
      <c r="V164">
        <v>767</v>
      </c>
      <c r="W164" s="64">
        <f t="shared" si="98"/>
        <v>191.75</v>
      </c>
      <c r="X164" s="27">
        <f t="shared" si="99"/>
        <v>1010.7</v>
      </c>
      <c r="Y164" s="11">
        <f t="shared" si="100"/>
        <v>7854.5</v>
      </c>
      <c r="Z164" s="61">
        <v>10326347196</v>
      </c>
      <c r="AA164" s="63">
        <v>52403</v>
      </c>
      <c r="AB164" s="27">
        <f t="shared" si="101"/>
        <v>197056.41</v>
      </c>
      <c r="AC164" s="10">
        <f t="shared" si="102"/>
        <v>0.71521400000000002</v>
      </c>
      <c r="AD164" s="63">
        <v>93820</v>
      </c>
      <c r="AE164" s="10">
        <f t="shared" si="103"/>
        <v>0.64547399999999999</v>
      </c>
      <c r="AF164" s="10">
        <f t="shared" si="104"/>
        <v>0.30570799999999998</v>
      </c>
      <c r="AG164" s="66">
        <f t="shared" si="105"/>
        <v>0.30570799999999998</v>
      </c>
      <c r="AH164" s="67">
        <f t="shared" si="106"/>
        <v>0</v>
      </c>
      <c r="AI164" s="68">
        <f t="shared" si="107"/>
        <v>0.30570799999999998</v>
      </c>
      <c r="AJ164">
        <v>0</v>
      </c>
      <c r="AK164">
        <v>0</v>
      </c>
      <c r="AL164" s="26">
        <f t="shared" si="108"/>
        <v>0</v>
      </c>
      <c r="AM164">
        <v>0</v>
      </c>
      <c r="AN164">
        <v>0</v>
      </c>
      <c r="AO164" s="26">
        <f t="shared" si="109"/>
        <v>0</v>
      </c>
      <c r="AP164" s="26">
        <f t="shared" si="110"/>
        <v>27673640</v>
      </c>
      <c r="AQ164" s="26">
        <f t="shared" si="111"/>
        <v>27673640</v>
      </c>
      <c r="AR164" s="69">
        <v>21461782</v>
      </c>
      <c r="AS164" s="69">
        <f t="shared" si="126"/>
        <v>30304368</v>
      </c>
      <c r="AT164" s="63">
        <v>30304368</v>
      </c>
      <c r="AU164" s="26">
        <f t="shared" si="112"/>
        <v>2630728</v>
      </c>
      <c r="AV164" s="70" t="str">
        <f t="shared" si="113"/>
        <v>No</v>
      </c>
      <c r="AW164" s="69">
        <f t="shared" si="114"/>
        <v>0</v>
      </c>
      <c r="AX164" s="71">
        <f t="shared" si="115"/>
        <v>30304368</v>
      </c>
      <c r="AY164" s="72">
        <f t="shared" si="116"/>
        <v>30304368</v>
      </c>
      <c r="AZ164" s="115">
        <f t="shared" si="117"/>
        <v>0</v>
      </c>
      <c r="BA164" s="115"/>
      <c r="BB164" s="115">
        <f t="shared" si="118"/>
        <v>13608.303079501808</v>
      </c>
      <c r="BC164" s="74"/>
      <c r="BD164" s="74"/>
      <c r="BE164" s="74">
        <f t="shared" si="119"/>
        <v>-2630728</v>
      </c>
      <c r="BF164" s="74">
        <f t="shared" si="120"/>
        <v>-2630728</v>
      </c>
      <c r="BG164" s="74">
        <f t="shared" si="120"/>
        <v>-2630728</v>
      </c>
      <c r="BH164" s="74">
        <f t="shared" si="120"/>
        <v>-2630728</v>
      </c>
      <c r="BI164" s="74">
        <f t="shared" si="120"/>
        <v>-2630728</v>
      </c>
      <c r="BJ164" s="74">
        <f t="shared" si="120"/>
        <v>-2630728</v>
      </c>
      <c r="BK164" s="74">
        <f t="shared" si="120"/>
        <v>-2630728</v>
      </c>
      <c r="BL164" s="74">
        <f t="shared" si="120"/>
        <v>-2630728</v>
      </c>
      <c r="BO164" s="116">
        <f t="shared" si="121"/>
        <v>0</v>
      </c>
      <c r="BP164" s="116">
        <f t="shared" si="121"/>
        <v>-375931.03120000003</v>
      </c>
      <c r="BQ164" s="116">
        <f t="shared" si="121"/>
        <v>-438542.35759999999</v>
      </c>
      <c r="BR164" s="116">
        <f t="shared" si="121"/>
        <v>-526145.6</v>
      </c>
      <c r="BS164" s="116">
        <f t="shared" si="121"/>
        <v>-657682</v>
      </c>
      <c r="BT164" s="116">
        <f t="shared" si="121"/>
        <v>-876821.64240000001</v>
      </c>
      <c r="BU164" s="116">
        <f t="shared" si="121"/>
        <v>-1315364</v>
      </c>
      <c r="BV164" s="116">
        <f t="shared" si="89"/>
        <v>-2630728</v>
      </c>
      <c r="BX164" s="74">
        <f t="shared" si="122"/>
        <v>30304368</v>
      </c>
      <c r="BY164" s="74">
        <f t="shared" si="123"/>
        <v>29928436.968800001</v>
      </c>
      <c r="BZ164" s="74">
        <f t="shared" si="123"/>
        <v>29865825.6424</v>
      </c>
      <c r="CA164" s="74">
        <f t="shared" si="123"/>
        <v>29778222.399999999</v>
      </c>
      <c r="CB164" s="74">
        <f t="shared" si="123"/>
        <v>29646686</v>
      </c>
      <c r="CC164" s="74">
        <f t="shared" si="123"/>
        <v>29427546.3576</v>
      </c>
      <c r="CD164" s="74">
        <f t="shared" si="123"/>
        <v>28989004</v>
      </c>
      <c r="CE164" s="74">
        <f t="shared" si="123"/>
        <v>27673640</v>
      </c>
      <c r="CG164" s="117">
        <f t="shared" si="124"/>
        <v>30304368</v>
      </c>
      <c r="CH164" s="117">
        <f t="shared" si="125"/>
        <v>30304368</v>
      </c>
      <c r="CI164" s="117">
        <f t="shared" si="125"/>
        <v>30304368</v>
      </c>
      <c r="CJ164" s="117">
        <f t="shared" si="125"/>
        <v>30304368</v>
      </c>
      <c r="CK164" s="117">
        <f t="shared" si="125"/>
        <v>30304368</v>
      </c>
      <c r="CL164" s="117">
        <f t="shared" si="125"/>
        <v>30304368</v>
      </c>
      <c r="CM164" s="117">
        <f t="shared" si="125"/>
        <v>30304368</v>
      </c>
      <c r="CN164" s="117">
        <f t="shared" si="125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>
        <v>0</v>
      </c>
      <c r="H165" s="6">
        <v>139</v>
      </c>
      <c r="I165" s="2" t="s">
        <v>326</v>
      </c>
      <c r="J165" s="60"/>
      <c r="K165" s="61">
        <v>1904.85</v>
      </c>
      <c r="L165"/>
      <c r="M165" s="63">
        <v>313</v>
      </c>
      <c r="N165" s="64">
        <f t="shared" si="90"/>
        <v>93.9</v>
      </c>
      <c r="O165" s="64">
        <f t="shared" si="91"/>
        <v>1142.9100000000001</v>
      </c>
      <c r="P165" s="64">
        <f t="shared" si="92"/>
        <v>0</v>
      </c>
      <c r="Q165" s="64">
        <f t="shared" si="93"/>
        <v>0</v>
      </c>
      <c r="R165" s="65">
        <f t="shared" si="94"/>
        <v>0.16</v>
      </c>
      <c r="S165" s="65">
        <f t="shared" si="95"/>
        <v>0</v>
      </c>
      <c r="T165" s="64">
        <f t="shared" si="96"/>
        <v>0</v>
      </c>
      <c r="U165" s="64">
        <f t="shared" si="97"/>
        <v>0</v>
      </c>
      <c r="V165">
        <v>42</v>
      </c>
      <c r="W165" s="64">
        <f t="shared" si="98"/>
        <v>10.5</v>
      </c>
      <c r="X165" s="27">
        <f t="shared" si="99"/>
        <v>93.9</v>
      </c>
      <c r="Y165" s="11">
        <f t="shared" si="100"/>
        <v>2009.25</v>
      </c>
      <c r="Z165" s="61">
        <v>2955799556.6700001</v>
      </c>
      <c r="AA165" s="63">
        <v>15636</v>
      </c>
      <c r="AB165" s="27">
        <f t="shared" si="101"/>
        <v>189038.09</v>
      </c>
      <c r="AC165" s="10">
        <f t="shared" si="102"/>
        <v>0.68611200000000006</v>
      </c>
      <c r="AD165" s="63">
        <v>125352</v>
      </c>
      <c r="AE165" s="10">
        <f t="shared" si="103"/>
        <v>0.86241199999999996</v>
      </c>
      <c r="AF165" s="10">
        <f t="shared" si="104"/>
        <v>0.26099800000000001</v>
      </c>
      <c r="AG165" s="66">
        <f t="shared" si="105"/>
        <v>0.26099800000000001</v>
      </c>
      <c r="AH165" s="67">
        <f t="shared" si="106"/>
        <v>0</v>
      </c>
      <c r="AI165" s="68">
        <f t="shared" si="107"/>
        <v>0.26099800000000001</v>
      </c>
      <c r="AJ165">
        <v>0</v>
      </c>
      <c r="AK165">
        <v>0</v>
      </c>
      <c r="AL165" s="26">
        <f t="shared" si="108"/>
        <v>0</v>
      </c>
      <c r="AM165">
        <v>0</v>
      </c>
      <c r="AN165">
        <v>0</v>
      </c>
      <c r="AO165" s="26">
        <f t="shared" si="109"/>
        <v>0</v>
      </c>
      <c r="AP165" s="26">
        <f t="shared" si="110"/>
        <v>6043828</v>
      </c>
      <c r="AQ165" s="26">
        <f t="shared" si="111"/>
        <v>6043828</v>
      </c>
      <c r="AR165" s="69">
        <v>6221145</v>
      </c>
      <c r="AS165" s="69">
        <f t="shared" si="126"/>
        <v>6043828</v>
      </c>
      <c r="AT165" s="63">
        <v>6163712</v>
      </c>
      <c r="AU165" s="26">
        <f t="shared" si="112"/>
        <v>119884</v>
      </c>
      <c r="AV165" s="70" t="str">
        <f t="shared" si="113"/>
        <v>No</v>
      </c>
      <c r="AW165" s="69">
        <f t="shared" si="114"/>
        <v>0</v>
      </c>
      <c r="AX165" s="71">
        <f t="shared" si="115"/>
        <v>6163712</v>
      </c>
      <c r="AY165" s="72">
        <f t="shared" si="116"/>
        <v>6163712</v>
      </c>
      <c r="AZ165" s="115">
        <f t="shared" si="117"/>
        <v>0</v>
      </c>
      <c r="BA165" s="115"/>
      <c r="BB165" s="115">
        <f t="shared" si="118"/>
        <v>12156.65603590834</v>
      </c>
      <c r="BC165" s="74"/>
      <c r="BD165" s="74"/>
      <c r="BE165" s="74">
        <f t="shared" si="119"/>
        <v>-119884</v>
      </c>
      <c r="BF165" s="74">
        <f t="shared" si="120"/>
        <v>-119884</v>
      </c>
      <c r="BG165" s="74">
        <f t="shared" si="120"/>
        <v>-102752.57639999967</v>
      </c>
      <c r="BH165" s="74">
        <f t="shared" si="120"/>
        <v>-85623.721914120018</v>
      </c>
      <c r="BI165" s="74">
        <f t="shared" si="120"/>
        <v>-68498.977531296201</v>
      </c>
      <c r="BJ165" s="74">
        <f t="shared" si="120"/>
        <v>-51374.233148472384</v>
      </c>
      <c r="BK165" s="74">
        <f t="shared" si="120"/>
        <v>-34251.201240086928</v>
      </c>
      <c r="BL165" s="74">
        <f t="shared" si="120"/>
        <v>-17125.600620043464</v>
      </c>
      <c r="BO165" s="116">
        <f t="shared" si="121"/>
        <v>0</v>
      </c>
      <c r="BP165" s="116">
        <f t="shared" si="121"/>
        <v>-17131.423599999998</v>
      </c>
      <c r="BQ165" s="116">
        <f t="shared" si="121"/>
        <v>-17128.854485879943</v>
      </c>
      <c r="BR165" s="116">
        <f t="shared" si="121"/>
        <v>-17124.744382824003</v>
      </c>
      <c r="BS165" s="116">
        <f t="shared" si="121"/>
        <v>-17124.74438282405</v>
      </c>
      <c r="BT165" s="116">
        <f t="shared" si="121"/>
        <v>-17123.031908385845</v>
      </c>
      <c r="BU165" s="116">
        <f t="shared" si="121"/>
        <v>-17125.600620043464</v>
      </c>
      <c r="BV165" s="116">
        <f t="shared" si="89"/>
        <v>-17125.600620043464</v>
      </c>
      <c r="BX165" s="74">
        <f t="shared" si="122"/>
        <v>6163712</v>
      </c>
      <c r="BY165" s="74">
        <f t="shared" si="123"/>
        <v>6146580.5763999997</v>
      </c>
      <c r="BZ165" s="74">
        <f t="shared" si="123"/>
        <v>6129451.72191412</v>
      </c>
      <c r="CA165" s="74">
        <f t="shared" si="123"/>
        <v>6112326.9775312962</v>
      </c>
      <c r="CB165" s="74">
        <f t="shared" si="123"/>
        <v>6095202.2331484724</v>
      </c>
      <c r="CC165" s="74">
        <f t="shared" si="123"/>
        <v>6078079.2012400869</v>
      </c>
      <c r="CD165" s="74">
        <f t="shared" si="123"/>
        <v>6060953.6006200435</v>
      </c>
      <c r="CE165" s="74">
        <f t="shared" si="123"/>
        <v>6043828</v>
      </c>
      <c r="CG165" s="117">
        <f t="shared" si="124"/>
        <v>6163712</v>
      </c>
      <c r="CH165" s="117">
        <f t="shared" si="125"/>
        <v>6146580.5763999997</v>
      </c>
      <c r="CI165" s="117">
        <f t="shared" si="125"/>
        <v>6129451.72191412</v>
      </c>
      <c r="CJ165" s="117">
        <f t="shared" si="125"/>
        <v>6112326.9775312962</v>
      </c>
      <c r="CK165" s="117">
        <f t="shared" si="125"/>
        <v>6095202.2331484724</v>
      </c>
      <c r="CL165" s="117">
        <f t="shared" si="125"/>
        <v>6078079.2012400869</v>
      </c>
      <c r="CM165" s="117">
        <f t="shared" si="125"/>
        <v>6060953.6006200435</v>
      </c>
      <c r="CN165" s="117">
        <f t="shared" si="125"/>
        <v>6043828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>
        <v>0</v>
      </c>
      <c r="H166" s="6">
        <v>140</v>
      </c>
      <c r="I166" s="2" t="s">
        <v>327</v>
      </c>
      <c r="J166" s="60"/>
      <c r="K166" s="61">
        <v>844.21</v>
      </c>
      <c r="L166"/>
      <c r="M166" s="63">
        <v>287</v>
      </c>
      <c r="N166" s="64">
        <f t="shared" si="90"/>
        <v>86.1</v>
      </c>
      <c r="O166" s="64">
        <f t="shared" si="91"/>
        <v>506.53</v>
      </c>
      <c r="P166" s="64">
        <f t="shared" si="92"/>
        <v>0</v>
      </c>
      <c r="Q166" s="64">
        <f t="shared" si="93"/>
        <v>0</v>
      </c>
      <c r="R166" s="65">
        <f t="shared" si="94"/>
        <v>0.34</v>
      </c>
      <c r="S166" s="65">
        <f t="shared" si="95"/>
        <v>0</v>
      </c>
      <c r="T166" s="64">
        <f t="shared" si="96"/>
        <v>0</v>
      </c>
      <c r="U166" s="64">
        <f t="shared" si="97"/>
        <v>0</v>
      </c>
      <c r="V166">
        <v>14</v>
      </c>
      <c r="W166" s="64">
        <f t="shared" si="98"/>
        <v>3.5</v>
      </c>
      <c r="X166" s="27">
        <f t="shared" si="99"/>
        <v>86.1</v>
      </c>
      <c r="Y166" s="11">
        <f t="shared" si="100"/>
        <v>933.81000000000006</v>
      </c>
      <c r="Z166" s="61">
        <v>1206687948.6700001</v>
      </c>
      <c r="AA166" s="63">
        <v>7476</v>
      </c>
      <c r="AB166" s="27">
        <f t="shared" si="101"/>
        <v>161408.23000000001</v>
      </c>
      <c r="AC166" s="10">
        <f t="shared" si="102"/>
        <v>0.58582900000000004</v>
      </c>
      <c r="AD166" s="63">
        <v>104074</v>
      </c>
      <c r="AE166" s="10">
        <f t="shared" si="103"/>
        <v>0.71602100000000002</v>
      </c>
      <c r="AF166" s="10">
        <f t="shared" si="104"/>
        <v>0.37511299999999997</v>
      </c>
      <c r="AG166" s="66">
        <f t="shared" si="105"/>
        <v>0.37511299999999997</v>
      </c>
      <c r="AH166" s="67">
        <f t="shared" si="106"/>
        <v>0</v>
      </c>
      <c r="AI166" s="68">
        <f t="shared" si="107"/>
        <v>0.37511299999999997</v>
      </c>
      <c r="AJ166">
        <v>0</v>
      </c>
      <c r="AK166">
        <v>0</v>
      </c>
      <c r="AL166" s="26">
        <f t="shared" si="108"/>
        <v>0</v>
      </c>
      <c r="AM166">
        <v>0</v>
      </c>
      <c r="AN166">
        <v>0</v>
      </c>
      <c r="AO166" s="26">
        <f t="shared" si="109"/>
        <v>0</v>
      </c>
      <c r="AP166" s="26">
        <f t="shared" si="110"/>
        <v>4037026</v>
      </c>
      <c r="AQ166" s="26">
        <f t="shared" si="111"/>
        <v>4037026</v>
      </c>
      <c r="AR166" s="69">
        <v>5624815</v>
      </c>
      <c r="AS166" s="69">
        <f t="shared" si="126"/>
        <v>4037026</v>
      </c>
      <c r="AT166" s="63">
        <v>5481226</v>
      </c>
      <c r="AU166" s="26">
        <f t="shared" si="112"/>
        <v>1444200</v>
      </c>
      <c r="AV166" s="70" t="str">
        <f t="shared" si="113"/>
        <v>No</v>
      </c>
      <c r="AW166" s="69">
        <f t="shared" si="114"/>
        <v>0</v>
      </c>
      <c r="AX166" s="71">
        <f t="shared" si="115"/>
        <v>5481226</v>
      </c>
      <c r="AY166" s="72">
        <f t="shared" si="116"/>
        <v>5481226</v>
      </c>
      <c r="AZ166" s="115">
        <f t="shared" si="117"/>
        <v>0</v>
      </c>
      <c r="BA166" s="115"/>
      <c r="BB166" s="115">
        <f t="shared" si="118"/>
        <v>12748.202757607703</v>
      </c>
      <c r="BC166" s="74"/>
      <c r="BD166" s="74"/>
      <c r="BE166" s="74">
        <f t="shared" si="119"/>
        <v>-1444200</v>
      </c>
      <c r="BF166" s="74">
        <f t="shared" si="120"/>
        <v>-1444200</v>
      </c>
      <c r="BG166" s="74">
        <f t="shared" si="120"/>
        <v>-1237823.8200000003</v>
      </c>
      <c r="BH166" s="74">
        <f t="shared" si="120"/>
        <v>-1031478.5892059999</v>
      </c>
      <c r="BI166" s="74">
        <f t="shared" si="120"/>
        <v>-825182.87136480026</v>
      </c>
      <c r="BJ166" s="74">
        <f t="shared" si="120"/>
        <v>-618887.15352359973</v>
      </c>
      <c r="BK166" s="74">
        <f t="shared" si="120"/>
        <v>-412612.06525418349</v>
      </c>
      <c r="BL166" s="74">
        <f t="shared" si="120"/>
        <v>-206306.03262709174</v>
      </c>
      <c r="BO166" s="116">
        <f t="shared" si="121"/>
        <v>0</v>
      </c>
      <c r="BP166" s="116">
        <f t="shared" si="121"/>
        <v>-206376.18</v>
      </c>
      <c r="BQ166" s="116">
        <f t="shared" si="121"/>
        <v>-206345.23079400003</v>
      </c>
      <c r="BR166" s="116">
        <f t="shared" si="121"/>
        <v>-206295.71784119998</v>
      </c>
      <c r="BS166" s="116">
        <f t="shared" si="121"/>
        <v>-206295.71784120006</v>
      </c>
      <c r="BT166" s="116">
        <f t="shared" si="121"/>
        <v>-206275.08826941578</v>
      </c>
      <c r="BU166" s="116">
        <f t="shared" si="121"/>
        <v>-206306.03262709174</v>
      </c>
      <c r="BV166" s="116">
        <f t="shared" si="89"/>
        <v>-206306.03262709174</v>
      </c>
      <c r="BX166" s="74">
        <f t="shared" si="122"/>
        <v>5481226</v>
      </c>
      <c r="BY166" s="74">
        <f t="shared" si="123"/>
        <v>5274849.82</v>
      </c>
      <c r="BZ166" s="74">
        <f t="shared" si="123"/>
        <v>5068504.5892059999</v>
      </c>
      <c r="CA166" s="74">
        <f t="shared" si="123"/>
        <v>4862208.8713648003</v>
      </c>
      <c r="CB166" s="74">
        <f t="shared" si="123"/>
        <v>4655913.1535235997</v>
      </c>
      <c r="CC166" s="74">
        <f t="shared" si="123"/>
        <v>4449638.0652541835</v>
      </c>
      <c r="CD166" s="74">
        <f t="shared" si="123"/>
        <v>4243332.0326270917</v>
      </c>
      <c r="CE166" s="74">
        <f t="shared" si="123"/>
        <v>4037026</v>
      </c>
      <c r="CG166" s="117">
        <f t="shared" si="124"/>
        <v>5481226</v>
      </c>
      <c r="CH166" s="117">
        <f t="shared" si="125"/>
        <v>5274849.82</v>
      </c>
      <c r="CI166" s="117">
        <f t="shared" si="125"/>
        <v>5068504.5892059999</v>
      </c>
      <c r="CJ166" s="117">
        <f t="shared" si="125"/>
        <v>4862208.8713648003</v>
      </c>
      <c r="CK166" s="117">
        <f t="shared" si="125"/>
        <v>4655913.1535235997</v>
      </c>
      <c r="CL166" s="117">
        <f t="shared" si="125"/>
        <v>4449638.0652541835</v>
      </c>
      <c r="CM166" s="117">
        <f t="shared" si="125"/>
        <v>4243332.0326270917</v>
      </c>
      <c r="CN166" s="117">
        <f t="shared" si="125"/>
        <v>4037026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>
        <v>0</v>
      </c>
      <c r="H167" s="6">
        <v>141</v>
      </c>
      <c r="I167" s="2" t="s">
        <v>328</v>
      </c>
      <c r="J167" s="60"/>
      <c r="K167" s="61">
        <v>797.68</v>
      </c>
      <c r="L167"/>
      <c r="M167" s="63">
        <v>382</v>
      </c>
      <c r="N167" s="64">
        <f t="shared" si="90"/>
        <v>114.6</v>
      </c>
      <c r="O167" s="64">
        <f t="shared" si="91"/>
        <v>478.61</v>
      </c>
      <c r="P167" s="64">
        <f t="shared" si="92"/>
        <v>0</v>
      </c>
      <c r="Q167" s="64">
        <f t="shared" si="93"/>
        <v>0</v>
      </c>
      <c r="R167" s="65">
        <f t="shared" si="94"/>
        <v>0.48</v>
      </c>
      <c r="S167" s="65">
        <f t="shared" si="95"/>
        <v>0</v>
      </c>
      <c r="T167" s="64">
        <f t="shared" si="96"/>
        <v>0</v>
      </c>
      <c r="U167" s="64">
        <f t="shared" si="97"/>
        <v>0</v>
      </c>
      <c r="V167">
        <v>21</v>
      </c>
      <c r="W167" s="64">
        <f t="shared" si="98"/>
        <v>5.25</v>
      </c>
      <c r="X167" s="27">
        <f t="shared" si="99"/>
        <v>114.6</v>
      </c>
      <c r="Y167" s="11">
        <f t="shared" si="100"/>
        <v>917.53</v>
      </c>
      <c r="Z167" s="61">
        <v>1590747210.6700001</v>
      </c>
      <c r="AA167" s="63">
        <v>9275</v>
      </c>
      <c r="AB167" s="27">
        <f t="shared" si="101"/>
        <v>171509.13</v>
      </c>
      <c r="AC167" s="10">
        <f t="shared" si="102"/>
        <v>0.62249100000000002</v>
      </c>
      <c r="AD167" s="63">
        <v>88421</v>
      </c>
      <c r="AE167" s="10">
        <f t="shared" si="103"/>
        <v>0.60833000000000004</v>
      </c>
      <c r="AF167" s="10">
        <f t="shared" si="104"/>
        <v>0.38175700000000001</v>
      </c>
      <c r="AG167" s="66">
        <f t="shared" si="105"/>
        <v>0.38175700000000001</v>
      </c>
      <c r="AH167" s="67">
        <f t="shared" si="106"/>
        <v>0</v>
      </c>
      <c r="AI167" s="68">
        <f t="shared" si="107"/>
        <v>0.38175700000000001</v>
      </c>
      <c r="AJ167">
        <v>0</v>
      </c>
      <c r="AK167">
        <v>0</v>
      </c>
      <c r="AL167" s="26">
        <f t="shared" si="108"/>
        <v>0</v>
      </c>
      <c r="AM167">
        <v>0</v>
      </c>
      <c r="AN167">
        <v>0</v>
      </c>
      <c r="AO167" s="26">
        <f t="shared" si="109"/>
        <v>0</v>
      </c>
      <c r="AP167" s="26">
        <f t="shared" si="110"/>
        <v>4036902</v>
      </c>
      <c r="AQ167" s="26">
        <f t="shared" si="111"/>
        <v>4036902</v>
      </c>
      <c r="AR167" s="69">
        <v>7534704</v>
      </c>
      <c r="AS167" s="69">
        <f t="shared" si="126"/>
        <v>7534704</v>
      </c>
      <c r="AT167" s="63">
        <v>7534704</v>
      </c>
      <c r="AU167" s="26">
        <f t="shared" si="112"/>
        <v>3497802</v>
      </c>
      <c r="AV167" s="70" t="str">
        <f t="shared" si="113"/>
        <v>No</v>
      </c>
      <c r="AW167" s="69">
        <f t="shared" si="114"/>
        <v>0</v>
      </c>
      <c r="AX167" s="71">
        <f t="shared" si="115"/>
        <v>7534704</v>
      </c>
      <c r="AY167" s="72">
        <f t="shared" si="116"/>
        <v>7534704</v>
      </c>
      <c r="AZ167" s="115">
        <f t="shared" si="117"/>
        <v>0</v>
      </c>
      <c r="BA167" s="115"/>
      <c r="BB167" s="115">
        <f t="shared" si="118"/>
        <v>13256.61073362752</v>
      </c>
      <c r="BC167" s="74"/>
      <c r="BD167" s="74"/>
      <c r="BE167" s="74">
        <f t="shared" si="119"/>
        <v>-3497802</v>
      </c>
      <c r="BF167" s="74">
        <f t="shared" si="120"/>
        <v>-3497802</v>
      </c>
      <c r="BG167" s="74">
        <f t="shared" si="120"/>
        <v>-3497802</v>
      </c>
      <c r="BH167" s="74">
        <f t="shared" si="120"/>
        <v>-3497802</v>
      </c>
      <c r="BI167" s="74">
        <f t="shared" si="120"/>
        <v>-3497802</v>
      </c>
      <c r="BJ167" s="74">
        <f t="shared" si="120"/>
        <v>-3497802</v>
      </c>
      <c r="BK167" s="74">
        <f t="shared" si="120"/>
        <v>-3497802</v>
      </c>
      <c r="BL167" s="74">
        <f t="shared" si="120"/>
        <v>-3497802</v>
      </c>
      <c r="BO167" s="116">
        <f t="shared" si="121"/>
        <v>0</v>
      </c>
      <c r="BP167" s="116">
        <f t="shared" si="121"/>
        <v>-499835.90580000001</v>
      </c>
      <c r="BQ167" s="116">
        <f t="shared" si="121"/>
        <v>-583083.59340000001</v>
      </c>
      <c r="BR167" s="116">
        <f t="shared" si="121"/>
        <v>-699560.4</v>
      </c>
      <c r="BS167" s="116">
        <f t="shared" si="121"/>
        <v>-874450.5</v>
      </c>
      <c r="BT167" s="116">
        <f t="shared" si="121"/>
        <v>-1165817.4065999999</v>
      </c>
      <c r="BU167" s="116">
        <f t="shared" si="121"/>
        <v>-1748901</v>
      </c>
      <c r="BV167" s="116">
        <f t="shared" si="89"/>
        <v>-3497802</v>
      </c>
      <c r="BX167" s="74">
        <f t="shared" si="122"/>
        <v>7534704</v>
      </c>
      <c r="BY167" s="74">
        <f t="shared" si="123"/>
        <v>7034868.0942000002</v>
      </c>
      <c r="BZ167" s="74">
        <f t="shared" si="123"/>
        <v>6951620.4066000003</v>
      </c>
      <c r="CA167" s="74">
        <f t="shared" si="123"/>
        <v>6835143.5999999996</v>
      </c>
      <c r="CB167" s="74">
        <f t="shared" si="123"/>
        <v>6660253.5</v>
      </c>
      <c r="CC167" s="74">
        <f t="shared" si="123"/>
        <v>6368886.5933999997</v>
      </c>
      <c r="CD167" s="74">
        <f t="shared" si="123"/>
        <v>5785803</v>
      </c>
      <c r="CE167" s="74">
        <f t="shared" si="123"/>
        <v>4036902</v>
      </c>
      <c r="CG167" s="117">
        <f t="shared" si="124"/>
        <v>7534704</v>
      </c>
      <c r="CH167" s="117">
        <f t="shared" si="125"/>
        <v>7534704</v>
      </c>
      <c r="CI167" s="117">
        <f t="shared" si="125"/>
        <v>7534704</v>
      </c>
      <c r="CJ167" s="117">
        <f t="shared" si="125"/>
        <v>7534704</v>
      </c>
      <c r="CK167" s="117">
        <f t="shared" si="125"/>
        <v>7534704</v>
      </c>
      <c r="CL167" s="117">
        <f t="shared" si="125"/>
        <v>7534704</v>
      </c>
      <c r="CM167" s="117">
        <f t="shared" si="125"/>
        <v>7534704</v>
      </c>
      <c r="CN167" s="117">
        <f t="shared" si="125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>
        <v>0</v>
      </c>
      <c r="H168" s="6">
        <v>142</v>
      </c>
      <c r="I168" s="2" t="s">
        <v>329</v>
      </c>
      <c r="J168" s="60"/>
      <c r="K168" s="61">
        <v>2142.15</v>
      </c>
      <c r="L168"/>
      <c r="M168" s="63">
        <v>361</v>
      </c>
      <c r="N168" s="64">
        <f t="shared" si="90"/>
        <v>108.3</v>
      </c>
      <c r="O168" s="64">
        <f t="shared" si="91"/>
        <v>1285.29</v>
      </c>
      <c r="P168" s="64">
        <f t="shared" si="92"/>
        <v>0</v>
      </c>
      <c r="Q168" s="64">
        <f t="shared" si="93"/>
        <v>0</v>
      </c>
      <c r="R168" s="65">
        <f t="shared" si="94"/>
        <v>0.17</v>
      </c>
      <c r="S168" s="65">
        <f t="shared" si="95"/>
        <v>0</v>
      </c>
      <c r="T168" s="64">
        <f t="shared" si="96"/>
        <v>0</v>
      </c>
      <c r="U168" s="64">
        <f t="shared" si="97"/>
        <v>0</v>
      </c>
      <c r="V168">
        <v>27</v>
      </c>
      <c r="W168" s="64">
        <f t="shared" si="98"/>
        <v>6.75</v>
      </c>
      <c r="X168" s="27">
        <f t="shared" si="99"/>
        <v>108.3</v>
      </c>
      <c r="Y168" s="11">
        <f t="shared" si="100"/>
        <v>2257.2000000000003</v>
      </c>
      <c r="Z168" s="61">
        <v>2604659105</v>
      </c>
      <c r="AA168" s="63">
        <v>14556</v>
      </c>
      <c r="AB168" s="27">
        <f t="shared" si="101"/>
        <v>178940.58</v>
      </c>
      <c r="AC168" s="10">
        <f t="shared" si="102"/>
        <v>0.64946300000000001</v>
      </c>
      <c r="AD168" s="63">
        <v>132500</v>
      </c>
      <c r="AE168" s="10">
        <f t="shared" si="103"/>
        <v>0.91159000000000001</v>
      </c>
      <c r="AF168" s="10">
        <f t="shared" si="104"/>
        <v>0.271899</v>
      </c>
      <c r="AG168" s="66">
        <f t="shared" si="105"/>
        <v>0.271899</v>
      </c>
      <c r="AH168" s="67">
        <f t="shared" si="106"/>
        <v>0</v>
      </c>
      <c r="AI168" s="68">
        <f t="shared" si="107"/>
        <v>0.271899</v>
      </c>
      <c r="AJ168">
        <v>0</v>
      </c>
      <c r="AK168">
        <v>0</v>
      </c>
      <c r="AL168" s="26">
        <f t="shared" si="108"/>
        <v>0</v>
      </c>
      <c r="AM168">
        <v>0</v>
      </c>
      <c r="AN168">
        <v>0</v>
      </c>
      <c r="AO168" s="26">
        <f t="shared" si="109"/>
        <v>0</v>
      </c>
      <c r="AP168" s="26">
        <f t="shared" si="110"/>
        <v>7073243</v>
      </c>
      <c r="AQ168" s="26">
        <f t="shared" si="111"/>
        <v>7073243</v>
      </c>
      <c r="AR168" s="69">
        <v>10699177</v>
      </c>
      <c r="AS168" s="69">
        <f t="shared" si="126"/>
        <v>7073243</v>
      </c>
      <c r="AT168" s="63">
        <v>9105528</v>
      </c>
      <c r="AU168" s="26">
        <f t="shared" si="112"/>
        <v>2032285</v>
      </c>
      <c r="AV168" s="70" t="str">
        <f t="shared" si="113"/>
        <v>No</v>
      </c>
      <c r="AW168" s="69">
        <f t="shared" si="114"/>
        <v>0</v>
      </c>
      <c r="AX168" s="71">
        <f t="shared" si="115"/>
        <v>9105528</v>
      </c>
      <c r="AY168" s="72">
        <f t="shared" si="116"/>
        <v>9105528</v>
      </c>
      <c r="AZ168" s="115">
        <f t="shared" si="117"/>
        <v>0</v>
      </c>
      <c r="BA168" s="115"/>
      <c r="BB168" s="115">
        <f t="shared" si="118"/>
        <v>12143.981513899587</v>
      </c>
      <c r="BC168" s="74"/>
      <c r="BD168" s="74"/>
      <c r="BE168" s="74">
        <f t="shared" si="119"/>
        <v>-2032285</v>
      </c>
      <c r="BF168" s="74">
        <f t="shared" si="120"/>
        <v>-2032285</v>
      </c>
      <c r="BG168" s="74">
        <f t="shared" si="120"/>
        <v>-1741871.4735000003</v>
      </c>
      <c r="BH168" s="74">
        <f t="shared" si="120"/>
        <v>-1451501.4988675509</v>
      </c>
      <c r="BI168" s="74">
        <f t="shared" si="120"/>
        <v>-1161201.1990940403</v>
      </c>
      <c r="BJ168" s="74">
        <f t="shared" si="120"/>
        <v>-870900.89932052977</v>
      </c>
      <c r="BK168" s="74">
        <f t="shared" si="120"/>
        <v>-580629.6295769969</v>
      </c>
      <c r="BL168" s="74">
        <f t="shared" si="120"/>
        <v>-290314.81478849798</v>
      </c>
      <c r="BO168" s="116">
        <f t="shared" si="121"/>
        <v>0</v>
      </c>
      <c r="BP168" s="116">
        <f t="shared" si="121"/>
        <v>-290413.52649999998</v>
      </c>
      <c r="BQ168" s="116">
        <f t="shared" si="121"/>
        <v>-290369.97463245003</v>
      </c>
      <c r="BR168" s="116">
        <f t="shared" si="121"/>
        <v>-290300.2997735102</v>
      </c>
      <c r="BS168" s="116">
        <f t="shared" si="121"/>
        <v>-290300.29977351008</v>
      </c>
      <c r="BT168" s="116">
        <f t="shared" si="121"/>
        <v>-290271.26974353258</v>
      </c>
      <c r="BU168" s="116">
        <f t="shared" si="121"/>
        <v>-290314.81478849845</v>
      </c>
      <c r="BV168" s="116">
        <f t="shared" si="89"/>
        <v>-290314.81478849798</v>
      </c>
      <c r="BX168" s="74">
        <f t="shared" si="122"/>
        <v>9105528</v>
      </c>
      <c r="BY168" s="74">
        <f t="shared" si="123"/>
        <v>8815114.4735000003</v>
      </c>
      <c r="BZ168" s="74">
        <f t="shared" si="123"/>
        <v>8524744.4988675509</v>
      </c>
      <c r="CA168" s="74">
        <f t="shared" si="123"/>
        <v>8234444.1990940403</v>
      </c>
      <c r="CB168" s="74">
        <f t="shared" si="123"/>
        <v>7944143.8993205298</v>
      </c>
      <c r="CC168" s="74">
        <f t="shared" si="123"/>
        <v>7653872.6295769969</v>
      </c>
      <c r="CD168" s="74">
        <f t="shared" si="123"/>
        <v>7363557.814788498</v>
      </c>
      <c r="CE168" s="74">
        <f t="shared" si="123"/>
        <v>7073243</v>
      </c>
      <c r="CG168" s="117">
        <f t="shared" si="124"/>
        <v>9105528</v>
      </c>
      <c r="CH168" s="117">
        <f t="shared" si="125"/>
        <v>8815114.4735000003</v>
      </c>
      <c r="CI168" s="117">
        <f t="shared" si="125"/>
        <v>8524744.4988675509</v>
      </c>
      <c r="CJ168" s="117">
        <f t="shared" si="125"/>
        <v>8234444.1990940403</v>
      </c>
      <c r="CK168" s="117">
        <f t="shared" si="125"/>
        <v>7944143.8993205298</v>
      </c>
      <c r="CL168" s="117">
        <f t="shared" si="125"/>
        <v>7653872.6295769969</v>
      </c>
      <c r="CM168" s="117">
        <f t="shared" si="125"/>
        <v>7363557.814788498</v>
      </c>
      <c r="CN168" s="117">
        <f t="shared" si="125"/>
        <v>7073243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>
        <v>15</v>
      </c>
      <c r="H169" s="6">
        <v>143</v>
      </c>
      <c r="I169" s="2" t="s">
        <v>330</v>
      </c>
      <c r="J169" s="60"/>
      <c r="K169" s="61">
        <v>4121.2299999999996</v>
      </c>
      <c r="L169"/>
      <c r="M169" s="63">
        <v>2635</v>
      </c>
      <c r="N169" s="64">
        <f t="shared" si="90"/>
        <v>790.5</v>
      </c>
      <c r="O169" s="64">
        <f t="shared" si="91"/>
        <v>2472.7399999999998</v>
      </c>
      <c r="P169" s="64">
        <f t="shared" si="92"/>
        <v>162.26000000000022</v>
      </c>
      <c r="Q169" s="64">
        <f t="shared" si="93"/>
        <v>24.34</v>
      </c>
      <c r="R169" s="65">
        <f t="shared" si="94"/>
        <v>0.64</v>
      </c>
      <c r="S169" s="65">
        <f t="shared" si="95"/>
        <v>4.0000000000000036E-2</v>
      </c>
      <c r="T169" s="64">
        <f t="shared" si="96"/>
        <v>164.85</v>
      </c>
      <c r="U169" s="64">
        <f t="shared" si="97"/>
        <v>24.73</v>
      </c>
      <c r="V169">
        <v>660</v>
      </c>
      <c r="W169" s="64">
        <f t="shared" si="98"/>
        <v>165</v>
      </c>
      <c r="X169" s="27">
        <f t="shared" si="99"/>
        <v>790.5</v>
      </c>
      <c r="Y169" s="11">
        <f t="shared" si="100"/>
        <v>5101.07</v>
      </c>
      <c r="Z169" s="61">
        <v>4682267629.6700001</v>
      </c>
      <c r="AA169" s="63">
        <v>35481</v>
      </c>
      <c r="AB169" s="27">
        <f t="shared" si="101"/>
        <v>131965.49</v>
      </c>
      <c r="AC169" s="10">
        <f t="shared" si="102"/>
        <v>0.47896699999999998</v>
      </c>
      <c r="AD169" s="63">
        <v>69611</v>
      </c>
      <c r="AE169" s="10">
        <f t="shared" si="103"/>
        <v>0.47891800000000001</v>
      </c>
      <c r="AF169" s="10">
        <f t="shared" si="104"/>
        <v>0.52104799999999996</v>
      </c>
      <c r="AG169" s="66">
        <f t="shared" si="105"/>
        <v>0.52104799999999996</v>
      </c>
      <c r="AH169" s="67">
        <f t="shared" si="106"/>
        <v>0.04</v>
      </c>
      <c r="AI169" s="68">
        <f t="shared" si="107"/>
        <v>0.56104799999999999</v>
      </c>
      <c r="AJ169">
        <v>0</v>
      </c>
      <c r="AK169">
        <v>0</v>
      </c>
      <c r="AL169" s="26">
        <f t="shared" si="108"/>
        <v>0</v>
      </c>
      <c r="AM169">
        <v>0</v>
      </c>
      <c r="AN169">
        <v>0</v>
      </c>
      <c r="AO169" s="26">
        <f t="shared" si="109"/>
        <v>0</v>
      </c>
      <c r="AP169" s="26">
        <f t="shared" si="110"/>
        <v>32983918</v>
      </c>
      <c r="AQ169" s="26">
        <f t="shared" si="111"/>
        <v>32983918</v>
      </c>
      <c r="AR169" s="69">
        <v>24482865</v>
      </c>
      <c r="AS169" s="69">
        <f t="shared" si="126"/>
        <v>34701422</v>
      </c>
      <c r="AT169" s="63">
        <v>34701422</v>
      </c>
      <c r="AU169" s="26">
        <f t="shared" si="112"/>
        <v>1717504</v>
      </c>
      <c r="AV169" s="70" t="str">
        <f t="shared" si="113"/>
        <v>No</v>
      </c>
      <c r="AW169" s="69">
        <f t="shared" si="114"/>
        <v>0</v>
      </c>
      <c r="AX169" s="71">
        <f t="shared" si="115"/>
        <v>34701422</v>
      </c>
      <c r="AY169" s="72">
        <f t="shared" si="116"/>
        <v>34701422</v>
      </c>
      <c r="AZ169" s="115">
        <f t="shared" si="117"/>
        <v>0</v>
      </c>
      <c r="BA169" s="115"/>
      <c r="BB169" s="115">
        <f t="shared" si="118"/>
        <v>14265.117877429799</v>
      </c>
      <c r="BC169" s="74"/>
      <c r="BD169" s="74"/>
      <c r="BE169" s="74">
        <f t="shared" si="119"/>
        <v>-1717504</v>
      </c>
      <c r="BF169" s="74">
        <f t="shared" si="120"/>
        <v>-1717504</v>
      </c>
      <c r="BG169" s="74">
        <f t="shared" si="120"/>
        <v>-1717504</v>
      </c>
      <c r="BH169" s="74">
        <f t="shared" si="120"/>
        <v>-1717504</v>
      </c>
      <c r="BI169" s="74">
        <f t="shared" si="120"/>
        <v>-1717504</v>
      </c>
      <c r="BJ169" s="74">
        <f t="shared" si="120"/>
        <v>-1717504</v>
      </c>
      <c r="BK169" s="74">
        <f t="shared" si="120"/>
        <v>-1717504</v>
      </c>
      <c r="BL169" s="74">
        <f t="shared" si="120"/>
        <v>-1717504</v>
      </c>
      <c r="BO169" s="116">
        <f t="shared" si="121"/>
        <v>0</v>
      </c>
      <c r="BP169" s="116">
        <f t="shared" si="121"/>
        <v>-245431.3216</v>
      </c>
      <c r="BQ169" s="116">
        <f t="shared" si="121"/>
        <v>-286307.91680000001</v>
      </c>
      <c r="BR169" s="116">
        <f t="shared" si="121"/>
        <v>-343500.80000000005</v>
      </c>
      <c r="BS169" s="116">
        <f t="shared" si="121"/>
        <v>-429376</v>
      </c>
      <c r="BT169" s="116">
        <f t="shared" si="121"/>
        <v>-572444.08319999999</v>
      </c>
      <c r="BU169" s="116">
        <f t="shared" si="121"/>
        <v>-858752</v>
      </c>
      <c r="BV169" s="116">
        <f t="shared" si="89"/>
        <v>-1717504</v>
      </c>
      <c r="BX169" s="74">
        <f t="shared" si="122"/>
        <v>34701422</v>
      </c>
      <c r="BY169" s="74">
        <f t="shared" si="123"/>
        <v>34455990.678400002</v>
      </c>
      <c r="BZ169" s="74">
        <f t="shared" si="123"/>
        <v>34415114.0832</v>
      </c>
      <c r="CA169" s="74">
        <f t="shared" si="123"/>
        <v>34357921.200000003</v>
      </c>
      <c r="CB169" s="74">
        <f t="shared" si="123"/>
        <v>34272046</v>
      </c>
      <c r="CC169" s="74">
        <f t="shared" si="123"/>
        <v>34128977.9168</v>
      </c>
      <c r="CD169" s="74">
        <f t="shared" si="123"/>
        <v>33842670</v>
      </c>
      <c r="CE169" s="74">
        <f t="shared" si="123"/>
        <v>32983918</v>
      </c>
      <c r="CG169" s="117">
        <f t="shared" si="124"/>
        <v>34701422</v>
      </c>
      <c r="CH169" s="117">
        <f t="shared" si="125"/>
        <v>34701422</v>
      </c>
      <c r="CI169" s="117">
        <f t="shared" si="125"/>
        <v>34701422</v>
      </c>
      <c r="CJ169" s="117">
        <f t="shared" si="125"/>
        <v>34701422</v>
      </c>
      <c r="CK169" s="117">
        <f t="shared" si="125"/>
        <v>34701422</v>
      </c>
      <c r="CL169" s="117">
        <f t="shared" si="125"/>
        <v>34701422</v>
      </c>
      <c r="CM169" s="117">
        <f t="shared" si="125"/>
        <v>34701422</v>
      </c>
      <c r="CN169" s="117">
        <f t="shared" si="125"/>
        <v>34701422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>
        <v>0</v>
      </c>
      <c r="H170" s="6">
        <v>144</v>
      </c>
      <c r="I170" s="2" t="s">
        <v>331</v>
      </c>
      <c r="J170" s="60"/>
      <c r="K170" s="61">
        <v>6719.77</v>
      </c>
      <c r="L170"/>
      <c r="M170" s="63">
        <v>1399</v>
      </c>
      <c r="N170" s="64">
        <f t="shared" si="90"/>
        <v>419.7</v>
      </c>
      <c r="O170" s="64">
        <f t="shared" si="91"/>
        <v>4031.86</v>
      </c>
      <c r="P170" s="64">
        <f t="shared" si="92"/>
        <v>0</v>
      </c>
      <c r="Q170" s="64">
        <f t="shared" si="93"/>
        <v>0</v>
      </c>
      <c r="R170" s="65">
        <f t="shared" si="94"/>
        <v>0.21</v>
      </c>
      <c r="S170" s="65">
        <f t="shared" si="95"/>
        <v>0</v>
      </c>
      <c r="T170" s="64">
        <f t="shared" si="96"/>
        <v>0</v>
      </c>
      <c r="U170" s="64">
        <f t="shared" si="97"/>
        <v>0</v>
      </c>
      <c r="V170">
        <v>299</v>
      </c>
      <c r="W170" s="64">
        <f t="shared" si="98"/>
        <v>74.75</v>
      </c>
      <c r="X170" s="27">
        <f t="shared" si="99"/>
        <v>419.7</v>
      </c>
      <c r="Y170" s="11">
        <f t="shared" si="100"/>
        <v>7214.22</v>
      </c>
      <c r="Z170" s="61">
        <v>9121406574.3299999</v>
      </c>
      <c r="AA170" s="63">
        <v>36928</v>
      </c>
      <c r="AB170" s="27">
        <f t="shared" si="101"/>
        <v>247005.16</v>
      </c>
      <c r="AC170" s="10">
        <f t="shared" si="102"/>
        <v>0.89650300000000005</v>
      </c>
      <c r="AD170" s="63">
        <v>163227</v>
      </c>
      <c r="AE170" s="10">
        <f t="shared" si="103"/>
        <v>1.122989</v>
      </c>
      <c r="AF170" s="10">
        <f t="shared" si="104"/>
        <v>3.5550999999999999E-2</v>
      </c>
      <c r="AG170" s="66">
        <f t="shared" si="105"/>
        <v>3.5550999999999999E-2</v>
      </c>
      <c r="AH170" s="67">
        <f t="shared" si="106"/>
        <v>0</v>
      </c>
      <c r="AI170" s="68">
        <f t="shared" si="107"/>
        <v>3.5550999999999999E-2</v>
      </c>
      <c r="AJ170">
        <v>0</v>
      </c>
      <c r="AK170">
        <v>0</v>
      </c>
      <c r="AL170" s="26">
        <f t="shared" si="108"/>
        <v>0</v>
      </c>
      <c r="AM170">
        <v>0</v>
      </c>
      <c r="AN170">
        <v>0</v>
      </c>
      <c r="AO170" s="26">
        <f t="shared" si="109"/>
        <v>0</v>
      </c>
      <c r="AP170" s="26">
        <f t="shared" si="110"/>
        <v>2955848</v>
      </c>
      <c r="AQ170" s="26">
        <f t="shared" si="111"/>
        <v>2955848</v>
      </c>
      <c r="AR170" s="69">
        <v>3418401</v>
      </c>
      <c r="AS170" s="69">
        <f t="shared" si="126"/>
        <v>2955848</v>
      </c>
      <c r="AT170" s="63">
        <v>3417049</v>
      </c>
      <c r="AU170" s="26">
        <f t="shared" si="112"/>
        <v>461201</v>
      </c>
      <c r="AV170" s="70" t="str">
        <f t="shared" si="113"/>
        <v>No</v>
      </c>
      <c r="AW170" s="69">
        <f t="shared" si="114"/>
        <v>0</v>
      </c>
      <c r="AX170" s="71">
        <f t="shared" si="115"/>
        <v>3417049</v>
      </c>
      <c r="AY170" s="72">
        <f t="shared" si="116"/>
        <v>3417049</v>
      </c>
      <c r="AZ170" s="115">
        <f t="shared" si="117"/>
        <v>0</v>
      </c>
      <c r="BA170" s="115"/>
      <c r="BB170" s="115">
        <f t="shared" si="118"/>
        <v>12373.025490455773</v>
      </c>
      <c r="BC170" s="74"/>
      <c r="BD170" s="74"/>
      <c r="BE170" s="74">
        <f t="shared" si="119"/>
        <v>-461201</v>
      </c>
      <c r="BF170" s="74">
        <f t="shared" si="120"/>
        <v>-461201</v>
      </c>
      <c r="BG170" s="74">
        <f t="shared" si="120"/>
        <v>-395295.37710000016</v>
      </c>
      <c r="BH170" s="74">
        <f t="shared" si="120"/>
        <v>-329399.63773743017</v>
      </c>
      <c r="BI170" s="74">
        <f t="shared" si="120"/>
        <v>-263519.71018994413</v>
      </c>
      <c r="BJ170" s="74">
        <f t="shared" si="120"/>
        <v>-197639.7826424581</v>
      </c>
      <c r="BK170" s="74">
        <f t="shared" si="120"/>
        <v>-131766.44308772683</v>
      </c>
      <c r="BL170" s="74">
        <f t="shared" si="120"/>
        <v>-65883.221543863416</v>
      </c>
      <c r="BO170" s="116">
        <f t="shared" si="121"/>
        <v>0</v>
      </c>
      <c r="BP170" s="116">
        <f t="shared" si="121"/>
        <v>-65905.622900000002</v>
      </c>
      <c r="BQ170" s="116">
        <f t="shared" si="121"/>
        <v>-65895.739362570021</v>
      </c>
      <c r="BR170" s="116">
        <f t="shared" si="121"/>
        <v>-65879.927547486033</v>
      </c>
      <c r="BS170" s="116">
        <f t="shared" si="121"/>
        <v>-65879.927547486033</v>
      </c>
      <c r="BT170" s="116">
        <f t="shared" si="121"/>
        <v>-65873.339554731283</v>
      </c>
      <c r="BU170" s="116">
        <f t="shared" si="121"/>
        <v>-65883.221543863416</v>
      </c>
      <c r="BV170" s="116">
        <f t="shared" si="89"/>
        <v>-65883.221543863416</v>
      </c>
      <c r="BX170" s="74">
        <f t="shared" si="122"/>
        <v>3417049</v>
      </c>
      <c r="BY170" s="74">
        <f t="shared" si="123"/>
        <v>3351143.3771000002</v>
      </c>
      <c r="BZ170" s="74">
        <f t="shared" si="123"/>
        <v>3285247.6377374302</v>
      </c>
      <c r="CA170" s="74">
        <f t="shared" si="123"/>
        <v>3219367.7101899441</v>
      </c>
      <c r="CB170" s="74">
        <f t="shared" si="123"/>
        <v>3153487.7826424581</v>
      </c>
      <c r="CC170" s="74">
        <f t="shared" si="123"/>
        <v>3087614.4430877268</v>
      </c>
      <c r="CD170" s="74">
        <f t="shared" si="123"/>
        <v>3021731.2215438634</v>
      </c>
      <c r="CE170" s="74">
        <f t="shared" si="123"/>
        <v>2955848</v>
      </c>
      <c r="CG170" s="117">
        <f t="shared" si="124"/>
        <v>3417049</v>
      </c>
      <c r="CH170" s="117">
        <f t="shared" si="125"/>
        <v>3351143.3771000002</v>
      </c>
      <c r="CI170" s="117">
        <f t="shared" si="125"/>
        <v>3285247.6377374302</v>
      </c>
      <c r="CJ170" s="117">
        <f t="shared" si="125"/>
        <v>3219367.7101899441</v>
      </c>
      <c r="CK170" s="117">
        <f t="shared" si="125"/>
        <v>3153487.7826424581</v>
      </c>
      <c r="CL170" s="117">
        <f t="shared" si="125"/>
        <v>3087614.4430877268</v>
      </c>
      <c r="CM170" s="117">
        <f t="shared" si="125"/>
        <v>3021731.2215438634</v>
      </c>
      <c r="CN170" s="117">
        <f t="shared" si="125"/>
        <v>2955848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>
        <v>0</v>
      </c>
      <c r="H171" s="6">
        <v>145</v>
      </c>
      <c r="I171" s="2" t="s">
        <v>332</v>
      </c>
      <c r="J171" s="60"/>
      <c r="K171" s="61">
        <v>69</v>
      </c>
      <c r="L171"/>
      <c r="M171" s="63">
        <v>13</v>
      </c>
      <c r="N171" s="64">
        <f t="shared" si="90"/>
        <v>3.9</v>
      </c>
      <c r="O171" s="64">
        <f t="shared" si="91"/>
        <v>41.4</v>
      </c>
      <c r="P171" s="64">
        <f t="shared" si="92"/>
        <v>0</v>
      </c>
      <c r="Q171" s="64">
        <f t="shared" si="93"/>
        <v>0</v>
      </c>
      <c r="R171" s="65">
        <f t="shared" si="94"/>
        <v>0.19</v>
      </c>
      <c r="S171" s="65">
        <f t="shared" si="95"/>
        <v>0</v>
      </c>
      <c r="T171" s="64">
        <f t="shared" si="96"/>
        <v>0</v>
      </c>
      <c r="U171" s="64">
        <f t="shared" si="97"/>
        <v>0</v>
      </c>
      <c r="V171">
        <v>1</v>
      </c>
      <c r="W171" s="64">
        <f t="shared" si="98"/>
        <v>0.25</v>
      </c>
      <c r="X171" s="27">
        <f t="shared" si="99"/>
        <v>3.9</v>
      </c>
      <c r="Y171" s="11">
        <f t="shared" si="100"/>
        <v>73.150000000000006</v>
      </c>
      <c r="Z171" s="61">
        <v>195989743.66999999</v>
      </c>
      <c r="AA171" s="63">
        <v>991</v>
      </c>
      <c r="AB171" s="27">
        <f t="shared" si="101"/>
        <v>197769.67</v>
      </c>
      <c r="AC171" s="10">
        <f t="shared" si="102"/>
        <v>0.71780299999999997</v>
      </c>
      <c r="AD171" s="63">
        <v>89375</v>
      </c>
      <c r="AE171" s="10">
        <f t="shared" si="103"/>
        <v>0.61489300000000002</v>
      </c>
      <c r="AF171" s="10">
        <f t="shared" si="104"/>
        <v>0.31307000000000001</v>
      </c>
      <c r="AG171" s="66">
        <f t="shared" si="105"/>
        <v>0.31307000000000001</v>
      </c>
      <c r="AH171" s="67">
        <f t="shared" si="106"/>
        <v>0</v>
      </c>
      <c r="AI171" s="68">
        <f t="shared" si="107"/>
        <v>0.31307000000000001</v>
      </c>
      <c r="AJ171">
        <v>0</v>
      </c>
      <c r="AK171">
        <v>0</v>
      </c>
      <c r="AL171" s="26">
        <f t="shared" si="108"/>
        <v>0</v>
      </c>
      <c r="AM171">
        <v>21</v>
      </c>
      <c r="AN171">
        <v>4</v>
      </c>
      <c r="AO171" s="26">
        <f t="shared" si="109"/>
        <v>8400</v>
      </c>
      <c r="AP171" s="26">
        <f t="shared" si="110"/>
        <v>263935</v>
      </c>
      <c r="AQ171" s="26">
        <f t="shared" si="111"/>
        <v>272335</v>
      </c>
      <c r="AR171" s="69">
        <v>237166</v>
      </c>
      <c r="AS171" s="69">
        <f t="shared" si="126"/>
        <v>272335</v>
      </c>
      <c r="AT171" s="63">
        <v>211728</v>
      </c>
      <c r="AU171" s="26">
        <f t="shared" si="112"/>
        <v>60607</v>
      </c>
      <c r="AV171" s="70" t="str">
        <f t="shared" si="113"/>
        <v>Yes</v>
      </c>
      <c r="AW171" s="69">
        <f t="shared" si="114"/>
        <v>60607</v>
      </c>
      <c r="AX171" s="71">
        <f t="shared" si="115"/>
        <v>272335</v>
      </c>
      <c r="AY171" s="72">
        <f t="shared" si="116"/>
        <v>272335</v>
      </c>
      <c r="AZ171" s="115">
        <f t="shared" si="117"/>
        <v>60607</v>
      </c>
      <c r="BA171" s="115"/>
      <c r="BB171" s="115">
        <f t="shared" si="118"/>
        <v>12218.170289855074</v>
      </c>
      <c r="BC171" s="74"/>
      <c r="BD171" s="74"/>
      <c r="BE171" s="74">
        <f t="shared" si="119"/>
        <v>0</v>
      </c>
      <c r="BF171" s="74">
        <f t="shared" si="120"/>
        <v>0</v>
      </c>
      <c r="BG171" s="74">
        <f t="shared" si="120"/>
        <v>0</v>
      </c>
      <c r="BH171" s="74">
        <f t="shared" si="120"/>
        <v>0</v>
      </c>
      <c r="BI171" s="74">
        <f t="shared" si="120"/>
        <v>0</v>
      </c>
      <c r="BJ171" s="74">
        <f t="shared" si="120"/>
        <v>0</v>
      </c>
      <c r="BK171" s="74">
        <f t="shared" si="120"/>
        <v>0</v>
      </c>
      <c r="BL171" s="74">
        <f t="shared" si="120"/>
        <v>0</v>
      </c>
      <c r="BO171" s="116">
        <f t="shared" si="121"/>
        <v>0</v>
      </c>
      <c r="BP171" s="116">
        <f t="shared" si="121"/>
        <v>0</v>
      </c>
      <c r="BQ171" s="116">
        <f t="shared" si="121"/>
        <v>0</v>
      </c>
      <c r="BR171" s="116">
        <f t="shared" si="121"/>
        <v>0</v>
      </c>
      <c r="BS171" s="116">
        <f t="shared" si="121"/>
        <v>0</v>
      </c>
      <c r="BT171" s="116">
        <f t="shared" si="121"/>
        <v>0</v>
      </c>
      <c r="BU171" s="116">
        <f t="shared" si="121"/>
        <v>0</v>
      </c>
      <c r="BV171" s="116">
        <f t="shared" si="89"/>
        <v>0</v>
      </c>
      <c r="BX171" s="74">
        <f t="shared" si="122"/>
        <v>272335</v>
      </c>
      <c r="BY171" s="74">
        <f t="shared" si="123"/>
        <v>272335</v>
      </c>
      <c r="BZ171" s="74">
        <f t="shared" si="123"/>
        <v>272335</v>
      </c>
      <c r="CA171" s="74">
        <f t="shared" si="123"/>
        <v>272335</v>
      </c>
      <c r="CB171" s="74">
        <f t="shared" si="123"/>
        <v>272335</v>
      </c>
      <c r="CC171" s="74">
        <f t="shared" si="123"/>
        <v>272335</v>
      </c>
      <c r="CD171" s="74">
        <f t="shared" si="123"/>
        <v>272335</v>
      </c>
      <c r="CE171" s="74">
        <f t="shared" si="123"/>
        <v>272335</v>
      </c>
      <c r="CG171" s="117">
        <f t="shared" si="124"/>
        <v>272335</v>
      </c>
      <c r="CH171" s="117">
        <f t="shared" si="125"/>
        <v>272335</v>
      </c>
      <c r="CI171" s="117">
        <f t="shared" si="125"/>
        <v>272335</v>
      </c>
      <c r="CJ171" s="117">
        <f t="shared" si="125"/>
        <v>272335</v>
      </c>
      <c r="CK171" s="117">
        <f t="shared" si="125"/>
        <v>272335</v>
      </c>
      <c r="CL171" s="117">
        <f t="shared" si="125"/>
        <v>272335</v>
      </c>
      <c r="CM171" s="117">
        <f t="shared" si="125"/>
        <v>272335</v>
      </c>
      <c r="CN171" s="117">
        <f t="shared" si="125"/>
        <v>272335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>
        <v>16</v>
      </c>
      <c r="H172" s="6">
        <v>146</v>
      </c>
      <c r="I172" s="2" t="s">
        <v>333</v>
      </c>
      <c r="J172" s="60"/>
      <c r="K172" s="61">
        <v>3331.63</v>
      </c>
      <c r="L172"/>
      <c r="M172" s="63">
        <v>1892</v>
      </c>
      <c r="N172" s="64">
        <f t="shared" si="90"/>
        <v>567.6</v>
      </c>
      <c r="O172" s="64">
        <f t="shared" si="91"/>
        <v>1998.98</v>
      </c>
      <c r="P172" s="64">
        <f t="shared" si="92"/>
        <v>0</v>
      </c>
      <c r="Q172" s="64">
        <f t="shared" si="93"/>
        <v>0</v>
      </c>
      <c r="R172" s="65">
        <f t="shared" si="94"/>
        <v>0.56999999999999995</v>
      </c>
      <c r="S172" s="65">
        <f t="shared" si="95"/>
        <v>0</v>
      </c>
      <c r="T172" s="64">
        <f t="shared" si="96"/>
        <v>0</v>
      </c>
      <c r="U172" s="64">
        <f t="shared" si="97"/>
        <v>0</v>
      </c>
      <c r="V172">
        <v>153</v>
      </c>
      <c r="W172" s="64">
        <f t="shared" si="98"/>
        <v>38.25</v>
      </c>
      <c r="X172" s="27">
        <f t="shared" si="99"/>
        <v>567.6</v>
      </c>
      <c r="Y172" s="11">
        <f t="shared" si="100"/>
        <v>3937.48</v>
      </c>
      <c r="Z172" s="61">
        <v>3952173227.3299999</v>
      </c>
      <c r="AA172" s="63">
        <v>30377</v>
      </c>
      <c r="AB172" s="27">
        <f t="shared" si="101"/>
        <v>130104.13</v>
      </c>
      <c r="AC172" s="10">
        <f t="shared" si="102"/>
        <v>0.47221200000000002</v>
      </c>
      <c r="AD172" s="63">
        <v>80766</v>
      </c>
      <c r="AE172" s="10">
        <f t="shared" si="103"/>
        <v>0.55566400000000005</v>
      </c>
      <c r="AF172" s="10">
        <f t="shared" si="104"/>
        <v>0.50275199999999998</v>
      </c>
      <c r="AG172" s="66">
        <f t="shared" si="105"/>
        <v>0.50275199999999998</v>
      </c>
      <c r="AH172" s="67">
        <f t="shared" si="106"/>
        <v>0.03</v>
      </c>
      <c r="AI172" s="68">
        <f t="shared" si="107"/>
        <v>0.532752</v>
      </c>
      <c r="AJ172">
        <v>0</v>
      </c>
      <c r="AK172">
        <v>0</v>
      </c>
      <c r="AL172" s="26">
        <f t="shared" si="108"/>
        <v>0</v>
      </c>
      <c r="AM172">
        <v>0</v>
      </c>
      <c r="AN172">
        <v>0</v>
      </c>
      <c r="AO172" s="26">
        <f t="shared" si="109"/>
        <v>0</v>
      </c>
      <c r="AP172" s="26">
        <f t="shared" si="110"/>
        <v>24175996</v>
      </c>
      <c r="AQ172" s="26">
        <f t="shared" si="111"/>
        <v>24175996</v>
      </c>
      <c r="AR172" s="69">
        <v>19250233</v>
      </c>
      <c r="AS172" s="69">
        <f t="shared" si="126"/>
        <v>24175996</v>
      </c>
      <c r="AT172" s="63">
        <v>23512721</v>
      </c>
      <c r="AU172" s="26">
        <f t="shared" si="112"/>
        <v>663275</v>
      </c>
      <c r="AV172" s="70" t="str">
        <f t="shared" si="113"/>
        <v>Yes</v>
      </c>
      <c r="AW172" s="69">
        <f t="shared" si="114"/>
        <v>663275</v>
      </c>
      <c r="AX172" s="71">
        <f t="shared" si="115"/>
        <v>24175996</v>
      </c>
      <c r="AY172" s="72">
        <f t="shared" si="116"/>
        <v>24175996</v>
      </c>
      <c r="AZ172" s="115">
        <f t="shared" si="117"/>
        <v>663275</v>
      </c>
      <c r="BA172" s="115"/>
      <c r="BB172" s="115">
        <f t="shared" si="118"/>
        <v>13620.797327434319</v>
      </c>
      <c r="BC172" s="74"/>
      <c r="BD172" s="74"/>
      <c r="BE172" s="74">
        <f t="shared" si="119"/>
        <v>0</v>
      </c>
      <c r="BF172" s="74">
        <f t="shared" si="120"/>
        <v>0</v>
      </c>
      <c r="BG172" s="74">
        <f t="shared" si="120"/>
        <v>0</v>
      </c>
      <c r="BH172" s="74">
        <f t="shared" si="120"/>
        <v>0</v>
      </c>
      <c r="BI172" s="74">
        <f t="shared" si="120"/>
        <v>0</v>
      </c>
      <c r="BJ172" s="74">
        <f t="shared" si="120"/>
        <v>0</v>
      </c>
      <c r="BK172" s="74">
        <f t="shared" si="120"/>
        <v>0</v>
      </c>
      <c r="BL172" s="74">
        <f t="shared" si="120"/>
        <v>0</v>
      </c>
      <c r="BO172" s="116">
        <f t="shared" si="121"/>
        <v>0</v>
      </c>
      <c r="BP172" s="116">
        <f t="shared" si="121"/>
        <v>0</v>
      </c>
      <c r="BQ172" s="116">
        <f t="shared" si="121"/>
        <v>0</v>
      </c>
      <c r="BR172" s="116">
        <f t="shared" si="121"/>
        <v>0</v>
      </c>
      <c r="BS172" s="116">
        <f t="shared" si="121"/>
        <v>0</v>
      </c>
      <c r="BT172" s="116">
        <f t="shared" si="121"/>
        <v>0</v>
      </c>
      <c r="BU172" s="116">
        <f t="shared" si="121"/>
        <v>0</v>
      </c>
      <c r="BV172" s="116">
        <f t="shared" si="89"/>
        <v>0</v>
      </c>
      <c r="BX172" s="74">
        <f t="shared" si="122"/>
        <v>24175996</v>
      </c>
      <c r="BY172" s="74">
        <f t="shared" si="123"/>
        <v>24175996</v>
      </c>
      <c r="BZ172" s="74">
        <f t="shared" si="123"/>
        <v>24175996</v>
      </c>
      <c r="CA172" s="74">
        <f t="shared" si="123"/>
        <v>24175996</v>
      </c>
      <c r="CB172" s="74">
        <f t="shared" si="123"/>
        <v>24175996</v>
      </c>
      <c r="CC172" s="74">
        <f t="shared" si="123"/>
        <v>24175996</v>
      </c>
      <c r="CD172" s="74">
        <f t="shared" si="123"/>
        <v>24175996</v>
      </c>
      <c r="CE172" s="74">
        <f t="shared" si="123"/>
        <v>24175996</v>
      </c>
      <c r="CG172" s="117">
        <f t="shared" si="124"/>
        <v>24175996</v>
      </c>
      <c r="CH172" s="117">
        <f t="shared" si="125"/>
        <v>24175996</v>
      </c>
      <c r="CI172" s="117">
        <f t="shared" si="125"/>
        <v>24175996</v>
      </c>
      <c r="CJ172" s="117">
        <f t="shared" si="125"/>
        <v>24175996</v>
      </c>
      <c r="CK172" s="117">
        <f t="shared" si="125"/>
        <v>24175996</v>
      </c>
      <c r="CL172" s="117">
        <f t="shared" si="125"/>
        <v>24175996</v>
      </c>
      <c r="CM172" s="117">
        <f t="shared" si="125"/>
        <v>24175996</v>
      </c>
      <c r="CN172" s="117">
        <f t="shared" si="125"/>
        <v>24175996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>
        <v>0</v>
      </c>
      <c r="H173" s="6">
        <v>147</v>
      </c>
      <c r="I173" s="2" t="s">
        <v>334</v>
      </c>
      <c r="J173" s="60"/>
      <c r="K173" s="61">
        <v>273.81</v>
      </c>
      <c r="L173"/>
      <c r="M173" s="63">
        <v>101</v>
      </c>
      <c r="N173" s="64">
        <f t="shared" si="90"/>
        <v>30.3</v>
      </c>
      <c r="O173" s="64">
        <f t="shared" si="91"/>
        <v>164.29</v>
      </c>
      <c r="P173" s="64">
        <f t="shared" si="92"/>
        <v>0</v>
      </c>
      <c r="Q173" s="64">
        <f t="shared" si="93"/>
        <v>0</v>
      </c>
      <c r="R173" s="65">
        <f t="shared" si="94"/>
        <v>0.37</v>
      </c>
      <c r="S173" s="65">
        <f t="shared" si="95"/>
        <v>0</v>
      </c>
      <c r="T173" s="64">
        <f t="shared" si="96"/>
        <v>0</v>
      </c>
      <c r="U173" s="64">
        <f t="shared" si="97"/>
        <v>0</v>
      </c>
      <c r="V173">
        <v>6</v>
      </c>
      <c r="W173" s="64">
        <f t="shared" si="98"/>
        <v>1.5</v>
      </c>
      <c r="X173" s="27">
        <f t="shared" si="99"/>
        <v>30.3</v>
      </c>
      <c r="Y173" s="11">
        <f t="shared" si="100"/>
        <v>305.61</v>
      </c>
      <c r="Z173" s="61">
        <v>505762975.32999998</v>
      </c>
      <c r="AA173" s="63">
        <v>2587</v>
      </c>
      <c r="AB173" s="27">
        <f t="shared" si="101"/>
        <v>195501.73</v>
      </c>
      <c r="AC173" s="10">
        <f t="shared" si="102"/>
        <v>0.70957099999999995</v>
      </c>
      <c r="AD173" s="63">
        <v>92438</v>
      </c>
      <c r="AE173" s="10">
        <f t="shared" si="103"/>
        <v>0.63596600000000003</v>
      </c>
      <c r="AF173" s="10">
        <f t="shared" si="104"/>
        <v>0.31251099999999998</v>
      </c>
      <c r="AG173" s="66">
        <f t="shared" si="105"/>
        <v>0.31251099999999998</v>
      </c>
      <c r="AH173" s="67">
        <f t="shared" si="106"/>
        <v>0</v>
      </c>
      <c r="AI173" s="68">
        <f t="shared" si="107"/>
        <v>0.31251099999999998</v>
      </c>
      <c r="AJ173">
        <v>0</v>
      </c>
      <c r="AK173">
        <v>0</v>
      </c>
      <c r="AL173" s="26">
        <f t="shared" si="108"/>
        <v>0</v>
      </c>
      <c r="AM173">
        <v>27</v>
      </c>
      <c r="AN173">
        <v>4</v>
      </c>
      <c r="AO173" s="26">
        <f t="shared" si="109"/>
        <v>10800</v>
      </c>
      <c r="AP173" s="26">
        <f t="shared" si="110"/>
        <v>1100712</v>
      </c>
      <c r="AQ173" s="26">
        <f t="shared" si="111"/>
        <v>1111512</v>
      </c>
      <c r="AR173" s="69">
        <v>2502621</v>
      </c>
      <c r="AS173" s="69">
        <f t="shared" si="126"/>
        <v>1111512</v>
      </c>
      <c r="AT173" s="63">
        <v>2117243</v>
      </c>
      <c r="AU173" s="26">
        <f t="shared" si="112"/>
        <v>1005731</v>
      </c>
      <c r="AV173" s="70" t="str">
        <f t="shared" si="113"/>
        <v>No</v>
      </c>
      <c r="AW173" s="69">
        <f t="shared" si="114"/>
        <v>0</v>
      </c>
      <c r="AX173" s="71">
        <f t="shared" si="115"/>
        <v>2117243</v>
      </c>
      <c r="AY173" s="72">
        <f t="shared" si="116"/>
        <v>2117243</v>
      </c>
      <c r="AZ173" s="115">
        <f t="shared" si="117"/>
        <v>0</v>
      </c>
      <c r="BA173" s="115"/>
      <c r="BB173" s="115">
        <f t="shared" si="118"/>
        <v>12863.501150432781</v>
      </c>
      <c r="BC173" s="74"/>
      <c r="BD173" s="74"/>
      <c r="BE173" s="74">
        <f t="shared" si="119"/>
        <v>-1005731</v>
      </c>
      <c r="BF173" s="74">
        <f t="shared" si="120"/>
        <v>-1005731</v>
      </c>
      <c r="BG173" s="74">
        <f t="shared" si="120"/>
        <v>-862012.0401000001</v>
      </c>
      <c r="BH173" s="74">
        <f t="shared" si="120"/>
        <v>-718314.63301533018</v>
      </c>
      <c r="BI173" s="74">
        <f t="shared" si="120"/>
        <v>-574651.70641226415</v>
      </c>
      <c r="BJ173" s="74">
        <f t="shared" si="120"/>
        <v>-430988.77980919811</v>
      </c>
      <c r="BK173" s="74">
        <f t="shared" si="120"/>
        <v>-287340.21949879243</v>
      </c>
      <c r="BL173" s="74">
        <f t="shared" si="120"/>
        <v>-143670.10974939633</v>
      </c>
      <c r="BO173" s="116">
        <f t="shared" si="121"/>
        <v>0</v>
      </c>
      <c r="BP173" s="116">
        <f t="shared" si="121"/>
        <v>-143718.95989999999</v>
      </c>
      <c r="BQ173" s="116">
        <f t="shared" si="121"/>
        <v>-143697.40708467001</v>
      </c>
      <c r="BR173" s="116">
        <f t="shared" si="121"/>
        <v>-143662.92660306604</v>
      </c>
      <c r="BS173" s="116">
        <f t="shared" si="121"/>
        <v>-143662.92660306604</v>
      </c>
      <c r="BT173" s="116">
        <f t="shared" si="121"/>
        <v>-143648.56031040574</v>
      </c>
      <c r="BU173" s="116">
        <f t="shared" si="121"/>
        <v>-143670.10974939622</v>
      </c>
      <c r="BV173" s="116">
        <f t="shared" si="89"/>
        <v>-143670.10974939633</v>
      </c>
      <c r="BX173" s="74">
        <f t="shared" si="122"/>
        <v>2117243</v>
      </c>
      <c r="BY173" s="74">
        <f t="shared" si="123"/>
        <v>1973524.0401000001</v>
      </c>
      <c r="BZ173" s="74">
        <f t="shared" si="123"/>
        <v>1829826.6330153302</v>
      </c>
      <c r="CA173" s="74">
        <f t="shared" si="123"/>
        <v>1686163.7064122641</v>
      </c>
      <c r="CB173" s="74">
        <f t="shared" si="123"/>
        <v>1542500.7798091981</v>
      </c>
      <c r="CC173" s="74">
        <f t="shared" si="123"/>
        <v>1398852.2194987924</v>
      </c>
      <c r="CD173" s="74">
        <f t="shared" si="123"/>
        <v>1255182.1097493963</v>
      </c>
      <c r="CE173" s="74">
        <f t="shared" si="123"/>
        <v>1111512</v>
      </c>
      <c r="CG173" s="117">
        <f t="shared" si="124"/>
        <v>2117243</v>
      </c>
      <c r="CH173" s="117">
        <f t="shared" si="125"/>
        <v>1973524.0401000001</v>
      </c>
      <c r="CI173" s="117">
        <f t="shared" si="125"/>
        <v>1829826.6330153302</v>
      </c>
      <c r="CJ173" s="117">
        <f t="shared" si="125"/>
        <v>1686163.7064122641</v>
      </c>
      <c r="CK173" s="117">
        <f t="shared" si="125"/>
        <v>1542500.7798091981</v>
      </c>
      <c r="CL173" s="117">
        <f t="shared" si="125"/>
        <v>1398852.2194987924</v>
      </c>
      <c r="CM173" s="117">
        <f t="shared" si="125"/>
        <v>1255182.1097493963</v>
      </c>
      <c r="CN173" s="117">
        <f t="shared" si="125"/>
        <v>1111512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>
        <v>0</v>
      </c>
      <c r="H174" s="6">
        <v>148</v>
      </c>
      <c r="I174" s="2" t="s">
        <v>335</v>
      </c>
      <c r="J174" s="60"/>
      <c r="K174" s="61">
        <v>4890.2700000000004</v>
      </c>
      <c r="L174"/>
      <c r="M174" s="63">
        <v>1620</v>
      </c>
      <c r="N174" s="64">
        <f t="shared" si="90"/>
        <v>486</v>
      </c>
      <c r="O174" s="64">
        <f t="shared" si="91"/>
        <v>2934.16</v>
      </c>
      <c r="P174" s="64">
        <f t="shared" si="92"/>
        <v>0</v>
      </c>
      <c r="Q174" s="64">
        <f t="shared" si="93"/>
        <v>0</v>
      </c>
      <c r="R174" s="65">
        <f t="shared" si="94"/>
        <v>0.33</v>
      </c>
      <c r="S174" s="65">
        <f t="shared" si="95"/>
        <v>0</v>
      </c>
      <c r="T174" s="64">
        <f t="shared" si="96"/>
        <v>0</v>
      </c>
      <c r="U174" s="64">
        <f t="shared" si="97"/>
        <v>0</v>
      </c>
      <c r="V174">
        <v>383</v>
      </c>
      <c r="W174" s="64">
        <f t="shared" si="98"/>
        <v>95.75</v>
      </c>
      <c r="X174" s="27">
        <f t="shared" si="99"/>
        <v>486</v>
      </c>
      <c r="Y174" s="11">
        <f t="shared" si="100"/>
        <v>5472.02</v>
      </c>
      <c r="Z174" s="61">
        <v>8624598481.3299999</v>
      </c>
      <c r="AA174" s="63">
        <v>44039</v>
      </c>
      <c r="AB174" s="27">
        <f t="shared" si="101"/>
        <v>195840.02</v>
      </c>
      <c r="AC174" s="10">
        <f t="shared" si="102"/>
        <v>0.71079899999999996</v>
      </c>
      <c r="AD174" s="63">
        <v>101572</v>
      </c>
      <c r="AE174" s="10">
        <f t="shared" si="103"/>
        <v>0.69880799999999998</v>
      </c>
      <c r="AF174" s="10">
        <f t="shared" si="104"/>
        <v>0.292798</v>
      </c>
      <c r="AG174" s="66">
        <f t="shared" si="105"/>
        <v>0.292798</v>
      </c>
      <c r="AH174" s="67">
        <f t="shared" si="106"/>
        <v>0</v>
      </c>
      <c r="AI174" s="68">
        <f t="shared" si="107"/>
        <v>0.292798</v>
      </c>
      <c r="AJ174">
        <v>0</v>
      </c>
      <c r="AK174">
        <v>0</v>
      </c>
      <c r="AL174" s="26">
        <f t="shared" si="108"/>
        <v>0</v>
      </c>
      <c r="AM174">
        <v>0</v>
      </c>
      <c r="AN174">
        <v>0</v>
      </c>
      <c r="AO174" s="26">
        <f t="shared" si="109"/>
        <v>0</v>
      </c>
      <c r="AP174" s="26">
        <f t="shared" si="110"/>
        <v>18465315</v>
      </c>
      <c r="AQ174" s="26">
        <f t="shared" si="111"/>
        <v>18465315</v>
      </c>
      <c r="AR174" s="69">
        <v>21301522</v>
      </c>
      <c r="AS174" s="69">
        <f t="shared" si="126"/>
        <v>18465315</v>
      </c>
      <c r="AT174" s="63">
        <v>21286162</v>
      </c>
      <c r="AU174" s="26">
        <f t="shared" si="112"/>
        <v>2820847</v>
      </c>
      <c r="AV174" s="70" t="str">
        <f t="shared" si="113"/>
        <v>No</v>
      </c>
      <c r="AW174" s="69">
        <f t="shared" si="114"/>
        <v>0</v>
      </c>
      <c r="AX174" s="71">
        <f t="shared" si="115"/>
        <v>21286162</v>
      </c>
      <c r="AY174" s="72">
        <f t="shared" si="116"/>
        <v>21286162</v>
      </c>
      <c r="AZ174" s="115">
        <f t="shared" si="117"/>
        <v>0</v>
      </c>
      <c r="BA174" s="115"/>
      <c r="BB174" s="115">
        <f t="shared" si="118"/>
        <v>12896.022203273031</v>
      </c>
      <c r="BC174" s="74"/>
      <c r="BD174" s="74"/>
      <c r="BE174" s="74">
        <f t="shared" si="119"/>
        <v>-2820847</v>
      </c>
      <c r="BF174" s="74">
        <f t="shared" si="120"/>
        <v>-2820847</v>
      </c>
      <c r="BG174" s="74">
        <f t="shared" si="120"/>
        <v>-2417747.9637000002</v>
      </c>
      <c r="BH174" s="74">
        <f t="shared" si="120"/>
        <v>-2014709.3781512119</v>
      </c>
      <c r="BI174" s="74">
        <f t="shared" si="120"/>
        <v>-1611767.502520971</v>
      </c>
      <c r="BJ174" s="74">
        <f t="shared" si="120"/>
        <v>-1208825.6268907264</v>
      </c>
      <c r="BK174" s="74">
        <f t="shared" si="120"/>
        <v>-805924.04544804618</v>
      </c>
      <c r="BL174" s="74">
        <f t="shared" si="120"/>
        <v>-402962.02272402495</v>
      </c>
      <c r="BO174" s="116">
        <f t="shared" si="121"/>
        <v>0</v>
      </c>
      <c r="BP174" s="116">
        <f t="shared" si="121"/>
        <v>-403099.03629999998</v>
      </c>
      <c r="BQ174" s="116">
        <f t="shared" si="121"/>
        <v>-403038.58554879</v>
      </c>
      <c r="BR174" s="116">
        <f t="shared" si="121"/>
        <v>-402941.8756302424</v>
      </c>
      <c r="BS174" s="116">
        <f t="shared" si="121"/>
        <v>-402941.87563024275</v>
      </c>
      <c r="BT174" s="116">
        <f t="shared" si="121"/>
        <v>-402901.5814426791</v>
      </c>
      <c r="BU174" s="116">
        <f t="shared" si="121"/>
        <v>-402962.02272402309</v>
      </c>
      <c r="BV174" s="116">
        <f t="shared" si="89"/>
        <v>-402962.02272402495</v>
      </c>
      <c r="BX174" s="74">
        <f t="shared" si="122"/>
        <v>21286162</v>
      </c>
      <c r="BY174" s="74">
        <f t="shared" si="123"/>
        <v>20883062.9637</v>
      </c>
      <c r="BZ174" s="74">
        <f t="shared" si="123"/>
        <v>20480024.378151212</v>
      </c>
      <c r="CA174" s="74">
        <f t="shared" si="123"/>
        <v>20077082.502520971</v>
      </c>
      <c r="CB174" s="74">
        <f t="shared" si="123"/>
        <v>19674140.626890726</v>
      </c>
      <c r="CC174" s="74">
        <f t="shared" si="123"/>
        <v>19271239.045448046</v>
      </c>
      <c r="CD174" s="74">
        <f t="shared" si="123"/>
        <v>18868277.022724025</v>
      </c>
      <c r="CE174" s="74">
        <f t="shared" si="123"/>
        <v>18465315</v>
      </c>
      <c r="CG174" s="117">
        <f t="shared" si="124"/>
        <v>21286162</v>
      </c>
      <c r="CH174" s="117">
        <f t="shared" si="125"/>
        <v>20883062.9637</v>
      </c>
      <c r="CI174" s="117">
        <f t="shared" si="125"/>
        <v>20480024.378151212</v>
      </c>
      <c r="CJ174" s="117">
        <f t="shared" si="125"/>
        <v>20077082.502520971</v>
      </c>
      <c r="CK174" s="117">
        <f t="shared" si="125"/>
        <v>19674140.626890726</v>
      </c>
      <c r="CL174" s="117">
        <f t="shared" si="125"/>
        <v>19271239.045448046</v>
      </c>
      <c r="CM174" s="117">
        <f t="shared" si="125"/>
        <v>18868277.022724025</v>
      </c>
      <c r="CN174" s="117">
        <f t="shared" si="125"/>
        <v>18465315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>
        <v>0</v>
      </c>
      <c r="H175" s="6">
        <v>149</v>
      </c>
      <c r="I175" s="2" t="s">
        <v>336</v>
      </c>
      <c r="J175" s="60"/>
      <c r="K175" s="61">
        <v>122.49</v>
      </c>
      <c r="L175"/>
      <c r="M175" s="63">
        <v>27</v>
      </c>
      <c r="N175" s="64">
        <f t="shared" si="90"/>
        <v>8.1</v>
      </c>
      <c r="O175" s="64">
        <f t="shared" si="91"/>
        <v>73.489999999999995</v>
      </c>
      <c r="P175" s="64">
        <f t="shared" si="92"/>
        <v>0</v>
      </c>
      <c r="Q175" s="64">
        <f t="shared" si="93"/>
        <v>0</v>
      </c>
      <c r="R175" s="65">
        <f t="shared" si="94"/>
        <v>0.22</v>
      </c>
      <c r="S175" s="65">
        <f t="shared" si="95"/>
        <v>0</v>
      </c>
      <c r="T175" s="64">
        <f t="shared" si="96"/>
        <v>0</v>
      </c>
      <c r="U175" s="64">
        <f t="shared" si="97"/>
        <v>0</v>
      </c>
      <c r="V175">
        <v>0</v>
      </c>
      <c r="W175" s="64">
        <f t="shared" si="98"/>
        <v>0</v>
      </c>
      <c r="X175" s="27">
        <f t="shared" si="99"/>
        <v>8.1</v>
      </c>
      <c r="Y175" s="11">
        <f t="shared" si="100"/>
        <v>130.59</v>
      </c>
      <c r="Z175" s="61">
        <v>795420643.33000004</v>
      </c>
      <c r="AA175" s="63">
        <v>1474</v>
      </c>
      <c r="AB175" s="27">
        <f t="shared" si="101"/>
        <v>539634.09</v>
      </c>
      <c r="AC175" s="10">
        <f t="shared" si="102"/>
        <v>1.958596</v>
      </c>
      <c r="AD175" s="63">
        <v>119167</v>
      </c>
      <c r="AE175" s="10">
        <f t="shared" si="103"/>
        <v>0.81986000000000003</v>
      </c>
      <c r="AF175" s="10">
        <f t="shared" si="104"/>
        <v>-0.61697500000000005</v>
      </c>
      <c r="AG175" s="66">
        <f t="shared" si="105"/>
        <v>0.01</v>
      </c>
      <c r="AH175" s="67">
        <f t="shared" si="106"/>
        <v>0</v>
      </c>
      <c r="AI175" s="68">
        <f t="shared" si="107"/>
        <v>0.01</v>
      </c>
      <c r="AJ175">
        <v>122</v>
      </c>
      <c r="AK175">
        <v>13</v>
      </c>
      <c r="AL175" s="26">
        <f t="shared" si="108"/>
        <v>158600</v>
      </c>
      <c r="AM175">
        <v>0</v>
      </c>
      <c r="AN175">
        <v>0</v>
      </c>
      <c r="AO175" s="26">
        <f t="shared" si="109"/>
        <v>0</v>
      </c>
      <c r="AP175" s="26">
        <f t="shared" si="110"/>
        <v>15050</v>
      </c>
      <c r="AQ175" s="26">
        <f t="shared" si="111"/>
        <v>173650</v>
      </c>
      <c r="AR175" s="69">
        <v>33205</v>
      </c>
      <c r="AS175" s="69">
        <f t="shared" si="126"/>
        <v>173650</v>
      </c>
      <c r="AT175" s="63">
        <v>173740</v>
      </c>
      <c r="AU175" s="26">
        <f t="shared" si="112"/>
        <v>90</v>
      </c>
      <c r="AV175" s="70" t="str">
        <f t="shared" si="113"/>
        <v>No</v>
      </c>
      <c r="AW175" s="69">
        <f t="shared" si="114"/>
        <v>0</v>
      </c>
      <c r="AX175" s="71">
        <f t="shared" si="115"/>
        <v>173740</v>
      </c>
      <c r="AY175" s="72">
        <f t="shared" si="116"/>
        <v>173740</v>
      </c>
      <c r="AZ175" s="115">
        <f t="shared" si="117"/>
        <v>0</v>
      </c>
      <c r="BA175" s="115"/>
      <c r="BB175" s="115">
        <f t="shared" si="118"/>
        <v>12287.123438648054</v>
      </c>
      <c r="BC175" s="74"/>
      <c r="BD175" s="74"/>
      <c r="BE175" s="74">
        <f t="shared" si="119"/>
        <v>-90</v>
      </c>
      <c r="BF175" s="74">
        <f t="shared" si="120"/>
        <v>-90</v>
      </c>
      <c r="BG175" s="74">
        <f t="shared" si="120"/>
        <v>-77.138999999995576</v>
      </c>
      <c r="BH175" s="74">
        <f t="shared" si="120"/>
        <v>-64.279928700008895</v>
      </c>
      <c r="BI175" s="74">
        <f t="shared" si="120"/>
        <v>-51.423942960012937</v>
      </c>
      <c r="BJ175" s="74">
        <f t="shared" si="120"/>
        <v>-38.567957220016979</v>
      </c>
      <c r="BK175" s="74">
        <f t="shared" si="120"/>
        <v>-25.713257078576135</v>
      </c>
      <c r="BL175" s="74">
        <f t="shared" si="120"/>
        <v>-12.856628539273515</v>
      </c>
      <c r="BO175" s="116">
        <f t="shared" si="121"/>
        <v>0</v>
      </c>
      <c r="BP175" s="116">
        <f t="shared" si="121"/>
        <v>-12.861000000000001</v>
      </c>
      <c r="BQ175" s="116">
        <f t="shared" si="121"/>
        <v>-12.859071299999261</v>
      </c>
      <c r="BR175" s="116">
        <f t="shared" si="121"/>
        <v>-12.855985740001779</v>
      </c>
      <c r="BS175" s="116">
        <f t="shared" si="121"/>
        <v>-12.855985740003234</v>
      </c>
      <c r="BT175" s="116">
        <f t="shared" si="121"/>
        <v>-12.854700141431659</v>
      </c>
      <c r="BU175" s="116">
        <f t="shared" si="121"/>
        <v>-12.856628539288067</v>
      </c>
      <c r="BV175" s="116">
        <f t="shared" si="89"/>
        <v>-12.856628539273515</v>
      </c>
      <c r="BX175" s="74">
        <f t="shared" si="122"/>
        <v>173740</v>
      </c>
      <c r="BY175" s="74">
        <f t="shared" si="123"/>
        <v>173727.139</v>
      </c>
      <c r="BZ175" s="74">
        <f t="shared" si="123"/>
        <v>173714.27992870001</v>
      </c>
      <c r="CA175" s="74">
        <f t="shared" si="123"/>
        <v>173701.42394296001</v>
      </c>
      <c r="CB175" s="74">
        <f t="shared" si="123"/>
        <v>173688.56795722002</v>
      </c>
      <c r="CC175" s="74">
        <f t="shared" si="123"/>
        <v>173675.71325707858</v>
      </c>
      <c r="CD175" s="74">
        <f t="shared" si="123"/>
        <v>173662.85662853927</v>
      </c>
      <c r="CE175" s="74">
        <f t="shared" si="123"/>
        <v>173650</v>
      </c>
      <c r="CG175" s="117">
        <f t="shared" si="124"/>
        <v>173740</v>
      </c>
      <c r="CH175" s="117">
        <f t="shared" si="125"/>
        <v>173727.139</v>
      </c>
      <c r="CI175" s="117">
        <f t="shared" si="125"/>
        <v>173714.27992870001</v>
      </c>
      <c r="CJ175" s="117">
        <f t="shared" si="125"/>
        <v>173701.42394296001</v>
      </c>
      <c r="CK175" s="117">
        <f t="shared" si="125"/>
        <v>173688.56795722002</v>
      </c>
      <c r="CL175" s="117">
        <f t="shared" si="125"/>
        <v>173675.71325707858</v>
      </c>
      <c r="CM175" s="117">
        <f t="shared" si="125"/>
        <v>173662.85662853927</v>
      </c>
      <c r="CN175" s="117">
        <f t="shared" si="125"/>
        <v>173650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>
        <v>0</v>
      </c>
      <c r="H176" s="6">
        <v>150</v>
      </c>
      <c r="I176" s="2" t="s">
        <v>337</v>
      </c>
      <c r="J176" s="60"/>
      <c r="K176" s="61">
        <v>262.58999999999997</v>
      </c>
      <c r="L176"/>
      <c r="M176" s="63">
        <v>77</v>
      </c>
      <c r="N176" s="64">
        <f t="shared" si="90"/>
        <v>23.1</v>
      </c>
      <c r="O176" s="64">
        <f t="shared" si="91"/>
        <v>157.55000000000001</v>
      </c>
      <c r="P176" s="64">
        <f t="shared" si="92"/>
        <v>0</v>
      </c>
      <c r="Q176" s="64">
        <f t="shared" si="93"/>
        <v>0</v>
      </c>
      <c r="R176" s="65">
        <f t="shared" si="94"/>
        <v>0.28999999999999998</v>
      </c>
      <c r="S176" s="65">
        <f t="shared" si="95"/>
        <v>0</v>
      </c>
      <c r="T176" s="64">
        <f t="shared" si="96"/>
        <v>0</v>
      </c>
      <c r="U176" s="64">
        <f t="shared" si="97"/>
        <v>0</v>
      </c>
      <c r="V176">
        <v>15</v>
      </c>
      <c r="W176" s="64">
        <f t="shared" si="98"/>
        <v>3.75</v>
      </c>
      <c r="X176" s="27">
        <f t="shared" si="99"/>
        <v>23.1</v>
      </c>
      <c r="Y176" s="11">
        <f t="shared" si="100"/>
        <v>289.44</v>
      </c>
      <c r="Z176" s="61">
        <v>2634730383</v>
      </c>
      <c r="AA176" s="63">
        <v>3648</v>
      </c>
      <c r="AB176" s="27">
        <f t="shared" si="101"/>
        <v>722239.69</v>
      </c>
      <c r="AC176" s="10">
        <f t="shared" si="102"/>
        <v>2.6213609999999998</v>
      </c>
      <c r="AD176" s="63">
        <v>89135</v>
      </c>
      <c r="AE176" s="10">
        <f t="shared" si="103"/>
        <v>0.61324199999999995</v>
      </c>
      <c r="AF176" s="10">
        <f t="shared" si="104"/>
        <v>-1.0189250000000001</v>
      </c>
      <c r="AG176" s="66">
        <f t="shared" si="105"/>
        <v>0.01</v>
      </c>
      <c r="AH176" s="67">
        <f t="shared" si="106"/>
        <v>0</v>
      </c>
      <c r="AI176" s="68">
        <f t="shared" si="107"/>
        <v>0.01</v>
      </c>
      <c r="AJ176">
        <v>259</v>
      </c>
      <c r="AK176">
        <v>13</v>
      </c>
      <c r="AL176" s="26">
        <f t="shared" si="108"/>
        <v>336700</v>
      </c>
      <c r="AM176">
        <v>0</v>
      </c>
      <c r="AN176">
        <v>0</v>
      </c>
      <c r="AO176" s="26">
        <f t="shared" si="109"/>
        <v>0</v>
      </c>
      <c r="AP176" s="26">
        <f t="shared" si="110"/>
        <v>33358</v>
      </c>
      <c r="AQ176" s="26">
        <f t="shared" si="111"/>
        <v>370058</v>
      </c>
      <c r="AR176" s="69">
        <v>50646</v>
      </c>
      <c r="AS176" s="69">
        <f t="shared" si="126"/>
        <v>370058</v>
      </c>
      <c r="AT176" s="63">
        <v>337108</v>
      </c>
      <c r="AU176" s="26">
        <f t="shared" si="112"/>
        <v>32950</v>
      </c>
      <c r="AV176" s="70" t="str">
        <f t="shared" si="113"/>
        <v>Yes</v>
      </c>
      <c r="AW176" s="69">
        <f t="shared" si="114"/>
        <v>32950</v>
      </c>
      <c r="AX176" s="71">
        <f t="shared" si="115"/>
        <v>370058</v>
      </c>
      <c r="AY176" s="72">
        <f t="shared" si="116"/>
        <v>370058</v>
      </c>
      <c r="AZ176" s="115">
        <f t="shared" si="117"/>
        <v>32950</v>
      </c>
      <c r="BA176" s="115"/>
      <c r="BB176" s="115">
        <f t="shared" si="118"/>
        <v>12703.438820975667</v>
      </c>
      <c r="BC176" s="74"/>
      <c r="BD176" s="74"/>
      <c r="BE176" s="74">
        <f t="shared" si="119"/>
        <v>0</v>
      </c>
      <c r="BF176" s="74">
        <f t="shared" si="120"/>
        <v>0</v>
      </c>
      <c r="BG176" s="74">
        <f t="shared" si="120"/>
        <v>0</v>
      </c>
      <c r="BH176" s="74">
        <f t="shared" si="120"/>
        <v>0</v>
      </c>
      <c r="BI176" s="74">
        <f t="shared" si="120"/>
        <v>0</v>
      </c>
      <c r="BJ176" s="74">
        <f t="shared" si="120"/>
        <v>0</v>
      </c>
      <c r="BK176" s="74">
        <f t="shared" si="120"/>
        <v>0</v>
      </c>
      <c r="BL176" s="74">
        <f t="shared" si="120"/>
        <v>0</v>
      </c>
      <c r="BO176" s="116">
        <f t="shared" si="121"/>
        <v>0</v>
      </c>
      <c r="BP176" s="116">
        <f t="shared" si="121"/>
        <v>0</v>
      </c>
      <c r="BQ176" s="116">
        <f t="shared" si="121"/>
        <v>0</v>
      </c>
      <c r="BR176" s="116">
        <f t="shared" si="121"/>
        <v>0</v>
      </c>
      <c r="BS176" s="116">
        <f t="shared" si="121"/>
        <v>0</v>
      </c>
      <c r="BT176" s="116">
        <f t="shared" si="121"/>
        <v>0</v>
      </c>
      <c r="BU176" s="116">
        <f t="shared" si="121"/>
        <v>0</v>
      </c>
      <c r="BV176" s="116">
        <f t="shared" si="89"/>
        <v>0</v>
      </c>
      <c r="BX176" s="74">
        <f t="shared" si="122"/>
        <v>370058</v>
      </c>
      <c r="BY176" s="74">
        <f t="shared" si="123"/>
        <v>370058</v>
      </c>
      <c r="BZ176" s="74">
        <f t="shared" si="123"/>
        <v>370058</v>
      </c>
      <c r="CA176" s="74">
        <f t="shared" si="123"/>
        <v>370058</v>
      </c>
      <c r="CB176" s="74">
        <f t="shared" si="123"/>
        <v>370058</v>
      </c>
      <c r="CC176" s="74">
        <f t="shared" si="123"/>
        <v>370058</v>
      </c>
      <c r="CD176" s="74">
        <f t="shared" si="123"/>
        <v>370058</v>
      </c>
      <c r="CE176" s="74">
        <f t="shared" si="123"/>
        <v>370058</v>
      </c>
      <c r="CG176" s="117">
        <f t="shared" si="124"/>
        <v>370058</v>
      </c>
      <c r="CH176" s="117">
        <f t="shared" si="125"/>
        <v>370058</v>
      </c>
      <c r="CI176" s="117">
        <f t="shared" si="125"/>
        <v>370058</v>
      </c>
      <c r="CJ176" s="117">
        <f t="shared" si="125"/>
        <v>370058</v>
      </c>
      <c r="CK176" s="117">
        <f t="shared" si="125"/>
        <v>370058</v>
      </c>
      <c r="CL176" s="117">
        <f t="shared" si="125"/>
        <v>370058</v>
      </c>
      <c r="CM176" s="117">
        <f t="shared" si="125"/>
        <v>370058</v>
      </c>
      <c r="CN176" s="117">
        <f t="shared" si="125"/>
        <v>370058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>
        <v>2</v>
      </c>
      <c r="H177" s="6">
        <v>151</v>
      </c>
      <c r="I177" s="2" t="s">
        <v>338</v>
      </c>
      <c r="J177" s="60"/>
      <c r="K177" s="61">
        <v>18190.53</v>
      </c>
      <c r="L177"/>
      <c r="M177" s="63">
        <v>13521</v>
      </c>
      <c r="N177" s="64">
        <f t="shared" si="90"/>
        <v>4056.3</v>
      </c>
      <c r="O177" s="64">
        <f t="shared" si="91"/>
        <v>10914.32</v>
      </c>
      <c r="P177" s="64">
        <f t="shared" si="92"/>
        <v>2606.6800000000003</v>
      </c>
      <c r="Q177" s="64">
        <f t="shared" si="93"/>
        <v>391</v>
      </c>
      <c r="R177" s="65">
        <f t="shared" si="94"/>
        <v>0.74</v>
      </c>
      <c r="S177" s="65">
        <f t="shared" si="95"/>
        <v>0.14000000000000001</v>
      </c>
      <c r="T177" s="64">
        <f t="shared" si="96"/>
        <v>2546.67</v>
      </c>
      <c r="U177" s="64">
        <f t="shared" si="97"/>
        <v>382</v>
      </c>
      <c r="V177">
        <v>3955</v>
      </c>
      <c r="W177" s="64">
        <f t="shared" si="98"/>
        <v>988.75</v>
      </c>
      <c r="X177" s="27">
        <f t="shared" si="99"/>
        <v>4056.3</v>
      </c>
      <c r="Y177" s="11">
        <f t="shared" si="100"/>
        <v>23626.579999999998</v>
      </c>
      <c r="Z177" s="61">
        <v>11485756221.33</v>
      </c>
      <c r="AA177" s="63">
        <v>114356</v>
      </c>
      <c r="AB177" s="27">
        <f t="shared" si="101"/>
        <v>100438.6</v>
      </c>
      <c r="AC177" s="10">
        <f t="shared" si="102"/>
        <v>0.364541</v>
      </c>
      <c r="AD177" s="63">
        <v>51642</v>
      </c>
      <c r="AE177" s="10">
        <f t="shared" si="103"/>
        <v>0.35529300000000003</v>
      </c>
      <c r="AF177" s="10">
        <f t="shared" si="104"/>
        <v>0.63823300000000005</v>
      </c>
      <c r="AG177" s="66">
        <f t="shared" si="105"/>
        <v>0.63823300000000005</v>
      </c>
      <c r="AH177" s="67">
        <f t="shared" si="106"/>
        <v>0.06</v>
      </c>
      <c r="AI177" s="68">
        <f t="shared" si="107"/>
        <v>0.6982330000000001</v>
      </c>
      <c r="AJ177">
        <v>0</v>
      </c>
      <c r="AK177">
        <v>0</v>
      </c>
      <c r="AL177" s="26">
        <f t="shared" si="108"/>
        <v>0</v>
      </c>
      <c r="AM177">
        <v>0</v>
      </c>
      <c r="AN177">
        <v>0</v>
      </c>
      <c r="AO177" s="26">
        <f t="shared" si="109"/>
        <v>0</v>
      </c>
      <c r="AP177" s="26">
        <f t="shared" si="110"/>
        <v>190126287</v>
      </c>
      <c r="AQ177" s="26">
        <f t="shared" si="111"/>
        <v>190126287</v>
      </c>
      <c r="AR177" s="69">
        <v>133606066</v>
      </c>
      <c r="AS177" s="69">
        <f t="shared" si="126"/>
        <v>201118542</v>
      </c>
      <c r="AT177" s="63">
        <v>201118542</v>
      </c>
      <c r="AU177" s="26">
        <f t="shared" si="112"/>
        <v>10992255</v>
      </c>
      <c r="AV177" s="70" t="str">
        <f t="shared" si="113"/>
        <v>No</v>
      </c>
      <c r="AW177" s="69">
        <f t="shared" si="114"/>
        <v>0</v>
      </c>
      <c r="AX177" s="71">
        <f t="shared" si="115"/>
        <v>201118542</v>
      </c>
      <c r="AY177" s="72">
        <f t="shared" si="116"/>
        <v>201118542</v>
      </c>
      <c r="AZ177" s="115">
        <f t="shared" si="117"/>
        <v>0</v>
      </c>
      <c r="BA177" s="115"/>
      <c r="BB177" s="115">
        <f t="shared" si="118"/>
        <v>14969.125940805465</v>
      </c>
      <c r="BC177" s="74"/>
      <c r="BD177" s="74"/>
      <c r="BE177" s="74">
        <f t="shared" si="119"/>
        <v>-10992255</v>
      </c>
      <c r="BF177" s="74">
        <f t="shared" si="120"/>
        <v>-10992255</v>
      </c>
      <c r="BG177" s="74">
        <f t="shared" si="120"/>
        <v>-10992255</v>
      </c>
      <c r="BH177" s="74">
        <f t="shared" si="120"/>
        <v>-10992255</v>
      </c>
      <c r="BI177" s="74">
        <f t="shared" si="120"/>
        <v>-10992255</v>
      </c>
      <c r="BJ177" s="74">
        <f t="shared" si="120"/>
        <v>-10992255</v>
      </c>
      <c r="BK177" s="74">
        <f t="shared" si="120"/>
        <v>-10992255</v>
      </c>
      <c r="BL177" s="74">
        <f t="shared" si="120"/>
        <v>-10992255</v>
      </c>
      <c r="BO177" s="116">
        <f t="shared" si="121"/>
        <v>0</v>
      </c>
      <c r="BP177" s="116">
        <f t="shared" si="121"/>
        <v>-1570793.2394999999</v>
      </c>
      <c r="BQ177" s="116">
        <f t="shared" si="121"/>
        <v>-1832408.9084999999</v>
      </c>
      <c r="BR177" s="116">
        <f t="shared" si="121"/>
        <v>-2198451</v>
      </c>
      <c r="BS177" s="116">
        <f t="shared" si="121"/>
        <v>-2748063.75</v>
      </c>
      <c r="BT177" s="116">
        <f t="shared" si="121"/>
        <v>-3663718.5914999996</v>
      </c>
      <c r="BU177" s="116">
        <f t="shared" si="121"/>
        <v>-5496127.5</v>
      </c>
      <c r="BV177" s="116">
        <f t="shared" si="89"/>
        <v>-10992255</v>
      </c>
      <c r="BX177" s="74">
        <f t="shared" si="122"/>
        <v>201118542</v>
      </c>
      <c r="BY177" s="74">
        <f t="shared" si="123"/>
        <v>199547748.76050001</v>
      </c>
      <c r="BZ177" s="74">
        <f t="shared" si="123"/>
        <v>199286133.09150001</v>
      </c>
      <c r="CA177" s="74">
        <f t="shared" si="123"/>
        <v>198920091</v>
      </c>
      <c r="CB177" s="74">
        <f t="shared" si="123"/>
        <v>198370478.25</v>
      </c>
      <c r="CC177" s="74">
        <f t="shared" si="123"/>
        <v>197454823.40849999</v>
      </c>
      <c r="CD177" s="74">
        <f t="shared" si="123"/>
        <v>195622414.5</v>
      </c>
      <c r="CE177" s="74">
        <f t="shared" si="123"/>
        <v>190126287</v>
      </c>
      <c r="CG177" s="117">
        <f t="shared" si="124"/>
        <v>201118542</v>
      </c>
      <c r="CH177" s="117">
        <f t="shared" si="125"/>
        <v>201118542</v>
      </c>
      <c r="CI177" s="117">
        <f t="shared" si="125"/>
        <v>201118542</v>
      </c>
      <c r="CJ177" s="117">
        <f t="shared" si="125"/>
        <v>201118542</v>
      </c>
      <c r="CK177" s="117">
        <f t="shared" si="125"/>
        <v>201118542</v>
      </c>
      <c r="CL177" s="117">
        <f t="shared" si="125"/>
        <v>201118542</v>
      </c>
      <c r="CM177" s="117">
        <f t="shared" si="125"/>
        <v>201118542</v>
      </c>
      <c r="CN177" s="117">
        <f t="shared" si="125"/>
        <v>201118542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>
        <v>0</v>
      </c>
      <c r="H178" s="6">
        <v>152</v>
      </c>
      <c r="I178" s="2" t="s">
        <v>339</v>
      </c>
      <c r="J178" s="60"/>
      <c r="K178" s="61">
        <v>2361.48</v>
      </c>
      <c r="L178"/>
      <c r="M178" s="63">
        <v>720</v>
      </c>
      <c r="N178" s="64">
        <f t="shared" si="90"/>
        <v>216</v>
      </c>
      <c r="O178" s="64">
        <f t="shared" si="91"/>
        <v>1416.89</v>
      </c>
      <c r="P178" s="64">
        <f t="shared" si="92"/>
        <v>0</v>
      </c>
      <c r="Q178" s="64">
        <f t="shared" si="93"/>
        <v>0</v>
      </c>
      <c r="R178" s="65">
        <f t="shared" si="94"/>
        <v>0.3</v>
      </c>
      <c r="S178" s="65">
        <f t="shared" si="95"/>
        <v>0</v>
      </c>
      <c r="T178" s="64">
        <f t="shared" si="96"/>
        <v>0</v>
      </c>
      <c r="U178" s="64">
        <f t="shared" si="97"/>
        <v>0</v>
      </c>
      <c r="V178">
        <v>144</v>
      </c>
      <c r="W178" s="64">
        <f t="shared" si="98"/>
        <v>36</v>
      </c>
      <c r="X178" s="27">
        <f t="shared" si="99"/>
        <v>216</v>
      </c>
      <c r="Y178" s="11">
        <f t="shared" si="100"/>
        <v>2613.48</v>
      </c>
      <c r="Z178" s="61">
        <v>6500217292.3299999</v>
      </c>
      <c r="AA178" s="63">
        <v>19629</v>
      </c>
      <c r="AB178" s="27">
        <f t="shared" si="101"/>
        <v>331153.77</v>
      </c>
      <c r="AC178" s="10">
        <f t="shared" si="102"/>
        <v>1.201919</v>
      </c>
      <c r="AD178" s="63">
        <v>109485</v>
      </c>
      <c r="AE178" s="10">
        <f t="shared" si="103"/>
        <v>0.75324800000000003</v>
      </c>
      <c r="AF178" s="10">
        <f t="shared" si="104"/>
        <v>-6.7318000000000003E-2</v>
      </c>
      <c r="AG178" s="66">
        <f t="shared" si="105"/>
        <v>0.01</v>
      </c>
      <c r="AH178" s="67">
        <f t="shared" si="106"/>
        <v>0</v>
      </c>
      <c r="AI178" s="68">
        <f t="shared" si="107"/>
        <v>0.01</v>
      </c>
      <c r="AJ178">
        <v>0</v>
      </c>
      <c r="AK178">
        <v>0</v>
      </c>
      <c r="AL178" s="26">
        <f t="shared" si="108"/>
        <v>0</v>
      </c>
      <c r="AM178">
        <v>0</v>
      </c>
      <c r="AN178">
        <v>0</v>
      </c>
      <c r="AO178" s="26">
        <f t="shared" si="109"/>
        <v>0</v>
      </c>
      <c r="AP178" s="26">
        <f t="shared" si="110"/>
        <v>301204</v>
      </c>
      <c r="AQ178" s="26">
        <f t="shared" si="111"/>
        <v>301204</v>
      </c>
      <c r="AR178" s="69">
        <v>321279</v>
      </c>
      <c r="AS178" s="69">
        <f t="shared" si="126"/>
        <v>301204</v>
      </c>
      <c r="AT178" s="63">
        <v>326444</v>
      </c>
      <c r="AU178" s="26">
        <f t="shared" si="112"/>
        <v>25240</v>
      </c>
      <c r="AV178" s="70" t="str">
        <f t="shared" si="113"/>
        <v>No</v>
      </c>
      <c r="AW178" s="69">
        <f t="shared" si="114"/>
        <v>0</v>
      </c>
      <c r="AX178" s="71">
        <f t="shared" si="115"/>
        <v>326444</v>
      </c>
      <c r="AY178" s="72">
        <f t="shared" si="116"/>
        <v>326444</v>
      </c>
      <c r="AZ178" s="115">
        <f t="shared" si="117"/>
        <v>0</v>
      </c>
      <c r="BA178" s="115"/>
      <c r="BB178" s="115">
        <f t="shared" si="118"/>
        <v>12754.864322374104</v>
      </c>
      <c r="BC178" s="74"/>
      <c r="BD178" s="74"/>
      <c r="BE178" s="74">
        <f t="shared" si="119"/>
        <v>-25240</v>
      </c>
      <c r="BF178" s="74">
        <f t="shared" si="120"/>
        <v>-25240</v>
      </c>
      <c r="BG178" s="74">
        <f t="shared" si="120"/>
        <v>-21633.204000000027</v>
      </c>
      <c r="BH178" s="74">
        <f t="shared" si="120"/>
        <v>-18026.948893200024</v>
      </c>
      <c r="BI178" s="74">
        <f t="shared" si="120"/>
        <v>-14421.559114560019</v>
      </c>
      <c r="BJ178" s="74">
        <f t="shared" si="120"/>
        <v>-10816.169335920014</v>
      </c>
      <c r="BK178" s="74">
        <f t="shared" si="120"/>
        <v>-7211.1400962578482</v>
      </c>
      <c r="BL178" s="74">
        <f t="shared" si="120"/>
        <v>-3605.5700481289532</v>
      </c>
      <c r="BO178" s="116">
        <f t="shared" si="121"/>
        <v>0</v>
      </c>
      <c r="BP178" s="116">
        <f t="shared" si="121"/>
        <v>-3606.7959999999998</v>
      </c>
      <c r="BQ178" s="116">
        <f t="shared" si="121"/>
        <v>-3606.2551068000043</v>
      </c>
      <c r="BR178" s="116">
        <f t="shared" si="121"/>
        <v>-3605.3897786400048</v>
      </c>
      <c r="BS178" s="116">
        <f t="shared" si="121"/>
        <v>-3605.3897786400048</v>
      </c>
      <c r="BT178" s="116">
        <f t="shared" si="121"/>
        <v>-3605.0292396621408</v>
      </c>
      <c r="BU178" s="116">
        <f t="shared" si="121"/>
        <v>-3605.5700481289241</v>
      </c>
      <c r="BV178" s="116">
        <f t="shared" si="89"/>
        <v>-3605.5700481289532</v>
      </c>
      <c r="BX178" s="74">
        <f t="shared" si="122"/>
        <v>326444</v>
      </c>
      <c r="BY178" s="74">
        <f t="shared" si="123"/>
        <v>322837.20400000003</v>
      </c>
      <c r="BZ178" s="74">
        <f t="shared" si="123"/>
        <v>319230.94889320002</v>
      </c>
      <c r="CA178" s="74">
        <f t="shared" si="123"/>
        <v>315625.55911456002</v>
      </c>
      <c r="CB178" s="74">
        <f t="shared" si="123"/>
        <v>312020.16933592001</v>
      </c>
      <c r="CC178" s="74">
        <f t="shared" si="123"/>
        <v>308415.14009625785</v>
      </c>
      <c r="CD178" s="74">
        <f t="shared" si="123"/>
        <v>304809.57004812895</v>
      </c>
      <c r="CE178" s="74">
        <f t="shared" si="123"/>
        <v>301204</v>
      </c>
      <c r="CG178" s="117">
        <f t="shared" si="124"/>
        <v>326444</v>
      </c>
      <c r="CH178" s="117">
        <f t="shared" si="125"/>
        <v>322837.20400000003</v>
      </c>
      <c r="CI178" s="117">
        <f t="shared" si="125"/>
        <v>319230.94889320002</v>
      </c>
      <c r="CJ178" s="117">
        <f t="shared" si="125"/>
        <v>315625.55911456002</v>
      </c>
      <c r="CK178" s="117">
        <f t="shared" si="125"/>
        <v>312020.16933592001</v>
      </c>
      <c r="CL178" s="117">
        <f t="shared" si="125"/>
        <v>308415.14009625785</v>
      </c>
      <c r="CM178" s="117">
        <f t="shared" si="125"/>
        <v>304809.57004812895</v>
      </c>
      <c r="CN178" s="117">
        <f t="shared" si="125"/>
        <v>301204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>
        <v>0</v>
      </c>
      <c r="H179" s="6">
        <v>153</v>
      </c>
      <c r="I179" s="2" t="s">
        <v>340</v>
      </c>
      <c r="J179" s="60"/>
      <c r="K179" s="61">
        <v>2654.24</v>
      </c>
      <c r="L179"/>
      <c r="M179" s="63">
        <v>1074</v>
      </c>
      <c r="N179" s="64">
        <f t="shared" si="90"/>
        <v>322.2</v>
      </c>
      <c r="O179" s="64">
        <f t="shared" si="91"/>
        <v>1592.54</v>
      </c>
      <c r="P179" s="64">
        <f t="shared" si="92"/>
        <v>0</v>
      </c>
      <c r="Q179" s="64">
        <f t="shared" si="93"/>
        <v>0</v>
      </c>
      <c r="R179" s="65">
        <f t="shared" si="94"/>
        <v>0.4</v>
      </c>
      <c r="S179" s="65">
        <f t="shared" si="95"/>
        <v>0</v>
      </c>
      <c r="T179" s="64">
        <f t="shared" si="96"/>
        <v>0</v>
      </c>
      <c r="U179" s="64">
        <f t="shared" si="97"/>
        <v>0</v>
      </c>
      <c r="V179">
        <v>123</v>
      </c>
      <c r="W179" s="64">
        <f t="shared" si="98"/>
        <v>30.75</v>
      </c>
      <c r="X179" s="27">
        <f t="shared" si="99"/>
        <v>322.2</v>
      </c>
      <c r="Y179" s="11">
        <f t="shared" si="100"/>
        <v>3007.1899999999996</v>
      </c>
      <c r="Z179" s="61">
        <v>3764178815.3299999</v>
      </c>
      <c r="AA179" s="63">
        <v>22171</v>
      </c>
      <c r="AB179" s="27">
        <f t="shared" si="101"/>
        <v>169779.39</v>
      </c>
      <c r="AC179" s="10">
        <f t="shared" si="102"/>
        <v>0.61621199999999998</v>
      </c>
      <c r="AD179" s="63">
        <v>97664</v>
      </c>
      <c r="AE179" s="10">
        <f t="shared" si="103"/>
        <v>0.67192099999999999</v>
      </c>
      <c r="AF179" s="10">
        <f t="shared" si="104"/>
        <v>0.36707499999999998</v>
      </c>
      <c r="AG179" s="66">
        <f t="shared" si="105"/>
        <v>0.36707499999999998</v>
      </c>
      <c r="AH179" s="67">
        <f t="shared" si="106"/>
        <v>0</v>
      </c>
      <c r="AI179" s="68">
        <f t="shared" si="107"/>
        <v>0.36707499999999998</v>
      </c>
      <c r="AJ179">
        <v>0</v>
      </c>
      <c r="AK179">
        <v>0</v>
      </c>
      <c r="AL179" s="26">
        <f t="shared" si="108"/>
        <v>0</v>
      </c>
      <c r="AM179">
        <v>0</v>
      </c>
      <c r="AN179">
        <v>0</v>
      </c>
      <c r="AO179" s="26">
        <f t="shared" si="109"/>
        <v>0</v>
      </c>
      <c r="AP179" s="26">
        <f t="shared" si="110"/>
        <v>12722036</v>
      </c>
      <c r="AQ179" s="26">
        <f t="shared" si="111"/>
        <v>12722036</v>
      </c>
      <c r="AR179" s="69">
        <v>11753175</v>
      </c>
      <c r="AS179" s="69">
        <f t="shared" si="126"/>
        <v>12722036</v>
      </c>
      <c r="AT179" s="63">
        <v>12991496</v>
      </c>
      <c r="AU179" s="26">
        <f t="shared" si="112"/>
        <v>269460</v>
      </c>
      <c r="AV179" s="70" t="str">
        <f t="shared" si="113"/>
        <v>No</v>
      </c>
      <c r="AW179" s="69">
        <f t="shared" si="114"/>
        <v>0</v>
      </c>
      <c r="AX179" s="71">
        <f t="shared" si="115"/>
        <v>12991496</v>
      </c>
      <c r="AY179" s="72">
        <f t="shared" si="116"/>
        <v>12991496</v>
      </c>
      <c r="AZ179" s="115">
        <f t="shared" si="117"/>
        <v>0</v>
      </c>
      <c r="BA179" s="115"/>
      <c r="BB179" s="115">
        <f t="shared" si="118"/>
        <v>13057.547452378079</v>
      </c>
      <c r="BC179" s="74"/>
      <c r="BD179" s="74"/>
      <c r="BE179" s="74">
        <f t="shared" si="119"/>
        <v>-269460</v>
      </c>
      <c r="BF179" s="74">
        <f t="shared" si="120"/>
        <v>-269460</v>
      </c>
      <c r="BG179" s="74">
        <f t="shared" si="120"/>
        <v>-230954.16599999927</v>
      </c>
      <c r="BH179" s="74">
        <f t="shared" si="120"/>
        <v>-192454.10652779974</v>
      </c>
      <c r="BI179" s="74">
        <f t="shared" si="120"/>
        <v>-153963.28522223979</v>
      </c>
      <c r="BJ179" s="74">
        <f t="shared" si="120"/>
        <v>-115472.46391667984</v>
      </c>
      <c r="BK179" s="74">
        <f t="shared" si="120"/>
        <v>-76985.491693250835</v>
      </c>
      <c r="BL179" s="74">
        <f t="shared" si="120"/>
        <v>-38492.745846625417</v>
      </c>
      <c r="BO179" s="116">
        <f t="shared" si="121"/>
        <v>0</v>
      </c>
      <c r="BP179" s="116">
        <f t="shared" si="121"/>
        <v>-38505.834000000003</v>
      </c>
      <c r="BQ179" s="116">
        <f t="shared" si="121"/>
        <v>-38500.059472199879</v>
      </c>
      <c r="BR179" s="116">
        <f t="shared" si="121"/>
        <v>-38490.821305559948</v>
      </c>
      <c r="BS179" s="116">
        <f t="shared" si="121"/>
        <v>-38490.821305559948</v>
      </c>
      <c r="BT179" s="116">
        <f t="shared" si="121"/>
        <v>-38486.972223429388</v>
      </c>
      <c r="BU179" s="116">
        <f t="shared" si="121"/>
        <v>-38492.745846625417</v>
      </c>
      <c r="BV179" s="116">
        <f t="shared" si="89"/>
        <v>-38492.745846625417</v>
      </c>
      <c r="BX179" s="74">
        <f t="shared" si="122"/>
        <v>12991496</v>
      </c>
      <c r="BY179" s="74">
        <f t="shared" si="123"/>
        <v>12952990.165999999</v>
      </c>
      <c r="BZ179" s="74">
        <f t="shared" si="123"/>
        <v>12914490.1065278</v>
      </c>
      <c r="CA179" s="74">
        <f t="shared" si="123"/>
        <v>12875999.28522224</v>
      </c>
      <c r="CB179" s="74">
        <f t="shared" si="123"/>
        <v>12837508.46391668</v>
      </c>
      <c r="CC179" s="74">
        <f t="shared" si="123"/>
        <v>12799021.491693251</v>
      </c>
      <c r="CD179" s="74">
        <f t="shared" si="123"/>
        <v>12760528.745846625</v>
      </c>
      <c r="CE179" s="74">
        <f t="shared" si="123"/>
        <v>12722036</v>
      </c>
      <c r="CG179" s="117">
        <f t="shared" si="124"/>
        <v>12991496</v>
      </c>
      <c r="CH179" s="117">
        <f t="shared" si="125"/>
        <v>12952990.165999999</v>
      </c>
      <c r="CI179" s="117">
        <f t="shared" si="125"/>
        <v>12914490.1065278</v>
      </c>
      <c r="CJ179" s="117">
        <f t="shared" si="125"/>
        <v>12875999.28522224</v>
      </c>
      <c r="CK179" s="117">
        <f t="shared" si="125"/>
        <v>12837508.46391668</v>
      </c>
      <c r="CL179" s="117">
        <f t="shared" si="125"/>
        <v>12799021.491693251</v>
      </c>
      <c r="CM179" s="117">
        <f t="shared" si="125"/>
        <v>12760528.745846625</v>
      </c>
      <c r="CN179" s="117">
        <f t="shared" si="125"/>
        <v>12722036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>
        <v>0</v>
      </c>
      <c r="H180" s="6">
        <v>154</v>
      </c>
      <c r="I180" s="2" t="s">
        <v>341</v>
      </c>
      <c r="J180" s="60"/>
      <c r="K180" s="61">
        <v>562.02</v>
      </c>
      <c r="L180"/>
      <c r="M180" s="63">
        <v>204</v>
      </c>
      <c r="N180" s="64">
        <f t="shared" si="90"/>
        <v>61.2</v>
      </c>
      <c r="O180" s="64">
        <f t="shared" si="91"/>
        <v>337.21</v>
      </c>
      <c r="P180" s="64">
        <f t="shared" si="92"/>
        <v>0</v>
      </c>
      <c r="Q180" s="64">
        <f t="shared" si="93"/>
        <v>0</v>
      </c>
      <c r="R180" s="65">
        <f t="shared" si="94"/>
        <v>0.36</v>
      </c>
      <c r="S180" s="65">
        <f t="shared" si="95"/>
        <v>0</v>
      </c>
      <c r="T180" s="64">
        <f t="shared" si="96"/>
        <v>0</v>
      </c>
      <c r="U180" s="64">
        <f t="shared" si="97"/>
        <v>0</v>
      </c>
      <c r="V180">
        <v>81</v>
      </c>
      <c r="W180" s="64">
        <f t="shared" si="98"/>
        <v>20.25</v>
      </c>
      <c r="X180" s="27">
        <f t="shared" si="99"/>
        <v>61.2</v>
      </c>
      <c r="Y180" s="11">
        <f t="shared" si="100"/>
        <v>643.47</v>
      </c>
      <c r="Z180" s="61">
        <v>2430457125.6700001</v>
      </c>
      <c r="AA180" s="63">
        <v>6832</v>
      </c>
      <c r="AB180" s="27">
        <f t="shared" si="101"/>
        <v>355746.07</v>
      </c>
      <c r="AC180" s="10">
        <f t="shared" si="102"/>
        <v>1.2911760000000001</v>
      </c>
      <c r="AD180" s="63">
        <v>76172</v>
      </c>
      <c r="AE180" s="10">
        <f t="shared" si="103"/>
        <v>0.52405800000000002</v>
      </c>
      <c r="AF180" s="10">
        <f t="shared" si="104"/>
        <v>-6.1040999999999998E-2</v>
      </c>
      <c r="AG180" s="66">
        <f t="shared" si="105"/>
        <v>0.01</v>
      </c>
      <c r="AH180" s="67">
        <f t="shared" si="106"/>
        <v>0</v>
      </c>
      <c r="AI180" s="68">
        <f t="shared" si="107"/>
        <v>0.01</v>
      </c>
      <c r="AJ180">
        <v>0</v>
      </c>
      <c r="AK180">
        <v>0</v>
      </c>
      <c r="AL180" s="26">
        <f t="shared" si="108"/>
        <v>0</v>
      </c>
      <c r="AM180">
        <v>0</v>
      </c>
      <c r="AN180">
        <v>0</v>
      </c>
      <c r="AO180" s="26">
        <f t="shared" si="109"/>
        <v>0</v>
      </c>
      <c r="AP180" s="26">
        <f t="shared" si="110"/>
        <v>74160</v>
      </c>
      <c r="AQ180" s="26">
        <f t="shared" si="111"/>
        <v>74160</v>
      </c>
      <c r="AR180" s="69">
        <v>70393</v>
      </c>
      <c r="AS180" s="69">
        <f t="shared" si="126"/>
        <v>74160</v>
      </c>
      <c r="AT180" s="63">
        <v>80365</v>
      </c>
      <c r="AU180" s="26">
        <f t="shared" si="112"/>
        <v>6205</v>
      </c>
      <c r="AV180" s="70" t="str">
        <f t="shared" si="113"/>
        <v>No</v>
      </c>
      <c r="AW180" s="69">
        <f t="shared" si="114"/>
        <v>0</v>
      </c>
      <c r="AX180" s="71">
        <f t="shared" si="115"/>
        <v>80365</v>
      </c>
      <c r="AY180" s="72">
        <f t="shared" si="116"/>
        <v>80365</v>
      </c>
      <c r="AZ180" s="115">
        <f t="shared" si="117"/>
        <v>0</v>
      </c>
      <c r="BA180" s="115"/>
      <c r="BB180" s="115">
        <f t="shared" si="118"/>
        <v>13195.245275968828</v>
      </c>
      <c r="BC180" s="74"/>
      <c r="BD180" s="74"/>
      <c r="BE180" s="74">
        <f t="shared" si="119"/>
        <v>-6205</v>
      </c>
      <c r="BF180" s="74">
        <f t="shared" si="120"/>
        <v>-6205</v>
      </c>
      <c r="BG180" s="74">
        <f t="shared" si="120"/>
        <v>-5318.3055000000022</v>
      </c>
      <c r="BH180" s="74">
        <f t="shared" si="120"/>
        <v>-4431.7439731500053</v>
      </c>
      <c r="BI180" s="74">
        <f t="shared" si="120"/>
        <v>-3545.3951785200043</v>
      </c>
      <c r="BJ180" s="74">
        <f t="shared" si="120"/>
        <v>-2659.0463838900032</v>
      </c>
      <c r="BK180" s="74">
        <f t="shared" si="120"/>
        <v>-1772.7862241394614</v>
      </c>
      <c r="BL180" s="74">
        <f t="shared" si="120"/>
        <v>-886.39311206972343</v>
      </c>
      <c r="BO180" s="116">
        <f t="shared" si="121"/>
        <v>0</v>
      </c>
      <c r="BP180" s="116">
        <f t="shared" si="121"/>
        <v>-886.69449999999995</v>
      </c>
      <c r="BQ180" s="116">
        <f t="shared" si="121"/>
        <v>-886.56152685000029</v>
      </c>
      <c r="BR180" s="116">
        <f t="shared" si="121"/>
        <v>-886.34879463000107</v>
      </c>
      <c r="BS180" s="116">
        <f t="shared" si="121"/>
        <v>-886.34879463000107</v>
      </c>
      <c r="BT180" s="116">
        <f t="shared" si="121"/>
        <v>-886.26015975053804</v>
      </c>
      <c r="BU180" s="116">
        <f t="shared" si="121"/>
        <v>-886.39311206973071</v>
      </c>
      <c r="BV180" s="116">
        <f t="shared" si="89"/>
        <v>-886.39311206972343</v>
      </c>
      <c r="BX180" s="74">
        <f t="shared" si="122"/>
        <v>80365</v>
      </c>
      <c r="BY180" s="74">
        <f t="shared" si="123"/>
        <v>79478.305500000002</v>
      </c>
      <c r="BZ180" s="74">
        <f t="shared" si="123"/>
        <v>78591.743973150005</v>
      </c>
      <c r="CA180" s="74">
        <f t="shared" si="123"/>
        <v>77705.395178520004</v>
      </c>
      <c r="CB180" s="74">
        <f t="shared" si="123"/>
        <v>76819.046383890003</v>
      </c>
      <c r="CC180" s="74">
        <f t="shared" si="123"/>
        <v>75932.786224139461</v>
      </c>
      <c r="CD180" s="74">
        <f t="shared" si="123"/>
        <v>75046.393112069723</v>
      </c>
      <c r="CE180" s="74">
        <f t="shared" si="123"/>
        <v>74160</v>
      </c>
      <c r="CG180" s="117">
        <f t="shared" si="124"/>
        <v>80365</v>
      </c>
      <c r="CH180" s="117">
        <f t="shared" si="125"/>
        <v>79478.305500000002</v>
      </c>
      <c r="CI180" s="117">
        <f t="shared" si="125"/>
        <v>78591.743973150005</v>
      </c>
      <c r="CJ180" s="117">
        <f t="shared" si="125"/>
        <v>77705.395178520004</v>
      </c>
      <c r="CK180" s="117">
        <f t="shared" si="125"/>
        <v>76819.046383890003</v>
      </c>
      <c r="CL180" s="117">
        <f t="shared" si="125"/>
        <v>75932.786224139461</v>
      </c>
      <c r="CM180" s="117">
        <f t="shared" si="125"/>
        <v>75046.393112069723</v>
      </c>
      <c r="CN180" s="117">
        <f t="shared" si="125"/>
        <v>74160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>
        <v>0</v>
      </c>
      <c r="H181" s="6">
        <v>155</v>
      </c>
      <c r="I181" s="2" t="s">
        <v>342</v>
      </c>
      <c r="J181" s="60"/>
      <c r="K181" s="61">
        <v>9224.3799999999992</v>
      </c>
      <c r="L181"/>
      <c r="M181" s="63">
        <v>2477</v>
      </c>
      <c r="N181" s="64">
        <f t="shared" si="90"/>
        <v>743.1</v>
      </c>
      <c r="O181" s="64">
        <f t="shared" si="91"/>
        <v>5534.63</v>
      </c>
      <c r="P181" s="64">
        <f t="shared" si="92"/>
        <v>0</v>
      </c>
      <c r="Q181" s="64">
        <f t="shared" si="93"/>
        <v>0</v>
      </c>
      <c r="R181" s="65">
        <f t="shared" si="94"/>
        <v>0.27</v>
      </c>
      <c r="S181" s="65">
        <f t="shared" si="95"/>
        <v>0</v>
      </c>
      <c r="T181" s="64">
        <f t="shared" si="96"/>
        <v>0</v>
      </c>
      <c r="U181" s="64">
        <f t="shared" si="97"/>
        <v>0</v>
      </c>
      <c r="V181">
        <v>782</v>
      </c>
      <c r="W181" s="64">
        <f t="shared" si="98"/>
        <v>195.5</v>
      </c>
      <c r="X181" s="27">
        <f t="shared" si="99"/>
        <v>743.1</v>
      </c>
      <c r="Y181" s="11">
        <f t="shared" si="100"/>
        <v>10162.98</v>
      </c>
      <c r="Z181" s="61">
        <v>13242419567.33</v>
      </c>
      <c r="AA181" s="63">
        <v>63809</v>
      </c>
      <c r="AB181" s="27">
        <f t="shared" si="101"/>
        <v>207532.16</v>
      </c>
      <c r="AC181" s="10">
        <f t="shared" si="102"/>
        <v>0.75323600000000002</v>
      </c>
      <c r="AD181" s="63">
        <v>125616</v>
      </c>
      <c r="AE181" s="10">
        <f t="shared" si="103"/>
        <v>0.864228</v>
      </c>
      <c r="AF181" s="10">
        <f t="shared" si="104"/>
        <v>0.21346599999999999</v>
      </c>
      <c r="AG181" s="66">
        <f t="shared" si="105"/>
        <v>0.21346599999999999</v>
      </c>
      <c r="AH181" s="67">
        <f t="shared" si="106"/>
        <v>0</v>
      </c>
      <c r="AI181" s="68">
        <f t="shared" si="107"/>
        <v>0.21346599999999999</v>
      </c>
      <c r="AJ181">
        <v>0</v>
      </c>
      <c r="AK181">
        <v>0</v>
      </c>
      <c r="AL181" s="26">
        <f t="shared" si="108"/>
        <v>0</v>
      </c>
      <c r="AM181">
        <v>0</v>
      </c>
      <c r="AN181">
        <v>0</v>
      </c>
      <c r="AO181" s="26">
        <f t="shared" si="109"/>
        <v>0</v>
      </c>
      <c r="AP181" s="26">
        <f t="shared" si="110"/>
        <v>25002919</v>
      </c>
      <c r="AQ181" s="26">
        <f t="shared" si="111"/>
        <v>25002919</v>
      </c>
      <c r="AR181" s="69">
        <v>20961352</v>
      </c>
      <c r="AS181" s="69">
        <f t="shared" si="126"/>
        <v>25002919</v>
      </c>
      <c r="AT181" s="63">
        <v>25567009</v>
      </c>
      <c r="AU181" s="26">
        <f t="shared" si="112"/>
        <v>564090</v>
      </c>
      <c r="AV181" s="70" t="str">
        <f t="shared" si="113"/>
        <v>No</v>
      </c>
      <c r="AW181" s="69">
        <f t="shared" si="114"/>
        <v>0</v>
      </c>
      <c r="AX181" s="71">
        <f t="shared" si="115"/>
        <v>25567009</v>
      </c>
      <c r="AY181" s="72">
        <f t="shared" si="116"/>
        <v>25567009</v>
      </c>
      <c r="AZ181" s="115">
        <f t="shared" si="117"/>
        <v>0</v>
      </c>
      <c r="BA181" s="115"/>
      <c r="BB181" s="115">
        <f t="shared" si="118"/>
        <v>12697.692907273986</v>
      </c>
      <c r="BC181" s="74"/>
      <c r="BD181" s="74"/>
      <c r="BE181" s="74">
        <f t="shared" si="119"/>
        <v>-564090</v>
      </c>
      <c r="BF181" s="74">
        <f t="shared" si="120"/>
        <v>-564090</v>
      </c>
      <c r="BG181" s="74">
        <f t="shared" si="120"/>
        <v>-483481.5390000008</v>
      </c>
      <c r="BH181" s="74">
        <f t="shared" si="120"/>
        <v>-402885.16644870117</v>
      </c>
      <c r="BI181" s="74">
        <f t="shared" si="120"/>
        <v>-322308.13315895945</v>
      </c>
      <c r="BJ181" s="74">
        <f t="shared" si="120"/>
        <v>-241731.09986922145</v>
      </c>
      <c r="BK181" s="74">
        <f t="shared" si="120"/>
        <v>-161162.12428281084</v>
      </c>
      <c r="BL181" s="74">
        <f t="shared" si="120"/>
        <v>-80581.062141403556</v>
      </c>
      <c r="BO181" s="116">
        <f t="shared" si="121"/>
        <v>0</v>
      </c>
      <c r="BP181" s="116">
        <f t="shared" si="121"/>
        <v>-80608.460999999996</v>
      </c>
      <c r="BQ181" s="116">
        <f t="shared" si="121"/>
        <v>-80596.372551300126</v>
      </c>
      <c r="BR181" s="116">
        <f t="shared" si="121"/>
        <v>-80577.03328974024</v>
      </c>
      <c r="BS181" s="116">
        <f t="shared" si="121"/>
        <v>-80577.033289739862</v>
      </c>
      <c r="BT181" s="116">
        <f t="shared" si="121"/>
        <v>-80568.9755864115</v>
      </c>
      <c r="BU181" s="116">
        <f t="shared" si="121"/>
        <v>-80581.062141405419</v>
      </c>
      <c r="BV181" s="116">
        <f t="shared" si="89"/>
        <v>-80581.062141403556</v>
      </c>
      <c r="BX181" s="74">
        <f t="shared" si="122"/>
        <v>25567009</v>
      </c>
      <c r="BY181" s="74">
        <f t="shared" si="123"/>
        <v>25486400.539000001</v>
      </c>
      <c r="BZ181" s="74">
        <f t="shared" si="123"/>
        <v>25405804.166448701</v>
      </c>
      <c r="CA181" s="74">
        <f t="shared" si="123"/>
        <v>25325227.133158959</v>
      </c>
      <c r="CB181" s="74">
        <f t="shared" si="123"/>
        <v>25244650.099869221</v>
      </c>
      <c r="CC181" s="74">
        <f t="shared" si="123"/>
        <v>25164081.124282811</v>
      </c>
      <c r="CD181" s="74">
        <f t="shared" si="123"/>
        <v>25083500.062141404</v>
      </c>
      <c r="CE181" s="74">
        <f t="shared" si="123"/>
        <v>25002919</v>
      </c>
      <c r="CG181" s="117">
        <f t="shared" si="124"/>
        <v>25567009</v>
      </c>
      <c r="CH181" s="117">
        <f t="shared" si="125"/>
        <v>25486400.539000001</v>
      </c>
      <c r="CI181" s="117">
        <f t="shared" si="125"/>
        <v>25405804.166448701</v>
      </c>
      <c r="CJ181" s="117">
        <f t="shared" si="125"/>
        <v>25325227.133158959</v>
      </c>
      <c r="CK181" s="117">
        <f t="shared" si="125"/>
        <v>25244650.099869221</v>
      </c>
      <c r="CL181" s="117">
        <f t="shared" si="125"/>
        <v>25164081.124282811</v>
      </c>
      <c r="CM181" s="117">
        <f t="shared" si="125"/>
        <v>25083500.062141404</v>
      </c>
      <c r="CN181" s="117">
        <f t="shared" si="125"/>
        <v>25002919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>
        <v>12</v>
      </c>
      <c r="H182" s="6">
        <v>156</v>
      </c>
      <c r="I182" s="2" t="s">
        <v>343</v>
      </c>
      <c r="J182" s="60"/>
      <c r="K182" s="61">
        <v>6734.5</v>
      </c>
      <c r="L182"/>
      <c r="M182" s="63">
        <v>3968</v>
      </c>
      <c r="N182" s="64">
        <f t="shared" si="90"/>
        <v>1190.4000000000001</v>
      </c>
      <c r="O182" s="64">
        <f t="shared" si="91"/>
        <v>4040.7</v>
      </c>
      <c r="P182" s="64">
        <f t="shared" si="92"/>
        <v>0</v>
      </c>
      <c r="Q182" s="64">
        <f t="shared" si="93"/>
        <v>0</v>
      </c>
      <c r="R182" s="65">
        <f t="shared" si="94"/>
        <v>0.59</v>
      </c>
      <c r="S182" s="65">
        <f t="shared" si="95"/>
        <v>0</v>
      </c>
      <c r="T182" s="64">
        <f t="shared" si="96"/>
        <v>0</v>
      </c>
      <c r="U182" s="64">
        <f t="shared" si="97"/>
        <v>0</v>
      </c>
      <c r="V182">
        <v>1449</v>
      </c>
      <c r="W182" s="64">
        <f t="shared" si="98"/>
        <v>362.25</v>
      </c>
      <c r="X182" s="27">
        <f t="shared" si="99"/>
        <v>1190.4000000000001</v>
      </c>
      <c r="Y182" s="11">
        <f t="shared" si="100"/>
        <v>8287.15</v>
      </c>
      <c r="Z182" s="61">
        <v>6479282249</v>
      </c>
      <c r="AA182" s="63">
        <v>55147</v>
      </c>
      <c r="AB182" s="27">
        <f t="shared" si="101"/>
        <v>117491.11</v>
      </c>
      <c r="AC182" s="10">
        <f t="shared" si="102"/>
        <v>0.42643300000000001</v>
      </c>
      <c r="AD182" s="63">
        <v>73566</v>
      </c>
      <c r="AE182" s="10">
        <f t="shared" si="103"/>
        <v>0.50612800000000002</v>
      </c>
      <c r="AF182" s="10">
        <f t="shared" si="104"/>
        <v>0.54965900000000001</v>
      </c>
      <c r="AG182" s="66">
        <f t="shared" si="105"/>
        <v>0.54965900000000001</v>
      </c>
      <c r="AH182" s="67">
        <f t="shared" si="106"/>
        <v>0.04</v>
      </c>
      <c r="AI182" s="68">
        <f t="shared" si="107"/>
        <v>0.58965900000000004</v>
      </c>
      <c r="AJ182">
        <v>0</v>
      </c>
      <c r="AK182">
        <v>0</v>
      </c>
      <c r="AL182" s="26">
        <f t="shared" si="108"/>
        <v>0</v>
      </c>
      <c r="AM182">
        <v>0</v>
      </c>
      <c r="AN182">
        <v>0</v>
      </c>
      <c r="AO182" s="26">
        <f t="shared" si="109"/>
        <v>0</v>
      </c>
      <c r="AP182" s="26">
        <f t="shared" si="110"/>
        <v>56317980</v>
      </c>
      <c r="AQ182" s="26">
        <f t="shared" si="111"/>
        <v>56317980</v>
      </c>
      <c r="AR182" s="69">
        <v>45140487</v>
      </c>
      <c r="AS182" s="69">
        <f t="shared" si="126"/>
        <v>59004684</v>
      </c>
      <c r="AT182" s="63">
        <v>59004684</v>
      </c>
      <c r="AU182" s="26">
        <f t="shared" si="112"/>
        <v>2686704</v>
      </c>
      <c r="AV182" s="70" t="str">
        <f t="shared" si="113"/>
        <v>No</v>
      </c>
      <c r="AW182" s="69">
        <f t="shared" si="114"/>
        <v>0</v>
      </c>
      <c r="AX182" s="71">
        <f t="shared" si="115"/>
        <v>59004684</v>
      </c>
      <c r="AY182" s="72">
        <f t="shared" si="116"/>
        <v>59004684</v>
      </c>
      <c r="AZ182" s="115">
        <f t="shared" si="117"/>
        <v>0</v>
      </c>
      <c r="BA182" s="115"/>
      <c r="BB182" s="115">
        <f t="shared" si="118"/>
        <v>14182.107617492018</v>
      </c>
      <c r="BC182" s="74"/>
      <c r="BD182" s="74"/>
      <c r="BE182" s="74">
        <f t="shared" si="119"/>
        <v>-2686704</v>
      </c>
      <c r="BF182" s="74">
        <f t="shared" si="120"/>
        <v>-2686704</v>
      </c>
      <c r="BG182" s="74">
        <f t="shared" si="120"/>
        <v>-2686704</v>
      </c>
      <c r="BH182" s="74">
        <f t="shared" si="120"/>
        <v>-2686704</v>
      </c>
      <c r="BI182" s="74">
        <f t="shared" si="120"/>
        <v>-2686704</v>
      </c>
      <c r="BJ182" s="74">
        <f t="shared" si="120"/>
        <v>-2686704</v>
      </c>
      <c r="BK182" s="74">
        <f t="shared" si="120"/>
        <v>-2686704</v>
      </c>
      <c r="BL182" s="74">
        <f t="shared" si="120"/>
        <v>-2686704</v>
      </c>
      <c r="BO182" s="116">
        <f t="shared" si="121"/>
        <v>0</v>
      </c>
      <c r="BP182" s="116">
        <f t="shared" si="121"/>
        <v>-383930.00160000002</v>
      </c>
      <c r="BQ182" s="116">
        <f t="shared" si="121"/>
        <v>-447873.55679999996</v>
      </c>
      <c r="BR182" s="116">
        <f t="shared" si="121"/>
        <v>-537340.80000000005</v>
      </c>
      <c r="BS182" s="116">
        <f t="shared" si="121"/>
        <v>-671676</v>
      </c>
      <c r="BT182" s="116">
        <f t="shared" si="121"/>
        <v>-895478.44319999998</v>
      </c>
      <c r="BU182" s="116">
        <f t="shared" si="121"/>
        <v>-1343352</v>
      </c>
      <c r="BV182" s="116">
        <f t="shared" si="89"/>
        <v>-2686704</v>
      </c>
      <c r="BX182" s="74">
        <f t="shared" si="122"/>
        <v>59004684</v>
      </c>
      <c r="BY182" s="74">
        <f t="shared" si="123"/>
        <v>58620753.998400003</v>
      </c>
      <c r="BZ182" s="74">
        <f t="shared" si="123"/>
        <v>58556810.4432</v>
      </c>
      <c r="CA182" s="74">
        <f t="shared" si="123"/>
        <v>58467343.200000003</v>
      </c>
      <c r="CB182" s="74">
        <f t="shared" si="123"/>
        <v>58333008</v>
      </c>
      <c r="CC182" s="74">
        <f t="shared" si="123"/>
        <v>58109205.5568</v>
      </c>
      <c r="CD182" s="74">
        <f t="shared" si="123"/>
        <v>57661332</v>
      </c>
      <c r="CE182" s="74">
        <f t="shared" si="123"/>
        <v>56317980</v>
      </c>
      <c r="CG182" s="117">
        <f t="shared" si="124"/>
        <v>59004684</v>
      </c>
      <c r="CH182" s="117">
        <f t="shared" si="125"/>
        <v>59004684</v>
      </c>
      <c r="CI182" s="117">
        <f t="shared" si="125"/>
        <v>59004684</v>
      </c>
      <c r="CJ182" s="117">
        <f t="shared" si="125"/>
        <v>59004684</v>
      </c>
      <c r="CK182" s="117">
        <f t="shared" si="125"/>
        <v>59004684</v>
      </c>
      <c r="CL182" s="117">
        <f t="shared" si="125"/>
        <v>59004684</v>
      </c>
      <c r="CM182" s="117">
        <f t="shared" si="125"/>
        <v>59004684</v>
      </c>
      <c r="CN182" s="117">
        <f t="shared" si="125"/>
        <v>59004684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>
        <v>0</v>
      </c>
      <c r="H183" s="6">
        <v>157</v>
      </c>
      <c r="I183" s="2" t="s">
        <v>344</v>
      </c>
      <c r="J183" s="60"/>
      <c r="K183" s="61">
        <v>1979.67</v>
      </c>
      <c r="L183"/>
      <c r="M183" s="63">
        <v>31</v>
      </c>
      <c r="N183" s="64">
        <f t="shared" si="90"/>
        <v>9.3000000000000007</v>
      </c>
      <c r="O183" s="64">
        <f t="shared" si="91"/>
        <v>1187.8</v>
      </c>
      <c r="P183" s="64">
        <f t="shared" si="92"/>
        <v>0</v>
      </c>
      <c r="Q183" s="64">
        <f t="shared" si="93"/>
        <v>0</v>
      </c>
      <c r="R183" s="65">
        <f t="shared" si="94"/>
        <v>0.02</v>
      </c>
      <c r="S183" s="65">
        <f t="shared" si="95"/>
        <v>0</v>
      </c>
      <c r="T183" s="64">
        <f t="shared" si="96"/>
        <v>0</v>
      </c>
      <c r="U183" s="64">
        <f t="shared" si="97"/>
        <v>0</v>
      </c>
      <c r="V183">
        <v>26</v>
      </c>
      <c r="W183" s="64">
        <f t="shared" si="98"/>
        <v>6.5</v>
      </c>
      <c r="X183" s="27">
        <f t="shared" si="99"/>
        <v>9.3000000000000007</v>
      </c>
      <c r="Y183" s="11">
        <f t="shared" si="100"/>
        <v>1995.47</v>
      </c>
      <c r="Z183" s="61">
        <v>4606182583.3299999</v>
      </c>
      <c r="AA183" s="63">
        <v>10335</v>
      </c>
      <c r="AB183" s="27">
        <f t="shared" si="101"/>
        <v>445687.72</v>
      </c>
      <c r="AC183" s="10">
        <f t="shared" si="102"/>
        <v>1.6176189999999999</v>
      </c>
      <c r="AD183" s="63">
        <v>250000</v>
      </c>
      <c r="AE183" s="10">
        <f t="shared" si="103"/>
        <v>1.719981</v>
      </c>
      <c r="AF183" s="10">
        <f t="shared" si="104"/>
        <v>-0.64832800000000002</v>
      </c>
      <c r="AG183" s="66">
        <f t="shared" si="105"/>
        <v>0.01</v>
      </c>
      <c r="AH183" s="67">
        <f t="shared" si="106"/>
        <v>0</v>
      </c>
      <c r="AI183" s="68">
        <f t="shared" si="107"/>
        <v>0.01</v>
      </c>
      <c r="AJ183">
        <v>0</v>
      </c>
      <c r="AK183">
        <v>0</v>
      </c>
      <c r="AL183" s="26">
        <f t="shared" si="108"/>
        <v>0</v>
      </c>
      <c r="AM183">
        <v>0</v>
      </c>
      <c r="AN183">
        <v>0</v>
      </c>
      <c r="AO183" s="26">
        <f t="shared" si="109"/>
        <v>0</v>
      </c>
      <c r="AP183" s="26">
        <f t="shared" si="110"/>
        <v>229978</v>
      </c>
      <c r="AQ183" s="26">
        <f t="shared" si="111"/>
        <v>229978</v>
      </c>
      <c r="AR183" s="69">
        <v>263431</v>
      </c>
      <c r="AS183" s="69">
        <f t="shared" si="126"/>
        <v>229978</v>
      </c>
      <c r="AT183" s="63">
        <v>263792</v>
      </c>
      <c r="AU183" s="26">
        <f t="shared" si="112"/>
        <v>33814</v>
      </c>
      <c r="AV183" s="70" t="str">
        <f t="shared" si="113"/>
        <v>No</v>
      </c>
      <c r="AW183" s="69">
        <f t="shared" si="114"/>
        <v>0</v>
      </c>
      <c r="AX183" s="71">
        <f t="shared" si="115"/>
        <v>263792</v>
      </c>
      <c r="AY183" s="72">
        <f t="shared" si="116"/>
        <v>263792</v>
      </c>
      <c r="AZ183" s="115">
        <f t="shared" si="117"/>
        <v>0</v>
      </c>
      <c r="BA183" s="115"/>
      <c r="BB183" s="115">
        <f t="shared" si="118"/>
        <v>11616.982502134193</v>
      </c>
      <c r="BC183" s="74"/>
      <c r="BD183" s="74"/>
      <c r="BE183" s="74">
        <f t="shared" si="119"/>
        <v>-33814</v>
      </c>
      <c r="BF183" s="74">
        <f t="shared" si="120"/>
        <v>-33814</v>
      </c>
      <c r="BG183" s="74">
        <f t="shared" si="120"/>
        <v>-28981.979400000011</v>
      </c>
      <c r="BH183" s="74">
        <f t="shared" si="120"/>
        <v>-24150.68343402</v>
      </c>
      <c r="BI183" s="74">
        <f t="shared" si="120"/>
        <v>-19320.546747215994</v>
      </c>
      <c r="BJ183" s="74">
        <f t="shared" si="120"/>
        <v>-14490.410060411989</v>
      </c>
      <c r="BK183" s="74">
        <f t="shared" si="120"/>
        <v>-9660.7563872766623</v>
      </c>
      <c r="BL183" s="74">
        <f t="shared" si="120"/>
        <v>-4830.3781936383457</v>
      </c>
      <c r="BO183" s="116">
        <f t="shared" si="121"/>
        <v>0</v>
      </c>
      <c r="BP183" s="116">
        <f t="shared" si="121"/>
        <v>-4832.0205999999998</v>
      </c>
      <c r="BQ183" s="116">
        <f t="shared" si="121"/>
        <v>-4831.2959659800017</v>
      </c>
      <c r="BR183" s="116">
        <f t="shared" si="121"/>
        <v>-4830.1366868040004</v>
      </c>
      <c r="BS183" s="116">
        <f t="shared" si="121"/>
        <v>-4830.1366868039986</v>
      </c>
      <c r="BT183" s="116">
        <f t="shared" si="121"/>
        <v>-4829.6536731353153</v>
      </c>
      <c r="BU183" s="116">
        <f t="shared" si="121"/>
        <v>-4830.3781936383311</v>
      </c>
      <c r="BV183" s="116">
        <f t="shared" si="89"/>
        <v>-4830.3781936383457</v>
      </c>
      <c r="BX183" s="74">
        <f t="shared" si="122"/>
        <v>263792</v>
      </c>
      <c r="BY183" s="74">
        <f t="shared" si="123"/>
        <v>258959.97940000001</v>
      </c>
      <c r="BZ183" s="74">
        <f t="shared" si="123"/>
        <v>254128.68343402</v>
      </c>
      <c r="CA183" s="74">
        <f t="shared" si="123"/>
        <v>249298.54674721599</v>
      </c>
      <c r="CB183" s="74">
        <f t="shared" si="123"/>
        <v>244468.41006041199</v>
      </c>
      <c r="CC183" s="74">
        <f t="shared" si="123"/>
        <v>239638.75638727666</v>
      </c>
      <c r="CD183" s="74">
        <f t="shared" si="123"/>
        <v>234808.37819363835</v>
      </c>
      <c r="CE183" s="74">
        <f t="shared" si="123"/>
        <v>229978</v>
      </c>
      <c r="CG183" s="117">
        <f t="shared" si="124"/>
        <v>263792</v>
      </c>
      <c r="CH183" s="117">
        <f t="shared" si="125"/>
        <v>258959.97940000001</v>
      </c>
      <c r="CI183" s="117">
        <f t="shared" si="125"/>
        <v>254128.68343402</v>
      </c>
      <c r="CJ183" s="117">
        <f t="shared" si="125"/>
        <v>249298.54674721599</v>
      </c>
      <c r="CK183" s="117">
        <f t="shared" si="125"/>
        <v>244468.41006041199</v>
      </c>
      <c r="CL183" s="117">
        <f t="shared" si="125"/>
        <v>239638.75638727666</v>
      </c>
      <c r="CM183" s="117">
        <f t="shared" si="125"/>
        <v>234808.37819363835</v>
      </c>
      <c r="CN183" s="117">
        <f t="shared" si="125"/>
        <v>229978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>
        <v>0</v>
      </c>
      <c r="H184" s="6">
        <v>158</v>
      </c>
      <c r="I184" s="2" t="s">
        <v>345</v>
      </c>
      <c r="J184" s="60"/>
      <c r="K184" s="61">
        <v>5225.13</v>
      </c>
      <c r="L184"/>
      <c r="M184" s="63">
        <v>162</v>
      </c>
      <c r="N184" s="64">
        <f t="shared" si="90"/>
        <v>48.6</v>
      </c>
      <c r="O184" s="64">
        <f t="shared" si="91"/>
        <v>3135.08</v>
      </c>
      <c r="P184" s="64">
        <f t="shared" si="92"/>
        <v>0</v>
      </c>
      <c r="Q184" s="64">
        <f t="shared" si="93"/>
        <v>0</v>
      </c>
      <c r="R184" s="65">
        <f t="shared" si="94"/>
        <v>0.03</v>
      </c>
      <c r="S184" s="65">
        <f t="shared" si="95"/>
        <v>0</v>
      </c>
      <c r="T184" s="64">
        <f t="shared" si="96"/>
        <v>0</v>
      </c>
      <c r="U184" s="64">
        <f t="shared" si="97"/>
        <v>0</v>
      </c>
      <c r="V184">
        <v>52</v>
      </c>
      <c r="W184" s="64">
        <f t="shared" si="98"/>
        <v>13</v>
      </c>
      <c r="X184" s="27">
        <f t="shared" si="99"/>
        <v>48.6</v>
      </c>
      <c r="Y184" s="11">
        <f t="shared" si="100"/>
        <v>5286.7300000000005</v>
      </c>
      <c r="Z184" s="61">
        <v>22734151154.330002</v>
      </c>
      <c r="AA184" s="63">
        <v>27282</v>
      </c>
      <c r="AB184" s="27">
        <f t="shared" si="101"/>
        <v>833302.22</v>
      </c>
      <c r="AC184" s="10">
        <f t="shared" si="102"/>
        <v>3.0244610000000001</v>
      </c>
      <c r="AD184" s="63">
        <v>250000</v>
      </c>
      <c r="AE184" s="10">
        <f t="shared" si="103"/>
        <v>1.719981</v>
      </c>
      <c r="AF184" s="10">
        <f t="shared" si="104"/>
        <v>-1.6331169999999999</v>
      </c>
      <c r="AG184" s="66">
        <f t="shared" si="105"/>
        <v>0.01</v>
      </c>
      <c r="AH184" s="67">
        <f t="shared" si="106"/>
        <v>0</v>
      </c>
      <c r="AI184" s="68">
        <f t="shared" si="107"/>
        <v>0.01</v>
      </c>
      <c r="AJ184">
        <v>0</v>
      </c>
      <c r="AK184">
        <v>0</v>
      </c>
      <c r="AL184" s="26">
        <f t="shared" si="108"/>
        <v>0</v>
      </c>
      <c r="AM184">
        <v>0</v>
      </c>
      <c r="AN184">
        <v>0</v>
      </c>
      <c r="AO184" s="26">
        <f t="shared" si="109"/>
        <v>0</v>
      </c>
      <c r="AP184" s="26">
        <f t="shared" si="110"/>
        <v>609296</v>
      </c>
      <c r="AQ184" s="26">
        <f t="shared" si="111"/>
        <v>609296</v>
      </c>
      <c r="AR184" s="69">
        <v>465334</v>
      </c>
      <c r="AS184" s="69">
        <f t="shared" si="126"/>
        <v>609296</v>
      </c>
      <c r="AT184" s="63">
        <v>610400</v>
      </c>
      <c r="AU184" s="26">
        <f t="shared" si="112"/>
        <v>1104</v>
      </c>
      <c r="AV184" s="70" t="str">
        <f t="shared" si="113"/>
        <v>No</v>
      </c>
      <c r="AW184" s="69">
        <f t="shared" si="114"/>
        <v>0</v>
      </c>
      <c r="AX184" s="71">
        <f t="shared" si="115"/>
        <v>610400</v>
      </c>
      <c r="AY184" s="72">
        <f t="shared" si="116"/>
        <v>610400</v>
      </c>
      <c r="AZ184" s="115">
        <f t="shared" si="117"/>
        <v>0</v>
      </c>
      <c r="BA184" s="115"/>
      <c r="BB184" s="115">
        <f t="shared" si="118"/>
        <v>11660.870303705364</v>
      </c>
      <c r="BC184" s="74"/>
      <c r="BD184" s="74"/>
      <c r="BE184" s="74">
        <f t="shared" si="119"/>
        <v>-1104</v>
      </c>
      <c r="BF184" s="74">
        <f t="shared" si="120"/>
        <v>-1104</v>
      </c>
      <c r="BG184" s="74">
        <f t="shared" si="120"/>
        <v>-946.23840000003111</v>
      </c>
      <c r="BH184" s="74">
        <f t="shared" si="120"/>
        <v>-788.50045872002374</v>
      </c>
      <c r="BI184" s="74">
        <f t="shared" si="120"/>
        <v>-630.80036697606556</v>
      </c>
      <c r="BJ184" s="74">
        <f t="shared" si="120"/>
        <v>-473.10027523199096</v>
      </c>
      <c r="BK184" s="74">
        <f t="shared" si="120"/>
        <v>-315.41595349716954</v>
      </c>
      <c r="BL184" s="74">
        <f t="shared" si="120"/>
        <v>-157.70797674858477</v>
      </c>
      <c r="BO184" s="116">
        <f t="shared" si="121"/>
        <v>0</v>
      </c>
      <c r="BP184" s="116">
        <f t="shared" si="121"/>
        <v>-157.76159999999999</v>
      </c>
      <c r="BQ184" s="116">
        <f t="shared" si="121"/>
        <v>-157.73794128000517</v>
      </c>
      <c r="BR184" s="116">
        <f t="shared" si="121"/>
        <v>-157.70009174400477</v>
      </c>
      <c r="BS184" s="116">
        <f t="shared" si="121"/>
        <v>-157.70009174401639</v>
      </c>
      <c r="BT184" s="116">
        <f t="shared" si="121"/>
        <v>-157.68432173482259</v>
      </c>
      <c r="BU184" s="116">
        <f t="shared" si="121"/>
        <v>-157.70797674858477</v>
      </c>
      <c r="BV184" s="116">
        <f t="shared" si="89"/>
        <v>-157.70797674858477</v>
      </c>
      <c r="BX184" s="74">
        <f t="shared" si="122"/>
        <v>610400</v>
      </c>
      <c r="BY184" s="74">
        <f t="shared" si="123"/>
        <v>610242.23840000003</v>
      </c>
      <c r="BZ184" s="74">
        <f t="shared" si="123"/>
        <v>610084.50045872002</v>
      </c>
      <c r="CA184" s="74">
        <f t="shared" si="123"/>
        <v>609926.80036697607</v>
      </c>
      <c r="CB184" s="74">
        <f t="shared" si="123"/>
        <v>609769.10027523199</v>
      </c>
      <c r="CC184" s="74">
        <f t="shared" si="123"/>
        <v>609611.41595349717</v>
      </c>
      <c r="CD184" s="74">
        <f t="shared" si="123"/>
        <v>609453.70797674858</v>
      </c>
      <c r="CE184" s="74">
        <f t="shared" si="123"/>
        <v>609296</v>
      </c>
      <c r="CG184" s="117">
        <f t="shared" si="124"/>
        <v>610400</v>
      </c>
      <c r="CH184" s="117">
        <f t="shared" si="125"/>
        <v>610242.23840000003</v>
      </c>
      <c r="CI184" s="117">
        <f t="shared" si="125"/>
        <v>610084.50045872002</v>
      </c>
      <c r="CJ184" s="117">
        <f t="shared" si="125"/>
        <v>609926.80036697607</v>
      </c>
      <c r="CK184" s="117">
        <f t="shared" si="125"/>
        <v>609769.10027523199</v>
      </c>
      <c r="CL184" s="117">
        <f t="shared" si="125"/>
        <v>609611.41595349717</v>
      </c>
      <c r="CM184" s="117">
        <f t="shared" si="125"/>
        <v>609453.70797674858</v>
      </c>
      <c r="CN184" s="117">
        <f t="shared" si="125"/>
        <v>609296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>
        <v>0</v>
      </c>
      <c r="H185" s="6">
        <v>159</v>
      </c>
      <c r="I185" s="2" t="s">
        <v>346</v>
      </c>
      <c r="J185" s="60"/>
      <c r="K185" s="61">
        <v>3586.81</v>
      </c>
      <c r="L185"/>
      <c r="M185" s="63">
        <v>987</v>
      </c>
      <c r="N185" s="64">
        <f t="shared" si="90"/>
        <v>296.10000000000002</v>
      </c>
      <c r="O185" s="64">
        <f t="shared" si="91"/>
        <v>2152.09</v>
      </c>
      <c r="P185" s="64">
        <f t="shared" si="92"/>
        <v>0</v>
      </c>
      <c r="Q185" s="64">
        <f t="shared" si="93"/>
        <v>0</v>
      </c>
      <c r="R185" s="65">
        <f t="shared" si="94"/>
        <v>0.28000000000000003</v>
      </c>
      <c r="S185" s="65">
        <f t="shared" si="95"/>
        <v>0</v>
      </c>
      <c r="T185" s="64">
        <f t="shared" si="96"/>
        <v>0</v>
      </c>
      <c r="U185" s="64">
        <f t="shared" si="97"/>
        <v>0</v>
      </c>
      <c r="V185">
        <v>336</v>
      </c>
      <c r="W185" s="64">
        <f t="shared" si="98"/>
        <v>84</v>
      </c>
      <c r="X185" s="27">
        <f t="shared" si="99"/>
        <v>296.10000000000002</v>
      </c>
      <c r="Y185" s="11">
        <f t="shared" si="100"/>
        <v>3966.91</v>
      </c>
      <c r="Z185" s="61">
        <v>4838308465.6700001</v>
      </c>
      <c r="AA185" s="63">
        <v>27180</v>
      </c>
      <c r="AB185" s="27">
        <f t="shared" si="101"/>
        <v>178009.88</v>
      </c>
      <c r="AC185" s="10">
        <f t="shared" si="102"/>
        <v>0.64608500000000002</v>
      </c>
      <c r="AD185" s="63">
        <v>118523</v>
      </c>
      <c r="AE185" s="10">
        <f t="shared" si="103"/>
        <v>0.81542899999999996</v>
      </c>
      <c r="AF185" s="10">
        <f t="shared" si="104"/>
        <v>0.30311199999999999</v>
      </c>
      <c r="AG185" s="66">
        <f t="shared" si="105"/>
        <v>0.30311199999999999</v>
      </c>
      <c r="AH185" s="67">
        <f t="shared" si="106"/>
        <v>0</v>
      </c>
      <c r="AI185" s="68">
        <f t="shared" si="107"/>
        <v>0.30311199999999999</v>
      </c>
      <c r="AJ185">
        <v>0</v>
      </c>
      <c r="AK185">
        <v>0</v>
      </c>
      <c r="AL185" s="26">
        <f t="shared" si="108"/>
        <v>0</v>
      </c>
      <c r="AM185">
        <v>0</v>
      </c>
      <c r="AN185">
        <v>0</v>
      </c>
      <c r="AO185" s="26">
        <f t="shared" si="109"/>
        <v>0</v>
      </c>
      <c r="AP185" s="26">
        <f t="shared" si="110"/>
        <v>13857868</v>
      </c>
      <c r="AQ185" s="26">
        <f t="shared" si="111"/>
        <v>13857868</v>
      </c>
      <c r="AR185" s="69">
        <v>9348852</v>
      </c>
      <c r="AS185" s="69">
        <f t="shared" si="126"/>
        <v>13857868</v>
      </c>
      <c r="AT185" s="63">
        <v>14726361</v>
      </c>
      <c r="AU185" s="26">
        <f t="shared" si="112"/>
        <v>868493</v>
      </c>
      <c r="AV185" s="70" t="str">
        <f t="shared" si="113"/>
        <v>No</v>
      </c>
      <c r="AW185" s="69">
        <f t="shared" si="114"/>
        <v>0</v>
      </c>
      <c r="AX185" s="71">
        <f t="shared" si="115"/>
        <v>14726361</v>
      </c>
      <c r="AY185" s="72">
        <f t="shared" si="116"/>
        <v>14726361</v>
      </c>
      <c r="AZ185" s="115">
        <f t="shared" si="117"/>
        <v>0</v>
      </c>
      <c r="BA185" s="115"/>
      <c r="BB185" s="115">
        <f t="shared" si="118"/>
        <v>12746.322707363925</v>
      </c>
      <c r="BC185" s="74"/>
      <c r="BD185" s="74"/>
      <c r="BE185" s="74">
        <f t="shared" si="119"/>
        <v>-868493</v>
      </c>
      <c r="BF185" s="74">
        <f t="shared" si="120"/>
        <v>-868493</v>
      </c>
      <c r="BG185" s="74">
        <f t="shared" si="120"/>
        <v>-744385.35029999912</v>
      </c>
      <c r="BH185" s="74">
        <f t="shared" si="120"/>
        <v>-620296.3124049902</v>
      </c>
      <c r="BI185" s="74">
        <f t="shared" si="120"/>
        <v>-496237.04992399178</v>
      </c>
      <c r="BJ185" s="74">
        <f t="shared" si="120"/>
        <v>-372177.78744299337</v>
      </c>
      <c r="BK185" s="74">
        <f t="shared" si="120"/>
        <v>-248130.93088824302</v>
      </c>
      <c r="BL185" s="74">
        <f t="shared" si="120"/>
        <v>-124065.46544412151</v>
      </c>
      <c r="BO185" s="116">
        <f t="shared" si="121"/>
        <v>0</v>
      </c>
      <c r="BP185" s="116">
        <f t="shared" si="121"/>
        <v>-124107.64969999999</v>
      </c>
      <c r="BQ185" s="116">
        <f t="shared" si="121"/>
        <v>-124089.03789500984</v>
      </c>
      <c r="BR185" s="116">
        <f t="shared" si="121"/>
        <v>-124059.26248099805</v>
      </c>
      <c r="BS185" s="116">
        <f t="shared" si="121"/>
        <v>-124059.26248099795</v>
      </c>
      <c r="BT185" s="116">
        <f t="shared" si="121"/>
        <v>-124046.85655474968</v>
      </c>
      <c r="BU185" s="116">
        <f t="shared" si="121"/>
        <v>-124065.46544412151</v>
      </c>
      <c r="BV185" s="116">
        <f t="shared" si="89"/>
        <v>-124065.46544412151</v>
      </c>
      <c r="BX185" s="74">
        <f t="shared" si="122"/>
        <v>14726361</v>
      </c>
      <c r="BY185" s="74">
        <f t="shared" si="123"/>
        <v>14602253.350299999</v>
      </c>
      <c r="BZ185" s="74">
        <f t="shared" si="123"/>
        <v>14478164.31240499</v>
      </c>
      <c r="CA185" s="74">
        <f t="shared" si="123"/>
        <v>14354105.049923992</v>
      </c>
      <c r="CB185" s="74">
        <f t="shared" si="123"/>
        <v>14230045.787442993</v>
      </c>
      <c r="CC185" s="74">
        <f t="shared" si="123"/>
        <v>14105998.930888243</v>
      </c>
      <c r="CD185" s="74">
        <f t="shared" si="123"/>
        <v>13981933.465444122</v>
      </c>
      <c r="CE185" s="74">
        <f t="shared" si="123"/>
        <v>13857868</v>
      </c>
      <c r="CG185" s="117">
        <f t="shared" si="124"/>
        <v>14726361</v>
      </c>
      <c r="CH185" s="117">
        <f t="shared" si="125"/>
        <v>14602253.350299999</v>
      </c>
      <c r="CI185" s="117">
        <f t="shared" si="125"/>
        <v>14478164.31240499</v>
      </c>
      <c r="CJ185" s="117">
        <f t="shared" si="125"/>
        <v>14354105.049923992</v>
      </c>
      <c r="CK185" s="117">
        <f t="shared" si="125"/>
        <v>14230045.787442993</v>
      </c>
      <c r="CL185" s="117">
        <f t="shared" si="125"/>
        <v>14105998.930888243</v>
      </c>
      <c r="CM185" s="117">
        <f t="shared" si="125"/>
        <v>13981933.465444122</v>
      </c>
      <c r="CN185" s="117">
        <f t="shared" si="125"/>
        <v>13857868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>
        <v>0</v>
      </c>
      <c r="H186" s="6">
        <v>160</v>
      </c>
      <c r="I186" s="2" t="s">
        <v>347</v>
      </c>
      <c r="J186" s="60"/>
      <c r="K186" s="61">
        <v>561.49</v>
      </c>
      <c r="L186"/>
      <c r="M186" s="63">
        <v>164</v>
      </c>
      <c r="N186" s="64">
        <f t="shared" si="90"/>
        <v>49.2</v>
      </c>
      <c r="O186" s="64">
        <f t="shared" si="91"/>
        <v>336.89</v>
      </c>
      <c r="P186" s="64">
        <f t="shared" si="92"/>
        <v>0</v>
      </c>
      <c r="Q186" s="64">
        <f t="shared" si="93"/>
        <v>0</v>
      </c>
      <c r="R186" s="65">
        <f t="shared" si="94"/>
        <v>0.28999999999999998</v>
      </c>
      <c r="S186" s="65">
        <f t="shared" si="95"/>
        <v>0</v>
      </c>
      <c r="T186" s="64">
        <f t="shared" si="96"/>
        <v>0</v>
      </c>
      <c r="U186" s="64">
        <f t="shared" si="97"/>
        <v>0</v>
      </c>
      <c r="V186">
        <v>13</v>
      </c>
      <c r="W186" s="64">
        <f t="shared" si="98"/>
        <v>3.25</v>
      </c>
      <c r="X186" s="27">
        <f t="shared" si="99"/>
        <v>49.2</v>
      </c>
      <c r="Y186" s="11">
        <f t="shared" si="100"/>
        <v>613.94000000000005</v>
      </c>
      <c r="Z186" s="61">
        <v>937976249.66999996</v>
      </c>
      <c r="AA186" s="63">
        <v>5563</v>
      </c>
      <c r="AB186" s="27">
        <f t="shared" si="101"/>
        <v>168609.79</v>
      </c>
      <c r="AC186" s="10">
        <f t="shared" si="102"/>
        <v>0.61196700000000004</v>
      </c>
      <c r="AD186" s="63">
        <v>88370</v>
      </c>
      <c r="AE186" s="10">
        <f t="shared" si="103"/>
        <v>0.60797900000000005</v>
      </c>
      <c r="AF186" s="10">
        <f t="shared" si="104"/>
        <v>0.38922899999999999</v>
      </c>
      <c r="AG186" s="66">
        <f t="shared" si="105"/>
        <v>0.38922899999999999</v>
      </c>
      <c r="AH186" s="67">
        <f t="shared" si="106"/>
        <v>0</v>
      </c>
      <c r="AI186" s="68">
        <f t="shared" si="107"/>
        <v>0.38922899999999999</v>
      </c>
      <c r="AJ186">
        <v>176</v>
      </c>
      <c r="AK186">
        <v>4</v>
      </c>
      <c r="AL186" s="26">
        <f t="shared" si="108"/>
        <v>70400</v>
      </c>
      <c r="AM186">
        <v>0</v>
      </c>
      <c r="AN186">
        <v>0</v>
      </c>
      <c r="AO186" s="26">
        <f t="shared" si="109"/>
        <v>0</v>
      </c>
      <c r="AP186" s="26">
        <f t="shared" si="110"/>
        <v>2754051</v>
      </c>
      <c r="AQ186" s="26">
        <f t="shared" si="111"/>
        <v>2824451</v>
      </c>
      <c r="AR186" s="69">
        <v>3637161</v>
      </c>
      <c r="AS186" s="69">
        <f t="shared" si="126"/>
        <v>2824451</v>
      </c>
      <c r="AT186" s="63">
        <v>3456594</v>
      </c>
      <c r="AU186" s="26">
        <f t="shared" si="112"/>
        <v>632143</v>
      </c>
      <c r="AV186" s="70" t="str">
        <f t="shared" si="113"/>
        <v>No</v>
      </c>
      <c r="AW186" s="69">
        <f t="shared" si="114"/>
        <v>0</v>
      </c>
      <c r="AX186" s="71">
        <f t="shared" si="115"/>
        <v>3456594</v>
      </c>
      <c r="AY186" s="72">
        <f t="shared" si="116"/>
        <v>3456594</v>
      </c>
      <c r="AZ186" s="115">
        <f t="shared" si="117"/>
        <v>0</v>
      </c>
      <c r="BA186" s="115"/>
      <c r="BB186" s="115">
        <f t="shared" si="118"/>
        <v>12601.575272934515</v>
      </c>
      <c r="BC186" s="74"/>
      <c r="BD186" s="74"/>
      <c r="BE186" s="74">
        <f t="shared" si="119"/>
        <v>-632143</v>
      </c>
      <c r="BF186" s="74">
        <f t="shared" si="120"/>
        <v>-632143</v>
      </c>
      <c r="BG186" s="74">
        <f t="shared" si="120"/>
        <v>-541809.76530000009</v>
      </c>
      <c r="BH186" s="74">
        <f t="shared" si="120"/>
        <v>-451490.07742448989</v>
      </c>
      <c r="BI186" s="74">
        <f t="shared" si="120"/>
        <v>-361192.06193959201</v>
      </c>
      <c r="BJ186" s="74">
        <f t="shared" si="120"/>
        <v>-270894.04645469412</v>
      </c>
      <c r="BK186" s="74">
        <f t="shared" si="120"/>
        <v>-180605.0607713447</v>
      </c>
      <c r="BL186" s="74">
        <f t="shared" si="120"/>
        <v>-90302.530385672115</v>
      </c>
      <c r="BO186" s="116">
        <f t="shared" si="121"/>
        <v>0</v>
      </c>
      <c r="BP186" s="116">
        <f t="shared" si="121"/>
        <v>-90333.234700000001</v>
      </c>
      <c r="BQ186" s="116">
        <f t="shared" si="121"/>
        <v>-90319.687875510004</v>
      </c>
      <c r="BR186" s="116">
        <f t="shared" si="121"/>
        <v>-90298.015484897987</v>
      </c>
      <c r="BS186" s="116">
        <f t="shared" si="121"/>
        <v>-90298.015484898002</v>
      </c>
      <c r="BT186" s="116">
        <f t="shared" si="121"/>
        <v>-90288.985683349543</v>
      </c>
      <c r="BU186" s="116">
        <f t="shared" si="121"/>
        <v>-90302.530385672348</v>
      </c>
      <c r="BV186" s="116">
        <f t="shared" si="89"/>
        <v>-90302.530385672115</v>
      </c>
      <c r="BX186" s="74">
        <f t="shared" si="122"/>
        <v>3456594</v>
      </c>
      <c r="BY186" s="74">
        <f t="shared" si="123"/>
        <v>3366260.7653000001</v>
      </c>
      <c r="BZ186" s="74">
        <f t="shared" si="123"/>
        <v>3275941.0774244899</v>
      </c>
      <c r="CA186" s="74">
        <f t="shared" si="123"/>
        <v>3185643.061939592</v>
      </c>
      <c r="CB186" s="74">
        <f t="shared" si="123"/>
        <v>3095345.0464546941</v>
      </c>
      <c r="CC186" s="74">
        <f t="shared" si="123"/>
        <v>3005056.0607713447</v>
      </c>
      <c r="CD186" s="74">
        <f t="shared" si="123"/>
        <v>2914753.5303856721</v>
      </c>
      <c r="CE186" s="74">
        <f t="shared" si="123"/>
        <v>2824451</v>
      </c>
      <c r="CG186" s="117">
        <f t="shared" si="124"/>
        <v>3456594</v>
      </c>
      <c r="CH186" s="117">
        <f t="shared" si="125"/>
        <v>3366260.7653000001</v>
      </c>
      <c r="CI186" s="117">
        <f t="shared" si="125"/>
        <v>3275941.0774244899</v>
      </c>
      <c r="CJ186" s="117">
        <f t="shared" si="125"/>
        <v>3185643.061939592</v>
      </c>
      <c r="CK186" s="117">
        <f t="shared" si="125"/>
        <v>3095345.0464546941</v>
      </c>
      <c r="CL186" s="117">
        <f t="shared" si="125"/>
        <v>3005056.0607713447</v>
      </c>
      <c r="CM186" s="117">
        <f t="shared" si="125"/>
        <v>2914753.5303856721</v>
      </c>
      <c r="CN186" s="117">
        <f t="shared" si="125"/>
        <v>2824451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>
        <v>0</v>
      </c>
      <c r="H187" s="6">
        <v>161</v>
      </c>
      <c r="I187" s="2" t="s">
        <v>348</v>
      </c>
      <c r="J187" s="60"/>
      <c r="K187" s="61">
        <v>3648.92</v>
      </c>
      <c r="L187"/>
      <c r="M187" s="63">
        <v>203</v>
      </c>
      <c r="N187" s="64">
        <f t="shared" si="90"/>
        <v>60.9</v>
      </c>
      <c r="O187" s="64">
        <f t="shared" si="91"/>
        <v>2189.35</v>
      </c>
      <c r="P187" s="64">
        <f t="shared" si="92"/>
        <v>0</v>
      </c>
      <c r="Q187" s="64">
        <f t="shared" si="93"/>
        <v>0</v>
      </c>
      <c r="R187" s="65">
        <f t="shared" si="94"/>
        <v>0.06</v>
      </c>
      <c r="S187" s="65">
        <f t="shared" si="95"/>
        <v>0</v>
      </c>
      <c r="T187" s="64">
        <f t="shared" si="96"/>
        <v>0</v>
      </c>
      <c r="U187" s="64">
        <f t="shared" si="97"/>
        <v>0</v>
      </c>
      <c r="V187">
        <v>62</v>
      </c>
      <c r="W187" s="64">
        <f t="shared" si="98"/>
        <v>15.5</v>
      </c>
      <c r="X187" s="27">
        <f t="shared" si="99"/>
        <v>60.9</v>
      </c>
      <c r="Y187" s="11">
        <f t="shared" si="100"/>
        <v>3725.32</v>
      </c>
      <c r="Z187" s="61">
        <v>8047974263.6700001</v>
      </c>
      <c r="AA187" s="63">
        <v>18439</v>
      </c>
      <c r="AB187" s="27">
        <f t="shared" si="101"/>
        <v>436464.79</v>
      </c>
      <c r="AC187" s="10">
        <f t="shared" si="102"/>
        <v>1.584144</v>
      </c>
      <c r="AD187" s="63">
        <v>227165</v>
      </c>
      <c r="AE187" s="10">
        <f t="shared" si="103"/>
        <v>1.562878</v>
      </c>
      <c r="AF187" s="10">
        <f t="shared" si="104"/>
        <v>-0.57776400000000006</v>
      </c>
      <c r="AG187" s="66">
        <f t="shared" si="105"/>
        <v>0.01</v>
      </c>
      <c r="AH187" s="67">
        <f t="shared" si="106"/>
        <v>0</v>
      </c>
      <c r="AI187" s="68">
        <f t="shared" si="107"/>
        <v>0.01</v>
      </c>
      <c r="AJ187">
        <v>0</v>
      </c>
      <c r="AK187">
        <v>0</v>
      </c>
      <c r="AL187" s="26">
        <f t="shared" si="108"/>
        <v>0</v>
      </c>
      <c r="AM187">
        <v>0</v>
      </c>
      <c r="AN187">
        <v>0</v>
      </c>
      <c r="AO187" s="26">
        <f t="shared" si="109"/>
        <v>0</v>
      </c>
      <c r="AP187" s="26">
        <f t="shared" si="110"/>
        <v>429343</v>
      </c>
      <c r="AQ187" s="26">
        <f t="shared" si="111"/>
        <v>429343</v>
      </c>
      <c r="AR187" s="69">
        <v>462941</v>
      </c>
      <c r="AS187" s="69">
        <f t="shared" si="126"/>
        <v>429343</v>
      </c>
      <c r="AT187" s="63">
        <v>461796</v>
      </c>
      <c r="AU187" s="26">
        <f t="shared" si="112"/>
        <v>32453</v>
      </c>
      <c r="AV187" s="70" t="str">
        <f t="shared" si="113"/>
        <v>No</v>
      </c>
      <c r="AW187" s="69">
        <f t="shared" si="114"/>
        <v>0</v>
      </c>
      <c r="AX187" s="71">
        <f t="shared" si="115"/>
        <v>461796</v>
      </c>
      <c r="AY187" s="72">
        <f t="shared" si="116"/>
        <v>461796</v>
      </c>
      <c r="AZ187" s="115">
        <f t="shared" si="117"/>
        <v>0</v>
      </c>
      <c r="BA187" s="115"/>
      <c r="BB187" s="115">
        <f t="shared" si="118"/>
        <v>11766.307016870745</v>
      </c>
      <c r="BC187" s="74"/>
      <c r="BD187" s="74"/>
      <c r="BE187" s="74">
        <f t="shared" si="119"/>
        <v>-32453</v>
      </c>
      <c r="BF187" s="74">
        <f t="shared" ref="BF187:BL195" si="127">$AQ187-CG187</f>
        <v>-32453</v>
      </c>
      <c r="BG187" s="74">
        <f t="shared" si="127"/>
        <v>-27815.466299999971</v>
      </c>
      <c r="BH187" s="74">
        <f t="shared" si="127"/>
        <v>-23178.628067789949</v>
      </c>
      <c r="BI187" s="74">
        <f t="shared" si="127"/>
        <v>-18542.902454231982</v>
      </c>
      <c r="BJ187" s="74">
        <f t="shared" si="127"/>
        <v>-13907.176840674016</v>
      </c>
      <c r="BK187" s="74">
        <f t="shared" si="127"/>
        <v>-9271.9147996773827</v>
      </c>
      <c r="BL187" s="74">
        <f t="shared" si="127"/>
        <v>-4635.9573998387204</v>
      </c>
      <c r="BO187" s="116">
        <f t="shared" ref="BO187:BU195" si="128">BE187*BO$16</f>
        <v>0</v>
      </c>
      <c r="BP187" s="116">
        <f t="shared" si="128"/>
        <v>-4637.5337</v>
      </c>
      <c r="BQ187" s="116">
        <f t="shared" si="128"/>
        <v>-4636.8382322099951</v>
      </c>
      <c r="BR187" s="116">
        <f t="shared" si="128"/>
        <v>-4635.7256135579901</v>
      </c>
      <c r="BS187" s="116">
        <f t="shared" si="128"/>
        <v>-4635.7256135579955</v>
      </c>
      <c r="BT187" s="116">
        <f t="shared" si="128"/>
        <v>-4635.2620409966494</v>
      </c>
      <c r="BU187" s="116">
        <f t="shared" si="128"/>
        <v>-4635.9573998386913</v>
      </c>
      <c r="BV187" s="116">
        <f t="shared" si="89"/>
        <v>-4635.9573998387204</v>
      </c>
      <c r="BX187" s="74">
        <f t="shared" si="122"/>
        <v>461796</v>
      </c>
      <c r="BY187" s="74">
        <f t="shared" ref="BY187:CE195" si="129">CG187+BP187</f>
        <v>457158.46629999997</v>
      </c>
      <c r="BZ187" s="74">
        <f t="shared" si="129"/>
        <v>452521.62806778995</v>
      </c>
      <c r="CA187" s="74">
        <f t="shared" si="129"/>
        <v>447885.90245423198</v>
      </c>
      <c r="CB187" s="74">
        <f t="shared" si="129"/>
        <v>443250.17684067402</v>
      </c>
      <c r="CC187" s="74">
        <f t="shared" si="129"/>
        <v>438614.91479967738</v>
      </c>
      <c r="CD187" s="74">
        <f t="shared" si="129"/>
        <v>433978.95739983872</v>
      </c>
      <c r="CE187" s="74">
        <f t="shared" si="129"/>
        <v>429343</v>
      </c>
      <c r="CG187" s="117">
        <f t="shared" si="124"/>
        <v>461796</v>
      </c>
      <c r="CH187" s="117">
        <f t="shared" ref="CH187:CN195" si="130">IF(OR($C187=1,$B187=1),MAX(BY187,CG187,$AR187),BY187)</f>
        <v>457158.46629999997</v>
      </c>
      <c r="CI187" s="117">
        <f t="shared" si="130"/>
        <v>452521.62806778995</v>
      </c>
      <c r="CJ187" s="117">
        <f t="shared" si="130"/>
        <v>447885.90245423198</v>
      </c>
      <c r="CK187" s="117">
        <f t="shared" si="130"/>
        <v>443250.17684067402</v>
      </c>
      <c r="CL187" s="117">
        <f t="shared" si="130"/>
        <v>438614.91479967738</v>
      </c>
      <c r="CM187" s="117">
        <f t="shared" si="130"/>
        <v>433978.95739983872</v>
      </c>
      <c r="CN187" s="117">
        <f t="shared" si="130"/>
        <v>429343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>
        <v>20</v>
      </c>
      <c r="H188" s="6">
        <v>162</v>
      </c>
      <c r="I188" s="2" t="s">
        <v>349</v>
      </c>
      <c r="J188" s="60"/>
      <c r="K188" s="61">
        <v>1084.8599999999999</v>
      </c>
      <c r="L188"/>
      <c r="M188" s="63">
        <v>640</v>
      </c>
      <c r="N188" s="64">
        <f t="shared" si="90"/>
        <v>192</v>
      </c>
      <c r="O188" s="64">
        <f t="shared" si="91"/>
        <v>650.91999999999996</v>
      </c>
      <c r="P188" s="64">
        <f t="shared" si="92"/>
        <v>0</v>
      </c>
      <c r="Q188" s="64">
        <f t="shared" si="93"/>
        <v>0</v>
      </c>
      <c r="R188" s="65">
        <f t="shared" si="94"/>
        <v>0.59</v>
      </c>
      <c r="S188" s="65">
        <f t="shared" si="95"/>
        <v>0</v>
      </c>
      <c r="T188" s="64">
        <f t="shared" si="96"/>
        <v>0</v>
      </c>
      <c r="U188" s="64">
        <f t="shared" si="97"/>
        <v>0</v>
      </c>
      <c r="V188">
        <v>46</v>
      </c>
      <c r="W188" s="64">
        <f t="shared" si="98"/>
        <v>11.5</v>
      </c>
      <c r="X188" s="27">
        <f t="shared" si="99"/>
        <v>192</v>
      </c>
      <c r="Y188" s="11">
        <f t="shared" si="100"/>
        <v>1288.3599999999999</v>
      </c>
      <c r="Z188" s="61">
        <v>1598757351</v>
      </c>
      <c r="AA188" s="63">
        <v>10242</v>
      </c>
      <c r="AB188" s="27">
        <f t="shared" si="101"/>
        <v>156098.16</v>
      </c>
      <c r="AC188" s="10">
        <f t="shared" si="102"/>
        <v>0.56655699999999998</v>
      </c>
      <c r="AD188" s="63">
        <v>68890</v>
      </c>
      <c r="AE188" s="10">
        <f t="shared" si="103"/>
        <v>0.47395799999999999</v>
      </c>
      <c r="AF188" s="10">
        <f t="shared" si="104"/>
        <v>0.46122299999999999</v>
      </c>
      <c r="AG188" s="66">
        <f t="shared" si="105"/>
        <v>0.46122299999999999</v>
      </c>
      <c r="AH188" s="67">
        <f t="shared" si="106"/>
        <v>0</v>
      </c>
      <c r="AI188" s="68">
        <f t="shared" si="107"/>
        <v>0.46122299999999999</v>
      </c>
      <c r="AJ188">
        <v>0</v>
      </c>
      <c r="AK188">
        <v>0</v>
      </c>
      <c r="AL188" s="26">
        <f t="shared" si="108"/>
        <v>0</v>
      </c>
      <c r="AM188">
        <v>403</v>
      </c>
      <c r="AN188">
        <v>6</v>
      </c>
      <c r="AO188" s="26">
        <f t="shared" si="109"/>
        <v>241800</v>
      </c>
      <c r="AP188" s="26">
        <f t="shared" si="110"/>
        <v>6848400</v>
      </c>
      <c r="AQ188" s="26">
        <f t="shared" si="111"/>
        <v>7090200</v>
      </c>
      <c r="AR188" s="69">
        <v>8024957</v>
      </c>
      <c r="AS188" s="69">
        <f t="shared" si="126"/>
        <v>8024957</v>
      </c>
      <c r="AT188" s="63">
        <v>8024957</v>
      </c>
      <c r="AU188" s="26">
        <f t="shared" si="112"/>
        <v>934757</v>
      </c>
      <c r="AV188" s="70" t="str">
        <f t="shared" si="113"/>
        <v>No</v>
      </c>
      <c r="AW188" s="69">
        <f t="shared" si="114"/>
        <v>0</v>
      </c>
      <c r="AX188" s="71">
        <f t="shared" si="115"/>
        <v>8024957</v>
      </c>
      <c r="AY188" s="72">
        <f t="shared" si="116"/>
        <v>8024957</v>
      </c>
      <c r="AZ188" s="115">
        <f t="shared" si="117"/>
        <v>0</v>
      </c>
      <c r="BA188" s="115"/>
      <c r="BB188" s="115">
        <f t="shared" si="118"/>
        <v>13686.880334789743</v>
      </c>
      <c r="BC188" s="74"/>
      <c r="BD188" s="74"/>
      <c r="BE188" s="74">
        <f t="shared" si="119"/>
        <v>-934757</v>
      </c>
      <c r="BF188" s="74">
        <f t="shared" si="127"/>
        <v>-934757</v>
      </c>
      <c r="BG188" s="74">
        <f t="shared" si="127"/>
        <v>-934757</v>
      </c>
      <c r="BH188" s="74">
        <f t="shared" si="127"/>
        <v>-934757</v>
      </c>
      <c r="BI188" s="74">
        <f t="shared" si="127"/>
        <v>-934757</v>
      </c>
      <c r="BJ188" s="74">
        <f t="shared" si="127"/>
        <v>-934757</v>
      </c>
      <c r="BK188" s="74">
        <f t="shared" si="127"/>
        <v>-934757</v>
      </c>
      <c r="BL188" s="74">
        <f t="shared" si="127"/>
        <v>-934757</v>
      </c>
      <c r="BO188" s="116">
        <f t="shared" si="128"/>
        <v>0</v>
      </c>
      <c r="BP188" s="116">
        <f t="shared" si="128"/>
        <v>-133576.77530000001</v>
      </c>
      <c r="BQ188" s="116">
        <f t="shared" si="128"/>
        <v>-155823.99189999999</v>
      </c>
      <c r="BR188" s="116">
        <f t="shared" si="128"/>
        <v>-186951.40000000002</v>
      </c>
      <c r="BS188" s="116">
        <f t="shared" si="128"/>
        <v>-233689.25</v>
      </c>
      <c r="BT188" s="116">
        <f t="shared" si="128"/>
        <v>-311554.50809999998</v>
      </c>
      <c r="BU188" s="116">
        <f t="shared" si="128"/>
        <v>-467378.5</v>
      </c>
      <c r="BV188" s="116">
        <f t="shared" si="89"/>
        <v>-934757</v>
      </c>
      <c r="BX188" s="74">
        <f t="shared" si="122"/>
        <v>8024957</v>
      </c>
      <c r="BY188" s="74">
        <f t="shared" si="129"/>
        <v>7891380.2247000001</v>
      </c>
      <c r="BZ188" s="74">
        <f t="shared" si="129"/>
        <v>7869133.0081000002</v>
      </c>
      <c r="CA188" s="74">
        <f t="shared" si="129"/>
        <v>7838005.5999999996</v>
      </c>
      <c r="CB188" s="74">
        <f t="shared" si="129"/>
        <v>7791267.75</v>
      </c>
      <c r="CC188" s="74">
        <f t="shared" si="129"/>
        <v>7713402.4918999998</v>
      </c>
      <c r="CD188" s="74">
        <f t="shared" si="129"/>
        <v>7557578.5</v>
      </c>
      <c r="CE188" s="74">
        <f t="shared" si="129"/>
        <v>7090200</v>
      </c>
      <c r="CG188" s="117">
        <f t="shared" si="124"/>
        <v>8024957</v>
      </c>
      <c r="CH188" s="117">
        <f t="shared" si="130"/>
        <v>8024957</v>
      </c>
      <c r="CI188" s="117">
        <f t="shared" si="130"/>
        <v>8024957</v>
      </c>
      <c r="CJ188" s="117">
        <f t="shared" si="130"/>
        <v>8024957</v>
      </c>
      <c r="CK188" s="117">
        <f t="shared" si="130"/>
        <v>8024957</v>
      </c>
      <c r="CL188" s="117">
        <f t="shared" si="130"/>
        <v>8024957</v>
      </c>
      <c r="CM188" s="117">
        <f t="shared" si="130"/>
        <v>8024957</v>
      </c>
      <c r="CN188" s="117">
        <f t="shared" si="130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>
        <v>7</v>
      </c>
      <c r="H189" s="6">
        <v>163</v>
      </c>
      <c r="I189" s="2" t="s">
        <v>350</v>
      </c>
      <c r="J189" s="60"/>
      <c r="K189" s="61">
        <v>2985.57</v>
      </c>
      <c r="L189"/>
      <c r="M189" s="63">
        <v>2258</v>
      </c>
      <c r="N189" s="64">
        <f t="shared" si="90"/>
        <v>677.4</v>
      </c>
      <c r="O189" s="64">
        <f t="shared" si="91"/>
        <v>1791.34</v>
      </c>
      <c r="P189" s="64">
        <f t="shared" si="92"/>
        <v>466.66000000000008</v>
      </c>
      <c r="Q189" s="64">
        <f t="shared" si="93"/>
        <v>70</v>
      </c>
      <c r="R189" s="65">
        <f t="shared" si="94"/>
        <v>0.76</v>
      </c>
      <c r="S189" s="65">
        <f t="shared" si="95"/>
        <v>0.16000000000000003</v>
      </c>
      <c r="T189" s="64">
        <f t="shared" si="96"/>
        <v>477.69</v>
      </c>
      <c r="U189" s="64">
        <f t="shared" si="97"/>
        <v>71.650000000000006</v>
      </c>
      <c r="V189">
        <v>997</v>
      </c>
      <c r="W189" s="64">
        <f t="shared" si="98"/>
        <v>249.25</v>
      </c>
      <c r="X189" s="27">
        <f t="shared" si="99"/>
        <v>677.4</v>
      </c>
      <c r="Y189" s="11">
        <f t="shared" si="100"/>
        <v>3982.2200000000003</v>
      </c>
      <c r="Z189" s="61">
        <v>2024391930.6700001</v>
      </c>
      <c r="AA189" s="63">
        <v>23905</v>
      </c>
      <c r="AB189" s="27">
        <f t="shared" si="101"/>
        <v>84684.87</v>
      </c>
      <c r="AC189" s="10">
        <f t="shared" si="102"/>
        <v>0.307363</v>
      </c>
      <c r="AD189" s="63">
        <v>55034</v>
      </c>
      <c r="AE189" s="10">
        <f t="shared" si="103"/>
        <v>0.37863000000000002</v>
      </c>
      <c r="AF189" s="10">
        <f t="shared" si="104"/>
        <v>0.67125699999999999</v>
      </c>
      <c r="AG189" s="66">
        <f t="shared" si="105"/>
        <v>0.67125699999999999</v>
      </c>
      <c r="AH189" s="67">
        <f t="shared" si="106"/>
        <v>0.05</v>
      </c>
      <c r="AI189" s="68">
        <f t="shared" si="107"/>
        <v>0.72125700000000004</v>
      </c>
      <c r="AJ189">
        <v>0</v>
      </c>
      <c r="AK189">
        <v>0</v>
      </c>
      <c r="AL189" s="26">
        <f t="shared" si="108"/>
        <v>0</v>
      </c>
      <c r="AM189">
        <v>0</v>
      </c>
      <c r="AN189">
        <v>0</v>
      </c>
      <c r="AO189" s="26">
        <f t="shared" si="109"/>
        <v>0</v>
      </c>
      <c r="AP189" s="26">
        <f t="shared" si="110"/>
        <v>33102152</v>
      </c>
      <c r="AQ189" s="26">
        <f t="shared" si="111"/>
        <v>33102152</v>
      </c>
      <c r="AR189" s="69">
        <v>26582071</v>
      </c>
      <c r="AS189" s="69">
        <f t="shared" si="126"/>
        <v>33829263</v>
      </c>
      <c r="AT189" s="63">
        <v>33829263</v>
      </c>
      <c r="AU189" s="26">
        <f t="shared" si="112"/>
        <v>727111</v>
      </c>
      <c r="AV189" s="70" t="str">
        <f t="shared" si="113"/>
        <v>No</v>
      </c>
      <c r="AW189" s="69">
        <f t="shared" si="114"/>
        <v>0</v>
      </c>
      <c r="AX189" s="71">
        <f t="shared" si="115"/>
        <v>33829263</v>
      </c>
      <c r="AY189" s="72">
        <f t="shared" si="116"/>
        <v>33829263</v>
      </c>
      <c r="AZ189" s="115">
        <f t="shared" si="117"/>
        <v>0</v>
      </c>
      <c r="BA189" s="115"/>
      <c r="BB189" s="115">
        <f t="shared" si="118"/>
        <v>15372.302608882055</v>
      </c>
      <c r="BC189" s="74"/>
      <c r="BD189" s="74"/>
      <c r="BE189" s="74">
        <f t="shared" si="119"/>
        <v>-727111</v>
      </c>
      <c r="BF189" s="74">
        <f t="shared" si="127"/>
        <v>-727111</v>
      </c>
      <c r="BG189" s="74">
        <f t="shared" si="127"/>
        <v>-727111</v>
      </c>
      <c r="BH189" s="74">
        <f t="shared" si="127"/>
        <v>-727111</v>
      </c>
      <c r="BI189" s="74">
        <f t="shared" si="127"/>
        <v>-727111</v>
      </c>
      <c r="BJ189" s="74">
        <f t="shared" si="127"/>
        <v>-727111</v>
      </c>
      <c r="BK189" s="74">
        <f t="shared" si="127"/>
        <v>-727111</v>
      </c>
      <c r="BL189" s="74">
        <f t="shared" si="127"/>
        <v>-727111</v>
      </c>
      <c r="BO189" s="116">
        <f t="shared" si="128"/>
        <v>0</v>
      </c>
      <c r="BP189" s="116">
        <f t="shared" si="128"/>
        <v>-103904.16190000001</v>
      </c>
      <c r="BQ189" s="116">
        <f t="shared" si="128"/>
        <v>-121209.4037</v>
      </c>
      <c r="BR189" s="116">
        <f t="shared" si="128"/>
        <v>-145422.20000000001</v>
      </c>
      <c r="BS189" s="116">
        <f t="shared" si="128"/>
        <v>-181777.75</v>
      </c>
      <c r="BT189" s="116">
        <f t="shared" si="128"/>
        <v>-242346.09629999998</v>
      </c>
      <c r="BU189" s="116">
        <f t="shared" si="128"/>
        <v>-363555.5</v>
      </c>
      <c r="BV189" s="116">
        <f t="shared" si="89"/>
        <v>-727111</v>
      </c>
      <c r="BX189" s="74">
        <f t="shared" si="122"/>
        <v>33829263</v>
      </c>
      <c r="BY189" s="74">
        <f t="shared" si="129"/>
        <v>33725358.838100001</v>
      </c>
      <c r="BZ189" s="74">
        <f t="shared" si="129"/>
        <v>33708053.596299998</v>
      </c>
      <c r="CA189" s="74">
        <f t="shared" si="129"/>
        <v>33683840.799999997</v>
      </c>
      <c r="CB189" s="74">
        <f t="shared" si="129"/>
        <v>33647485.25</v>
      </c>
      <c r="CC189" s="74">
        <f t="shared" si="129"/>
        <v>33586916.903700002</v>
      </c>
      <c r="CD189" s="74">
        <f t="shared" si="129"/>
        <v>33465707.5</v>
      </c>
      <c r="CE189" s="74">
        <f t="shared" si="129"/>
        <v>33102152</v>
      </c>
      <c r="CG189" s="117">
        <f t="shared" si="124"/>
        <v>33829263</v>
      </c>
      <c r="CH189" s="117">
        <f t="shared" si="130"/>
        <v>33829263</v>
      </c>
      <c r="CI189" s="117">
        <f t="shared" si="130"/>
        <v>33829263</v>
      </c>
      <c r="CJ189" s="117">
        <f t="shared" si="130"/>
        <v>33829263</v>
      </c>
      <c r="CK189" s="117">
        <f t="shared" si="130"/>
        <v>33829263</v>
      </c>
      <c r="CL189" s="117">
        <f t="shared" si="130"/>
        <v>33829263</v>
      </c>
      <c r="CM189" s="117">
        <f t="shared" si="130"/>
        <v>33829263</v>
      </c>
      <c r="CN189" s="117">
        <f t="shared" si="130"/>
        <v>33829263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>
        <v>39</v>
      </c>
      <c r="H190" s="6">
        <v>164</v>
      </c>
      <c r="I190" s="2" t="s">
        <v>351</v>
      </c>
      <c r="J190" s="60"/>
      <c r="K190" s="61">
        <v>3692.54</v>
      </c>
      <c r="L190"/>
      <c r="M190" s="63">
        <v>1893</v>
      </c>
      <c r="N190" s="64">
        <f t="shared" si="90"/>
        <v>567.9</v>
      </c>
      <c r="O190" s="64">
        <f t="shared" si="91"/>
        <v>2215.52</v>
      </c>
      <c r="P190" s="64">
        <f t="shared" si="92"/>
        <v>0</v>
      </c>
      <c r="Q190" s="64">
        <f t="shared" si="93"/>
        <v>0</v>
      </c>
      <c r="R190" s="65">
        <f t="shared" si="94"/>
        <v>0.51</v>
      </c>
      <c r="S190" s="65">
        <f t="shared" si="95"/>
        <v>0</v>
      </c>
      <c r="T190" s="64">
        <f t="shared" si="96"/>
        <v>0</v>
      </c>
      <c r="U190" s="64">
        <f t="shared" si="97"/>
        <v>0</v>
      </c>
      <c r="V190">
        <v>135</v>
      </c>
      <c r="W190" s="64">
        <f t="shared" si="98"/>
        <v>33.75</v>
      </c>
      <c r="X190" s="27">
        <f t="shared" si="99"/>
        <v>567.9</v>
      </c>
      <c r="Y190" s="11">
        <f t="shared" si="100"/>
        <v>4294.1899999999996</v>
      </c>
      <c r="Z190" s="61">
        <v>6592317602</v>
      </c>
      <c r="AA190" s="63">
        <v>29367</v>
      </c>
      <c r="AB190" s="27">
        <f t="shared" si="101"/>
        <v>224480.46</v>
      </c>
      <c r="AC190" s="10">
        <f t="shared" si="102"/>
        <v>0.81474899999999995</v>
      </c>
      <c r="AD190" s="63">
        <v>107548</v>
      </c>
      <c r="AE190" s="10">
        <f t="shared" si="103"/>
        <v>0.73992199999999997</v>
      </c>
      <c r="AF190" s="10">
        <f t="shared" si="104"/>
        <v>0.20769899999999999</v>
      </c>
      <c r="AG190" s="66">
        <f t="shared" si="105"/>
        <v>0.20769899999999999</v>
      </c>
      <c r="AH190" s="67">
        <f t="shared" si="106"/>
        <v>0</v>
      </c>
      <c r="AI190" s="68">
        <f t="shared" si="107"/>
        <v>0.20769899999999999</v>
      </c>
      <c r="AJ190">
        <v>0</v>
      </c>
      <c r="AK190">
        <v>0</v>
      </c>
      <c r="AL190" s="26">
        <f t="shared" si="108"/>
        <v>0</v>
      </c>
      <c r="AM190">
        <v>0</v>
      </c>
      <c r="AN190">
        <v>0</v>
      </c>
      <c r="AO190" s="26">
        <f t="shared" si="109"/>
        <v>0</v>
      </c>
      <c r="AP190" s="26">
        <f t="shared" si="110"/>
        <v>10279136</v>
      </c>
      <c r="AQ190" s="26">
        <f t="shared" si="111"/>
        <v>10279136</v>
      </c>
      <c r="AR190" s="69">
        <v>12130392</v>
      </c>
      <c r="AS190" s="69">
        <f t="shared" si="126"/>
        <v>12130392</v>
      </c>
      <c r="AT190" s="63">
        <v>12130392</v>
      </c>
      <c r="AU190" s="26">
        <f t="shared" si="112"/>
        <v>1851256</v>
      </c>
      <c r="AV190" s="70" t="str">
        <f t="shared" si="113"/>
        <v>No</v>
      </c>
      <c r="AW190" s="69">
        <f t="shared" si="114"/>
        <v>0</v>
      </c>
      <c r="AX190" s="71">
        <f t="shared" si="115"/>
        <v>12130392</v>
      </c>
      <c r="AY190" s="72">
        <f t="shared" si="116"/>
        <v>12130392</v>
      </c>
      <c r="AZ190" s="115">
        <f t="shared" si="117"/>
        <v>0</v>
      </c>
      <c r="BA190" s="115"/>
      <c r="BB190" s="115">
        <f t="shared" si="118"/>
        <v>13402.844586653087</v>
      </c>
      <c r="BC190" s="74"/>
      <c r="BD190" s="74"/>
      <c r="BE190" s="74">
        <f t="shared" si="119"/>
        <v>-1851256</v>
      </c>
      <c r="BF190" s="74">
        <f t="shared" si="127"/>
        <v>-1851256</v>
      </c>
      <c r="BG190" s="74">
        <f t="shared" si="127"/>
        <v>-1851256</v>
      </c>
      <c r="BH190" s="74">
        <f t="shared" si="127"/>
        <v>-1851256</v>
      </c>
      <c r="BI190" s="74">
        <f t="shared" si="127"/>
        <v>-1851256</v>
      </c>
      <c r="BJ190" s="74">
        <f t="shared" si="127"/>
        <v>-1851256</v>
      </c>
      <c r="BK190" s="74">
        <f t="shared" si="127"/>
        <v>-1851256</v>
      </c>
      <c r="BL190" s="74">
        <f t="shared" si="127"/>
        <v>-1851256</v>
      </c>
      <c r="BO190" s="116">
        <f t="shared" si="128"/>
        <v>0</v>
      </c>
      <c r="BP190" s="116">
        <f t="shared" si="128"/>
        <v>-264544.48239999998</v>
      </c>
      <c r="BQ190" s="116">
        <f t="shared" si="128"/>
        <v>-308604.37519999995</v>
      </c>
      <c r="BR190" s="116">
        <f t="shared" si="128"/>
        <v>-370251.2</v>
      </c>
      <c r="BS190" s="116">
        <f t="shared" si="128"/>
        <v>-462814</v>
      </c>
      <c r="BT190" s="116">
        <f t="shared" si="128"/>
        <v>-617023.62479999999</v>
      </c>
      <c r="BU190" s="116">
        <f t="shared" si="128"/>
        <v>-925628</v>
      </c>
      <c r="BV190" s="116">
        <f t="shared" si="89"/>
        <v>-1851256</v>
      </c>
      <c r="BX190" s="74">
        <f t="shared" si="122"/>
        <v>12130392</v>
      </c>
      <c r="BY190" s="74">
        <f t="shared" si="129"/>
        <v>11865847.5176</v>
      </c>
      <c r="BZ190" s="74">
        <f t="shared" si="129"/>
        <v>11821787.6248</v>
      </c>
      <c r="CA190" s="74">
        <f t="shared" si="129"/>
        <v>11760140.800000001</v>
      </c>
      <c r="CB190" s="74">
        <f t="shared" si="129"/>
        <v>11667578</v>
      </c>
      <c r="CC190" s="74">
        <f t="shared" si="129"/>
        <v>11513368.3752</v>
      </c>
      <c r="CD190" s="74">
        <f t="shared" si="129"/>
        <v>11204764</v>
      </c>
      <c r="CE190" s="74">
        <f t="shared" si="129"/>
        <v>10279136</v>
      </c>
      <c r="CG190" s="117">
        <f t="shared" si="124"/>
        <v>12130392</v>
      </c>
      <c r="CH190" s="117">
        <f t="shared" si="130"/>
        <v>12130392</v>
      </c>
      <c r="CI190" s="117">
        <f t="shared" si="130"/>
        <v>12130392</v>
      </c>
      <c r="CJ190" s="117">
        <f t="shared" si="130"/>
        <v>12130392</v>
      </c>
      <c r="CK190" s="117">
        <f t="shared" si="130"/>
        <v>12130392</v>
      </c>
      <c r="CL190" s="117">
        <f t="shared" si="130"/>
        <v>12130392</v>
      </c>
      <c r="CM190" s="117">
        <f t="shared" si="130"/>
        <v>12130392</v>
      </c>
      <c r="CN190" s="117">
        <f t="shared" si="130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>
        <v>0</v>
      </c>
      <c r="H191" s="6">
        <v>165</v>
      </c>
      <c r="I191" s="2" t="s">
        <v>352</v>
      </c>
      <c r="J191" s="60"/>
      <c r="K191" s="61">
        <v>1496.62</v>
      </c>
      <c r="L191"/>
      <c r="M191" s="63">
        <v>702</v>
      </c>
      <c r="N191" s="64">
        <f t="shared" si="90"/>
        <v>210.6</v>
      </c>
      <c r="O191" s="64">
        <f t="shared" si="91"/>
        <v>897.97</v>
      </c>
      <c r="P191" s="64">
        <f t="shared" si="92"/>
        <v>0</v>
      </c>
      <c r="Q191" s="64">
        <f t="shared" si="93"/>
        <v>0</v>
      </c>
      <c r="R191" s="65">
        <f t="shared" si="94"/>
        <v>0.47</v>
      </c>
      <c r="S191" s="65">
        <f t="shared" si="95"/>
        <v>0</v>
      </c>
      <c r="T191" s="64">
        <f t="shared" si="96"/>
        <v>0</v>
      </c>
      <c r="U191" s="64">
        <f t="shared" si="97"/>
        <v>0</v>
      </c>
      <c r="V191">
        <v>115</v>
      </c>
      <c r="W191" s="64">
        <f t="shared" si="98"/>
        <v>28.75</v>
      </c>
      <c r="X191" s="27">
        <f t="shared" si="99"/>
        <v>210.6</v>
      </c>
      <c r="Y191" s="11">
        <f t="shared" si="100"/>
        <v>1735.9699999999998</v>
      </c>
      <c r="Z191" s="61">
        <v>2836118865.6700001</v>
      </c>
      <c r="AA191" s="63">
        <v>12555</v>
      </c>
      <c r="AB191" s="27">
        <f t="shared" si="101"/>
        <v>225895.57</v>
      </c>
      <c r="AC191" s="10">
        <f t="shared" si="102"/>
        <v>0.819886</v>
      </c>
      <c r="AD191" s="63">
        <v>90417</v>
      </c>
      <c r="AE191" s="10">
        <f t="shared" si="103"/>
        <v>0.622062</v>
      </c>
      <c r="AF191" s="10">
        <f t="shared" si="104"/>
        <v>0.23946100000000001</v>
      </c>
      <c r="AG191" s="66">
        <f t="shared" si="105"/>
        <v>0.23946100000000001</v>
      </c>
      <c r="AH191" s="67">
        <f t="shared" si="106"/>
        <v>0</v>
      </c>
      <c r="AI191" s="68">
        <f t="shared" si="107"/>
        <v>0.23946100000000001</v>
      </c>
      <c r="AJ191">
        <v>0</v>
      </c>
      <c r="AK191">
        <v>0</v>
      </c>
      <c r="AL191" s="26">
        <f t="shared" si="108"/>
        <v>0</v>
      </c>
      <c r="AM191">
        <v>0</v>
      </c>
      <c r="AN191">
        <v>0</v>
      </c>
      <c r="AO191" s="26">
        <f t="shared" si="109"/>
        <v>0</v>
      </c>
      <c r="AP191" s="26">
        <f t="shared" si="110"/>
        <v>4790909</v>
      </c>
      <c r="AQ191" s="26">
        <f t="shared" si="111"/>
        <v>4790909</v>
      </c>
      <c r="AR191" s="69">
        <v>5167806</v>
      </c>
      <c r="AS191" s="69">
        <f t="shared" si="126"/>
        <v>5225299</v>
      </c>
      <c r="AT191" s="63">
        <v>5225299</v>
      </c>
      <c r="AU191" s="26">
        <f t="shared" si="112"/>
        <v>434390</v>
      </c>
      <c r="AV191" s="70" t="str">
        <f t="shared" si="113"/>
        <v>No</v>
      </c>
      <c r="AW191" s="69">
        <f t="shared" si="114"/>
        <v>0</v>
      </c>
      <c r="AX191" s="71">
        <f t="shared" si="115"/>
        <v>5225299</v>
      </c>
      <c r="AY191" s="72">
        <f t="shared" si="116"/>
        <v>5225299</v>
      </c>
      <c r="AZ191" s="115">
        <f t="shared" si="117"/>
        <v>0</v>
      </c>
      <c r="BA191" s="115"/>
      <c r="BB191" s="115">
        <f t="shared" si="118"/>
        <v>13368.15908513851</v>
      </c>
      <c r="BC191" s="74"/>
      <c r="BD191" s="74"/>
      <c r="BE191" s="74">
        <f t="shared" si="119"/>
        <v>-434390</v>
      </c>
      <c r="BF191" s="74">
        <f t="shared" si="127"/>
        <v>-434390</v>
      </c>
      <c r="BG191" s="74">
        <f t="shared" si="127"/>
        <v>-434390</v>
      </c>
      <c r="BH191" s="74">
        <f t="shared" si="127"/>
        <v>-434390</v>
      </c>
      <c r="BI191" s="74">
        <f t="shared" si="127"/>
        <v>-434390</v>
      </c>
      <c r="BJ191" s="74">
        <f t="shared" si="127"/>
        <v>-434390</v>
      </c>
      <c r="BK191" s="74">
        <f t="shared" si="127"/>
        <v>-434390</v>
      </c>
      <c r="BL191" s="74">
        <f t="shared" si="127"/>
        <v>-434390</v>
      </c>
      <c r="BO191" s="116">
        <f t="shared" si="128"/>
        <v>0</v>
      </c>
      <c r="BP191" s="116">
        <f t="shared" si="128"/>
        <v>-62074.330999999998</v>
      </c>
      <c r="BQ191" s="116">
        <f t="shared" si="128"/>
        <v>-72412.812999999995</v>
      </c>
      <c r="BR191" s="116">
        <f t="shared" si="128"/>
        <v>-86878</v>
      </c>
      <c r="BS191" s="116">
        <f t="shared" si="128"/>
        <v>-108597.5</v>
      </c>
      <c r="BT191" s="116">
        <f t="shared" si="128"/>
        <v>-144782.18700000001</v>
      </c>
      <c r="BU191" s="116">
        <f t="shared" si="128"/>
        <v>-217195</v>
      </c>
      <c r="BV191" s="116">
        <f t="shared" si="89"/>
        <v>-434390</v>
      </c>
      <c r="BX191" s="74">
        <f t="shared" si="122"/>
        <v>5225299</v>
      </c>
      <c r="BY191" s="74">
        <f t="shared" si="129"/>
        <v>5163224.6689999998</v>
      </c>
      <c r="BZ191" s="74">
        <f t="shared" si="129"/>
        <v>5152886.1869999999</v>
      </c>
      <c r="CA191" s="74">
        <f t="shared" si="129"/>
        <v>5138421</v>
      </c>
      <c r="CB191" s="74">
        <f t="shared" si="129"/>
        <v>5116701.5</v>
      </c>
      <c r="CC191" s="74">
        <f t="shared" si="129"/>
        <v>5080516.8130000001</v>
      </c>
      <c r="CD191" s="74">
        <f t="shared" si="129"/>
        <v>5008104</v>
      </c>
      <c r="CE191" s="74">
        <f t="shared" si="129"/>
        <v>4790909</v>
      </c>
      <c r="CG191" s="117">
        <f t="shared" si="124"/>
        <v>5225299</v>
      </c>
      <c r="CH191" s="117">
        <f t="shared" si="130"/>
        <v>5225299</v>
      </c>
      <c r="CI191" s="117">
        <f t="shared" si="130"/>
        <v>5225299</v>
      </c>
      <c r="CJ191" s="117">
        <f t="shared" si="130"/>
        <v>5225299</v>
      </c>
      <c r="CK191" s="117">
        <f t="shared" si="130"/>
        <v>5225299</v>
      </c>
      <c r="CL191" s="117">
        <f t="shared" si="130"/>
        <v>5225299</v>
      </c>
      <c r="CM191" s="117">
        <f t="shared" si="130"/>
        <v>5225299</v>
      </c>
      <c r="CN191" s="117">
        <f t="shared" si="130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>
        <v>0</v>
      </c>
      <c r="H192" s="6">
        <v>166</v>
      </c>
      <c r="I192" s="2" t="s">
        <v>353</v>
      </c>
      <c r="J192" s="60"/>
      <c r="K192" s="61">
        <v>2169.98</v>
      </c>
      <c r="L192"/>
      <c r="M192" s="63">
        <v>706</v>
      </c>
      <c r="N192" s="64">
        <f t="shared" si="90"/>
        <v>211.8</v>
      </c>
      <c r="O192" s="64">
        <f t="shared" si="91"/>
        <v>1301.99</v>
      </c>
      <c r="P192" s="64">
        <f t="shared" si="92"/>
        <v>0</v>
      </c>
      <c r="Q192" s="64">
        <f t="shared" si="93"/>
        <v>0</v>
      </c>
      <c r="R192" s="65">
        <f t="shared" si="94"/>
        <v>0.33</v>
      </c>
      <c r="S192" s="65">
        <f t="shared" si="95"/>
        <v>0</v>
      </c>
      <c r="T192" s="64">
        <f t="shared" si="96"/>
        <v>0</v>
      </c>
      <c r="U192" s="64">
        <f t="shared" si="97"/>
        <v>0</v>
      </c>
      <c r="V192">
        <v>93</v>
      </c>
      <c r="W192" s="64">
        <f t="shared" si="98"/>
        <v>23.25</v>
      </c>
      <c r="X192" s="27">
        <f t="shared" si="99"/>
        <v>211.8</v>
      </c>
      <c r="Y192" s="11">
        <f t="shared" si="100"/>
        <v>2405.0300000000002</v>
      </c>
      <c r="Z192" s="61">
        <v>2500335242.6700001</v>
      </c>
      <c r="AA192" s="63">
        <v>16192</v>
      </c>
      <c r="AB192" s="27">
        <f t="shared" si="101"/>
        <v>154417.94</v>
      </c>
      <c r="AC192" s="10">
        <f t="shared" si="102"/>
        <v>0.56045800000000001</v>
      </c>
      <c r="AD192" s="63">
        <v>114406</v>
      </c>
      <c r="AE192" s="10">
        <f t="shared" si="103"/>
        <v>0.78710500000000005</v>
      </c>
      <c r="AF192" s="10">
        <f t="shared" si="104"/>
        <v>0.37154799999999999</v>
      </c>
      <c r="AG192" s="66">
        <f t="shared" si="105"/>
        <v>0.37154799999999999</v>
      </c>
      <c r="AH192" s="67">
        <f t="shared" si="106"/>
        <v>0</v>
      </c>
      <c r="AI192" s="68">
        <f t="shared" si="107"/>
        <v>0.37154799999999999</v>
      </c>
      <c r="AJ192">
        <v>0</v>
      </c>
      <c r="AK192">
        <v>0</v>
      </c>
      <c r="AL192" s="26">
        <f t="shared" si="108"/>
        <v>0</v>
      </c>
      <c r="AM192">
        <v>0</v>
      </c>
      <c r="AN192">
        <v>0</v>
      </c>
      <c r="AO192" s="26">
        <f t="shared" si="109"/>
        <v>0</v>
      </c>
      <c r="AP192" s="26">
        <f t="shared" si="110"/>
        <v>10298557</v>
      </c>
      <c r="AQ192" s="26">
        <f t="shared" si="111"/>
        <v>10298557</v>
      </c>
      <c r="AR192" s="69">
        <v>13423576</v>
      </c>
      <c r="AS192" s="69">
        <f t="shared" si="126"/>
        <v>10298557</v>
      </c>
      <c r="AT192" s="63">
        <v>12387171</v>
      </c>
      <c r="AU192" s="26">
        <f t="shared" si="112"/>
        <v>2088614</v>
      </c>
      <c r="AV192" s="70" t="str">
        <f t="shared" si="113"/>
        <v>No</v>
      </c>
      <c r="AW192" s="69">
        <f t="shared" si="114"/>
        <v>0</v>
      </c>
      <c r="AX192" s="71">
        <f t="shared" si="115"/>
        <v>12387171</v>
      </c>
      <c r="AY192" s="72">
        <f t="shared" si="116"/>
        <v>12387171</v>
      </c>
      <c r="AZ192" s="115">
        <f t="shared" si="117"/>
        <v>0</v>
      </c>
      <c r="BA192" s="115"/>
      <c r="BB192" s="115">
        <f t="shared" si="118"/>
        <v>12773.376137107256</v>
      </c>
      <c r="BC192" s="74"/>
      <c r="BD192" s="74"/>
      <c r="BE192" s="74">
        <f t="shared" si="119"/>
        <v>-2088614</v>
      </c>
      <c r="BF192" s="74">
        <f t="shared" si="127"/>
        <v>-2088614</v>
      </c>
      <c r="BG192" s="74">
        <f t="shared" si="127"/>
        <v>-1790151.0593999997</v>
      </c>
      <c r="BH192" s="74">
        <f t="shared" si="127"/>
        <v>-1491732.877798019</v>
      </c>
      <c r="BI192" s="74">
        <f t="shared" si="127"/>
        <v>-1193386.3022384159</v>
      </c>
      <c r="BJ192" s="74">
        <f t="shared" si="127"/>
        <v>-895039.72667881101</v>
      </c>
      <c r="BK192" s="74">
        <f t="shared" si="127"/>
        <v>-596722.98577676341</v>
      </c>
      <c r="BL192" s="74">
        <f t="shared" si="127"/>
        <v>-298361.4928883817</v>
      </c>
      <c r="BO192" s="116">
        <f t="shared" si="128"/>
        <v>0</v>
      </c>
      <c r="BP192" s="116">
        <f t="shared" si="128"/>
        <v>-298462.94059999997</v>
      </c>
      <c r="BQ192" s="116">
        <f t="shared" si="128"/>
        <v>-298418.18160197994</v>
      </c>
      <c r="BR192" s="116">
        <f t="shared" si="128"/>
        <v>-298346.57555960381</v>
      </c>
      <c r="BS192" s="116">
        <f t="shared" si="128"/>
        <v>-298346.57555960398</v>
      </c>
      <c r="BT192" s="116">
        <f t="shared" si="128"/>
        <v>-298316.74090204772</v>
      </c>
      <c r="BU192" s="116">
        <f t="shared" si="128"/>
        <v>-298361.4928883817</v>
      </c>
      <c r="BV192" s="116">
        <f t="shared" si="89"/>
        <v>-298361.4928883817</v>
      </c>
      <c r="BX192" s="74">
        <f t="shared" si="122"/>
        <v>12387171</v>
      </c>
      <c r="BY192" s="74">
        <f t="shared" si="129"/>
        <v>12088708.0594</v>
      </c>
      <c r="BZ192" s="74">
        <f t="shared" si="129"/>
        <v>11790289.877798019</v>
      </c>
      <c r="CA192" s="74">
        <f t="shared" si="129"/>
        <v>11491943.302238416</v>
      </c>
      <c r="CB192" s="74">
        <f t="shared" si="129"/>
        <v>11193596.726678811</v>
      </c>
      <c r="CC192" s="74">
        <f t="shared" si="129"/>
        <v>10895279.985776763</v>
      </c>
      <c r="CD192" s="74">
        <f t="shared" si="129"/>
        <v>10596918.492888382</v>
      </c>
      <c r="CE192" s="74">
        <f t="shared" si="129"/>
        <v>10298557</v>
      </c>
      <c r="CG192" s="117">
        <f t="shared" si="124"/>
        <v>12387171</v>
      </c>
      <c r="CH192" s="117">
        <f t="shared" si="130"/>
        <v>12088708.0594</v>
      </c>
      <c r="CI192" s="117">
        <f t="shared" si="130"/>
        <v>11790289.877798019</v>
      </c>
      <c r="CJ192" s="117">
        <f t="shared" si="130"/>
        <v>11491943.302238416</v>
      </c>
      <c r="CK192" s="117">
        <f t="shared" si="130"/>
        <v>11193596.726678811</v>
      </c>
      <c r="CL192" s="117">
        <f t="shared" si="130"/>
        <v>10895279.985776763</v>
      </c>
      <c r="CM192" s="117">
        <f t="shared" si="130"/>
        <v>10596918.492888382</v>
      </c>
      <c r="CN192" s="117">
        <f t="shared" si="130"/>
        <v>10298557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>
        <v>0</v>
      </c>
      <c r="H193" s="6">
        <v>167</v>
      </c>
      <c r="I193" s="2" t="s">
        <v>354</v>
      </c>
      <c r="J193" s="60"/>
      <c r="K193" s="61">
        <v>1640.18</v>
      </c>
      <c r="L193"/>
      <c r="M193" s="63">
        <v>231</v>
      </c>
      <c r="N193" s="64">
        <f t="shared" si="90"/>
        <v>69.3</v>
      </c>
      <c r="O193" s="64">
        <f t="shared" si="91"/>
        <v>984.11</v>
      </c>
      <c r="P193" s="64">
        <f t="shared" si="92"/>
        <v>0</v>
      </c>
      <c r="Q193" s="64">
        <f t="shared" si="93"/>
        <v>0</v>
      </c>
      <c r="R193" s="65">
        <f t="shared" si="94"/>
        <v>0.14000000000000001</v>
      </c>
      <c r="S193" s="65">
        <f t="shared" si="95"/>
        <v>0</v>
      </c>
      <c r="T193" s="64">
        <f t="shared" si="96"/>
        <v>0</v>
      </c>
      <c r="U193" s="64">
        <f t="shared" si="97"/>
        <v>0</v>
      </c>
      <c r="V193">
        <v>63</v>
      </c>
      <c r="W193" s="64">
        <f t="shared" si="98"/>
        <v>15.75</v>
      </c>
      <c r="X193" s="27">
        <f t="shared" si="99"/>
        <v>69.3</v>
      </c>
      <c r="Y193" s="11">
        <f t="shared" si="100"/>
        <v>1725.23</v>
      </c>
      <c r="Z193" s="61">
        <v>2432260735</v>
      </c>
      <c r="AA193" s="63">
        <v>9041</v>
      </c>
      <c r="AB193" s="27">
        <f t="shared" si="101"/>
        <v>269025.63</v>
      </c>
      <c r="AC193" s="10">
        <f t="shared" si="102"/>
        <v>0.97642600000000002</v>
      </c>
      <c r="AD193" s="63">
        <v>201926</v>
      </c>
      <c r="AE193" s="10">
        <f t="shared" si="103"/>
        <v>1.389235</v>
      </c>
      <c r="AF193" s="10">
        <f t="shared" si="104"/>
        <v>-0.100269</v>
      </c>
      <c r="AG193" s="66">
        <f t="shared" si="105"/>
        <v>0.01</v>
      </c>
      <c r="AH193" s="67">
        <f t="shared" si="106"/>
        <v>0</v>
      </c>
      <c r="AI193" s="68">
        <f t="shared" si="107"/>
        <v>0.01</v>
      </c>
      <c r="AJ193">
        <v>763</v>
      </c>
      <c r="AK193">
        <v>6</v>
      </c>
      <c r="AL193" s="26">
        <f t="shared" si="108"/>
        <v>457800</v>
      </c>
      <c r="AM193">
        <v>0</v>
      </c>
      <c r="AN193">
        <v>0</v>
      </c>
      <c r="AO193" s="26">
        <f t="shared" si="109"/>
        <v>0</v>
      </c>
      <c r="AP193" s="26">
        <f t="shared" si="110"/>
        <v>198833</v>
      </c>
      <c r="AQ193" s="26">
        <f t="shared" si="111"/>
        <v>656633</v>
      </c>
      <c r="AR193" s="69">
        <v>656185</v>
      </c>
      <c r="AS193" s="69">
        <f t="shared" si="126"/>
        <v>656633</v>
      </c>
      <c r="AT193" s="63">
        <v>653255</v>
      </c>
      <c r="AU193" s="26">
        <f t="shared" si="112"/>
        <v>3378</v>
      </c>
      <c r="AV193" s="70" t="str">
        <f t="shared" si="113"/>
        <v>Yes</v>
      </c>
      <c r="AW193" s="69">
        <f t="shared" si="114"/>
        <v>3378</v>
      </c>
      <c r="AX193" s="71">
        <f t="shared" si="115"/>
        <v>656633</v>
      </c>
      <c r="AY193" s="72">
        <f t="shared" si="116"/>
        <v>656633</v>
      </c>
      <c r="AZ193" s="115">
        <f t="shared" si="117"/>
        <v>3378</v>
      </c>
      <c r="BA193" s="115"/>
      <c r="BB193" s="115">
        <f t="shared" si="118"/>
        <v>12122.618096794255</v>
      </c>
      <c r="BC193" s="74"/>
      <c r="BD193" s="74"/>
      <c r="BE193" s="74">
        <f t="shared" si="119"/>
        <v>0</v>
      </c>
      <c r="BF193" s="74">
        <f t="shared" si="127"/>
        <v>0</v>
      </c>
      <c r="BG193" s="74">
        <f t="shared" si="127"/>
        <v>0</v>
      </c>
      <c r="BH193" s="74">
        <f t="shared" si="127"/>
        <v>0</v>
      </c>
      <c r="BI193" s="74">
        <f t="shared" si="127"/>
        <v>0</v>
      </c>
      <c r="BJ193" s="74">
        <f t="shared" si="127"/>
        <v>0</v>
      </c>
      <c r="BK193" s="74">
        <f t="shared" si="127"/>
        <v>0</v>
      </c>
      <c r="BL193" s="74">
        <f t="shared" si="127"/>
        <v>0</v>
      </c>
      <c r="BO193" s="116">
        <f t="shared" si="128"/>
        <v>0</v>
      </c>
      <c r="BP193" s="116">
        <f t="shared" si="128"/>
        <v>0</v>
      </c>
      <c r="BQ193" s="116">
        <f t="shared" si="128"/>
        <v>0</v>
      </c>
      <c r="BR193" s="116">
        <f t="shared" si="128"/>
        <v>0</v>
      </c>
      <c r="BS193" s="116">
        <f t="shared" si="128"/>
        <v>0</v>
      </c>
      <c r="BT193" s="116">
        <f t="shared" si="128"/>
        <v>0</v>
      </c>
      <c r="BU193" s="116">
        <f t="shared" si="128"/>
        <v>0</v>
      </c>
      <c r="BV193" s="116">
        <f t="shared" si="89"/>
        <v>0</v>
      </c>
      <c r="BX193" s="74">
        <f t="shared" si="122"/>
        <v>656633</v>
      </c>
      <c r="BY193" s="74">
        <f t="shared" si="129"/>
        <v>656633</v>
      </c>
      <c r="BZ193" s="74">
        <f t="shared" si="129"/>
        <v>656633</v>
      </c>
      <c r="CA193" s="74">
        <f t="shared" si="129"/>
        <v>656633</v>
      </c>
      <c r="CB193" s="74">
        <f t="shared" si="129"/>
        <v>656633</v>
      </c>
      <c r="CC193" s="74">
        <f t="shared" si="129"/>
        <v>656633</v>
      </c>
      <c r="CD193" s="74">
        <f t="shared" si="129"/>
        <v>656633</v>
      </c>
      <c r="CE193" s="74">
        <f t="shared" si="129"/>
        <v>656633</v>
      </c>
      <c r="CG193" s="117">
        <f t="shared" si="124"/>
        <v>656633</v>
      </c>
      <c r="CH193" s="117">
        <f t="shared" si="130"/>
        <v>656633</v>
      </c>
      <c r="CI193" s="117">
        <f t="shared" si="130"/>
        <v>656633</v>
      </c>
      <c r="CJ193" s="117">
        <f t="shared" si="130"/>
        <v>656633</v>
      </c>
      <c r="CK193" s="117">
        <f t="shared" si="130"/>
        <v>656633</v>
      </c>
      <c r="CL193" s="117">
        <f t="shared" si="130"/>
        <v>656633</v>
      </c>
      <c r="CM193" s="117">
        <f t="shared" si="130"/>
        <v>656633</v>
      </c>
      <c r="CN193" s="117">
        <f t="shared" si="130"/>
        <v>656633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>
        <v>0</v>
      </c>
      <c r="H194" s="6">
        <v>168</v>
      </c>
      <c r="I194" s="2" t="s">
        <v>355</v>
      </c>
      <c r="J194" s="60"/>
      <c r="K194" s="61">
        <v>914.34</v>
      </c>
      <c r="L194"/>
      <c r="M194" s="63">
        <v>178</v>
      </c>
      <c r="N194" s="64">
        <f t="shared" si="90"/>
        <v>53.4</v>
      </c>
      <c r="O194" s="64">
        <f t="shared" si="91"/>
        <v>548.6</v>
      </c>
      <c r="P194" s="64">
        <f t="shared" si="92"/>
        <v>0</v>
      </c>
      <c r="Q194" s="64">
        <f t="shared" si="93"/>
        <v>0</v>
      </c>
      <c r="R194" s="65">
        <f t="shared" si="94"/>
        <v>0.19</v>
      </c>
      <c r="S194" s="65">
        <f t="shared" si="95"/>
        <v>0</v>
      </c>
      <c r="T194" s="64">
        <f t="shared" si="96"/>
        <v>0</v>
      </c>
      <c r="U194" s="64">
        <f t="shared" si="97"/>
        <v>0</v>
      </c>
      <c r="V194">
        <v>6</v>
      </c>
      <c r="W194" s="64">
        <f t="shared" si="98"/>
        <v>1.5</v>
      </c>
      <c r="X194" s="27">
        <f t="shared" si="99"/>
        <v>53.4</v>
      </c>
      <c r="Y194" s="11">
        <f t="shared" si="100"/>
        <v>969.24</v>
      </c>
      <c r="Z194" s="61">
        <v>2185483669</v>
      </c>
      <c r="AA194" s="63">
        <v>9787</v>
      </c>
      <c r="AB194" s="27">
        <f t="shared" si="101"/>
        <v>223304.76</v>
      </c>
      <c r="AC194" s="10">
        <f t="shared" si="102"/>
        <v>0.81048200000000004</v>
      </c>
      <c r="AD194" s="63">
        <v>129427</v>
      </c>
      <c r="AE194" s="10">
        <f t="shared" si="103"/>
        <v>0.89044800000000002</v>
      </c>
      <c r="AF194" s="10">
        <f t="shared" si="104"/>
        <v>0.16552800000000001</v>
      </c>
      <c r="AG194" s="66">
        <f t="shared" si="105"/>
        <v>0.16552800000000001</v>
      </c>
      <c r="AH194" s="67">
        <f t="shared" si="106"/>
        <v>0</v>
      </c>
      <c r="AI194" s="68">
        <f t="shared" si="107"/>
        <v>0.16552800000000001</v>
      </c>
      <c r="AJ194">
        <v>917</v>
      </c>
      <c r="AK194">
        <v>13</v>
      </c>
      <c r="AL194" s="26">
        <f t="shared" si="108"/>
        <v>1192100</v>
      </c>
      <c r="AM194">
        <v>0</v>
      </c>
      <c r="AN194">
        <v>0</v>
      </c>
      <c r="AO194" s="26">
        <f t="shared" si="109"/>
        <v>0</v>
      </c>
      <c r="AP194" s="26">
        <f t="shared" si="110"/>
        <v>1849029</v>
      </c>
      <c r="AQ194" s="26">
        <f t="shared" si="111"/>
        <v>3041129</v>
      </c>
      <c r="AR194" s="69">
        <v>1276811</v>
      </c>
      <c r="AS194" s="69">
        <f t="shared" si="126"/>
        <v>3041129</v>
      </c>
      <c r="AT194" s="63">
        <v>2936816</v>
      </c>
      <c r="AU194" s="26">
        <f t="shared" si="112"/>
        <v>104313</v>
      </c>
      <c r="AV194" s="70" t="str">
        <f t="shared" si="113"/>
        <v>Yes</v>
      </c>
      <c r="AW194" s="69">
        <f t="shared" si="114"/>
        <v>104313</v>
      </c>
      <c r="AX194" s="71">
        <f t="shared" si="115"/>
        <v>3041129</v>
      </c>
      <c r="AY194" s="72">
        <f t="shared" si="116"/>
        <v>3041129</v>
      </c>
      <c r="AZ194" s="115">
        <f t="shared" si="117"/>
        <v>104313</v>
      </c>
      <c r="BA194" s="115"/>
      <c r="BB194" s="115">
        <f t="shared" si="118"/>
        <v>12216.999146925651</v>
      </c>
      <c r="BC194" s="74"/>
      <c r="BD194" s="74"/>
      <c r="BE194" s="74">
        <f t="shared" si="119"/>
        <v>0</v>
      </c>
      <c r="BF194" s="74">
        <f t="shared" si="127"/>
        <v>0</v>
      </c>
      <c r="BG194" s="74">
        <f t="shared" si="127"/>
        <v>0</v>
      </c>
      <c r="BH194" s="74">
        <f t="shared" si="127"/>
        <v>0</v>
      </c>
      <c r="BI194" s="74">
        <f t="shared" si="127"/>
        <v>0</v>
      </c>
      <c r="BJ194" s="74">
        <f t="shared" si="127"/>
        <v>0</v>
      </c>
      <c r="BK194" s="74">
        <f t="shared" si="127"/>
        <v>0</v>
      </c>
      <c r="BL194" s="74">
        <f t="shared" si="127"/>
        <v>0</v>
      </c>
      <c r="BO194" s="116">
        <f t="shared" si="128"/>
        <v>0</v>
      </c>
      <c r="BP194" s="116">
        <f t="shared" si="128"/>
        <v>0</v>
      </c>
      <c r="BQ194" s="116">
        <f t="shared" si="128"/>
        <v>0</v>
      </c>
      <c r="BR194" s="116">
        <f t="shared" si="128"/>
        <v>0</v>
      </c>
      <c r="BS194" s="116">
        <f t="shared" si="128"/>
        <v>0</v>
      </c>
      <c r="BT194" s="116">
        <f t="shared" si="128"/>
        <v>0</v>
      </c>
      <c r="BU194" s="116">
        <f t="shared" si="128"/>
        <v>0</v>
      </c>
      <c r="BV194" s="116">
        <f t="shared" si="89"/>
        <v>0</v>
      </c>
      <c r="BX194" s="74">
        <f t="shared" si="122"/>
        <v>3041129</v>
      </c>
      <c r="BY194" s="74">
        <f t="shared" si="129"/>
        <v>3041129</v>
      </c>
      <c r="BZ194" s="74">
        <f t="shared" si="129"/>
        <v>3041129</v>
      </c>
      <c r="CA194" s="74">
        <f t="shared" si="129"/>
        <v>3041129</v>
      </c>
      <c r="CB194" s="74">
        <f t="shared" si="129"/>
        <v>3041129</v>
      </c>
      <c r="CC194" s="74">
        <f t="shared" si="129"/>
        <v>3041129</v>
      </c>
      <c r="CD194" s="74">
        <f t="shared" si="129"/>
        <v>3041129</v>
      </c>
      <c r="CE194" s="74">
        <f t="shared" si="129"/>
        <v>3041129</v>
      </c>
      <c r="CG194" s="117">
        <f t="shared" si="124"/>
        <v>3041129</v>
      </c>
      <c r="CH194" s="117">
        <f t="shared" si="130"/>
        <v>3041129</v>
      </c>
      <c r="CI194" s="117">
        <f t="shared" si="130"/>
        <v>3041129</v>
      </c>
      <c r="CJ194" s="117">
        <f t="shared" si="130"/>
        <v>3041129</v>
      </c>
      <c r="CK194" s="117">
        <f t="shared" si="130"/>
        <v>3041129</v>
      </c>
      <c r="CL194" s="117">
        <f t="shared" si="130"/>
        <v>3041129</v>
      </c>
      <c r="CM194" s="117">
        <f t="shared" si="130"/>
        <v>3041129</v>
      </c>
      <c r="CN194" s="117">
        <f t="shared" si="130"/>
        <v>3041129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>
        <v>0</v>
      </c>
      <c r="H195" s="6">
        <v>169</v>
      </c>
      <c r="I195" s="2" t="s">
        <v>356</v>
      </c>
      <c r="J195" s="60"/>
      <c r="K195" s="61">
        <v>1097.06</v>
      </c>
      <c r="L195"/>
      <c r="M195" s="63">
        <v>218</v>
      </c>
      <c r="N195" s="64">
        <f t="shared" si="90"/>
        <v>65.400000000000006</v>
      </c>
      <c r="O195" s="64">
        <f t="shared" si="91"/>
        <v>658.24</v>
      </c>
      <c r="P195" s="64">
        <f t="shared" si="92"/>
        <v>0</v>
      </c>
      <c r="Q195" s="64">
        <f t="shared" si="93"/>
        <v>0</v>
      </c>
      <c r="R195" s="65">
        <f t="shared" si="94"/>
        <v>0.2</v>
      </c>
      <c r="S195" s="65">
        <f t="shared" si="95"/>
        <v>0</v>
      </c>
      <c r="T195" s="64">
        <f t="shared" si="96"/>
        <v>0</v>
      </c>
      <c r="U195" s="64">
        <f t="shared" si="97"/>
        <v>0</v>
      </c>
      <c r="V195">
        <v>8</v>
      </c>
      <c r="W195" s="64">
        <f t="shared" si="98"/>
        <v>2</v>
      </c>
      <c r="X195" s="27">
        <f t="shared" si="99"/>
        <v>65.400000000000006</v>
      </c>
      <c r="Y195" s="11">
        <f t="shared" si="100"/>
        <v>1164.46</v>
      </c>
      <c r="Z195" s="61">
        <v>1624168325.6700001</v>
      </c>
      <c r="AA195" s="63">
        <v>8267</v>
      </c>
      <c r="AB195" s="27">
        <f t="shared" si="101"/>
        <v>196464.05</v>
      </c>
      <c r="AC195" s="10">
        <f t="shared" si="102"/>
        <v>0.71306400000000003</v>
      </c>
      <c r="AD195" s="63">
        <v>104487</v>
      </c>
      <c r="AE195" s="10">
        <f t="shared" si="103"/>
        <v>0.71886300000000003</v>
      </c>
      <c r="AF195" s="10">
        <f t="shared" si="104"/>
        <v>0.28519600000000001</v>
      </c>
      <c r="AG195" s="66">
        <f t="shared" si="105"/>
        <v>0.28519600000000001</v>
      </c>
      <c r="AH195" s="67">
        <f t="shared" si="106"/>
        <v>0</v>
      </c>
      <c r="AI195" s="68">
        <f t="shared" si="107"/>
        <v>0.28519600000000001</v>
      </c>
      <c r="AJ195">
        <v>0</v>
      </c>
      <c r="AK195">
        <v>0</v>
      </c>
      <c r="AL195" s="26">
        <f t="shared" si="108"/>
        <v>0</v>
      </c>
      <c r="AM195">
        <v>325</v>
      </c>
      <c r="AN195">
        <v>4</v>
      </c>
      <c r="AO195" s="26">
        <f t="shared" si="109"/>
        <v>130000</v>
      </c>
      <c r="AP195" s="26">
        <f t="shared" si="110"/>
        <v>3827445</v>
      </c>
      <c r="AQ195" s="26">
        <f t="shared" si="111"/>
        <v>3957445</v>
      </c>
      <c r="AR195" s="69">
        <v>5356542</v>
      </c>
      <c r="AS195" s="69">
        <f t="shared" si="126"/>
        <v>3957445</v>
      </c>
      <c r="AT195" s="63">
        <v>4990532</v>
      </c>
      <c r="AU195" s="26">
        <f t="shared" si="112"/>
        <v>1033087</v>
      </c>
      <c r="AV195" s="70" t="str">
        <f t="shared" si="113"/>
        <v>No</v>
      </c>
      <c r="AW195" s="69">
        <f t="shared" si="114"/>
        <v>0</v>
      </c>
      <c r="AX195" s="71">
        <f t="shared" si="115"/>
        <v>4990532</v>
      </c>
      <c r="AY195" s="72">
        <f t="shared" si="116"/>
        <v>4990532</v>
      </c>
      <c r="AZ195" s="115">
        <f t="shared" si="117"/>
        <v>0</v>
      </c>
      <c r="BA195" s="115"/>
      <c r="BB195" s="115">
        <f t="shared" si="118"/>
        <v>12233.060634787524</v>
      </c>
      <c r="BC195" s="74"/>
      <c r="BD195" s="74"/>
      <c r="BE195" s="74">
        <f t="shared" si="119"/>
        <v>-1033087</v>
      </c>
      <c r="BF195" s="74">
        <f t="shared" si="127"/>
        <v>-1033087</v>
      </c>
      <c r="BG195" s="74">
        <f t="shared" si="127"/>
        <v>-885458.86770000029</v>
      </c>
      <c r="BH195" s="74">
        <f t="shared" si="127"/>
        <v>-737852.87445440982</v>
      </c>
      <c r="BI195" s="74">
        <f t="shared" si="127"/>
        <v>-590282.29956352804</v>
      </c>
      <c r="BJ195" s="74">
        <f t="shared" si="127"/>
        <v>-442711.72467264626</v>
      </c>
      <c r="BK195" s="74">
        <f t="shared" si="127"/>
        <v>-295155.90683925338</v>
      </c>
      <c r="BL195" s="74">
        <f t="shared" si="127"/>
        <v>-147577.95341962669</v>
      </c>
      <c r="BO195" s="116">
        <f t="shared" si="128"/>
        <v>0</v>
      </c>
      <c r="BP195" s="116">
        <f t="shared" si="128"/>
        <v>-147628.1323</v>
      </c>
      <c r="BQ195" s="116">
        <f t="shared" si="128"/>
        <v>-147605.99324559004</v>
      </c>
      <c r="BR195" s="116">
        <f t="shared" si="128"/>
        <v>-147570.57489088198</v>
      </c>
      <c r="BS195" s="116">
        <f t="shared" si="128"/>
        <v>-147570.57489088201</v>
      </c>
      <c r="BT195" s="116">
        <f t="shared" si="128"/>
        <v>-147555.817833393</v>
      </c>
      <c r="BU195" s="116">
        <f t="shared" si="128"/>
        <v>-147577.95341962669</v>
      </c>
      <c r="BV195" s="116">
        <f t="shared" si="89"/>
        <v>-147577.95341962669</v>
      </c>
      <c r="BX195" s="74">
        <f t="shared" si="122"/>
        <v>4990532</v>
      </c>
      <c r="BY195" s="74">
        <f t="shared" si="129"/>
        <v>4842903.8677000003</v>
      </c>
      <c r="BZ195" s="74">
        <f t="shared" si="129"/>
        <v>4695297.8744544098</v>
      </c>
      <c r="CA195" s="74">
        <f t="shared" si="129"/>
        <v>4547727.299563528</v>
      </c>
      <c r="CB195" s="74">
        <f t="shared" si="129"/>
        <v>4400156.7246726463</v>
      </c>
      <c r="CC195" s="74">
        <f t="shared" si="129"/>
        <v>4252600.9068392534</v>
      </c>
      <c r="CD195" s="74">
        <f t="shared" si="129"/>
        <v>4105022.9534196267</v>
      </c>
      <c r="CE195" s="74">
        <f t="shared" si="129"/>
        <v>3957445</v>
      </c>
      <c r="CG195" s="117">
        <f t="shared" si="124"/>
        <v>4990532</v>
      </c>
      <c r="CH195" s="117">
        <f t="shared" si="130"/>
        <v>4842903.8677000003</v>
      </c>
      <c r="CI195" s="117">
        <f t="shared" si="130"/>
        <v>4695297.8744544098</v>
      </c>
      <c r="CJ195" s="117">
        <f t="shared" si="130"/>
        <v>4547727.299563528</v>
      </c>
      <c r="CK195" s="117">
        <f t="shared" si="130"/>
        <v>4400156.7246726463</v>
      </c>
      <c r="CL195" s="117">
        <f t="shared" si="130"/>
        <v>4252600.9068392534</v>
      </c>
      <c r="CM195" s="117">
        <f t="shared" si="130"/>
        <v>4105022.9534196267</v>
      </c>
      <c r="CN195" s="117">
        <f t="shared" si="130"/>
        <v>3957445</v>
      </c>
    </row>
    <row r="196" spans="1:92" x14ac:dyDescent="0.2">
      <c r="AJ196" s="26"/>
      <c r="AN196" s="80"/>
      <c r="BX196" s="74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AZ197" s="74"/>
      <c r="BA197" s="74"/>
      <c r="BB197" s="74"/>
      <c r="BC197" s="74"/>
      <c r="BD197" s="74"/>
      <c r="BE197" s="74"/>
      <c r="BF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40640-E53C-473D-AFB0-826FEDB5EC33}">
  <dimension ref="A1:CN363"/>
  <sheetViews>
    <sheetView topLeftCell="AK19" zoomScale="90" zoomScaleNormal="90" workbookViewId="0">
      <selection activeCell="V25" sqref="V25:V195"/>
    </sheetView>
  </sheetViews>
  <sheetFormatPr baseColWidth="10" defaultColWidth="6.19921875" defaultRowHeight="15" x14ac:dyDescent="0.2"/>
  <cols>
    <col min="1" max="5" width="0" style="2" hidden="1" customWidth="1"/>
    <col min="6" max="8" width="6.3984375" style="2" bestFit="1" customWidth="1"/>
    <col min="9" max="9" width="12.796875" style="2" customWidth="1"/>
    <col min="10" max="10" width="6.19921875" style="2"/>
    <col min="11" max="11" width="10.59765625" style="2" bestFit="1" customWidth="1"/>
    <col min="12" max="12" width="8" style="2" bestFit="1" customWidth="1"/>
    <col min="13" max="13" width="11" style="2" customWidth="1"/>
    <col min="14" max="14" width="9.59765625" style="2" bestFit="1" customWidth="1"/>
    <col min="15" max="15" width="10.59765625" style="2" bestFit="1" customWidth="1"/>
    <col min="16" max="16" width="13.59765625" style="2" customWidth="1"/>
    <col min="17" max="17" width="11.3984375" style="2" customWidth="1"/>
    <col min="18" max="18" width="8.796875" style="2" customWidth="1"/>
    <col min="19" max="19" width="11.796875" style="2" customWidth="1"/>
    <col min="20" max="20" width="14.3984375" style="2" customWidth="1"/>
    <col min="21" max="21" width="8.59765625" style="2" bestFit="1" customWidth="1"/>
    <col min="22" max="22" width="9.796875" style="2" customWidth="1"/>
    <col min="23" max="23" width="12.796875" style="2" customWidth="1"/>
    <col min="24" max="24" width="15" style="2" customWidth="1"/>
    <col min="25" max="25" width="12.59765625" style="2" customWidth="1"/>
    <col min="26" max="26" width="19.796875" style="2" customWidth="1"/>
    <col min="27" max="27" width="9.59765625" style="2" bestFit="1" customWidth="1"/>
    <col min="28" max="28" width="14.796875" style="2" customWidth="1"/>
    <col min="29" max="29" width="15.59765625" style="2" customWidth="1"/>
    <col min="30" max="30" width="10.59765625" style="2" bestFit="1" customWidth="1"/>
    <col min="31" max="31" width="16" style="2" customWidth="1"/>
    <col min="32" max="32" width="10" style="2" bestFit="1" customWidth="1"/>
    <col min="33" max="33" width="16" style="2" customWidth="1"/>
    <col min="34" max="34" width="12.59765625" style="2" customWidth="1"/>
    <col min="35" max="35" width="9" style="2" bestFit="1" customWidth="1"/>
    <col min="36" max="36" width="9.3984375" style="2" customWidth="1"/>
    <col min="37" max="37" width="10" style="2" customWidth="1"/>
    <col min="38" max="38" width="10.59765625" style="2" bestFit="1" customWidth="1"/>
    <col min="39" max="39" width="9" style="2" customWidth="1"/>
    <col min="40" max="40" width="10.19921875" style="2" customWidth="1"/>
    <col min="41" max="41" width="11.59765625" style="2" customWidth="1"/>
    <col min="42" max="46" width="13.59765625" style="2" bestFit="1" customWidth="1"/>
    <col min="47" max="47" width="14.59765625" style="2" customWidth="1"/>
    <col min="48" max="48" width="17.59765625" style="2" customWidth="1"/>
    <col min="49" max="49" width="15" style="2" customWidth="1"/>
    <col min="50" max="50" width="13.59765625" style="3" bestFit="1" customWidth="1"/>
    <col min="51" max="51" width="13.59765625" style="4" bestFit="1" customWidth="1"/>
    <col min="52" max="52" width="11.3984375" style="2" customWidth="1"/>
    <col min="53" max="53" width="6.19921875" style="2"/>
    <col min="54" max="54" width="10.796875" style="2" customWidth="1"/>
    <col min="55" max="56" width="6.19921875" style="2"/>
    <col min="57" max="58" width="11" style="2" bestFit="1" customWidth="1"/>
    <col min="59" max="64" width="11.19921875" style="2" bestFit="1" customWidth="1"/>
    <col min="65" max="65" width="8.19921875" style="2" customWidth="1"/>
    <col min="66" max="66" width="11.59765625" style="2" customWidth="1"/>
    <col min="67" max="67" width="8.19921875" style="2" bestFit="1" customWidth="1"/>
    <col min="68" max="68" width="14" style="2" bestFit="1" customWidth="1"/>
    <col min="69" max="72" width="14.3984375" style="2" bestFit="1" customWidth="1"/>
    <col min="73" max="74" width="15.3984375" style="2" bestFit="1" customWidth="1"/>
    <col min="75" max="75" width="6.19921875" style="2"/>
    <col min="76" max="78" width="13.59765625" style="2" bestFit="1" customWidth="1"/>
    <col min="79" max="79" width="12.19921875" style="2" bestFit="1" customWidth="1"/>
    <col min="80" max="82" width="13.3984375" style="2" bestFit="1" customWidth="1"/>
    <col min="83" max="83" width="13.59765625" style="2" bestFit="1" customWidth="1"/>
    <col min="84" max="84" width="6.19921875" style="2"/>
    <col min="85" max="87" width="13.59765625" style="2" bestFit="1" customWidth="1"/>
    <col min="88" max="88" width="13" style="2" bestFit="1" customWidth="1"/>
    <col min="89" max="90" width="13.3984375" style="2" bestFit="1" customWidth="1"/>
    <col min="91" max="92" width="13.59765625" style="2" bestFit="1" customWidth="1"/>
    <col min="93" max="16384" width="6.19921875" style="2"/>
  </cols>
  <sheetData>
    <row r="1" spans="2:74" x14ac:dyDescent="0.2">
      <c r="B1" s="1"/>
    </row>
    <row r="2" spans="2:74" x14ac:dyDescent="0.2">
      <c r="C2" s="1"/>
      <c r="D2" s="1"/>
      <c r="E2" s="1"/>
      <c r="F2" s="6" t="s">
        <v>0</v>
      </c>
      <c r="G2" s="7"/>
      <c r="H2" s="8" t="s">
        <v>1</v>
      </c>
      <c r="L2" s="9">
        <v>0.3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>
        <v>0.3</v>
      </c>
      <c r="Y2" s="10"/>
      <c r="Z2" s="6"/>
    </row>
    <row r="3" spans="2:74" x14ac:dyDescent="0.2">
      <c r="C3" s="1"/>
      <c r="D3" s="1"/>
      <c r="E3" s="1"/>
      <c r="F3" s="6" t="s">
        <v>2</v>
      </c>
      <c r="G3" s="7"/>
      <c r="H3" s="8" t="s">
        <v>3</v>
      </c>
      <c r="L3" s="11">
        <v>1.35</v>
      </c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>
        <v>1.35</v>
      </c>
      <c r="Y3" s="10"/>
      <c r="Z3" s="6"/>
    </row>
    <row r="4" spans="2:74" x14ac:dyDescent="0.2">
      <c r="C4" s="1"/>
      <c r="D4" s="1"/>
      <c r="E4" s="1"/>
      <c r="F4" s="6" t="s">
        <v>4</v>
      </c>
      <c r="G4" s="7"/>
      <c r="H4" s="8" t="s">
        <v>5</v>
      </c>
      <c r="L4" s="9">
        <v>0.7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>
        <v>0.7</v>
      </c>
      <c r="Y4" s="10"/>
      <c r="Z4" s="6"/>
    </row>
    <row r="5" spans="2:74" x14ac:dyDescent="0.2">
      <c r="F5" s="6" t="s">
        <v>6</v>
      </c>
      <c r="G5" s="7"/>
      <c r="H5" s="2" t="s">
        <v>7</v>
      </c>
      <c r="L5" s="9">
        <v>0.3</v>
      </c>
      <c r="X5" s="9">
        <v>0.3</v>
      </c>
      <c r="Y5" s="12"/>
      <c r="AA5" s="6"/>
      <c r="AD5" s="6"/>
      <c r="AE5" s="6"/>
      <c r="AF5" s="6"/>
      <c r="AG5" s="6"/>
      <c r="AH5" s="6"/>
      <c r="AI5" s="6"/>
    </row>
    <row r="6" spans="2:74" x14ac:dyDescent="0.2">
      <c r="F6" s="6" t="s">
        <v>8</v>
      </c>
      <c r="G6" s="7"/>
      <c r="H6" s="8" t="s">
        <v>9</v>
      </c>
      <c r="L6" s="9">
        <v>0.01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>
        <v>0.01</v>
      </c>
      <c r="Y6" s="9"/>
      <c r="AA6" s="6"/>
      <c r="AD6" s="6"/>
      <c r="AE6" s="6"/>
      <c r="AF6" s="6"/>
      <c r="AG6" s="6"/>
      <c r="AH6" s="6"/>
      <c r="AI6" s="6"/>
    </row>
    <row r="7" spans="2:74" x14ac:dyDescent="0.2">
      <c r="F7" s="6" t="s">
        <v>10</v>
      </c>
      <c r="G7" s="7"/>
      <c r="H7" s="8" t="s">
        <v>11</v>
      </c>
      <c r="L7" s="9">
        <v>0.1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>
        <v>0.1</v>
      </c>
      <c r="Y7" s="9"/>
      <c r="AA7" s="6"/>
      <c r="AD7" s="6"/>
      <c r="AE7" s="6"/>
      <c r="AF7" s="6"/>
      <c r="AG7" s="6"/>
      <c r="AH7" s="6"/>
      <c r="AI7" s="6"/>
      <c r="AN7" s="41" t="s">
        <v>357</v>
      </c>
    </row>
    <row r="8" spans="2:74" x14ac:dyDescent="0.2">
      <c r="F8" s="6" t="s">
        <v>12</v>
      </c>
      <c r="G8" s="7"/>
      <c r="H8" s="8" t="s">
        <v>13</v>
      </c>
      <c r="L8" s="13">
        <v>11525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>
        <v>11525</v>
      </c>
      <c r="AA8" s="6"/>
      <c r="AD8" s="6"/>
      <c r="AE8" s="6"/>
      <c r="AF8" s="6"/>
      <c r="AG8" s="6"/>
      <c r="AH8" s="6"/>
      <c r="AI8" s="6"/>
      <c r="AN8" s="41" t="s">
        <v>358</v>
      </c>
    </row>
    <row r="9" spans="2:74" x14ac:dyDescent="0.2">
      <c r="F9" s="6" t="s">
        <v>14</v>
      </c>
      <c r="G9" s="7"/>
      <c r="H9" s="8" t="s">
        <v>15</v>
      </c>
      <c r="L9" s="14">
        <v>1</v>
      </c>
      <c r="M9" s="15"/>
      <c r="X9" s="9"/>
      <c r="Y9" s="9"/>
      <c r="Z9" s="16"/>
      <c r="AA9" s="6"/>
      <c r="AD9" s="6"/>
      <c r="AE9" s="6"/>
      <c r="AF9" s="6"/>
      <c r="AG9" s="6"/>
      <c r="AH9" s="6"/>
      <c r="AI9" s="6"/>
    </row>
    <row r="10" spans="2:74" x14ac:dyDescent="0.2">
      <c r="F10" s="6" t="s">
        <v>16</v>
      </c>
      <c r="G10" s="7"/>
      <c r="H10" s="8" t="s">
        <v>17</v>
      </c>
      <c r="L10" s="9">
        <v>0</v>
      </c>
      <c r="M10" s="18"/>
      <c r="X10" s="9"/>
      <c r="Y10" s="9"/>
      <c r="Z10" s="16"/>
      <c r="AA10" s="6"/>
      <c r="AD10" s="6" t="s">
        <v>18</v>
      </c>
      <c r="AE10" s="6"/>
      <c r="AF10" s="6"/>
      <c r="AG10" s="6"/>
      <c r="AH10" s="6"/>
      <c r="AI10" s="6"/>
    </row>
    <row r="11" spans="2:74" x14ac:dyDescent="0.2">
      <c r="F11" s="7"/>
      <c r="G11" s="7"/>
      <c r="X11" s="9"/>
      <c r="Y11" s="9"/>
      <c r="Z11" s="16"/>
      <c r="AA11" s="6"/>
      <c r="AD11" s="6" t="s">
        <v>19</v>
      </c>
      <c r="AE11" s="6"/>
      <c r="AF11" s="6"/>
      <c r="AG11" s="6"/>
      <c r="AH11" s="6"/>
      <c r="AI11" s="6"/>
    </row>
    <row r="12" spans="2:74" x14ac:dyDescent="0.2">
      <c r="F12" s="7"/>
      <c r="G12" s="7"/>
      <c r="X12" s="9"/>
      <c r="AA12" s="6"/>
      <c r="AD12" s="6" t="s">
        <v>20</v>
      </c>
      <c r="AE12" s="6"/>
      <c r="AF12" s="6"/>
      <c r="AG12" s="6"/>
      <c r="AH12" s="6"/>
      <c r="AI12" s="6"/>
      <c r="AY12" s="19"/>
    </row>
    <row r="13" spans="2:74" x14ac:dyDescent="0.2">
      <c r="F13" s="7"/>
      <c r="G13" s="7"/>
      <c r="X13" s="9"/>
      <c r="AA13" s="6"/>
      <c r="AD13" s="6" t="s">
        <v>21</v>
      </c>
      <c r="AE13" s="6"/>
      <c r="AF13" s="6"/>
      <c r="AG13" s="6"/>
      <c r="AH13" s="6"/>
      <c r="AI13" s="6"/>
    </row>
    <row r="14" spans="2:74" x14ac:dyDescent="0.2">
      <c r="F14" s="7"/>
      <c r="G14" s="7"/>
      <c r="X14" s="9"/>
      <c r="AA14" s="6"/>
      <c r="AD14" s="6"/>
      <c r="AE14" s="6"/>
      <c r="AF14" s="6"/>
      <c r="AG14" s="6"/>
      <c r="AH14" s="6"/>
      <c r="AI14" s="6"/>
      <c r="BO14" s="82" t="s">
        <v>22</v>
      </c>
      <c r="BP14" s="83" t="s">
        <v>23</v>
      </c>
      <c r="BQ14" s="83" t="s">
        <v>24</v>
      </c>
      <c r="BR14" s="83" t="s">
        <v>25</v>
      </c>
      <c r="BS14" s="83" t="s">
        <v>26</v>
      </c>
      <c r="BT14" s="83" t="s">
        <v>27</v>
      </c>
      <c r="BU14" s="83" t="s">
        <v>28</v>
      </c>
      <c r="BV14" s="83" t="s">
        <v>29</v>
      </c>
    </row>
    <row r="15" spans="2:74" x14ac:dyDescent="0.2">
      <c r="F15" s="7"/>
      <c r="G15" s="7"/>
      <c r="X15" s="9"/>
      <c r="AA15" s="6"/>
      <c r="AD15" s="6"/>
      <c r="AE15" s="6"/>
      <c r="AF15" s="6"/>
      <c r="AG15" s="6"/>
      <c r="AH15" s="6"/>
      <c r="AI15" s="6"/>
      <c r="AY15" s="19"/>
      <c r="BN15" s="18" t="s">
        <v>30</v>
      </c>
      <c r="BO15" s="9">
        <v>1</v>
      </c>
      <c r="BP15" s="9">
        <v>1</v>
      </c>
      <c r="BQ15" s="9">
        <v>1</v>
      </c>
      <c r="BR15" s="9">
        <v>1</v>
      </c>
      <c r="BS15" s="9">
        <v>1</v>
      </c>
      <c r="BT15" s="9">
        <v>1</v>
      </c>
      <c r="BU15" s="9">
        <v>1</v>
      </c>
      <c r="BV15" s="9">
        <v>1</v>
      </c>
    </row>
    <row r="16" spans="2:74" x14ac:dyDescent="0.2">
      <c r="H16" s="23"/>
      <c r="K16" s="24"/>
      <c r="L16" s="24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25"/>
      <c r="X16" s="11"/>
      <c r="Y16" s="11"/>
      <c r="Z16" s="6"/>
      <c r="AA16" s="26"/>
      <c r="AB16" s="6"/>
      <c r="AC16" s="27"/>
      <c r="AD16" s="6"/>
      <c r="AE16" s="6"/>
      <c r="AF16" s="6"/>
      <c r="AG16" s="28"/>
      <c r="AH16" s="28"/>
      <c r="AI16" s="28"/>
      <c r="AJ16" s="26"/>
      <c r="AN16" s="2" t="s">
        <v>31</v>
      </c>
      <c r="AO16" s="29">
        <f>+AO17+AL17</f>
        <v>24290400</v>
      </c>
      <c r="AP16" s="26"/>
      <c r="AQ16" s="26"/>
      <c r="AR16" s="26"/>
      <c r="AS16" s="26"/>
      <c r="AT16" s="26"/>
      <c r="AU16" s="26"/>
      <c r="AV16" s="26"/>
      <c r="AW16" s="26"/>
      <c r="AX16" s="30"/>
      <c r="AY16" s="31"/>
      <c r="BN16" s="18" t="s">
        <v>32</v>
      </c>
      <c r="BO16" s="9">
        <v>0</v>
      </c>
      <c r="BP16" s="9">
        <v>0.1429</v>
      </c>
      <c r="BQ16" s="9">
        <v>0.16669999999999999</v>
      </c>
      <c r="BR16" s="9">
        <v>0.2</v>
      </c>
      <c r="BS16" s="9">
        <v>0.25</v>
      </c>
      <c r="BT16" s="9">
        <v>0.33329999999999999</v>
      </c>
      <c r="BU16" s="9">
        <v>0.5</v>
      </c>
      <c r="BV16" s="9">
        <v>1</v>
      </c>
    </row>
    <row r="17" spans="1:92" x14ac:dyDescent="0.2">
      <c r="C17" s="26">
        <f>SUM(C27:C195)</f>
        <v>36</v>
      </c>
      <c r="D17" s="26">
        <f>SUM(D27:D195)</f>
        <v>26</v>
      </c>
      <c r="E17" s="26">
        <f>SUM(E27:E195)</f>
        <v>10</v>
      </c>
      <c r="I17" s="32" t="s">
        <v>33</v>
      </c>
      <c r="J17" s="26"/>
      <c r="K17" s="11">
        <f t="shared" ref="K17:Q17" si="0">SUM(K27:K195)</f>
        <v>479323.0199999999</v>
      </c>
      <c r="L17" s="11">
        <f t="shared" si="0"/>
        <v>0</v>
      </c>
      <c r="M17" s="26">
        <f t="shared" si="0"/>
        <v>211467</v>
      </c>
      <c r="N17" s="33">
        <f t="shared" si="0"/>
        <v>63440.100000000013</v>
      </c>
      <c r="O17" s="33">
        <f t="shared" si="0"/>
        <v>287593.84999999992</v>
      </c>
      <c r="P17" s="33">
        <f t="shared" si="0"/>
        <v>22950.9</v>
      </c>
      <c r="Q17" s="33">
        <f t="shared" si="0"/>
        <v>3442.6499999999996</v>
      </c>
      <c r="R17" s="24"/>
      <c r="S17" s="24"/>
      <c r="T17" s="24"/>
      <c r="U17" s="33">
        <f t="shared" ref="U17:AD17" si="1">SUM(U27:U195)</f>
        <v>3445.5399999999995</v>
      </c>
      <c r="V17" s="24">
        <f t="shared" si="1"/>
        <v>55738</v>
      </c>
      <c r="W17" s="24">
        <f t="shared" si="1"/>
        <v>13934.5</v>
      </c>
      <c r="X17" s="11">
        <f t="shared" si="1"/>
        <v>63440.100000000013</v>
      </c>
      <c r="Y17" s="11">
        <f t="shared" si="1"/>
        <v>560140.27000000037</v>
      </c>
      <c r="Z17" s="11">
        <f t="shared" si="1"/>
        <v>791074036381.00012</v>
      </c>
      <c r="AA17" s="26">
        <f t="shared" si="1"/>
        <v>3586686</v>
      </c>
      <c r="AB17" s="11">
        <f t="shared" si="1"/>
        <v>41538849.449999996</v>
      </c>
      <c r="AC17" s="34">
        <f t="shared" si="1"/>
        <v>150.76480699999999</v>
      </c>
      <c r="AD17" s="26">
        <f t="shared" si="1"/>
        <v>19212892</v>
      </c>
      <c r="AE17" s="26"/>
      <c r="AF17" s="34">
        <f>SUM(AF27:AF195)</f>
        <v>23.809662000000007</v>
      </c>
      <c r="AG17" s="34">
        <f>SUM(AG27:AG195)</f>
        <v>40.509197</v>
      </c>
      <c r="AH17" s="34"/>
      <c r="AI17" s="34"/>
      <c r="AJ17" s="26">
        <f t="shared" ref="AJ17:AU17" si="2">SUM(AJ27:AJ195)</f>
        <v>21428</v>
      </c>
      <c r="AK17" s="26">
        <f t="shared" si="2"/>
        <v>413</v>
      </c>
      <c r="AL17" s="26">
        <f t="shared" si="2"/>
        <v>22965400</v>
      </c>
      <c r="AM17" s="26">
        <f t="shared" si="2"/>
        <v>3111</v>
      </c>
      <c r="AN17" s="26">
        <f t="shared" si="2"/>
        <v>66</v>
      </c>
      <c r="AO17" s="26">
        <f t="shared" si="2"/>
        <v>1325000</v>
      </c>
      <c r="AP17" s="26">
        <f t="shared" si="2"/>
        <v>2272385768</v>
      </c>
      <c r="AQ17" s="26">
        <f t="shared" si="2"/>
        <v>2296676168</v>
      </c>
      <c r="AR17" s="26">
        <f t="shared" si="2"/>
        <v>2017587098</v>
      </c>
      <c r="AS17" s="26">
        <f t="shared" si="2"/>
        <v>2361233500</v>
      </c>
      <c r="AT17" s="26">
        <f t="shared" si="2"/>
        <v>2456045858</v>
      </c>
      <c r="AU17" s="26">
        <f t="shared" si="2"/>
        <v>167965710</v>
      </c>
      <c r="AV17" s="26"/>
      <c r="AW17" s="26">
        <f>SUM(AW27:AW195)</f>
        <v>4298010</v>
      </c>
      <c r="AX17" s="30">
        <f>SUM(AX27:AX195)</f>
        <v>2460343868</v>
      </c>
      <c r="AY17" s="31">
        <f>SUM(AY27:AY195)</f>
        <v>2460343868</v>
      </c>
      <c r="AZ17" s="26"/>
      <c r="BA17" s="26"/>
      <c r="BB17" s="26"/>
      <c r="BC17" s="26"/>
      <c r="BD17" s="26"/>
      <c r="BE17" s="26"/>
      <c r="BF17" s="26"/>
      <c r="BP17" s="9"/>
      <c r="BX17" s="84">
        <f t="shared" ref="BX17:CE17" si="3">SUM(BX27:BX195)</f>
        <v>2460343868</v>
      </c>
      <c r="BY17" s="84">
        <f t="shared" si="3"/>
        <v>2436955753.6699982</v>
      </c>
      <c r="BZ17" s="84">
        <f t="shared" si="3"/>
        <v>2421457114.0818324</v>
      </c>
      <c r="CA17" s="84">
        <f t="shared" si="3"/>
        <v>2405332678.5963449</v>
      </c>
      <c r="CB17" s="84">
        <f t="shared" si="3"/>
        <v>2388102287.1472597</v>
      </c>
      <c r="CC17" s="84">
        <f t="shared" si="3"/>
        <v>2368667998.1763792</v>
      </c>
      <c r="CD17" s="84">
        <f t="shared" si="3"/>
        <v>2343708464.0063882</v>
      </c>
      <c r="CE17" s="84">
        <f t="shared" si="3"/>
        <v>2296676168</v>
      </c>
      <c r="CF17" s="74"/>
      <c r="CG17" s="84">
        <f t="shared" ref="CG17:CN17" si="4">SUM(CG27:CG195)</f>
        <v>2460343868</v>
      </c>
      <c r="CH17" s="84">
        <f t="shared" si="4"/>
        <v>2446419293.0231991</v>
      </c>
      <c r="CI17" s="84">
        <f t="shared" si="4"/>
        <v>2432496806.2454324</v>
      </c>
      <c r="CJ17" s="84">
        <f t="shared" si="4"/>
        <v>2418577660.1963453</v>
      </c>
      <c r="CK17" s="84">
        <f t="shared" si="4"/>
        <v>2404658514.1472597</v>
      </c>
      <c r="CL17" s="84">
        <f t="shared" si="4"/>
        <v>2390740760.0127792</v>
      </c>
      <c r="CM17" s="84">
        <f t="shared" si="4"/>
        <v>2376820918.0063882</v>
      </c>
      <c r="CN17" s="84">
        <f t="shared" si="4"/>
        <v>2362901076</v>
      </c>
    </row>
    <row r="18" spans="1:92" x14ac:dyDescent="0.2">
      <c r="I18" s="26"/>
      <c r="J18" s="26"/>
      <c r="K18" s="6">
        <v>1</v>
      </c>
      <c r="L18" s="6"/>
      <c r="M18" s="35">
        <f>K18+1</f>
        <v>2</v>
      </c>
      <c r="N18" s="36">
        <f>M18+1</f>
        <v>3</v>
      </c>
      <c r="O18" s="36">
        <f>N18+1</f>
        <v>4</v>
      </c>
      <c r="P18" s="36">
        <f>O18+1</f>
        <v>5</v>
      </c>
      <c r="Q18" s="36">
        <f>P18+1</f>
        <v>6</v>
      </c>
      <c r="R18" s="36"/>
      <c r="S18" s="36"/>
      <c r="T18" s="36"/>
      <c r="U18" s="36"/>
      <c r="V18" s="36">
        <f>Q18+1</f>
        <v>7</v>
      </c>
      <c r="W18" s="36">
        <f>V18+1</f>
        <v>8</v>
      </c>
      <c r="X18" s="35"/>
      <c r="Y18" s="35">
        <v>9</v>
      </c>
      <c r="Z18" s="35">
        <v>10</v>
      </c>
      <c r="AA18" s="35">
        <f t="shared" ref="AA18:AX18" si="5">Z18+1</f>
        <v>11</v>
      </c>
      <c r="AB18" s="35">
        <f t="shared" si="5"/>
        <v>12</v>
      </c>
      <c r="AC18" s="35">
        <f t="shared" si="5"/>
        <v>13</v>
      </c>
      <c r="AD18" s="35">
        <f t="shared" si="5"/>
        <v>14</v>
      </c>
      <c r="AE18" s="35">
        <f t="shared" si="5"/>
        <v>15</v>
      </c>
      <c r="AF18" s="35">
        <f t="shared" si="5"/>
        <v>16</v>
      </c>
      <c r="AG18" s="35">
        <f t="shared" si="5"/>
        <v>17</v>
      </c>
      <c r="AH18" s="35">
        <f t="shared" si="5"/>
        <v>18</v>
      </c>
      <c r="AI18" s="35">
        <f t="shared" si="5"/>
        <v>19</v>
      </c>
      <c r="AJ18" s="35">
        <f t="shared" si="5"/>
        <v>20</v>
      </c>
      <c r="AK18" s="35">
        <f t="shared" si="5"/>
        <v>21</v>
      </c>
      <c r="AL18" s="35">
        <f t="shared" si="5"/>
        <v>22</v>
      </c>
      <c r="AM18" s="35">
        <f t="shared" si="5"/>
        <v>23</v>
      </c>
      <c r="AN18" s="35">
        <f t="shared" si="5"/>
        <v>24</v>
      </c>
      <c r="AO18" s="35">
        <f t="shared" si="5"/>
        <v>25</v>
      </c>
      <c r="AP18" s="35">
        <f t="shared" si="5"/>
        <v>26</v>
      </c>
      <c r="AQ18" s="35">
        <f t="shared" si="5"/>
        <v>27</v>
      </c>
      <c r="AR18" s="35">
        <f t="shared" si="5"/>
        <v>28</v>
      </c>
      <c r="AS18" s="35">
        <f t="shared" si="5"/>
        <v>29</v>
      </c>
      <c r="AT18" s="35">
        <f t="shared" si="5"/>
        <v>30</v>
      </c>
      <c r="AU18" s="35">
        <f t="shared" si="5"/>
        <v>31</v>
      </c>
      <c r="AV18" s="35">
        <f t="shared" si="5"/>
        <v>32</v>
      </c>
      <c r="AW18" s="35">
        <f t="shared" si="5"/>
        <v>33</v>
      </c>
      <c r="AX18" s="37">
        <f t="shared" si="5"/>
        <v>34</v>
      </c>
      <c r="AY18" s="38"/>
      <c r="BB18" s="26"/>
      <c r="BC18" s="26"/>
      <c r="BD18" s="26"/>
      <c r="BE18" s="26"/>
      <c r="BF18" s="26"/>
    </row>
    <row r="19" spans="1:92" x14ac:dyDescent="0.2">
      <c r="I19" s="26"/>
      <c r="J19" s="26"/>
      <c r="N19" s="8"/>
      <c r="O19" s="8"/>
      <c r="P19" s="8"/>
      <c r="Q19" s="8"/>
      <c r="R19" s="8"/>
      <c r="S19" s="8"/>
      <c r="T19" s="8"/>
      <c r="U19" s="8"/>
      <c r="V19" s="8"/>
      <c r="W19" s="8"/>
      <c r="AB19" s="39" t="s">
        <v>34</v>
      </c>
      <c r="AC19" s="39" t="s">
        <v>35</v>
      </c>
      <c r="AD19" s="39" t="s">
        <v>34</v>
      </c>
      <c r="AE19" s="39" t="s">
        <v>36</v>
      </c>
      <c r="AF19" s="39"/>
      <c r="AG19" s="40" t="s">
        <v>37</v>
      </c>
      <c r="AH19" s="40"/>
      <c r="AI19" s="40"/>
      <c r="AP19" s="39" t="s">
        <v>38</v>
      </c>
      <c r="AT19" s="41"/>
    </row>
    <row r="20" spans="1:92" s="85" customFormat="1" ht="14.5" customHeight="1" x14ac:dyDescent="0.2">
      <c r="I20" s="86"/>
      <c r="J20" s="86"/>
      <c r="M20" s="42" t="s">
        <v>40</v>
      </c>
      <c r="N20" s="42"/>
      <c r="O20" s="42"/>
      <c r="P20" s="42" t="s">
        <v>41</v>
      </c>
      <c r="Q20" s="42" t="s">
        <v>42</v>
      </c>
      <c r="R20" s="42"/>
      <c r="S20" s="42"/>
      <c r="T20" s="42"/>
      <c r="U20" s="42"/>
      <c r="V20" s="42"/>
      <c r="W20" s="42"/>
      <c r="AB20" s="87">
        <f>MEDIAN(AB27:AB195)</f>
        <v>204089.53</v>
      </c>
      <c r="AC20" s="88" t="s">
        <v>43</v>
      </c>
      <c r="AD20" s="89">
        <f>MEDIAN(AD27:AD195)</f>
        <v>107667</v>
      </c>
      <c r="AE20" s="88" t="s">
        <v>43</v>
      </c>
      <c r="AF20" s="42" t="s">
        <v>44</v>
      </c>
      <c r="AG20" s="42" t="s">
        <v>45</v>
      </c>
      <c r="AH20" s="42"/>
      <c r="AI20" s="42"/>
      <c r="AL20" s="57"/>
      <c r="AM20" s="57"/>
      <c r="AN20" s="57"/>
      <c r="AO20" s="57"/>
      <c r="AP20" s="90" t="s">
        <v>46</v>
      </c>
      <c r="AQ20" s="91"/>
      <c r="AR20" s="91"/>
      <c r="AS20" s="91"/>
      <c r="AT20" s="91"/>
      <c r="AU20" s="91"/>
      <c r="AV20" s="91"/>
      <c r="AW20" s="91"/>
      <c r="AX20" s="92"/>
      <c r="AY20" s="93"/>
    </row>
    <row r="21" spans="1:92" s="85" customFormat="1" ht="14.5" customHeight="1" x14ac:dyDescent="0.2">
      <c r="K21" s="91"/>
      <c r="L21" s="91"/>
      <c r="M21" s="42" t="s">
        <v>47</v>
      </c>
      <c r="N21" s="42" t="s">
        <v>48</v>
      </c>
      <c r="O21" s="42" t="s">
        <v>49</v>
      </c>
      <c r="P21" s="42" t="s">
        <v>42</v>
      </c>
      <c r="Q21" s="42" t="s">
        <v>50</v>
      </c>
      <c r="R21" s="42"/>
      <c r="S21" s="42"/>
      <c r="T21" s="42"/>
      <c r="U21" s="42"/>
      <c r="V21" s="42"/>
      <c r="W21" s="42" t="s">
        <v>51</v>
      </c>
      <c r="Z21" s="91" t="s">
        <v>52</v>
      </c>
      <c r="AB21" s="42"/>
      <c r="AC21" s="94">
        <f>ROUND(AB20*$X$3,2)</f>
        <v>275520.87</v>
      </c>
      <c r="AD21" s="42" t="s">
        <v>53</v>
      </c>
      <c r="AE21" s="94">
        <f>ROUND(AD20*$X$3,2)</f>
        <v>145350.45000000001</v>
      </c>
      <c r="AF21" s="42" t="s">
        <v>54</v>
      </c>
      <c r="AG21" s="42" t="s">
        <v>55</v>
      </c>
      <c r="AH21" s="42" t="s">
        <v>56</v>
      </c>
      <c r="AI21" s="42" t="s">
        <v>57</v>
      </c>
      <c r="AJ21" s="91" t="s">
        <v>58</v>
      </c>
      <c r="AK21" s="91" t="s">
        <v>59</v>
      </c>
      <c r="AL21" s="42" t="s">
        <v>60</v>
      </c>
      <c r="AM21" s="42" t="s">
        <v>58</v>
      </c>
      <c r="AN21" s="42" t="s">
        <v>59</v>
      </c>
      <c r="AO21" s="42" t="s">
        <v>61</v>
      </c>
      <c r="AP21" s="95">
        <f>X8</f>
        <v>11525</v>
      </c>
      <c r="AT21" s="96"/>
      <c r="AU21" s="91" t="s">
        <v>62</v>
      </c>
      <c r="AX21" s="97" t="s">
        <v>22</v>
      </c>
      <c r="AY21" s="98" t="s">
        <v>22</v>
      </c>
      <c r="BE21" s="99" t="s">
        <v>22</v>
      </c>
      <c r="BF21" s="88" t="s">
        <v>23</v>
      </c>
      <c r="BG21" s="88" t="s">
        <v>24</v>
      </c>
      <c r="BH21" s="88" t="s">
        <v>25</v>
      </c>
      <c r="BI21" s="88" t="s">
        <v>26</v>
      </c>
      <c r="BJ21" s="88" t="s">
        <v>27</v>
      </c>
      <c r="BK21" s="88" t="s">
        <v>28</v>
      </c>
      <c r="BL21" s="88" t="s">
        <v>29</v>
      </c>
      <c r="BM21" s="91"/>
      <c r="BN21" s="91"/>
      <c r="BO21" s="99" t="s">
        <v>22</v>
      </c>
      <c r="BP21" s="88" t="s">
        <v>23</v>
      </c>
      <c r="BQ21" s="88" t="s">
        <v>24</v>
      </c>
      <c r="BR21" s="88" t="s">
        <v>25</v>
      </c>
      <c r="BS21" s="88" t="s">
        <v>26</v>
      </c>
      <c r="BT21" s="88" t="s">
        <v>27</v>
      </c>
      <c r="BU21" s="88" t="s">
        <v>28</v>
      </c>
      <c r="BV21" s="88" t="s">
        <v>29</v>
      </c>
      <c r="BW21" s="91"/>
      <c r="BX21" s="100" t="s">
        <v>22</v>
      </c>
      <c r="BY21" s="101" t="s">
        <v>23</v>
      </c>
      <c r="BZ21" s="101" t="s">
        <v>24</v>
      </c>
      <c r="CA21" s="101" t="s">
        <v>25</v>
      </c>
      <c r="CB21" s="101" t="s">
        <v>26</v>
      </c>
      <c r="CC21" s="101" t="s">
        <v>27</v>
      </c>
      <c r="CD21" s="101" t="s">
        <v>28</v>
      </c>
      <c r="CE21" s="101" t="s">
        <v>29</v>
      </c>
      <c r="CF21" s="91"/>
      <c r="CG21" s="100" t="s">
        <v>22</v>
      </c>
      <c r="CH21" s="101" t="s">
        <v>23</v>
      </c>
      <c r="CI21" s="101" t="s">
        <v>24</v>
      </c>
      <c r="CJ21" s="101" t="s">
        <v>25</v>
      </c>
      <c r="CK21" s="101" t="s">
        <v>26</v>
      </c>
      <c r="CL21" s="101" t="s">
        <v>27</v>
      </c>
      <c r="CM21" s="101" t="s">
        <v>28</v>
      </c>
      <c r="CN21" s="101" t="s">
        <v>29</v>
      </c>
    </row>
    <row r="22" spans="1:92" s="85" customFormat="1" ht="14.5" customHeight="1" x14ac:dyDescent="0.2">
      <c r="K22" s="42" t="s">
        <v>40</v>
      </c>
      <c r="L22" s="42"/>
      <c r="M22" s="42" t="s">
        <v>64</v>
      </c>
      <c r="N22" s="42" t="s">
        <v>65</v>
      </c>
      <c r="O22" s="42" t="s">
        <v>66</v>
      </c>
      <c r="P22" s="42" t="s">
        <v>50</v>
      </c>
      <c r="Q22" s="42" t="s">
        <v>58</v>
      </c>
      <c r="R22" s="42"/>
      <c r="S22" s="42" t="s">
        <v>67</v>
      </c>
      <c r="T22" s="42"/>
      <c r="U22" s="42"/>
      <c r="V22" s="42"/>
      <c r="W22" s="42" t="s">
        <v>68</v>
      </c>
      <c r="X22" s="91" t="s">
        <v>69</v>
      </c>
      <c r="Y22" s="91" t="s">
        <v>70</v>
      </c>
      <c r="Z22" s="91" t="s">
        <v>71</v>
      </c>
      <c r="AB22" s="42" t="s">
        <v>72</v>
      </c>
      <c r="AC22" s="88" t="s">
        <v>73</v>
      </c>
      <c r="AD22" s="42" t="s">
        <v>74</v>
      </c>
      <c r="AE22" s="88" t="s">
        <v>73</v>
      </c>
      <c r="AF22" s="42" t="s">
        <v>75</v>
      </c>
      <c r="AG22" s="42" t="s">
        <v>76</v>
      </c>
      <c r="AH22" s="42" t="s">
        <v>77</v>
      </c>
      <c r="AI22" s="42" t="s">
        <v>77</v>
      </c>
      <c r="AJ22" s="91" t="s">
        <v>78</v>
      </c>
      <c r="AK22" s="91" t="s">
        <v>60</v>
      </c>
      <c r="AL22" s="42" t="s">
        <v>79</v>
      </c>
      <c r="AM22" s="42" t="s">
        <v>78</v>
      </c>
      <c r="AN22" s="42" t="s">
        <v>61</v>
      </c>
      <c r="AO22" s="42" t="s">
        <v>80</v>
      </c>
      <c r="AP22" s="42" t="s">
        <v>81</v>
      </c>
      <c r="AQ22" s="42" t="s">
        <v>82</v>
      </c>
      <c r="AR22" s="91"/>
      <c r="AS22" s="91" t="s">
        <v>82</v>
      </c>
      <c r="AT22" s="96"/>
      <c r="AU22" s="42" t="s">
        <v>54</v>
      </c>
      <c r="AV22" s="91" t="s">
        <v>82</v>
      </c>
      <c r="AX22" s="102" t="s">
        <v>83</v>
      </c>
      <c r="AY22" s="103" t="s">
        <v>84</v>
      </c>
      <c r="BX22" s="104" t="s">
        <v>84</v>
      </c>
      <c r="CG22" s="104" t="s">
        <v>84</v>
      </c>
    </row>
    <row r="23" spans="1:92" s="85" customFormat="1" ht="14.5" customHeight="1" x14ac:dyDescent="0.2">
      <c r="B23" s="91"/>
      <c r="C23" s="91"/>
      <c r="D23" s="91" t="s">
        <v>85</v>
      </c>
      <c r="E23" s="91"/>
      <c r="F23" s="91" t="s">
        <v>86</v>
      </c>
      <c r="G23" s="91"/>
      <c r="K23" s="91" t="s">
        <v>50</v>
      </c>
      <c r="L23" s="91"/>
      <c r="M23" s="42" t="s">
        <v>87</v>
      </c>
      <c r="N23" s="42" t="s">
        <v>88</v>
      </c>
      <c r="O23" s="42" t="s">
        <v>50</v>
      </c>
      <c r="P23" s="42" t="s">
        <v>58</v>
      </c>
      <c r="Q23" s="42" t="s">
        <v>68</v>
      </c>
      <c r="R23" s="42"/>
      <c r="S23" s="42" t="s">
        <v>89</v>
      </c>
      <c r="T23" s="42" t="s">
        <v>90</v>
      </c>
      <c r="U23" s="42"/>
      <c r="V23" s="42" t="s">
        <v>51</v>
      </c>
      <c r="W23" s="42" t="s">
        <v>91</v>
      </c>
      <c r="X23" s="91" t="s">
        <v>92</v>
      </c>
      <c r="Y23" s="91" t="s">
        <v>58</v>
      </c>
      <c r="Z23" s="91" t="s">
        <v>93</v>
      </c>
      <c r="AA23" s="91" t="s">
        <v>91</v>
      </c>
      <c r="AB23" s="42" t="s">
        <v>94</v>
      </c>
      <c r="AC23" s="42" t="s">
        <v>95</v>
      </c>
      <c r="AD23" s="42" t="s">
        <v>96</v>
      </c>
      <c r="AE23" s="42" t="s">
        <v>97</v>
      </c>
      <c r="AF23" s="105" t="s">
        <v>98</v>
      </c>
      <c r="AG23" s="42" t="s">
        <v>99</v>
      </c>
      <c r="AH23" s="42" t="s">
        <v>100</v>
      </c>
      <c r="AI23" s="42" t="s">
        <v>101</v>
      </c>
      <c r="AJ23" s="91" t="s">
        <v>60</v>
      </c>
      <c r="AK23" s="91" t="s">
        <v>79</v>
      </c>
      <c r="AL23" s="42" t="s">
        <v>102</v>
      </c>
      <c r="AM23" s="42" t="s">
        <v>61</v>
      </c>
      <c r="AN23" s="42" t="s">
        <v>80</v>
      </c>
      <c r="AO23" s="42" t="s">
        <v>102</v>
      </c>
      <c r="AP23" s="42" t="s">
        <v>103</v>
      </c>
      <c r="AQ23" s="42" t="s">
        <v>104</v>
      </c>
      <c r="AR23" s="42" t="s">
        <v>105</v>
      </c>
      <c r="AS23" s="42" t="s">
        <v>106</v>
      </c>
      <c r="AT23" s="42" t="s">
        <v>107</v>
      </c>
      <c r="AU23" s="106" t="s">
        <v>55</v>
      </c>
      <c r="AV23" s="42" t="s">
        <v>108</v>
      </c>
      <c r="AW23" s="42"/>
      <c r="AX23" s="107" t="s">
        <v>109</v>
      </c>
      <c r="AY23" s="108" t="s">
        <v>110</v>
      </c>
      <c r="BE23" s="109"/>
      <c r="BX23" s="110" t="s">
        <v>110</v>
      </c>
      <c r="CG23" s="110" t="s">
        <v>110</v>
      </c>
    </row>
    <row r="24" spans="1:92" ht="14.5" customHeight="1" x14ac:dyDescent="0.2">
      <c r="B24" s="6" t="s">
        <v>111</v>
      </c>
      <c r="C24" s="40" t="s">
        <v>85</v>
      </c>
      <c r="D24" s="40" t="s">
        <v>112</v>
      </c>
      <c r="E24" s="40" t="s">
        <v>113</v>
      </c>
      <c r="F24" s="40" t="s">
        <v>44</v>
      </c>
      <c r="G24" s="40" t="s">
        <v>114</v>
      </c>
      <c r="H24" s="6" t="s">
        <v>115</v>
      </c>
      <c r="I24" s="2" t="s">
        <v>115</v>
      </c>
      <c r="K24" s="6" t="s">
        <v>58</v>
      </c>
      <c r="L24" s="6"/>
      <c r="M24" s="42" t="s">
        <v>116</v>
      </c>
      <c r="N24" s="40" t="s">
        <v>64</v>
      </c>
      <c r="O24" s="40" t="s">
        <v>58</v>
      </c>
      <c r="P24" s="36" t="s">
        <v>117</v>
      </c>
      <c r="Q24" s="36" t="s">
        <v>118</v>
      </c>
      <c r="R24" s="40"/>
      <c r="S24" s="40"/>
      <c r="T24" s="40" t="s">
        <v>48</v>
      </c>
      <c r="U24" s="40"/>
      <c r="V24" s="6" t="s">
        <v>58</v>
      </c>
      <c r="W24" s="6" t="s">
        <v>119</v>
      </c>
      <c r="X24" s="40" t="s">
        <v>120</v>
      </c>
      <c r="Y24" s="6" t="s">
        <v>121</v>
      </c>
      <c r="Z24" s="6" t="s">
        <v>122</v>
      </c>
      <c r="AA24" s="6" t="s">
        <v>123</v>
      </c>
      <c r="AB24" s="36" t="s">
        <v>124</v>
      </c>
      <c r="AC24" s="40" t="s">
        <v>125</v>
      </c>
      <c r="AD24" s="40" t="s">
        <v>126</v>
      </c>
      <c r="AE24" s="40" t="s">
        <v>127</v>
      </c>
      <c r="AF24" s="36" t="s">
        <v>128</v>
      </c>
      <c r="AG24" s="40" t="s">
        <v>55</v>
      </c>
      <c r="AH24" s="40" t="s">
        <v>75</v>
      </c>
      <c r="AI24" s="36" t="s">
        <v>129</v>
      </c>
      <c r="AJ24" s="6" t="s">
        <v>79</v>
      </c>
      <c r="AK24" s="6" t="s">
        <v>130</v>
      </c>
      <c r="AL24" s="40" t="s">
        <v>131</v>
      </c>
      <c r="AM24" s="40" t="s">
        <v>80</v>
      </c>
      <c r="AN24" s="40" t="s">
        <v>130</v>
      </c>
      <c r="AO24" s="40" t="s">
        <v>132</v>
      </c>
      <c r="AP24" s="40" t="s">
        <v>133</v>
      </c>
      <c r="AQ24" s="36" t="s">
        <v>134</v>
      </c>
      <c r="AR24" s="35" t="s">
        <v>83</v>
      </c>
      <c r="AS24" s="35" t="s">
        <v>135</v>
      </c>
      <c r="AT24" s="35" t="s">
        <v>83</v>
      </c>
      <c r="AU24" s="40" t="s">
        <v>136</v>
      </c>
      <c r="AV24" s="35" t="s">
        <v>137</v>
      </c>
      <c r="AW24" s="35" t="s">
        <v>30</v>
      </c>
      <c r="AX24" s="37" t="s">
        <v>138</v>
      </c>
      <c r="AY24" s="38" t="s">
        <v>139</v>
      </c>
      <c r="BE24" s="2" t="s">
        <v>104</v>
      </c>
      <c r="BF24" s="2" t="s">
        <v>104</v>
      </c>
      <c r="BG24" s="2" t="s">
        <v>104</v>
      </c>
      <c r="BH24" s="2" t="s">
        <v>104</v>
      </c>
      <c r="BI24" s="2" t="s">
        <v>104</v>
      </c>
      <c r="BJ24" s="2" t="s">
        <v>104</v>
      </c>
      <c r="BK24" s="2" t="s">
        <v>104</v>
      </c>
      <c r="BL24" s="2" t="s">
        <v>104</v>
      </c>
      <c r="BO24" s="2" t="s">
        <v>30</v>
      </c>
      <c r="BP24" s="2" t="s">
        <v>30</v>
      </c>
      <c r="BQ24" s="2" t="s">
        <v>30</v>
      </c>
      <c r="BR24" s="2" t="s">
        <v>30</v>
      </c>
      <c r="BS24" s="2" t="s">
        <v>30</v>
      </c>
      <c r="BT24" s="2" t="s">
        <v>30</v>
      </c>
      <c r="BU24" s="2" t="s">
        <v>30</v>
      </c>
      <c r="BV24" s="2" t="s">
        <v>30</v>
      </c>
      <c r="BX24" s="111" t="s">
        <v>138</v>
      </c>
      <c r="CG24" s="111" t="s">
        <v>139</v>
      </c>
    </row>
    <row r="25" spans="1:92" ht="14.5" customHeight="1" x14ac:dyDescent="0.2">
      <c r="A25" s="6" t="s">
        <v>140</v>
      </c>
      <c r="B25" s="6" t="s">
        <v>141</v>
      </c>
      <c r="C25" s="40" t="s">
        <v>141</v>
      </c>
      <c r="D25" s="40" t="s">
        <v>113</v>
      </c>
      <c r="E25" s="40" t="s">
        <v>141</v>
      </c>
      <c r="F25" s="6" t="s">
        <v>142</v>
      </c>
      <c r="G25" s="6" t="s">
        <v>63</v>
      </c>
      <c r="H25" s="6" t="s">
        <v>144</v>
      </c>
      <c r="I25" s="2" t="s">
        <v>145</v>
      </c>
      <c r="K25" s="122" t="s">
        <v>146</v>
      </c>
      <c r="L25" s="40"/>
      <c r="M25" s="119" t="s">
        <v>146</v>
      </c>
      <c r="N25" s="36" t="s">
        <v>147</v>
      </c>
      <c r="O25" s="36" t="s">
        <v>148</v>
      </c>
      <c r="P25" s="36" t="s">
        <v>149</v>
      </c>
      <c r="Q25" s="36" t="s">
        <v>58</v>
      </c>
      <c r="R25" s="40"/>
      <c r="S25" s="40"/>
      <c r="T25" s="40" t="s">
        <v>150</v>
      </c>
      <c r="U25" s="40"/>
      <c r="V25" s="122" t="s">
        <v>146</v>
      </c>
      <c r="W25" s="35" t="s">
        <v>151</v>
      </c>
      <c r="X25" s="6" t="s">
        <v>152</v>
      </c>
      <c r="Y25" s="35" t="s">
        <v>153</v>
      </c>
      <c r="Z25" s="40" t="s">
        <v>360</v>
      </c>
      <c r="AA25" s="6">
        <v>2023</v>
      </c>
      <c r="AB25" s="40" t="s">
        <v>155</v>
      </c>
      <c r="AC25" s="40" t="s">
        <v>156</v>
      </c>
      <c r="AD25" s="6">
        <v>2023</v>
      </c>
      <c r="AE25" s="40" t="s">
        <v>156</v>
      </c>
      <c r="AF25" s="40" t="s">
        <v>157</v>
      </c>
      <c r="AG25" s="40" t="s">
        <v>158</v>
      </c>
      <c r="AH25" s="40"/>
      <c r="AI25" s="40"/>
      <c r="AJ25" s="40" t="s">
        <v>359</v>
      </c>
      <c r="AK25" s="40" t="s">
        <v>359</v>
      </c>
      <c r="AL25" s="40" t="s">
        <v>159</v>
      </c>
      <c r="AM25" s="40" t="s">
        <v>359</v>
      </c>
      <c r="AN25" s="40" t="s">
        <v>359</v>
      </c>
      <c r="AO25" s="40" t="s">
        <v>160</v>
      </c>
      <c r="AP25" s="40" t="s">
        <v>161</v>
      </c>
      <c r="AQ25" s="40" t="s">
        <v>162</v>
      </c>
      <c r="AR25" s="40" t="s">
        <v>163</v>
      </c>
      <c r="AS25" s="55"/>
      <c r="AT25" s="40" t="s">
        <v>109</v>
      </c>
      <c r="AU25" s="35" t="s">
        <v>164</v>
      </c>
      <c r="AV25" s="36" t="s">
        <v>165</v>
      </c>
      <c r="AW25" s="40" t="s">
        <v>166</v>
      </c>
      <c r="AX25" s="53" t="s">
        <v>167</v>
      </c>
      <c r="AY25" s="56" t="s">
        <v>168</v>
      </c>
      <c r="BE25" s="2" t="s">
        <v>54</v>
      </c>
      <c r="BF25" s="2" t="s">
        <v>54</v>
      </c>
      <c r="BG25" s="2" t="s">
        <v>54</v>
      </c>
      <c r="BH25" s="2" t="s">
        <v>54</v>
      </c>
      <c r="BI25" s="2" t="s">
        <v>54</v>
      </c>
      <c r="BJ25" s="2" t="s">
        <v>54</v>
      </c>
      <c r="BK25" s="2" t="s">
        <v>54</v>
      </c>
      <c r="BL25" s="2" t="s">
        <v>54</v>
      </c>
      <c r="BO25" s="2" t="s">
        <v>166</v>
      </c>
      <c r="BP25" s="2" t="s">
        <v>166</v>
      </c>
      <c r="BQ25" s="2" t="s">
        <v>166</v>
      </c>
      <c r="BR25" s="2" t="s">
        <v>166</v>
      </c>
      <c r="BS25" s="2" t="s">
        <v>166</v>
      </c>
      <c r="BT25" s="2" t="s">
        <v>166</v>
      </c>
      <c r="BU25" s="2" t="s">
        <v>166</v>
      </c>
      <c r="BV25" s="2" t="s">
        <v>166</v>
      </c>
      <c r="BX25" s="112" t="s">
        <v>168</v>
      </c>
      <c r="CG25" s="112" t="s">
        <v>168</v>
      </c>
    </row>
    <row r="26" spans="1:92" ht="75" customHeight="1" x14ac:dyDescent="0.2">
      <c r="C26" s="8"/>
      <c r="D26" s="8"/>
      <c r="E26" s="8"/>
      <c r="F26" s="8"/>
      <c r="G26" s="8"/>
      <c r="K26" s="120"/>
      <c r="M26" s="120"/>
      <c r="P26" s="6" t="s">
        <v>170</v>
      </c>
      <c r="Q26" s="35" t="s">
        <v>171</v>
      </c>
      <c r="T26" s="2" t="s">
        <v>172</v>
      </c>
      <c r="V26" s="120"/>
      <c r="AL26" s="8"/>
      <c r="AM26" s="8"/>
      <c r="AN26" s="8"/>
      <c r="AO26" s="8"/>
      <c r="AP26" s="8"/>
      <c r="AU26" s="57" t="s">
        <v>173</v>
      </c>
      <c r="AV26" s="57" t="s">
        <v>174</v>
      </c>
      <c r="AW26" s="57" t="s">
        <v>175</v>
      </c>
      <c r="AX26" s="58" t="s">
        <v>176</v>
      </c>
      <c r="AY26" s="59" t="s">
        <v>177</v>
      </c>
      <c r="AZ26" s="113" t="s">
        <v>361</v>
      </c>
      <c r="BA26" s="114"/>
      <c r="BB26" s="113" t="s">
        <v>169</v>
      </c>
    </row>
    <row r="27" spans="1:92" x14ac:dyDescent="0.2">
      <c r="A27" s="6" t="s">
        <v>179</v>
      </c>
      <c r="B27" s="6"/>
      <c r="C27" s="40"/>
      <c r="D27" s="40"/>
      <c r="E27" s="40"/>
      <c r="F27" s="2">
        <v>7</v>
      </c>
      <c r="G27">
        <v>0</v>
      </c>
      <c r="H27" s="6">
        <v>1</v>
      </c>
      <c r="I27" s="2" t="s">
        <v>180</v>
      </c>
      <c r="J27" s="60"/>
      <c r="K27" s="123">
        <v>332.06</v>
      </c>
      <c r="L27"/>
      <c r="M27" s="121">
        <v>93</v>
      </c>
      <c r="N27" s="64">
        <f t="shared" ref="N27:N90" si="6">ROUND(M27*0.3,2)</f>
        <v>27.9</v>
      </c>
      <c r="O27" s="64">
        <f t="shared" ref="O27:O90" si="7">ROUND(K27*0.6,2)</f>
        <v>199.24</v>
      </c>
      <c r="P27" s="64">
        <f t="shared" ref="P27:P90" si="8">MAX(M27-O27,0)</f>
        <v>0</v>
      </c>
      <c r="Q27" s="64">
        <f t="shared" ref="Q27:Q90" si="9">ROUND(P27*0.15,2)</f>
        <v>0</v>
      </c>
      <c r="R27" s="65">
        <f t="shared" ref="R27:R90" si="10">ROUND(M27/K27,2)</f>
        <v>0.28000000000000003</v>
      </c>
      <c r="S27" s="65">
        <f t="shared" ref="S27:S90" si="11">IF(R27&gt;0.6,+R27-0.6,0)</f>
        <v>0</v>
      </c>
      <c r="T27" s="64">
        <f t="shared" ref="T27:T90" si="12">ROUND(S27*K27,2)</f>
        <v>0</v>
      </c>
      <c r="U27" s="64">
        <f t="shared" ref="U27:U90" si="13">ROUND(T27*0.15,2)</f>
        <v>0</v>
      </c>
      <c r="V27" s="124">
        <v>8</v>
      </c>
      <c r="W27" s="64">
        <f t="shared" ref="W27:W90" si="14">ROUND(V27*0.25,2)</f>
        <v>2</v>
      </c>
      <c r="X27" s="27">
        <f t="shared" ref="X27:X90" si="15">ROUND(M27*$X$2,2)</f>
        <v>27.9</v>
      </c>
      <c r="Y27" s="11">
        <f t="shared" ref="Y27:Y90" si="16">+K27+N27+Q27+W27</f>
        <v>361.96</v>
      </c>
      <c r="Z27" s="61">
        <v>516604221.67000002</v>
      </c>
      <c r="AA27" s="63">
        <v>3148</v>
      </c>
      <c r="AB27" s="27">
        <f t="shared" ref="AB27:AB90" si="17">ROUND(Z27/AA27,2)</f>
        <v>164105.53</v>
      </c>
      <c r="AC27" s="10">
        <f t="shared" ref="AC27:AC90" si="18">(ROUND(AB27/$AC$21,6))</f>
        <v>0.59561900000000001</v>
      </c>
      <c r="AD27" s="63">
        <v>127335</v>
      </c>
      <c r="AE27" s="10">
        <f t="shared" ref="AE27:AE90" si="19">(ROUND(AD27/$AE$21,6))</f>
        <v>0.87605500000000003</v>
      </c>
      <c r="AF27" s="10">
        <f t="shared" ref="AF27:AF90" si="20">ROUND(1-((AC27*$L$4)+(AE27*$L$5)),6)</f>
        <v>0.32024999999999998</v>
      </c>
      <c r="AG27" s="66">
        <f t="shared" ref="AG27:AG90" si="21">IF(OR(B27=1,C27=1),MAX($L$7,AF27),MAX($L$6,AF27))</f>
        <v>0.32024999999999998</v>
      </c>
      <c r="AH27" s="67">
        <f t="shared" ref="AH27:AH90" si="22">IF(G27&gt;=1,IF(G27&lt;=5,0.06,IF(G27&lt;=10,0.05,IF(G27&lt;=15,0.04,IF(G27&lt;=19,0.03,0)))),0)</f>
        <v>0</v>
      </c>
      <c r="AI27" s="68">
        <f t="shared" ref="AI27:AI90" si="23">+AH27+AG27</f>
        <v>0.32024999999999998</v>
      </c>
      <c r="AJ27">
        <v>139</v>
      </c>
      <c r="AK27">
        <v>6</v>
      </c>
      <c r="AL27" s="26">
        <f t="shared" ref="AL27:AL90" si="24">ROUND(AJ27*AK27*100,0)</f>
        <v>83400</v>
      </c>
      <c r="AM27">
        <v>0</v>
      </c>
      <c r="AN27">
        <v>0</v>
      </c>
      <c r="AO27" s="26">
        <f t="shared" ref="AO27:AO90" si="25">ROUND(AM27*AN27*100,0)</f>
        <v>0</v>
      </c>
      <c r="AP27" s="26">
        <f t="shared" ref="AP27:AP90" si="26">ROUND(Y27*AI27*$AP$21,0)</f>
        <v>1335951</v>
      </c>
      <c r="AQ27" s="26">
        <f t="shared" ref="AQ27:AQ90" si="27">SUM(AL27+AO27+AP27)</f>
        <v>1419351</v>
      </c>
      <c r="AR27" s="69">
        <v>2331185</v>
      </c>
      <c r="AS27" s="69">
        <f>IF(C27=1, MAX(AR27, AQ27,#REF!), AQ27)</f>
        <v>1419351</v>
      </c>
      <c r="AT27" s="63">
        <v>2004782</v>
      </c>
      <c r="AU27" s="26">
        <f t="shared" ref="AU27:AU90" si="28">ABS(AQ27-AT27)</f>
        <v>585431</v>
      </c>
      <c r="AV27" s="70" t="str">
        <f t="shared" ref="AV27:AV90" si="29">IF(AQ27&gt;AT27,"Yes","No")</f>
        <v>No</v>
      </c>
      <c r="AW27" s="69">
        <f t="shared" ref="AW27:AW90" si="30">IF(AV27="Yes",+AU27*$L$9,+AU27*$L$10)</f>
        <v>0</v>
      </c>
      <c r="AX27" s="71">
        <f t="shared" ref="AX27:AX90" si="31">IF(AV27="Yes",AT27+AW27,AT27- AW27)</f>
        <v>2004782</v>
      </c>
      <c r="AY27" s="72">
        <f t="shared" ref="AY27:AY90" si="32">IF(C27=1,MAX(AX27,AR27,AT27),AX27)</f>
        <v>2004782</v>
      </c>
      <c r="AZ27" s="115">
        <f t="shared" ref="AZ27:AZ90" si="33">AY27-AT27</f>
        <v>0</v>
      </c>
      <c r="BA27" s="115"/>
      <c r="BB27" s="115">
        <f t="shared" ref="BB27:BB90" si="34">$L$8*Y27/K27</f>
        <v>12562.756730711315</v>
      </c>
      <c r="BC27" s="74"/>
      <c r="BD27" s="74"/>
      <c r="BE27" s="74">
        <f t="shared" ref="BE27:BE90" si="35">$AQ27-AY27</f>
        <v>-585431</v>
      </c>
      <c r="BF27" s="74">
        <f t="shared" ref="BF27:BL58" si="36">$AQ27-CG27</f>
        <v>-585431</v>
      </c>
      <c r="BG27" s="74">
        <f t="shared" si="36"/>
        <v>-501772.91009999998</v>
      </c>
      <c r="BH27" s="74">
        <f t="shared" si="36"/>
        <v>-418127.36598632997</v>
      </c>
      <c r="BI27" s="74">
        <f t="shared" si="36"/>
        <v>-334501.89278906398</v>
      </c>
      <c r="BJ27" s="74">
        <f t="shared" si="36"/>
        <v>-250876.41959179798</v>
      </c>
      <c r="BK27" s="74">
        <f t="shared" si="36"/>
        <v>-167259.30894185184</v>
      </c>
      <c r="BL27" s="74">
        <f t="shared" si="36"/>
        <v>-83629.654470925918</v>
      </c>
      <c r="BO27" s="116">
        <f t="shared" ref="BO27:BV58" si="37">BE27*BO$16</f>
        <v>0</v>
      </c>
      <c r="BP27" s="116">
        <f t="shared" si="37"/>
        <v>-83658.089900000006</v>
      </c>
      <c r="BQ27" s="116">
        <f t="shared" si="37"/>
        <v>-83645.544113669996</v>
      </c>
      <c r="BR27" s="116">
        <f t="shared" si="37"/>
        <v>-83625.473197265994</v>
      </c>
      <c r="BS27" s="116">
        <f t="shared" si="37"/>
        <v>-83625.473197265994</v>
      </c>
      <c r="BT27" s="116">
        <f t="shared" si="37"/>
        <v>-83617.110649946262</v>
      </c>
      <c r="BU27" s="116">
        <f t="shared" si="37"/>
        <v>-83629.654470925918</v>
      </c>
      <c r="BV27" s="116">
        <f t="shared" si="37"/>
        <v>-83629.654470925918</v>
      </c>
      <c r="BX27" s="74">
        <f t="shared" ref="BX27:BX90" si="38">AY27+BO27</f>
        <v>2004782</v>
      </c>
      <c r="BY27" s="74">
        <f t="shared" ref="BY27:CE58" si="39">CG27+BP27</f>
        <v>1921123.9101</v>
      </c>
      <c r="BZ27" s="74">
        <f t="shared" si="39"/>
        <v>1837478.36598633</v>
      </c>
      <c r="CA27" s="74">
        <f t="shared" si="39"/>
        <v>1753852.892789064</v>
      </c>
      <c r="CB27" s="74">
        <f t="shared" si="39"/>
        <v>1670227.419591798</v>
      </c>
      <c r="CC27" s="74">
        <f t="shared" si="39"/>
        <v>1586610.3089418518</v>
      </c>
      <c r="CD27" s="74">
        <f t="shared" si="39"/>
        <v>1502980.6544709259</v>
      </c>
      <c r="CE27" s="74">
        <f t="shared" si="39"/>
        <v>1419351</v>
      </c>
      <c r="CG27" s="117">
        <f t="shared" ref="CG27:CG90" si="40">IF(OR($C27=1,$B27=1),MAX(BX27,AY27,$AR27),BX27)</f>
        <v>2004782</v>
      </c>
      <c r="CH27" s="117">
        <f t="shared" ref="CH27:CN58" si="41">IF(OR($C27=1,$B27=1),MAX(BY27,CG27,$AR27),BY27)</f>
        <v>1921123.9101</v>
      </c>
      <c r="CI27" s="117">
        <f t="shared" si="41"/>
        <v>1837478.36598633</v>
      </c>
      <c r="CJ27" s="117">
        <f t="shared" si="41"/>
        <v>1753852.892789064</v>
      </c>
      <c r="CK27" s="117">
        <f t="shared" si="41"/>
        <v>1670227.419591798</v>
      </c>
      <c r="CL27" s="117">
        <f t="shared" si="41"/>
        <v>1586610.3089418518</v>
      </c>
      <c r="CM27" s="117">
        <f t="shared" si="41"/>
        <v>1502980.6544709259</v>
      </c>
      <c r="CN27" s="117">
        <f t="shared" si="41"/>
        <v>1419351</v>
      </c>
    </row>
    <row r="28" spans="1:92" x14ac:dyDescent="0.2">
      <c r="A28" s="6" t="s">
        <v>181</v>
      </c>
      <c r="B28" s="75">
        <v>1</v>
      </c>
      <c r="C28" s="40">
        <v>1</v>
      </c>
      <c r="D28" s="40">
        <v>1</v>
      </c>
      <c r="E28" s="40"/>
      <c r="F28" s="2">
        <v>10</v>
      </c>
      <c r="G28">
        <v>11</v>
      </c>
      <c r="H28" s="6">
        <v>2</v>
      </c>
      <c r="I28" s="2" t="s">
        <v>182</v>
      </c>
      <c r="J28" s="60"/>
      <c r="K28" s="123">
        <v>2490.13</v>
      </c>
      <c r="L28"/>
      <c r="M28" s="121">
        <v>1586</v>
      </c>
      <c r="N28" s="64">
        <f t="shared" si="6"/>
        <v>475.8</v>
      </c>
      <c r="O28" s="64">
        <f t="shared" si="7"/>
        <v>1494.08</v>
      </c>
      <c r="P28" s="64">
        <f t="shared" si="8"/>
        <v>91.920000000000073</v>
      </c>
      <c r="Q28" s="64">
        <f t="shared" si="9"/>
        <v>13.79</v>
      </c>
      <c r="R28" s="65">
        <f t="shared" si="10"/>
        <v>0.64</v>
      </c>
      <c r="S28" s="65">
        <f t="shared" si="11"/>
        <v>4.0000000000000036E-2</v>
      </c>
      <c r="T28" s="64">
        <f t="shared" si="12"/>
        <v>99.61</v>
      </c>
      <c r="U28" s="64">
        <f t="shared" si="13"/>
        <v>14.94</v>
      </c>
      <c r="V28" s="124">
        <v>190</v>
      </c>
      <c r="W28" s="64">
        <f t="shared" si="14"/>
        <v>47.5</v>
      </c>
      <c r="X28" s="27">
        <f t="shared" si="15"/>
        <v>475.8</v>
      </c>
      <c r="Y28" s="11">
        <f t="shared" si="16"/>
        <v>3027.2200000000003</v>
      </c>
      <c r="Z28" s="61">
        <v>2312564430.6700001</v>
      </c>
      <c r="AA28" s="63">
        <v>18951</v>
      </c>
      <c r="AB28" s="27">
        <f t="shared" si="17"/>
        <v>122028.62</v>
      </c>
      <c r="AC28" s="10">
        <f t="shared" si="18"/>
        <v>0.44290200000000002</v>
      </c>
      <c r="AD28" s="63">
        <v>80585</v>
      </c>
      <c r="AE28" s="10">
        <f t="shared" si="19"/>
        <v>0.554419</v>
      </c>
      <c r="AF28" s="10">
        <f t="shared" si="20"/>
        <v>0.52364299999999997</v>
      </c>
      <c r="AG28" s="66">
        <f t="shared" si="21"/>
        <v>0.52364299999999997</v>
      </c>
      <c r="AH28" s="67">
        <f t="shared" si="22"/>
        <v>0.04</v>
      </c>
      <c r="AI28" s="68">
        <f t="shared" si="23"/>
        <v>0.56364300000000001</v>
      </c>
      <c r="AJ28">
        <v>0</v>
      </c>
      <c r="AK28">
        <v>0</v>
      </c>
      <c r="AL28" s="26">
        <f t="shared" si="24"/>
        <v>0</v>
      </c>
      <c r="AM28">
        <v>0</v>
      </c>
      <c r="AN28">
        <v>0</v>
      </c>
      <c r="AO28" s="26">
        <f t="shared" si="25"/>
        <v>0</v>
      </c>
      <c r="AP28" s="26">
        <f t="shared" si="26"/>
        <v>19664777</v>
      </c>
      <c r="AQ28" s="26">
        <f t="shared" si="27"/>
        <v>19664777</v>
      </c>
      <c r="AR28" s="69">
        <v>16473543</v>
      </c>
      <c r="AS28" s="69">
        <f>IF(C28=1, MAX(AR28, AQ28, AT27), AQ28)</f>
        <v>19664777</v>
      </c>
      <c r="AT28" s="63">
        <v>21332353</v>
      </c>
      <c r="AU28" s="26">
        <f t="shared" si="28"/>
        <v>1667576</v>
      </c>
      <c r="AV28" s="70" t="str">
        <f t="shared" si="29"/>
        <v>No</v>
      </c>
      <c r="AW28" s="69">
        <f t="shared" si="30"/>
        <v>0</v>
      </c>
      <c r="AX28" s="71">
        <f t="shared" si="31"/>
        <v>21332353</v>
      </c>
      <c r="AY28" s="72">
        <f t="shared" si="32"/>
        <v>21332353</v>
      </c>
      <c r="AZ28" s="115">
        <f t="shared" si="33"/>
        <v>0</v>
      </c>
      <c r="BA28" s="115"/>
      <c r="BB28" s="115">
        <f t="shared" si="34"/>
        <v>14010.798833795825</v>
      </c>
      <c r="BC28" s="74"/>
      <c r="BD28" s="74"/>
      <c r="BE28" s="74">
        <f t="shared" si="35"/>
        <v>-1667576</v>
      </c>
      <c r="BF28" s="74">
        <f t="shared" si="36"/>
        <v>-1667576</v>
      </c>
      <c r="BG28" s="74">
        <f t="shared" si="36"/>
        <v>-1667576</v>
      </c>
      <c r="BH28" s="74">
        <f t="shared" si="36"/>
        <v>-1667576</v>
      </c>
      <c r="BI28" s="74">
        <f t="shared" si="36"/>
        <v>-1667576</v>
      </c>
      <c r="BJ28" s="74">
        <f t="shared" si="36"/>
        <v>-1667576</v>
      </c>
      <c r="BK28" s="74">
        <f t="shared" si="36"/>
        <v>-1667576</v>
      </c>
      <c r="BL28" s="74">
        <f t="shared" si="36"/>
        <v>-1667576</v>
      </c>
      <c r="BO28" s="116">
        <f t="shared" si="37"/>
        <v>0</v>
      </c>
      <c r="BP28" s="116">
        <f t="shared" si="37"/>
        <v>-238296.61040000001</v>
      </c>
      <c r="BQ28" s="116">
        <f t="shared" si="37"/>
        <v>-277984.9192</v>
      </c>
      <c r="BR28" s="116">
        <f t="shared" si="37"/>
        <v>-333515.2</v>
      </c>
      <c r="BS28" s="116">
        <f t="shared" si="37"/>
        <v>-416894</v>
      </c>
      <c r="BT28" s="116">
        <f t="shared" si="37"/>
        <v>-555803.0808</v>
      </c>
      <c r="BU28" s="116">
        <f t="shared" si="37"/>
        <v>-833788</v>
      </c>
      <c r="BV28" s="116">
        <f t="shared" si="37"/>
        <v>-1667576</v>
      </c>
      <c r="BX28" s="74">
        <f t="shared" si="38"/>
        <v>21332353</v>
      </c>
      <c r="BY28" s="74">
        <f t="shared" si="39"/>
        <v>21094056.389600001</v>
      </c>
      <c r="BZ28" s="74">
        <f t="shared" si="39"/>
        <v>21054368.080800001</v>
      </c>
      <c r="CA28" s="74">
        <f t="shared" si="39"/>
        <v>20998837.800000001</v>
      </c>
      <c r="CB28" s="74">
        <f t="shared" si="39"/>
        <v>20915459</v>
      </c>
      <c r="CC28" s="74">
        <f t="shared" si="39"/>
        <v>20776549.919199999</v>
      </c>
      <c r="CD28" s="74">
        <f t="shared" si="39"/>
        <v>20498565</v>
      </c>
      <c r="CE28" s="74">
        <f t="shared" si="39"/>
        <v>19664777</v>
      </c>
      <c r="CG28" s="117">
        <f t="shared" si="40"/>
        <v>21332353</v>
      </c>
      <c r="CH28" s="117">
        <f t="shared" si="41"/>
        <v>21332353</v>
      </c>
      <c r="CI28" s="117">
        <f t="shared" si="41"/>
        <v>21332353</v>
      </c>
      <c r="CJ28" s="117">
        <f t="shared" si="41"/>
        <v>21332353</v>
      </c>
      <c r="CK28" s="117">
        <f t="shared" si="41"/>
        <v>21332353</v>
      </c>
      <c r="CL28" s="117">
        <f t="shared" si="41"/>
        <v>21332353</v>
      </c>
      <c r="CM28" s="117">
        <f t="shared" si="41"/>
        <v>21332353</v>
      </c>
      <c r="CN28" s="117">
        <f t="shared" si="41"/>
        <v>21332353</v>
      </c>
    </row>
    <row r="29" spans="1:92" x14ac:dyDescent="0.2">
      <c r="A29" s="6" t="s">
        <v>183</v>
      </c>
      <c r="B29" s="6"/>
      <c r="C29" s="40"/>
      <c r="D29" s="40"/>
      <c r="E29" s="40"/>
      <c r="F29" s="2">
        <v>8</v>
      </c>
      <c r="G29">
        <v>29</v>
      </c>
      <c r="H29" s="6">
        <v>3</v>
      </c>
      <c r="I29" s="2" t="s">
        <v>184</v>
      </c>
      <c r="J29" s="60"/>
      <c r="K29" s="123">
        <v>483.88</v>
      </c>
      <c r="L29"/>
      <c r="M29" s="121">
        <v>186</v>
      </c>
      <c r="N29" s="64">
        <f t="shared" si="6"/>
        <v>55.8</v>
      </c>
      <c r="O29" s="64">
        <f t="shared" si="7"/>
        <v>290.33</v>
      </c>
      <c r="P29" s="64">
        <f t="shared" si="8"/>
        <v>0</v>
      </c>
      <c r="Q29" s="64">
        <f t="shared" si="9"/>
        <v>0</v>
      </c>
      <c r="R29" s="65">
        <f t="shared" si="10"/>
        <v>0.38</v>
      </c>
      <c r="S29" s="65">
        <f t="shared" si="11"/>
        <v>0</v>
      </c>
      <c r="T29" s="64">
        <f t="shared" si="12"/>
        <v>0</v>
      </c>
      <c r="U29" s="64">
        <f t="shared" si="13"/>
        <v>0</v>
      </c>
      <c r="V29" s="124">
        <v>4</v>
      </c>
      <c r="W29" s="64">
        <f t="shared" si="14"/>
        <v>1</v>
      </c>
      <c r="X29" s="27">
        <f t="shared" si="15"/>
        <v>55.8</v>
      </c>
      <c r="Y29" s="11">
        <f t="shared" si="16"/>
        <v>540.67999999999995</v>
      </c>
      <c r="Z29" s="61">
        <v>645837541.33000004</v>
      </c>
      <c r="AA29" s="63">
        <v>4220</v>
      </c>
      <c r="AB29" s="27">
        <f t="shared" si="17"/>
        <v>153042.07</v>
      </c>
      <c r="AC29" s="10">
        <f t="shared" si="18"/>
        <v>0.55546499999999999</v>
      </c>
      <c r="AD29" s="63">
        <v>129219</v>
      </c>
      <c r="AE29" s="10">
        <f t="shared" si="19"/>
        <v>0.88901699999999995</v>
      </c>
      <c r="AF29" s="10">
        <f t="shared" si="20"/>
        <v>0.34446900000000003</v>
      </c>
      <c r="AG29" s="66">
        <f t="shared" si="21"/>
        <v>0.34446900000000003</v>
      </c>
      <c r="AH29" s="67">
        <f t="shared" si="22"/>
        <v>0</v>
      </c>
      <c r="AI29" s="68">
        <f t="shared" si="23"/>
        <v>0.34446900000000003</v>
      </c>
      <c r="AJ29">
        <v>141</v>
      </c>
      <c r="AK29">
        <v>4</v>
      </c>
      <c r="AL29" s="26">
        <f t="shared" si="24"/>
        <v>56400</v>
      </c>
      <c r="AM29">
        <v>0</v>
      </c>
      <c r="AN29">
        <v>0</v>
      </c>
      <c r="AO29" s="26">
        <f t="shared" si="25"/>
        <v>0</v>
      </c>
      <c r="AP29" s="26">
        <f t="shared" si="26"/>
        <v>2146502</v>
      </c>
      <c r="AQ29" s="26">
        <f t="shared" si="27"/>
        <v>2202902</v>
      </c>
      <c r="AR29" s="69">
        <v>3859564</v>
      </c>
      <c r="AS29" s="69">
        <f t="shared" ref="AS29:AS92" si="42">IF(C29=1, MAX(AR29, AQ29, AT29), AQ29)</f>
        <v>2202902</v>
      </c>
      <c r="AT29" s="63">
        <v>3459062</v>
      </c>
      <c r="AU29" s="26">
        <f t="shared" si="28"/>
        <v>1256160</v>
      </c>
      <c r="AV29" s="70" t="str">
        <f t="shared" si="29"/>
        <v>No</v>
      </c>
      <c r="AW29" s="69">
        <f t="shared" si="30"/>
        <v>0</v>
      </c>
      <c r="AX29" s="71">
        <f t="shared" si="31"/>
        <v>3459062</v>
      </c>
      <c r="AY29" s="72">
        <f t="shared" si="32"/>
        <v>3459062</v>
      </c>
      <c r="AZ29" s="115">
        <f t="shared" si="33"/>
        <v>0</v>
      </c>
      <c r="BA29" s="115"/>
      <c r="BB29" s="115">
        <f t="shared" si="34"/>
        <v>12877.856080019837</v>
      </c>
      <c r="BC29" s="74"/>
      <c r="BD29" s="74"/>
      <c r="BE29" s="74">
        <f t="shared" si="35"/>
        <v>-1256160</v>
      </c>
      <c r="BF29" s="74">
        <f t="shared" si="36"/>
        <v>-1256160</v>
      </c>
      <c r="BG29" s="74">
        <f t="shared" si="36"/>
        <v>-1076654.736</v>
      </c>
      <c r="BH29" s="74">
        <f t="shared" si="36"/>
        <v>-897176.39150879998</v>
      </c>
      <c r="BI29" s="74">
        <f t="shared" si="36"/>
        <v>-717741.11320703989</v>
      </c>
      <c r="BJ29" s="74">
        <f t="shared" si="36"/>
        <v>-538305.8349052798</v>
      </c>
      <c r="BK29" s="74">
        <f t="shared" si="36"/>
        <v>-358888.50013135001</v>
      </c>
      <c r="BL29" s="74">
        <f t="shared" si="36"/>
        <v>-179444.25006567501</v>
      </c>
      <c r="BO29" s="116">
        <f t="shared" si="37"/>
        <v>0</v>
      </c>
      <c r="BP29" s="116">
        <f t="shared" si="37"/>
        <v>-179505.264</v>
      </c>
      <c r="BQ29" s="116">
        <f t="shared" si="37"/>
        <v>-179478.3444912</v>
      </c>
      <c r="BR29" s="116">
        <f t="shared" si="37"/>
        <v>-179435.27830176</v>
      </c>
      <c r="BS29" s="116">
        <f t="shared" si="37"/>
        <v>-179435.27830175997</v>
      </c>
      <c r="BT29" s="116">
        <f t="shared" si="37"/>
        <v>-179417.33477392976</v>
      </c>
      <c r="BU29" s="116">
        <f t="shared" si="37"/>
        <v>-179444.25006567501</v>
      </c>
      <c r="BV29" s="116">
        <f t="shared" si="37"/>
        <v>-179444.25006567501</v>
      </c>
      <c r="BX29" s="74">
        <f t="shared" si="38"/>
        <v>3459062</v>
      </c>
      <c r="BY29" s="74">
        <f t="shared" si="39"/>
        <v>3279556.736</v>
      </c>
      <c r="BZ29" s="74">
        <f t="shared" si="39"/>
        <v>3100078.3915088</v>
      </c>
      <c r="CA29" s="74">
        <f t="shared" si="39"/>
        <v>2920643.1132070399</v>
      </c>
      <c r="CB29" s="74">
        <f t="shared" si="39"/>
        <v>2741207.8349052798</v>
      </c>
      <c r="CC29" s="74">
        <f t="shared" si="39"/>
        <v>2561790.50013135</v>
      </c>
      <c r="CD29" s="74">
        <f t="shared" si="39"/>
        <v>2382346.250065675</v>
      </c>
      <c r="CE29" s="74">
        <f t="shared" si="39"/>
        <v>2202902</v>
      </c>
      <c r="CG29" s="117">
        <f t="shared" si="40"/>
        <v>3459062</v>
      </c>
      <c r="CH29" s="117">
        <f t="shared" si="41"/>
        <v>3279556.736</v>
      </c>
      <c r="CI29" s="117">
        <f t="shared" si="41"/>
        <v>3100078.3915088</v>
      </c>
      <c r="CJ29" s="117">
        <f t="shared" si="41"/>
        <v>2920643.1132070399</v>
      </c>
      <c r="CK29" s="117">
        <f t="shared" si="41"/>
        <v>2741207.8349052798</v>
      </c>
      <c r="CL29" s="117">
        <f t="shared" si="41"/>
        <v>2561790.50013135</v>
      </c>
      <c r="CM29" s="117">
        <f t="shared" si="41"/>
        <v>2382346.250065675</v>
      </c>
      <c r="CN29" s="117">
        <f t="shared" si="41"/>
        <v>2202902</v>
      </c>
    </row>
    <row r="30" spans="1:92" x14ac:dyDescent="0.2">
      <c r="A30" s="6" t="s">
        <v>185</v>
      </c>
      <c r="B30" s="6"/>
      <c r="C30" s="40"/>
      <c r="D30" s="40"/>
      <c r="E30" s="40"/>
      <c r="F30" s="2">
        <v>2</v>
      </c>
      <c r="G30">
        <v>0</v>
      </c>
      <c r="H30" s="6">
        <v>4</v>
      </c>
      <c r="I30" s="2" t="s">
        <v>186</v>
      </c>
      <c r="J30" s="60"/>
      <c r="K30" s="123">
        <v>3059.62</v>
      </c>
      <c r="L30"/>
      <c r="M30" s="121">
        <v>331</v>
      </c>
      <c r="N30" s="64">
        <f t="shared" si="6"/>
        <v>99.3</v>
      </c>
      <c r="O30" s="64">
        <f t="shared" si="7"/>
        <v>1835.77</v>
      </c>
      <c r="P30" s="64">
        <f t="shared" si="8"/>
        <v>0</v>
      </c>
      <c r="Q30" s="64">
        <f t="shared" si="9"/>
        <v>0</v>
      </c>
      <c r="R30" s="65">
        <f t="shared" si="10"/>
        <v>0.11</v>
      </c>
      <c r="S30" s="65">
        <f t="shared" si="11"/>
        <v>0</v>
      </c>
      <c r="T30" s="64">
        <f t="shared" si="12"/>
        <v>0</v>
      </c>
      <c r="U30" s="64">
        <f t="shared" si="13"/>
        <v>0</v>
      </c>
      <c r="V30" s="124">
        <v>94</v>
      </c>
      <c r="W30" s="64">
        <f t="shared" si="14"/>
        <v>23.5</v>
      </c>
      <c r="X30" s="27">
        <f t="shared" si="15"/>
        <v>99.3</v>
      </c>
      <c r="Y30" s="11">
        <f t="shared" si="16"/>
        <v>3182.42</v>
      </c>
      <c r="Z30" s="61">
        <v>4833502821.3299999</v>
      </c>
      <c r="AA30" s="63">
        <v>18856</v>
      </c>
      <c r="AB30" s="27">
        <f t="shared" si="17"/>
        <v>256337.65</v>
      </c>
      <c r="AC30" s="10">
        <f t="shared" si="18"/>
        <v>0.93037499999999995</v>
      </c>
      <c r="AD30" s="63">
        <v>151481</v>
      </c>
      <c r="AE30" s="10">
        <f t="shared" si="19"/>
        <v>1.042178</v>
      </c>
      <c r="AF30" s="10">
        <f t="shared" si="20"/>
        <v>3.6083999999999998E-2</v>
      </c>
      <c r="AG30" s="66">
        <f t="shared" si="21"/>
        <v>3.6083999999999998E-2</v>
      </c>
      <c r="AH30" s="67">
        <f t="shared" si="22"/>
        <v>0</v>
      </c>
      <c r="AI30" s="68">
        <f t="shared" si="23"/>
        <v>3.6083999999999998E-2</v>
      </c>
      <c r="AJ30">
        <v>0</v>
      </c>
      <c r="AK30">
        <v>0</v>
      </c>
      <c r="AL30" s="26">
        <f t="shared" si="24"/>
        <v>0</v>
      </c>
      <c r="AM30">
        <v>0</v>
      </c>
      <c r="AN30">
        <v>0</v>
      </c>
      <c r="AO30" s="26">
        <f t="shared" si="25"/>
        <v>0</v>
      </c>
      <c r="AP30" s="26">
        <f t="shared" si="26"/>
        <v>1323467</v>
      </c>
      <c r="AQ30" s="26">
        <f t="shared" si="27"/>
        <v>1323467</v>
      </c>
      <c r="AR30" s="69">
        <v>731456</v>
      </c>
      <c r="AS30" s="69">
        <f t="shared" si="42"/>
        <v>1323467</v>
      </c>
      <c r="AT30" s="63">
        <v>909358</v>
      </c>
      <c r="AU30" s="26">
        <f t="shared" si="28"/>
        <v>414109</v>
      </c>
      <c r="AV30" s="70" t="str">
        <f t="shared" si="29"/>
        <v>Yes</v>
      </c>
      <c r="AW30" s="69">
        <f t="shared" si="30"/>
        <v>414109</v>
      </c>
      <c r="AX30" s="71">
        <f t="shared" si="31"/>
        <v>1323467</v>
      </c>
      <c r="AY30" s="72">
        <f t="shared" si="32"/>
        <v>1323467</v>
      </c>
      <c r="AZ30" s="115">
        <f t="shared" si="33"/>
        <v>414109</v>
      </c>
      <c r="BA30" s="115"/>
      <c r="BB30" s="115">
        <f t="shared" si="34"/>
        <v>11987.563978533282</v>
      </c>
      <c r="BC30" s="74"/>
      <c r="BD30" s="74"/>
      <c r="BE30" s="74">
        <f t="shared" si="35"/>
        <v>0</v>
      </c>
      <c r="BF30" s="74">
        <f t="shared" si="36"/>
        <v>0</v>
      </c>
      <c r="BG30" s="74">
        <f t="shared" si="36"/>
        <v>0</v>
      </c>
      <c r="BH30" s="74">
        <f t="shared" si="36"/>
        <v>0</v>
      </c>
      <c r="BI30" s="74">
        <f t="shared" si="36"/>
        <v>0</v>
      </c>
      <c r="BJ30" s="74">
        <f t="shared" si="36"/>
        <v>0</v>
      </c>
      <c r="BK30" s="74">
        <f t="shared" si="36"/>
        <v>0</v>
      </c>
      <c r="BL30" s="74">
        <f t="shared" si="36"/>
        <v>0</v>
      </c>
      <c r="BO30" s="116">
        <f t="shared" si="37"/>
        <v>0</v>
      </c>
      <c r="BP30" s="116">
        <f t="shared" si="37"/>
        <v>0</v>
      </c>
      <c r="BQ30" s="116">
        <f t="shared" si="37"/>
        <v>0</v>
      </c>
      <c r="BR30" s="116">
        <f t="shared" si="37"/>
        <v>0</v>
      </c>
      <c r="BS30" s="116">
        <f t="shared" si="37"/>
        <v>0</v>
      </c>
      <c r="BT30" s="116">
        <f t="shared" si="37"/>
        <v>0</v>
      </c>
      <c r="BU30" s="116">
        <f t="shared" si="37"/>
        <v>0</v>
      </c>
      <c r="BV30" s="116">
        <f t="shared" si="37"/>
        <v>0</v>
      </c>
      <c r="BX30" s="74">
        <f t="shared" si="38"/>
        <v>1323467</v>
      </c>
      <c r="BY30" s="74">
        <f t="shared" si="39"/>
        <v>1323467</v>
      </c>
      <c r="BZ30" s="74">
        <f t="shared" si="39"/>
        <v>1323467</v>
      </c>
      <c r="CA30" s="74">
        <f t="shared" si="39"/>
        <v>1323467</v>
      </c>
      <c r="CB30" s="74">
        <f t="shared" si="39"/>
        <v>1323467</v>
      </c>
      <c r="CC30" s="74">
        <f t="shared" si="39"/>
        <v>1323467</v>
      </c>
      <c r="CD30" s="74">
        <f t="shared" si="39"/>
        <v>1323467</v>
      </c>
      <c r="CE30" s="74">
        <f t="shared" si="39"/>
        <v>1323467</v>
      </c>
      <c r="CG30" s="117">
        <f t="shared" si="40"/>
        <v>1323467</v>
      </c>
      <c r="CH30" s="117">
        <f t="shared" si="41"/>
        <v>1323467</v>
      </c>
      <c r="CI30" s="117">
        <f t="shared" si="41"/>
        <v>1323467</v>
      </c>
      <c r="CJ30" s="117">
        <f t="shared" si="41"/>
        <v>1323467</v>
      </c>
      <c r="CK30" s="117">
        <f t="shared" si="41"/>
        <v>1323467</v>
      </c>
      <c r="CL30" s="117">
        <f t="shared" si="41"/>
        <v>1323467</v>
      </c>
      <c r="CM30" s="117">
        <f t="shared" si="41"/>
        <v>1323467</v>
      </c>
      <c r="CN30" s="117">
        <f t="shared" si="41"/>
        <v>1323467</v>
      </c>
    </row>
    <row r="31" spans="1:92" x14ac:dyDescent="0.2">
      <c r="A31" s="6" t="s">
        <v>179</v>
      </c>
      <c r="B31" s="6"/>
      <c r="C31" s="40"/>
      <c r="D31" s="40"/>
      <c r="E31" s="40"/>
      <c r="F31" s="2">
        <v>5</v>
      </c>
      <c r="G31">
        <v>0</v>
      </c>
      <c r="H31" s="6">
        <v>5</v>
      </c>
      <c r="I31" s="2" t="s">
        <v>187</v>
      </c>
      <c r="J31" s="60"/>
      <c r="K31" s="123">
        <v>420.32</v>
      </c>
      <c r="L31"/>
      <c r="M31" s="121">
        <v>106</v>
      </c>
      <c r="N31" s="64">
        <f t="shared" si="6"/>
        <v>31.8</v>
      </c>
      <c r="O31" s="64">
        <f t="shared" si="7"/>
        <v>252.19</v>
      </c>
      <c r="P31" s="64">
        <f t="shared" si="8"/>
        <v>0</v>
      </c>
      <c r="Q31" s="64">
        <f t="shared" si="9"/>
        <v>0</v>
      </c>
      <c r="R31" s="65">
        <f t="shared" si="10"/>
        <v>0.25</v>
      </c>
      <c r="S31" s="65">
        <f t="shared" si="11"/>
        <v>0</v>
      </c>
      <c r="T31" s="64">
        <f t="shared" si="12"/>
        <v>0</v>
      </c>
      <c r="U31" s="64">
        <f t="shared" si="13"/>
        <v>0</v>
      </c>
      <c r="V31" s="124">
        <v>7</v>
      </c>
      <c r="W31" s="64">
        <f t="shared" si="14"/>
        <v>1.75</v>
      </c>
      <c r="X31" s="27">
        <f t="shared" si="15"/>
        <v>31.8</v>
      </c>
      <c r="Y31" s="11">
        <f t="shared" si="16"/>
        <v>453.87</v>
      </c>
      <c r="Z31" s="61">
        <v>732281746.66999996</v>
      </c>
      <c r="AA31" s="63">
        <v>3652</v>
      </c>
      <c r="AB31" s="27">
        <f t="shared" si="17"/>
        <v>200515.26</v>
      </c>
      <c r="AC31" s="10">
        <f t="shared" si="18"/>
        <v>0.72776799999999997</v>
      </c>
      <c r="AD31" s="63">
        <v>119255</v>
      </c>
      <c r="AE31" s="10">
        <f t="shared" si="19"/>
        <v>0.820465</v>
      </c>
      <c r="AF31" s="10">
        <f t="shared" si="20"/>
        <v>0.244423</v>
      </c>
      <c r="AG31" s="66">
        <f t="shared" si="21"/>
        <v>0.244423</v>
      </c>
      <c r="AH31" s="67">
        <f t="shared" si="22"/>
        <v>0</v>
      </c>
      <c r="AI31" s="68">
        <f t="shared" si="23"/>
        <v>0.244423</v>
      </c>
      <c r="AJ31">
        <v>182</v>
      </c>
      <c r="AK31">
        <v>6</v>
      </c>
      <c r="AL31" s="26">
        <f t="shared" si="24"/>
        <v>109200</v>
      </c>
      <c r="AM31">
        <v>0</v>
      </c>
      <c r="AN31">
        <v>0</v>
      </c>
      <c r="AO31" s="26">
        <f t="shared" si="25"/>
        <v>0</v>
      </c>
      <c r="AP31" s="26">
        <f t="shared" si="26"/>
        <v>1278540</v>
      </c>
      <c r="AQ31" s="26">
        <f t="shared" si="27"/>
        <v>1387740</v>
      </c>
      <c r="AR31" s="69">
        <v>1633686</v>
      </c>
      <c r="AS31" s="69">
        <f t="shared" si="42"/>
        <v>1387740</v>
      </c>
      <c r="AT31" s="63">
        <v>1494242</v>
      </c>
      <c r="AU31" s="26">
        <f t="shared" si="28"/>
        <v>106502</v>
      </c>
      <c r="AV31" s="70" t="str">
        <f t="shared" si="29"/>
        <v>No</v>
      </c>
      <c r="AW31" s="69">
        <f t="shared" si="30"/>
        <v>0</v>
      </c>
      <c r="AX31" s="71">
        <f t="shared" si="31"/>
        <v>1494242</v>
      </c>
      <c r="AY31" s="72">
        <f t="shared" si="32"/>
        <v>1494242</v>
      </c>
      <c r="AZ31" s="115">
        <f t="shared" si="33"/>
        <v>0</v>
      </c>
      <c r="BA31" s="115"/>
      <c r="BB31" s="115">
        <f t="shared" si="34"/>
        <v>12444.927079368101</v>
      </c>
      <c r="BC31" s="74"/>
      <c r="BD31" s="74"/>
      <c r="BE31" s="74">
        <f t="shared" si="35"/>
        <v>-106502</v>
      </c>
      <c r="BF31" s="74">
        <f t="shared" si="36"/>
        <v>-106502</v>
      </c>
      <c r="BG31" s="74">
        <f t="shared" si="36"/>
        <v>-91282.864199999953</v>
      </c>
      <c r="BH31" s="74">
        <f t="shared" si="36"/>
        <v>-76066.010737859877</v>
      </c>
      <c r="BI31" s="74">
        <f t="shared" si="36"/>
        <v>-60852.808590287808</v>
      </c>
      <c r="BJ31" s="74">
        <f t="shared" si="36"/>
        <v>-45639.606442715973</v>
      </c>
      <c r="BK31" s="74">
        <f t="shared" si="36"/>
        <v>-30427.925615358632</v>
      </c>
      <c r="BL31" s="74">
        <f t="shared" si="36"/>
        <v>-15213.962807679316</v>
      </c>
      <c r="BO31" s="116">
        <f t="shared" si="37"/>
        <v>0</v>
      </c>
      <c r="BP31" s="116">
        <f t="shared" si="37"/>
        <v>-15219.1358</v>
      </c>
      <c r="BQ31" s="116">
        <f t="shared" si="37"/>
        <v>-15216.85346213999</v>
      </c>
      <c r="BR31" s="116">
        <f t="shared" si="37"/>
        <v>-15213.202147571976</v>
      </c>
      <c r="BS31" s="116">
        <f t="shared" si="37"/>
        <v>-15213.202147571952</v>
      </c>
      <c r="BT31" s="116">
        <f t="shared" si="37"/>
        <v>-15211.680827357233</v>
      </c>
      <c r="BU31" s="116">
        <f t="shared" si="37"/>
        <v>-15213.962807679316</v>
      </c>
      <c r="BV31" s="116">
        <f t="shared" si="37"/>
        <v>-15213.962807679316</v>
      </c>
      <c r="BX31" s="74">
        <f t="shared" si="38"/>
        <v>1494242</v>
      </c>
      <c r="BY31" s="74">
        <f t="shared" si="39"/>
        <v>1479022.8642</v>
      </c>
      <c r="BZ31" s="74">
        <f t="shared" si="39"/>
        <v>1463806.0107378599</v>
      </c>
      <c r="CA31" s="74">
        <f t="shared" si="39"/>
        <v>1448592.8085902878</v>
      </c>
      <c r="CB31" s="74">
        <f t="shared" si="39"/>
        <v>1433379.606442716</v>
      </c>
      <c r="CC31" s="74">
        <f t="shared" si="39"/>
        <v>1418167.9256153586</v>
      </c>
      <c r="CD31" s="74">
        <f t="shared" si="39"/>
        <v>1402953.9628076793</v>
      </c>
      <c r="CE31" s="74">
        <f t="shared" si="39"/>
        <v>1387740</v>
      </c>
      <c r="CG31" s="117">
        <f t="shared" si="40"/>
        <v>1494242</v>
      </c>
      <c r="CH31" s="117">
        <f t="shared" si="41"/>
        <v>1479022.8642</v>
      </c>
      <c r="CI31" s="117">
        <f t="shared" si="41"/>
        <v>1463806.0107378599</v>
      </c>
      <c r="CJ31" s="117">
        <f t="shared" si="41"/>
        <v>1448592.8085902878</v>
      </c>
      <c r="CK31" s="117">
        <f t="shared" si="41"/>
        <v>1433379.606442716</v>
      </c>
      <c r="CL31" s="117">
        <f t="shared" si="41"/>
        <v>1418167.9256153586</v>
      </c>
      <c r="CM31" s="117">
        <f t="shared" si="41"/>
        <v>1402953.9628076793</v>
      </c>
      <c r="CN31" s="117">
        <f t="shared" si="41"/>
        <v>1387740</v>
      </c>
    </row>
    <row r="32" spans="1:92" x14ac:dyDescent="0.2">
      <c r="A32" s="6" t="s">
        <v>183</v>
      </c>
      <c r="B32" s="6"/>
      <c r="C32" s="40"/>
      <c r="D32" s="40"/>
      <c r="E32" s="40"/>
      <c r="F32" s="2">
        <v>7</v>
      </c>
      <c r="G32">
        <v>0</v>
      </c>
      <c r="H32" s="6">
        <v>6</v>
      </c>
      <c r="I32" s="2" t="s">
        <v>188</v>
      </c>
      <c r="J32" s="60"/>
      <c r="K32" s="123">
        <v>687.14</v>
      </c>
      <c r="L32"/>
      <c r="M32" s="121">
        <v>225</v>
      </c>
      <c r="N32" s="64">
        <f t="shared" si="6"/>
        <v>67.5</v>
      </c>
      <c r="O32" s="64">
        <f t="shared" si="7"/>
        <v>412.28</v>
      </c>
      <c r="P32" s="64">
        <f t="shared" si="8"/>
        <v>0</v>
      </c>
      <c r="Q32" s="64">
        <f t="shared" si="9"/>
        <v>0</v>
      </c>
      <c r="R32" s="65">
        <f t="shared" si="10"/>
        <v>0.33</v>
      </c>
      <c r="S32" s="65">
        <f t="shared" si="11"/>
        <v>0</v>
      </c>
      <c r="T32" s="64">
        <f t="shared" si="12"/>
        <v>0</v>
      </c>
      <c r="U32" s="64">
        <f t="shared" si="13"/>
        <v>0</v>
      </c>
      <c r="V32" s="124">
        <v>18</v>
      </c>
      <c r="W32" s="64">
        <f t="shared" si="14"/>
        <v>4.5</v>
      </c>
      <c r="X32" s="27">
        <f t="shared" si="15"/>
        <v>67.5</v>
      </c>
      <c r="Y32" s="11">
        <f t="shared" si="16"/>
        <v>759.14</v>
      </c>
      <c r="Z32" s="61">
        <v>1096176441.6700001</v>
      </c>
      <c r="AA32" s="63">
        <v>6089</v>
      </c>
      <c r="AB32" s="27">
        <f t="shared" si="17"/>
        <v>180025.69</v>
      </c>
      <c r="AC32" s="10">
        <f t="shared" si="18"/>
        <v>0.65340100000000001</v>
      </c>
      <c r="AD32" s="63">
        <v>95405</v>
      </c>
      <c r="AE32" s="10">
        <f t="shared" si="19"/>
        <v>0.65637900000000005</v>
      </c>
      <c r="AF32" s="10">
        <f t="shared" si="20"/>
        <v>0.34570600000000001</v>
      </c>
      <c r="AG32" s="66">
        <f t="shared" si="21"/>
        <v>0.34570600000000001</v>
      </c>
      <c r="AH32" s="67">
        <f t="shared" si="22"/>
        <v>0</v>
      </c>
      <c r="AI32" s="68">
        <f t="shared" si="23"/>
        <v>0.34570600000000001</v>
      </c>
      <c r="AJ32">
        <v>690</v>
      </c>
      <c r="AK32">
        <v>13</v>
      </c>
      <c r="AL32" s="26">
        <f t="shared" si="24"/>
        <v>897000</v>
      </c>
      <c r="AM32">
        <v>0</v>
      </c>
      <c r="AN32">
        <v>0</v>
      </c>
      <c r="AO32" s="26">
        <f t="shared" si="25"/>
        <v>0</v>
      </c>
      <c r="AP32" s="26">
        <f t="shared" si="26"/>
        <v>3024612</v>
      </c>
      <c r="AQ32" s="26">
        <f t="shared" si="27"/>
        <v>3921612</v>
      </c>
      <c r="AR32" s="69">
        <v>4067920</v>
      </c>
      <c r="AS32" s="69">
        <f t="shared" si="42"/>
        <v>3921612</v>
      </c>
      <c r="AT32" s="63">
        <v>4080374</v>
      </c>
      <c r="AU32" s="26">
        <f t="shared" si="28"/>
        <v>158762</v>
      </c>
      <c r="AV32" s="70" t="str">
        <f t="shared" si="29"/>
        <v>No</v>
      </c>
      <c r="AW32" s="69">
        <f t="shared" si="30"/>
        <v>0</v>
      </c>
      <c r="AX32" s="71">
        <f t="shared" si="31"/>
        <v>4080374</v>
      </c>
      <c r="AY32" s="72">
        <f t="shared" si="32"/>
        <v>4080374</v>
      </c>
      <c r="AZ32" s="115">
        <f t="shared" si="33"/>
        <v>0</v>
      </c>
      <c r="BA32" s="115"/>
      <c r="BB32" s="115">
        <f t="shared" si="34"/>
        <v>12732.614168873883</v>
      </c>
      <c r="BC32" s="74"/>
      <c r="BD32" s="74"/>
      <c r="BE32" s="74">
        <f t="shared" si="35"/>
        <v>-158762</v>
      </c>
      <c r="BF32" s="74">
        <f t="shared" si="36"/>
        <v>-158762</v>
      </c>
      <c r="BG32" s="74">
        <f t="shared" si="36"/>
        <v>-136074.91019999981</v>
      </c>
      <c r="BH32" s="74">
        <f t="shared" si="36"/>
        <v>-113391.22266965965</v>
      </c>
      <c r="BI32" s="74">
        <f t="shared" si="36"/>
        <v>-90712.978135727812</v>
      </c>
      <c r="BJ32" s="74">
        <f t="shared" si="36"/>
        <v>-68034.733601795975</v>
      </c>
      <c r="BK32" s="74">
        <f t="shared" si="36"/>
        <v>-45358.75689231744</v>
      </c>
      <c r="BL32" s="74">
        <f t="shared" si="36"/>
        <v>-22679.378446158953</v>
      </c>
      <c r="BO32" s="116">
        <f t="shared" si="37"/>
        <v>0</v>
      </c>
      <c r="BP32" s="116">
        <f t="shared" si="37"/>
        <v>-22687.089800000002</v>
      </c>
      <c r="BQ32" s="116">
        <f t="shared" si="37"/>
        <v>-22683.687530339965</v>
      </c>
      <c r="BR32" s="116">
        <f t="shared" si="37"/>
        <v>-22678.244533931931</v>
      </c>
      <c r="BS32" s="116">
        <f t="shared" si="37"/>
        <v>-22678.244533931953</v>
      </c>
      <c r="BT32" s="116">
        <f t="shared" si="37"/>
        <v>-22675.976709478597</v>
      </c>
      <c r="BU32" s="116">
        <f t="shared" si="37"/>
        <v>-22679.37844615872</v>
      </c>
      <c r="BV32" s="116">
        <f t="shared" si="37"/>
        <v>-22679.378446158953</v>
      </c>
      <c r="BX32" s="74">
        <f t="shared" si="38"/>
        <v>4080374</v>
      </c>
      <c r="BY32" s="74">
        <f t="shared" si="39"/>
        <v>4057686.9101999998</v>
      </c>
      <c r="BZ32" s="74">
        <f t="shared" si="39"/>
        <v>4035003.2226696596</v>
      </c>
      <c r="CA32" s="74">
        <f t="shared" si="39"/>
        <v>4012324.9781357278</v>
      </c>
      <c r="CB32" s="74">
        <f t="shared" si="39"/>
        <v>3989646.733601796</v>
      </c>
      <c r="CC32" s="74">
        <f t="shared" si="39"/>
        <v>3966970.7568923174</v>
      </c>
      <c r="CD32" s="74">
        <f t="shared" si="39"/>
        <v>3944291.378446159</v>
      </c>
      <c r="CE32" s="74">
        <f t="shared" si="39"/>
        <v>3921612</v>
      </c>
      <c r="CG32" s="117">
        <f t="shared" si="40"/>
        <v>4080374</v>
      </c>
      <c r="CH32" s="117">
        <f t="shared" si="41"/>
        <v>4057686.9101999998</v>
      </c>
      <c r="CI32" s="117">
        <f t="shared" si="41"/>
        <v>4035003.2226696596</v>
      </c>
      <c r="CJ32" s="117">
        <f t="shared" si="41"/>
        <v>4012324.9781357278</v>
      </c>
      <c r="CK32" s="117">
        <f t="shared" si="41"/>
        <v>3989646.733601796</v>
      </c>
      <c r="CL32" s="117">
        <f t="shared" si="41"/>
        <v>3966970.7568923174</v>
      </c>
      <c r="CM32" s="117">
        <f t="shared" si="41"/>
        <v>3944291.378446159</v>
      </c>
      <c r="CN32" s="117">
        <f t="shared" si="41"/>
        <v>3921612</v>
      </c>
    </row>
    <row r="33" spans="1:92" x14ac:dyDescent="0.2">
      <c r="A33" s="6" t="s">
        <v>189</v>
      </c>
      <c r="B33" s="6"/>
      <c r="C33" s="40"/>
      <c r="D33" s="40"/>
      <c r="E33" s="40"/>
      <c r="F33" s="2">
        <v>4</v>
      </c>
      <c r="G33">
        <v>0</v>
      </c>
      <c r="H33" s="6">
        <v>7</v>
      </c>
      <c r="I33" s="2" t="s">
        <v>190</v>
      </c>
      <c r="J33" s="60"/>
      <c r="K33" s="123">
        <v>2623.08</v>
      </c>
      <c r="L33"/>
      <c r="M33" s="121">
        <v>583</v>
      </c>
      <c r="N33" s="64">
        <f t="shared" si="6"/>
        <v>174.9</v>
      </c>
      <c r="O33" s="64">
        <f t="shared" si="7"/>
        <v>1573.85</v>
      </c>
      <c r="P33" s="64">
        <f t="shared" si="8"/>
        <v>0</v>
      </c>
      <c r="Q33" s="64">
        <f t="shared" si="9"/>
        <v>0</v>
      </c>
      <c r="R33" s="65">
        <f t="shared" si="10"/>
        <v>0.22</v>
      </c>
      <c r="S33" s="65">
        <f t="shared" si="11"/>
        <v>0</v>
      </c>
      <c r="T33" s="64">
        <f t="shared" si="12"/>
        <v>0</v>
      </c>
      <c r="U33" s="64">
        <f t="shared" si="13"/>
        <v>0</v>
      </c>
      <c r="V33" s="124">
        <v>104</v>
      </c>
      <c r="W33" s="64">
        <f t="shared" si="14"/>
        <v>26</v>
      </c>
      <c r="X33" s="27">
        <f t="shared" si="15"/>
        <v>174.9</v>
      </c>
      <c r="Y33" s="11">
        <f t="shared" si="16"/>
        <v>2823.98</v>
      </c>
      <c r="Z33" s="61">
        <v>4438970897</v>
      </c>
      <c r="AA33" s="63">
        <v>20210</v>
      </c>
      <c r="AB33" s="27">
        <f t="shared" si="17"/>
        <v>219642.3</v>
      </c>
      <c r="AC33" s="10">
        <f t="shared" si="18"/>
        <v>0.79718900000000004</v>
      </c>
      <c r="AD33" s="63">
        <v>110657</v>
      </c>
      <c r="AE33" s="10">
        <f t="shared" si="19"/>
        <v>0.76131199999999999</v>
      </c>
      <c r="AF33" s="10">
        <f t="shared" si="20"/>
        <v>0.21357400000000001</v>
      </c>
      <c r="AG33" s="66">
        <f t="shared" si="21"/>
        <v>0.21357400000000001</v>
      </c>
      <c r="AH33" s="67">
        <f t="shared" si="22"/>
        <v>0</v>
      </c>
      <c r="AI33" s="68">
        <f t="shared" si="23"/>
        <v>0.21357400000000001</v>
      </c>
      <c r="AJ33">
        <v>0</v>
      </c>
      <c r="AK33">
        <v>0</v>
      </c>
      <c r="AL33" s="26">
        <f t="shared" si="24"/>
        <v>0</v>
      </c>
      <c r="AM33">
        <v>0</v>
      </c>
      <c r="AN33">
        <v>0</v>
      </c>
      <c r="AO33" s="26">
        <f t="shared" si="25"/>
        <v>0</v>
      </c>
      <c r="AP33" s="26">
        <f t="shared" si="26"/>
        <v>6951058</v>
      </c>
      <c r="AQ33" s="26">
        <f t="shared" si="27"/>
        <v>6951058</v>
      </c>
      <c r="AR33" s="69">
        <v>6215712</v>
      </c>
      <c r="AS33" s="69">
        <f t="shared" si="42"/>
        <v>6951058</v>
      </c>
      <c r="AT33" s="63">
        <v>7237662</v>
      </c>
      <c r="AU33" s="26">
        <f t="shared" si="28"/>
        <v>286604</v>
      </c>
      <c r="AV33" s="70" t="str">
        <f t="shared" si="29"/>
        <v>No</v>
      </c>
      <c r="AW33" s="69">
        <f t="shared" si="30"/>
        <v>0</v>
      </c>
      <c r="AX33" s="71">
        <f t="shared" si="31"/>
        <v>7237662</v>
      </c>
      <c r="AY33" s="72">
        <f t="shared" si="32"/>
        <v>7237662</v>
      </c>
      <c r="AZ33" s="115">
        <f t="shared" si="33"/>
        <v>0</v>
      </c>
      <c r="BA33" s="115"/>
      <c r="BB33" s="115">
        <f t="shared" si="34"/>
        <v>12407.692293029568</v>
      </c>
      <c r="BC33" s="74"/>
      <c r="BD33" s="74"/>
      <c r="BE33" s="74">
        <f t="shared" si="35"/>
        <v>-286604</v>
      </c>
      <c r="BF33" s="74">
        <f t="shared" si="36"/>
        <v>-286604</v>
      </c>
      <c r="BG33" s="74">
        <f t="shared" si="36"/>
        <v>-245648.28839999996</v>
      </c>
      <c r="BH33" s="74">
        <f t="shared" si="36"/>
        <v>-204698.71872371994</v>
      </c>
      <c r="BI33" s="74">
        <f t="shared" si="36"/>
        <v>-163758.97497897595</v>
      </c>
      <c r="BJ33" s="74">
        <f t="shared" si="36"/>
        <v>-122819.23123423196</v>
      </c>
      <c r="BK33" s="74">
        <f t="shared" si="36"/>
        <v>-81883.581463862211</v>
      </c>
      <c r="BL33" s="74">
        <f t="shared" si="36"/>
        <v>-40941.790731931105</v>
      </c>
      <c r="BO33" s="116">
        <f t="shared" si="37"/>
        <v>0</v>
      </c>
      <c r="BP33" s="116">
        <f t="shared" si="37"/>
        <v>-40955.711600000002</v>
      </c>
      <c r="BQ33" s="116">
        <f t="shared" si="37"/>
        <v>-40949.569676279993</v>
      </c>
      <c r="BR33" s="116">
        <f t="shared" si="37"/>
        <v>-40939.743744743988</v>
      </c>
      <c r="BS33" s="116">
        <f t="shared" si="37"/>
        <v>-40939.743744743988</v>
      </c>
      <c r="BT33" s="116">
        <f t="shared" si="37"/>
        <v>-40935.649770369513</v>
      </c>
      <c r="BU33" s="116">
        <f t="shared" si="37"/>
        <v>-40941.790731931105</v>
      </c>
      <c r="BV33" s="116">
        <f t="shared" si="37"/>
        <v>-40941.790731931105</v>
      </c>
      <c r="BX33" s="74">
        <f t="shared" si="38"/>
        <v>7237662</v>
      </c>
      <c r="BY33" s="74">
        <f t="shared" si="39"/>
        <v>7196706.2884</v>
      </c>
      <c r="BZ33" s="74">
        <f t="shared" si="39"/>
        <v>7155756.7187237199</v>
      </c>
      <c r="CA33" s="74">
        <f t="shared" si="39"/>
        <v>7114816.974978976</v>
      </c>
      <c r="CB33" s="74">
        <f t="shared" si="39"/>
        <v>7073877.231234232</v>
      </c>
      <c r="CC33" s="74">
        <f t="shared" si="39"/>
        <v>7032941.5814638622</v>
      </c>
      <c r="CD33" s="74">
        <f t="shared" si="39"/>
        <v>6991999.7907319311</v>
      </c>
      <c r="CE33" s="74">
        <f t="shared" si="39"/>
        <v>6951058</v>
      </c>
      <c r="CG33" s="117">
        <f t="shared" si="40"/>
        <v>7237662</v>
      </c>
      <c r="CH33" s="117">
        <f t="shared" si="41"/>
        <v>7196706.2884</v>
      </c>
      <c r="CI33" s="117">
        <f t="shared" si="41"/>
        <v>7155756.7187237199</v>
      </c>
      <c r="CJ33" s="117">
        <f t="shared" si="41"/>
        <v>7114816.974978976</v>
      </c>
      <c r="CK33" s="117">
        <f t="shared" si="41"/>
        <v>7073877.231234232</v>
      </c>
      <c r="CL33" s="117">
        <f t="shared" si="41"/>
        <v>7032941.5814638622</v>
      </c>
      <c r="CM33" s="117">
        <f t="shared" si="41"/>
        <v>6991999.7907319311</v>
      </c>
      <c r="CN33" s="117">
        <f t="shared" si="41"/>
        <v>6951058</v>
      </c>
    </row>
    <row r="34" spans="1:92" x14ac:dyDescent="0.2">
      <c r="A34" s="6" t="s">
        <v>179</v>
      </c>
      <c r="B34" s="6"/>
      <c r="C34" s="40"/>
      <c r="D34" s="40"/>
      <c r="E34" s="40"/>
      <c r="F34" s="2">
        <v>3</v>
      </c>
      <c r="G34">
        <v>0</v>
      </c>
      <c r="H34" s="6">
        <v>8</v>
      </c>
      <c r="I34" s="2" t="s">
        <v>191</v>
      </c>
      <c r="J34" s="60"/>
      <c r="K34" s="123">
        <v>772.91</v>
      </c>
      <c r="L34"/>
      <c r="M34" s="121">
        <v>111</v>
      </c>
      <c r="N34" s="64">
        <f t="shared" si="6"/>
        <v>33.299999999999997</v>
      </c>
      <c r="O34" s="64">
        <f t="shared" si="7"/>
        <v>463.75</v>
      </c>
      <c r="P34" s="64">
        <f t="shared" si="8"/>
        <v>0</v>
      </c>
      <c r="Q34" s="64">
        <f t="shared" si="9"/>
        <v>0</v>
      </c>
      <c r="R34" s="65">
        <f t="shared" si="10"/>
        <v>0.14000000000000001</v>
      </c>
      <c r="S34" s="65">
        <f t="shared" si="11"/>
        <v>0</v>
      </c>
      <c r="T34" s="64">
        <f t="shared" si="12"/>
        <v>0</v>
      </c>
      <c r="U34" s="64">
        <f t="shared" si="13"/>
        <v>0</v>
      </c>
      <c r="V34" s="124">
        <v>27</v>
      </c>
      <c r="W34" s="64">
        <f t="shared" si="14"/>
        <v>6.75</v>
      </c>
      <c r="X34" s="27">
        <f t="shared" si="15"/>
        <v>33.299999999999997</v>
      </c>
      <c r="Y34" s="11">
        <f t="shared" si="16"/>
        <v>812.95999999999992</v>
      </c>
      <c r="Z34" s="61">
        <v>1195648759.6700001</v>
      </c>
      <c r="AA34" s="63">
        <v>5280</v>
      </c>
      <c r="AB34" s="27">
        <f t="shared" si="17"/>
        <v>226448.63</v>
      </c>
      <c r="AC34" s="10">
        <f t="shared" si="18"/>
        <v>0.82189299999999998</v>
      </c>
      <c r="AD34" s="63">
        <v>153879</v>
      </c>
      <c r="AE34" s="10">
        <f t="shared" si="19"/>
        <v>1.058676</v>
      </c>
      <c r="AF34" s="10">
        <f t="shared" si="20"/>
        <v>0.107072</v>
      </c>
      <c r="AG34" s="66">
        <f t="shared" si="21"/>
        <v>0.107072</v>
      </c>
      <c r="AH34" s="67">
        <f t="shared" si="22"/>
        <v>0</v>
      </c>
      <c r="AI34" s="68">
        <f t="shared" si="23"/>
        <v>0.107072</v>
      </c>
      <c r="AJ34">
        <v>349</v>
      </c>
      <c r="AK34">
        <v>6</v>
      </c>
      <c r="AL34" s="26">
        <f t="shared" si="24"/>
        <v>209400</v>
      </c>
      <c r="AM34">
        <v>0</v>
      </c>
      <c r="AN34">
        <v>0</v>
      </c>
      <c r="AO34" s="26">
        <f t="shared" si="25"/>
        <v>0</v>
      </c>
      <c r="AP34" s="26">
        <f t="shared" si="26"/>
        <v>1003197</v>
      </c>
      <c r="AQ34" s="26">
        <f t="shared" si="27"/>
        <v>1212597</v>
      </c>
      <c r="AR34" s="69">
        <v>2000209</v>
      </c>
      <c r="AS34" s="69">
        <f t="shared" si="42"/>
        <v>1212597</v>
      </c>
      <c r="AT34" s="63">
        <v>1764574</v>
      </c>
      <c r="AU34" s="26">
        <f t="shared" si="28"/>
        <v>551977</v>
      </c>
      <c r="AV34" s="70" t="str">
        <f t="shared" si="29"/>
        <v>No</v>
      </c>
      <c r="AW34" s="69">
        <f t="shared" si="30"/>
        <v>0</v>
      </c>
      <c r="AX34" s="71">
        <f t="shared" si="31"/>
        <v>1764574</v>
      </c>
      <c r="AY34" s="72">
        <f t="shared" si="32"/>
        <v>1764574</v>
      </c>
      <c r="AZ34" s="115">
        <f t="shared" si="33"/>
        <v>0</v>
      </c>
      <c r="BA34" s="115"/>
      <c r="BB34" s="115">
        <f t="shared" si="34"/>
        <v>12122.192752066865</v>
      </c>
      <c r="BC34" s="74"/>
      <c r="BD34" s="74"/>
      <c r="BE34" s="74">
        <f t="shared" si="35"/>
        <v>-551977</v>
      </c>
      <c r="BF34" s="74">
        <f t="shared" si="36"/>
        <v>-551977</v>
      </c>
      <c r="BG34" s="74">
        <f t="shared" si="36"/>
        <v>-473099.48670000001</v>
      </c>
      <c r="BH34" s="74">
        <f t="shared" si="36"/>
        <v>-394233.80226710998</v>
      </c>
      <c r="BI34" s="74">
        <f t="shared" si="36"/>
        <v>-315387.04181368789</v>
      </c>
      <c r="BJ34" s="74">
        <f t="shared" si="36"/>
        <v>-236540.2813602658</v>
      </c>
      <c r="BK34" s="74">
        <f t="shared" si="36"/>
        <v>-157701.40558288922</v>
      </c>
      <c r="BL34" s="74">
        <f t="shared" si="36"/>
        <v>-78850.702791444492</v>
      </c>
      <c r="BO34" s="116">
        <f t="shared" si="37"/>
        <v>0</v>
      </c>
      <c r="BP34" s="116">
        <f t="shared" si="37"/>
        <v>-78877.513300000006</v>
      </c>
      <c r="BQ34" s="116">
        <f t="shared" si="37"/>
        <v>-78865.68443288999</v>
      </c>
      <c r="BR34" s="116">
        <f t="shared" si="37"/>
        <v>-78846.760453422001</v>
      </c>
      <c r="BS34" s="116">
        <f t="shared" si="37"/>
        <v>-78846.760453421972</v>
      </c>
      <c r="BT34" s="116">
        <f t="shared" si="37"/>
        <v>-78838.875777376583</v>
      </c>
      <c r="BU34" s="116">
        <f t="shared" si="37"/>
        <v>-78850.702791444608</v>
      </c>
      <c r="BV34" s="116">
        <f t="shared" si="37"/>
        <v>-78850.702791444492</v>
      </c>
      <c r="BX34" s="74">
        <f t="shared" si="38"/>
        <v>1764574</v>
      </c>
      <c r="BY34" s="74">
        <f t="shared" si="39"/>
        <v>1685696.4867</v>
      </c>
      <c r="BZ34" s="74">
        <f t="shared" si="39"/>
        <v>1606830.80226711</v>
      </c>
      <c r="CA34" s="74">
        <f t="shared" si="39"/>
        <v>1527984.0418136879</v>
      </c>
      <c r="CB34" s="74">
        <f t="shared" si="39"/>
        <v>1449137.2813602658</v>
      </c>
      <c r="CC34" s="74">
        <f t="shared" si="39"/>
        <v>1370298.4055828892</v>
      </c>
      <c r="CD34" s="74">
        <f t="shared" si="39"/>
        <v>1291447.7027914445</v>
      </c>
      <c r="CE34" s="74">
        <f t="shared" si="39"/>
        <v>1212597</v>
      </c>
      <c r="CG34" s="117">
        <f t="shared" si="40"/>
        <v>1764574</v>
      </c>
      <c r="CH34" s="117">
        <f t="shared" si="41"/>
        <v>1685696.4867</v>
      </c>
      <c r="CI34" s="117">
        <f t="shared" si="41"/>
        <v>1606830.80226711</v>
      </c>
      <c r="CJ34" s="117">
        <f t="shared" si="41"/>
        <v>1527984.0418136879</v>
      </c>
      <c r="CK34" s="117">
        <f t="shared" si="41"/>
        <v>1449137.2813602658</v>
      </c>
      <c r="CL34" s="117">
        <f t="shared" si="41"/>
        <v>1370298.4055828892</v>
      </c>
      <c r="CM34" s="117">
        <f t="shared" si="41"/>
        <v>1291447.7027914445</v>
      </c>
      <c r="CN34" s="117">
        <f t="shared" si="41"/>
        <v>1212597</v>
      </c>
    </row>
    <row r="35" spans="1:92" x14ac:dyDescent="0.2">
      <c r="A35" s="6" t="s">
        <v>189</v>
      </c>
      <c r="B35" s="6"/>
      <c r="C35" s="40"/>
      <c r="D35" s="40"/>
      <c r="E35" s="40"/>
      <c r="F35" s="2">
        <v>4</v>
      </c>
      <c r="G35">
        <v>0</v>
      </c>
      <c r="H35" s="6">
        <v>9</v>
      </c>
      <c r="I35" s="2" t="s">
        <v>192</v>
      </c>
      <c r="J35" s="60"/>
      <c r="K35" s="123">
        <v>3189.66</v>
      </c>
      <c r="L35"/>
      <c r="M35" s="121">
        <v>1077</v>
      </c>
      <c r="N35" s="64">
        <f t="shared" si="6"/>
        <v>323.10000000000002</v>
      </c>
      <c r="O35" s="64">
        <f t="shared" si="7"/>
        <v>1913.8</v>
      </c>
      <c r="P35" s="64">
        <f t="shared" si="8"/>
        <v>0</v>
      </c>
      <c r="Q35" s="64">
        <f t="shared" si="9"/>
        <v>0</v>
      </c>
      <c r="R35" s="65">
        <f t="shared" si="10"/>
        <v>0.34</v>
      </c>
      <c r="S35" s="65">
        <f t="shared" si="11"/>
        <v>0</v>
      </c>
      <c r="T35" s="64">
        <f t="shared" si="12"/>
        <v>0</v>
      </c>
      <c r="U35" s="64">
        <f t="shared" si="13"/>
        <v>0</v>
      </c>
      <c r="V35" s="124">
        <v>265</v>
      </c>
      <c r="W35" s="64">
        <f t="shared" si="14"/>
        <v>66.25</v>
      </c>
      <c r="X35" s="27">
        <f t="shared" si="15"/>
        <v>323.10000000000002</v>
      </c>
      <c r="Y35" s="11">
        <f t="shared" si="16"/>
        <v>3579.0099999999998</v>
      </c>
      <c r="Z35" s="61">
        <v>4350720129.3299999</v>
      </c>
      <c r="AA35" s="63">
        <v>20498</v>
      </c>
      <c r="AB35" s="27">
        <f t="shared" si="17"/>
        <v>212250.96</v>
      </c>
      <c r="AC35" s="10">
        <f t="shared" si="18"/>
        <v>0.77036300000000002</v>
      </c>
      <c r="AD35" s="63">
        <v>115135</v>
      </c>
      <c r="AE35" s="10">
        <f t="shared" si="19"/>
        <v>0.79212000000000005</v>
      </c>
      <c r="AF35" s="10">
        <f t="shared" si="20"/>
        <v>0.22311</v>
      </c>
      <c r="AG35" s="66">
        <f t="shared" si="21"/>
        <v>0.22311</v>
      </c>
      <c r="AH35" s="67">
        <f t="shared" si="22"/>
        <v>0</v>
      </c>
      <c r="AI35" s="68">
        <f t="shared" si="23"/>
        <v>0.22311</v>
      </c>
      <c r="AJ35">
        <v>0</v>
      </c>
      <c r="AK35">
        <v>0</v>
      </c>
      <c r="AL35" s="26">
        <f t="shared" si="24"/>
        <v>0</v>
      </c>
      <c r="AM35">
        <v>0</v>
      </c>
      <c r="AN35">
        <v>0</v>
      </c>
      <c r="AO35" s="26">
        <f t="shared" si="25"/>
        <v>0</v>
      </c>
      <c r="AP35" s="26">
        <f t="shared" si="26"/>
        <v>9202861</v>
      </c>
      <c r="AQ35" s="26">
        <f t="shared" si="27"/>
        <v>9202861</v>
      </c>
      <c r="AR35" s="69">
        <v>8087732</v>
      </c>
      <c r="AS35" s="69">
        <f t="shared" si="42"/>
        <v>9202861</v>
      </c>
      <c r="AT35" s="63">
        <v>10047664</v>
      </c>
      <c r="AU35" s="26">
        <f t="shared" si="28"/>
        <v>844803</v>
      </c>
      <c r="AV35" s="70" t="str">
        <f t="shared" si="29"/>
        <v>No</v>
      </c>
      <c r="AW35" s="69">
        <f t="shared" si="30"/>
        <v>0</v>
      </c>
      <c r="AX35" s="71">
        <f t="shared" si="31"/>
        <v>10047664</v>
      </c>
      <c r="AY35" s="72">
        <f t="shared" si="32"/>
        <v>10047664</v>
      </c>
      <c r="AZ35" s="115">
        <f t="shared" si="33"/>
        <v>0</v>
      </c>
      <c r="BA35" s="115"/>
      <c r="BB35" s="115">
        <f t="shared" si="34"/>
        <v>12931.814127524563</v>
      </c>
      <c r="BC35" s="74"/>
      <c r="BD35" s="74"/>
      <c r="BE35" s="74">
        <f t="shared" si="35"/>
        <v>-844803</v>
      </c>
      <c r="BF35" s="74">
        <f t="shared" si="36"/>
        <v>-844803</v>
      </c>
      <c r="BG35" s="74">
        <f t="shared" si="36"/>
        <v>-724080.65130000003</v>
      </c>
      <c r="BH35" s="74">
        <f t="shared" si="36"/>
        <v>-603376.40672829002</v>
      </c>
      <c r="BI35" s="74">
        <f t="shared" si="36"/>
        <v>-482701.12538263202</v>
      </c>
      <c r="BJ35" s="74">
        <f t="shared" si="36"/>
        <v>-362025.84403697401</v>
      </c>
      <c r="BK35" s="74">
        <f t="shared" si="36"/>
        <v>-241362.63021945022</v>
      </c>
      <c r="BL35" s="74">
        <f t="shared" si="36"/>
        <v>-120681.31510972604</v>
      </c>
      <c r="BO35" s="116">
        <f t="shared" si="37"/>
        <v>0</v>
      </c>
      <c r="BP35" s="116">
        <f t="shared" si="37"/>
        <v>-120722.3487</v>
      </c>
      <c r="BQ35" s="116">
        <f t="shared" si="37"/>
        <v>-120704.24457170999</v>
      </c>
      <c r="BR35" s="116">
        <f t="shared" si="37"/>
        <v>-120675.281345658</v>
      </c>
      <c r="BS35" s="116">
        <f t="shared" si="37"/>
        <v>-120675.281345658</v>
      </c>
      <c r="BT35" s="116">
        <f t="shared" si="37"/>
        <v>-120663.21381752343</v>
      </c>
      <c r="BU35" s="116">
        <f t="shared" si="37"/>
        <v>-120681.31510972511</v>
      </c>
      <c r="BV35" s="116">
        <f t="shared" si="37"/>
        <v>-120681.31510972604</v>
      </c>
      <c r="BX35" s="74">
        <f t="shared" si="38"/>
        <v>10047664</v>
      </c>
      <c r="BY35" s="74">
        <f t="shared" si="39"/>
        <v>9926941.6513</v>
      </c>
      <c r="BZ35" s="74">
        <f t="shared" si="39"/>
        <v>9806237.40672829</v>
      </c>
      <c r="CA35" s="74">
        <f t="shared" si="39"/>
        <v>9685562.125382632</v>
      </c>
      <c r="CB35" s="74">
        <f t="shared" si="39"/>
        <v>9564886.844036974</v>
      </c>
      <c r="CC35" s="74">
        <f t="shared" si="39"/>
        <v>9444223.6302194502</v>
      </c>
      <c r="CD35" s="74">
        <f t="shared" si="39"/>
        <v>9323542.315109726</v>
      </c>
      <c r="CE35" s="74">
        <f t="shared" si="39"/>
        <v>9202861</v>
      </c>
      <c r="CG35" s="117">
        <f t="shared" si="40"/>
        <v>10047664</v>
      </c>
      <c r="CH35" s="117">
        <f t="shared" si="41"/>
        <v>9926941.6513</v>
      </c>
      <c r="CI35" s="117">
        <f t="shared" si="41"/>
        <v>9806237.40672829</v>
      </c>
      <c r="CJ35" s="117">
        <f t="shared" si="41"/>
        <v>9685562.125382632</v>
      </c>
      <c r="CK35" s="117">
        <f t="shared" si="41"/>
        <v>9564886.844036974</v>
      </c>
      <c r="CL35" s="117">
        <f t="shared" si="41"/>
        <v>9444223.6302194502</v>
      </c>
      <c r="CM35" s="117">
        <f t="shared" si="41"/>
        <v>9323542.315109726</v>
      </c>
      <c r="CN35" s="117">
        <f t="shared" si="41"/>
        <v>9202861</v>
      </c>
    </row>
    <row r="36" spans="1:92" x14ac:dyDescent="0.2">
      <c r="A36" s="6" t="s">
        <v>179</v>
      </c>
      <c r="B36" s="6"/>
      <c r="C36" s="40"/>
      <c r="D36" s="40"/>
      <c r="E36" s="40"/>
      <c r="F36" s="2">
        <v>5</v>
      </c>
      <c r="G36">
        <v>0</v>
      </c>
      <c r="H36" s="6">
        <v>10</v>
      </c>
      <c r="I36" s="2" t="s">
        <v>193</v>
      </c>
      <c r="J36" s="60"/>
      <c r="K36" s="123">
        <v>347.88</v>
      </c>
      <c r="L36"/>
      <c r="M36" s="121">
        <v>82</v>
      </c>
      <c r="N36" s="64">
        <f t="shared" si="6"/>
        <v>24.6</v>
      </c>
      <c r="O36" s="64">
        <f t="shared" si="7"/>
        <v>208.73</v>
      </c>
      <c r="P36" s="64">
        <f t="shared" si="8"/>
        <v>0</v>
      </c>
      <c r="Q36" s="64">
        <f t="shared" si="9"/>
        <v>0</v>
      </c>
      <c r="R36" s="65">
        <f t="shared" si="10"/>
        <v>0.24</v>
      </c>
      <c r="S36" s="65">
        <f t="shared" si="11"/>
        <v>0</v>
      </c>
      <c r="T36" s="64">
        <f t="shared" si="12"/>
        <v>0</v>
      </c>
      <c r="U36" s="64">
        <f t="shared" si="13"/>
        <v>0</v>
      </c>
      <c r="V36" s="124">
        <v>5</v>
      </c>
      <c r="W36" s="64">
        <f t="shared" si="14"/>
        <v>1.25</v>
      </c>
      <c r="X36" s="27">
        <f t="shared" si="15"/>
        <v>24.6</v>
      </c>
      <c r="Y36" s="11">
        <f t="shared" si="16"/>
        <v>373.73</v>
      </c>
      <c r="Z36" s="61">
        <v>796959851</v>
      </c>
      <c r="AA36" s="63">
        <v>3398</v>
      </c>
      <c r="AB36" s="27">
        <f t="shared" si="17"/>
        <v>234537.92</v>
      </c>
      <c r="AC36" s="10">
        <f t="shared" si="18"/>
        <v>0.85125300000000004</v>
      </c>
      <c r="AD36" s="63">
        <v>106731</v>
      </c>
      <c r="AE36" s="10">
        <f t="shared" si="19"/>
        <v>0.73430099999999998</v>
      </c>
      <c r="AF36" s="10">
        <f t="shared" si="20"/>
        <v>0.183833</v>
      </c>
      <c r="AG36" s="66">
        <f t="shared" si="21"/>
        <v>0.183833</v>
      </c>
      <c r="AH36" s="67">
        <f t="shared" si="22"/>
        <v>0</v>
      </c>
      <c r="AI36" s="68">
        <f t="shared" si="23"/>
        <v>0.183833</v>
      </c>
      <c r="AJ36">
        <v>341</v>
      </c>
      <c r="AK36">
        <v>13</v>
      </c>
      <c r="AL36" s="26">
        <f t="shared" si="24"/>
        <v>443300</v>
      </c>
      <c r="AM36">
        <v>0</v>
      </c>
      <c r="AN36">
        <v>0</v>
      </c>
      <c r="AO36" s="26">
        <f t="shared" si="25"/>
        <v>0</v>
      </c>
      <c r="AP36" s="26">
        <f t="shared" si="26"/>
        <v>791813</v>
      </c>
      <c r="AQ36" s="26">
        <f t="shared" si="27"/>
        <v>1235113</v>
      </c>
      <c r="AR36" s="69">
        <v>1278838</v>
      </c>
      <c r="AS36" s="69">
        <f t="shared" si="42"/>
        <v>1235113</v>
      </c>
      <c r="AT36" s="63">
        <v>1218610</v>
      </c>
      <c r="AU36" s="26">
        <f t="shared" si="28"/>
        <v>16503</v>
      </c>
      <c r="AV36" s="70" t="str">
        <f t="shared" si="29"/>
        <v>Yes</v>
      </c>
      <c r="AW36" s="69">
        <f t="shared" si="30"/>
        <v>16503</v>
      </c>
      <c r="AX36" s="71">
        <f t="shared" si="31"/>
        <v>1235113</v>
      </c>
      <c r="AY36" s="72">
        <f t="shared" si="32"/>
        <v>1235113</v>
      </c>
      <c r="AZ36" s="115">
        <f t="shared" si="33"/>
        <v>16503</v>
      </c>
      <c r="BA36" s="115"/>
      <c r="BB36" s="115">
        <f t="shared" si="34"/>
        <v>12381.390853167759</v>
      </c>
      <c r="BC36" s="74"/>
      <c r="BD36" s="74"/>
      <c r="BE36" s="74">
        <f t="shared" si="35"/>
        <v>0</v>
      </c>
      <c r="BF36" s="74">
        <f t="shared" si="36"/>
        <v>0</v>
      </c>
      <c r="BG36" s="74">
        <f t="shared" si="36"/>
        <v>0</v>
      </c>
      <c r="BH36" s="74">
        <f t="shared" si="36"/>
        <v>0</v>
      </c>
      <c r="BI36" s="74">
        <f t="shared" si="36"/>
        <v>0</v>
      </c>
      <c r="BJ36" s="74">
        <f t="shared" si="36"/>
        <v>0</v>
      </c>
      <c r="BK36" s="74">
        <f t="shared" si="36"/>
        <v>0</v>
      </c>
      <c r="BL36" s="74">
        <f t="shared" si="36"/>
        <v>0</v>
      </c>
      <c r="BO36" s="116">
        <f t="shared" si="37"/>
        <v>0</v>
      </c>
      <c r="BP36" s="116">
        <f t="shared" si="37"/>
        <v>0</v>
      </c>
      <c r="BQ36" s="116">
        <f t="shared" si="37"/>
        <v>0</v>
      </c>
      <c r="BR36" s="116">
        <f t="shared" si="37"/>
        <v>0</v>
      </c>
      <c r="BS36" s="116">
        <f t="shared" si="37"/>
        <v>0</v>
      </c>
      <c r="BT36" s="116">
        <f t="shared" si="37"/>
        <v>0</v>
      </c>
      <c r="BU36" s="116">
        <f t="shared" si="37"/>
        <v>0</v>
      </c>
      <c r="BV36" s="116">
        <f t="shared" si="37"/>
        <v>0</v>
      </c>
      <c r="BX36" s="74">
        <f t="shared" si="38"/>
        <v>1235113</v>
      </c>
      <c r="BY36" s="74">
        <f t="shared" si="39"/>
        <v>1235113</v>
      </c>
      <c r="BZ36" s="74">
        <f t="shared" si="39"/>
        <v>1235113</v>
      </c>
      <c r="CA36" s="74">
        <f t="shared" si="39"/>
        <v>1235113</v>
      </c>
      <c r="CB36" s="74">
        <f t="shared" si="39"/>
        <v>1235113</v>
      </c>
      <c r="CC36" s="74">
        <f t="shared" si="39"/>
        <v>1235113</v>
      </c>
      <c r="CD36" s="74">
        <f t="shared" si="39"/>
        <v>1235113</v>
      </c>
      <c r="CE36" s="74">
        <f t="shared" si="39"/>
        <v>1235113</v>
      </c>
      <c r="CG36" s="117">
        <f t="shared" si="40"/>
        <v>1235113</v>
      </c>
      <c r="CH36" s="117">
        <f t="shared" si="41"/>
        <v>1235113</v>
      </c>
      <c r="CI36" s="117">
        <f t="shared" si="41"/>
        <v>1235113</v>
      </c>
      <c r="CJ36" s="117">
        <f t="shared" si="41"/>
        <v>1235113</v>
      </c>
      <c r="CK36" s="117">
        <f t="shared" si="41"/>
        <v>1235113</v>
      </c>
      <c r="CL36" s="117">
        <f t="shared" si="41"/>
        <v>1235113</v>
      </c>
      <c r="CM36" s="117">
        <f t="shared" si="41"/>
        <v>1235113</v>
      </c>
      <c r="CN36" s="117">
        <f t="shared" si="41"/>
        <v>1235113</v>
      </c>
    </row>
    <row r="37" spans="1:92" x14ac:dyDescent="0.2">
      <c r="A37" s="6" t="s">
        <v>194</v>
      </c>
      <c r="B37" s="6"/>
      <c r="C37" s="40">
        <v>1</v>
      </c>
      <c r="D37" s="40">
        <v>1</v>
      </c>
      <c r="E37" s="40"/>
      <c r="F37" s="2">
        <v>6</v>
      </c>
      <c r="G37">
        <v>30</v>
      </c>
      <c r="H37" s="6">
        <v>11</v>
      </c>
      <c r="I37" s="2" t="s">
        <v>195</v>
      </c>
      <c r="J37" s="60"/>
      <c r="K37" s="123">
        <v>2273.58</v>
      </c>
      <c r="L37"/>
      <c r="M37" s="121">
        <v>1222</v>
      </c>
      <c r="N37" s="64">
        <f t="shared" si="6"/>
        <v>366.6</v>
      </c>
      <c r="O37" s="64">
        <f t="shared" si="7"/>
        <v>1364.15</v>
      </c>
      <c r="P37" s="64">
        <f t="shared" si="8"/>
        <v>0</v>
      </c>
      <c r="Q37" s="64">
        <f t="shared" si="9"/>
        <v>0</v>
      </c>
      <c r="R37" s="65">
        <f t="shared" si="10"/>
        <v>0.54</v>
      </c>
      <c r="S37" s="65">
        <f t="shared" si="11"/>
        <v>0</v>
      </c>
      <c r="T37" s="64">
        <f t="shared" si="12"/>
        <v>0</v>
      </c>
      <c r="U37" s="64">
        <f t="shared" si="13"/>
        <v>0</v>
      </c>
      <c r="V37" s="124">
        <v>98</v>
      </c>
      <c r="W37" s="64">
        <f t="shared" si="14"/>
        <v>24.5</v>
      </c>
      <c r="X37" s="27">
        <f t="shared" si="15"/>
        <v>366.6</v>
      </c>
      <c r="Y37" s="11">
        <f t="shared" si="16"/>
        <v>2664.68</v>
      </c>
      <c r="Z37" s="61">
        <v>4768215257.6700001</v>
      </c>
      <c r="AA37" s="63">
        <v>21547</v>
      </c>
      <c r="AB37" s="27">
        <f t="shared" si="17"/>
        <v>221293.7</v>
      </c>
      <c r="AC37" s="10">
        <f t="shared" si="18"/>
        <v>0.80318299999999998</v>
      </c>
      <c r="AD37" s="63">
        <v>97436</v>
      </c>
      <c r="AE37" s="10">
        <f t="shared" si="19"/>
        <v>0.67035199999999995</v>
      </c>
      <c r="AF37" s="10">
        <f t="shared" si="20"/>
        <v>0.23666599999999999</v>
      </c>
      <c r="AG37" s="66">
        <f t="shared" si="21"/>
        <v>0.23666599999999999</v>
      </c>
      <c r="AH37" s="67">
        <f t="shared" si="22"/>
        <v>0</v>
      </c>
      <c r="AI37" s="68">
        <f t="shared" si="23"/>
        <v>0.23666599999999999</v>
      </c>
      <c r="AJ37">
        <v>0</v>
      </c>
      <c r="AK37">
        <v>0</v>
      </c>
      <c r="AL37" s="26">
        <f t="shared" si="24"/>
        <v>0</v>
      </c>
      <c r="AM37">
        <v>0</v>
      </c>
      <c r="AN37">
        <v>0</v>
      </c>
      <c r="AO37" s="26">
        <f t="shared" si="25"/>
        <v>0</v>
      </c>
      <c r="AP37" s="26">
        <f t="shared" si="26"/>
        <v>7268116</v>
      </c>
      <c r="AQ37" s="26">
        <f t="shared" si="27"/>
        <v>7268116</v>
      </c>
      <c r="AR37" s="69">
        <v>6160837</v>
      </c>
      <c r="AS37" s="69">
        <f t="shared" si="42"/>
        <v>8047852</v>
      </c>
      <c r="AT37" s="63">
        <v>8047852</v>
      </c>
      <c r="AU37" s="26">
        <f t="shared" si="28"/>
        <v>779736</v>
      </c>
      <c r="AV37" s="70" t="str">
        <f t="shared" si="29"/>
        <v>No</v>
      </c>
      <c r="AW37" s="69">
        <f t="shared" si="30"/>
        <v>0</v>
      </c>
      <c r="AX37" s="71">
        <f t="shared" si="31"/>
        <v>8047852</v>
      </c>
      <c r="AY37" s="72">
        <f t="shared" si="32"/>
        <v>8047852</v>
      </c>
      <c r="AZ37" s="115">
        <f t="shared" si="33"/>
        <v>0</v>
      </c>
      <c r="BA37" s="115"/>
      <c r="BB37" s="115">
        <f t="shared" si="34"/>
        <v>13507.524256898811</v>
      </c>
      <c r="BC37" s="74"/>
      <c r="BD37" s="74"/>
      <c r="BE37" s="74">
        <f t="shared" si="35"/>
        <v>-779736</v>
      </c>
      <c r="BF37" s="74">
        <f t="shared" si="36"/>
        <v>-779736</v>
      </c>
      <c r="BG37" s="74">
        <f t="shared" si="36"/>
        <v>-779736</v>
      </c>
      <c r="BH37" s="74">
        <f t="shared" si="36"/>
        <v>-779736</v>
      </c>
      <c r="BI37" s="74">
        <f t="shared" si="36"/>
        <v>-779736</v>
      </c>
      <c r="BJ37" s="74">
        <f t="shared" si="36"/>
        <v>-779736</v>
      </c>
      <c r="BK37" s="74">
        <f t="shared" si="36"/>
        <v>-779736</v>
      </c>
      <c r="BL37" s="74">
        <f t="shared" si="36"/>
        <v>-779736</v>
      </c>
      <c r="BO37" s="116">
        <f t="shared" si="37"/>
        <v>0</v>
      </c>
      <c r="BP37" s="116">
        <f t="shared" si="37"/>
        <v>-111424.27439999999</v>
      </c>
      <c r="BQ37" s="116">
        <f t="shared" si="37"/>
        <v>-129981.99119999999</v>
      </c>
      <c r="BR37" s="116">
        <f t="shared" si="37"/>
        <v>-155947.20000000001</v>
      </c>
      <c r="BS37" s="116">
        <f t="shared" si="37"/>
        <v>-194934</v>
      </c>
      <c r="BT37" s="116">
        <f t="shared" si="37"/>
        <v>-259886.00879999998</v>
      </c>
      <c r="BU37" s="116">
        <f t="shared" si="37"/>
        <v>-389868</v>
      </c>
      <c r="BV37" s="116">
        <f t="shared" si="37"/>
        <v>-779736</v>
      </c>
      <c r="BX37" s="74">
        <f t="shared" si="38"/>
        <v>8047852</v>
      </c>
      <c r="BY37" s="74">
        <f t="shared" si="39"/>
        <v>7936427.7256000005</v>
      </c>
      <c r="BZ37" s="74">
        <f t="shared" si="39"/>
        <v>7917870.0088</v>
      </c>
      <c r="CA37" s="74">
        <f t="shared" si="39"/>
        <v>7891904.7999999998</v>
      </c>
      <c r="CB37" s="74">
        <f t="shared" si="39"/>
        <v>7852918</v>
      </c>
      <c r="CC37" s="74">
        <f t="shared" si="39"/>
        <v>7787965.9912</v>
      </c>
      <c r="CD37" s="74">
        <f t="shared" si="39"/>
        <v>7657984</v>
      </c>
      <c r="CE37" s="74">
        <f t="shared" si="39"/>
        <v>7268116</v>
      </c>
      <c r="CG37" s="117">
        <f t="shared" si="40"/>
        <v>8047852</v>
      </c>
      <c r="CH37" s="117">
        <f t="shared" si="41"/>
        <v>8047852</v>
      </c>
      <c r="CI37" s="117">
        <f t="shared" si="41"/>
        <v>8047852</v>
      </c>
      <c r="CJ37" s="117">
        <f t="shared" si="41"/>
        <v>8047852</v>
      </c>
      <c r="CK37" s="117">
        <f t="shared" si="41"/>
        <v>8047852</v>
      </c>
      <c r="CL37" s="117">
        <f t="shared" si="41"/>
        <v>8047852</v>
      </c>
      <c r="CM37" s="117">
        <f t="shared" si="41"/>
        <v>8047852</v>
      </c>
      <c r="CN37" s="117">
        <f t="shared" si="41"/>
        <v>8047852</v>
      </c>
    </row>
    <row r="38" spans="1:92" x14ac:dyDescent="0.2">
      <c r="A38" s="6" t="s">
        <v>179</v>
      </c>
      <c r="B38" s="6"/>
      <c r="C38" s="40"/>
      <c r="D38" s="40"/>
      <c r="E38" s="40"/>
      <c r="F38" s="2">
        <v>5</v>
      </c>
      <c r="G38">
        <v>0</v>
      </c>
      <c r="H38" s="6">
        <v>12</v>
      </c>
      <c r="I38" s="2" t="s">
        <v>196</v>
      </c>
      <c r="J38" s="60"/>
      <c r="K38" s="123">
        <v>679.37</v>
      </c>
      <c r="L38"/>
      <c r="M38" s="121">
        <v>132</v>
      </c>
      <c r="N38" s="64">
        <f t="shared" si="6"/>
        <v>39.6</v>
      </c>
      <c r="O38" s="64">
        <f t="shared" si="7"/>
        <v>407.62</v>
      </c>
      <c r="P38" s="64">
        <f t="shared" si="8"/>
        <v>0</v>
      </c>
      <c r="Q38" s="64">
        <f t="shared" si="9"/>
        <v>0</v>
      </c>
      <c r="R38" s="65">
        <f t="shared" si="10"/>
        <v>0.19</v>
      </c>
      <c r="S38" s="65">
        <f t="shared" si="11"/>
        <v>0</v>
      </c>
      <c r="T38" s="64">
        <f t="shared" si="12"/>
        <v>0</v>
      </c>
      <c r="U38" s="64">
        <f t="shared" si="13"/>
        <v>0</v>
      </c>
      <c r="V38" s="124">
        <v>4</v>
      </c>
      <c r="W38" s="64">
        <f t="shared" si="14"/>
        <v>1</v>
      </c>
      <c r="X38" s="27">
        <f t="shared" si="15"/>
        <v>39.6</v>
      </c>
      <c r="Y38" s="11">
        <f t="shared" si="16"/>
        <v>719.97</v>
      </c>
      <c r="Z38" s="61">
        <v>850380909</v>
      </c>
      <c r="AA38" s="63">
        <v>4848</v>
      </c>
      <c r="AB38" s="27">
        <f t="shared" si="17"/>
        <v>175408.6</v>
      </c>
      <c r="AC38" s="10">
        <f t="shared" si="18"/>
        <v>0.63664399999999999</v>
      </c>
      <c r="AD38" s="63">
        <v>124861</v>
      </c>
      <c r="AE38" s="10">
        <f t="shared" si="19"/>
        <v>0.85903399999999996</v>
      </c>
      <c r="AF38" s="10">
        <f t="shared" si="20"/>
        <v>0.29663899999999999</v>
      </c>
      <c r="AG38" s="66">
        <f t="shared" si="21"/>
        <v>0.29663899999999999</v>
      </c>
      <c r="AH38" s="67">
        <f t="shared" si="22"/>
        <v>0</v>
      </c>
      <c r="AI38" s="68">
        <f t="shared" si="23"/>
        <v>0.29663899999999999</v>
      </c>
      <c r="AJ38">
        <v>0</v>
      </c>
      <c r="AK38">
        <v>0</v>
      </c>
      <c r="AL38" s="26">
        <f t="shared" si="24"/>
        <v>0</v>
      </c>
      <c r="AM38">
        <v>0</v>
      </c>
      <c r="AN38">
        <v>0</v>
      </c>
      <c r="AO38" s="26">
        <f t="shared" si="25"/>
        <v>0</v>
      </c>
      <c r="AP38" s="26">
        <f t="shared" si="26"/>
        <v>2461408</v>
      </c>
      <c r="AQ38" s="26">
        <f t="shared" si="27"/>
        <v>2461408</v>
      </c>
      <c r="AR38" s="69">
        <v>2983350</v>
      </c>
      <c r="AS38" s="69">
        <f t="shared" si="42"/>
        <v>2461408</v>
      </c>
      <c r="AT38" s="63">
        <v>2683216</v>
      </c>
      <c r="AU38" s="26">
        <f t="shared" si="28"/>
        <v>221808</v>
      </c>
      <c r="AV38" s="70" t="str">
        <f t="shared" si="29"/>
        <v>No</v>
      </c>
      <c r="AW38" s="69">
        <f t="shared" si="30"/>
        <v>0</v>
      </c>
      <c r="AX38" s="71">
        <f t="shared" si="31"/>
        <v>2683216</v>
      </c>
      <c r="AY38" s="72">
        <f t="shared" si="32"/>
        <v>2683216</v>
      </c>
      <c r="AZ38" s="115">
        <f t="shared" si="33"/>
        <v>0</v>
      </c>
      <c r="BA38" s="115"/>
      <c r="BB38" s="115">
        <f t="shared" si="34"/>
        <v>12213.748399252248</v>
      </c>
      <c r="BC38" s="74"/>
      <c r="BD38" s="74"/>
      <c r="BE38" s="74">
        <f t="shared" si="35"/>
        <v>-221808</v>
      </c>
      <c r="BF38" s="74">
        <f t="shared" si="36"/>
        <v>-221808</v>
      </c>
      <c r="BG38" s="74">
        <f t="shared" si="36"/>
        <v>-190111.63679999998</v>
      </c>
      <c r="BH38" s="74">
        <f t="shared" si="36"/>
        <v>-158420.0269454401</v>
      </c>
      <c r="BI38" s="74">
        <f t="shared" si="36"/>
        <v>-126736.02155635227</v>
      </c>
      <c r="BJ38" s="74">
        <f t="shared" si="36"/>
        <v>-95052.016167264432</v>
      </c>
      <c r="BK38" s="74">
        <f t="shared" si="36"/>
        <v>-63371.179178715218</v>
      </c>
      <c r="BL38" s="74">
        <f t="shared" si="36"/>
        <v>-31685.589589357376</v>
      </c>
      <c r="BO38" s="116">
        <f t="shared" si="37"/>
        <v>0</v>
      </c>
      <c r="BP38" s="116">
        <f t="shared" si="37"/>
        <v>-31696.3632</v>
      </c>
      <c r="BQ38" s="116">
        <f t="shared" si="37"/>
        <v>-31691.609854559993</v>
      </c>
      <c r="BR38" s="116">
        <f t="shared" si="37"/>
        <v>-31684.005389088023</v>
      </c>
      <c r="BS38" s="116">
        <f t="shared" si="37"/>
        <v>-31684.005389088066</v>
      </c>
      <c r="BT38" s="116">
        <f t="shared" si="37"/>
        <v>-31680.836988549232</v>
      </c>
      <c r="BU38" s="116">
        <f t="shared" si="37"/>
        <v>-31685.589589357609</v>
      </c>
      <c r="BV38" s="116">
        <f t="shared" si="37"/>
        <v>-31685.589589357376</v>
      </c>
      <c r="BX38" s="74">
        <f t="shared" si="38"/>
        <v>2683216</v>
      </c>
      <c r="BY38" s="74">
        <f t="shared" si="39"/>
        <v>2651519.6368</v>
      </c>
      <c r="BZ38" s="74">
        <f t="shared" si="39"/>
        <v>2619828.0269454401</v>
      </c>
      <c r="CA38" s="74">
        <f t="shared" si="39"/>
        <v>2588144.0215563523</v>
      </c>
      <c r="CB38" s="74">
        <f t="shared" si="39"/>
        <v>2556460.0161672644</v>
      </c>
      <c r="CC38" s="74">
        <f t="shared" si="39"/>
        <v>2524779.1791787152</v>
      </c>
      <c r="CD38" s="74">
        <f t="shared" si="39"/>
        <v>2493093.5895893574</v>
      </c>
      <c r="CE38" s="74">
        <f t="shared" si="39"/>
        <v>2461408</v>
      </c>
      <c r="CG38" s="117">
        <f t="shared" si="40"/>
        <v>2683216</v>
      </c>
      <c r="CH38" s="117">
        <f t="shared" si="41"/>
        <v>2651519.6368</v>
      </c>
      <c r="CI38" s="117">
        <f t="shared" si="41"/>
        <v>2619828.0269454401</v>
      </c>
      <c r="CJ38" s="117">
        <f t="shared" si="41"/>
        <v>2588144.0215563523</v>
      </c>
      <c r="CK38" s="117">
        <f t="shared" si="41"/>
        <v>2556460.0161672644</v>
      </c>
      <c r="CL38" s="117">
        <f t="shared" si="41"/>
        <v>2524779.1791787152</v>
      </c>
      <c r="CM38" s="117">
        <f t="shared" si="41"/>
        <v>2493093.5895893574</v>
      </c>
      <c r="CN38" s="117">
        <f t="shared" si="41"/>
        <v>2461408</v>
      </c>
    </row>
    <row r="39" spans="1:92" x14ac:dyDescent="0.2">
      <c r="A39" s="6" t="s">
        <v>183</v>
      </c>
      <c r="B39" s="6"/>
      <c r="C39" s="40"/>
      <c r="D39" s="40"/>
      <c r="E39" s="40"/>
      <c r="F39" s="2">
        <v>7</v>
      </c>
      <c r="G39">
        <v>0</v>
      </c>
      <c r="H39" s="6">
        <v>13</v>
      </c>
      <c r="I39" s="2" t="s">
        <v>197</v>
      </c>
      <c r="J39" s="60"/>
      <c r="K39" s="123">
        <v>254.33</v>
      </c>
      <c r="L39"/>
      <c r="M39" s="121">
        <v>83</v>
      </c>
      <c r="N39" s="64">
        <f t="shared" si="6"/>
        <v>24.9</v>
      </c>
      <c r="O39" s="64">
        <f t="shared" si="7"/>
        <v>152.6</v>
      </c>
      <c r="P39" s="64">
        <f t="shared" si="8"/>
        <v>0</v>
      </c>
      <c r="Q39" s="64">
        <f t="shared" si="9"/>
        <v>0</v>
      </c>
      <c r="R39" s="65">
        <f t="shared" si="10"/>
        <v>0.33</v>
      </c>
      <c r="S39" s="65">
        <f t="shared" si="11"/>
        <v>0</v>
      </c>
      <c r="T39" s="64">
        <f t="shared" si="12"/>
        <v>0</v>
      </c>
      <c r="U39" s="64">
        <f t="shared" si="13"/>
        <v>0</v>
      </c>
      <c r="V39" s="124">
        <v>3</v>
      </c>
      <c r="W39" s="64">
        <f t="shared" si="14"/>
        <v>0.75</v>
      </c>
      <c r="X39" s="27">
        <f t="shared" si="15"/>
        <v>24.9</v>
      </c>
      <c r="Y39" s="11">
        <f t="shared" si="16"/>
        <v>279.98</v>
      </c>
      <c r="Z39" s="61">
        <v>538968153.33000004</v>
      </c>
      <c r="AA39" s="63">
        <v>2373</v>
      </c>
      <c r="AB39" s="27">
        <f t="shared" si="17"/>
        <v>227125.22</v>
      </c>
      <c r="AC39" s="10">
        <f t="shared" si="18"/>
        <v>0.824349</v>
      </c>
      <c r="AD39" s="63">
        <v>110250</v>
      </c>
      <c r="AE39" s="10">
        <f t="shared" si="19"/>
        <v>0.75851199999999996</v>
      </c>
      <c r="AF39" s="10">
        <f t="shared" si="20"/>
        <v>0.19540199999999999</v>
      </c>
      <c r="AG39" s="66">
        <f t="shared" si="21"/>
        <v>0.19540199999999999</v>
      </c>
      <c r="AH39" s="67">
        <f t="shared" si="22"/>
        <v>0</v>
      </c>
      <c r="AI39" s="68">
        <f t="shared" si="23"/>
        <v>0.19540199999999999</v>
      </c>
      <c r="AJ39">
        <v>0</v>
      </c>
      <c r="AK39">
        <v>0</v>
      </c>
      <c r="AL39" s="26">
        <f t="shared" si="24"/>
        <v>0</v>
      </c>
      <c r="AM39">
        <v>33</v>
      </c>
      <c r="AN39">
        <v>4</v>
      </c>
      <c r="AO39" s="26">
        <f t="shared" si="25"/>
        <v>13200</v>
      </c>
      <c r="AP39" s="26">
        <f t="shared" si="26"/>
        <v>630517</v>
      </c>
      <c r="AQ39" s="26">
        <f t="shared" si="27"/>
        <v>643717</v>
      </c>
      <c r="AR39" s="69">
        <v>1223830</v>
      </c>
      <c r="AS39" s="69">
        <f t="shared" si="42"/>
        <v>643717</v>
      </c>
      <c r="AT39" s="63">
        <v>1190095</v>
      </c>
      <c r="AU39" s="26">
        <f t="shared" si="28"/>
        <v>546378</v>
      </c>
      <c r="AV39" s="70" t="str">
        <f t="shared" si="29"/>
        <v>No</v>
      </c>
      <c r="AW39" s="69">
        <f t="shared" si="30"/>
        <v>0</v>
      </c>
      <c r="AX39" s="71">
        <f t="shared" si="31"/>
        <v>1190095</v>
      </c>
      <c r="AY39" s="72">
        <f t="shared" si="32"/>
        <v>1190095</v>
      </c>
      <c r="AZ39" s="115">
        <f t="shared" si="33"/>
        <v>0</v>
      </c>
      <c r="BA39" s="115"/>
      <c r="BB39" s="115">
        <f t="shared" si="34"/>
        <v>12687.333385758659</v>
      </c>
      <c r="BC39" s="74"/>
      <c r="BD39" s="74"/>
      <c r="BE39" s="74">
        <f t="shared" si="35"/>
        <v>-546378</v>
      </c>
      <c r="BF39" s="74">
        <f t="shared" si="36"/>
        <v>-546378</v>
      </c>
      <c r="BG39" s="74">
        <f t="shared" si="36"/>
        <v>-468300.58379999991</v>
      </c>
      <c r="BH39" s="74">
        <f t="shared" si="36"/>
        <v>-390234.87648053991</v>
      </c>
      <c r="BI39" s="74">
        <f t="shared" si="36"/>
        <v>-312187.90118443198</v>
      </c>
      <c r="BJ39" s="74">
        <f t="shared" si="36"/>
        <v>-234140.92588832392</v>
      </c>
      <c r="BK39" s="74">
        <f t="shared" si="36"/>
        <v>-156101.75528974552</v>
      </c>
      <c r="BL39" s="74">
        <f t="shared" si="36"/>
        <v>-78050.877644872759</v>
      </c>
      <c r="BO39" s="116">
        <f t="shared" si="37"/>
        <v>0</v>
      </c>
      <c r="BP39" s="116">
        <f t="shared" si="37"/>
        <v>-78077.416199999992</v>
      </c>
      <c r="BQ39" s="116">
        <f t="shared" si="37"/>
        <v>-78065.70731945998</v>
      </c>
      <c r="BR39" s="116">
        <f t="shared" si="37"/>
        <v>-78046.975296107979</v>
      </c>
      <c r="BS39" s="116">
        <f t="shared" si="37"/>
        <v>-78046.975296107994</v>
      </c>
      <c r="BT39" s="116">
        <f t="shared" si="37"/>
        <v>-78039.170598578363</v>
      </c>
      <c r="BU39" s="116">
        <f t="shared" si="37"/>
        <v>-78050.877644872759</v>
      </c>
      <c r="BV39" s="116">
        <f t="shared" si="37"/>
        <v>-78050.877644872759</v>
      </c>
      <c r="BX39" s="74">
        <f t="shared" si="38"/>
        <v>1190095</v>
      </c>
      <c r="BY39" s="74">
        <f t="shared" si="39"/>
        <v>1112017.5837999999</v>
      </c>
      <c r="BZ39" s="74">
        <f t="shared" si="39"/>
        <v>1033951.8764805399</v>
      </c>
      <c r="CA39" s="74">
        <f t="shared" si="39"/>
        <v>955904.90118443198</v>
      </c>
      <c r="CB39" s="74">
        <f t="shared" si="39"/>
        <v>877857.92588832392</v>
      </c>
      <c r="CC39" s="74">
        <f t="shared" si="39"/>
        <v>799818.75528974552</v>
      </c>
      <c r="CD39" s="74">
        <f t="shared" si="39"/>
        <v>721767.87764487276</v>
      </c>
      <c r="CE39" s="74">
        <f t="shared" si="39"/>
        <v>643717</v>
      </c>
      <c r="CG39" s="117">
        <f t="shared" si="40"/>
        <v>1190095</v>
      </c>
      <c r="CH39" s="117">
        <f t="shared" si="41"/>
        <v>1112017.5837999999</v>
      </c>
      <c r="CI39" s="117">
        <f t="shared" si="41"/>
        <v>1033951.8764805399</v>
      </c>
      <c r="CJ39" s="117">
        <f t="shared" si="41"/>
        <v>955904.90118443198</v>
      </c>
      <c r="CK39" s="117">
        <f t="shared" si="41"/>
        <v>877857.92588832392</v>
      </c>
      <c r="CL39" s="117">
        <f t="shared" si="41"/>
        <v>799818.75528974552</v>
      </c>
      <c r="CM39" s="117">
        <f t="shared" si="41"/>
        <v>721767.87764487276</v>
      </c>
      <c r="CN39" s="117">
        <f t="shared" si="41"/>
        <v>643717</v>
      </c>
    </row>
    <row r="40" spans="1:92" x14ac:dyDescent="0.2">
      <c r="A40" s="6" t="s">
        <v>189</v>
      </c>
      <c r="B40" s="6"/>
      <c r="C40" s="40"/>
      <c r="D40" s="40"/>
      <c r="E40" s="40"/>
      <c r="F40" s="2">
        <v>4</v>
      </c>
      <c r="G40">
        <v>0</v>
      </c>
      <c r="H40" s="6">
        <v>14</v>
      </c>
      <c r="I40" s="2" t="s">
        <v>198</v>
      </c>
      <c r="J40" s="60"/>
      <c r="K40" s="123">
        <v>2591.44</v>
      </c>
      <c r="L40"/>
      <c r="M40" s="121">
        <v>940</v>
      </c>
      <c r="N40" s="64">
        <f t="shared" si="6"/>
        <v>282</v>
      </c>
      <c r="O40" s="64">
        <f t="shared" si="7"/>
        <v>1554.86</v>
      </c>
      <c r="P40" s="64">
        <f t="shared" si="8"/>
        <v>0</v>
      </c>
      <c r="Q40" s="64">
        <f t="shared" si="9"/>
        <v>0</v>
      </c>
      <c r="R40" s="65">
        <f t="shared" si="10"/>
        <v>0.36</v>
      </c>
      <c r="S40" s="65">
        <f t="shared" si="11"/>
        <v>0</v>
      </c>
      <c r="T40" s="64">
        <f t="shared" si="12"/>
        <v>0</v>
      </c>
      <c r="U40" s="64">
        <f t="shared" si="13"/>
        <v>0</v>
      </c>
      <c r="V40" s="124">
        <v>191</v>
      </c>
      <c r="W40" s="64">
        <f t="shared" si="14"/>
        <v>47.75</v>
      </c>
      <c r="X40" s="27">
        <f t="shared" si="15"/>
        <v>282</v>
      </c>
      <c r="Y40" s="11">
        <f t="shared" si="16"/>
        <v>2921.19</v>
      </c>
      <c r="Z40" s="61">
        <v>8147690499</v>
      </c>
      <c r="AA40" s="63">
        <v>28090</v>
      </c>
      <c r="AB40" s="27">
        <f t="shared" si="17"/>
        <v>290056.62</v>
      </c>
      <c r="AC40" s="10">
        <f t="shared" si="18"/>
        <v>1.0527569999999999</v>
      </c>
      <c r="AD40" s="63">
        <v>97223</v>
      </c>
      <c r="AE40" s="10">
        <f t="shared" si="19"/>
        <v>0.66888700000000001</v>
      </c>
      <c r="AF40" s="10">
        <f t="shared" si="20"/>
        <v>6.2404000000000001E-2</v>
      </c>
      <c r="AG40" s="66">
        <f t="shared" si="21"/>
        <v>6.2404000000000001E-2</v>
      </c>
      <c r="AH40" s="67">
        <f t="shared" si="22"/>
        <v>0</v>
      </c>
      <c r="AI40" s="68">
        <f t="shared" si="23"/>
        <v>6.2404000000000001E-2</v>
      </c>
      <c r="AJ40">
        <v>0</v>
      </c>
      <c r="AK40">
        <v>0</v>
      </c>
      <c r="AL40" s="26">
        <f t="shared" si="24"/>
        <v>0</v>
      </c>
      <c r="AM40">
        <v>0</v>
      </c>
      <c r="AN40">
        <v>0</v>
      </c>
      <c r="AO40" s="26">
        <f t="shared" si="25"/>
        <v>0</v>
      </c>
      <c r="AP40" s="26">
        <f t="shared" si="26"/>
        <v>2100938</v>
      </c>
      <c r="AQ40" s="26">
        <f t="shared" si="27"/>
        <v>2100938</v>
      </c>
      <c r="AR40" s="69">
        <v>2211848</v>
      </c>
      <c r="AS40" s="69">
        <f t="shared" si="42"/>
        <v>2100938</v>
      </c>
      <c r="AT40" s="63">
        <v>3772866</v>
      </c>
      <c r="AU40" s="26">
        <f t="shared" si="28"/>
        <v>1671928</v>
      </c>
      <c r="AV40" s="70" t="str">
        <f t="shared" si="29"/>
        <v>No</v>
      </c>
      <c r="AW40" s="69">
        <f t="shared" si="30"/>
        <v>0</v>
      </c>
      <c r="AX40" s="71">
        <f t="shared" si="31"/>
        <v>3772866</v>
      </c>
      <c r="AY40" s="72">
        <f t="shared" si="32"/>
        <v>3772866</v>
      </c>
      <c r="AZ40" s="115">
        <f t="shared" si="33"/>
        <v>0</v>
      </c>
      <c r="BA40" s="115"/>
      <c r="BB40" s="115">
        <f t="shared" si="34"/>
        <v>12991.508485629611</v>
      </c>
      <c r="BC40" s="74"/>
      <c r="BD40" s="74"/>
      <c r="BE40" s="74">
        <f t="shared" si="35"/>
        <v>-1671928</v>
      </c>
      <c r="BF40" s="74">
        <f t="shared" si="36"/>
        <v>-1671928</v>
      </c>
      <c r="BG40" s="74">
        <f t="shared" si="36"/>
        <v>-1433009.4887999999</v>
      </c>
      <c r="BH40" s="74">
        <f t="shared" si="36"/>
        <v>-1194126.80701704</v>
      </c>
      <c r="BI40" s="74">
        <f t="shared" si="36"/>
        <v>-955301.44561363198</v>
      </c>
      <c r="BJ40" s="74">
        <f t="shared" si="36"/>
        <v>-716476.08421022398</v>
      </c>
      <c r="BK40" s="74">
        <f t="shared" si="36"/>
        <v>-477674.60534295626</v>
      </c>
      <c r="BL40" s="74">
        <f t="shared" si="36"/>
        <v>-238837.30267147813</v>
      </c>
      <c r="BO40" s="116">
        <f t="shared" si="37"/>
        <v>0</v>
      </c>
      <c r="BP40" s="116">
        <f t="shared" si="37"/>
        <v>-238918.51120000001</v>
      </c>
      <c r="BQ40" s="116">
        <f t="shared" si="37"/>
        <v>-238882.68178295996</v>
      </c>
      <c r="BR40" s="116">
        <f t="shared" si="37"/>
        <v>-238825.36140340799</v>
      </c>
      <c r="BS40" s="116">
        <f t="shared" si="37"/>
        <v>-238825.36140340799</v>
      </c>
      <c r="BT40" s="116">
        <f t="shared" si="37"/>
        <v>-238801.47886726764</v>
      </c>
      <c r="BU40" s="116">
        <f t="shared" si="37"/>
        <v>-238837.30267147813</v>
      </c>
      <c r="BV40" s="116">
        <f t="shared" si="37"/>
        <v>-238837.30267147813</v>
      </c>
      <c r="BX40" s="74">
        <f t="shared" si="38"/>
        <v>3772866</v>
      </c>
      <c r="BY40" s="74">
        <f t="shared" si="39"/>
        <v>3533947.4887999999</v>
      </c>
      <c r="BZ40" s="74">
        <f t="shared" si="39"/>
        <v>3295064.80701704</v>
      </c>
      <c r="CA40" s="74">
        <f t="shared" si="39"/>
        <v>3056239.445613632</v>
      </c>
      <c r="CB40" s="74">
        <f t="shared" si="39"/>
        <v>2817414.084210224</v>
      </c>
      <c r="CC40" s="74">
        <f t="shared" si="39"/>
        <v>2578612.6053429563</v>
      </c>
      <c r="CD40" s="74">
        <f t="shared" si="39"/>
        <v>2339775.3026714781</v>
      </c>
      <c r="CE40" s="74">
        <f t="shared" si="39"/>
        <v>2100938</v>
      </c>
      <c r="CG40" s="117">
        <f t="shared" si="40"/>
        <v>3772866</v>
      </c>
      <c r="CH40" s="117">
        <f t="shared" si="41"/>
        <v>3533947.4887999999</v>
      </c>
      <c r="CI40" s="117">
        <f t="shared" si="41"/>
        <v>3295064.80701704</v>
      </c>
      <c r="CJ40" s="117">
        <f t="shared" si="41"/>
        <v>3056239.445613632</v>
      </c>
      <c r="CK40" s="117">
        <f t="shared" si="41"/>
        <v>2817414.084210224</v>
      </c>
      <c r="CL40" s="117">
        <f t="shared" si="41"/>
        <v>2578612.6053429563</v>
      </c>
      <c r="CM40" s="117">
        <f t="shared" si="41"/>
        <v>2339775.3026714781</v>
      </c>
      <c r="CN40" s="117">
        <f t="shared" si="41"/>
        <v>2100938</v>
      </c>
    </row>
    <row r="41" spans="1:92" x14ac:dyDescent="0.2">
      <c r="A41" s="6" t="s">
        <v>199</v>
      </c>
      <c r="B41" s="6">
        <v>1</v>
      </c>
      <c r="C41" s="40">
        <v>1</v>
      </c>
      <c r="D41" s="40">
        <v>0</v>
      </c>
      <c r="E41" s="40">
        <v>1</v>
      </c>
      <c r="F41" s="2">
        <v>10</v>
      </c>
      <c r="G41">
        <v>5</v>
      </c>
      <c r="H41" s="6">
        <v>15</v>
      </c>
      <c r="I41" s="2" t="s">
        <v>200</v>
      </c>
      <c r="J41" s="60"/>
      <c r="K41" s="123">
        <v>19751.77</v>
      </c>
      <c r="L41"/>
      <c r="M41" s="121">
        <v>17254</v>
      </c>
      <c r="N41" s="64">
        <f t="shared" si="6"/>
        <v>5176.2</v>
      </c>
      <c r="O41" s="64">
        <f t="shared" si="7"/>
        <v>11851.06</v>
      </c>
      <c r="P41" s="64">
        <f t="shared" si="8"/>
        <v>5402.9400000000005</v>
      </c>
      <c r="Q41" s="64">
        <f t="shared" si="9"/>
        <v>810.44</v>
      </c>
      <c r="R41" s="65">
        <f t="shared" si="10"/>
        <v>0.87</v>
      </c>
      <c r="S41" s="65">
        <f t="shared" si="11"/>
        <v>0.27</v>
      </c>
      <c r="T41" s="64">
        <f t="shared" si="12"/>
        <v>5332.98</v>
      </c>
      <c r="U41" s="64">
        <f t="shared" si="13"/>
        <v>799.95</v>
      </c>
      <c r="V41" s="124">
        <v>6263</v>
      </c>
      <c r="W41" s="64">
        <f t="shared" si="14"/>
        <v>1565.75</v>
      </c>
      <c r="X41" s="27">
        <f t="shared" si="15"/>
        <v>5176.2</v>
      </c>
      <c r="Y41" s="11">
        <f t="shared" si="16"/>
        <v>27304.16</v>
      </c>
      <c r="Z41" s="61">
        <v>16576284644.33</v>
      </c>
      <c r="AA41" s="63">
        <v>148012</v>
      </c>
      <c r="AB41" s="27">
        <f t="shared" si="17"/>
        <v>111992.84</v>
      </c>
      <c r="AC41" s="10">
        <f t="shared" si="18"/>
        <v>0.40647699999999998</v>
      </c>
      <c r="AD41" s="63">
        <v>56584</v>
      </c>
      <c r="AE41" s="10">
        <f t="shared" si="19"/>
        <v>0.38929399999999997</v>
      </c>
      <c r="AF41" s="10">
        <f t="shared" si="20"/>
        <v>0.59867800000000004</v>
      </c>
      <c r="AG41" s="66">
        <f t="shared" si="21"/>
        <v>0.59867800000000004</v>
      </c>
      <c r="AH41" s="67">
        <f t="shared" si="22"/>
        <v>0.06</v>
      </c>
      <c r="AI41" s="68">
        <f t="shared" si="23"/>
        <v>0.6586780000000001</v>
      </c>
      <c r="AJ41">
        <v>0</v>
      </c>
      <c r="AK41">
        <v>0</v>
      </c>
      <c r="AL41" s="26">
        <f t="shared" si="24"/>
        <v>0</v>
      </c>
      <c r="AM41">
        <v>0</v>
      </c>
      <c r="AN41">
        <v>0</v>
      </c>
      <c r="AO41" s="26">
        <f t="shared" si="25"/>
        <v>0</v>
      </c>
      <c r="AP41" s="26">
        <f t="shared" si="26"/>
        <v>207273085</v>
      </c>
      <c r="AQ41" s="26">
        <f t="shared" si="27"/>
        <v>207273085</v>
      </c>
      <c r="AR41" s="69">
        <v>181105390</v>
      </c>
      <c r="AS41" s="69">
        <f t="shared" si="42"/>
        <v>212796357</v>
      </c>
      <c r="AT41" s="63">
        <v>212796357</v>
      </c>
      <c r="AU41" s="26">
        <f t="shared" si="28"/>
        <v>5523272</v>
      </c>
      <c r="AV41" s="70" t="str">
        <f t="shared" si="29"/>
        <v>No</v>
      </c>
      <c r="AW41" s="69">
        <f t="shared" si="30"/>
        <v>0</v>
      </c>
      <c r="AX41" s="71">
        <f t="shared" si="31"/>
        <v>212796357</v>
      </c>
      <c r="AY41" s="72">
        <f t="shared" si="32"/>
        <v>212796357</v>
      </c>
      <c r="AZ41" s="115">
        <f t="shared" si="33"/>
        <v>0</v>
      </c>
      <c r="BA41" s="115"/>
      <c r="BB41" s="115">
        <f t="shared" si="34"/>
        <v>15931.759229679163</v>
      </c>
      <c r="BC41" s="74"/>
      <c r="BD41" s="74"/>
      <c r="BE41" s="74">
        <f t="shared" si="35"/>
        <v>-5523272</v>
      </c>
      <c r="BF41" s="74">
        <f t="shared" si="36"/>
        <v>-5523272</v>
      </c>
      <c r="BG41" s="74">
        <f t="shared" si="36"/>
        <v>-5523272</v>
      </c>
      <c r="BH41" s="74">
        <f t="shared" si="36"/>
        <v>-5523272</v>
      </c>
      <c r="BI41" s="74">
        <f t="shared" si="36"/>
        <v>-5523272</v>
      </c>
      <c r="BJ41" s="74">
        <f t="shared" si="36"/>
        <v>-5523272</v>
      </c>
      <c r="BK41" s="74">
        <f t="shared" si="36"/>
        <v>-5523272</v>
      </c>
      <c r="BL41" s="74">
        <f t="shared" si="36"/>
        <v>-5523272</v>
      </c>
      <c r="BO41" s="116">
        <f t="shared" si="37"/>
        <v>0</v>
      </c>
      <c r="BP41" s="116">
        <f t="shared" si="37"/>
        <v>-789275.56880000001</v>
      </c>
      <c r="BQ41" s="116">
        <f t="shared" si="37"/>
        <v>-920729.44239999994</v>
      </c>
      <c r="BR41" s="116">
        <f t="shared" si="37"/>
        <v>-1104654.4000000001</v>
      </c>
      <c r="BS41" s="116">
        <f t="shared" si="37"/>
        <v>-1380818</v>
      </c>
      <c r="BT41" s="116">
        <f t="shared" si="37"/>
        <v>-1840906.5575999999</v>
      </c>
      <c r="BU41" s="116">
        <f t="shared" si="37"/>
        <v>-2761636</v>
      </c>
      <c r="BV41" s="116">
        <f t="shared" si="37"/>
        <v>-5523272</v>
      </c>
      <c r="BX41" s="74">
        <f t="shared" si="38"/>
        <v>212796357</v>
      </c>
      <c r="BY41" s="74">
        <f t="shared" si="39"/>
        <v>212007081.4312</v>
      </c>
      <c r="BZ41" s="74">
        <f t="shared" si="39"/>
        <v>211875627.55759999</v>
      </c>
      <c r="CA41" s="74">
        <f t="shared" si="39"/>
        <v>211691702.59999999</v>
      </c>
      <c r="CB41" s="74">
        <f t="shared" si="39"/>
        <v>211415539</v>
      </c>
      <c r="CC41" s="74">
        <f t="shared" si="39"/>
        <v>210955450.44240001</v>
      </c>
      <c r="CD41" s="74">
        <f t="shared" si="39"/>
        <v>210034721</v>
      </c>
      <c r="CE41" s="74">
        <f t="shared" si="39"/>
        <v>207273085</v>
      </c>
      <c r="CG41" s="117">
        <f t="shared" si="40"/>
        <v>212796357</v>
      </c>
      <c r="CH41" s="117">
        <f t="shared" si="41"/>
        <v>212796357</v>
      </c>
      <c r="CI41" s="117">
        <f t="shared" si="41"/>
        <v>212796357</v>
      </c>
      <c r="CJ41" s="117">
        <f t="shared" si="41"/>
        <v>212796357</v>
      </c>
      <c r="CK41" s="117">
        <f t="shared" si="41"/>
        <v>212796357</v>
      </c>
      <c r="CL41" s="117">
        <f t="shared" si="41"/>
        <v>212796357</v>
      </c>
      <c r="CM41" s="117">
        <f t="shared" si="41"/>
        <v>212796357</v>
      </c>
      <c r="CN41" s="117">
        <f t="shared" si="41"/>
        <v>212796357</v>
      </c>
    </row>
    <row r="42" spans="1:92" x14ac:dyDescent="0.2">
      <c r="A42" s="6" t="s">
        <v>179</v>
      </c>
      <c r="B42" s="6"/>
      <c r="C42" s="40"/>
      <c r="D42" s="40"/>
      <c r="E42" s="40"/>
      <c r="F42" s="2">
        <v>2</v>
      </c>
      <c r="G42">
        <v>0</v>
      </c>
      <c r="H42" s="6">
        <v>16</v>
      </c>
      <c r="I42" s="2" t="s">
        <v>201</v>
      </c>
      <c r="J42" s="60"/>
      <c r="K42" s="123">
        <v>133.88</v>
      </c>
      <c r="L42"/>
      <c r="M42" s="121">
        <v>19</v>
      </c>
      <c r="N42" s="64">
        <f t="shared" si="6"/>
        <v>5.7</v>
      </c>
      <c r="O42" s="64">
        <f t="shared" si="7"/>
        <v>80.33</v>
      </c>
      <c r="P42" s="64">
        <f t="shared" si="8"/>
        <v>0</v>
      </c>
      <c r="Q42" s="64">
        <f t="shared" si="9"/>
        <v>0</v>
      </c>
      <c r="R42" s="65">
        <f t="shared" si="10"/>
        <v>0.14000000000000001</v>
      </c>
      <c r="S42" s="65">
        <f t="shared" si="11"/>
        <v>0</v>
      </c>
      <c r="T42" s="64">
        <f t="shared" si="12"/>
        <v>0</v>
      </c>
      <c r="U42" s="64">
        <f t="shared" si="13"/>
        <v>0</v>
      </c>
      <c r="V42" s="124">
        <v>1</v>
      </c>
      <c r="W42" s="64">
        <f t="shared" si="14"/>
        <v>0.25</v>
      </c>
      <c r="X42" s="27">
        <f t="shared" si="15"/>
        <v>5.7</v>
      </c>
      <c r="Y42" s="11">
        <f t="shared" si="16"/>
        <v>139.82999999999998</v>
      </c>
      <c r="Z42" s="61">
        <v>750144775</v>
      </c>
      <c r="AA42" s="63">
        <v>1670</v>
      </c>
      <c r="AB42" s="27">
        <f t="shared" si="17"/>
        <v>449188.49</v>
      </c>
      <c r="AC42" s="10">
        <f t="shared" si="18"/>
        <v>1.630325</v>
      </c>
      <c r="AD42" s="63">
        <v>156682</v>
      </c>
      <c r="AE42" s="10">
        <f t="shared" si="19"/>
        <v>1.07796</v>
      </c>
      <c r="AF42" s="10">
        <f t="shared" si="20"/>
        <v>-0.46461599999999997</v>
      </c>
      <c r="AG42" s="66">
        <f t="shared" si="21"/>
        <v>0.01</v>
      </c>
      <c r="AH42" s="67">
        <f t="shared" si="22"/>
        <v>0</v>
      </c>
      <c r="AI42" s="68">
        <f t="shared" si="23"/>
        <v>0.01</v>
      </c>
      <c r="AJ42">
        <v>155</v>
      </c>
      <c r="AK42">
        <v>13</v>
      </c>
      <c r="AL42" s="26">
        <f t="shared" si="24"/>
        <v>201500</v>
      </c>
      <c r="AM42">
        <v>0</v>
      </c>
      <c r="AN42">
        <v>0</v>
      </c>
      <c r="AO42" s="26">
        <f t="shared" si="25"/>
        <v>0</v>
      </c>
      <c r="AP42" s="26">
        <f t="shared" si="26"/>
        <v>16115</v>
      </c>
      <c r="AQ42" s="26">
        <f t="shared" si="27"/>
        <v>217615</v>
      </c>
      <c r="AR42" s="69">
        <v>23014</v>
      </c>
      <c r="AS42" s="69">
        <f t="shared" si="42"/>
        <v>217615</v>
      </c>
      <c r="AT42" s="63">
        <v>187715</v>
      </c>
      <c r="AU42" s="26">
        <f t="shared" si="28"/>
        <v>29900</v>
      </c>
      <c r="AV42" s="70" t="str">
        <f t="shared" si="29"/>
        <v>Yes</v>
      </c>
      <c r="AW42" s="69">
        <f t="shared" si="30"/>
        <v>29900</v>
      </c>
      <c r="AX42" s="71">
        <f t="shared" si="31"/>
        <v>217615</v>
      </c>
      <c r="AY42" s="72">
        <f t="shared" si="32"/>
        <v>217615</v>
      </c>
      <c r="AZ42" s="115">
        <f t="shared" si="33"/>
        <v>29900</v>
      </c>
      <c r="BA42" s="115"/>
      <c r="BB42" s="115">
        <f t="shared" si="34"/>
        <v>12037.203092321481</v>
      </c>
      <c r="BC42" s="74"/>
      <c r="BD42" s="74"/>
      <c r="BE42" s="74">
        <f t="shared" si="35"/>
        <v>0</v>
      </c>
      <c r="BF42" s="74">
        <f t="shared" si="36"/>
        <v>0</v>
      </c>
      <c r="BG42" s="74">
        <f t="shared" si="36"/>
        <v>0</v>
      </c>
      <c r="BH42" s="74">
        <f t="shared" si="36"/>
        <v>0</v>
      </c>
      <c r="BI42" s="74">
        <f t="shared" si="36"/>
        <v>0</v>
      </c>
      <c r="BJ42" s="74">
        <f t="shared" si="36"/>
        <v>0</v>
      </c>
      <c r="BK42" s="74">
        <f t="shared" si="36"/>
        <v>0</v>
      </c>
      <c r="BL42" s="74">
        <f t="shared" si="36"/>
        <v>0</v>
      </c>
      <c r="BO42" s="116">
        <f t="shared" si="37"/>
        <v>0</v>
      </c>
      <c r="BP42" s="116">
        <f t="shared" si="37"/>
        <v>0</v>
      </c>
      <c r="BQ42" s="116">
        <f t="shared" si="37"/>
        <v>0</v>
      </c>
      <c r="BR42" s="116">
        <f t="shared" si="37"/>
        <v>0</v>
      </c>
      <c r="BS42" s="116">
        <f t="shared" si="37"/>
        <v>0</v>
      </c>
      <c r="BT42" s="116">
        <f t="shared" si="37"/>
        <v>0</v>
      </c>
      <c r="BU42" s="116">
        <f t="shared" si="37"/>
        <v>0</v>
      </c>
      <c r="BV42" s="116">
        <f t="shared" si="37"/>
        <v>0</v>
      </c>
      <c r="BX42" s="74">
        <f t="shared" si="38"/>
        <v>217615</v>
      </c>
      <c r="BY42" s="74">
        <f t="shared" si="39"/>
        <v>217615</v>
      </c>
      <c r="BZ42" s="74">
        <f t="shared" si="39"/>
        <v>217615</v>
      </c>
      <c r="CA42" s="74">
        <f t="shared" si="39"/>
        <v>217615</v>
      </c>
      <c r="CB42" s="74">
        <f t="shared" si="39"/>
        <v>217615</v>
      </c>
      <c r="CC42" s="74">
        <f t="shared" si="39"/>
        <v>217615</v>
      </c>
      <c r="CD42" s="74">
        <f t="shared" si="39"/>
        <v>217615</v>
      </c>
      <c r="CE42" s="74">
        <f t="shared" si="39"/>
        <v>217615</v>
      </c>
      <c r="CG42" s="117">
        <f t="shared" si="40"/>
        <v>217615</v>
      </c>
      <c r="CH42" s="117">
        <f t="shared" si="41"/>
        <v>217615</v>
      </c>
      <c r="CI42" s="117">
        <f t="shared" si="41"/>
        <v>217615</v>
      </c>
      <c r="CJ42" s="117">
        <f t="shared" si="41"/>
        <v>217615</v>
      </c>
      <c r="CK42" s="117">
        <f t="shared" si="41"/>
        <v>217615</v>
      </c>
      <c r="CL42" s="117">
        <f t="shared" si="41"/>
        <v>217615</v>
      </c>
      <c r="CM42" s="117">
        <f t="shared" si="41"/>
        <v>217615</v>
      </c>
      <c r="CN42" s="117">
        <f t="shared" si="41"/>
        <v>217615</v>
      </c>
    </row>
    <row r="43" spans="1:92" x14ac:dyDescent="0.2">
      <c r="A43" s="6" t="s">
        <v>194</v>
      </c>
      <c r="B43" s="6"/>
      <c r="C43" s="40">
        <v>1</v>
      </c>
      <c r="D43" s="40">
        <v>1</v>
      </c>
      <c r="E43" s="40"/>
      <c r="F43" s="2">
        <v>9</v>
      </c>
      <c r="G43">
        <v>19</v>
      </c>
      <c r="H43" s="6">
        <v>17</v>
      </c>
      <c r="I43" s="2" t="s">
        <v>202</v>
      </c>
      <c r="J43" s="60"/>
      <c r="K43" s="123">
        <v>7903.53</v>
      </c>
      <c r="L43"/>
      <c r="M43" s="121">
        <v>4390</v>
      </c>
      <c r="N43" s="64">
        <f t="shared" si="6"/>
        <v>1317</v>
      </c>
      <c r="O43" s="64">
        <f t="shared" si="7"/>
        <v>4742.12</v>
      </c>
      <c r="P43" s="64">
        <f t="shared" si="8"/>
        <v>0</v>
      </c>
      <c r="Q43" s="64">
        <f t="shared" si="9"/>
        <v>0</v>
      </c>
      <c r="R43" s="65">
        <f t="shared" si="10"/>
        <v>0.56000000000000005</v>
      </c>
      <c r="S43" s="65">
        <f t="shared" si="11"/>
        <v>0</v>
      </c>
      <c r="T43" s="64">
        <f t="shared" si="12"/>
        <v>0</v>
      </c>
      <c r="U43" s="64">
        <f t="shared" si="13"/>
        <v>0</v>
      </c>
      <c r="V43" s="124">
        <v>578</v>
      </c>
      <c r="W43" s="64">
        <f t="shared" si="14"/>
        <v>144.5</v>
      </c>
      <c r="X43" s="27">
        <f t="shared" si="15"/>
        <v>1317</v>
      </c>
      <c r="Y43" s="11">
        <f t="shared" si="16"/>
        <v>9365.0299999999988</v>
      </c>
      <c r="Z43" s="61">
        <v>8624253302</v>
      </c>
      <c r="AA43" s="63">
        <v>61129</v>
      </c>
      <c r="AB43" s="27">
        <f t="shared" si="17"/>
        <v>141082.85</v>
      </c>
      <c r="AC43" s="10">
        <f t="shared" si="18"/>
        <v>0.51205900000000004</v>
      </c>
      <c r="AD43" s="63">
        <v>83458</v>
      </c>
      <c r="AE43" s="10">
        <f t="shared" si="19"/>
        <v>0.57418499999999995</v>
      </c>
      <c r="AF43" s="10">
        <f t="shared" si="20"/>
        <v>0.46930300000000003</v>
      </c>
      <c r="AG43" s="66">
        <f t="shared" si="21"/>
        <v>0.46930300000000003</v>
      </c>
      <c r="AH43" s="67">
        <f t="shared" si="22"/>
        <v>0.03</v>
      </c>
      <c r="AI43" s="68">
        <f t="shared" si="23"/>
        <v>0.49930300000000005</v>
      </c>
      <c r="AJ43">
        <v>0</v>
      </c>
      <c r="AK43">
        <v>0</v>
      </c>
      <c r="AL43" s="26">
        <f t="shared" si="24"/>
        <v>0</v>
      </c>
      <c r="AM43">
        <v>0</v>
      </c>
      <c r="AN43">
        <v>0</v>
      </c>
      <c r="AO43" s="26">
        <f t="shared" si="25"/>
        <v>0</v>
      </c>
      <c r="AP43" s="26">
        <f t="shared" si="26"/>
        <v>53890757</v>
      </c>
      <c r="AQ43" s="26">
        <f t="shared" si="27"/>
        <v>53890757</v>
      </c>
      <c r="AR43" s="69">
        <v>44853676</v>
      </c>
      <c r="AS43" s="69">
        <f t="shared" si="42"/>
        <v>55102941</v>
      </c>
      <c r="AT43" s="63">
        <v>55102941</v>
      </c>
      <c r="AU43" s="26">
        <f t="shared" si="28"/>
        <v>1212184</v>
      </c>
      <c r="AV43" s="70" t="str">
        <f t="shared" si="29"/>
        <v>No</v>
      </c>
      <c r="AW43" s="69">
        <f t="shared" si="30"/>
        <v>0</v>
      </c>
      <c r="AX43" s="71">
        <f t="shared" si="31"/>
        <v>55102941</v>
      </c>
      <c r="AY43" s="72">
        <f t="shared" si="32"/>
        <v>55102941</v>
      </c>
      <c r="AZ43" s="115">
        <f t="shared" si="33"/>
        <v>0</v>
      </c>
      <c r="BA43" s="115"/>
      <c r="BB43" s="115">
        <f t="shared" si="34"/>
        <v>13656.172716495033</v>
      </c>
      <c r="BC43" s="74"/>
      <c r="BD43" s="74"/>
      <c r="BE43" s="74">
        <f t="shared" si="35"/>
        <v>-1212184</v>
      </c>
      <c r="BF43" s="74">
        <f t="shared" si="36"/>
        <v>-1212184</v>
      </c>
      <c r="BG43" s="74">
        <f t="shared" si="36"/>
        <v>-1212184</v>
      </c>
      <c r="BH43" s="74">
        <f t="shared" si="36"/>
        <v>-1212184</v>
      </c>
      <c r="BI43" s="74">
        <f t="shared" si="36"/>
        <v>-1212184</v>
      </c>
      <c r="BJ43" s="74">
        <f t="shared" si="36"/>
        <v>-1212184</v>
      </c>
      <c r="BK43" s="74">
        <f t="shared" si="36"/>
        <v>-1212184</v>
      </c>
      <c r="BL43" s="74">
        <f t="shared" si="36"/>
        <v>-1212184</v>
      </c>
      <c r="BO43" s="116">
        <f t="shared" si="37"/>
        <v>0</v>
      </c>
      <c r="BP43" s="116">
        <f t="shared" si="37"/>
        <v>-173221.09359999999</v>
      </c>
      <c r="BQ43" s="116">
        <f t="shared" si="37"/>
        <v>-202071.07279999999</v>
      </c>
      <c r="BR43" s="116">
        <f t="shared" si="37"/>
        <v>-242436.80000000002</v>
      </c>
      <c r="BS43" s="116">
        <f t="shared" si="37"/>
        <v>-303046</v>
      </c>
      <c r="BT43" s="116">
        <f t="shared" si="37"/>
        <v>-404020.92719999998</v>
      </c>
      <c r="BU43" s="116">
        <f t="shared" si="37"/>
        <v>-606092</v>
      </c>
      <c r="BV43" s="116">
        <f t="shared" si="37"/>
        <v>-1212184</v>
      </c>
      <c r="BX43" s="74">
        <f t="shared" si="38"/>
        <v>55102941</v>
      </c>
      <c r="BY43" s="74">
        <f t="shared" si="39"/>
        <v>54929719.906400003</v>
      </c>
      <c r="BZ43" s="74">
        <f t="shared" si="39"/>
        <v>54900869.927199997</v>
      </c>
      <c r="CA43" s="74">
        <f t="shared" si="39"/>
        <v>54860504.200000003</v>
      </c>
      <c r="CB43" s="74">
        <f t="shared" si="39"/>
        <v>54799895</v>
      </c>
      <c r="CC43" s="74">
        <f t="shared" si="39"/>
        <v>54698920.072800003</v>
      </c>
      <c r="CD43" s="74">
        <f t="shared" si="39"/>
        <v>54496849</v>
      </c>
      <c r="CE43" s="74">
        <f t="shared" si="39"/>
        <v>53890757</v>
      </c>
      <c r="CG43" s="117">
        <f t="shared" si="40"/>
        <v>55102941</v>
      </c>
      <c r="CH43" s="117">
        <f t="shared" si="41"/>
        <v>55102941</v>
      </c>
      <c r="CI43" s="117">
        <f t="shared" si="41"/>
        <v>55102941</v>
      </c>
      <c r="CJ43" s="117">
        <f t="shared" si="41"/>
        <v>55102941</v>
      </c>
      <c r="CK43" s="117">
        <f t="shared" si="41"/>
        <v>55102941</v>
      </c>
      <c r="CL43" s="117">
        <f t="shared" si="41"/>
        <v>55102941</v>
      </c>
      <c r="CM43" s="117">
        <f t="shared" si="41"/>
        <v>55102941</v>
      </c>
      <c r="CN43" s="117">
        <f t="shared" si="41"/>
        <v>55102941</v>
      </c>
    </row>
    <row r="44" spans="1:92" x14ac:dyDescent="0.2">
      <c r="A44" s="6" t="s">
        <v>185</v>
      </c>
      <c r="B44" s="6"/>
      <c r="C44" s="40"/>
      <c r="D44" s="40"/>
      <c r="E44" s="40"/>
      <c r="F44" s="2">
        <v>2</v>
      </c>
      <c r="G44">
        <v>0</v>
      </c>
      <c r="H44" s="6">
        <v>18</v>
      </c>
      <c r="I44" s="2" t="s">
        <v>203</v>
      </c>
      <c r="J44" s="60"/>
      <c r="K44" s="123">
        <v>2586.67</v>
      </c>
      <c r="L44"/>
      <c r="M44" s="121">
        <v>620</v>
      </c>
      <c r="N44" s="64">
        <f t="shared" si="6"/>
        <v>186</v>
      </c>
      <c r="O44" s="64">
        <f t="shared" si="7"/>
        <v>1552</v>
      </c>
      <c r="P44" s="64">
        <f t="shared" si="8"/>
        <v>0</v>
      </c>
      <c r="Q44" s="64">
        <f t="shared" si="9"/>
        <v>0</v>
      </c>
      <c r="R44" s="65">
        <f t="shared" si="10"/>
        <v>0.24</v>
      </c>
      <c r="S44" s="65">
        <f t="shared" si="11"/>
        <v>0</v>
      </c>
      <c r="T44" s="64">
        <f t="shared" si="12"/>
        <v>0</v>
      </c>
      <c r="U44" s="64">
        <f t="shared" si="13"/>
        <v>0</v>
      </c>
      <c r="V44" s="124">
        <v>120</v>
      </c>
      <c r="W44" s="64">
        <f t="shared" si="14"/>
        <v>30</v>
      </c>
      <c r="X44" s="27">
        <f t="shared" si="15"/>
        <v>186</v>
      </c>
      <c r="Y44" s="11">
        <f t="shared" si="16"/>
        <v>2802.67</v>
      </c>
      <c r="Z44" s="61">
        <v>4779646551</v>
      </c>
      <c r="AA44" s="63">
        <v>17490</v>
      </c>
      <c r="AB44" s="27">
        <f t="shared" si="17"/>
        <v>273278.82</v>
      </c>
      <c r="AC44" s="10">
        <f t="shared" si="18"/>
        <v>0.99186300000000005</v>
      </c>
      <c r="AD44" s="63">
        <v>142432</v>
      </c>
      <c r="AE44" s="10">
        <f t="shared" si="19"/>
        <v>0.97992100000000004</v>
      </c>
      <c r="AF44" s="10">
        <f t="shared" si="20"/>
        <v>1.172E-2</v>
      </c>
      <c r="AG44" s="66">
        <f t="shared" si="21"/>
        <v>1.172E-2</v>
      </c>
      <c r="AH44" s="67">
        <f t="shared" si="22"/>
        <v>0</v>
      </c>
      <c r="AI44" s="68">
        <f t="shared" si="23"/>
        <v>1.172E-2</v>
      </c>
      <c r="AJ44">
        <v>0</v>
      </c>
      <c r="AK44">
        <v>0</v>
      </c>
      <c r="AL44" s="26">
        <f t="shared" si="24"/>
        <v>0</v>
      </c>
      <c r="AM44">
        <v>0</v>
      </c>
      <c r="AN44">
        <v>0</v>
      </c>
      <c r="AO44" s="26">
        <f t="shared" si="25"/>
        <v>0</v>
      </c>
      <c r="AP44" s="26">
        <f t="shared" si="26"/>
        <v>378565</v>
      </c>
      <c r="AQ44" s="26">
        <f t="shared" si="27"/>
        <v>378565</v>
      </c>
      <c r="AR44" s="69">
        <v>1417583</v>
      </c>
      <c r="AS44" s="69">
        <f t="shared" si="42"/>
        <v>378565</v>
      </c>
      <c r="AT44" s="63">
        <v>1379178</v>
      </c>
      <c r="AU44" s="26">
        <f t="shared" si="28"/>
        <v>1000613</v>
      </c>
      <c r="AV44" s="70" t="str">
        <f t="shared" si="29"/>
        <v>No</v>
      </c>
      <c r="AW44" s="69">
        <f t="shared" si="30"/>
        <v>0</v>
      </c>
      <c r="AX44" s="71">
        <f t="shared" si="31"/>
        <v>1379178</v>
      </c>
      <c r="AY44" s="72">
        <f t="shared" si="32"/>
        <v>1379178</v>
      </c>
      <c r="AZ44" s="115">
        <f t="shared" si="33"/>
        <v>0</v>
      </c>
      <c r="BA44" s="115"/>
      <c r="BB44" s="115">
        <f t="shared" si="34"/>
        <v>12487.395667015893</v>
      </c>
      <c r="BC44" s="74"/>
      <c r="BD44" s="74"/>
      <c r="BE44" s="74">
        <f t="shared" si="35"/>
        <v>-1000613</v>
      </c>
      <c r="BF44" s="74">
        <f t="shared" si="36"/>
        <v>-1000613</v>
      </c>
      <c r="BG44" s="74">
        <f t="shared" si="36"/>
        <v>-857625.40229999996</v>
      </c>
      <c r="BH44" s="74">
        <f t="shared" si="36"/>
        <v>-714659.24773658998</v>
      </c>
      <c r="BI44" s="74">
        <f t="shared" si="36"/>
        <v>-571727.39818927203</v>
      </c>
      <c r="BJ44" s="74">
        <f t="shared" si="36"/>
        <v>-428795.54864195408</v>
      </c>
      <c r="BK44" s="74">
        <f t="shared" si="36"/>
        <v>-285877.99227959081</v>
      </c>
      <c r="BL44" s="74">
        <f t="shared" si="36"/>
        <v>-142938.9961397954</v>
      </c>
      <c r="BO44" s="116">
        <f t="shared" si="37"/>
        <v>0</v>
      </c>
      <c r="BP44" s="116">
        <f t="shared" si="37"/>
        <v>-142987.59770000001</v>
      </c>
      <c r="BQ44" s="116">
        <f t="shared" si="37"/>
        <v>-142966.15456340997</v>
      </c>
      <c r="BR44" s="116">
        <f t="shared" si="37"/>
        <v>-142931.84954731801</v>
      </c>
      <c r="BS44" s="116">
        <f t="shared" si="37"/>
        <v>-142931.84954731801</v>
      </c>
      <c r="BT44" s="116">
        <f t="shared" si="37"/>
        <v>-142917.55636236328</v>
      </c>
      <c r="BU44" s="116">
        <f t="shared" si="37"/>
        <v>-142938.9961397954</v>
      </c>
      <c r="BV44" s="116">
        <f t="shared" si="37"/>
        <v>-142938.9961397954</v>
      </c>
      <c r="BX44" s="74">
        <f t="shared" si="38"/>
        <v>1379178</v>
      </c>
      <c r="BY44" s="74">
        <f t="shared" si="39"/>
        <v>1236190.4023</v>
      </c>
      <c r="BZ44" s="74">
        <f t="shared" si="39"/>
        <v>1093224.24773659</v>
      </c>
      <c r="CA44" s="74">
        <f t="shared" si="39"/>
        <v>950292.39818927203</v>
      </c>
      <c r="CB44" s="74">
        <f t="shared" si="39"/>
        <v>807360.54864195408</v>
      </c>
      <c r="CC44" s="74">
        <f t="shared" si="39"/>
        <v>664442.99227959081</v>
      </c>
      <c r="CD44" s="74">
        <f t="shared" si="39"/>
        <v>521503.9961397954</v>
      </c>
      <c r="CE44" s="74">
        <f t="shared" si="39"/>
        <v>378565</v>
      </c>
      <c r="CG44" s="117">
        <f t="shared" si="40"/>
        <v>1379178</v>
      </c>
      <c r="CH44" s="117">
        <f t="shared" si="41"/>
        <v>1236190.4023</v>
      </c>
      <c r="CI44" s="117">
        <f t="shared" si="41"/>
        <v>1093224.24773659</v>
      </c>
      <c r="CJ44" s="117">
        <f t="shared" si="41"/>
        <v>950292.39818927203</v>
      </c>
      <c r="CK44" s="117">
        <f t="shared" si="41"/>
        <v>807360.54864195408</v>
      </c>
      <c r="CL44" s="117">
        <f t="shared" si="41"/>
        <v>664442.99227959081</v>
      </c>
      <c r="CM44" s="117">
        <f t="shared" si="41"/>
        <v>521503.9961397954</v>
      </c>
      <c r="CN44" s="117">
        <f t="shared" si="41"/>
        <v>378565</v>
      </c>
    </row>
    <row r="45" spans="1:92" x14ac:dyDescent="0.2">
      <c r="A45" s="6" t="s">
        <v>183</v>
      </c>
      <c r="B45" s="6"/>
      <c r="C45" s="40"/>
      <c r="D45" s="40"/>
      <c r="E45" s="40"/>
      <c r="F45" s="2">
        <v>9</v>
      </c>
      <c r="G45">
        <v>0</v>
      </c>
      <c r="H45" s="6">
        <v>19</v>
      </c>
      <c r="I45" s="2" t="s">
        <v>204</v>
      </c>
      <c r="J45" s="60"/>
      <c r="K45" s="123">
        <v>1136.3</v>
      </c>
      <c r="L45"/>
      <c r="M45" s="121">
        <v>378</v>
      </c>
      <c r="N45" s="64">
        <f t="shared" si="6"/>
        <v>113.4</v>
      </c>
      <c r="O45" s="64">
        <f t="shared" si="7"/>
        <v>681.78</v>
      </c>
      <c r="P45" s="64">
        <f t="shared" si="8"/>
        <v>0</v>
      </c>
      <c r="Q45" s="64">
        <f t="shared" si="9"/>
        <v>0</v>
      </c>
      <c r="R45" s="65">
        <f t="shared" si="10"/>
        <v>0.33</v>
      </c>
      <c r="S45" s="65">
        <f t="shared" si="11"/>
        <v>0</v>
      </c>
      <c r="T45" s="64">
        <f t="shared" si="12"/>
        <v>0</v>
      </c>
      <c r="U45" s="64">
        <f t="shared" si="13"/>
        <v>0</v>
      </c>
      <c r="V45" s="124">
        <v>18</v>
      </c>
      <c r="W45" s="64">
        <f t="shared" si="14"/>
        <v>4.5</v>
      </c>
      <c r="X45" s="27">
        <f t="shared" si="15"/>
        <v>113.4</v>
      </c>
      <c r="Y45" s="11">
        <f t="shared" si="16"/>
        <v>1254.2</v>
      </c>
      <c r="Z45" s="61">
        <v>1355640242.6700001</v>
      </c>
      <c r="AA45" s="63">
        <v>8456</v>
      </c>
      <c r="AB45" s="27">
        <f t="shared" si="17"/>
        <v>160316.96</v>
      </c>
      <c r="AC45" s="10">
        <f t="shared" si="18"/>
        <v>0.58186899999999997</v>
      </c>
      <c r="AD45" s="63">
        <v>90575</v>
      </c>
      <c r="AE45" s="10">
        <f t="shared" si="19"/>
        <v>0.62314899999999995</v>
      </c>
      <c r="AF45" s="10">
        <f t="shared" si="20"/>
        <v>0.40574700000000002</v>
      </c>
      <c r="AG45" s="66">
        <f t="shared" si="21"/>
        <v>0.40574700000000002</v>
      </c>
      <c r="AH45" s="67">
        <f t="shared" si="22"/>
        <v>0</v>
      </c>
      <c r="AI45" s="68">
        <f t="shared" si="23"/>
        <v>0.40574700000000002</v>
      </c>
      <c r="AJ45">
        <v>0</v>
      </c>
      <c r="AK45">
        <v>0</v>
      </c>
      <c r="AL45" s="26">
        <f t="shared" si="24"/>
        <v>0</v>
      </c>
      <c r="AM45">
        <v>236</v>
      </c>
      <c r="AN45" s="118">
        <v>4</v>
      </c>
      <c r="AO45" s="26">
        <f t="shared" si="25"/>
        <v>94400</v>
      </c>
      <c r="AP45" s="26">
        <f t="shared" si="26"/>
        <v>5864933</v>
      </c>
      <c r="AQ45" s="26">
        <f t="shared" si="27"/>
        <v>5959333</v>
      </c>
      <c r="AR45" s="69">
        <v>6975373</v>
      </c>
      <c r="AS45" s="69">
        <f t="shared" si="42"/>
        <v>5959333</v>
      </c>
      <c r="AT45" s="63">
        <v>6969690</v>
      </c>
      <c r="AU45" s="26">
        <f t="shared" si="28"/>
        <v>1010357</v>
      </c>
      <c r="AV45" s="70" t="str">
        <f t="shared" si="29"/>
        <v>No</v>
      </c>
      <c r="AW45" s="69">
        <f t="shared" si="30"/>
        <v>0</v>
      </c>
      <c r="AX45" s="71">
        <f t="shared" si="31"/>
        <v>6969690</v>
      </c>
      <c r="AY45" s="72">
        <f t="shared" si="32"/>
        <v>6969690</v>
      </c>
      <c r="AZ45" s="115">
        <f t="shared" si="33"/>
        <v>0</v>
      </c>
      <c r="BA45" s="115"/>
      <c r="BB45" s="115">
        <f t="shared" si="34"/>
        <v>12720.808765290856</v>
      </c>
      <c r="BC45" s="74"/>
      <c r="BD45" s="74"/>
      <c r="BE45" s="74">
        <f t="shared" si="35"/>
        <v>-1010357</v>
      </c>
      <c r="BF45" s="74">
        <f t="shared" si="36"/>
        <v>-1010357</v>
      </c>
      <c r="BG45" s="74">
        <f t="shared" si="36"/>
        <v>-865976.98469999991</v>
      </c>
      <c r="BH45" s="74">
        <f t="shared" si="36"/>
        <v>-721618.62135051005</v>
      </c>
      <c r="BI45" s="74">
        <f t="shared" si="36"/>
        <v>-577294.89708040841</v>
      </c>
      <c r="BJ45" s="74">
        <f t="shared" si="36"/>
        <v>-432971.17281030677</v>
      </c>
      <c r="BK45" s="74">
        <f t="shared" si="36"/>
        <v>-288661.88091263175</v>
      </c>
      <c r="BL45" s="74">
        <f t="shared" si="36"/>
        <v>-144330.94045631588</v>
      </c>
      <c r="BO45" s="116">
        <f t="shared" si="37"/>
        <v>0</v>
      </c>
      <c r="BP45" s="116">
        <f t="shared" si="37"/>
        <v>-144380.0153</v>
      </c>
      <c r="BQ45" s="116">
        <f t="shared" si="37"/>
        <v>-144358.36334948998</v>
      </c>
      <c r="BR45" s="116">
        <f t="shared" si="37"/>
        <v>-144323.72427010201</v>
      </c>
      <c r="BS45" s="116">
        <f t="shared" si="37"/>
        <v>-144323.7242701021</v>
      </c>
      <c r="BT45" s="116">
        <f t="shared" si="37"/>
        <v>-144309.29189767526</v>
      </c>
      <c r="BU45" s="116">
        <f t="shared" si="37"/>
        <v>-144330.94045631588</v>
      </c>
      <c r="BV45" s="116">
        <f t="shared" si="37"/>
        <v>-144330.94045631588</v>
      </c>
      <c r="BX45" s="74">
        <f t="shared" si="38"/>
        <v>6969690</v>
      </c>
      <c r="BY45" s="74">
        <f t="shared" si="39"/>
        <v>6825309.9846999999</v>
      </c>
      <c r="BZ45" s="74">
        <f t="shared" si="39"/>
        <v>6680951.62135051</v>
      </c>
      <c r="CA45" s="74">
        <f t="shared" si="39"/>
        <v>6536627.8970804084</v>
      </c>
      <c r="CB45" s="74">
        <f t="shared" si="39"/>
        <v>6392304.1728103068</v>
      </c>
      <c r="CC45" s="74">
        <f t="shared" si="39"/>
        <v>6247994.8809126318</v>
      </c>
      <c r="CD45" s="74">
        <f t="shared" si="39"/>
        <v>6103663.9404563159</v>
      </c>
      <c r="CE45" s="74">
        <f t="shared" si="39"/>
        <v>5959333</v>
      </c>
      <c r="CG45" s="117">
        <f t="shared" si="40"/>
        <v>6969690</v>
      </c>
      <c r="CH45" s="117">
        <f t="shared" si="41"/>
        <v>6825309.9846999999</v>
      </c>
      <c r="CI45" s="117">
        <f t="shared" si="41"/>
        <v>6680951.62135051</v>
      </c>
      <c r="CJ45" s="117">
        <f t="shared" si="41"/>
        <v>6536627.8970804084</v>
      </c>
      <c r="CK45" s="117">
        <f t="shared" si="41"/>
        <v>6392304.1728103068</v>
      </c>
      <c r="CL45" s="117">
        <f t="shared" si="41"/>
        <v>6247994.8809126318</v>
      </c>
      <c r="CM45" s="117">
        <f t="shared" si="41"/>
        <v>6103663.9404563159</v>
      </c>
      <c r="CN45" s="117">
        <f t="shared" si="41"/>
        <v>5959333</v>
      </c>
    </row>
    <row r="46" spans="1:92" x14ac:dyDescent="0.2">
      <c r="A46" s="6" t="s">
        <v>179</v>
      </c>
      <c r="B46" s="6"/>
      <c r="C46" s="40"/>
      <c r="D46" s="40"/>
      <c r="E46" s="40"/>
      <c r="F46" s="2">
        <v>3</v>
      </c>
      <c r="G46">
        <v>0</v>
      </c>
      <c r="H46" s="6">
        <v>20</v>
      </c>
      <c r="I46" s="2" t="s">
        <v>205</v>
      </c>
      <c r="J46" s="60"/>
      <c r="K46" s="123">
        <v>1456.6</v>
      </c>
      <c r="L46"/>
      <c r="M46" s="121">
        <v>199</v>
      </c>
      <c r="N46" s="64">
        <f t="shared" si="6"/>
        <v>59.7</v>
      </c>
      <c r="O46" s="64">
        <f t="shared" si="7"/>
        <v>873.96</v>
      </c>
      <c r="P46" s="64">
        <f t="shared" si="8"/>
        <v>0</v>
      </c>
      <c r="Q46" s="64">
        <f t="shared" si="9"/>
        <v>0</v>
      </c>
      <c r="R46" s="65">
        <f t="shared" si="10"/>
        <v>0.14000000000000001</v>
      </c>
      <c r="S46" s="65">
        <f t="shared" si="11"/>
        <v>0</v>
      </c>
      <c r="T46" s="64">
        <f t="shared" si="12"/>
        <v>0</v>
      </c>
      <c r="U46" s="64">
        <f t="shared" si="13"/>
        <v>0</v>
      </c>
      <c r="V46" s="124">
        <v>28</v>
      </c>
      <c r="W46" s="64">
        <f t="shared" si="14"/>
        <v>7</v>
      </c>
      <c r="X46" s="27">
        <f t="shared" si="15"/>
        <v>59.7</v>
      </c>
      <c r="Y46" s="11">
        <f t="shared" si="16"/>
        <v>1523.3</v>
      </c>
      <c r="Z46" s="61">
        <v>1932535320.6700001</v>
      </c>
      <c r="AA46" s="63">
        <v>9613</v>
      </c>
      <c r="AB46" s="27">
        <f t="shared" si="17"/>
        <v>201033.53</v>
      </c>
      <c r="AC46" s="10">
        <f t="shared" si="18"/>
        <v>0.72964899999999999</v>
      </c>
      <c r="AD46" s="63">
        <v>158357</v>
      </c>
      <c r="AE46" s="10">
        <f t="shared" si="19"/>
        <v>1.0894839999999999</v>
      </c>
      <c r="AF46" s="10">
        <f t="shared" si="20"/>
        <v>0.16240099999999999</v>
      </c>
      <c r="AG46" s="66">
        <f t="shared" si="21"/>
        <v>0.16240099999999999</v>
      </c>
      <c r="AH46" s="67">
        <f t="shared" si="22"/>
        <v>0</v>
      </c>
      <c r="AI46" s="68">
        <f t="shared" si="23"/>
        <v>0.16240099999999999</v>
      </c>
      <c r="AJ46">
        <v>1417</v>
      </c>
      <c r="AK46">
        <v>13</v>
      </c>
      <c r="AL46" s="26">
        <f t="shared" si="24"/>
        <v>1842100</v>
      </c>
      <c r="AM46">
        <v>0</v>
      </c>
      <c r="AN46">
        <v>0</v>
      </c>
      <c r="AO46" s="26">
        <f t="shared" si="25"/>
        <v>0</v>
      </c>
      <c r="AP46" s="26">
        <f t="shared" si="26"/>
        <v>2851117</v>
      </c>
      <c r="AQ46" s="26">
        <f t="shared" si="27"/>
        <v>4693217</v>
      </c>
      <c r="AR46" s="69">
        <v>4359350</v>
      </c>
      <c r="AS46" s="69">
        <f t="shared" si="42"/>
        <v>4693217</v>
      </c>
      <c r="AT46" s="63">
        <v>4699203</v>
      </c>
      <c r="AU46" s="26">
        <f t="shared" si="28"/>
        <v>5986</v>
      </c>
      <c r="AV46" s="70" t="str">
        <f t="shared" si="29"/>
        <v>No</v>
      </c>
      <c r="AW46" s="69">
        <f t="shared" si="30"/>
        <v>0</v>
      </c>
      <c r="AX46" s="71">
        <f t="shared" si="31"/>
        <v>4699203</v>
      </c>
      <c r="AY46" s="72">
        <f t="shared" si="32"/>
        <v>4699203</v>
      </c>
      <c r="AZ46" s="115">
        <f t="shared" si="33"/>
        <v>0</v>
      </c>
      <c r="BA46" s="115"/>
      <c r="BB46" s="115">
        <f t="shared" si="34"/>
        <v>12052.747837429632</v>
      </c>
      <c r="BC46" s="74"/>
      <c r="BD46" s="74"/>
      <c r="BE46" s="74">
        <f t="shared" si="35"/>
        <v>-5986</v>
      </c>
      <c r="BF46" s="74">
        <f t="shared" si="36"/>
        <v>-5986</v>
      </c>
      <c r="BG46" s="74">
        <f t="shared" si="36"/>
        <v>-5130.6005999995396</v>
      </c>
      <c r="BH46" s="74">
        <f t="shared" si="36"/>
        <v>-4275.3294799793512</v>
      </c>
      <c r="BI46" s="74">
        <f t="shared" si="36"/>
        <v>-3420.2635839832947</v>
      </c>
      <c r="BJ46" s="74">
        <f t="shared" si="36"/>
        <v>-2565.1976879872382</v>
      </c>
      <c r="BK46" s="74">
        <f t="shared" si="36"/>
        <v>-1710.2172985812649</v>
      </c>
      <c r="BL46" s="74">
        <f t="shared" si="36"/>
        <v>-855.10864929109812</v>
      </c>
      <c r="BO46" s="116">
        <f t="shared" si="37"/>
        <v>0</v>
      </c>
      <c r="BP46" s="116">
        <f t="shared" si="37"/>
        <v>-855.39940000000001</v>
      </c>
      <c r="BQ46" s="116">
        <f t="shared" si="37"/>
        <v>-855.27112001992316</v>
      </c>
      <c r="BR46" s="116">
        <f t="shared" si="37"/>
        <v>-855.06589599587028</v>
      </c>
      <c r="BS46" s="116">
        <f t="shared" si="37"/>
        <v>-855.06589599582367</v>
      </c>
      <c r="BT46" s="116">
        <f t="shared" si="37"/>
        <v>-854.9803894061464</v>
      </c>
      <c r="BU46" s="116">
        <f t="shared" si="37"/>
        <v>-855.10864929063246</v>
      </c>
      <c r="BV46" s="116">
        <f t="shared" si="37"/>
        <v>-855.10864929109812</v>
      </c>
      <c r="BX46" s="74">
        <f t="shared" si="38"/>
        <v>4699203</v>
      </c>
      <c r="BY46" s="74">
        <f t="shared" si="39"/>
        <v>4698347.6005999995</v>
      </c>
      <c r="BZ46" s="74">
        <f t="shared" si="39"/>
        <v>4697492.3294799794</v>
      </c>
      <c r="CA46" s="74">
        <f t="shared" si="39"/>
        <v>4696637.2635839833</v>
      </c>
      <c r="CB46" s="74">
        <f t="shared" si="39"/>
        <v>4695782.1976879872</v>
      </c>
      <c r="CC46" s="74">
        <f t="shared" si="39"/>
        <v>4694927.2172985813</v>
      </c>
      <c r="CD46" s="74">
        <f t="shared" si="39"/>
        <v>4694072.1086492911</v>
      </c>
      <c r="CE46" s="74">
        <f t="shared" si="39"/>
        <v>4693217</v>
      </c>
      <c r="CG46" s="117">
        <f t="shared" si="40"/>
        <v>4699203</v>
      </c>
      <c r="CH46" s="117">
        <f t="shared" si="41"/>
        <v>4698347.6005999995</v>
      </c>
      <c r="CI46" s="117">
        <f t="shared" si="41"/>
        <v>4697492.3294799794</v>
      </c>
      <c r="CJ46" s="117">
        <f t="shared" si="41"/>
        <v>4696637.2635839833</v>
      </c>
      <c r="CK46" s="117">
        <f t="shared" si="41"/>
        <v>4695782.1976879872</v>
      </c>
      <c r="CL46" s="117">
        <f t="shared" si="41"/>
        <v>4694927.2172985813</v>
      </c>
      <c r="CM46" s="117">
        <f t="shared" si="41"/>
        <v>4694072.1086492911</v>
      </c>
      <c r="CN46" s="117">
        <f t="shared" si="41"/>
        <v>4693217</v>
      </c>
    </row>
    <row r="47" spans="1:92" x14ac:dyDescent="0.2">
      <c r="A47" s="6" t="s">
        <v>183</v>
      </c>
      <c r="B47" s="6"/>
      <c r="C47" s="40"/>
      <c r="D47" s="40"/>
      <c r="E47" s="40"/>
      <c r="F47" s="2">
        <v>4</v>
      </c>
      <c r="G47">
        <v>0</v>
      </c>
      <c r="H47" s="6">
        <v>21</v>
      </c>
      <c r="I47" s="2" t="s">
        <v>206</v>
      </c>
      <c r="J47" s="60"/>
      <c r="K47" s="123">
        <v>92.6</v>
      </c>
      <c r="L47"/>
      <c r="M47" s="121">
        <v>31</v>
      </c>
      <c r="N47" s="64">
        <f t="shared" si="6"/>
        <v>9.3000000000000007</v>
      </c>
      <c r="O47" s="64">
        <f t="shared" si="7"/>
        <v>55.56</v>
      </c>
      <c r="P47" s="64">
        <f t="shared" si="8"/>
        <v>0</v>
      </c>
      <c r="Q47" s="64">
        <f t="shared" si="9"/>
        <v>0</v>
      </c>
      <c r="R47" s="65">
        <f t="shared" si="10"/>
        <v>0.33</v>
      </c>
      <c r="S47" s="65">
        <f t="shared" si="11"/>
        <v>0</v>
      </c>
      <c r="T47" s="64">
        <f t="shared" si="12"/>
        <v>0</v>
      </c>
      <c r="U47" s="64">
        <f t="shared" si="13"/>
        <v>0</v>
      </c>
      <c r="V47" s="124">
        <v>2</v>
      </c>
      <c r="W47" s="64">
        <f t="shared" si="14"/>
        <v>0.5</v>
      </c>
      <c r="X47" s="27">
        <f t="shared" si="15"/>
        <v>9.3000000000000007</v>
      </c>
      <c r="Y47" s="11">
        <f t="shared" si="16"/>
        <v>102.39999999999999</v>
      </c>
      <c r="Z47" s="61">
        <v>377527292.32999998</v>
      </c>
      <c r="AA47" s="63">
        <v>1140</v>
      </c>
      <c r="AB47" s="27">
        <f t="shared" si="17"/>
        <v>331164.28999999998</v>
      </c>
      <c r="AC47" s="10">
        <f t="shared" si="18"/>
        <v>1.2019569999999999</v>
      </c>
      <c r="AD47" s="63">
        <v>87000</v>
      </c>
      <c r="AE47" s="10">
        <f t="shared" si="19"/>
        <v>0.598553</v>
      </c>
      <c r="AF47" s="10">
        <f t="shared" si="20"/>
        <v>-2.0936E-2</v>
      </c>
      <c r="AG47" s="66">
        <f t="shared" si="21"/>
        <v>0.01</v>
      </c>
      <c r="AH47" s="67">
        <f t="shared" si="22"/>
        <v>0</v>
      </c>
      <c r="AI47" s="68">
        <f t="shared" si="23"/>
        <v>0.01</v>
      </c>
      <c r="AJ47">
        <v>30</v>
      </c>
      <c r="AK47">
        <v>4</v>
      </c>
      <c r="AL47" s="26">
        <f t="shared" si="24"/>
        <v>12000</v>
      </c>
      <c r="AM47">
        <v>0</v>
      </c>
      <c r="AN47">
        <v>0</v>
      </c>
      <c r="AO47" s="26">
        <f t="shared" si="25"/>
        <v>0</v>
      </c>
      <c r="AP47" s="26">
        <f t="shared" si="26"/>
        <v>11802</v>
      </c>
      <c r="AQ47" s="26">
        <f t="shared" si="27"/>
        <v>23802</v>
      </c>
      <c r="AR47" s="69">
        <v>177216</v>
      </c>
      <c r="AS47" s="69">
        <f t="shared" si="42"/>
        <v>23802</v>
      </c>
      <c r="AT47" s="63">
        <v>125752</v>
      </c>
      <c r="AU47" s="26">
        <f t="shared" si="28"/>
        <v>101950</v>
      </c>
      <c r="AV47" s="70" t="str">
        <f t="shared" si="29"/>
        <v>No</v>
      </c>
      <c r="AW47" s="69">
        <f t="shared" si="30"/>
        <v>0</v>
      </c>
      <c r="AX47" s="71">
        <f t="shared" si="31"/>
        <v>125752</v>
      </c>
      <c r="AY47" s="72">
        <f t="shared" si="32"/>
        <v>125752</v>
      </c>
      <c r="AZ47" s="115">
        <f t="shared" si="33"/>
        <v>0</v>
      </c>
      <c r="BA47" s="115"/>
      <c r="BB47" s="115">
        <f t="shared" si="34"/>
        <v>12744.708423326134</v>
      </c>
      <c r="BC47" s="74"/>
      <c r="BD47" s="74"/>
      <c r="BE47" s="74">
        <f t="shared" si="35"/>
        <v>-101950</v>
      </c>
      <c r="BF47" s="74">
        <f t="shared" si="36"/>
        <v>-101950</v>
      </c>
      <c r="BG47" s="74">
        <f t="shared" si="36"/>
        <v>-87381.345000000001</v>
      </c>
      <c r="BH47" s="74">
        <f t="shared" si="36"/>
        <v>-72814.874788500005</v>
      </c>
      <c r="BI47" s="74">
        <f t="shared" si="36"/>
        <v>-58251.899830800001</v>
      </c>
      <c r="BJ47" s="74">
        <f t="shared" si="36"/>
        <v>-43688.924873099997</v>
      </c>
      <c r="BK47" s="74">
        <f t="shared" si="36"/>
        <v>-29127.406212895767</v>
      </c>
      <c r="BL47" s="74">
        <f t="shared" si="36"/>
        <v>-14563.70310644788</v>
      </c>
      <c r="BO47" s="116">
        <f t="shared" si="37"/>
        <v>0</v>
      </c>
      <c r="BP47" s="116">
        <f t="shared" si="37"/>
        <v>-14568.655000000001</v>
      </c>
      <c r="BQ47" s="116">
        <f t="shared" si="37"/>
        <v>-14566.470211499998</v>
      </c>
      <c r="BR47" s="116">
        <f t="shared" si="37"/>
        <v>-14562.974957700002</v>
      </c>
      <c r="BS47" s="116">
        <f t="shared" si="37"/>
        <v>-14562.9749577</v>
      </c>
      <c r="BT47" s="116">
        <f t="shared" si="37"/>
        <v>-14561.518660204229</v>
      </c>
      <c r="BU47" s="116">
        <f t="shared" si="37"/>
        <v>-14563.703106447883</v>
      </c>
      <c r="BV47" s="116">
        <f t="shared" si="37"/>
        <v>-14563.70310644788</v>
      </c>
      <c r="BX47" s="74">
        <f t="shared" si="38"/>
        <v>125752</v>
      </c>
      <c r="BY47" s="74">
        <f t="shared" si="39"/>
        <v>111183.345</v>
      </c>
      <c r="BZ47" s="74">
        <f t="shared" si="39"/>
        <v>96616.874788500005</v>
      </c>
      <c r="CA47" s="74">
        <f t="shared" si="39"/>
        <v>82053.899830800001</v>
      </c>
      <c r="CB47" s="74">
        <f t="shared" si="39"/>
        <v>67490.924873099997</v>
      </c>
      <c r="CC47" s="74">
        <f t="shared" si="39"/>
        <v>52929.406212895767</v>
      </c>
      <c r="CD47" s="74">
        <f t="shared" si="39"/>
        <v>38365.70310644788</v>
      </c>
      <c r="CE47" s="74">
        <f t="shared" si="39"/>
        <v>23802</v>
      </c>
      <c r="CG47" s="117">
        <f t="shared" si="40"/>
        <v>125752</v>
      </c>
      <c r="CH47" s="117">
        <f t="shared" si="41"/>
        <v>111183.345</v>
      </c>
      <c r="CI47" s="117">
        <f t="shared" si="41"/>
        <v>96616.874788500005</v>
      </c>
      <c r="CJ47" s="117">
        <f t="shared" si="41"/>
        <v>82053.899830800001</v>
      </c>
      <c r="CK47" s="117">
        <f t="shared" si="41"/>
        <v>67490.924873099997</v>
      </c>
      <c r="CL47" s="117">
        <f t="shared" si="41"/>
        <v>52929.406212895767</v>
      </c>
      <c r="CM47" s="117">
        <f t="shared" si="41"/>
        <v>38365.70310644788</v>
      </c>
      <c r="CN47" s="117">
        <f t="shared" si="41"/>
        <v>23802</v>
      </c>
    </row>
    <row r="48" spans="1:92" x14ac:dyDescent="0.2">
      <c r="A48" s="6" t="s">
        <v>207</v>
      </c>
      <c r="B48" s="6"/>
      <c r="C48" s="40"/>
      <c r="D48" s="40"/>
      <c r="E48" s="40"/>
      <c r="F48" s="2">
        <v>8</v>
      </c>
      <c r="G48">
        <v>0</v>
      </c>
      <c r="H48" s="6">
        <v>22</v>
      </c>
      <c r="I48" s="2" t="s">
        <v>208</v>
      </c>
      <c r="J48" s="60"/>
      <c r="K48" s="123">
        <v>636.36</v>
      </c>
      <c r="L48"/>
      <c r="M48" s="121">
        <v>199</v>
      </c>
      <c r="N48" s="64">
        <f t="shared" si="6"/>
        <v>59.7</v>
      </c>
      <c r="O48" s="64">
        <f t="shared" si="7"/>
        <v>381.82</v>
      </c>
      <c r="P48" s="64">
        <f t="shared" si="8"/>
        <v>0</v>
      </c>
      <c r="Q48" s="64">
        <f t="shared" si="9"/>
        <v>0</v>
      </c>
      <c r="R48" s="65">
        <f t="shared" si="10"/>
        <v>0.31</v>
      </c>
      <c r="S48" s="65">
        <f t="shared" si="11"/>
        <v>0</v>
      </c>
      <c r="T48" s="64">
        <f t="shared" si="12"/>
        <v>0</v>
      </c>
      <c r="U48" s="64">
        <f t="shared" si="13"/>
        <v>0</v>
      </c>
      <c r="V48" s="124">
        <v>13</v>
      </c>
      <c r="W48" s="64">
        <f t="shared" si="14"/>
        <v>3.25</v>
      </c>
      <c r="X48" s="27">
        <f t="shared" si="15"/>
        <v>59.7</v>
      </c>
      <c r="Y48" s="11">
        <f t="shared" si="16"/>
        <v>699.31000000000006</v>
      </c>
      <c r="Z48" s="61">
        <v>874848459.33000004</v>
      </c>
      <c r="AA48" s="63">
        <v>5082</v>
      </c>
      <c r="AB48" s="27">
        <f t="shared" si="17"/>
        <v>172146.49</v>
      </c>
      <c r="AC48" s="10">
        <f t="shared" si="18"/>
        <v>0.62480400000000003</v>
      </c>
      <c r="AD48" s="63">
        <v>99487</v>
      </c>
      <c r="AE48" s="10">
        <f t="shared" si="19"/>
        <v>0.68446300000000004</v>
      </c>
      <c r="AF48" s="10">
        <f t="shared" si="20"/>
        <v>0.357298</v>
      </c>
      <c r="AG48" s="66">
        <f t="shared" si="21"/>
        <v>0.357298</v>
      </c>
      <c r="AH48" s="67">
        <f t="shared" si="22"/>
        <v>0</v>
      </c>
      <c r="AI48" s="68">
        <f t="shared" si="23"/>
        <v>0.357298</v>
      </c>
      <c r="AJ48">
        <v>0</v>
      </c>
      <c r="AK48">
        <v>0</v>
      </c>
      <c r="AL48" s="26">
        <f t="shared" si="24"/>
        <v>0</v>
      </c>
      <c r="AM48">
        <v>121</v>
      </c>
      <c r="AN48" s="118">
        <v>4</v>
      </c>
      <c r="AO48" s="26">
        <f t="shared" si="25"/>
        <v>48400</v>
      </c>
      <c r="AP48" s="26">
        <f t="shared" si="26"/>
        <v>2879660</v>
      </c>
      <c r="AQ48" s="26">
        <f t="shared" si="27"/>
        <v>2928060</v>
      </c>
      <c r="AR48" s="69">
        <v>4665608</v>
      </c>
      <c r="AS48" s="69">
        <f t="shared" si="42"/>
        <v>2928060</v>
      </c>
      <c r="AT48" s="63">
        <v>4004835</v>
      </c>
      <c r="AU48" s="26">
        <f t="shared" si="28"/>
        <v>1076775</v>
      </c>
      <c r="AV48" s="70" t="str">
        <f t="shared" si="29"/>
        <v>No</v>
      </c>
      <c r="AW48" s="69">
        <f t="shared" si="30"/>
        <v>0</v>
      </c>
      <c r="AX48" s="71">
        <f t="shared" si="31"/>
        <v>4004835</v>
      </c>
      <c r="AY48" s="72">
        <f t="shared" si="32"/>
        <v>4004835</v>
      </c>
      <c r="AZ48" s="115">
        <f t="shared" si="33"/>
        <v>0</v>
      </c>
      <c r="BA48" s="115"/>
      <c r="BB48" s="115">
        <f t="shared" si="34"/>
        <v>12665.075979005596</v>
      </c>
      <c r="BC48" s="74"/>
      <c r="BD48" s="74"/>
      <c r="BE48" s="74">
        <f t="shared" si="35"/>
        <v>-1076775</v>
      </c>
      <c r="BF48" s="74">
        <f t="shared" si="36"/>
        <v>-1076775</v>
      </c>
      <c r="BG48" s="74">
        <f t="shared" si="36"/>
        <v>-922903.85250000004</v>
      </c>
      <c r="BH48" s="74">
        <f t="shared" si="36"/>
        <v>-769055.78028825019</v>
      </c>
      <c r="BI48" s="74">
        <f t="shared" si="36"/>
        <v>-615244.62423059996</v>
      </c>
      <c r="BJ48" s="74">
        <f t="shared" si="36"/>
        <v>-461433.46817294974</v>
      </c>
      <c r="BK48" s="74">
        <f t="shared" si="36"/>
        <v>-307637.69323090557</v>
      </c>
      <c r="BL48" s="74">
        <f t="shared" si="36"/>
        <v>-153818.84661545279</v>
      </c>
      <c r="BO48" s="116">
        <f t="shared" si="37"/>
        <v>0</v>
      </c>
      <c r="BP48" s="116">
        <f t="shared" si="37"/>
        <v>-153871.14749999999</v>
      </c>
      <c r="BQ48" s="116">
        <f t="shared" si="37"/>
        <v>-153848.07221175</v>
      </c>
      <c r="BR48" s="116">
        <f t="shared" si="37"/>
        <v>-153811.15605765005</v>
      </c>
      <c r="BS48" s="116">
        <f t="shared" si="37"/>
        <v>-153811.15605764999</v>
      </c>
      <c r="BT48" s="116">
        <f t="shared" si="37"/>
        <v>-153795.77494204414</v>
      </c>
      <c r="BU48" s="116">
        <f t="shared" si="37"/>
        <v>-153818.84661545279</v>
      </c>
      <c r="BV48" s="116">
        <f t="shared" si="37"/>
        <v>-153818.84661545279</v>
      </c>
      <c r="BX48" s="74">
        <f t="shared" si="38"/>
        <v>4004835</v>
      </c>
      <c r="BY48" s="74">
        <f t="shared" si="39"/>
        <v>3850963.8525</v>
      </c>
      <c r="BZ48" s="74">
        <f t="shared" si="39"/>
        <v>3697115.7802882502</v>
      </c>
      <c r="CA48" s="74">
        <f t="shared" si="39"/>
        <v>3543304.6242306</v>
      </c>
      <c r="CB48" s="74">
        <f t="shared" si="39"/>
        <v>3389493.4681729497</v>
      </c>
      <c r="CC48" s="74">
        <f t="shared" si="39"/>
        <v>3235697.6932309056</v>
      </c>
      <c r="CD48" s="74">
        <f t="shared" si="39"/>
        <v>3081878.8466154528</v>
      </c>
      <c r="CE48" s="74">
        <f t="shared" si="39"/>
        <v>2928060</v>
      </c>
      <c r="CG48" s="117">
        <f t="shared" si="40"/>
        <v>4004835</v>
      </c>
      <c r="CH48" s="117">
        <f t="shared" si="41"/>
        <v>3850963.8525</v>
      </c>
      <c r="CI48" s="117">
        <f t="shared" si="41"/>
        <v>3697115.7802882502</v>
      </c>
      <c r="CJ48" s="117">
        <f t="shared" si="41"/>
        <v>3543304.6242306</v>
      </c>
      <c r="CK48" s="117">
        <f t="shared" si="41"/>
        <v>3389493.4681729497</v>
      </c>
      <c r="CL48" s="117">
        <f t="shared" si="41"/>
        <v>3235697.6932309056</v>
      </c>
      <c r="CM48" s="117">
        <f t="shared" si="41"/>
        <v>3081878.8466154528</v>
      </c>
      <c r="CN48" s="117">
        <f t="shared" si="41"/>
        <v>2928060</v>
      </c>
    </row>
    <row r="49" spans="1:92" x14ac:dyDescent="0.2">
      <c r="A49" s="6" t="s">
        <v>179</v>
      </c>
      <c r="B49" s="6"/>
      <c r="C49" s="40"/>
      <c r="D49" s="40"/>
      <c r="E49" s="40"/>
      <c r="F49" s="2">
        <v>4</v>
      </c>
      <c r="G49">
        <v>0</v>
      </c>
      <c r="H49" s="6">
        <v>23</v>
      </c>
      <c r="I49" s="2" t="s">
        <v>209</v>
      </c>
      <c r="J49" s="60"/>
      <c r="K49" s="123">
        <v>1445.61</v>
      </c>
      <c r="L49"/>
      <c r="M49" s="121">
        <v>224</v>
      </c>
      <c r="N49" s="64">
        <f t="shared" si="6"/>
        <v>67.2</v>
      </c>
      <c r="O49" s="64">
        <f t="shared" si="7"/>
        <v>867.37</v>
      </c>
      <c r="P49" s="64">
        <f t="shared" si="8"/>
        <v>0</v>
      </c>
      <c r="Q49" s="64">
        <f t="shared" si="9"/>
        <v>0</v>
      </c>
      <c r="R49" s="65">
        <f t="shared" si="10"/>
        <v>0.15</v>
      </c>
      <c r="S49" s="65">
        <f t="shared" si="11"/>
        <v>0</v>
      </c>
      <c r="T49" s="64">
        <f t="shared" si="12"/>
        <v>0</v>
      </c>
      <c r="U49" s="64">
        <f t="shared" si="13"/>
        <v>0</v>
      </c>
      <c r="V49" s="124">
        <v>10</v>
      </c>
      <c r="W49" s="64">
        <f t="shared" si="14"/>
        <v>2.5</v>
      </c>
      <c r="X49" s="27">
        <f t="shared" si="15"/>
        <v>67.2</v>
      </c>
      <c r="Y49" s="11">
        <f t="shared" si="16"/>
        <v>1515.31</v>
      </c>
      <c r="Z49" s="61">
        <v>2252874785.6700001</v>
      </c>
      <c r="AA49" s="63">
        <v>10108</v>
      </c>
      <c r="AB49" s="27">
        <f t="shared" si="17"/>
        <v>222880.37</v>
      </c>
      <c r="AC49" s="10">
        <f t="shared" si="18"/>
        <v>0.80894200000000005</v>
      </c>
      <c r="AD49" s="63">
        <v>127941</v>
      </c>
      <c r="AE49" s="10">
        <f t="shared" si="19"/>
        <v>0.88022400000000001</v>
      </c>
      <c r="AF49" s="10">
        <f t="shared" si="20"/>
        <v>0.16967299999999999</v>
      </c>
      <c r="AG49" s="66">
        <f t="shared" si="21"/>
        <v>0.16967299999999999</v>
      </c>
      <c r="AH49" s="67">
        <f t="shared" si="22"/>
        <v>0</v>
      </c>
      <c r="AI49" s="68">
        <f t="shared" si="23"/>
        <v>0.16967299999999999</v>
      </c>
      <c r="AJ49">
        <v>0</v>
      </c>
      <c r="AK49">
        <v>0</v>
      </c>
      <c r="AL49" s="26">
        <f t="shared" si="24"/>
        <v>0</v>
      </c>
      <c r="AM49">
        <v>0</v>
      </c>
      <c r="AN49">
        <v>0</v>
      </c>
      <c r="AO49" s="26">
        <f t="shared" si="25"/>
        <v>0</v>
      </c>
      <c r="AP49" s="26">
        <f t="shared" si="26"/>
        <v>2963160</v>
      </c>
      <c r="AQ49" s="26">
        <f t="shared" si="27"/>
        <v>2963160</v>
      </c>
      <c r="AR49" s="69">
        <v>3403900</v>
      </c>
      <c r="AS49" s="69">
        <f t="shared" si="42"/>
        <v>2963160</v>
      </c>
      <c r="AT49" s="63">
        <v>4068515</v>
      </c>
      <c r="AU49" s="26">
        <f t="shared" si="28"/>
        <v>1105355</v>
      </c>
      <c r="AV49" s="70" t="str">
        <f t="shared" si="29"/>
        <v>No</v>
      </c>
      <c r="AW49" s="69">
        <f t="shared" si="30"/>
        <v>0</v>
      </c>
      <c r="AX49" s="71">
        <f t="shared" si="31"/>
        <v>4068515</v>
      </c>
      <c r="AY49" s="72">
        <f t="shared" si="32"/>
        <v>4068515</v>
      </c>
      <c r="AZ49" s="115">
        <f t="shared" si="33"/>
        <v>0</v>
      </c>
      <c r="BA49" s="115"/>
      <c r="BB49" s="115">
        <f t="shared" si="34"/>
        <v>12080.677188176618</v>
      </c>
      <c r="BC49" s="74"/>
      <c r="BD49" s="74"/>
      <c r="BE49" s="74">
        <f t="shared" si="35"/>
        <v>-1105355</v>
      </c>
      <c r="BF49" s="74">
        <f t="shared" si="36"/>
        <v>-1105355</v>
      </c>
      <c r="BG49" s="74">
        <f t="shared" si="36"/>
        <v>-947399.7705000001</v>
      </c>
      <c r="BH49" s="74">
        <f t="shared" si="36"/>
        <v>-789468.22875765013</v>
      </c>
      <c r="BI49" s="74">
        <f t="shared" si="36"/>
        <v>-631574.58300612029</v>
      </c>
      <c r="BJ49" s="74">
        <f t="shared" si="36"/>
        <v>-473680.93725458998</v>
      </c>
      <c r="BK49" s="74">
        <f t="shared" si="36"/>
        <v>-315803.08086763509</v>
      </c>
      <c r="BL49" s="74">
        <f t="shared" si="36"/>
        <v>-157901.54043381754</v>
      </c>
      <c r="BO49" s="116">
        <f t="shared" si="37"/>
        <v>0</v>
      </c>
      <c r="BP49" s="116">
        <f t="shared" si="37"/>
        <v>-157955.22949999999</v>
      </c>
      <c r="BQ49" s="116">
        <f t="shared" si="37"/>
        <v>-157931.54174235</v>
      </c>
      <c r="BR49" s="116">
        <f t="shared" si="37"/>
        <v>-157893.64575153004</v>
      </c>
      <c r="BS49" s="116">
        <f t="shared" si="37"/>
        <v>-157893.64575153007</v>
      </c>
      <c r="BT49" s="116">
        <f t="shared" si="37"/>
        <v>-157877.85638695484</v>
      </c>
      <c r="BU49" s="116">
        <f t="shared" si="37"/>
        <v>-157901.54043381754</v>
      </c>
      <c r="BV49" s="116">
        <f t="shared" si="37"/>
        <v>-157901.54043381754</v>
      </c>
      <c r="BX49" s="74">
        <f t="shared" si="38"/>
        <v>4068515</v>
      </c>
      <c r="BY49" s="74">
        <f t="shared" si="39"/>
        <v>3910559.7705000001</v>
      </c>
      <c r="BZ49" s="74">
        <f t="shared" si="39"/>
        <v>3752628.2287576501</v>
      </c>
      <c r="CA49" s="74">
        <f t="shared" si="39"/>
        <v>3594734.5830061203</v>
      </c>
      <c r="CB49" s="74">
        <f t="shared" si="39"/>
        <v>3436840.93725459</v>
      </c>
      <c r="CC49" s="74">
        <f t="shared" si="39"/>
        <v>3278963.0808676351</v>
      </c>
      <c r="CD49" s="74">
        <f t="shared" si="39"/>
        <v>3121061.5404338175</v>
      </c>
      <c r="CE49" s="74">
        <f t="shared" si="39"/>
        <v>2963160</v>
      </c>
      <c r="CG49" s="117">
        <f t="shared" si="40"/>
        <v>4068515</v>
      </c>
      <c r="CH49" s="117">
        <f t="shared" si="41"/>
        <v>3910559.7705000001</v>
      </c>
      <c r="CI49" s="117">
        <f t="shared" si="41"/>
        <v>3752628.2287576501</v>
      </c>
      <c r="CJ49" s="117">
        <f t="shared" si="41"/>
        <v>3594734.5830061203</v>
      </c>
      <c r="CK49" s="117">
        <f t="shared" si="41"/>
        <v>3436840.93725459</v>
      </c>
      <c r="CL49" s="117">
        <f t="shared" si="41"/>
        <v>3278963.0808676351</v>
      </c>
      <c r="CM49" s="117">
        <f t="shared" si="41"/>
        <v>3121061.5404338175</v>
      </c>
      <c r="CN49" s="117">
        <f t="shared" si="41"/>
        <v>2963160</v>
      </c>
    </row>
    <row r="50" spans="1:92" x14ac:dyDescent="0.2">
      <c r="A50" s="6" t="s">
        <v>183</v>
      </c>
      <c r="B50" s="6"/>
      <c r="C50" s="40"/>
      <c r="D50" s="40"/>
      <c r="E50" s="40"/>
      <c r="F50" s="2">
        <v>9</v>
      </c>
      <c r="G50">
        <v>41</v>
      </c>
      <c r="H50" s="6">
        <v>24</v>
      </c>
      <c r="I50" s="2" t="s">
        <v>210</v>
      </c>
      <c r="J50" s="60"/>
      <c r="K50" s="123">
        <v>253.83</v>
      </c>
      <c r="L50"/>
      <c r="M50" s="121">
        <v>114</v>
      </c>
      <c r="N50" s="64">
        <f t="shared" si="6"/>
        <v>34.200000000000003</v>
      </c>
      <c r="O50" s="64">
        <f t="shared" si="7"/>
        <v>152.30000000000001</v>
      </c>
      <c r="P50" s="64">
        <f t="shared" si="8"/>
        <v>0</v>
      </c>
      <c r="Q50" s="64">
        <f t="shared" si="9"/>
        <v>0</v>
      </c>
      <c r="R50" s="65">
        <f t="shared" si="10"/>
        <v>0.45</v>
      </c>
      <c r="S50" s="65">
        <f t="shared" si="11"/>
        <v>0</v>
      </c>
      <c r="T50" s="64">
        <f t="shared" si="12"/>
        <v>0</v>
      </c>
      <c r="U50" s="64">
        <f t="shared" si="13"/>
        <v>0</v>
      </c>
      <c r="V50" s="124">
        <v>2</v>
      </c>
      <c r="W50" s="64">
        <f t="shared" si="14"/>
        <v>0.5</v>
      </c>
      <c r="X50" s="27">
        <f t="shared" si="15"/>
        <v>34.200000000000003</v>
      </c>
      <c r="Y50" s="11">
        <f t="shared" si="16"/>
        <v>288.53000000000003</v>
      </c>
      <c r="Z50" s="61">
        <v>373265865.67000002</v>
      </c>
      <c r="AA50" s="63">
        <v>2168</v>
      </c>
      <c r="AB50" s="27">
        <f t="shared" si="17"/>
        <v>172170.6</v>
      </c>
      <c r="AC50" s="10">
        <f t="shared" si="18"/>
        <v>0.62489099999999997</v>
      </c>
      <c r="AD50" s="63">
        <v>96582</v>
      </c>
      <c r="AE50" s="10">
        <f t="shared" si="19"/>
        <v>0.66447699999999998</v>
      </c>
      <c r="AF50" s="10">
        <f t="shared" si="20"/>
        <v>0.36323299999999997</v>
      </c>
      <c r="AG50" s="66">
        <f t="shared" si="21"/>
        <v>0.36323299999999997</v>
      </c>
      <c r="AH50" s="67">
        <f t="shared" si="22"/>
        <v>0</v>
      </c>
      <c r="AI50" s="68">
        <f t="shared" si="23"/>
        <v>0.36323299999999997</v>
      </c>
      <c r="AJ50">
        <v>102</v>
      </c>
      <c r="AK50">
        <v>6</v>
      </c>
      <c r="AL50" s="26">
        <f t="shared" si="24"/>
        <v>61200</v>
      </c>
      <c r="AM50">
        <v>0</v>
      </c>
      <c r="AN50">
        <v>0</v>
      </c>
      <c r="AO50" s="26">
        <f t="shared" si="25"/>
        <v>0</v>
      </c>
      <c r="AP50" s="26">
        <f t="shared" si="26"/>
        <v>1207862</v>
      </c>
      <c r="AQ50" s="26">
        <f t="shared" si="27"/>
        <v>1269062</v>
      </c>
      <c r="AR50" s="69">
        <v>1856992</v>
      </c>
      <c r="AS50" s="69">
        <f t="shared" si="42"/>
        <v>1269062</v>
      </c>
      <c r="AT50" s="63">
        <v>1652147</v>
      </c>
      <c r="AU50" s="26">
        <f t="shared" si="28"/>
        <v>383085</v>
      </c>
      <c r="AV50" s="70" t="str">
        <f t="shared" si="29"/>
        <v>No</v>
      </c>
      <c r="AW50" s="69">
        <f t="shared" si="30"/>
        <v>0</v>
      </c>
      <c r="AX50" s="71">
        <f t="shared" si="31"/>
        <v>1652147</v>
      </c>
      <c r="AY50" s="72">
        <f t="shared" si="32"/>
        <v>1652147</v>
      </c>
      <c r="AZ50" s="115">
        <f t="shared" si="33"/>
        <v>0</v>
      </c>
      <c r="BA50" s="115"/>
      <c r="BB50" s="115">
        <f t="shared" si="34"/>
        <v>13100.53283693811</v>
      </c>
      <c r="BC50" s="74"/>
      <c r="BD50" s="74"/>
      <c r="BE50" s="74">
        <f t="shared" si="35"/>
        <v>-383085</v>
      </c>
      <c r="BF50" s="74">
        <f t="shared" si="36"/>
        <v>-383085</v>
      </c>
      <c r="BG50" s="74">
        <f t="shared" si="36"/>
        <v>-328342.15350000001</v>
      </c>
      <c r="BH50" s="74">
        <f t="shared" si="36"/>
        <v>-273607.51651154994</v>
      </c>
      <c r="BI50" s="74">
        <f t="shared" si="36"/>
        <v>-218886.01320924005</v>
      </c>
      <c r="BJ50" s="74">
        <f t="shared" si="36"/>
        <v>-164164.50990692992</v>
      </c>
      <c r="BK50" s="74">
        <f t="shared" si="36"/>
        <v>-109448.47875495022</v>
      </c>
      <c r="BL50" s="74">
        <f t="shared" si="36"/>
        <v>-54724.239377475111</v>
      </c>
      <c r="BO50" s="116">
        <f t="shared" si="37"/>
        <v>0</v>
      </c>
      <c r="BP50" s="116">
        <f t="shared" si="37"/>
        <v>-54742.8465</v>
      </c>
      <c r="BQ50" s="116">
        <f t="shared" si="37"/>
        <v>-54734.636988450002</v>
      </c>
      <c r="BR50" s="116">
        <f t="shared" si="37"/>
        <v>-54721.50330230999</v>
      </c>
      <c r="BS50" s="116">
        <f t="shared" si="37"/>
        <v>-54721.503302310011</v>
      </c>
      <c r="BT50" s="116">
        <f t="shared" si="37"/>
        <v>-54716.03115197974</v>
      </c>
      <c r="BU50" s="116">
        <f t="shared" si="37"/>
        <v>-54724.239377475111</v>
      </c>
      <c r="BV50" s="116">
        <f t="shared" si="37"/>
        <v>-54724.239377475111</v>
      </c>
      <c r="BX50" s="74">
        <f t="shared" si="38"/>
        <v>1652147</v>
      </c>
      <c r="BY50" s="74">
        <f t="shared" si="39"/>
        <v>1597404.1535</v>
      </c>
      <c r="BZ50" s="74">
        <f t="shared" si="39"/>
        <v>1542669.5165115499</v>
      </c>
      <c r="CA50" s="74">
        <f t="shared" si="39"/>
        <v>1487948.01320924</v>
      </c>
      <c r="CB50" s="74">
        <f t="shared" si="39"/>
        <v>1433226.5099069299</v>
      </c>
      <c r="CC50" s="74">
        <f t="shared" si="39"/>
        <v>1378510.4787549502</v>
      </c>
      <c r="CD50" s="74">
        <f t="shared" si="39"/>
        <v>1323786.2393774751</v>
      </c>
      <c r="CE50" s="74">
        <f t="shared" si="39"/>
        <v>1269062</v>
      </c>
      <c r="CG50" s="117">
        <f t="shared" si="40"/>
        <v>1652147</v>
      </c>
      <c r="CH50" s="117">
        <f t="shared" si="41"/>
        <v>1597404.1535</v>
      </c>
      <c r="CI50" s="117">
        <f t="shared" si="41"/>
        <v>1542669.5165115499</v>
      </c>
      <c r="CJ50" s="117">
        <f t="shared" si="41"/>
        <v>1487948.01320924</v>
      </c>
      <c r="CK50" s="117">
        <f t="shared" si="41"/>
        <v>1433226.5099069299</v>
      </c>
      <c r="CL50" s="117">
        <f t="shared" si="41"/>
        <v>1378510.4787549502</v>
      </c>
      <c r="CM50" s="117">
        <f t="shared" si="41"/>
        <v>1323786.2393774751</v>
      </c>
      <c r="CN50" s="117">
        <f t="shared" si="41"/>
        <v>1269062</v>
      </c>
    </row>
    <row r="51" spans="1:92" x14ac:dyDescent="0.2">
      <c r="A51" s="6" t="s">
        <v>185</v>
      </c>
      <c r="B51" s="6"/>
      <c r="C51" s="40"/>
      <c r="D51" s="40"/>
      <c r="E51" s="40"/>
      <c r="F51" s="2">
        <v>4</v>
      </c>
      <c r="G51">
        <v>0</v>
      </c>
      <c r="H51" s="6">
        <v>25</v>
      </c>
      <c r="I51" s="2" t="s">
        <v>211</v>
      </c>
      <c r="J51" s="60"/>
      <c r="K51" s="123">
        <v>4238.7299999999996</v>
      </c>
      <c r="L51"/>
      <c r="M51" s="121">
        <v>737</v>
      </c>
      <c r="N51" s="64">
        <f t="shared" si="6"/>
        <v>221.1</v>
      </c>
      <c r="O51" s="64">
        <f t="shared" si="7"/>
        <v>2543.2399999999998</v>
      </c>
      <c r="P51" s="64">
        <f t="shared" si="8"/>
        <v>0</v>
      </c>
      <c r="Q51" s="64">
        <f t="shared" si="9"/>
        <v>0</v>
      </c>
      <c r="R51" s="65">
        <f t="shared" si="10"/>
        <v>0.17</v>
      </c>
      <c r="S51" s="65">
        <f t="shared" si="11"/>
        <v>0</v>
      </c>
      <c r="T51" s="64">
        <f t="shared" si="12"/>
        <v>0</v>
      </c>
      <c r="U51" s="64">
        <f t="shared" si="13"/>
        <v>0</v>
      </c>
      <c r="V51" s="124">
        <v>158</v>
      </c>
      <c r="W51" s="64">
        <f t="shared" si="14"/>
        <v>39.5</v>
      </c>
      <c r="X51" s="27">
        <f t="shared" si="15"/>
        <v>221.1</v>
      </c>
      <c r="Y51" s="11">
        <f t="shared" si="16"/>
        <v>4499.33</v>
      </c>
      <c r="Z51" s="61">
        <v>5847283707.6700001</v>
      </c>
      <c r="AA51" s="63">
        <v>28852</v>
      </c>
      <c r="AB51" s="27">
        <f t="shared" si="17"/>
        <v>202664.76</v>
      </c>
      <c r="AC51" s="10">
        <f t="shared" si="18"/>
        <v>0.73556999999999995</v>
      </c>
      <c r="AD51" s="63">
        <v>150787</v>
      </c>
      <c r="AE51" s="10">
        <f t="shared" si="19"/>
        <v>1.0374030000000001</v>
      </c>
      <c r="AF51" s="10">
        <f t="shared" si="20"/>
        <v>0.17388000000000001</v>
      </c>
      <c r="AG51" s="66">
        <f t="shared" si="21"/>
        <v>0.17388000000000001</v>
      </c>
      <c r="AH51" s="67">
        <f t="shared" si="22"/>
        <v>0</v>
      </c>
      <c r="AI51" s="68">
        <f t="shared" si="23"/>
        <v>0.17388000000000001</v>
      </c>
      <c r="AJ51">
        <v>0</v>
      </c>
      <c r="AK51">
        <v>0</v>
      </c>
      <c r="AL51" s="26">
        <f t="shared" si="24"/>
        <v>0</v>
      </c>
      <c r="AM51">
        <v>0</v>
      </c>
      <c r="AN51">
        <v>0</v>
      </c>
      <c r="AO51" s="26">
        <f t="shared" si="25"/>
        <v>0</v>
      </c>
      <c r="AP51" s="26">
        <f t="shared" si="26"/>
        <v>9016509</v>
      </c>
      <c r="AQ51" s="26">
        <f t="shared" si="27"/>
        <v>9016509</v>
      </c>
      <c r="AR51" s="69">
        <v>9436665</v>
      </c>
      <c r="AS51" s="69">
        <f t="shared" si="42"/>
        <v>9016509</v>
      </c>
      <c r="AT51" s="63">
        <v>9439993</v>
      </c>
      <c r="AU51" s="26">
        <f t="shared" si="28"/>
        <v>423484</v>
      </c>
      <c r="AV51" s="70" t="str">
        <f t="shared" si="29"/>
        <v>No</v>
      </c>
      <c r="AW51" s="69">
        <f t="shared" si="30"/>
        <v>0</v>
      </c>
      <c r="AX51" s="71">
        <f t="shared" si="31"/>
        <v>9439993</v>
      </c>
      <c r="AY51" s="72">
        <f t="shared" si="32"/>
        <v>9439993</v>
      </c>
      <c r="AZ51" s="115">
        <f t="shared" si="33"/>
        <v>0</v>
      </c>
      <c r="BA51" s="115"/>
      <c r="BB51" s="115">
        <f t="shared" si="34"/>
        <v>12233.564829559798</v>
      </c>
      <c r="BC51" s="74"/>
      <c r="BD51" s="74"/>
      <c r="BE51" s="74">
        <f t="shared" si="35"/>
        <v>-423484</v>
      </c>
      <c r="BF51" s="74">
        <f t="shared" si="36"/>
        <v>-423484</v>
      </c>
      <c r="BG51" s="74">
        <f t="shared" si="36"/>
        <v>-362968.13639999926</v>
      </c>
      <c r="BH51" s="74">
        <f t="shared" si="36"/>
        <v>-302461.34806211852</v>
      </c>
      <c r="BI51" s="74">
        <f t="shared" si="36"/>
        <v>-241969.07844969444</v>
      </c>
      <c r="BJ51" s="74">
        <f t="shared" si="36"/>
        <v>-181476.80883727036</v>
      </c>
      <c r="BK51" s="74">
        <f t="shared" si="36"/>
        <v>-120990.58845180832</v>
      </c>
      <c r="BL51" s="74">
        <f t="shared" si="36"/>
        <v>-60495.294225905091</v>
      </c>
      <c r="BO51" s="116">
        <f t="shared" si="37"/>
        <v>0</v>
      </c>
      <c r="BP51" s="116">
        <f t="shared" si="37"/>
        <v>-60515.863599999997</v>
      </c>
      <c r="BQ51" s="116">
        <f t="shared" si="37"/>
        <v>-60506.788337879872</v>
      </c>
      <c r="BR51" s="116">
        <f t="shared" si="37"/>
        <v>-60492.269612423705</v>
      </c>
      <c r="BS51" s="116">
        <f t="shared" si="37"/>
        <v>-60492.26961242361</v>
      </c>
      <c r="BT51" s="116">
        <f t="shared" si="37"/>
        <v>-60486.220385462213</v>
      </c>
      <c r="BU51" s="116">
        <f t="shared" si="37"/>
        <v>-60495.294225904159</v>
      </c>
      <c r="BV51" s="116">
        <f t="shared" si="37"/>
        <v>-60495.294225905091</v>
      </c>
      <c r="BX51" s="74">
        <f t="shared" si="38"/>
        <v>9439993</v>
      </c>
      <c r="BY51" s="74">
        <f t="shared" si="39"/>
        <v>9379477.1363999993</v>
      </c>
      <c r="BZ51" s="74">
        <f t="shared" si="39"/>
        <v>9318970.3480621185</v>
      </c>
      <c r="CA51" s="74">
        <f t="shared" si="39"/>
        <v>9258478.0784496944</v>
      </c>
      <c r="CB51" s="74">
        <f t="shared" si="39"/>
        <v>9197985.8088372704</v>
      </c>
      <c r="CC51" s="74">
        <f t="shared" si="39"/>
        <v>9137499.5884518083</v>
      </c>
      <c r="CD51" s="74">
        <f t="shared" si="39"/>
        <v>9077004.2942259051</v>
      </c>
      <c r="CE51" s="74">
        <f t="shared" si="39"/>
        <v>9016509</v>
      </c>
      <c r="CG51" s="117">
        <f t="shared" si="40"/>
        <v>9439993</v>
      </c>
      <c r="CH51" s="117">
        <f t="shared" si="41"/>
        <v>9379477.1363999993</v>
      </c>
      <c r="CI51" s="117">
        <f t="shared" si="41"/>
        <v>9318970.3480621185</v>
      </c>
      <c r="CJ51" s="117">
        <f t="shared" si="41"/>
        <v>9258478.0784496944</v>
      </c>
      <c r="CK51" s="117">
        <f t="shared" si="41"/>
        <v>9197985.8088372704</v>
      </c>
      <c r="CL51" s="117">
        <f t="shared" si="41"/>
        <v>9137499.5884518083</v>
      </c>
      <c r="CM51" s="117">
        <f t="shared" si="41"/>
        <v>9077004.2942259051</v>
      </c>
      <c r="CN51" s="117">
        <f t="shared" si="41"/>
        <v>9016509</v>
      </c>
    </row>
    <row r="52" spans="1:92" x14ac:dyDescent="0.2">
      <c r="A52" s="6" t="s">
        <v>183</v>
      </c>
      <c r="B52" s="6"/>
      <c r="C52" s="40"/>
      <c r="D52" s="40"/>
      <c r="E52" s="40"/>
      <c r="F52" s="2">
        <v>4</v>
      </c>
      <c r="G52">
        <v>0</v>
      </c>
      <c r="H52" s="6">
        <v>26</v>
      </c>
      <c r="I52" s="2" t="s">
        <v>212</v>
      </c>
      <c r="J52" s="60"/>
      <c r="K52" s="123">
        <v>387.43</v>
      </c>
      <c r="L52"/>
      <c r="M52" s="121">
        <v>105</v>
      </c>
      <c r="N52" s="64">
        <f t="shared" si="6"/>
        <v>31.5</v>
      </c>
      <c r="O52" s="64">
        <f t="shared" si="7"/>
        <v>232.46</v>
      </c>
      <c r="P52" s="64">
        <f t="shared" si="8"/>
        <v>0</v>
      </c>
      <c r="Q52" s="64">
        <f t="shared" si="9"/>
        <v>0</v>
      </c>
      <c r="R52" s="65">
        <f t="shared" si="10"/>
        <v>0.27</v>
      </c>
      <c r="S52" s="65">
        <f t="shared" si="11"/>
        <v>0</v>
      </c>
      <c r="T52" s="64">
        <f t="shared" si="12"/>
        <v>0</v>
      </c>
      <c r="U52" s="64">
        <f t="shared" si="13"/>
        <v>0</v>
      </c>
      <c r="V52" s="124">
        <v>6</v>
      </c>
      <c r="W52" s="64">
        <f t="shared" si="14"/>
        <v>1.5</v>
      </c>
      <c r="X52" s="27">
        <f t="shared" si="15"/>
        <v>31.5</v>
      </c>
      <c r="Y52" s="11">
        <f t="shared" si="16"/>
        <v>420.43</v>
      </c>
      <c r="Z52" s="61">
        <v>895636807.66999996</v>
      </c>
      <c r="AA52" s="63">
        <v>3786</v>
      </c>
      <c r="AB52" s="27">
        <f t="shared" si="17"/>
        <v>236565.45</v>
      </c>
      <c r="AC52" s="10">
        <f t="shared" si="18"/>
        <v>0.85861200000000004</v>
      </c>
      <c r="AD52" s="63">
        <v>94570</v>
      </c>
      <c r="AE52" s="10">
        <f t="shared" si="19"/>
        <v>0.65063400000000005</v>
      </c>
      <c r="AF52" s="10">
        <f t="shared" si="20"/>
        <v>0.20378099999999999</v>
      </c>
      <c r="AG52" s="66">
        <f t="shared" si="21"/>
        <v>0.20378099999999999</v>
      </c>
      <c r="AH52" s="67">
        <f t="shared" si="22"/>
        <v>0</v>
      </c>
      <c r="AI52" s="68">
        <f t="shared" si="23"/>
        <v>0.20378099999999999</v>
      </c>
      <c r="AJ52">
        <v>160</v>
      </c>
      <c r="AK52">
        <v>6</v>
      </c>
      <c r="AL52" s="26">
        <f t="shared" si="24"/>
        <v>96000</v>
      </c>
      <c r="AM52">
        <v>0</v>
      </c>
      <c r="AN52">
        <v>0</v>
      </c>
      <c r="AO52" s="26">
        <f t="shared" si="25"/>
        <v>0</v>
      </c>
      <c r="AP52" s="26">
        <f t="shared" si="26"/>
        <v>987412</v>
      </c>
      <c r="AQ52" s="26">
        <f t="shared" si="27"/>
        <v>1083412</v>
      </c>
      <c r="AR52" s="69">
        <v>659216</v>
      </c>
      <c r="AS52" s="69">
        <f t="shared" si="42"/>
        <v>1083412</v>
      </c>
      <c r="AT52" s="63">
        <v>991921</v>
      </c>
      <c r="AU52" s="26">
        <f t="shared" si="28"/>
        <v>91491</v>
      </c>
      <c r="AV52" s="70" t="str">
        <f t="shared" si="29"/>
        <v>Yes</v>
      </c>
      <c r="AW52" s="69">
        <f t="shared" si="30"/>
        <v>91491</v>
      </c>
      <c r="AX52" s="71">
        <f t="shared" si="31"/>
        <v>1083412</v>
      </c>
      <c r="AY52" s="72">
        <f t="shared" si="32"/>
        <v>1083412</v>
      </c>
      <c r="AZ52" s="115">
        <f t="shared" si="33"/>
        <v>91491</v>
      </c>
      <c r="BA52" s="115"/>
      <c r="BB52" s="115">
        <f t="shared" si="34"/>
        <v>12506.661203314146</v>
      </c>
      <c r="BC52" s="74"/>
      <c r="BD52" s="74"/>
      <c r="BE52" s="74">
        <f t="shared" si="35"/>
        <v>0</v>
      </c>
      <c r="BF52" s="74">
        <f t="shared" si="36"/>
        <v>0</v>
      </c>
      <c r="BG52" s="74">
        <f t="shared" si="36"/>
        <v>0</v>
      </c>
      <c r="BH52" s="74">
        <f t="shared" si="36"/>
        <v>0</v>
      </c>
      <c r="BI52" s="74">
        <f t="shared" si="36"/>
        <v>0</v>
      </c>
      <c r="BJ52" s="74">
        <f t="shared" si="36"/>
        <v>0</v>
      </c>
      <c r="BK52" s="74">
        <f t="shared" si="36"/>
        <v>0</v>
      </c>
      <c r="BL52" s="74">
        <f t="shared" si="36"/>
        <v>0</v>
      </c>
      <c r="BO52" s="116">
        <f t="shared" si="37"/>
        <v>0</v>
      </c>
      <c r="BP52" s="116">
        <f t="shared" si="37"/>
        <v>0</v>
      </c>
      <c r="BQ52" s="116">
        <f t="shared" si="37"/>
        <v>0</v>
      </c>
      <c r="BR52" s="116">
        <f t="shared" si="37"/>
        <v>0</v>
      </c>
      <c r="BS52" s="116">
        <f t="shared" si="37"/>
        <v>0</v>
      </c>
      <c r="BT52" s="116">
        <f t="shared" si="37"/>
        <v>0</v>
      </c>
      <c r="BU52" s="116">
        <f t="shared" si="37"/>
        <v>0</v>
      </c>
      <c r="BV52" s="116">
        <f t="shared" si="37"/>
        <v>0</v>
      </c>
      <c r="BX52" s="74">
        <f t="shared" si="38"/>
        <v>1083412</v>
      </c>
      <c r="BY52" s="74">
        <f t="shared" si="39"/>
        <v>1083412</v>
      </c>
      <c r="BZ52" s="74">
        <f t="shared" si="39"/>
        <v>1083412</v>
      </c>
      <c r="CA52" s="74">
        <f t="shared" si="39"/>
        <v>1083412</v>
      </c>
      <c r="CB52" s="74">
        <f t="shared" si="39"/>
        <v>1083412</v>
      </c>
      <c r="CC52" s="74">
        <f t="shared" si="39"/>
        <v>1083412</v>
      </c>
      <c r="CD52" s="74">
        <f t="shared" si="39"/>
        <v>1083412</v>
      </c>
      <c r="CE52" s="74">
        <f t="shared" si="39"/>
        <v>1083412</v>
      </c>
      <c r="CG52" s="117">
        <f t="shared" si="40"/>
        <v>1083412</v>
      </c>
      <c r="CH52" s="117">
        <f t="shared" si="41"/>
        <v>1083412</v>
      </c>
      <c r="CI52" s="117">
        <f t="shared" si="41"/>
        <v>1083412</v>
      </c>
      <c r="CJ52" s="117">
        <f t="shared" si="41"/>
        <v>1083412</v>
      </c>
      <c r="CK52" s="117">
        <f t="shared" si="41"/>
        <v>1083412</v>
      </c>
      <c r="CL52" s="117">
        <f t="shared" si="41"/>
        <v>1083412</v>
      </c>
      <c r="CM52" s="117">
        <f t="shared" si="41"/>
        <v>1083412</v>
      </c>
      <c r="CN52" s="117">
        <f t="shared" si="41"/>
        <v>1083412</v>
      </c>
    </row>
    <row r="53" spans="1:92" x14ac:dyDescent="0.2">
      <c r="A53" s="6" t="s">
        <v>189</v>
      </c>
      <c r="B53" s="6"/>
      <c r="C53" s="40"/>
      <c r="D53" s="40"/>
      <c r="E53" s="40"/>
      <c r="F53" s="2">
        <v>5</v>
      </c>
      <c r="G53">
        <v>0</v>
      </c>
      <c r="H53" s="6">
        <v>27</v>
      </c>
      <c r="I53" s="2" t="s">
        <v>213</v>
      </c>
      <c r="J53" s="60"/>
      <c r="K53" s="123">
        <v>1416.62</v>
      </c>
      <c r="L53"/>
      <c r="M53" s="121">
        <v>591</v>
      </c>
      <c r="N53" s="64">
        <f t="shared" si="6"/>
        <v>177.3</v>
      </c>
      <c r="O53" s="64">
        <f t="shared" si="7"/>
        <v>849.97</v>
      </c>
      <c r="P53" s="64">
        <f t="shared" si="8"/>
        <v>0</v>
      </c>
      <c r="Q53" s="64">
        <f t="shared" si="9"/>
        <v>0</v>
      </c>
      <c r="R53" s="65">
        <f t="shared" si="10"/>
        <v>0.42</v>
      </c>
      <c r="S53" s="65">
        <f t="shared" si="11"/>
        <v>0</v>
      </c>
      <c r="T53" s="64">
        <f t="shared" si="12"/>
        <v>0</v>
      </c>
      <c r="U53" s="64">
        <f t="shared" si="13"/>
        <v>0</v>
      </c>
      <c r="V53" s="124">
        <v>176</v>
      </c>
      <c r="W53" s="64">
        <f t="shared" si="14"/>
        <v>44</v>
      </c>
      <c r="X53" s="27">
        <f t="shared" si="15"/>
        <v>177.3</v>
      </c>
      <c r="Y53" s="11">
        <f t="shared" si="16"/>
        <v>1637.9199999999998</v>
      </c>
      <c r="Z53" s="61">
        <v>3528115533.6700001</v>
      </c>
      <c r="AA53" s="63">
        <v>13317</v>
      </c>
      <c r="AB53" s="27">
        <f t="shared" si="17"/>
        <v>264933.21000000002</v>
      </c>
      <c r="AC53" s="10">
        <f t="shared" si="18"/>
        <v>0.96157199999999998</v>
      </c>
      <c r="AD53" s="63">
        <v>116023</v>
      </c>
      <c r="AE53" s="10">
        <f t="shared" si="19"/>
        <v>0.79822899999999997</v>
      </c>
      <c r="AF53" s="10">
        <f t="shared" si="20"/>
        <v>8.7430999999999995E-2</v>
      </c>
      <c r="AG53" s="66">
        <f t="shared" si="21"/>
        <v>8.7430999999999995E-2</v>
      </c>
      <c r="AH53" s="67">
        <f t="shared" si="22"/>
        <v>0</v>
      </c>
      <c r="AI53" s="68">
        <f t="shared" si="23"/>
        <v>8.7430999999999995E-2</v>
      </c>
      <c r="AJ53">
        <v>0</v>
      </c>
      <c r="AK53">
        <v>0</v>
      </c>
      <c r="AL53" s="26">
        <f t="shared" si="24"/>
        <v>0</v>
      </c>
      <c r="AM53">
        <v>0</v>
      </c>
      <c r="AN53">
        <v>0</v>
      </c>
      <c r="AO53" s="26">
        <f t="shared" si="25"/>
        <v>0</v>
      </c>
      <c r="AP53" s="26">
        <f t="shared" si="26"/>
        <v>1650437</v>
      </c>
      <c r="AQ53" s="26">
        <f t="shared" si="27"/>
        <v>1650437</v>
      </c>
      <c r="AR53" s="69">
        <v>6326998</v>
      </c>
      <c r="AS53" s="69">
        <f t="shared" si="42"/>
        <v>1650437</v>
      </c>
      <c r="AT53" s="63">
        <v>5192084</v>
      </c>
      <c r="AU53" s="26">
        <f t="shared" si="28"/>
        <v>3541647</v>
      </c>
      <c r="AV53" s="70" t="str">
        <f t="shared" si="29"/>
        <v>No</v>
      </c>
      <c r="AW53" s="69">
        <f t="shared" si="30"/>
        <v>0</v>
      </c>
      <c r="AX53" s="71">
        <f t="shared" si="31"/>
        <v>5192084</v>
      </c>
      <c r="AY53" s="72">
        <f t="shared" si="32"/>
        <v>5192084</v>
      </c>
      <c r="AZ53" s="115">
        <f t="shared" si="33"/>
        <v>0</v>
      </c>
      <c r="BA53" s="115"/>
      <c r="BB53" s="115">
        <f t="shared" si="34"/>
        <v>13325.399895525972</v>
      </c>
      <c r="BC53" s="74"/>
      <c r="BD53" s="74"/>
      <c r="BE53" s="74">
        <f t="shared" si="35"/>
        <v>-3541647</v>
      </c>
      <c r="BF53" s="74">
        <f t="shared" si="36"/>
        <v>-3541647</v>
      </c>
      <c r="BG53" s="74">
        <f t="shared" si="36"/>
        <v>-3035545.6436999999</v>
      </c>
      <c r="BH53" s="74">
        <f t="shared" si="36"/>
        <v>-2529520.18489521</v>
      </c>
      <c r="BI53" s="74">
        <f t="shared" si="36"/>
        <v>-2023616.147916168</v>
      </c>
      <c r="BJ53" s="74">
        <f t="shared" si="36"/>
        <v>-1517712.110937126</v>
      </c>
      <c r="BK53" s="74">
        <f t="shared" si="36"/>
        <v>-1011858.6643617819</v>
      </c>
      <c r="BL53" s="74">
        <f t="shared" si="36"/>
        <v>-505929.33218089119</v>
      </c>
      <c r="BO53" s="116">
        <f t="shared" si="37"/>
        <v>0</v>
      </c>
      <c r="BP53" s="116">
        <f t="shared" si="37"/>
        <v>-506101.35629999998</v>
      </c>
      <c r="BQ53" s="116">
        <f t="shared" si="37"/>
        <v>-506025.45880478993</v>
      </c>
      <c r="BR53" s="116">
        <f t="shared" si="37"/>
        <v>-505904.03697904199</v>
      </c>
      <c r="BS53" s="116">
        <f t="shared" si="37"/>
        <v>-505904.03697904199</v>
      </c>
      <c r="BT53" s="116">
        <f t="shared" si="37"/>
        <v>-505853.44657534407</v>
      </c>
      <c r="BU53" s="116">
        <f t="shared" si="37"/>
        <v>-505929.33218089095</v>
      </c>
      <c r="BV53" s="116">
        <f t="shared" si="37"/>
        <v>-505929.33218089119</v>
      </c>
      <c r="BX53" s="74">
        <f t="shared" si="38"/>
        <v>5192084</v>
      </c>
      <c r="BY53" s="74">
        <f t="shared" si="39"/>
        <v>4685982.6436999999</v>
      </c>
      <c r="BZ53" s="74">
        <f t="shared" si="39"/>
        <v>4179957.18489521</v>
      </c>
      <c r="CA53" s="74">
        <f t="shared" si="39"/>
        <v>3674053.147916168</v>
      </c>
      <c r="CB53" s="74">
        <f t="shared" si="39"/>
        <v>3168149.110937126</v>
      </c>
      <c r="CC53" s="74">
        <f t="shared" si="39"/>
        <v>2662295.6643617819</v>
      </c>
      <c r="CD53" s="74">
        <f t="shared" si="39"/>
        <v>2156366.3321808912</v>
      </c>
      <c r="CE53" s="74">
        <f t="shared" si="39"/>
        <v>1650437</v>
      </c>
      <c r="CG53" s="117">
        <f t="shared" si="40"/>
        <v>5192084</v>
      </c>
      <c r="CH53" s="117">
        <f t="shared" si="41"/>
        <v>4685982.6436999999</v>
      </c>
      <c r="CI53" s="117">
        <f t="shared" si="41"/>
        <v>4179957.18489521</v>
      </c>
      <c r="CJ53" s="117">
        <f t="shared" si="41"/>
        <v>3674053.147916168</v>
      </c>
      <c r="CK53" s="117">
        <f t="shared" si="41"/>
        <v>3168149.110937126</v>
      </c>
      <c r="CL53" s="117">
        <f t="shared" si="41"/>
        <v>2662295.6643617819</v>
      </c>
      <c r="CM53" s="117">
        <f t="shared" si="41"/>
        <v>2156366.3321808912</v>
      </c>
      <c r="CN53" s="117">
        <f t="shared" si="41"/>
        <v>1650437</v>
      </c>
    </row>
    <row r="54" spans="1:92" x14ac:dyDescent="0.2">
      <c r="A54" s="6" t="s">
        <v>189</v>
      </c>
      <c r="B54" s="6"/>
      <c r="C54" s="40"/>
      <c r="D54" s="40"/>
      <c r="E54" s="40"/>
      <c r="F54" s="2">
        <v>6</v>
      </c>
      <c r="G54">
        <v>0</v>
      </c>
      <c r="H54" s="6">
        <v>28</v>
      </c>
      <c r="I54" s="2" t="s">
        <v>214</v>
      </c>
      <c r="J54" s="60"/>
      <c r="K54" s="123">
        <v>2059.41</v>
      </c>
      <c r="L54"/>
      <c r="M54" s="121">
        <v>515</v>
      </c>
      <c r="N54" s="64">
        <f t="shared" si="6"/>
        <v>154.5</v>
      </c>
      <c r="O54" s="64">
        <f t="shared" si="7"/>
        <v>1235.6500000000001</v>
      </c>
      <c r="P54" s="64">
        <f t="shared" si="8"/>
        <v>0</v>
      </c>
      <c r="Q54" s="64">
        <f t="shared" si="9"/>
        <v>0</v>
      </c>
      <c r="R54" s="65">
        <f t="shared" si="10"/>
        <v>0.25</v>
      </c>
      <c r="S54" s="65">
        <f t="shared" si="11"/>
        <v>0</v>
      </c>
      <c r="T54" s="64">
        <f t="shared" si="12"/>
        <v>0</v>
      </c>
      <c r="U54" s="64">
        <f t="shared" si="13"/>
        <v>0</v>
      </c>
      <c r="V54" s="124">
        <v>43</v>
      </c>
      <c r="W54" s="64">
        <f t="shared" si="14"/>
        <v>10.75</v>
      </c>
      <c r="X54" s="27">
        <f t="shared" si="15"/>
        <v>154.5</v>
      </c>
      <c r="Y54" s="11">
        <f t="shared" si="16"/>
        <v>2224.66</v>
      </c>
      <c r="Z54" s="61">
        <v>2652039922</v>
      </c>
      <c r="AA54" s="63">
        <v>15505</v>
      </c>
      <c r="AB54" s="27">
        <f t="shared" si="17"/>
        <v>171044.17</v>
      </c>
      <c r="AC54" s="10">
        <f t="shared" si="18"/>
        <v>0.62080299999999999</v>
      </c>
      <c r="AD54" s="63">
        <v>118839</v>
      </c>
      <c r="AE54" s="10">
        <f t="shared" si="19"/>
        <v>0.81760299999999997</v>
      </c>
      <c r="AF54" s="10">
        <f t="shared" si="20"/>
        <v>0.32015700000000002</v>
      </c>
      <c r="AG54" s="66">
        <f t="shared" si="21"/>
        <v>0.32015700000000002</v>
      </c>
      <c r="AH54" s="67">
        <f t="shared" si="22"/>
        <v>0</v>
      </c>
      <c r="AI54" s="68">
        <f t="shared" si="23"/>
        <v>0.32015700000000002</v>
      </c>
      <c r="AJ54">
        <v>0</v>
      </c>
      <c r="AK54">
        <v>0</v>
      </c>
      <c r="AL54" s="26">
        <f t="shared" si="24"/>
        <v>0</v>
      </c>
      <c r="AM54">
        <v>1</v>
      </c>
      <c r="AN54" s="118">
        <v>4</v>
      </c>
      <c r="AO54" s="26">
        <f t="shared" si="25"/>
        <v>400</v>
      </c>
      <c r="AP54" s="26">
        <f t="shared" si="26"/>
        <v>8208571</v>
      </c>
      <c r="AQ54" s="26">
        <f t="shared" si="27"/>
        <v>8208971</v>
      </c>
      <c r="AR54" s="69">
        <v>13503310</v>
      </c>
      <c r="AS54" s="69">
        <f t="shared" si="42"/>
        <v>8208971</v>
      </c>
      <c r="AT54" s="63">
        <v>12040218</v>
      </c>
      <c r="AU54" s="26">
        <f t="shared" si="28"/>
        <v>3831247</v>
      </c>
      <c r="AV54" s="70" t="str">
        <f t="shared" si="29"/>
        <v>No</v>
      </c>
      <c r="AW54" s="69">
        <f t="shared" si="30"/>
        <v>0</v>
      </c>
      <c r="AX54" s="71">
        <f t="shared" si="31"/>
        <v>12040218</v>
      </c>
      <c r="AY54" s="72">
        <f t="shared" si="32"/>
        <v>12040218</v>
      </c>
      <c r="AZ54" s="115">
        <f t="shared" si="33"/>
        <v>0</v>
      </c>
      <c r="BA54" s="115"/>
      <c r="BB54" s="115">
        <f t="shared" si="34"/>
        <v>12449.782461967263</v>
      </c>
      <c r="BC54" s="74"/>
      <c r="BD54" s="74"/>
      <c r="BE54" s="74">
        <f t="shared" si="35"/>
        <v>-3831247</v>
      </c>
      <c r="BF54" s="74">
        <f t="shared" si="36"/>
        <v>-3831247</v>
      </c>
      <c r="BG54" s="74">
        <f t="shared" si="36"/>
        <v>-3283761.8037</v>
      </c>
      <c r="BH54" s="74">
        <f t="shared" si="36"/>
        <v>-2736358.7110232096</v>
      </c>
      <c r="BI54" s="74">
        <f t="shared" si="36"/>
        <v>-2189086.9688185677</v>
      </c>
      <c r="BJ54" s="74">
        <f t="shared" si="36"/>
        <v>-1641815.2266139258</v>
      </c>
      <c r="BK54" s="74">
        <f t="shared" si="36"/>
        <v>-1094598.2115835045</v>
      </c>
      <c r="BL54" s="74">
        <f t="shared" si="36"/>
        <v>-547299.1057917513</v>
      </c>
      <c r="BO54" s="116">
        <f t="shared" si="37"/>
        <v>0</v>
      </c>
      <c r="BP54" s="116">
        <f t="shared" si="37"/>
        <v>-547485.19629999995</v>
      </c>
      <c r="BQ54" s="116">
        <f t="shared" si="37"/>
        <v>-547403.09267678997</v>
      </c>
      <c r="BR54" s="116">
        <f t="shared" si="37"/>
        <v>-547271.74220464192</v>
      </c>
      <c r="BS54" s="116">
        <f t="shared" si="37"/>
        <v>-547271.74220464192</v>
      </c>
      <c r="BT54" s="116">
        <f t="shared" si="37"/>
        <v>-547217.01503042143</v>
      </c>
      <c r="BU54" s="116">
        <f t="shared" si="37"/>
        <v>-547299.10579175223</v>
      </c>
      <c r="BV54" s="116">
        <f t="shared" si="37"/>
        <v>-547299.1057917513</v>
      </c>
      <c r="BX54" s="74">
        <f t="shared" si="38"/>
        <v>12040218</v>
      </c>
      <c r="BY54" s="74">
        <f t="shared" si="39"/>
        <v>11492732.8037</v>
      </c>
      <c r="BZ54" s="74">
        <f t="shared" si="39"/>
        <v>10945329.71102321</v>
      </c>
      <c r="CA54" s="74">
        <f t="shared" si="39"/>
        <v>10398057.968818568</v>
      </c>
      <c r="CB54" s="74">
        <f t="shared" si="39"/>
        <v>9850786.2266139258</v>
      </c>
      <c r="CC54" s="74">
        <f t="shared" si="39"/>
        <v>9303569.2115835045</v>
      </c>
      <c r="CD54" s="74">
        <f t="shared" si="39"/>
        <v>8756270.1057917513</v>
      </c>
      <c r="CE54" s="74">
        <f t="shared" si="39"/>
        <v>8208971</v>
      </c>
      <c r="CG54" s="117">
        <f t="shared" si="40"/>
        <v>12040218</v>
      </c>
      <c r="CH54" s="117">
        <f t="shared" si="41"/>
        <v>11492732.8037</v>
      </c>
      <c r="CI54" s="117">
        <f t="shared" si="41"/>
        <v>10945329.71102321</v>
      </c>
      <c r="CJ54" s="117">
        <f t="shared" si="41"/>
        <v>10398057.968818568</v>
      </c>
      <c r="CK54" s="117">
        <f t="shared" si="41"/>
        <v>9850786.2266139258</v>
      </c>
      <c r="CL54" s="117">
        <f t="shared" si="41"/>
        <v>9303569.2115835045</v>
      </c>
      <c r="CM54" s="117">
        <f t="shared" si="41"/>
        <v>8756270.1057917513</v>
      </c>
      <c r="CN54" s="117">
        <f t="shared" si="41"/>
        <v>8208971</v>
      </c>
    </row>
    <row r="55" spans="1:92" x14ac:dyDescent="0.2">
      <c r="A55" s="6" t="s">
        <v>183</v>
      </c>
      <c r="B55" s="6"/>
      <c r="C55" s="40"/>
      <c r="D55" s="40"/>
      <c r="E55" s="40"/>
      <c r="F55" s="2">
        <v>5</v>
      </c>
      <c r="G55">
        <v>0</v>
      </c>
      <c r="H55" s="6">
        <v>29</v>
      </c>
      <c r="I55" s="2" t="s">
        <v>215</v>
      </c>
      <c r="J55" s="60"/>
      <c r="K55" s="123">
        <v>144.68</v>
      </c>
      <c r="L55"/>
      <c r="M55" s="121">
        <v>42</v>
      </c>
      <c r="N55" s="64">
        <f t="shared" si="6"/>
        <v>12.6</v>
      </c>
      <c r="O55" s="64">
        <f t="shared" si="7"/>
        <v>86.81</v>
      </c>
      <c r="P55" s="64">
        <f t="shared" si="8"/>
        <v>0</v>
      </c>
      <c r="Q55" s="64">
        <f t="shared" si="9"/>
        <v>0</v>
      </c>
      <c r="R55" s="65">
        <f t="shared" si="10"/>
        <v>0.28999999999999998</v>
      </c>
      <c r="S55" s="65">
        <f t="shared" si="11"/>
        <v>0</v>
      </c>
      <c r="T55" s="64">
        <f t="shared" si="12"/>
        <v>0</v>
      </c>
      <c r="U55" s="64">
        <f t="shared" si="13"/>
        <v>0</v>
      </c>
      <c r="V55" s="124">
        <v>0</v>
      </c>
      <c r="W55" s="64">
        <f t="shared" si="14"/>
        <v>0</v>
      </c>
      <c r="X55" s="27">
        <f t="shared" si="15"/>
        <v>12.6</v>
      </c>
      <c r="Y55" s="11">
        <f t="shared" si="16"/>
        <v>157.28</v>
      </c>
      <c r="Z55" s="61">
        <v>386146889.67000002</v>
      </c>
      <c r="AA55" s="63">
        <v>1463</v>
      </c>
      <c r="AB55" s="27">
        <f t="shared" si="17"/>
        <v>263941.82</v>
      </c>
      <c r="AC55" s="10">
        <f t="shared" si="18"/>
        <v>0.95797399999999999</v>
      </c>
      <c r="AD55" s="63">
        <v>114904</v>
      </c>
      <c r="AE55" s="10">
        <f t="shared" si="19"/>
        <v>0.79053099999999998</v>
      </c>
      <c r="AF55" s="10">
        <f t="shared" si="20"/>
        <v>9.2258999999999994E-2</v>
      </c>
      <c r="AG55" s="66">
        <f t="shared" si="21"/>
        <v>9.2258999999999994E-2</v>
      </c>
      <c r="AH55" s="67">
        <f t="shared" si="22"/>
        <v>0</v>
      </c>
      <c r="AI55" s="68">
        <f t="shared" si="23"/>
        <v>9.2258999999999994E-2</v>
      </c>
      <c r="AJ55">
        <v>70</v>
      </c>
      <c r="AK55">
        <v>6</v>
      </c>
      <c r="AL55" s="26">
        <f t="shared" si="24"/>
        <v>42000</v>
      </c>
      <c r="AM55">
        <v>0</v>
      </c>
      <c r="AN55">
        <v>0</v>
      </c>
      <c r="AO55" s="26">
        <f t="shared" si="25"/>
        <v>0</v>
      </c>
      <c r="AP55" s="26">
        <f t="shared" si="26"/>
        <v>167233</v>
      </c>
      <c r="AQ55" s="26">
        <f t="shared" si="27"/>
        <v>209233</v>
      </c>
      <c r="AR55" s="69">
        <v>491388</v>
      </c>
      <c r="AS55" s="69">
        <f t="shared" si="42"/>
        <v>209233</v>
      </c>
      <c r="AT55" s="63">
        <v>403912</v>
      </c>
      <c r="AU55" s="26">
        <f t="shared" si="28"/>
        <v>194679</v>
      </c>
      <c r="AV55" s="70" t="str">
        <f t="shared" si="29"/>
        <v>No</v>
      </c>
      <c r="AW55" s="69">
        <f t="shared" si="30"/>
        <v>0</v>
      </c>
      <c r="AX55" s="71">
        <f t="shared" si="31"/>
        <v>403912</v>
      </c>
      <c r="AY55" s="72">
        <f t="shared" si="32"/>
        <v>403912</v>
      </c>
      <c r="AZ55" s="115">
        <f t="shared" si="33"/>
        <v>0</v>
      </c>
      <c r="BA55" s="115"/>
      <c r="BB55" s="115">
        <f t="shared" si="34"/>
        <v>12528.697815869504</v>
      </c>
      <c r="BC55" s="74"/>
      <c r="BD55" s="74"/>
      <c r="BE55" s="74">
        <f t="shared" si="35"/>
        <v>-194679</v>
      </c>
      <c r="BF55" s="74">
        <f t="shared" si="36"/>
        <v>-194679</v>
      </c>
      <c r="BG55" s="74">
        <f t="shared" si="36"/>
        <v>-166859.37089999998</v>
      </c>
      <c r="BH55" s="74">
        <f t="shared" si="36"/>
        <v>-139043.91377096996</v>
      </c>
      <c r="BI55" s="74">
        <f t="shared" si="36"/>
        <v>-111235.13101677597</v>
      </c>
      <c r="BJ55" s="74">
        <f t="shared" si="36"/>
        <v>-83426.348262581974</v>
      </c>
      <c r="BK55" s="74">
        <f t="shared" si="36"/>
        <v>-55620.346386663383</v>
      </c>
      <c r="BL55" s="74">
        <f t="shared" si="36"/>
        <v>-27810.173193331691</v>
      </c>
      <c r="BO55" s="116">
        <f t="shared" si="37"/>
        <v>0</v>
      </c>
      <c r="BP55" s="116">
        <f t="shared" si="37"/>
        <v>-27819.629099999998</v>
      </c>
      <c r="BQ55" s="116">
        <f t="shared" si="37"/>
        <v>-27815.457129029994</v>
      </c>
      <c r="BR55" s="116">
        <f t="shared" si="37"/>
        <v>-27808.782754193991</v>
      </c>
      <c r="BS55" s="116">
        <f t="shared" si="37"/>
        <v>-27808.782754193991</v>
      </c>
      <c r="BT55" s="116">
        <f t="shared" si="37"/>
        <v>-27806.00187591857</v>
      </c>
      <c r="BU55" s="116">
        <f t="shared" si="37"/>
        <v>-27810.173193331691</v>
      </c>
      <c r="BV55" s="116">
        <f t="shared" si="37"/>
        <v>-27810.173193331691</v>
      </c>
      <c r="BX55" s="74">
        <f t="shared" si="38"/>
        <v>403912</v>
      </c>
      <c r="BY55" s="74">
        <f t="shared" si="39"/>
        <v>376092.37089999998</v>
      </c>
      <c r="BZ55" s="74">
        <f t="shared" si="39"/>
        <v>348276.91377096996</v>
      </c>
      <c r="CA55" s="74">
        <f t="shared" si="39"/>
        <v>320468.13101677597</v>
      </c>
      <c r="CB55" s="74">
        <f t="shared" si="39"/>
        <v>292659.34826258197</v>
      </c>
      <c r="CC55" s="74">
        <f t="shared" si="39"/>
        <v>264853.34638666338</v>
      </c>
      <c r="CD55" s="74">
        <f t="shared" si="39"/>
        <v>237043.17319333169</v>
      </c>
      <c r="CE55" s="74">
        <f t="shared" si="39"/>
        <v>209233</v>
      </c>
      <c r="CG55" s="117">
        <f t="shared" si="40"/>
        <v>403912</v>
      </c>
      <c r="CH55" s="117">
        <f t="shared" si="41"/>
        <v>376092.37089999998</v>
      </c>
      <c r="CI55" s="117">
        <f t="shared" si="41"/>
        <v>348276.91377096996</v>
      </c>
      <c r="CJ55" s="117">
        <f t="shared" si="41"/>
        <v>320468.13101677597</v>
      </c>
      <c r="CK55" s="117">
        <f t="shared" si="41"/>
        <v>292659.34826258197</v>
      </c>
      <c r="CL55" s="117">
        <f t="shared" si="41"/>
        <v>264853.34638666338</v>
      </c>
      <c r="CM55" s="117">
        <f t="shared" si="41"/>
        <v>237043.17319333169</v>
      </c>
      <c r="CN55" s="117">
        <f t="shared" si="41"/>
        <v>209233</v>
      </c>
    </row>
    <row r="56" spans="1:92" x14ac:dyDescent="0.2">
      <c r="A56" s="6" t="s">
        <v>179</v>
      </c>
      <c r="B56" s="6"/>
      <c r="C56" s="40"/>
      <c r="D56" s="40"/>
      <c r="E56" s="40"/>
      <c r="F56" s="2">
        <v>6</v>
      </c>
      <c r="G56">
        <v>0</v>
      </c>
      <c r="H56" s="6">
        <v>30</v>
      </c>
      <c r="I56" s="2" t="s">
        <v>216</v>
      </c>
      <c r="J56" s="60"/>
      <c r="K56" s="123">
        <v>594.46</v>
      </c>
      <c r="L56"/>
      <c r="M56" s="121">
        <v>136</v>
      </c>
      <c r="N56" s="64">
        <f t="shared" si="6"/>
        <v>40.799999999999997</v>
      </c>
      <c r="O56" s="64">
        <f t="shared" si="7"/>
        <v>356.68</v>
      </c>
      <c r="P56" s="64">
        <f t="shared" si="8"/>
        <v>0</v>
      </c>
      <c r="Q56" s="64">
        <f t="shared" si="9"/>
        <v>0</v>
      </c>
      <c r="R56" s="65">
        <f t="shared" si="10"/>
        <v>0.23</v>
      </c>
      <c r="S56" s="65">
        <f t="shared" si="11"/>
        <v>0</v>
      </c>
      <c r="T56" s="64">
        <f t="shared" si="12"/>
        <v>0</v>
      </c>
      <c r="U56" s="64">
        <f t="shared" si="13"/>
        <v>0</v>
      </c>
      <c r="V56" s="124">
        <v>4</v>
      </c>
      <c r="W56" s="64">
        <f t="shared" si="14"/>
        <v>1</v>
      </c>
      <c r="X56" s="27">
        <f t="shared" si="15"/>
        <v>40.799999999999997</v>
      </c>
      <c r="Y56" s="11">
        <f t="shared" si="16"/>
        <v>636.26</v>
      </c>
      <c r="Z56" s="61">
        <v>1031527679</v>
      </c>
      <c r="AA56" s="63">
        <v>5268</v>
      </c>
      <c r="AB56" s="27">
        <f t="shared" si="17"/>
        <v>195810.11</v>
      </c>
      <c r="AC56" s="10">
        <f t="shared" si="18"/>
        <v>0.71069099999999996</v>
      </c>
      <c r="AD56" s="63">
        <v>122500</v>
      </c>
      <c r="AE56" s="10">
        <f t="shared" si="19"/>
        <v>0.84279099999999996</v>
      </c>
      <c r="AF56" s="10">
        <f t="shared" si="20"/>
        <v>0.24967900000000001</v>
      </c>
      <c r="AG56" s="66">
        <f t="shared" si="21"/>
        <v>0.24967900000000001</v>
      </c>
      <c r="AH56" s="67">
        <f t="shared" si="22"/>
        <v>0</v>
      </c>
      <c r="AI56" s="68">
        <f t="shared" si="23"/>
        <v>0.24967900000000001</v>
      </c>
      <c r="AJ56">
        <v>0</v>
      </c>
      <c r="AK56">
        <v>0</v>
      </c>
      <c r="AL56" s="26">
        <f t="shared" si="24"/>
        <v>0</v>
      </c>
      <c r="AM56">
        <v>0</v>
      </c>
      <c r="AN56">
        <v>0</v>
      </c>
      <c r="AO56" s="26">
        <f t="shared" si="25"/>
        <v>0</v>
      </c>
      <c r="AP56" s="26">
        <f t="shared" si="26"/>
        <v>1830870</v>
      </c>
      <c r="AQ56" s="26">
        <f t="shared" si="27"/>
        <v>1830870</v>
      </c>
      <c r="AR56" s="69">
        <v>2523462</v>
      </c>
      <c r="AS56" s="69">
        <f t="shared" si="42"/>
        <v>1830870</v>
      </c>
      <c r="AT56" s="63">
        <v>2316189</v>
      </c>
      <c r="AU56" s="26">
        <f t="shared" si="28"/>
        <v>485319</v>
      </c>
      <c r="AV56" s="70" t="str">
        <f t="shared" si="29"/>
        <v>No</v>
      </c>
      <c r="AW56" s="69">
        <f t="shared" si="30"/>
        <v>0</v>
      </c>
      <c r="AX56" s="71">
        <f t="shared" si="31"/>
        <v>2316189</v>
      </c>
      <c r="AY56" s="72">
        <f t="shared" si="32"/>
        <v>2316189</v>
      </c>
      <c r="AZ56" s="115">
        <f t="shared" si="33"/>
        <v>0</v>
      </c>
      <c r="BA56" s="115"/>
      <c r="BB56" s="115">
        <f t="shared" si="34"/>
        <v>12335.390943040742</v>
      </c>
      <c r="BC56" s="74"/>
      <c r="BD56" s="74"/>
      <c r="BE56" s="74">
        <f t="shared" si="35"/>
        <v>-485319</v>
      </c>
      <c r="BF56" s="74">
        <f t="shared" si="36"/>
        <v>-485319</v>
      </c>
      <c r="BG56" s="74">
        <f t="shared" si="36"/>
        <v>-415966.91490000021</v>
      </c>
      <c r="BH56" s="74">
        <f t="shared" si="36"/>
        <v>-346625.23018616997</v>
      </c>
      <c r="BI56" s="74">
        <f t="shared" si="36"/>
        <v>-277300.18414893607</v>
      </c>
      <c r="BJ56" s="74">
        <f t="shared" si="36"/>
        <v>-207975.13811170217</v>
      </c>
      <c r="BK56" s="74">
        <f t="shared" si="36"/>
        <v>-138657.02457907191</v>
      </c>
      <c r="BL56" s="74">
        <f t="shared" si="36"/>
        <v>-69328.512289535953</v>
      </c>
      <c r="BO56" s="116">
        <f t="shared" si="37"/>
        <v>0</v>
      </c>
      <c r="BP56" s="116">
        <f t="shared" si="37"/>
        <v>-69352.085099999997</v>
      </c>
      <c r="BQ56" s="116">
        <f t="shared" si="37"/>
        <v>-69341.684713830036</v>
      </c>
      <c r="BR56" s="116">
        <f t="shared" si="37"/>
        <v>-69325.046037234002</v>
      </c>
      <c r="BS56" s="116">
        <f t="shared" si="37"/>
        <v>-69325.046037234017</v>
      </c>
      <c r="BT56" s="116">
        <f t="shared" si="37"/>
        <v>-69318.113532630334</v>
      </c>
      <c r="BU56" s="116">
        <f t="shared" si="37"/>
        <v>-69328.512289535953</v>
      </c>
      <c r="BV56" s="116">
        <f t="shared" si="37"/>
        <v>-69328.512289535953</v>
      </c>
      <c r="BX56" s="74">
        <f t="shared" si="38"/>
        <v>2316189</v>
      </c>
      <c r="BY56" s="74">
        <f t="shared" si="39"/>
        <v>2246836.9149000002</v>
      </c>
      <c r="BZ56" s="74">
        <f t="shared" si="39"/>
        <v>2177495.23018617</v>
      </c>
      <c r="CA56" s="74">
        <f t="shared" si="39"/>
        <v>2108170.1841489361</v>
      </c>
      <c r="CB56" s="74">
        <f t="shared" si="39"/>
        <v>2038845.1381117022</v>
      </c>
      <c r="CC56" s="74">
        <f t="shared" si="39"/>
        <v>1969527.0245790719</v>
      </c>
      <c r="CD56" s="74">
        <f t="shared" si="39"/>
        <v>1900198.512289536</v>
      </c>
      <c r="CE56" s="74">
        <f t="shared" si="39"/>
        <v>1830870</v>
      </c>
      <c r="CG56" s="117">
        <f t="shared" si="40"/>
        <v>2316189</v>
      </c>
      <c r="CH56" s="117">
        <f t="shared" si="41"/>
        <v>2246836.9149000002</v>
      </c>
      <c r="CI56" s="117">
        <f t="shared" si="41"/>
        <v>2177495.23018617</v>
      </c>
      <c r="CJ56" s="117">
        <f t="shared" si="41"/>
        <v>2108170.1841489361</v>
      </c>
      <c r="CK56" s="117">
        <f t="shared" si="41"/>
        <v>2038845.1381117022</v>
      </c>
      <c r="CL56" s="117">
        <f t="shared" si="41"/>
        <v>1969527.0245790719</v>
      </c>
      <c r="CM56" s="117">
        <f t="shared" si="41"/>
        <v>1900198.512289536</v>
      </c>
      <c r="CN56" s="117">
        <f t="shared" si="41"/>
        <v>1830870</v>
      </c>
    </row>
    <row r="57" spans="1:92" x14ac:dyDescent="0.2">
      <c r="A57" s="6" t="s">
        <v>179</v>
      </c>
      <c r="B57" s="6"/>
      <c r="C57" s="40"/>
      <c r="D57" s="40"/>
      <c r="E57" s="40"/>
      <c r="F57" s="2">
        <v>1</v>
      </c>
      <c r="G57">
        <v>0</v>
      </c>
      <c r="H57" s="6">
        <v>31</v>
      </c>
      <c r="I57" s="2" t="s">
        <v>217</v>
      </c>
      <c r="J57" s="60"/>
      <c r="K57" s="123">
        <v>118.04</v>
      </c>
      <c r="L57"/>
      <c r="M57" s="121">
        <v>50</v>
      </c>
      <c r="N57" s="64">
        <f t="shared" si="6"/>
        <v>15</v>
      </c>
      <c r="O57" s="64">
        <f t="shared" si="7"/>
        <v>70.819999999999993</v>
      </c>
      <c r="P57" s="64">
        <f t="shared" si="8"/>
        <v>0</v>
      </c>
      <c r="Q57" s="64">
        <f t="shared" si="9"/>
        <v>0</v>
      </c>
      <c r="R57" s="65">
        <f t="shared" si="10"/>
        <v>0.42</v>
      </c>
      <c r="S57" s="65">
        <f t="shared" si="11"/>
        <v>0</v>
      </c>
      <c r="T57" s="64">
        <f t="shared" si="12"/>
        <v>0</v>
      </c>
      <c r="U57" s="64">
        <f t="shared" si="13"/>
        <v>0</v>
      </c>
      <c r="V57" s="124">
        <v>2</v>
      </c>
      <c r="W57" s="64">
        <f t="shared" si="14"/>
        <v>0.5</v>
      </c>
      <c r="X57" s="27">
        <f t="shared" si="15"/>
        <v>15</v>
      </c>
      <c r="Y57" s="11">
        <f t="shared" si="16"/>
        <v>133.54000000000002</v>
      </c>
      <c r="Z57" s="61">
        <v>749541853</v>
      </c>
      <c r="AA57" s="63">
        <v>1438</v>
      </c>
      <c r="AB57" s="27">
        <f t="shared" si="17"/>
        <v>521239.12</v>
      </c>
      <c r="AC57" s="10">
        <f t="shared" si="18"/>
        <v>1.891832</v>
      </c>
      <c r="AD57" s="63">
        <v>101339</v>
      </c>
      <c r="AE57" s="10">
        <f t="shared" si="19"/>
        <v>0.69720499999999996</v>
      </c>
      <c r="AF57" s="10">
        <f t="shared" si="20"/>
        <v>-0.53344400000000003</v>
      </c>
      <c r="AG57" s="66">
        <f t="shared" si="21"/>
        <v>0.01</v>
      </c>
      <c r="AH57" s="67">
        <f t="shared" si="22"/>
        <v>0</v>
      </c>
      <c r="AI57" s="68">
        <f t="shared" si="23"/>
        <v>0.01</v>
      </c>
      <c r="AJ57">
        <v>36</v>
      </c>
      <c r="AK57">
        <v>4</v>
      </c>
      <c r="AL57" s="26">
        <f t="shared" si="24"/>
        <v>14400</v>
      </c>
      <c r="AM57">
        <v>0</v>
      </c>
      <c r="AN57">
        <v>0</v>
      </c>
      <c r="AO57" s="26">
        <f t="shared" si="25"/>
        <v>0</v>
      </c>
      <c r="AP57" s="26">
        <f t="shared" si="26"/>
        <v>15390</v>
      </c>
      <c r="AQ57" s="26">
        <f t="shared" si="27"/>
        <v>29790</v>
      </c>
      <c r="AR57" s="69">
        <v>6976</v>
      </c>
      <c r="AS57" s="69">
        <f t="shared" si="42"/>
        <v>29790</v>
      </c>
      <c r="AT57" s="63">
        <v>32190</v>
      </c>
      <c r="AU57" s="26">
        <f t="shared" si="28"/>
        <v>2400</v>
      </c>
      <c r="AV57" s="70" t="str">
        <f t="shared" si="29"/>
        <v>No</v>
      </c>
      <c r="AW57" s="69">
        <f t="shared" si="30"/>
        <v>0</v>
      </c>
      <c r="AX57" s="71">
        <f t="shared" si="31"/>
        <v>32190</v>
      </c>
      <c r="AY57" s="72">
        <f t="shared" si="32"/>
        <v>32190</v>
      </c>
      <c r="AZ57" s="115">
        <f t="shared" si="33"/>
        <v>0</v>
      </c>
      <c r="BA57" s="115"/>
      <c r="BB57" s="115">
        <f t="shared" si="34"/>
        <v>13038.36411385971</v>
      </c>
      <c r="BC57" s="74"/>
      <c r="BD57" s="74"/>
      <c r="BE57" s="74">
        <f t="shared" si="35"/>
        <v>-2400</v>
      </c>
      <c r="BF57" s="74">
        <f t="shared" si="36"/>
        <v>-2400</v>
      </c>
      <c r="BG57" s="74">
        <f t="shared" si="36"/>
        <v>-2057.0400000000009</v>
      </c>
      <c r="BH57" s="74">
        <f t="shared" si="36"/>
        <v>-1714.131432000002</v>
      </c>
      <c r="BI57" s="74">
        <f t="shared" si="36"/>
        <v>-1371.305145600003</v>
      </c>
      <c r="BJ57" s="74">
        <f t="shared" si="36"/>
        <v>-1028.4788592000041</v>
      </c>
      <c r="BK57" s="74">
        <f t="shared" si="36"/>
        <v>-685.68685542864114</v>
      </c>
      <c r="BL57" s="74">
        <f t="shared" si="36"/>
        <v>-342.84342771432057</v>
      </c>
      <c r="BO57" s="116">
        <f t="shared" si="37"/>
        <v>0</v>
      </c>
      <c r="BP57" s="116">
        <f t="shared" si="37"/>
        <v>-342.96</v>
      </c>
      <c r="BQ57" s="116">
        <f t="shared" si="37"/>
        <v>-342.90856800000012</v>
      </c>
      <c r="BR57" s="116">
        <f t="shared" si="37"/>
        <v>-342.82628640000041</v>
      </c>
      <c r="BS57" s="116">
        <f t="shared" si="37"/>
        <v>-342.82628640000075</v>
      </c>
      <c r="BT57" s="116">
        <f t="shared" si="37"/>
        <v>-342.79200377136135</v>
      </c>
      <c r="BU57" s="116">
        <f t="shared" si="37"/>
        <v>-342.84342771432057</v>
      </c>
      <c r="BV57" s="116">
        <f t="shared" si="37"/>
        <v>-342.84342771432057</v>
      </c>
      <c r="BX57" s="74">
        <f t="shared" si="38"/>
        <v>32190</v>
      </c>
      <c r="BY57" s="74">
        <f t="shared" si="39"/>
        <v>31847.040000000001</v>
      </c>
      <c r="BZ57" s="74">
        <f t="shared" si="39"/>
        <v>31504.131432000002</v>
      </c>
      <c r="CA57" s="74">
        <f t="shared" si="39"/>
        <v>31161.305145600003</v>
      </c>
      <c r="CB57" s="74">
        <f t="shared" si="39"/>
        <v>30818.478859200004</v>
      </c>
      <c r="CC57" s="74">
        <f t="shared" si="39"/>
        <v>30475.686855428641</v>
      </c>
      <c r="CD57" s="74">
        <f t="shared" si="39"/>
        <v>30132.843427714321</v>
      </c>
      <c r="CE57" s="74">
        <f t="shared" si="39"/>
        <v>29790</v>
      </c>
      <c r="CG57" s="117">
        <f t="shared" si="40"/>
        <v>32190</v>
      </c>
      <c r="CH57" s="117">
        <f t="shared" si="41"/>
        <v>31847.040000000001</v>
      </c>
      <c r="CI57" s="117">
        <f t="shared" si="41"/>
        <v>31504.131432000002</v>
      </c>
      <c r="CJ57" s="117">
        <f t="shared" si="41"/>
        <v>31161.305145600003</v>
      </c>
      <c r="CK57" s="117">
        <f t="shared" si="41"/>
        <v>30818.478859200004</v>
      </c>
      <c r="CL57" s="117">
        <f t="shared" si="41"/>
        <v>30475.686855428641</v>
      </c>
      <c r="CM57" s="117">
        <f t="shared" si="41"/>
        <v>30132.843427714321</v>
      </c>
      <c r="CN57" s="117">
        <f t="shared" si="41"/>
        <v>29790</v>
      </c>
    </row>
    <row r="58" spans="1:92" x14ac:dyDescent="0.2">
      <c r="A58" s="6" t="s">
        <v>183</v>
      </c>
      <c r="B58" s="6"/>
      <c r="C58" s="40"/>
      <c r="D58" s="40"/>
      <c r="E58" s="40"/>
      <c r="F58" s="2">
        <v>7</v>
      </c>
      <c r="G58">
        <v>0</v>
      </c>
      <c r="H58" s="6">
        <v>32</v>
      </c>
      <c r="I58" s="2" t="s">
        <v>218</v>
      </c>
      <c r="J58" s="60"/>
      <c r="K58" s="123">
        <v>1586.87</v>
      </c>
      <c r="L58"/>
      <c r="M58" s="121">
        <v>429</v>
      </c>
      <c r="N58" s="64">
        <f t="shared" si="6"/>
        <v>128.69999999999999</v>
      </c>
      <c r="O58" s="64">
        <f t="shared" si="7"/>
        <v>952.12</v>
      </c>
      <c r="P58" s="64">
        <f t="shared" si="8"/>
        <v>0</v>
      </c>
      <c r="Q58" s="64">
        <f t="shared" si="9"/>
        <v>0</v>
      </c>
      <c r="R58" s="65">
        <f t="shared" si="10"/>
        <v>0.27</v>
      </c>
      <c r="S58" s="65">
        <f t="shared" si="11"/>
        <v>0</v>
      </c>
      <c r="T58" s="64">
        <f t="shared" si="12"/>
        <v>0</v>
      </c>
      <c r="U58" s="64">
        <f t="shared" si="13"/>
        <v>0</v>
      </c>
      <c r="V58" s="124">
        <v>20</v>
      </c>
      <c r="W58" s="64">
        <f t="shared" si="14"/>
        <v>5</v>
      </c>
      <c r="X58" s="27">
        <f t="shared" si="15"/>
        <v>128.69999999999999</v>
      </c>
      <c r="Y58" s="11">
        <f t="shared" si="16"/>
        <v>1720.57</v>
      </c>
      <c r="Z58" s="61">
        <v>2170063541.3299999</v>
      </c>
      <c r="AA58" s="63">
        <v>12267</v>
      </c>
      <c r="AB58" s="27">
        <f t="shared" si="17"/>
        <v>176902.55</v>
      </c>
      <c r="AC58" s="10">
        <f t="shared" si="18"/>
        <v>0.64206600000000003</v>
      </c>
      <c r="AD58" s="63">
        <v>104953</v>
      </c>
      <c r="AE58" s="10">
        <f t="shared" si="19"/>
        <v>0.72206899999999996</v>
      </c>
      <c r="AF58" s="10">
        <f t="shared" si="20"/>
        <v>0.33393299999999998</v>
      </c>
      <c r="AG58" s="66">
        <f t="shared" si="21"/>
        <v>0.33393299999999998</v>
      </c>
      <c r="AH58" s="67">
        <f t="shared" si="22"/>
        <v>0</v>
      </c>
      <c r="AI58" s="68">
        <f t="shared" si="23"/>
        <v>0.33393299999999998</v>
      </c>
      <c r="AJ58">
        <v>0</v>
      </c>
      <c r="AK58">
        <v>0</v>
      </c>
      <c r="AL58" s="26">
        <f t="shared" si="24"/>
        <v>0</v>
      </c>
      <c r="AM58">
        <v>0</v>
      </c>
      <c r="AN58">
        <v>0</v>
      </c>
      <c r="AO58" s="26">
        <f t="shared" si="25"/>
        <v>0</v>
      </c>
      <c r="AP58" s="26">
        <f t="shared" si="26"/>
        <v>6621748</v>
      </c>
      <c r="AQ58" s="26">
        <f t="shared" si="27"/>
        <v>6621748</v>
      </c>
      <c r="AR58" s="69">
        <v>8756165</v>
      </c>
      <c r="AS58" s="69">
        <f t="shared" si="42"/>
        <v>6621748</v>
      </c>
      <c r="AT58" s="63">
        <v>7952911</v>
      </c>
      <c r="AU58" s="26">
        <f t="shared" si="28"/>
        <v>1331163</v>
      </c>
      <c r="AV58" s="70" t="str">
        <f t="shared" si="29"/>
        <v>No</v>
      </c>
      <c r="AW58" s="69">
        <f t="shared" si="30"/>
        <v>0</v>
      </c>
      <c r="AX58" s="71">
        <f t="shared" si="31"/>
        <v>7952911</v>
      </c>
      <c r="AY58" s="72">
        <f t="shared" si="32"/>
        <v>7952911</v>
      </c>
      <c r="AZ58" s="115">
        <f t="shared" si="33"/>
        <v>0</v>
      </c>
      <c r="BA58" s="115"/>
      <c r="BB58" s="115">
        <f t="shared" si="34"/>
        <v>12496.026297050168</v>
      </c>
      <c r="BC58" s="74"/>
      <c r="BD58" s="74"/>
      <c r="BE58" s="74">
        <f t="shared" si="35"/>
        <v>-1331163</v>
      </c>
      <c r="BF58" s="74">
        <f t="shared" si="36"/>
        <v>-1331163</v>
      </c>
      <c r="BG58" s="74">
        <f t="shared" si="36"/>
        <v>-1140939.8073000005</v>
      </c>
      <c r="BH58" s="74">
        <f t="shared" si="36"/>
        <v>-950745.14142309036</v>
      </c>
      <c r="BI58" s="74">
        <f t="shared" si="36"/>
        <v>-760596.11313847266</v>
      </c>
      <c r="BJ58" s="74">
        <f t="shared" si="36"/>
        <v>-570447.08485385403</v>
      </c>
      <c r="BK58" s="74">
        <f t="shared" si="36"/>
        <v>-380317.07147206459</v>
      </c>
      <c r="BL58" s="74">
        <f t="shared" si="36"/>
        <v>-190158.53573603183</v>
      </c>
      <c r="BO58" s="116">
        <f t="shared" si="37"/>
        <v>0</v>
      </c>
      <c r="BP58" s="116">
        <f t="shared" si="37"/>
        <v>-190223.19269999999</v>
      </c>
      <c r="BQ58" s="116">
        <f t="shared" si="37"/>
        <v>-190194.66587691006</v>
      </c>
      <c r="BR58" s="116">
        <f t="shared" si="37"/>
        <v>-190149.02828461808</v>
      </c>
      <c r="BS58" s="116">
        <f t="shared" si="37"/>
        <v>-190149.02828461817</v>
      </c>
      <c r="BT58" s="116">
        <f t="shared" si="37"/>
        <v>-190130.01338178953</v>
      </c>
      <c r="BU58" s="116">
        <f t="shared" si="37"/>
        <v>-190158.5357360323</v>
      </c>
      <c r="BV58" s="116">
        <f t="shared" ref="BV58:BV121" si="43">BL58*BV$16</f>
        <v>-190158.53573603183</v>
      </c>
      <c r="BX58" s="74">
        <f t="shared" si="38"/>
        <v>7952911</v>
      </c>
      <c r="BY58" s="74">
        <f t="shared" si="39"/>
        <v>7762687.8073000005</v>
      </c>
      <c r="BZ58" s="74">
        <f t="shared" si="39"/>
        <v>7572493.1414230904</v>
      </c>
      <c r="CA58" s="74">
        <f t="shared" si="39"/>
        <v>7382344.1131384727</v>
      </c>
      <c r="CB58" s="74">
        <f t="shared" si="39"/>
        <v>7192195.084853854</v>
      </c>
      <c r="CC58" s="74">
        <f t="shared" si="39"/>
        <v>7002065.0714720646</v>
      </c>
      <c r="CD58" s="74">
        <f t="shared" si="39"/>
        <v>6811906.5357360318</v>
      </c>
      <c r="CE58" s="74">
        <f t="shared" si="39"/>
        <v>6621748</v>
      </c>
      <c r="CG58" s="117">
        <f t="shared" si="40"/>
        <v>7952911</v>
      </c>
      <c r="CH58" s="117">
        <f t="shared" si="41"/>
        <v>7762687.8073000005</v>
      </c>
      <c r="CI58" s="117">
        <f t="shared" si="41"/>
        <v>7572493.1414230904</v>
      </c>
      <c r="CJ58" s="117">
        <f t="shared" si="41"/>
        <v>7382344.1131384727</v>
      </c>
      <c r="CK58" s="117">
        <f t="shared" si="41"/>
        <v>7192195.084853854</v>
      </c>
      <c r="CL58" s="117">
        <f t="shared" si="41"/>
        <v>7002065.0714720646</v>
      </c>
      <c r="CM58" s="117">
        <f t="shared" si="41"/>
        <v>6811906.5357360318</v>
      </c>
      <c r="CN58" s="117">
        <f t="shared" si="41"/>
        <v>6621748</v>
      </c>
    </row>
    <row r="59" spans="1:92" x14ac:dyDescent="0.2">
      <c r="A59" s="6" t="s">
        <v>189</v>
      </c>
      <c r="B59" s="6"/>
      <c r="C59" s="40"/>
      <c r="D59" s="40"/>
      <c r="E59" s="40"/>
      <c r="F59" s="2">
        <v>6</v>
      </c>
      <c r="G59">
        <v>0</v>
      </c>
      <c r="H59" s="6">
        <v>33</v>
      </c>
      <c r="I59" s="2" t="s">
        <v>219</v>
      </c>
      <c r="J59" s="60"/>
      <c r="K59" s="123">
        <v>1879.61</v>
      </c>
      <c r="L59"/>
      <c r="M59" s="121">
        <v>494</v>
      </c>
      <c r="N59" s="64">
        <f t="shared" si="6"/>
        <v>148.19999999999999</v>
      </c>
      <c r="O59" s="64">
        <f t="shared" si="7"/>
        <v>1127.77</v>
      </c>
      <c r="P59" s="64">
        <f t="shared" si="8"/>
        <v>0</v>
      </c>
      <c r="Q59" s="64">
        <f t="shared" si="9"/>
        <v>0</v>
      </c>
      <c r="R59" s="65">
        <f t="shared" si="10"/>
        <v>0.26</v>
      </c>
      <c r="S59" s="65">
        <f t="shared" si="11"/>
        <v>0</v>
      </c>
      <c r="T59" s="64">
        <f t="shared" si="12"/>
        <v>0</v>
      </c>
      <c r="U59" s="64">
        <f t="shared" si="13"/>
        <v>0</v>
      </c>
      <c r="V59" s="124">
        <v>107</v>
      </c>
      <c r="W59" s="64">
        <f t="shared" si="14"/>
        <v>26.75</v>
      </c>
      <c r="X59" s="27">
        <f t="shared" si="15"/>
        <v>148.19999999999999</v>
      </c>
      <c r="Y59" s="11">
        <f t="shared" si="16"/>
        <v>2054.56</v>
      </c>
      <c r="Z59" s="61">
        <v>2946467722.6700001</v>
      </c>
      <c r="AA59" s="63">
        <v>14301</v>
      </c>
      <c r="AB59" s="27">
        <f t="shared" si="17"/>
        <v>206032.29</v>
      </c>
      <c r="AC59" s="10">
        <f t="shared" si="18"/>
        <v>0.74779200000000001</v>
      </c>
      <c r="AD59" s="63">
        <v>104458</v>
      </c>
      <c r="AE59" s="10">
        <f t="shared" si="19"/>
        <v>0.71866300000000005</v>
      </c>
      <c r="AF59" s="10">
        <f t="shared" si="20"/>
        <v>0.26094699999999998</v>
      </c>
      <c r="AG59" s="66">
        <f t="shared" si="21"/>
        <v>0.26094699999999998</v>
      </c>
      <c r="AH59" s="67">
        <f t="shared" si="22"/>
        <v>0</v>
      </c>
      <c r="AI59" s="68">
        <f t="shared" si="23"/>
        <v>0.26094699999999998</v>
      </c>
      <c r="AJ59">
        <v>0</v>
      </c>
      <c r="AK59">
        <v>0</v>
      </c>
      <c r="AL59" s="26">
        <f t="shared" si="24"/>
        <v>0</v>
      </c>
      <c r="AM59">
        <v>0</v>
      </c>
      <c r="AN59">
        <v>0</v>
      </c>
      <c r="AO59" s="26">
        <f t="shared" si="25"/>
        <v>0</v>
      </c>
      <c r="AP59" s="26">
        <f t="shared" si="26"/>
        <v>6178913</v>
      </c>
      <c r="AQ59" s="26">
        <f t="shared" si="27"/>
        <v>6178913</v>
      </c>
      <c r="AR59" s="69">
        <v>4646922</v>
      </c>
      <c r="AS59" s="69">
        <f t="shared" si="42"/>
        <v>6178913</v>
      </c>
      <c r="AT59" s="63">
        <v>6177563</v>
      </c>
      <c r="AU59" s="26">
        <f t="shared" si="28"/>
        <v>1350</v>
      </c>
      <c r="AV59" s="70" t="str">
        <f t="shared" si="29"/>
        <v>Yes</v>
      </c>
      <c r="AW59" s="69">
        <f t="shared" si="30"/>
        <v>1350</v>
      </c>
      <c r="AX59" s="71">
        <f t="shared" si="31"/>
        <v>6178913</v>
      </c>
      <c r="AY59" s="72">
        <f t="shared" si="32"/>
        <v>6178913</v>
      </c>
      <c r="AZ59" s="115">
        <f t="shared" si="33"/>
        <v>1350</v>
      </c>
      <c r="BA59" s="115"/>
      <c r="BB59" s="115">
        <f t="shared" si="34"/>
        <v>12597.721867834285</v>
      </c>
      <c r="BC59" s="74"/>
      <c r="BD59" s="74"/>
      <c r="BE59" s="74">
        <f t="shared" si="35"/>
        <v>0</v>
      </c>
      <c r="BF59" s="74">
        <f t="shared" ref="BF59:BL90" si="44">$AQ59-CG59</f>
        <v>0</v>
      </c>
      <c r="BG59" s="74">
        <f t="shared" si="44"/>
        <v>0</v>
      </c>
      <c r="BH59" s="74">
        <f t="shared" si="44"/>
        <v>0</v>
      </c>
      <c r="BI59" s="74">
        <f t="shared" si="44"/>
        <v>0</v>
      </c>
      <c r="BJ59" s="74">
        <f t="shared" si="44"/>
        <v>0</v>
      </c>
      <c r="BK59" s="74">
        <f t="shared" si="44"/>
        <v>0</v>
      </c>
      <c r="BL59" s="74">
        <f t="shared" si="44"/>
        <v>0</v>
      </c>
      <c r="BO59" s="116">
        <f t="shared" ref="BO59:BU90" si="45">BE59*BO$16</f>
        <v>0</v>
      </c>
      <c r="BP59" s="116">
        <f t="shared" si="45"/>
        <v>0</v>
      </c>
      <c r="BQ59" s="116">
        <f t="shared" si="45"/>
        <v>0</v>
      </c>
      <c r="BR59" s="116">
        <f t="shared" si="45"/>
        <v>0</v>
      </c>
      <c r="BS59" s="116">
        <f t="shared" si="45"/>
        <v>0</v>
      </c>
      <c r="BT59" s="116">
        <f t="shared" si="45"/>
        <v>0</v>
      </c>
      <c r="BU59" s="116">
        <f t="shared" si="45"/>
        <v>0</v>
      </c>
      <c r="BV59" s="116">
        <f t="shared" si="43"/>
        <v>0</v>
      </c>
      <c r="BX59" s="74">
        <f t="shared" si="38"/>
        <v>6178913</v>
      </c>
      <c r="BY59" s="74">
        <f t="shared" ref="BY59:CE90" si="46">CG59+BP59</f>
        <v>6178913</v>
      </c>
      <c r="BZ59" s="74">
        <f t="shared" si="46"/>
        <v>6178913</v>
      </c>
      <c r="CA59" s="74">
        <f t="shared" si="46"/>
        <v>6178913</v>
      </c>
      <c r="CB59" s="74">
        <f t="shared" si="46"/>
        <v>6178913</v>
      </c>
      <c r="CC59" s="74">
        <f t="shared" si="46"/>
        <v>6178913</v>
      </c>
      <c r="CD59" s="74">
        <f t="shared" si="46"/>
        <v>6178913</v>
      </c>
      <c r="CE59" s="74">
        <f t="shared" si="46"/>
        <v>6178913</v>
      </c>
      <c r="CG59" s="117">
        <f t="shared" si="40"/>
        <v>6178913</v>
      </c>
      <c r="CH59" s="117">
        <f t="shared" ref="CH59:CN90" si="47">IF(OR($C59=1,$B59=1),MAX(BY59,CG59,$AR59),BY59)</f>
        <v>6178913</v>
      </c>
      <c r="CI59" s="117">
        <f t="shared" si="47"/>
        <v>6178913</v>
      </c>
      <c r="CJ59" s="117">
        <f t="shared" si="47"/>
        <v>6178913</v>
      </c>
      <c r="CK59" s="117">
        <f t="shared" si="47"/>
        <v>6178913</v>
      </c>
      <c r="CL59" s="117">
        <f t="shared" si="47"/>
        <v>6178913</v>
      </c>
      <c r="CM59" s="117">
        <f t="shared" si="47"/>
        <v>6178913</v>
      </c>
      <c r="CN59" s="117">
        <f t="shared" si="47"/>
        <v>6178913</v>
      </c>
    </row>
    <row r="60" spans="1:92" x14ac:dyDescent="0.2">
      <c r="A60" s="6" t="s">
        <v>181</v>
      </c>
      <c r="B60" s="6">
        <v>1</v>
      </c>
      <c r="C60" s="40">
        <v>1</v>
      </c>
      <c r="D60" s="40">
        <v>1</v>
      </c>
      <c r="E60" s="40"/>
      <c r="F60" s="2">
        <v>8</v>
      </c>
      <c r="G60">
        <v>0</v>
      </c>
      <c r="H60" s="6">
        <v>34</v>
      </c>
      <c r="I60" s="2" t="s">
        <v>220</v>
      </c>
      <c r="J60" s="60"/>
      <c r="K60" s="123">
        <v>11855.68</v>
      </c>
      <c r="L60"/>
      <c r="M60" s="121">
        <v>6695</v>
      </c>
      <c r="N60" s="64">
        <f t="shared" si="6"/>
        <v>2008.5</v>
      </c>
      <c r="O60" s="64">
        <f t="shared" si="7"/>
        <v>7113.41</v>
      </c>
      <c r="P60" s="64">
        <f t="shared" si="8"/>
        <v>0</v>
      </c>
      <c r="Q60" s="64">
        <f t="shared" si="9"/>
        <v>0</v>
      </c>
      <c r="R60" s="65">
        <f t="shared" si="10"/>
        <v>0.56000000000000005</v>
      </c>
      <c r="S60" s="65">
        <f t="shared" si="11"/>
        <v>0</v>
      </c>
      <c r="T60" s="64">
        <f t="shared" si="12"/>
        <v>0</v>
      </c>
      <c r="U60" s="64">
        <f t="shared" si="13"/>
        <v>0</v>
      </c>
      <c r="V60" s="124">
        <v>4492</v>
      </c>
      <c r="W60" s="64">
        <f t="shared" si="14"/>
        <v>1123</v>
      </c>
      <c r="X60" s="27">
        <f t="shared" si="15"/>
        <v>2008.5</v>
      </c>
      <c r="Y60" s="11">
        <f t="shared" si="16"/>
        <v>14987.18</v>
      </c>
      <c r="Z60" s="61">
        <v>16188585645.67</v>
      </c>
      <c r="AA60" s="63">
        <v>86086</v>
      </c>
      <c r="AB60" s="27">
        <f t="shared" si="17"/>
        <v>188051.32</v>
      </c>
      <c r="AC60" s="10">
        <f t="shared" si="18"/>
        <v>0.68252999999999997</v>
      </c>
      <c r="AD60" s="63">
        <v>83422</v>
      </c>
      <c r="AE60" s="10">
        <f t="shared" si="19"/>
        <v>0.57393700000000003</v>
      </c>
      <c r="AF60" s="10">
        <f t="shared" si="20"/>
        <v>0.35004800000000003</v>
      </c>
      <c r="AG60" s="66">
        <f t="shared" si="21"/>
        <v>0.35004800000000003</v>
      </c>
      <c r="AH60" s="67">
        <f t="shared" si="22"/>
        <v>0</v>
      </c>
      <c r="AI60" s="68">
        <f t="shared" si="23"/>
        <v>0.35004800000000003</v>
      </c>
      <c r="AJ60">
        <v>0</v>
      </c>
      <c r="AK60">
        <v>0</v>
      </c>
      <c r="AL60" s="26">
        <f t="shared" si="24"/>
        <v>0</v>
      </c>
      <c r="AM60">
        <v>0</v>
      </c>
      <c r="AN60">
        <v>0</v>
      </c>
      <c r="AO60" s="26">
        <f t="shared" si="25"/>
        <v>0</v>
      </c>
      <c r="AP60" s="26">
        <f t="shared" si="26"/>
        <v>60462828</v>
      </c>
      <c r="AQ60" s="26">
        <f t="shared" si="27"/>
        <v>60462828</v>
      </c>
      <c r="AR60" s="69">
        <v>31290480</v>
      </c>
      <c r="AS60" s="69">
        <f t="shared" si="42"/>
        <v>62336919</v>
      </c>
      <c r="AT60" s="63">
        <v>62336919</v>
      </c>
      <c r="AU60" s="26">
        <f t="shared" si="28"/>
        <v>1874091</v>
      </c>
      <c r="AV60" s="70" t="str">
        <f t="shared" si="29"/>
        <v>No</v>
      </c>
      <c r="AW60" s="69">
        <f t="shared" si="30"/>
        <v>0</v>
      </c>
      <c r="AX60" s="71">
        <f t="shared" si="31"/>
        <v>62336919</v>
      </c>
      <c r="AY60" s="72">
        <f t="shared" si="32"/>
        <v>62336919</v>
      </c>
      <c r="AZ60" s="115">
        <f t="shared" si="33"/>
        <v>0</v>
      </c>
      <c r="BA60" s="115"/>
      <c r="BB60" s="115">
        <f t="shared" si="34"/>
        <v>14569.155839226429</v>
      </c>
      <c r="BC60" s="74"/>
      <c r="BD60" s="74"/>
      <c r="BE60" s="74">
        <f t="shared" si="35"/>
        <v>-1874091</v>
      </c>
      <c r="BF60" s="74">
        <f t="shared" si="44"/>
        <v>-1874091</v>
      </c>
      <c r="BG60" s="74">
        <f t="shared" si="44"/>
        <v>-1874091</v>
      </c>
      <c r="BH60" s="74">
        <f t="shared" si="44"/>
        <v>-1874091</v>
      </c>
      <c r="BI60" s="74">
        <f t="shared" si="44"/>
        <v>-1874091</v>
      </c>
      <c r="BJ60" s="74">
        <f t="shared" si="44"/>
        <v>-1874091</v>
      </c>
      <c r="BK60" s="74">
        <f t="shared" si="44"/>
        <v>-1874091</v>
      </c>
      <c r="BL60" s="74">
        <f t="shared" si="44"/>
        <v>-1874091</v>
      </c>
      <c r="BO60" s="116">
        <f t="shared" si="45"/>
        <v>0</v>
      </c>
      <c r="BP60" s="116">
        <f t="shared" si="45"/>
        <v>-267807.60389999999</v>
      </c>
      <c r="BQ60" s="116">
        <f t="shared" si="45"/>
        <v>-312410.96969999996</v>
      </c>
      <c r="BR60" s="116">
        <f t="shared" si="45"/>
        <v>-374818.2</v>
      </c>
      <c r="BS60" s="116">
        <f t="shared" si="45"/>
        <v>-468522.75</v>
      </c>
      <c r="BT60" s="116">
        <f t="shared" si="45"/>
        <v>-624634.53029999998</v>
      </c>
      <c r="BU60" s="116">
        <f t="shared" si="45"/>
        <v>-937045.5</v>
      </c>
      <c r="BV60" s="116">
        <f t="shared" si="43"/>
        <v>-1874091</v>
      </c>
      <c r="BX60" s="74">
        <f t="shared" si="38"/>
        <v>62336919</v>
      </c>
      <c r="BY60" s="74">
        <f t="shared" si="46"/>
        <v>62069111.3961</v>
      </c>
      <c r="BZ60" s="74">
        <f t="shared" si="46"/>
        <v>62024508.030299999</v>
      </c>
      <c r="CA60" s="74">
        <f t="shared" si="46"/>
        <v>61962100.799999997</v>
      </c>
      <c r="CB60" s="74">
        <f t="shared" si="46"/>
        <v>61868396.25</v>
      </c>
      <c r="CC60" s="74">
        <f t="shared" si="46"/>
        <v>61712284.469700001</v>
      </c>
      <c r="CD60" s="74">
        <f t="shared" si="46"/>
        <v>61399873.5</v>
      </c>
      <c r="CE60" s="74">
        <f t="shared" si="46"/>
        <v>60462828</v>
      </c>
      <c r="CG60" s="117">
        <f t="shared" si="40"/>
        <v>62336919</v>
      </c>
      <c r="CH60" s="117">
        <f t="shared" si="47"/>
        <v>62336919</v>
      </c>
      <c r="CI60" s="117">
        <f t="shared" si="47"/>
        <v>62336919</v>
      </c>
      <c r="CJ60" s="117">
        <f t="shared" si="47"/>
        <v>62336919</v>
      </c>
      <c r="CK60" s="117">
        <f t="shared" si="47"/>
        <v>62336919</v>
      </c>
      <c r="CL60" s="117">
        <f t="shared" si="47"/>
        <v>62336919</v>
      </c>
      <c r="CM60" s="117">
        <f t="shared" si="47"/>
        <v>62336919</v>
      </c>
      <c r="CN60" s="117">
        <f t="shared" si="47"/>
        <v>62336919</v>
      </c>
    </row>
    <row r="61" spans="1:92" x14ac:dyDescent="0.2">
      <c r="A61" s="6" t="s">
        <v>221</v>
      </c>
      <c r="B61" s="6"/>
      <c r="C61" s="40"/>
      <c r="D61" s="40"/>
      <c r="E61" s="40"/>
      <c r="F61" s="2">
        <v>1</v>
      </c>
      <c r="G61">
        <v>0</v>
      </c>
      <c r="H61" s="6">
        <v>35</v>
      </c>
      <c r="I61" s="2" t="s">
        <v>222</v>
      </c>
      <c r="J61" s="60"/>
      <c r="K61" s="123">
        <v>4642.8900000000003</v>
      </c>
      <c r="L61"/>
      <c r="M61" s="121">
        <v>111</v>
      </c>
      <c r="N61" s="64">
        <f t="shared" si="6"/>
        <v>33.299999999999997</v>
      </c>
      <c r="O61" s="64">
        <f t="shared" si="7"/>
        <v>2785.73</v>
      </c>
      <c r="P61" s="64">
        <f t="shared" si="8"/>
        <v>0</v>
      </c>
      <c r="Q61" s="64">
        <f t="shared" si="9"/>
        <v>0</v>
      </c>
      <c r="R61" s="65">
        <f t="shared" si="10"/>
        <v>0.02</v>
      </c>
      <c r="S61" s="65">
        <f t="shared" si="11"/>
        <v>0</v>
      </c>
      <c r="T61" s="64">
        <f t="shared" si="12"/>
        <v>0</v>
      </c>
      <c r="U61" s="64">
        <f t="shared" si="13"/>
        <v>0</v>
      </c>
      <c r="V61" s="124">
        <v>66</v>
      </c>
      <c r="W61" s="64">
        <f t="shared" si="14"/>
        <v>16.5</v>
      </c>
      <c r="X61" s="27">
        <f t="shared" si="15"/>
        <v>33.299999999999997</v>
      </c>
      <c r="Y61" s="11">
        <f t="shared" si="16"/>
        <v>4692.6900000000005</v>
      </c>
      <c r="Z61" s="61">
        <v>16606236489</v>
      </c>
      <c r="AA61" s="63">
        <v>21683</v>
      </c>
      <c r="AB61" s="27">
        <f t="shared" si="17"/>
        <v>765864.34</v>
      </c>
      <c r="AC61" s="10">
        <f t="shared" si="18"/>
        <v>2.7796959999999999</v>
      </c>
      <c r="AD61" s="63">
        <v>250000</v>
      </c>
      <c r="AE61" s="10">
        <f t="shared" si="19"/>
        <v>1.719981</v>
      </c>
      <c r="AF61" s="10">
        <f t="shared" si="20"/>
        <v>-1.4617819999999999</v>
      </c>
      <c r="AG61" s="66">
        <f t="shared" si="21"/>
        <v>0.01</v>
      </c>
      <c r="AH61" s="67">
        <f t="shared" si="22"/>
        <v>0</v>
      </c>
      <c r="AI61" s="68">
        <f t="shared" si="23"/>
        <v>0.01</v>
      </c>
      <c r="AJ61">
        <v>0</v>
      </c>
      <c r="AK61">
        <v>0</v>
      </c>
      <c r="AL61" s="26">
        <f t="shared" si="24"/>
        <v>0</v>
      </c>
      <c r="AM61">
        <v>0</v>
      </c>
      <c r="AN61">
        <v>0</v>
      </c>
      <c r="AO61" s="26">
        <f t="shared" si="25"/>
        <v>0</v>
      </c>
      <c r="AP61" s="26">
        <f t="shared" si="26"/>
        <v>540833</v>
      </c>
      <c r="AQ61" s="26">
        <f t="shared" si="27"/>
        <v>540833</v>
      </c>
      <c r="AR61" s="69">
        <v>406683</v>
      </c>
      <c r="AS61" s="69">
        <f t="shared" si="42"/>
        <v>540833</v>
      </c>
      <c r="AT61" s="63">
        <v>540833</v>
      </c>
      <c r="AU61" s="26">
        <f t="shared" si="28"/>
        <v>0</v>
      </c>
      <c r="AV61" s="70" t="str">
        <f t="shared" si="29"/>
        <v>No</v>
      </c>
      <c r="AW61" s="69">
        <f t="shared" si="30"/>
        <v>0</v>
      </c>
      <c r="AX61" s="71">
        <f t="shared" si="31"/>
        <v>540833</v>
      </c>
      <c r="AY61" s="72">
        <f t="shared" si="32"/>
        <v>540833</v>
      </c>
      <c r="AZ61" s="115">
        <f t="shared" si="33"/>
        <v>0</v>
      </c>
      <c r="BA61" s="115"/>
      <c r="BB61" s="115">
        <f t="shared" si="34"/>
        <v>11648.618048241506</v>
      </c>
      <c r="BC61" s="74"/>
      <c r="BD61" s="74"/>
      <c r="BE61" s="74">
        <f t="shared" si="35"/>
        <v>0</v>
      </c>
      <c r="BF61" s="74">
        <f t="shared" si="44"/>
        <v>0</v>
      </c>
      <c r="BG61" s="74">
        <f t="shared" si="44"/>
        <v>0</v>
      </c>
      <c r="BH61" s="74">
        <f t="shared" si="44"/>
        <v>0</v>
      </c>
      <c r="BI61" s="74">
        <f t="shared" si="44"/>
        <v>0</v>
      </c>
      <c r="BJ61" s="74">
        <f t="shared" si="44"/>
        <v>0</v>
      </c>
      <c r="BK61" s="74">
        <f t="shared" si="44"/>
        <v>0</v>
      </c>
      <c r="BL61" s="74">
        <f t="shared" si="44"/>
        <v>0</v>
      </c>
      <c r="BO61" s="116">
        <f t="shared" si="45"/>
        <v>0</v>
      </c>
      <c r="BP61" s="116">
        <f t="shared" si="45"/>
        <v>0</v>
      </c>
      <c r="BQ61" s="116">
        <f t="shared" si="45"/>
        <v>0</v>
      </c>
      <c r="BR61" s="116">
        <f t="shared" si="45"/>
        <v>0</v>
      </c>
      <c r="BS61" s="116">
        <f t="shared" si="45"/>
        <v>0</v>
      </c>
      <c r="BT61" s="116">
        <f t="shared" si="45"/>
        <v>0</v>
      </c>
      <c r="BU61" s="116">
        <f t="shared" si="45"/>
        <v>0</v>
      </c>
      <c r="BV61" s="116">
        <f t="shared" si="43"/>
        <v>0</v>
      </c>
      <c r="BX61" s="74">
        <f t="shared" si="38"/>
        <v>540833</v>
      </c>
      <c r="BY61" s="74">
        <f t="shared" si="46"/>
        <v>540833</v>
      </c>
      <c r="BZ61" s="74">
        <f t="shared" si="46"/>
        <v>540833</v>
      </c>
      <c r="CA61" s="74">
        <f t="shared" si="46"/>
        <v>540833</v>
      </c>
      <c r="CB61" s="74">
        <f t="shared" si="46"/>
        <v>540833</v>
      </c>
      <c r="CC61" s="74">
        <f t="shared" si="46"/>
        <v>540833</v>
      </c>
      <c r="CD61" s="74">
        <f t="shared" si="46"/>
        <v>540833</v>
      </c>
      <c r="CE61" s="74">
        <f t="shared" si="46"/>
        <v>540833</v>
      </c>
      <c r="CG61" s="117">
        <f t="shared" si="40"/>
        <v>540833</v>
      </c>
      <c r="CH61" s="117">
        <f t="shared" si="47"/>
        <v>540833</v>
      </c>
      <c r="CI61" s="117">
        <f t="shared" si="47"/>
        <v>540833</v>
      </c>
      <c r="CJ61" s="117">
        <f t="shared" si="47"/>
        <v>540833</v>
      </c>
      <c r="CK61" s="117">
        <f t="shared" si="47"/>
        <v>540833</v>
      </c>
      <c r="CL61" s="117">
        <f t="shared" si="47"/>
        <v>540833</v>
      </c>
      <c r="CM61" s="117">
        <f t="shared" si="47"/>
        <v>540833</v>
      </c>
      <c r="CN61" s="117">
        <f t="shared" si="47"/>
        <v>540833</v>
      </c>
    </row>
    <row r="62" spans="1:92" x14ac:dyDescent="0.2">
      <c r="A62" s="6" t="s">
        <v>183</v>
      </c>
      <c r="B62" s="6"/>
      <c r="C62" s="40"/>
      <c r="D62" s="40"/>
      <c r="E62" s="40"/>
      <c r="F62" s="2">
        <v>6</v>
      </c>
      <c r="G62">
        <v>0</v>
      </c>
      <c r="H62" s="6">
        <v>36</v>
      </c>
      <c r="I62" s="2" t="s">
        <v>223</v>
      </c>
      <c r="J62" s="60"/>
      <c r="K62" s="123">
        <v>442.53</v>
      </c>
      <c r="L62"/>
      <c r="M62" s="121">
        <v>141</v>
      </c>
      <c r="N62" s="64">
        <f t="shared" si="6"/>
        <v>42.3</v>
      </c>
      <c r="O62" s="64">
        <f t="shared" si="7"/>
        <v>265.52</v>
      </c>
      <c r="P62" s="64">
        <f t="shared" si="8"/>
        <v>0</v>
      </c>
      <c r="Q62" s="64">
        <f t="shared" si="9"/>
        <v>0</v>
      </c>
      <c r="R62" s="65">
        <f t="shared" si="10"/>
        <v>0.32</v>
      </c>
      <c r="S62" s="65">
        <f t="shared" si="11"/>
        <v>0</v>
      </c>
      <c r="T62" s="64">
        <f t="shared" si="12"/>
        <v>0</v>
      </c>
      <c r="U62" s="64">
        <f t="shared" si="13"/>
        <v>0</v>
      </c>
      <c r="V62" s="124">
        <v>17</v>
      </c>
      <c r="W62" s="64">
        <f t="shared" si="14"/>
        <v>4.25</v>
      </c>
      <c r="X62" s="27">
        <f t="shared" si="15"/>
        <v>42.3</v>
      </c>
      <c r="Y62" s="11">
        <f t="shared" si="16"/>
        <v>489.08</v>
      </c>
      <c r="Z62" s="61">
        <v>1053808056.33</v>
      </c>
      <c r="AA62" s="63">
        <v>4432</v>
      </c>
      <c r="AB62" s="27">
        <f t="shared" si="17"/>
        <v>237772.58</v>
      </c>
      <c r="AC62" s="10">
        <f t="shared" si="18"/>
        <v>0.86299300000000001</v>
      </c>
      <c r="AD62" s="63">
        <v>86995</v>
      </c>
      <c r="AE62" s="10">
        <f t="shared" si="19"/>
        <v>0.59851900000000002</v>
      </c>
      <c r="AF62" s="10">
        <f t="shared" si="20"/>
        <v>0.21634900000000001</v>
      </c>
      <c r="AG62" s="66">
        <f t="shared" si="21"/>
        <v>0.21634900000000001</v>
      </c>
      <c r="AH62" s="67">
        <f t="shared" si="22"/>
        <v>0</v>
      </c>
      <c r="AI62" s="68">
        <f t="shared" si="23"/>
        <v>0.21634900000000001</v>
      </c>
      <c r="AJ62">
        <v>199</v>
      </c>
      <c r="AK62">
        <v>6</v>
      </c>
      <c r="AL62" s="26">
        <f t="shared" si="24"/>
        <v>119400</v>
      </c>
      <c r="AM62">
        <v>0</v>
      </c>
      <c r="AN62">
        <v>0</v>
      </c>
      <c r="AO62" s="26">
        <f t="shared" si="25"/>
        <v>0</v>
      </c>
      <c r="AP62" s="26">
        <f t="shared" si="26"/>
        <v>1219483</v>
      </c>
      <c r="AQ62" s="26">
        <f t="shared" si="27"/>
        <v>1338883</v>
      </c>
      <c r="AR62" s="69">
        <v>1675092</v>
      </c>
      <c r="AS62" s="69">
        <f t="shared" si="42"/>
        <v>1338883</v>
      </c>
      <c r="AT62" s="63">
        <v>1676105</v>
      </c>
      <c r="AU62" s="26">
        <f t="shared" si="28"/>
        <v>337222</v>
      </c>
      <c r="AV62" s="70" t="str">
        <f t="shared" si="29"/>
        <v>No</v>
      </c>
      <c r="AW62" s="69">
        <f t="shared" si="30"/>
        <v>0</v>
      </c>
      <c r="AX62" s="71">
        <f t="shared" si="31"/>
        <v>1676105</v>
      </c>
      <c r="AY62" s="72">
        <f t="shared" si="32"/>
        <v>1676105</v>
      </c>
      <c r="AZ62" s="115">
        <f t="shared" si="33"/>
        <v>0</v>
      </c>
      <c r="BA62" s="115"/>
      <c r="BB62" s="115">
        <f t="shared" si="34"/>
        <v>12737.32176349626</v>
      </c>
      <c r="BC62" s="74"/>
      <c r="BD62" s="74"/>
      <c r="BE62" s="74">
        <f t="shared" si="35"/>
        <v>-337222</v>
      </c>
      <c r="BF62" s="74">
        <f t="shared" si="44"/>
        <v>-337222</v>
      </c>
      <c r="BG62" s="74">
        <f t="shared" si="44"/>
        <v>-289032.97619999992</v>
      </c>
      <c r="BH62" s="74">
        <f t="shared" si="44"/>
        <v>-240851.17906745989</v>
      </c>
      <c r="BI62" s="74">
        <f t="shared" si="44"/>
        <v>-192680.94325396791</v>
      </c>
      <c r="BJ62" s="74">
        <f t="shared" si="44"/>
        <v>-144510.70744047593</v>
      </c>
      <c r="BK62" s="74">
        <f t="shared" si="44"/>
        <v>-96345.288650565315</v>
      </c>
      <c r="BL62" s="74">
        <f t="shared" si="44"/>
        <v>-48172.644325282658</v>
      </c>
      <c r="BO62" s="116">
        <f t="shared" si="45"/>
        <v>0</v>
      </c>
      <c r="BP62" s="116">
        <f t="shared" si="45"/>
        <v>-48189.023800000003</v>
      </c>
      <c r="BQ62" s="116">
        <f t="shared" si="45"/>
        <v>-48181.797132539985</v>
      </c>
      <c r="BR62" s="116">
        <f t="shared" si="45"/>
        <v>-48170.235813491978</v>
      </c>
      <c r="BS62" s="116">
        <f t="shared" si="45"/>
        <v>-48170.235813491978</v>
      </c>
      <c r="BT62" s="116">
        <f t="shared" si="45"/>
        <v>-48165.418789910625</v>
      </c>
      <c r="BU62" s="116">
        <f t="shared" si="45"/>
        <v>-48172.644325282658</v>
      </c>
      <c r="BV62" s="116">
        <f t="shared" si="43"/>
        <v>-48172.644325282658</v>
      </c>
      <c r="BX62" s="74">
        <f t="shared" si="38"/>
        <v>1676105</v>
      </c>
      <c r="BY62" s="74">
        <f t="shared" si="46"/>
        <v>1627915.9761999999</v>
      </c>
      <c r="BZ62" s="74">
        <f t="shared" si="46"/>
        <v>1579734.1790674599</v>
      </c>
      <c r="CA62" s="74">
        <f t="shared" si="46"/>
        <v>1531563.9432539679</v>
      </c>
      <c r="CB62" s="74">
        <f t="shared" si="46"/>
        <v>1483393.7074404759</v>
      </c>
      <c r="CC62" s="74">
        <f t="shared" si="46"/>
        <v>1435228.2886505653</v>
      </c>
      <c r="CD62" s="74">
        <f t="shared" si="46"/>
        <v>1387055.6443252827</v>
      </c>
      <c r="CE62" s="74">
        <f t="shared" si="46"/>
        <v>1338883</v>
      </c>
      <c r="CG62" s="117">
        <f t="shared" si="40"/>
        <v>1676105</v>
      </c>
      <c r="CH62" s="117">
        <f t="shared" si="47"/>
        <v>1627915.9761999999</v>
      </c>
      <c r="CI62" s="117">
        <f t="shared" si="47"/>
        <v>1579734.1790674599</v>
      </c>
      <c r="CJ62" s="117">
        <f t="shared" si="47"/>
        <v>1531563.9432539679</v>
      </c>
      <c r="CK62" s="117">
        <f t="shared" si="47"/>
        <v>1483393.7074404759</v>
      </c>
      <c r="CL62" s="117">
        <f t="shared" si="47"/>
        <v>1435228.2886505653</v>
      </c>
      <c r="CM62" s="117">
        <f t="shared" si="47"/>
        <v>1387055.6443252827</v>
      </c>
      <c r="CN62" s="117">
        <f t="shared" si="47"/>
        <v>1338883</v>
      </c>
    </row>
    <row r="63" spans="1:92" x14ac:dyDescent="0.2">
      <c r="A63" s="6" t="s">
        <v>181</v>
      </c>
      <c r="B63" s="40">
        <v>1</v>
      </c>
      <c r="C63" s="40">
        <v>1</v>
      </c>
      <c r="D63" s="40">
        <v>1</v>
      </c>
      <c r="E63" s="40"/>
      <c r="F63" s="2">
        <v>10</v>
      </c>
      <c r="G63">
        <v>9</v>
      </c>
      <c r="H63" s="6">
        <v>37</v>
      </c>
      <c r="I63" s="2" t="s">
        <v>224</v>
      </c>
      <c r="J63" s="60"/>
      <c r="K63" s="123">
        <v>1419.56</v>
      </c>
      <c r="L63"/>
      <c r="M63" s="121">
        <v>781</v>
      </c>
      <c r="N63" s="64">
        <f t="shared" si="6"/>
        <v>234.3</v>
      </c>
      <c r="O63" s="64">
        <f t="shared" si="7"/>
        <v>851.74</v>
      </c>
      <c r="P63" s="64">
        <f t="shared" si="8"/>
        <v>0</v>
      </c>
      <c r="Q63" s="64">
        <f t="shared" si="9"/>
        <v>0</v>
      </c>
      <c r="R63" s="65">
        <f t="shared" si="10"/>
        <v>0.55000000000000004</v>
      </c>
      <c r="S63" s="65">
        <f t="shared" si="11"/>
        <v>0</v>
      </c>
      <c r="T63" s="64">
        <f t="shared" si="12"/>
        <v>0</v>
      </c>
      <c r="U63" s="64">
        <f t="shared" si="13"/>
        <v>0</v>
      </c>
      <c r="V63" s="124">
        <v>92</v>
      </c>
      <c r="W63" s="64">
        <f t="shared" si="14"/>
        <v>23</v>
      </c>
      <c r="X63" s="27">
        <f t="shared" si="15"/>
        <v>234.3</v>
      </c>
      <c r="Y63" s="11">
        <f t="shared" si="16"/>
        <v>1676.86</v>
      </c>
      <c r="Z63" s="61">
        <v>1732637875.6700001</v>
      </c>
      <c r="AA63" s="63">
        <v>12359</v>
      </c>
      <c r="AB63" s="27">
        <f t="shared" si="17"/>
        <v>140192.4</v>
      </c>
      <c r="AC63" s="10">
        <f t="shared" si="18"/>
        <v>0.50882700000000003</v>
      </c>
      <c r="AD63" s="63">
        <v>76263</v>
      </c>
      <c r="AE63" s="10">
        <f t="shared" si="19"/>
        <v>0.52468400000000004</v>
      </c>
      <c r="AF63" s="10">
        <f t="shared" si="20"/>
        <v>0.48641600000000002</v>
      </c>
      <c r="AG63" s="66">
        <f t="shared" si="21"/>
        <v>0.48641600000000002</v>
      </c>
      <c r="AH63" s="67">
        <f t="shared" si="22"/>
        <v>0.05</v>
      </c>
      <c r="AI63" s="68">
        <f t="shared" si="23"/>
        <v>0.536416</v>
      </c>
      <c r="AJ63">
        <v>0</v>
      </c>
      <c r="AK63">
        <v>0</v>
      </c>
      <c r="AL63" s="26">
        <f t="shared" si="24"/>
        <v>0</v>
      </c>
      <c r="AM63">
        <v>0</v>
      </c>
      <c r="AN63">
        <v>0</v>
      </c>
      <c r="AO63" s="26">
        <f t="shared" si="25"/>
        <v>0</v>
      </c>
      <c r="AP63" s="26">
        <f t="shared" si="26"/>
        <v>10366675</v>
      </c>
      <c r="AQ63" s="26">
        <f t="shared" si="27"/>
        <v>10366675</v>
      </c>
      <c r="AR63" s="69">
        <v>7902388</v>
      </c>
      <c r="AS63" s="69">
        <f t="shared" si="42"/>
        <v>10990454</v>
      </c>
      <c r="AT63" s="63">
        <v>10990454</v>
      </c>
      <c r="AU63" s="26">
        <f t="shared" si="28"/>
        <v>623779</v>
      </c>
      <c r="AV63" s="70" t="str">
        <f t="shared" si="29"/>
        <v>No</v>
      </c>
      <c r="AW63" s="69">
        <f t="shared" si="30"/>
        <v>0</v>
      </c>
      <c r="AX63" s="71">
        <f t="shared" si="31"/>
        <v>10990454</v>
      </c>
      <c r="AY63" s="72">
        <f t="shared" si="32"/>
        <v>10990454</v>
      </c>
      <c r="AZ63" s="115">
        <f t="shared" si="33"/>
        <v>0</v>
      </c>
      <c r="BA63" s="115"/>
      <c r="BB63" s="115">
        <f t="shared" si="34"/>
        <v>13613.944813885993</v>
      </c>
      <c r="BC63" s="74"/>
      <c r="BD63" s="74"/>
      <c r="BE63" s="74">
        <f t="shared" si="35"/>
        <v>-623779</v>
      </c>
      <c r="BF63" s="74">
        <f t="shared" si="44"/>
        <v>-623779</v>
      </c>
      <c r="BG63" s="74">
        <f t="shared" si="44"/>
        <v>-623779</v>
      </c>
      <c r="BH63" s="74">
        <f t="shared" si="44"/>
        <v>-623779</v>
      </c>
      <c r="BI63" s="74">
        <f t="shared" si="44"/>
        <v>-623779</v>
      </c>
      <c r="BJ63" s="74">
        <f t="shared" si="44"/>
        <v>-623779</v>
      </c>
      <c r="BK63" s="74">
        <f t="shared" si="44"/>
        <v>-623779</v>
      </c>
      <c r="BL63" s="74">
        <f t="shared" si="44"/>
        <v>-623779</v>
      </c>
      <c r="BO63" s="116">
        <f t="shared" si="45"/>
        <v>0</v>
      </c>
      <c r="BP63" s="116">
        <f t="shared" si="45"/>
        <v>-89138.019100000005</v>
      </c>
      <c r="BQ63" s="116">
        <f t="shared" si="45"/>
        <v>-103983.95929999999</v>
      </c>
      <c r="BR63" s="116">
        <f t="shared" si="45"/>
        <v>-124755.8</v>
      </c>
      <c r="BS63" s="116">
        <f t="shared" si="45"/>
        <v>-155944.75</v>
      </c>
      <c r="BT63" s="116">
        <f t="shared" si="45"/>
        <v>-207905.54069999998</v>
      </c>
      <c r="BU63" s="116">
        <f t="shared" si="45"/>
        <v>-311889.5</v>
      </c>
      <c r="BV63" s="116">
        <f t="shared" si="43"/>
        <v>-623779</v>
      </c>
      <c r="BX63" s="74">
        <f t="shared" si="38"/>
        <v>10990454</v>
      </c>
      <c r="BY63" s="74">
        <f t="shared" si="46"/>
        <v>10901315.980900001</v>
      </c>
      <c r="BZ63" s="74">
        <f t="shared" si="46"/>
        <v>10886470.0407</v>
      </c>
      <c r="CA63" s="74">
        <f t="shared" si="46"/>
        <v>10865698.199999999</v>
      </c>
      <c r="CB63" s="74">
        <f t="shared" si="46"/>
        <v>10834509.25</v>
      </c>
      <c r="CC63" s="74">
        <f t="shared" si="46"/>
        <v>10782548.4593</v>
      </c>
      <c r="CD63" s="74">
        <f t="shared" si="46"/>
        <v>10678564.5</v>
      </c>
      <c r="CE63" s="74">
        <f t="shared" si="46"/>
        <v>10366675</v>
      </c>
      <c r="CG63" s="117">
        <f t="shared" si="40"/>
        <v>10990454</v>
      </c>
      <c r="CH63" s="117">
        <f t="shared" si="47"/>
        <v>10990454</v>
      </c>
      <c r="CI63" s="117">
        <f t="shared" si="47"/>
        <v>10990454</v>
      </c>
      <c r="CJ63" s="117">
        <f t="shared" si="47"/>
        <v>10990454</v>
      </c>
      <c r="CK63" s="117">
        <f t="shared" si="47"/>
        <v>10990454</v>
      </c>
      <c r="CL63" s="117">
        <f t="shared" si="47"/>
        <v>10990454</v>
      </c>
      <c r="CM63" s="117">
        <f t="shared" si="47"/>
        <v>10990454</v>
      </c>
      <c r="CN63" s="117">
        <f t="shared" si="47"/>
        <v>10990454</v>
      </c>
    </row>
    <row r="64" spans="1:92" x14ac:dyDescent="0.2">
      <c r="A64" s="6" t="s">
        <v>179</v>
      </c>
      <c r="B64" s="6"/>
      <c r="C64" s="40"/>
      <c r="D64" s="40"/>
      <c r="E64" s="40"/>
      <c r="F64" s="2">
        <v>3</v>
      </c>
      <c r="G64">
        <v>0</v>
      </c>
      <c r="H64" s="6">
        <v>38</v>
      </c>
      <c r="I64" s="2" t="s">
        <v>225</v>
      </c>
      <c r="J64" s="60"/>
      <c r="K64" s="123">
        <v>879.09</v>
      </c>
      <c r="L64"/>
      <c r="M64" s="121">
        <v>138</v>
      </c>
      <c r="N64" s="64">
        <f t="shared" si="6"/>
        <v>41.4</v>
      </c>
      <c r="O64" s="64">
        <f t="shared" si="7"/>
        <v>527.45000000000005</v>
      </c>
      <c r="P64" s="64">
        <f t="shared" si="8"/>
        <v>0</v>
      </c>
      <c r="Q64" s="64">
        <f t="shared" si="9"/>
        <v>0</v>
      </c>
      <c r="R64" s="65">
        <f t="shared" si="10"/>
        <v>0.16</v>
      </c>
      <c r="S64" s="65">
        <f t="shared" si="11"/>
        <v>0</v>
      </c>
      <c r="T64" s="64">
        <f t="shared" si="12"/>
        <v>0</v>
      </c>
      <c r="U64" s="64">
        <f t="shared" si="13"/>
        <v>0</v>
      </c>
      <c r="V64" s="124">
        <v>14</v>
      </c>
      <c r="W64" s="64">
        <f t="shared" si="14"/>
        <v>3.5</v>
      </c>
      <c r="X64" s="27">
        <f t="shared" si="15"/>
        <v>41.4</v>
      </c>
      <c r="Y64" s="11">
        <f t="shared" si="16"/>
        <v>923.99</v>
      </c>
      <c r="Z64" s="61">
        <v>1461651741.3299999</v>
      </c>
      <c r="AA64" s="63">
        <v>7182</v>
      </c>
      <c r="AB64" s="27">
        <f t="shared" si="17"/>
        <v>203515.98</v>
      </c>
      <c r="AC64" s="10">
        <f t="shared" si="18"/>
        <v>0.73865899999999995</v>
      </c>
      <c r="AD64" s="63">
        <v>151875</v>
      </c>
      <c r="AE64" s="10">
        <f t="shared" si="19"/>
        <v>1.044888</v>
      </c>
      <c r="AF64" s="10">
        <f t="shared" si="20"/>
        <v>0.16947200000000001</v>
      </c>
      <c r="AG64" s="66">
        <f t="shared" si="21"/>
        <v>0.16947200000000001</v>
      </c>
      <c r="AH64" s="67">
        <f t="shared" si="22"/>
        <v>0</v>
      </c>
      <c r="AI64" s="68">
        <f t="shared" si="23"/>
        <v>0.16947200000000001</v>
      </c>
      <c r="AJ64">
        <v>861</v>
      </c>
      <c r="AK64">
        <v>13</v>
      </c>
      <c r="AL64" s="26">
        <f t="shared" si="24"/>
        <v>1119300</v>
      </c>
      <c r="AM64">
        <v>0</v>
      </c>
      <c r="AN64">
        <v>0</v>
      </c>
      <c r="AO64" s="26">
        <f t="shared" si="25"/>
        <v>0</v>
      </c>
      <c r="AP64" s="26">
        <f t="shared" si="26"/>
        <v>1804705</v>
      </c>
      <c r="AQ64" s="26">
        <f t="shared" si="27"/>
        <v>2924005</v>
      </c>
      <c r="AR64" s="69">
        <v>3895303</v>
      </c>
      <c r="AS64" s="69">
        <f t="shared" si="42"/>
        <v>2924005</v>
      </c>
      <c r="AT64" s="63">
        <v>3293232</v>
      </c>
      <c r="AU64" s="26">
        <f t="shared" si="28"/>
        <v>369227</v>
      </c>
      <c r="AV64" s="70" t="str">
        <f t="shared" si="29"/>
        <v>No</v>
      </c>
      <c r="AW64" s="69">
        <f t="shared" si="30"/>
        <v>0</v>
      </c>
      <c r="AX64" s="71">
        <f t="shared" si="31"/>
        <v>3293232</v>
      </c>
      <c r="AY64" s="72">
        <f t="shared" si="32"/>
        <v>3293232</v>
      </c>
      <c r="AZ64" s="115">
        <f t="shared" si="33"/>
        <v>0</v>
      </c>
      <c r="BA64" s="115"/>
      <c r="BB64" s="115">
        <f t="shared" si="34"/>
        <v>12113.645644928278</v>
      </c>
      <c r="BC64" s="74"/>
      <c r="BD64" s="74"/>
      <c r="BE64" s="74">
        <f t="shared" si="35"/>
        <v>-369227</v>
      </c>
      <c r="BF64" s="74">
        <f t="shared" si="44"/>
        <v>-369227</v>
      </c>
      <c r="BG64" s="74">
        <f t="shared" si="44"/>
        <v>-316464.46169999987</v>
      </c>
      <c r="BH64" s="74">
        <f t="shared" si="44"/>
        <v>-263709.83593461011</v>
      </c>
      <c r="BI64" s="74">
        <f t="shared" si="44"/>
        <v>-210967.8687476879</v>
      </c>
      <c r="BJ64" s="74">
        <f t="shared" si="44"/>
        <v>-158225.90156076569</v>
      </c>
      <c r="BK64" s="74">
        <f t="shared" si="44"/>
        <v>-105489.2085705623</v>
      </c>
      <c r="BL64" s="74">
        <f t="shared" si="44"/>
        <v>-52744.604285281152</v>
      </c>
      <c r="BO64" s="116">
        <f t="shared" si="45"/>
        <v>0</v>
      </c>
      <c r="BP64" s="116">
        <f t="shared" si="45"/>
        <v>-52762.5383</v>
      </c>
      <c r="BQ64" s="116">
        <f t="shared" si="45"/>
        <v>-52754.625765389974</v>
      </c>
      <c r="BR64" s="116">
        <f t="shared" si="45"/>
        <v>-52741.967186922026</v>
      </c>
      <c r="BS64" s="116">
        <f t="shared" si="45"/>
        <v>-52741.967186921975</v>
      </c>
      <c r="BT64" s="116">
        <f t="shared" si="45"/>
        <v>-52736.692990203199</v>
      </c>
      <c r="BU64" s="116">
        <f t="shared" si="45"/>
        <v>-52744.604285281152</v>
      </c>
      <c r="BV64" s="116">
        <f t="shared" si="43"/>
        <v>-52744.604285281152</v>
      </c>
      <c r="BX64" s="74">
        <f t="shared" si="38"/>
        <v>3293232</v>
      </c>
      <c r="BY64" s="74">
        <f t="shared" si="46"/>
        <v>3240469.4616999999</v>
      </c>
      <c r="BZ64" s="74">
        <f t="shared" si="46"/>
        <v>3187714.8359346101</v>
      </c>
      <c r="CA64" s="74">
        <f t="shared" si="46"/>
        <v>3134972.8687476879</v>
      </c>
      <c r="CB64" s="74">
        <f t="shared" si="46"/>
        <v>3082230.9015607657</v>
      </c>
      <c r="CC64" s="74">
        <f t="shared" si="46"/>
        <v>3029494.2085705623</v>
      </c>
      <c r="CD64" s="74">
        <f t="shared" si="46"/>
        <v>2976749.6042852812</v>
      </c>
      <c r="CE64" s="74">
        <f t="shared" si="46"/>
        <v>2924005</v>
      </c>
      <c r="CG64" s="117">
        <f t="shared" si="40"/>
        <v>3293232</v>
      </c>
      <c r="CH64" s="117">
        <f t="shared" si="47"/>
        <v>3240469.4616999999</v>
      </c>
      <c r="CI64" s="117">
        <f t="shared" si="47"/>
        <v>3187714.8359346101</v>
      </c>
      <c r="CJ64" s="117">
        <f t="shared" si="47"/>
        <v>3134972.8687476879</v>
      </c>
      <c r="CK64" s="117">
        <f t="shared" si="47"/>
        <v>3082230.9015607657</v>
      </c>
      <c r="CL64" s="117">
        <f t="shared" si="47"/>
        <v>3029494.2085705623</v>
      </c>
      <c r="CM64" s="117">
        <f t="shared" si="47"/>
        <v>2976749.6042852812</v>
      </c>
      <c r="CN64" s="117">
        <f t="shared" si="47"/>
        <v>2924005</v>
      </c>
    </row>
    <row r="65" spans="1:92" x14ac:dyDescent="0.2">
      <c r="A65" s="6" t="s">
        <v>183</v>
      </c>
      <c r="B65" s="6"/>
      <c r="C65" s="40"/>
      <c r="D65" s="40"/>
      <c r="E65" s="40"/>
      <c r="F65" s="2">
        <v>7</v>
      </c>
      <c r="G65">
        <v>0</v>
      </c>
      <c r="H65" s="6">
        <v>39</v>
      </c>
      <c r="I65" s="2" t="s">
        <v>226</v>
      </c>
      <c r="J65" s="60"/>
      <c r="K65" s="123">
        <v>205.07</v>
      </c>
      <c r="L65"/>
      <c r="M65" s="121">
        <v>47</v>
      </c>
      <c r="N65" s="64">
        <f t="shared" si="6"/>
        <v>14.1</v>
      </c>
      <c r="O65" s="64">
        <f t="shared" si="7"/>
        <v>123.04</v>
      </c>
      <c r="P65" s="64">
        <f t="shared" si="8"/>
        <v>0</v>
      </c>
      <c r="Q65" s="64">
        <f t="shared" si="9"/>
        <v>0</v>
      </c>
      <c r="R65" s="65">
        <f t="shared" si="10"/>
        <v>0.23</v>
      </c>
      <c r="S65" s="65">
        <f t="shared" si="11"/>
        <v>0</v>
      </c>
      <c r="T65" s="64">
        <f t="shared" si="12"/>
        <v>0</v>
      </c>
      <c r="U65" s="64">
        <f t="shared" si="13"/>
        <v>0</v>
      </c>
      <c r="V65" s="124">
        <v>5</v>
      </c>
      <c r="W65" s="64">
        <f t="shared" si="14"/>
        <v>1.25</v>
      </c>
      <c r="X65" s="27">
        <f t="shared" si="15"/>
        <v>14.1</v>
      </c>
      <c r="Y65" s="11">
        <f t="shared" si="16"/>
        <v>220.42</v>
      </c>
      <c r="Z65" s="61">
        <v>330741432</v>
      </c>
      <c r="AA65" s="63">
        <v>1616</v>
      </c>
      <c r="AB65" s="27">
        <f t="shared" si="17"/>
        <v>204666.73</v>
      </c>
      <c r="AC65" s="10">
        <f t="shared" si="18"/>
        <v>0.74283600000000005</v>
      </c>
      <c r="AD65" s="63">
        <v>108500</v>
      </c>
      <c r="AE65" s="10">
        <f t="shared" si="19"/>
        <v>0.74647200000000002</v>
      </c>
      <c r="AF65" s="10">
        <f t="shared" si="20"/>
        <v>0.256073</v>
      </c>
      <c r="AG65" s="66">
        <f t="shared" si="21"/>
        <v>0.256073</v>
      </c>
      <c r="AH65" s="67">
        <f t="shared" si="22"/>
        <v>0</v>
      </c>
      <c r="AI65" s="68">
        <f t="shared" si="23"/>
        <v>0.256073</v>
      </c>
      <c r="AJ65">
        <v>0</v>
      </c>
      <c r="AK65">
        <v>0</v>
      </c>
      <c r="AL65" s="26">
        <f t="shared" si="24"/>
        <v>0</v>
      </c>
      <c r="AM65">
        <v>36</v>
      </c>
      <c r="AN65">
        <v>4</v>
      </c>
      <c r="AO65" s="26">
        <f t="shared" si="25"/>
        <v>14400</v>
      </c>
      <c r="AP65" s="26">
        <f t="shared" si="26"/>
        <v>650513</v>
      </c>
      <c r="AQ65" s="26">
        <f t="shared" si="27"/>
        <v>664913</v>
      </c>
      <c r="AR65" s="69">
        <v>1091881</v>
      </c>
      <c r="AS65" s="69">
        <f t="shared" si="42"/>
        <v>664913</v>
      </c>
      <c r="AT65" s="63">
        <v>947176</v>
      </c>
      <c r="AU65" s="26">
        <f t="shared" si="28"/>
        <v>282263</v>
      </c>
      <c r="AV65" s="70" t="str">
        <f t="shared" si="29"/>
        <v>No</v>
      </c>
      <c r="AW65" s="69">
        <f t="shared" si="30"/>
        <v>0</v>
      </c>
      <c r="AX65" s="71">
        <f t="shared" si="31"/>
        <v>947176</v>
      </c>
      <c r="AY65" s="72">
        <f t="shared" si="32"/>
        <v>947176</v>
      </c>
      <c r="AZ65" s="115">
        <f t="shared" si="33"/>
        <v>0</v>
      </c>
      <c r="BA65" s="115"/>
      <c r="BB65" s="115">
        <f t="shared" si="34"/>
        <v>12387.6749402643</v>
      </c>
      <c r="BC65" s="74"/>
      <c r="BD65" s="74"/>
      <c r="BE65" s="74">
        <f t="shared" si="35"/>
        <v>-282263</v>
      </c>
      <c r="BF65" s="74">
        <f t="shared" si="44"/>
        <v>-282263</v>
      </c>
      <c r="BG65" s="74">
        <f t="shared" si="44"/>
        <v>-241927.61730000004</v>
      </c>
      <c r="BH65" s="74">
        <f t="shared" si="44"/>
        <v>-201598.28349608998</v>
      </c>
      <c r="BI65" s="74">
        <f t="shared" si="44"/>
        <v>-161278.62679687201</v>
      </c>
      <c r="BJ65" s="74">
        <f t="shared" si="44"/>
        <v>-120958.97009765403</v>
      </c>
      <c r="BK65" s="74">
        <f t="shared" si="44"/>
        <v>-80643.345364105888</v>
      </c>
      <c r="BL65" s="74">
        <f t="shared" si="44"/>
        <v>-40321.672682052944</v>
      </c>
      <c r="BO65" s="116">
        <f t="shared" si="45"/>
        <v>0</v>
      </c>
      <c r="BP65" s="116">
        <f t="shared" si="45"/>
        <v>-40335.382700000002</v>
      </c>
      <c r="BQ65" s="116">
        <f t="shared" si="45"/>
        <v>-40329.333803910005</v>
      </c>
      <c r="BR65" s="116">
        <f t="shared" si="45"/>
        <v>-40319.656699218001</v>
      </c>
      <c r="BS65" s="116">
        <f t="shared" si="45"/>
        <v>-40319.656699218001</v>
      </c>
      <c r="BT65" s="116">
        <f t="shared" si="45"/>
        <v>-40315.624733548088</v>
      </c>
      <c r="BU65" s="116">
        <f t="shared" si="45"/>
        <v>-40321.672682052944</v>
      </c>
      <c r="BV65" s="116">
        <f t="shared" si="43"/>
        <v>-40321.672682052944</v>
      </c>
      <c r="BX65" s="74">
        <f t="shared" si="38"/>
        <v>947176</v>
      </c>
      <c r="BY65" s="74">
        <f t="shared" si="46"/>
        <v>906840.61730000004</v>
      </c>
      <c r="BZ65" s="74">
        <f t="shared" si="46"/>
        <v>866511.28349608998</v>
      </c>
      <c r="CA65" s="74">
        <f t="shared" si="46"/>
        <v>826191.62679687201</v>
      </c>
      <c r="CB65" s="74">
        <f t="shared" si="46"/>
        <v>785871.97009765403</v>
      </c>
      <c r="CC65" s="74">
        <f t="shared" si="46"/>
        <v>745556.34536410589</v>
      </c>
      <c r="CD65" s="74">
        <f t="shared" si="46"/>
        <v>705234.67268205294</v>
      </c>
      <c r="CE65" s="74">
        <f t="shared" si="46"/>
        <v>664913</v>
      </c>
      <c r="CG65" s="117">
        <f t="shared" si="40"/>
        <v>947176</v>
      </c>
      <c r="CH65" s="117">
        <f t="shared" si="47"/>
        <v>906840.61730000004</v>
      </c>
      <c r="CI65" s="117">
        <f t="shared" si="47"/>
        <v>866511.28349608998</v>
      </c>
      <c r="CJ65" s="117">
        <f t="shared" si="47"/>
        <v>826191.62679687201</v>
      </c>
      <c r="CK65" s="117">
        <f t="shared" si="47"/>
        <v>785871.97009765403</v>
      </c>
      <c r="CL65" s="117">
        <f t="shared" si="47"/>
        <v>745556.34536410589</v>
      </c>
      <c r="CM65" s="117">
        <f t="shared" si="47"/>
        <v>705234.67268205294</v>
      </c>
      <c r="CN65" s="117">
        <f t="shared" si="47"/>
        <v>664913</v>
      </c>
    </row>
    <row r="66" spans="1:92" x14ac:dyDescent="0.2">
      <c r="A66" s="6" t="s">
        <v>189</v>
      </c>
      <c r="B66" s="6"/>
      <c r="C66" s="40"/>
      <c r="D66" s="40"/>
      <c r="E66" s="40"/>
      <c r="F66" s="2">
        <v>5</v>
      </c>
      <c r="G66">
        <v>0</v>
      </c>
      <c r="H66" s="6">
        <v>40</v>
      </c>
      <c r="I66" s="2" t="s">
        <v>227</v>
      </c>
      <c r="J66" s="60"/>
      <c r="K66" s="123">
        <v>880.21</v>
      </c>
      <c r="L66"/>
      <c r="M66" s="121">
        <v>143</v>
      </c>
      <c r="N66" s="64">
        <f t="shared" si="6"/>
        <v>42.9</v>
      </c>
      <c r="O66" s="64">
        <f t="shared" si="7"/>
        <v>528.13</v>
      </c>
      <c r="P66" s="64">
        <f t="shared" si="8"/>
        <v>0</v>
      </c>
      <c r="Q66" s="64">
        <f t="shared" si="9"/>
        <v>0</v>
      </c>
      <c r="R66" s="65">
        <f t="shared" si="10"/>
        <v>0.16</v>
      </c>
      <c r="S66" s="65">
        <f t="shared" si="11"/>
        <v>0</v>
      </c>
      <c r="T66" s="64">
        <f t="shared" si="12"/>
        <v>0</v>
      </c>
      <c r="U66" s="64">
        <f t="shared" si="13"/>
        <v>0</v>
      </c>
      <c r="V66" s="124">
        <v>20</v>
      </c>
      <c r="W66" s="64">
        <f t="shared" si="14"/>
        <v>5</v>
      </c>
      <c r="X66" s="27">
        <f t="shared" si="15"/>
        <v>42.9</v>
      </c>
      <c r="Y66" s="11">
        <f t="shared" si="16"/>
        <v>928.11</v>
      </c>
      <c r="Z66" s="61">
        <v>1131608668.6700001</v>
      </c>
      <c r="AA66" s="63">
        <v>5214</v>
      </c>
      <c r="AB66" s="27">
        <f t="shared" si="17"/>
        <v>217032.73</v>
      </c>
      <c r="AC66" s="10">
        <f t="shared" si="18"/>
        <v>0.78771800000000003</v>
      </c>
      <c r="AD66" s="63">
        <v>123005</v>
      </c>
      <c r="AE66" s="10">
        <f t="shared" si="19"/>
        <v>0.84626500000000004</v>
      </c>
      <c r="AF66" s="10">
        <f t="shared" si="20"/>
        <v>0.194718</v>
      </c>
      <c r="AG66" s="66">
        <f t="shared" si="21"/>
        <v>0.194718</v>
      </c>
      <c r="AH66" s="67">
        <f t="shared" si="22"/>
        <v>0</v>
      </c>
      <c r="AI66" s="68">
        <f t="shared" si="23"/>
        <v>0.194718</v>
      </c>
      <c r="AJ66">
        <v>0</v>
      </c>
      <c r="AK66">
        <v>0</v>
      </c>
      <c r="AL66" s="26">
        <f t="shared" si="24"/>
        <v>0</v>
      </c>
      <c r="AM66">
        <v>0</v>
      </c>
      <c r="AN66">
        <v>0</v>
      </c>
      <c r="AO66" s="26">
        <f t="shared" si="25"/>
        <v>0</v>
      </c>
      <c r="AP66" s="26">
        <f t="shared" si="26"/>
        <v>2082795</v>
      </c>
      <c r="AQ66" s="26">
        <f t="shared" si="27"/>
        <v>2082795</v>
      </c>
      <c r="AR66" s="69">
        <v>1439845</v>
      </c>
      <c r="AS66" s="69">
        <f t="shared" si="42"/>
        <v>2082795</v>
      </c>
      <c r="AT66" s="63">
        <v>2044159</v>
      </c>
      <c r="AU66" s="26">
        <f t="shared" si="28"/>
        <v>38636</v>
      </c>
      <c r="AV66" s="70" t="str">
        <f t="shared" si="29"/>
        <v>Yes</v>
      </c>
      <c r="AW66" s="69">
        <f t="shared" si="30"/>
        <v>38636</v>
      </c>
      <c r="AX66" s="71">
        <f t="shared" si="31"/>
        <v>2082795</v>
      </c>
      <c r="AY66" s="72">
        <f t="shared" si="32"/>
        <v>2082795</v>
      </c>
      <c r="AZ66" s="115">
        <f t="shared" si="33"/>
        <v>38636</v>
      </c>
      <c r="BA66" s="115"/>
      <c r="BB66" s="115">
        <f t="shared" si="34"/>
        <v>12152.177037297917</v>
      </c>
      <c r="BC66" s="74"/>
      <c r="BD66" s="74"/>
      <c r="BE66" s="74">
        <f t="shared" si="35"/>
        <v>0</v>
      </c>
      <c r="BF66" s="74">
        <f t="shared" si="44"/>
        <v>0</v>
      </c>
      <c r="BG66" s="74">
        <f t="shared" si="44"/>
        <v>0</v>
      </c>
      <c r="BH66" s="74">
        <f t="shared" si="44"/>
        <v>0</v>
      </c>
      <c r="BI66" s="74">
        <f t="shared" si="44"/>
        <v>0</v>
      </c>
      <c r="BJ66" s="74">
        <f t="shared" si="44"/>
        <v>0</v>
      </c>
      <c r="BK66" s="74">
        <f t="shared" si="44"/>
        <v>0</v>
      </c>
      <c r="BL66" s="74">
        <f t="shared" si="44"/>
        <v>0</v>
      </c>
      <c r="BO66" s="116">
        <f t="shared" si="45"/>
        <v>0</v>
      </c>
      <c r="BP66" s="116">
        <f t="shared" si="45"/>
        <v>0</v>
      </c>
      <c r="BQ66" s="116">
        <f t="shared" si="45"/>
        <v>0</v>
      </c>
      <c r="BR66" s="116">
        <f t="shared" si="45"/>
        <v>0</v>
      </c>
      <c r="BS66" s="116">
        <f t="shared" si="45"/>
        <v>0</v>
      </c>
      <c r="BT66" s="116">
        <f t="shared" si="45"/>
        <v>0</v>
      </c>
      <c r="BU66" s="116">
        <f t="shared" si="45"/>
        <v>0</v>
      </c>
      <c r="BV66" s="116">
        <f t="shared" si="43"/>
        <v>0</v>
      </c>
      <c r="BX66" s="74">
        <f t="shared" si="38"/>
        <v>2082795</v>
      </c>
      <c r="BY66" s="74">
        <f t="shared" si="46"/>
        <v>2082795</v>
      </c>
      <c r="BZ66" s="74">
        <f t="shared" si="46"/>
        <v>2082795</v>
      </c>
      <c r="CA66" s="74">
        <f t="shared" si="46"/>
        <v>2082795</v>
      </c>
      <c r="CB66" s="74">
        <f t="shared" si="46"/>
        <v>2082795</v>
      </c>
      <c r="CC66" s="74">
        <f t="shared" si="46"/>
        <v>2082795</v>
      </c>
      <c r="CD66" s="74">
        <f t="shared" si="46"/>
        <v>2082795</v>
      </c>
      <c r="CE66" s="74">
        <f t="shared" si="46"/>
        <v>2082795</v>
      </c>
      <c r="CG66" s="117">
        <f t="shared" si="40"/>
        <v>2082795</v>
      </c>
      <c r="CH66" s="117">
        <f t="shared" si="47"/>
        <v>2082795</v>
      </c>
      <c r="CI66" s="117">
        <f t="shared" si="47"/>
        <v>2082795</v>
      </c>
      <c r="CJ66" s="117">
        <f t="shared" si="47"/>
        <v>2082795</v>
      </c>
      <c r="CK66" s="117">
        <f t="shared" si="47"/>
        <v>2082795</v>
      </c>
      <c r="CL66" s="117">
        <f t="shared" si="47"/>
        <v>2082795</v>
      </c>
      <c r="CM66" s="117">
        <f t="shared" si="47"/>
        <v>2082795</v>
      </c>
      <c r="CN66" s="117">
        <f t="shared" si="47"/>
        <v>2082795</v>
      </c>
    </row>
    <row r="67" spans="1:92" x14ac:dyDescent="0.2">
      <c r="A67" s="6" t="s">
        <v>183</v>
      </c>
      <c r="B67" s="6"/>
      <c r="C67" s="40"/>
      <c r="D67" s="40"/>
      <c r="E67" s="40"/>
      <c r="F67" s="2">
        <v>5</v>
      </c>
      <c r="G67">
        <v>0</v>
      </c>
      <c r="H67" s="6">
        <v>41</v>
      </c>
      <c r="I67" s="2" t="s">
        <v>228</v>
      </c>
      <c r="J67" s="60"/>
      <c r="K67" s="123">
        <v>947.11</v>
      </c>
      <c r="L67"/>
      <c r="M67" s="121">
        <v>254</v>
      </c>
      <c r="N67" s="64">
        <f t="shared" si="6"/>
        <v>76.2</v>
      </c>
      <c r="O67" s="64">
        <f t="shared" si="7"/>
        <v>568.27</v>
      </c>
      <c r="P67" s="64">
        <f t="shared" si="8"/>
        <v>0</v>
      </c>
      <c r="Q67" s="64">
        <f t="shared" si="9"/>
        <v>0</v>
      </c>
      <c r="R67" s="65">
        <f t="shared" si="10"/>
        <v>0.27</v>
      </c>
      <c r="S67" s="65">
        <f t="shared" si="11"/>
        <v>0</v>
      </c>
      <c r="T67" s="64">
        <f t="shared" si="12"/>
        <v>0</v>
      </c>
      <c r="U67" s="64">
        <f t="shared" si="13"/>
        <v>0</v>
      </c>
      <c r="V67" s="124">
        <v>6</v>
      </c>
      <c r="W67" s="64">
        <f t="shared" si="14"/>
        <v>1.5</v>
      </c>
      <c r="X67" s="27">
        <f t="shared" si="15"/>
        <v>76.2</v>
      </c>
      <c r="Y67" s="11">
        <f t="shared" si="16"/>
        <v>1024.81</v>
      </c>
      <c r="Z67" s="61">
        <v>1841167961.6700001</v>
      </c>
      <c r="AA67" s="63">
        <v>8934</v>
      </c>
      <c r="AB67" s="27">
        <f t="shared" si="17"/>
        <v>206085.51</v>
      </c>
      <c r="AC67" s="10">
        <f t="shared" si="18"/>
        <v>0.74798500000000001</v>
      </c>
      <c r="AD67" s="63">
        <v>105866</v>
      </c>
      <c r="AE67" s="10">
        <f t="shared" si="19"/>
        <v>0.72835000000000005</v>
      </c>
      <c r="AF67" s="10">
        <f t="shared" si="20"/>
        <v>0.25790600000000002</v>
      </c>
      <c r="AG67" s="66">
        <f t="shared" si="21"/>
        <v>0.25790600000000002</v>
      </c>
      <c r="AH67" s="67">
        <f t="shared" si="22"/>
        <v>0</v>
      </c>
      <c r="AI67" s="68">
        <f t="shared" si="23"/>
        <v>0.25790600000000002</v>
      </c>
      <c r="AJ67">
        <v>0</v>
      </c>
      <c r="AK67">
        <v>0</v>
      </c>
      <c r="AL67" s="26">
        <f t="shared" si="24"/>
        <v>0</v>
      </c>
      <c r="AM67">
        <v>0</v>
      </c>
      <c r="AN67">
        <v>0</v>
      </c>
      <c r="AO67" s="26">
        <f t="shared" si="25"/>
        <v>0</v>
      </c>
      <c r="AP67" s="26">
        <f t="shared" si="26"/>
        <v>3046111</v>
      </c>
      <c r="AQ67" s="26">
        <f t="shared" si="27"/>
        <v>3046111</v>
      </c>
      <c r="AR67" s="69">
        <v>3686134</v>
      </c>
      <c r="AS67" s="69">
        <f t="shared" si="42"/>
        <v>3046111</v>
      </c>
      <c r="AT67" s="63">
        <v>3555957</v>
      </c>
      <c r="AU67" s="26">
        <f t="shared" si="28"/>
        <v>509846</v>
      </c>
      <c r="AV67" s="70" t="str">
        <f t="shared" si="29"/>
        <v>No</v>
      </c>
      <c r="AW67" s="69">
        <f t="shared" si="30"/>
        <v>0</v>
      </c>
      <c r="AX67" s="71">
        <f t="shared" si="31"/>
        <v>3555957</v>
      </c>
      <c r="AY67" s="72">
        <f t="shared" si="32"/>
        <v>3555957</v>
      </c>
      <c r="AZ67" s="115">
        <f t="shared" si="33"/>
        <v>0</v>
      </c>
      <c r="BA67" s="115"/>
      <c r="BB67" s="115">
        <f t="shared" si="34"/>
        <v>12470.499994720782</v>
      </c>
      <c r="BC67" s="74"/>
      <c r="BD67" s="74"/>
      <c r="BE67" s="74">
        <f t="shared" si="35"/>
        <v>-509846</v>
      </c>
      <c r="BF67" s="74">
        <f t="shared" si="44"/>
        <v>-509846</v>
      </c>
      <c r="BG67" s="74">
        <f t="shared" si="44"/>
        <v>-436989.00659999996</v>
      </c>
      <c r="BH67" s="74">
        <f t="shared" si="44"/>
        <v>-364142.93919978011</v>
      </c>
      <c r="BI67" s="74">
        <f t="shared" si="44"/>
        <v>-291314.35135982418</v>
      </c>
      <c r="BJ67" s="74">
        <f t="shared" si="44"/>
        <v>-218485.76351986825</v>
      </c>
      <c r="BK67" s="74">
        <f t="shared" si="44"/>
        <v>-145664.45853869617</v>
      </c>
      <c r="BL67" s="74">
        <f t="shared" si="44"/>
        <v>-72832.229269348085</v>
      </c>
      <c r="BO67" s="116">
        <f t="shared" si="45"/>
        <v>0</v>
      </c>
      <c r="BP67" s="116">
        <f t="shared" si="45"/>
        <v>-72856.993400000007</v>
      </c>
      <c r="BQ67" s="116">
        <f t="shared" si="45"/>
        <v>-72846.067400219981</v>
      </c>
      <c r="BR67" s="116">
        <f t="shared" si="45"/>
        <v>-72828.587839956032</v>
      </c>
      <c r="BS67" s="116">
        <f t="shared" si="45"/>
        <v>-72828.587839956046</v>
      </c>
      <c r="BT67" s="116">
        <f t="shared" si="45"/>
        <v>-72821.304981172085</v>
      </c>
      <c r="BU67" s="116">
        <f t="shared" si="45"/>
        <v>-72832.229269348085</v>
      </c>
      <c r="BV67" s="116">
        <f t="shared" si="43"/>
        <v>-72832.229269348085</v>
      </c>
      <c r="BX67" s="74">
        <f t="shared" si="38"/>
        <v>3555957</v>
      </c>
      <c r="BY67" s="74">
        <f t="shared" si="46"/>
        <v>3483100.0066</v>
      </c>
      <c r="BZ67" s="74">
        <f t="shared" si="46"/>
        <v>3410253.9391997801</v>
      </c>
      <c r="CA67" s="74">
        <f t="shared" si="46"/>
        <v>3337425.3513598242</v>
      </c>
      <c r="CB67" s="74">
        <f t="shared" si="46"/>
        <v>3264596.7635198683</v>
      </c>
      <c r="CC67" s="74">
        <f t="shared" si="46"/>
        <v>3191775.4585386962</v>
      </c>
      <c r="CD67" s="74">
        <f t="shared" si="46"/>
        <v>3118943.2292693481</v>
      </c>
      <c r="CE67" s="74">
        <f t="shared" si="46"/>
        <v>3046111</v>
      </c>
      <c r="CG67" s="117">
        <f t="shared" si="40"/>
        <v>3555957</v>
      </c>
      <c r="CH67" s="117">
        <f t="shared" si="47"/>
        <v>3483100.0066</v>
      </c>
      <c r="CI67" s="117">
        <f t="shared" si="47"/>
        <v>3410253.9391997801</v>
      </c>
      <c r="CJ67" s="117">
        <f t="shared" si="47"/>
        <v>3337425.3513598242</v>
      </c>
      <c r="CK67" s="117">
        <f t="shared" si="47"/>
        <v>3264596.7635198683</v>
      </c>
      <c r="CL67" s="117">
        <f t="shared" si="47"/>
        <v>3191775.4585386962</v>
      </c>
      <c r="CM67" s="117">
        <f t="shared" si="47"/>
        <v>3118943.2292693481</v>
      </c>
      <c r="CN67" s="117">
        <f t="shared" si="47"/>
        <v>3046111</v>
      </c>
    </row>
    <row r="68" spans="1:92" x14ac:dyDescent="0.2">
      <c r="A68" s="6" t="s">
        <v>189</v>
      </c>
      <c r="B68" s="6"/>
      <c r="C68" s="40"/>
      <c r="D68" s="40"/>
      <c r="E68" s="40"/>
      <c r="F68" s="2">
        <v>6</v>
      </c>
      <c r="G68">
        <v>0</v>
      </c>
      <c r="H68" s="6">
        <v>42</v>
      </c>
      <c r="I68" s="2" t="s">
        <v>229</v>
      </c>
      <c r="J68" s="60"/>
      <c r="K68" s="123">
        <v>1703.03</v>
      </c>
      <c r="L68"/>
      <c r="M68" s="121">
        <v>398</v>
      </c>
      <c r="N68" s="64">
        <f t="shared" si="6"/>
        <v>119.4</v>
      </c>
      <c r="O68" s="64">
        <f t="shared" si="7"/>
        <v>1021.82</v>
      </c>
      <c r="P68" s="64">
        <f t="shared" si="8"/>
        <v>0</v>
      </c>
      <c r="Q68" s="64">
        <f t="shared" si="9"/>
        <v>0</v>
      </c>
      <c r="R68" s="65">
        <f t="shared" si="10"/>
        <v>0.23</v>
      </c>
      <c r="S68" s="65">
        <f t="shared" si="11"/>
        <v>0</v>
      </c>
      <c r="T68" s="64">
        <f t="shared" si="12"/>
        <v>0</v>
      </c>
      <c r="U68" s="64">
        <f t="shared" si="13"/>
        <v>0</v>
      </c>
      <c r="V68" s="124">
        <v>17</v>
      </c>
      <c r="W68" s="64">
        <f t="shared" si="14"/>
        <v>4.25</v>
      </c>
      <c r="X68" s="27">
        <f t="shared" si="15"/>
        <v>119.4</v>
      </c>
      <c r="Y68" s="11">
        <f t="shared" si="16"/>
        <v>1826.68</v>
      </c>
      <c r="Z68" s="61">
        <v>2444492428</v>
      </c>
      <c r="AA68" s="63">
        <v>12834</v>
      </c>
      <c r="AB68" s="27">
        <f t="shared" si="17"/>
        <v>190470.03</v>
      </c>
      <c r="AC68" s="10">
        <f t="shared" si="18"/>
        <v>0.69130899999999995</v>
      </c>
      <c r="AD68" s="63">
        <v>118775</v>
      </c>
      <c r="AE68" s="10">
        <f t="shared" si="19"/>
        <v>0.81716299999999997</v>
      </c>
      <c r="AF68" s="10">
        <f t="shared" si="20"/>
        <v>0.27093499999999998</v>
      </c>
      <c r="AG68" s="66">
        <f t="shared" si="21"/>
        <v>0.27093499999999998</v>
      </c>
      <c r="AH68" s="67">
        <f t="shared" si="22"/>
        <v>0</v>
      </c>
      <c r="AI68" s="68">
        <f t="shared" si="23"/>
        <v>0.27093499999999998</v>
      </c>
      <c r="AJ68">
        <v>0</v>
      </c>
      <c r="AK68">
        <v>0</v>
      </c>
      <c r="AL68" s="26">
        <f t="shared" si="24"/>
        <v>0</v>
      </c>
      <c r="AM68">
        <v>0</v>
      </c>
      <c r="AN68">
        <v>0</v>
      </c>
      <c r="AO68" s="26">
        <f t="shared" si="25"/>
        <v>0</v>
      </c>
      <c r="AP68" s="26">
        <f t="shared" si="26"/>
        <v>5703856</v>
      </c>
      <c r="AQ68" s="26">
        <f t="shared" si="27"/>
        <v>5703856</v>
      </c>
      <c r="AR68" s="69">
        <v>7538993</v>
      </c>
      <c r="AS68" s="69">
        <f t="shared" si="42"/>
        <v>5703856</v>
      </c>
      <c r="AT68" s="63">
        <v>6960947</v>
      </c>
      <c r="AU68" s="26">
        <f t="shared" si="28"/>
        <v>1257091</v>
      </c>
      <c r="AV68" s="70" t="str">
        <f t="shared" si="29"/>
        <v>No</v>
      </c>
      <c r="AW68" s="69">
        <f t="shared" si="30"/>
        <v>0</v>
      </c>
      <c r="AX68" s="71">
        <f t="shared" si="31"/>
        <v>6960947</v>
      </c>
      <c r="AY68" s="72">
        <f t="shared" si="32"/>
        <v>6960947</v>
      </c>
      <c r="AZ68" s="115">
        <f t="shared" si="33"/>
        <v>0</v>
      </c>
      <c r="BA68" s="115"/>
      <c r="BB68" s="115">
        <f t="shared" si="34"/>
        <v>12361.782822381285</v>
      </c>
      <c r="BC68" s="74"/>
      <c r="BD68" s="74"/>
      <c r="BE68" s="74">
        <f t="shared" si="35"/>
        <v>-1257091</v>
      </c>
      <c r="BF68" s="74">
        <f t="shared" si="44"/>
        <v>-1257091</v>
      </c>
      <c r="BG68" s="74">
        <f t="shared" si="44"/>
        <v>-1077452.6961000003</v>
      </c>
      <c r="BH68" s="74">
        <f t="shared" si="44"/>
        <v>-897841.33166013006</v>
      </c>
      <c r="BI68" s="74">
        <f t="shared" si="44"/>
        <v>-718273.06532810442</v>
      </c>
      <c r="BJ68" s="74">
        <f t="shared" si="44"/>
        <v>-538704.79899607785</v>
      </c>
      <c r="BK68" s="74">
        <f t="shared" si="44"/>
        <v>-359154.48949068505</v>
      </c>
      <c r="BL68" s="74">
        <f t="shared" si="44"/>
        <v>-179577.24474534206</v>
      </c>
      <c r="BO68" s="116">
        <f t="shared" si="45"/>
        <v>0</v>
      </c>
      <c r="BP68" s="116">
        <f t="shared" si="45"/>
        <v>-179638.3039</v>
      </c>
      <c r="BQ68" s="116">
        <f t="shared" si="45"/>
        <v>-179611.36443987003</v>
      </c>
      <c r="BR68" s="116">
        <f t="shared" si="45"/>
        <v>-179568.26633202602</v>
      </c>
      <c r="BS68" s="116">
        <f t="shared" si="45"/>
        <v>-179568.26633202611</v>
      </c>
      <c r="BT68" s="116">
        <f t="shared" si="45"/>
        <v>-179550.30950539274</v>
      </c>
      <c r="BU68" s="116">
        <f t="shared" si="45"/>
        <v>-179577.24474534253</v>
      </c>
      <c r="BV68" s="116">
        <f t="shared" si="43"/>
        <v>-179577.24474534206</v>
      </c>
      <c r="BX68" s="74">
        <f t="shared" si="38"/>
        <v>6960947</v>
      </c>
      <c r="BY68" s="74">
        <f t="shared" si="46"/>
        <v>6781308.6961000003</v>
      </c>
      <c r="BZ68" s="74">
        <f t="shared" si="46"/>
        <v>6601697.3316601301</v>
      </c>
      <c r="CA68" s="74">
        <f t="shared" si="46"/>
        <v>6422129.0653281044</v>
      </c>
      <c r="CB68" s="74">
        <f t="shared" si="46"/>
        <v>6242560.7989960779</v>
      </c>
      <c r="CC68" s="74">
        <f t="shared" si="46"/>
        <v>6063010.4894906851</v>
      </c>
      <c r="CD68" s="74">
        <f t="shared" si="46"/>
        <v>5883433.2447453421</v>
      </c>
      <c r="CE68" s="74">
        <f t="shared" si="46"/>
        <v>5703856</v>
      </c>
      <c r="CG68" s="117">
        <f t="shared" si="40"/>
        <v>6960947</v>
      </c>
      <c r="CH68" s="117">
        <f t="shared" si="47"/>
        <v>6781308.6961000003</v>
      </c>
      <c r="CI68" s="117">
        <f t="shared" si="47"/>
        <v>6601697.3316601301</v>
      </c>
      <c r="CJ68" s="117">
        <f t="shared" si="47"/>
        <v>6422129.0653281044</v>
      </c>
      <c r="CK68" s="117">
        <f t="shared" si="47"/>
        <v>6242560.7989960779</v>
      </c>
      <c r="CL68" s="117">
        <f t="shared" si="47"/>
        <v>6063010.4894906851</v>
      </c>
      <c r="CM68" s="117">
        <f t="shared" si="47"/>
        <v>5883433.2447453421</v>
      </c>
      <c r="CN68" s="117">
        <f t="shared" si="47"/>
        <v>5703856</v>
      </c>
    </row>
    <row r="69" spans="1:92" x14ac:dyDescent="0.2">
      <c r="A69" s="6" t="s">
        <v>181</v>
      </c>
      <c r="B69" s="6">
        <v>1</v>
      </c>
      <c r="C69" s="40">
        <v>1</v>
      </c>
      <c r="D69" s="40">
        <v>1</v>
      </c>
      <c r="E69" s="40">
        <v>0</v>
      </c>
      <c r="F69" s="2">
        <v>10</v>
      </c>
      <c r="G69">
        <v>4</v>
      </c>
      <c r="H69" s="6">
        <v>43</v>
      </c>
      <c r="I69" s="2" t="s">
        <v>230</v>
      </c>
      <c r="J69" s="60"/>
      <c r="K69" s="123">
        <v>7964.72</v>
      </c>
      <c r="L69"/>
      <c r="M69" s="121">
        <v>5017</v>
      </c>
      <c r="N69" s="64">
        <f t="shared" si="6"/>
        <v>1505.1</v>
      </c>
      <c r="O69" s="64">
        <f t="shared" si="7"/>
        <v>4778.83</v>
      </c>
      <c r="P69" s="64">
        <f t="shared" si="8"/>
        <v>238.17000000000007</v>
      </c>
      <c r="Q69" s="64">
        <f t="shared" si="9"/>
        <v>35.729999999999997</v>
      </c>
      <c r="R69" s="65">
        <f t="shared" si="10"/>
        <v>0.63</v>
      </c>
      <c r="S69" s="65">
        <f t="shared" si="11"/>
        <v>3.0000000000000027E-2</v>
      </c>
      <c r="T69" s="64">
        <f t="shared" si="12"/>
        <v>238.94</v>
      </c>
      <c r="U69" s="64">
        <f t="shared" si="13"/>
        <v>35.840000000000003</v>
      </c>
      <c r="V69" s="124">
        <v>1421</v>
      </c>
      <c r="W69" s="64">
        <f t="shared" si="14"/>
        <v>355.25</v>
      </c>
      <c r="X69" s="27">
        <f t="shared" si="15"/>
        <v>1505.1</v>
      </c>
      <c r="Y69" s="11">
        <f t="shared" si="16"/>
        <v>9860.7999999999993</v>
      </c>
      <c r="Z69" s="61">
        <v>5827070106.3299999</v>
      </c>
      <c r="AA69" s="63">
        <v>50798</v>
      </c>
      <c r="AB69" s="27">
        <f t="shared" si="17"/>
        <v>114710.62</v>
      </c>
      <c r="AC69" s="10">
        <f t="shared" si="18"/>
        <v>0.41634100000000002</v>
      </c>
      <c r="AD69" s="63">
        <v>66943</v>
      </c>
      <c r="AE69" s="10">
        <f t="shared" si="19"/>
        <v>0.460563</v>
      </c>
      <c r="AF69" s="10">
        <f t="shared" si="20"/>
        <v>0.57039200000000001</v>
      </c>
      <c r="AG69" s="66">
        <f t="shared" si="21"/>
        <v>0.57039200000000001</v>
      </c>
      <c r="AH69" s="67">
        <f t="shared" si="22"/>
        <v>0.06</v>
      </c>
      <c r="AI69" s="68">
        <f t="shared" si="23"/>
        <v>0.63039200000000006</v>
      </c>
      <c r="AJ69">
        <v>0</v>
      </c>
      <c r="AK69">
        <v>0</v>
      </c>
      <c r="AL69" s="26">
        <f t="shared" si="24"/>
        <v>0</v>
      </c>
      <c r="AM69">
        <v>0</v>
      </c>
      <c r="AN69">
        <v>0</v>
      </c>
      <c r="AO69" s="26">
        <f t="shared" si="25"/>
        <v>0</v>
      </c>
      <c r="AP69" s="26">
        <f t="shared" si="26"/>
        <v>71641353</v>
      </c>
      <c r="AQ69" s="26">
        <f t="shared" si="27"/>
        <v>71641353</v>
      </c>
      <c r="AR69" s="69">
        <v>49075156</v>
      </c>
      <c r="AS69" s="69">
        <f t="shared" si="42"/>
        <v>71641353</v>
      </c>
      <c r="AT69" s="63">
        <v>70969366</v>
      </c>
      <c r="AU69" s="26">
        <f t="shared" si="28"/>
        <v>671987</v>
      </c>
      <c r="AV69" s="70" t="str">
        <f t="shared" si="29"/>
        <v>Yes</v>
      </c>
      <c r="AW69" s="69">
        <f t="shared" si="30"/>
        <v>671987</v>
      </c>
      <c r="AX69" s="71">
        <f t="shared" si="31"/>
        <v>71641353</v>
      </c>
      <c r="AY69" s="72">
        <f t="shared" si="32"/>
        <v>71641353</v>
      </c>
      <c r="AZ69" s="115">
        <f t="shared" si="33"/>
        <v>671987</v>
      </c>
      <c r="BA69" s="115"/>
      <c r="BB69" s="115">
        <f t="shared" si="34"/>
        <v>14268.639701081769</v>
      </c>
      <c r="BC69" s="74"/>
      <c r="BD69" s="74"/>
      <c r="BE69" s="74">
        <f t="shared" si="35"/>
        <v>0</v>
      </c>
      <c r="BF69" s="74">
        <f t="shared" si="44"/>
        <v>0</v>
      </c>
      <c r="BG69" s="74">
        <f t="shared" si="44"/>
        <v>0</v>
      </c>
      <c r="BH69" s="74">
        <f t="shared" si="44"/>
        <v>0</v>
      </c>
      <c r="BI69" s="74">
        <f t="shared" si="44"/>
        <v>0</v>
      </c>
      <c r="BJ69" s="74">
        <f t="shared" si="44"/>
        <v>0</v>
      </c>
      <c r="BK69" s="74">
        <f t="shared" si="44"/>
        <v>0</v>
      </c>
      <c r="BL69" s="74">
        <f t="shared" si="44"/>
        <v>0</v>
      </c>
      <c r="BO69" s="116">
        <f t="shared" si="45"/>
        <v>0</v>
      </c>
      <c r="BP69" s="116">
        <f t="shared" si="45"/>
        <v>0</v>
      </c>
      <c r="BQ69" s="116">
        <f t="shared" si="45"/>
        <v>0</v>
      </c>
      <c r="BR69" s="116">
        <f t="shared" si="45"/>
        <v>0</v>
      </c>
      <c r="BS69" s="116">
        <f t="shared" si="45"/>
        <v>0</v>
      </c>
      <c r="BT69" s="116">
        <f t="shared" si="45"/>
        <v>0</v>
      </c>
      <c r="BU69" s="116">
        <f t="shared" si="45"/>
        <v>0</v>
      </c>
      <c r="BV69" s="116">
        <f t="shared" si="43"/>
        <v>0</v>
      </c>
      <c r="BX69" s="74">
        <f t="shared" si="38"/>
        <v>71641353</v>
      </c>
      <c r="BY69" s="74">
        <f t="shared" si="46"/>
        <v>71641353</v>
      </c>
      <c r="BZ69" s="74">
        <f t="shared" si="46"/>
        <v>71641353</v>
      </c>
      <c r="CA69" s="74">
        <f t="shared" si="46"/>
        <v>71641353</v>
      </c>
      <c r="CB69" s="74">
        <f t="shared" si="46"/>
        <v>71641353</v>
      </c>
      <c r="CC69" s="74">
        <f t="shared" si="46"/>
        <v>71641353</v>
      </c>
      <c r="CD69" s="74">
        <f t="shared" si="46"/>
        <v>71641353</v>
      </c>
      <c r="CE69" s="74">
        <f t="shared" si="46"/>
        <v>71641353</v>
      </c>
      <c r="CG69" s="117">
        <f t="shared" si="40"/>
        <v>71641353</v>
      </c>
      <c r="CH69" s="117">
        <f t="shared" si="47"/>
        <v>71641353</v>
      </c>
      <c r="CI69" s="117">
        <f t="shared" si="47"/>
        <v>71641353</v>
      </c>
      <c r="CJ69" s="117">
        <f t="shared" si="47"/>
        <v>71641353</v>
      </c>
      <c r="CK69" s="117">
        <f t="shared" si="47"/>
        <v>71641353</v>
      </c>
      <c r="CL69" s="117">
        <f t="shared" si="47"/>
        <v>71641353</v>
      </c>
      <c r="CM69" s="117">
        <f t="shared" si="47"/>
        <v>71641353</v>
      </c>
      <c r="CN69" s="117">
        <f t="shared" si="47"/>
        <v>71641353</v>
      </c>
    </row>
    <row r="70" spans="1:92" x14ac:dyDescent="0.2">
      <c r="A70" s="6" t="s">
        <v>194</v>
      </c>
      <c r="B70" s="6"/>
      <c r="C70" s="40">
        <v>1</v>
      </c>
      <c r="D70" s="40">
        <v>1</v>
      </c>
      <c r="E70" s="40"/>
      <c r="F70" s="2">
        <v>9</v>
      </c>
      <c r="G70">
        <v>22</v>
      </c>
      <c r="H70" s="6">
        <v>44</v>
      </c>
      <c r="I70" s="2" t="s">
        <v>231</v>
      </c>
      <c r="J70" s="60"/>
      <c r="K70" s="123">
        <v>3033.89</v>
      </c>
      <c r="L70"/>
      <c r="M70" s="121">
        <v>1774</v>
      </c>
      <c r="N70" s="64">
        <f t="shared" si="6"/>
        <v>532.20000000000005</v>
      </c>
      <c r="O70" s="64">
        <f t="shared" si="7"/>
        <v>1820.33</v>
      </c>
      <c r="P70" s="64">
        <f t="shared" si="8"/>
        <v>0</v>
      </c>
      <c r="Q70" s="64">
        <f t="shared" si="9"/>
        <v>0</v>
      </c>
      <c r="R70" s="65">
        <f t="shared" si="10"/>
        <v>0.57999999999999996</v>
      </c>
      <c r="S70" s="65">
        <f t="shared" si="11"/>
        <v>0</v>
      </c>
      <c r="T70" s="64">
        <f t="shared" si="12"/>
        <v>0</v>
      </c>
      <c r="U70" s="64">
        <f t="shared" si="13"/>
        <v>0</v>
      </c>
      <c r="V70" s="124">
        <v>424</v>
      </c>
      <c r="W70" s="64">
        <f t="shared" si="14"/>
        <v>106</v>
      </c>
      <c r="X70" s="27">
        <f t="shared" si="15"/>
        <v>532.20000000000005</v>
      </c>
      <c r="Y70" s="11">
        <f t="shared" si="16"/>
        <v>3672.09</v>
      </c>
      <c r="Z70" s="61">
        <v>4119819833</v>
      </c>
      <c r="AA70" s="63">
        <v>27729</v>
      </c>
      <c r="AB70" s="27">
        <f t="shared" si="17"/>
        <v>148574.41</v>
      </c>
      <c r="AC70" s="10">
        <f t="shared" si="18"/>
        <v>0.53924899999999998</v>
      </c>
      <c r="AD70" s="63">
        <v>86498</v>
      </c>
      <c r="AE70" s="10">
        <f t="shared" si="19"/>
        <v>0.59509999999999996</v>
      </c>
      <c r="AF70" s="10">
        <f t="shared" si="20"/>
        <v>0.443996</v>
      </c>
      <c r="AG70" s="66">
        <f t="shared" si="21"/>
        <v>0.443996</v>
      </c>
      <c r="AH70" s="67">
        <f t="shared" si="22"/>
        <v>0</v>
      </c>
      <c r="AI70" s="68">
        <f t="shared" si="23"/>
        <v>0.443996</v>
      </c>
      <c r="AJ70">
        <v>0</v>
      </c>
      <c r="AK70">
        <v>0</v>
      </c>
      <c r="AL70" s="26">
        <f t="shared" si="24"/>
        <v>0</v>
      </c>
      <c r="AM70">
        <v>0</v>
      </c>
      <c r="AN70">
        <v>0</v>
      </c>
      <c r="AO70" s="26">
        <f t="shared" si="25"/>
        <v>0</v>
      </c>
      <c r="AP70" s="26">
        <f t="shared" si="26"/>
        <v>18790282</v>
      </c>
      <c r="AQ70" s="26">
        <f t="shared" si="27"/>
        <v>18790282</v>
      </c>
      <c r="AR70" s="69">
        <v>19595415</v>
      </c>
      <c r="AS70" s="69">
        <f t="shared" si="42"/>
        <v>20005957</v>
      </c>
      <c r="AT70" s="63">
        <v>20005957</v>
      </c>
      <c r="AU70" s="26">
        <f t="shared" si="28"/>
        <v>1215675</v>
      </c>
      <c r="AV70" s="70" t="str">
        <f t="shared" si="29"/>
        <v>No</v>
      </c>
      <c r="AW70" s="69">
        <f t="shared" si="30"/>
        <v>0</v>
      </c>
      <c r="AX70" s="71">
        <f t="shared" si="31"/>
        <v>20005957</v>
      </c>
      <c r="AY70" s="72">
        <f t="shared" si="32"/>
        <v>20005957</v>
      </c>
      <c r="AZ70" s="115">
        <f t="shared" si="33"/>
        <v>0</v>
      </c>
      <c r="BA70" s="115"/>
      <c r="BB70" s="115">
        <f t="shared" si="34"/>
        <v>13949.364429824418</v>
      </c>
      <c r="BC70" s="74"/>
      <c r="BD70" s="74"/>
      <c r="BE70" s="74">
        <f t="shared" si="35"/>
        <v>-1215675</v>
      </c>
      <c r="BF70" s="74">
        <f t="shared" si="44"/>
        <v>-1215675</v>
      </c>
      <c r="BG70" s="74">
        <f t="shared" si="44"/>
        <v>-1215675</v>
      </c>
      <c r="BH70" s="74">
        <f t="shared" si="44"/>
        <v>-1215675</v>
      </c>
      <c r="BI70" s="74">
        <f t="shared" si="44"/>
        <v>-1215675</v>
      </c>
      <c r="BJ70" s="74">
        <f t="shared" si="44"/>
        <v>-1215675</v>
      </c>
      <c r="BK70" s="74">
        <f t="shared" si="44"/>
        <v>-1215675</v>
      </c>
      <c r="BL70" s="74">
        <f t="shared" si="44"/>
        <v>-1215675</v>
      </c>
      <c r="BO70" s="116">
        <f t="shared" si="45"/>
        <v>0</v>
      </c>
      <c r="BP70" s="116">
        <f t="shared" si="45"/>
        <v>-173719.95749999999</v>
      </c>
      <c r="BQ70" s="116">
        <f t="shared" si="45"/>
        <v>-202653.02249999999</v>
      </c>
      <c r="BR70" s="116">
        <f t="shared" si="45"/>
        <v>-243135</v>
      </c>
      <c r="BS70" s="116">
        <f t="shared" si="45"/>
        <v>-303918.75</v>
      </c>
      <c r="BT70" s="116">
        <f t="shared" si="45"/>
        <v>-405184.47749999998</v>
      </c>
      <c r="BU70" s="116">
        <f t="shared" si="45"/>
        <v>-607837.5</v>
      </c>
      <c r="BV70" s="116">
        <f t="shared" si="43"/>
        <v>-1215675</v>
      </c>
      <c r="BX70" s="74">
        <f t="shared" si="38"/>
        <v>20005957</v>
      </c>
      <c r="BY70" s="74">
        <f t="shared" si="46"/>
        <v>19832237.0425</v>
      </c>
      <c r="BZ70" s="74">
        <f t="shared" si="46"/>
        <v>19803303.977499999</v>
      </c>
      <c r="CA70" s="74">
        <f t="shared" si="46"/>
        <v>19762822</v>
      </c>
      <c r="CB70" s="74">
        <f t="shared" si="46"/>
        <v>19702038.25</v>
      </c>
      <c r="CC70" s="74">
        <f t="shared" si="46"/>
        <v>19600772.522500001</v>
      </c>
      <c r="CD70" s="74">
        <f t="shared" si="46"/>
        <v>19398119.5</v>
      </c>
      <c r="CE70" s="74">
        <f t="shared" si="46"/>
        <v>18790282</v>
      </c>
      <c r="CG70" s="117">
        <f t="shared" si="40"/>
        <v>20005957</v>
      </c>
      <c r="CH70" s="117">
        <f t="shared" si="47"/>
        <v>20005957</v>
      </c>
      <c r="CI70" s="117">
        <f t="shared" si="47"/>
        <v>20005957</v>
      </c>
      <c r="CJ70" s="117">
        <f t="shared" si="47"/>
        <v>20005957</v>
      </c>
      <c r="CK70" s="117">
        <f t="shared" si="47"/>
        <v>20005957</v>
      </c>
      <c r="CL70" s="117">
        <f t="shared" si="47"/>
        <v>20005957</v>
      </c>
      <c r="CM70" s="117">
        <f t="shared" si="47"/>
        <v>20005957</v>
      </c>
      <c r="CN70" s="117">
        <f t="shared" si="47"/>
        <v>20005957</v>
      </c>
    </row>
    <row r="71" spans="1:92" x14ac:dyDescent="0.2">
      <c r="A71" s="6" t="s">
        <v>189</v>
      </c>
      <c r="B71" s="6"/>
      <c r="C71" s="40"/>
      <c r="D71" s="40"/>
      <c r="E71" s="40"/>
      <c r="F71" s="2">
        <v>4</v>
      </c>
      <c r="G71">
        <v>0</v>
      </c>
      <c r="H71" s="6">
        <v>45</v>
      </c>
      <c r="I71" s="2" t="s">
        <v>232</v>
      </c>
      <c r="J71" s="60"/>
      <c r="K71" s="123">
        <v>2369.14</v>
      </c>
      <c r="L71"/>
      <c r="M71" s="121">
        <v>620</v>
      </c>
      <c r="N71" s="64">
        <f t="shared" si="6"/>
        <v>186</v>
      </c>
      <c r="O71" s="64">
        <f t="shared" si="7"/>
        <v>1421.48</v>
      </c>
      <c r="P71" s="64">
        <f t="shared" si="8"/>
        <v>0</v>
      </c>
      <c r="Q71" s="64">
        <f t="shared" si="9"/>
        <v>0</v>
      </c>
      <c r="R71" s="65">
        <f t="shared" si="10"/>
        <v>0.26</v>
      </c>
      <c r="S71" s="65">
        <f t="shared" si="11"/>
        <v>0</v>
      </c>
      <c r="T71" s="64">
        <f t="shared" si="12"/>
        <v>0</v>
      </c>
      <c r="U71" s="64">
        <f t="shared" si="13"/>
        <v>0</v>
      </c>
      <c r="V71" s="124">
        <v>103</v>
      </c>
      <c r="W71" s="64">
        <f t="shared" si="14"/>
        <v>25.75</v>
      </c>
      <c r="X71" s="27">
        <f t="shared" si="15"/>
        <v>186</v>
      </c>
      <c r="Y71" s="11">
        <f t="shared" si="16"/>
        <v>2580.89</v>
      </c>
      <c r="Z71" s="61">
        <v>4822592319.6700001</v>
      </c>
      <c r="AA71" s="63">
        <v>18638</v>
      </c>
      <c r="AB71" s="27">
        <f t="shared" si="17"/>
        <v>258750.53</v>
      </c>
      <c r="AC71" s="10">
        <f t="shared" si="18"/>
        <v>0.93913199999999997</v>
      </c>
      <c r="AD71" s="63">
        <v>107667</v>
      </c>
      <c r="AE71" s="10">
        <f t="shared" si="19"/>
        <v>0.74074099999999998</v>
      </c>
      <c r="AF71" s="10">
        <f t="shared" si="20"/>
        <v>0.12038500000000001</v>
      </c>
      <c r="AG71" s="66">
        <f t="shared" si="21"/>
        <v>0.12038500000000001</v>
      </c>
      <c r="AH71" s="67">
        <f t="shared" si="22"/>
        <v>0</v>
      </c>
      <c r="AI71" s="68">
        <f t="shared" si="23"/>
        <v>0.12038500000000001</v>
      </c>
      <c r="AJ71">
        <v>0</v>
      </c>
      <c r="AK71">
        <v>0</v>
      </c>
      <c r="AL71" s="26">
        <f t="shared" si="24"/>
        <v>0</v>
      </c>
      <c r="AM71">
        <v>0</v>
      </c>
      <c r="AN71">
        <v>0</v>
      </c>
      <c r="AO71" s="26">
        <f t="shared" si="25"/>
        <v>0</v>
      </c>
      <c r="AP71" s="26">
        <f t="shared" si="26"/>
        <v>3580823</v>
      </c>
      <c r="AQ71" s="26">
        <f t="shared" si="27"/>
        <v>3580823</v>
      </c>
      <c r="AR71" s="69">
        <v>6918462</v>
      </c>
      <c r="AS71" s="69">
        <f t="shared" si="42"/>
        <v>3580823</v>
      </c>
      <c r="AT71" s="63">
        <v>6076507</v>
      </c>
      <c r="AU71" s="26">
        <f t="shared" si="28"/>
        <v>2495684</v>
      </c>
      <c r="AV71" s="70" t="str">
        <f t="shared" si="29"/>
        <v>No</v>
      </c>
      <c r="AW71" s="69">
        <f t="shared" si="30"/>
        <v>0</v>
      </c>
      <c r="AX71" s="71">
        <f t="shared" si="31"/>
        <v>6076507</v>
      </c>
      <c r="AY71" s="72">
        <f t="shared" si="32"/>
        <v>6076507</v>
      </c>
      <c r="AZ71" s="115">
        <f t="shared" si="33"/>
        <v>0</v>
      </c>
      <c r="BA71" s="115"/>
      <c r="BB71" s="115">
        <f t="shared" si="34"/>
        <v>12555.086339346768</v>
      </c>
      <c r="BC71" s="74"/>
      <c r="BD71" s="74"/>
      <c r="BE71" s="74">
        <f t="shared" si="35"/>
        <v>-2495684</v>
      </c>
      <c r="BF71" s="74">
        <f t="shared" si="44"/>
        <v>-2495684</v>
      </c>
      <c r="BG71" s="74">
        <f t="shared" si="44"/>
        <v>-2139050.7564000003</v>
      </c>
      <c r="BH71" s="74">
        <f t="shared" si="44"/>
        <v>-1782470.9953081198</v>
      </c>
      <c r="BI71" s="74">
        <f t="shared" si="44"/>
        <v>-1425976.796246496</v>
      </c>
      <c r="BJ71" s="74">
        <f t="shared" si="44"/>
        <v>-1069482.5971848723</v>
      </c>
      <c r="BK71" s="74">
        <f t="shared" si="44"/>
        <v>-713024.0475431541</v>
      </c>
      <c r="BL71" s="74">
        <f t="shared" si="44"/>
        <v>-356512.02377157705</v>
      </c>
      <c r="BO71" s="116">
        <f t="shared" si="45"/>
        <v>0</v>
      </c>
      <c r="BP71" s="116">
        <f t="shared" si="45"/>
        <v>-356633.24359999999</v>
      </c>
      <c r="BQ71" s="116">
        <f t="shared" si="45"/>
        <v>-356579.76109188003</v>
      </c>
      <c r="BR71" s="116">
        <f t="shared" si="45"/>
        <v>-356494.19906162401</v>
      </c>
      <c r="BS71" s="116">
        <f t="shared" si="45"/>
        <v>-356494.19906162401</v>
      </c>
      <c r="BT71" s="116">
        <f t="shared" si="45"/>
        <v>-356458.54964171792</v>
      </c>
      <c r="BU71" s="116">
        <f t="shared" si="45"/>
        <v>-356512.02377157705</v>
      </c>
      <c r="BV71" s="116">
        <f t="shared" si="43"/>
        <v>-356512.02377157705</v>
      </c>
      <c r="BX71" s="74">
        <f t="shared" si="38"/>
        <v>6076507</v>
      </c>
      <c r="BY71" s="74">
        <f t="shared" si="46"/>
        <v>5719873.7564000003</v>
      </c>
      <c r="BZ71" s="74">
        <f t="shared" si="46"/>
        <v>5363293.9953081198</v>
      </c>
      <c r="CA71" s="74">
        <f t="shared" si="46"/>
        <v>5006799.796246496</v>
      </c>
      <c r="CB71" s="74">
        <f t="shared" si="46"/>
        <v>4650305.5971848723</v>
      </c>
      <c r="CC71" s="74">
        <f t="shared" si="46"/>
        <v>4293847.0475431541</v>
      </c>
      <c r="CD71" s="74">
        <f t="shared" si="46"/>
        <v>3937335.023771577</v>
      </c>
      <c r="CE71" s="74">
        <f t="shared" si="46"/>
        <v>3580823</v>
      </c>
      <c r="CG71" s="117">
        <f t="shared" si="40"/>
        <v>6076507</v>
      </c>
      <c r="CH71" s="117">
        <f t="shared" si="47"/>
        <v>5719873.7564000003</v>
      </c>
      <c r="CI71" s="117">
        <f t="shared" si="47"/>
        <v>5363293.9953081198</v>
      </c>
      <c r="CJ71" s="117">
        <f t="shared" si="47"/>
        <v>5006799.796246496</v>
      </c>
      <c r="CK71" s="117">
        <f t="shared" si="47"/>
        <v>4650305.5971848723</v>
      </c>
      <c r="CL71" s="117">
        <f t="shared" si="47"/>
        <v>4293847.0475431541</v>
      </c>
      <c r="CM71" s="117">
        <f t="shared" si="47"/>
        <v>3937335.023771577</v>
      </c>
      <c r="CN71" s="117">
        <f t="shared" si="47"/>
        <v>3580823</v>
      </c>
    </row>
    <row r="72" spans="1:92" x14ac:dyDescent="0.2">
      <c r="A72" s="6" t="s">
        <v>221</v>
      </c>
      <c r="B72" s="6"/>
      <c r="C72" s="40"/>
      <c r="D72" s="40"/>
      <c r="E72" s="40"/>
      <c r="F72" s="2">
        <v>1</v>
      </c>
      <c r="G72">
        <v>0</v>
      </c>
      <c r="H72" s="6">
        <v>46</v>
      </c>
      <c r="I72" s="2" t="s">
        <v>233</v>
      </c>
      <c r="J72" s="60"/>
      <c r="K72" s="123">
        <v>1248.57</v>
      </c>
      <c r="L72"/>
      <c r="M72" s="121">
        <v>106</v>
      </c>
      <c r="N72" s="64">
        <f t="shared" si="6"/>
        <v>31.8</v>
      </c>
      <c r="O72" s="64">
        <f t="shared" si="7"/>
        <v>749.14</v>
      </c>
      <c r="P72" s="64">
        <f t="shared" si="8"/>
        <v>0</v>
      </c>
      <c r="Q72" s="64">
        <f t="shared" si="9"/>
        <v>0</v>
      </c>
      <c r="R72" s="65">
        <f t="shared" si="10"/>
        <v>0.08</v>
      </c>
      <c r="S72" s="65">
        <f t="shared" si="11"/>
        <v>0</v>
      </c>
      <c r="T72" s="64">
        <f t="shared" si="12"/>
        <v>0</v>
      </c>
      <c r="U72" s="64">
        <f t="shared" si="13"/>
        <v>0</v>
      </c>
      <c r="V72" s="124">
        <v>33</v>
      </c>
      <c r="W72" s="64">
        <f t="shared" si="14"/>
        <v>8.25</v>
      </c>
      <c r="X72" s="27">
        <f t="shared" si="15"/>
        <v>31.8</v>
      </c>
      <c r="Y72" s="11">
        <f t="shared" si="16"/>
        <v>1288.6199999999999</v>
      </c>
      <c r="Z72" s="61">
        <v>2527191742</v>
      </c>
      <c r="AA72" s="63">
        <v>7612</v>
      </c>
      <c r="AB72" s="27">
        <f t="shared" si="17"/>
        <v>332001.02</v>
      </c>
      <c r="AC72" s="10">
        <f t="shared" si="18"/>
        <v>1.2049939999999999</v>
      </c>
      <c r="AD72" s="63">
        <v>189505</v>
      </c>
      <c r="AE72" s="10">
        <f t="shared" si="19"/>
        <v>1.3037799999999999</v>
      </c>
      <c r="AF72" s="10">
        <f t="shared" si="20"/>
        <v>-0.23463000000000001</v>
      </c>
      <c r="AG72" s="66">
        <f t="shared" si="21"/>
        <v>0.01</v>
      </c>
      <c r="AH72" s="67">
        <f t="shared" si="22"/>
        <v>0</v>
      </c>
      <c r="AI72" s="68">
        <f t="shared" si="23"/>
        <v>0.01</v>
      </c>
      <c r="AJ72">
        <v>358</v>
      </c>
      <c r="AK72">
        <v>4</v>
      </c>
      <c r="AL72" s="26">
        <f t="shared" si="24"/>
        <v>143200</v>
      </c>
      <c r="AM72">
        <v>0</v>
      </c>
      <c r="AN72">
        <v>0</v>
      </c>
      <c r="AO72" s="26">
        <f t="shared" si="25"/>
        <v>0</v>
      </c>
      <c r="AP72" s="26">
        <f t="shared" si="26"/>
        <v>148513</v>
      </c>
      <c r="AQ72" s="26">
        <f t="shared" si="27"/>
        <v>291713</v>
      </c>
      <c r="AR72" s="69">
        <v>177907</v>
      </c>
      <c r="AS72" s="69">
        <f t="shared" si="42"/>
        <v>291713</v>
      </c>
      <c r="AT72" s="63">
        <v>302113</v>
      </c>
      <c r="AU72" s="26">
        <f t="shared" si="28"/>
        <v>10400</v>
      </c>
      <c r="AV72" s="70" t="str">
        <f t="shared" si="29"/>
        <v>No</v>
      </c>
      <c r="AW72" s="69">
        <f t="shared" si="30"/>
        <v>0</v>
      </c>
      <c r="AX72" s="71">
        <f t="shared" si="31"/>
        <v>302113</v>
      </c>
      <c r="AY72" s="72">
        <f t="shared" si="32"/>
        <v>302113</v>
      </c>
      <c r="AZ72" s="115">
        <f t="shared" si="33"/>
        <v>0</v>
      </c>
      <c r="BA72" s="115"/>
      <c r="BB72" s="115">
        <f t="shared" si="34"/>
        <v>11894.683918402652</v>
      </c>
      <c r="BC72" s="74"/>
      <c r="BD72" s="74"/>
      <c r="BE72" s="74">
        <f t="shared" si="35"/>
        <v>-10400</v>
      </c>
      <c r="BF72" s="74">
        <f t="shared" si="44"/>
        <v>-10400</v>
      </c>
      <c r="BG72" s="74">
        <f t="shared" si="44"/>
        <v>-8913.8400000000256</v>
      </c>
      <c r="BH72" s="74">
        <f t="shared" si="44"/>
        <v>-7427.902872000006</v>
      </c>
      <c r="BI72" s="74">
        <f t="shared" si="44"/>
        <v>-5942.3222975999815</v>
      </c>
      <c r="BJ72" s="74">
        <f t="shared" si="44"/>
        <v>-4456.7417231999571</v>
      </c>
      <c r="BK72" s="74">
        <f t="shared" si="44"/>
        <v>-2971.309706857428</v>
      </c>
      <c r="BL72" s="74">
        <f t="shared" si="44"/>
        <v>-1485.654853428714</v>
      </c>
      <c r="BO72" s="116">
        <f t="shared" si="45"/>
        <v>0</v>
      </c>
      <c r="BP72" s="116">
        <f t="shared" si="45"/>
        <v>-1486.16</v>
      </c>
      <c r="BQ72" s="116">
        <f t="shared" si="45"/>
        <v>-1485.9371280000041</v>
      </c>
      <c r="BR72" s="116">
        <f t="shared" si="45"/>
        <v>-1485.5805744000013</v>
      </c>
      <c r="BS72" s="116">
        <f t="shared" si="45"/>
        <v>-1485.5805743999954</v>
      </c>
      <c r="BT72" s="116">
        <f t="shared" si="45"/>
        <v>-1485.4320163425457</v>
      </c>
      <c r="BU72" s="116">
        <f t="shared" si="45"/>
        <v>-1485.654853428714</v>
      </c>
      <c r="BV72" s="116">
        <f t="shared" si="43"/>
        <v>-1485.654853428714</v>
      </c>
      <c r="BX72" s="74">
        <f t="shared" si="38"/>
        <v>302113</v>
      </c>
      <c r="BY72" s="74">
        <f t="shared" si="46"/>
        <v>300626.84000000003</v>
      </c>
      <c r="BZ72" s="74">
        <f t="shared" si="46"/>
        <v>299140.90287200001</v>
      </c>
      <c r="CA72" s="74">
        <f t="shared" si="46"/>
        <v>297655.32229759998</v>
      </c>
      <c r="CB72" s="74">
        <f t="shared" si="46"/>
        <v>296169.74172319996</v>
      </c>
      <c r="CC72" s="74">
        <f t="shared" si="46"/>
        <v>294684.30970685743</v>
      </c>
      <c r="CD72" s="74">
        <f t="shared" si="46"/>
        <v>293198.65485342871</v>
      </c>
      <c r="CE72" s="74">
        <f t="shared" si="46"/>
        <v>291713</v>
      </c>
      <c r="CG72" s="117">
        <f t="shared" si="40"/>
        <v>302113</v>
      </c>
      <c r="CH72" s="117">
        <f t="shared" si="47"/>
        <v>300626.84000000003</v>
      </c>
      <c r="CI72" s="117">
        <f t="shared" si="47"/>
        <v>299140.90287200001</v>
      </c>
      <c r="CJ72" s="117">
        <f t="shared" si="47"/>
        <v>297655.32229759998</v>
      </c>
      <c r="CK72" s="117">
        <f t="shared" si="47"/>
        <v>296169.74172319996</v>
      </c>
      <c r="CL72" s="117">
        <f t="shared" si="47"/>
        <v>294684.30970685743</v>
      </c>
      <c r="CM72" s="117">
        <f t="shared" si="47"/>
        <v>293198.65485342871</v>
      </c>
      <c r="CN72" s="117">
        <f t="shared" si="47"/>
        <v>291713</v>
      </c>
    </row>
    <row r="73" spans="1:92" x14ac:dyDescent="0.2">
      <c r="A73" s="6" t="s">
        <v>207</v>
      </c>
      <c r="B73" s="6"/>
      <c r="C73" s="40">
        <v>1</v>
      </c>
      <c r="D73" s="40">
        <v>1</v>
      </c>
      <c r="E73" s="40"/>
      <c r="F73" s="2">
        <v>8</v>
      </c>
      <c r="G73">
        <v>37</v>
      </c>
      <c r="H73" s="6">
        <v>47</v>
      </c>
      <c r="I73" s="2" t="s">
        <v>234</v>
      </c>
      <c r="J73" s="60"/>
      <c r="K73" s="123">
        <v>1078.75</v>
      </c>
      <c r="L73"/>
      <c r="M73" s="121">
        <v>582</v>
      </c>
      <c r="N73" s="64">
        <f t="shared" si="6"/>
        <v>174.6</v>
      </c>
      <c r="O73" s="64">
        <f t="shared" si="7"/>
        <v>647.25</v>
      </c>
      <c r="P73" s="64">
        <f t="shared" si="8"/>
        <v>0</v>
      </c>
      <c r="Q73" s="64">
        <f t="shared" si="9"/>
        <v>0</v>
      </c>
      <c r="R73" s="65">
        <f t="shared" si="10"/>
        <v>0.54</v>
      </c>
      <c r="S73" s="65">
        <f t="shared" si="11"/>
        <v>0</v>
      </c>
      <c r="T73" s="64">
        <f t="shared" si="12"/>
        <v>0</v>
      </c>
      <c r="U73" s="64">
        <f t="shared" si="13"/>
        <v>0</v>
      </c>
      <c r="V73" s="124">
        <v>60</v>
      </c>
      <c r="W73" s="64">
        <f t="shared" si="14"/>
        <v>15</v>
      </c>
      <c r="X73" s="27">
        <f t="shared" si="15"/>
        <v>174.6</v>
      </c>
      <c r="Y73" s="11">
        <f t="shared" si="16"/>
        <v>1268.3499999999999</v>
      </c>
      <c r="Z73" s="61">
        <v>2034570222.6700001</v>
      </c>
      <c r="AA73" s="63">
        <v>11157</v>
      </c>
      <c r="AB73" s="27">
        <f t="shared" si="17"/>
        <v>182358.18</v>
      </c>
      <c r="AC73" s="10">
        <f t="shared" si="18"/>
        <v>0.66186699999999998</v>
      </c>
      <c r="AD73" s="63">
        <v>95264</v>
      </c>
      <c r="AE73" s="10">
        <f t="shared" si="19"/>
        <v>0.65540900000000002</v>
      </c>
      <c r="AF73" s="10">
        <f t="shared" si="20"/>
        <v>0.34006999999999998</v>
      </c>
      <c r="AG73" s="66">
        <f t="shared" si="21"/>
        <v>0.34006999999999998</v>
      </c>
      <c r="AH73" s="67">
        <f t="shared" si="22"/>
        <v>0</v>
      </c>
      <c r="AI73" s="68">
        <f t="shared" si="23"/>
        <v>0.34006999999999998</v>
      </c>
      <c r="AJ73">
        <v>0</v>
      </c>
      <c r="AK73">
        <v>0</v>
      </c>
      <c r="AL73" s="26">
        <f t="shared" si="24"/>
        <v>0</v>
      </c>
      <c r="AM73">
        <v>0</v>
      </c>
      <c r="AN73">
        <v>0</v>
      </c>
      <c r="AO73" s="26">
        <f t="shared" si="25"/>
        <v>0</v>
      </c>
      <c r="AP73" s="26">
        <f t="shared" si="26"/>
        <v>4971053</v>
      </c>
      <c r="AQ73" s="26">
        <f t="shared" si="27"/>
        <v>4971053</v>
      </c>
      <c r="AR73" s="69">
        <v>5669122</v>
      </c>
      <c r="AS73" s="69">
        <f t="shared" si="42"/>
        <v>5669122</v>
      </c>
      <c r="AT73" s="63">
        <v>5669122</v>
      </c>
      <c r="AU73" s="26">
        <f t="shared" si="28"/>
        <v>698069</v>
      </c>
      <c r="AV73" s="70" t="str">
        <f t="shared" si="29"/>
        <v>No</v>
      </c>
      <c r="AW73" s="69">
        <f t="shared" si="30"/>
        <v>0</v>
      </c>
      <c r="AX73" s="71">
        <f t="shared" si="31"/>
        <v>5669122</v>
      </c>
      <c r="AY73" s="72">
        <f t="shared" si="32"/>
        <v>5669122</v>
      </c>
      <c r="AZ73" s="115">
        <f t="shared" si="33"/>
        <v>0</v>
      </c>
      <c r="BA73" s="115"/>
      <c r="BB73" s="115">
        <f t="shared" si="34"/>
        <v>13550.622247972189</v>
      </c>
      <c r="BC73" s="74"/>
      <c r="BD73" s="74"/>
      <c r="BE73" s="74">
        <f t="shared" si="35"/>
        <v>-698069</v>
      </c>
      <c r="BF73" s="74">
        <f t="shared" si="44"/>
        <v>-698069</v>
      </c>
      <c r="BG73" s="74">
        <f t="shared" si="44"/>
        <v>-698069</v>
      </c>
      <c r="BH73" s="74">
        <f t="shared" si="44"/>
        <v>-698069</v>
      </c>
      <c r="BI73" s="74">
        <f t="shared" si="44"/>
        <v>-698069</v>
      </c>
      <c r="BJ73" s="74">
        <f t="shared" si="44"/>
        <v>-698069</v>
      </c>
      <c r="BK73" s="74">
        <f t="shared" si="44"/>
        <v>-698069</v>
      </c>
      <c r="BL73" s="74">
        <f t="shared" si="44"/>
        <v>-698069</v>
      </c>
      <c r="BO73" s="116">
        <f t="shared" si="45"/>
        <v>0</v>
      </c>
      <c r="BP73" s="116">
        <f t="shared" si="45"/>
        <v>-99754.060100000002</v>
      </c>
      <c r="BQ73" s="116">
        <f t="shared" si="45"/>
        <v>-116368.10229999998</v>
      </c>
      <c r="BR73" s="116">
        <f t="shared" si="45"/>
        <v>-139613.80000000002</v>
      </c>
      <c r="BS73" s="116">
        <f t="shared" si="45"/>
        <v>-174517.25</v>
      </c>
      <c r="BT73" s="116">
        <f t="shared" si="45"/>
        <v>-232666.3977</v>
      </c>
      <c r="BU73" s="116">
        <f t="shared" si="45"/>
        <v>-349034.5</v>
      </c>
      <c r="BV73" s="116">
        <f t="shared" si="43"/>
        <v>-698069</v>
      </c>
      <c r="BX73" s="74">
        <f t="shared" si="38"/>
        <v>5669122</v>
      </c>
      <c r="BY73" s="74">
        <f t="shared" si="46"/>
        <v>5569367.9398999996</v>
      </c>
      <c r="BZ73" s="74">
        <f t="shared" si="46"/>
        <v>5552753.8976999996</v>
      </c>
      <c r="CA73" s="74">
        <f t="shared" si="46"/>
        <v>5529508.2000000002</v>
      </c>
      <c r="CB73" s="74">
        <f t="shared" si="46"/>
        <v>5494604.75</v>
      </c>
      <c r="CC73" s="74">
        <f t="shared" si="46"/>
        <v>5436455.6023000004</v>
      </c>
      <c r="CD73" s="74">
        <f t="shared" si="46"/>
        <v>5320087.5</v>
      </c>
      <c r="CE73" s="74">
        <f t="shared" si="46"/>
        <v>4971053</v>
      </c>
      <c r="CG73" s="117">
        <f t="shared" si="40"/>
        <v>5669122</v>
      </c>
      <c r="CH73" s="117">
        <f t="shared" si="47"/>
        <v>5669122</v>
      </c>
      <c r="CI73" s="117">
        <f t="shared" si="47"/>
        <v>5669122</v>
      </c>
      <c r="CJ73" s="117">
        <f t="shared" si="47"/>
        <v>5669122</v>
      </c>
      <c r="CK73" s="117">
        <f t="shared" si="47"/>
        <v>5669122</v>
      </c>
      <c r="CL73" s="117">
        <f t="shared" si="47"/>
        <v>5669122</v>
      </c>
      <c r="CM73" s="117">
        <f t="shared" si="47"/>
        <v>5669122</v>
      </c>
      <c r="CN73" s="117">
        <f t="shared" si="47"/>
        <v>5669122</v>
      </c>
    </row>
    <row r="74" spans="1:92" x14ac:dyDescent="0.2">
      <c r="A74" s="6" t="s">
        <v>179</v>
      </c>
      <c r="B74" s="6"/>
      <c r="C74" s="40"/>
      <c r="D74" s="40"/>
      <c r="E74" s="40"/>
      <c r="F74" s="2">
        <v>7</v>
      </c>
      <c r="G74">
        <v>0</v>
      </c>
      <c r="H74" s="6">
        <v>48</v>
      </c>
      <c r="I74" s="2" t="s">
        <v>235</v>
      </c>
      <c r="J74" s="60"/>
      <c r="K74" s="123">
        <v>2493.41</v>
      </c>
      <c r="L74"/>
      <c r="M74" s="121">
        <v>511</v>
      </c>
      <c r="N74" s="64">
        <f t="shared" si="6"/>
        <v>153.30000000000001</v>
      </c>
      <c r="O74" s="64">
        <f t="shared" si="7"/>
        <v>1496.05</v>
      </c>
      <c r="P74" s="64">
        <f t="shared" si="8"/>
        <v>0</v>
      </c>
      <c r="Q74" s="64">
        <f t="shared" si="9"/>
        <v>0</v>
      </c>
      <c r="R74" s="65">
        <f t="shared" si="10"/>
        <v>0.2</v>
      </c>
      <c r="S74" s="65">
        <f t="shared" si="11"/>
        <v>0</v>
      </c>
      <c r="T74" s="64">
        <f t="shared" si="12"/>
        <v>0</v>
      </c>
      <c r="U74" s="64">
        <f t="shared" si="13"/>
        <v>0</v>
      </c>
      <c r="V74" s="124">
        <v>50</v>
      </c>
      <c r="W74" s="64">
        <f t="shared" si="14"/>
        <v>12.5</v>
      </c>
      <c r="X74" s="27">
        <f t="shared" si="15"/>
        <v>153.30000000000001</v>
      </c>
      <c r="Y74" s="11">
        <f t="shared" si="16"/>
        <v>2659.21</v>
      </c>
      <c r="Z74" s="61">
        <v>2974178764.3299999</v>
      </c>
      <c r="AA74" s="63">
        <v>16700</v>
      </c>
      <c r="AB74" s="27">
        <f t="shared" si="17"/>
        <v>178094.54</v>
      </c>
      <c r="AC74" s="10">
        <f t="shared" si="18"/>
        <v>0.64639199999999997</v>
      </c>
      <c r="AD74" s="63">
        <v>125797</v>
      </c>
      <c r="AE74" s="10">
        <f t="shared" si="19"/>
        <v>0.86547399999999997</v>
      </c>
      <c r="AF74" s="10">
        <f t="shared" si="20"/>
        <v>0.287883</v>
      </c>
      <c r="AG74" s="66">
        <f t="shared" si="21"/>
        <v>0.287883</v>
      </c>
      <c r="AH74" s="67">
        <f t="shared" si="22"/>
        <v>0</v>
      </c>
      <c r="AI74" s="68">
        <f t="shared" si="23"/>
        <v>0.287883</v>
      </c>
      <c r="AJ74">
        <v>0</v>
      </c>
      <c r="AK74">
        <v>0</v>
      </c>
      <c r="AL74" s="26">
        <f t="shared" si="24"/>
        <v>0</v>
      </c>
      <c r="AM74">
        <v>0</v>
      </c>
      <c r="AN74">
        <v>0</v>
      </c>
      <c r="AO74" s="26">
        <f t="shared" si="25"/>
        <v>0</v>
      </c>
      <c r="AP74" s="26">
        <f t="shared" si="26"/>
        <v>8822864</v>
      </c>
      <c r="AQ74" s="26">
        <f t="shared" si="27"/>
        <v>8822864</v>
      </c>
      <c r="AR74" s="69">
        <v>9684435</v>
      </c>
      <c r="AS74" s="69">
        <f t="shared" si="42"/>
        <v>8822864</v>
      </c>
      <c r="AT74" s="63">
        <v>10341646</v>
      </c>
      <c r="AU74" s="26">
        <f t="shared" si="28"/>
        <v>1518782</v>
      </c>
      <c r="AV74" s="70" t="str">
        <f t="shared" si="29"/>
        <v>No</v>
      </c>
      <c r="AW74" s="69">
        <f t="shared" si="30"/>
        <v>0</v>
      </c>
      <c r="AX74" s="71">
        <f t="shared" si="31"/>
        <v>10341646</v>
      </c>
      <c r="AY74" s="72">
        <f t="shared" si="32"/>
        <v>10341646</v>
      </c>
      <c r="AZ74" s="115">
        <f t="shared" si="33"/>
        <v>0</v>
      </c>
      <c r="BA74" s="115"/>
      <c r="BB74" s="115">
        <f t="shared" si="34"/>
        <v>12291.358120004332</v>
      </c>
      <c r="BC74" s="74"/>
      <c r="BD74" s="74"/>
      <c r="BE74" s="74">
        <f t="shared" si="35"/>
        <v>-1518782</v>
      </c>
      <c r="BF74" s="74">
        <f t="shared" si="44"/>
        <v>-1518782</v>
      </c>
      <c r="BG74" s="74">
        <f t="shared" si="44"/>
        <v>-1301748.0522000007</v>
      </c>
      <c r="BH74" s="74">
        <f t="shared" si="44"/>
        <v>-1084746.6518982612</v>
      </c>
      <c r="BI74" s="74">
        <f t="shared" si="44"/>
        <v>-867797.3215186093</v>
      </c>
      <c r="BJ74" s="74">
        <f t="shared" si="44"/>
        <v>-650847.99113895744</v>
      </c>
      <c r="BK74" s="74">
        <f t="shared" si="44"/>
        <v>-433920.35569234379</v>
      </c>
      <c r="BL74" s="74">
        <f t="shared" si="44"/>
        <v>-216960.17784617096</v>
      </c>
      <c r="BO74" s="116">
        <f t="shared" si="45"/>
        <v>0</v>
      </c>
      <c r="BP74" s="116">
        <f t="shared" si="45"/>
        <v>-217033.94779999999</v>
      </c>
      <c r="BQ74" s="116">
        <f t="shared" si="45"/>
        <v>-217001.4003017401</v>
      </c>
      <c r="BR74" s="116">
        <f t="shared" si="45"/>
        <v>-216949.33037965224</v>
      </c>
      <c r="BS74" s="116">
        <f t="shared" si="45"/>
        <v>-216949.33037965233</v>
      </c>
      <c r="BT74" s="116">
        <f t="shared" si="45"/>
        <v>-216927.6354466145</v>
      </c>
      <c r="BU74" s="116">
        <f t="shared" si="45"/>
        <v>-216960.17784617189</v>
      </c>
      <c r="BV74" s="116">
        <f t="shared" si="43"/>
        <v>-216960.17784617096</v>
      </c>
      <c r="BX74" s="74">
        <f t="shared" si="38"/>
        <v>10341646</v>
      </c>
      <c r="BY74" s="74">
        <f t="shared" si="46"/>
        <v>10124612.052200001</v>
      </c>
      <c r="BZ74" s="74">
        <f t="shared" si="46"/>
        <v>9907610.6518982612</v>
      </c>
      <c r="CA74" s="74">
        <f t="shared" si="46"/>
        <v>9690661.3215186093</v>
      </c>
      <c r="CB74" s="74">
        <f t="shared" si="46"/>
        <v>9473711.9911389574</v>
      </c>
      <c r="CC74" s="74">
        <f t="shared" si="46"/>
        <v>9256784.3556923438</v>
      </c>
      <c r="CD74" s="74">
        <f t="shared" si="46"/>
        <v>9039824.177846171</v>
      </c>
      <c r="CE74" s="74">
        <f t="shared" si="46"/>
        <v>8822864</v>
      </c>
      <c r="CG74" s="117">
        <f t="shared" si="40"/>
        <v>10341646</v>
      </c>
      <c r="CH74" s="117">
        <f t="shared" si="47"/>
        <v>10124612.052200001</v>
      </c>
      <c r="CI74" s="117">
        <f t="shared" si="47"/>
        <v>9907610.6518982612</v>
      </c>
      <c r="CJ74" s="117">
        <f t="shared" si="47"/>
        <v>9690661.3215186093</v>
      </c>
      <c r="CK74" s="117">
        <f t="shared" si="47"/>
        <v>9473711.9911389574</v>
      </c>
      <c r="CL74" s="117">
        <f t="shared" si="47"/>
        <v>9256784.3556923438</v>
      </c>
      <c r="CM74" s="117">
        <f t="shared" si="47"/>
        <v>9039824.177846171</v>
      </c>
      <c r="CN74" s="117">
        <f t="shared" si="47"/>
        <v>8822864</v>
      </c>
    </row>
    <row r="75" spans="1:92" x14ac:dyDescent="0.2">
      <c r="A75" s="6" t="s">
        <v>207</v>
      </c>
      <c r="B75" s="6"/>
      <c r="C75" s="78">
        <v>1</v>
      </c>
      <c r="D75" s="78">
        <v>1</v>
      </c>
      <c r="E75" s="40"/>
      <c r="F75" s="2">
        <v>9</v>
      </c>
      <c r="G75">
        <v>31</v>
      </c>
      <c r="H75" s="6">
        <v>49</v>
      </c>
      <c r="I75" s="2" t="s">
        <v>236</v>
      </c>
      <c r="J75" s="60"/>
      <c r="K75" s="123">
        <v>4853.21</v>
      </c>
      <c r="L75"/>
      <c r="M75" s="121">
        <v>2415</v>
      </c>
      <c r="N75" s="64">
        <f t="shared" si="6"/>
        <v>724.5</v>
      </c>
      <c r="O75" s="64">
        <f t="shared" si="7"/>
        <v>2911.93</v>
      </c>
      <c r="P75" s="64">
        <f t="shared" si="8"/>
        <v>0</v>
      </c>
      <c r="Q75" s="64">
        <f t="shared" si="9"/>
        <v>0</v>
      </c>
      <c r="R75" s="65">
        <f t="shared" si="10"/>
        <v>0.5</v>
      </c>
      <c r="S75" s="65">
        <f t="shared" si="11"/>
        <v>0</v>
      </c>
      <c r="T75" s="64">
        <f t="shared" si="12"/>
        <v>0</v>
      </c>
      <c r="U75" s="64">
        <f t="shared" si="13"/>
        <v>0</v>
      </c>
      <c r="V75" s="124">
        <v>194</v>
      </c>
      <c r="W75" s="64">
        <f t="shared" si="14"/>
        <v>48.5</v>
      </c>
      <c r="X75" s="27">
        <f t="shared" si="15"/>
        <v>724.5</v>
      </c>
      <c r="Y75" s="11">
        <f t="shared" si="16"/>
        <v>5626.21</v>
      </c>
      <c r="Z75" s="61">
        <v>6180339378.3299999</v>
      </c>
      <c r="AA75" s="63">
        <v>41100</v>
      </c>
      <c r="AB75" s="27">
        <f t="shared" si="17"/>
        <v>150373.22</v>
      </c>
      <c r="AC75" s="10">
        <f t="shared" si="18"/>
        <v>0.54577799999999999</v>
      </c>
      <c r="AD75" s="63">
        <v>91141</v>
      </c>
      <c r="AE75" s="10">
        <f t="shared" si="19"/>
        <v>0.62704300000000002</v>
      </c>
      <c r="AF75" s="10">
        <f t="shared" si="20"/>
        <v>0.42984299999999998</v>
      </c>
      <c r="AG75" s="66">
        <f t="shared" si="21"/>
        <v>0.42984299999999998</v>
      </c>
      <c r="AH75" s="67">
        <f t="shared" si="22"/>
        <v>0</v>
      </c>
      <c r="AI75" s="68">
        <f t="shared" si="23"/>
        <v>0.42984299999999998</v>
      </c>
      <c r="AJ75">
        <v>0</v>
      </c>
      <c r="AK75">
        <v>0</v>
      </c>
      <c r="AL75" s="26">
        <f t="shared" si="24"/>
        <v>0</v>
      </c>
      <c r="AM75">
        <v>0</v>
      </c>
      <c r="AN75">
        <v>0</v>
      </c>
      <c r="AO75" s="26">
        <f t="shared" si="25"/>
        <v>0</v>
      </c>
      <c r="AP75" s="26">
        <f t="shared" si="26"/>
        <v>27871910</v>
      </c>
      <c r="AQ75" s="26">
        <f t="shared" si="27"/>
        <v>27871910</v>
      </c>
      <c r="AR75" s="69">
        <v>28585010</v>
      </c>
      <c r="AS75" s="69">
        <f t="shared" si="42"/>
        <v>29823645</v>
      </c>
      <c r="AT75" s="63">
        <v>29823645</v>
      </c>
      <c r="AU75" s="26">
        <f t="shared" si="28"/>
        <v>1951735</v>
      </c>
      <c r="AV75" s="70" t="str">
        <f t="shared" si="29"/>
        <v>No</v>
      </c>
      <c r="AW75" s="69">
        <f t="shared" si="30"/>
        <v>0</v>
      </c>
      <c r="AX75" s="71">
        <f t="shared" si="31"/>
        <v>29823645</v>
      </c>
      <c r="AY75" s="72">
        <f t="shared" si="32"/>
        <v>29823645</v>
      </c>
      <c r="AZ75" s="115">
        <f t="shared" si="33"/>
        <v>0</v>
      </c>
      <c r="BA75" s="115"/>
      <c r="BB75" s="115">
        <f t="shared" si="34"/>
        <v>13360.65619455989</v>
      </c>
      <c r="BC75" s="74"/>
      <c r="BD75" s="74"/>
      <c r="BE75" s="74">
        <f t="shared" si="35"/>
        <v>-1951735</v>
      </c>
      <c r="BF75" s="74">
        <f t="shared" si="44"/>
        <v>-1951735</v>
      </c>
      <c r="BG75" s="74">
        <f t="shared" si="44"/>
        <v>-1951735</v>
      </c>
      <c r="BH75" s="74">
        <f t="shared" si="44"/>
        <v>-1951735</v>
      </c>
      <c r="BI75" s="74">
        <f t="shared" si="44"/>
        <v>-1951735</v>
      </c>
      <c r="BJ75" s="74">
        <f t="shared" si="44"/>
        <v>-1951735</v>
      </c>
      <c r="BK75" s="74">
        <f t="shared" si="44"/>
        <v>-1951735</v>
      </c>
      <c r="BL75" s="74">
        <f t="shared" si="44"/>
        <v>-1951735</v>
      </c>
      <c r="BO75" s="116">
        <f t="shared" si="45"/>
        <v>0</v>
      </c>
      <c r="BP75" s="116">
        <f t="shared" si="45"/>
        <v>-278902.93150000001</v>
      </c>
      <c r="BQ75" s="116">
        <f t="shared" si="45"/>
        <v>-325354.22449999995</v>
      </c>
      <c r="BR75" s="116">
        <f t="shared" si="45"/>
        <v>-390347</v>
      </c>
      <c r="BS75" s="116">
        <f t="shared" si="45"/>
        <v>-487933.75</v>
      </c>
      <c r="BT75" s="116">
        <f t="shared" si="45"/>
        <v>-650513.27549999999</v>
      </c>
      <c r="BU75" s="116">
        <f t="shared" si="45"/>
        <v>-975867.5</v>
      </c>
      <c r="BV75" s="116">
        <f t="shared" si="43"/>
        <v>-1951735</v>
      </c>
      <c r="BX75" s="74">
        <f t="shared" si="38"/>
        <v>29823645</v>
      </c>
      <c r="BY75" s="74">
        <f t="shared" si="46"/>
        <v>29544742.068500001</v>
      </c>
      <c r="BZ75" s="74">
        <f t="shared" si="46"/>
        <v>29498290.7755</v>
      </c>
      <c r="CA75" s="74">
        <f t="shared" si="46"/>
        <v>29433298</v>
      </c>
      <c r="CB75" s="74">
        <f t="shared" si="46"/>
        <v>29335711.25</v>
      </c>
      <c r="CC75" s="74">
        <f t="shared" si="46"/>
        <v>29173131.7245</v>
      </c>
      <c r="CD75" s="74">
        <f t="shared" si="46"/>
        <v>28847777.5</v>
      </c>
      <c r="CE75" s="74">
        <f t="shared" si="46"/>
        <v>27871910</v>
      </c>
      <c r="CG75" s="117">
        <f t="shared" si="40"/>
        <v>29823645</v>
      </c>
      <c r="CH75" s="117">
        <f t="shared" si="47"/>
        <v>29823645</v>
      </c>
      <c r="CI75" s="117">
        <f t="shared" si="47"/>
        <v>29823645</v>
      </c>
      <c r="CJ75" s="117">
        <f t="shared" si="47"/>
        <v>29823645</v>
      </c>
      <c r="CK75" s="117">
        <f t="shared" si="47"/>
        <v>29823645</v>
      </c>
      <c r="CL75" s="117">
        <f t="shared" si="47"/>
        <v>29823645</v>
      </c>
      <c r="CM75" s="117">
        <f t="shared" si="47"/>
        <v>29823645</v>
      </c>
      <c r="CN75" s="117">
        <f t="shared" si="47"/>
        <v>29823645</v>
      </c>
    </row>
    <row r="76" spans="1:92" x14ac:dyDescent="0.2">
      <c r="A76" s="6" t="s">
        <v>179</v>
      </c>
      <c r="B76" s="6"/>
      <c r="C76" s="40"/>
      <c r="D76" s="40"/>
      <c r="E76" s="40"/>
      <c r="F76" s="2">
        <v>2</v>
      </c>
      <c r="G76">
        <v>0</v>
      </c>
      <c r="H76" s="6">
        <v>50</v>
      </c>
      <c r="I76" s="2" t="s">
        <v>237</v>
      </c>
      <c r="J76" s="60"/>
      <c r="K76" s="123">
        <v>515.57000000000005</v>
      </c>
      <c r="L76"/>
      <c r="M76" s="121">
        <v>112</v>
      </c>
      <c r="N76" s="64">
        <f t="shared" si="6"/>
        <v>33.6</v>
      </c>
      <c r="O76" s="64">
        <f t="shared" si="7"/>
        <v>309.33999999999997</v>
      </c>
      <c r="P76" s="64">
        <f t="shared" si="8"/>
        <v>0</v>
      </c>
      <c r="Q76" s="64">
        <f t="shared" si="9"/>
        <v>0</v>
      </c>
      <c r="R76" s="65">
        <f t="shared" si="10"/>
        <v>0.22</v>
      </c>
      <c r="S76" s="65">
        <f t="shared" si="11"/>
        <v>0</v>
      </c>
      <c r="T76" s="64">
        <f t="shared" si="12"/>
        <v>0</v>
      </c>
      <c r="U76" s="64">
        <f t="shared" si="13"/>
        <v>0</v>
      </c>
      <c r="V76" s="124">
        <v>16</v>
      </c>
      <c r="W76" s="64">
        <f t="shared" si="14"/>
        <v>4</v>
      </c>
      <c r="X76" s="27">
        <f t="shared" si="15"/>
        <v>33.6</v>
      </c>
      <c r="Y76" s="11">
        <f t="shared" si="16"/>
        <v>553.17000000000007</v>
      </c>
      <c r="Z76" s="61">
        <v>2242439008</v>
      </c>
      <c r="AA76" s="63">
        <v>6766</v>
      </c>
      <c r="AB76" s="27">
        <f t="shared" si="17"/>
        <v>331427.58</v>
      </c>
      <c r="AC76" s="10">
        <f t="shared" si="18"/>
        <v>1.2029129999999999</v>
      </c>
      <c r="AD76" s="63">
        <v>100767</v>
      </c>
      <c r="AE76" s="10">
        <f t="shared" si="19"/>
        <v>0.69326900000000002</v>
      </c>
      <c r="AF76" s="10">
        <f t="shared" si="20"/>
        <v>-5.0020000000000002E-2</v>
      </c>
      <c r="AG76" s="66">
        <f t="shared" si="21"/>
        <v>0.01</v>
      </c>
      <c r="AH76" s="67">
        <f t="shared" si="22"/>
        <v>0</v>
      </c>
      <c r="AI76" s="68">
        <f t="shared" si="23"/>
        <v>0.01</v>
      </c>
      <c r="AJ76">
        <v>246</v>
      </c>
      <c r="AK76">
        <v>6</v>
      </c>
      <c r="AL76" s="26">
        <f t="shared" si="24"/>
        <v>147600</v>
      </c>
      <c r="AM76">
        <v>0</v>
      </c>
      <c r="AN76">
        <v>0</v>
      </c>
      <c r="AO76" s="26">
        <f t="shared" si="25"/>
        <v>0</v>
      </c>
      <c r="AP76" s="26">
        <f t="shared" si="26"/>
        <v>63753</v>
      </c>
      <c r="AQ76" s="26">
        <f t="shared" si="27"/>
        <v>211353</v>
      </c>
      <c r="AR76" s="69">
        <v>105052</v>
      </c>
      <c r="AS76" s="69">
        <f t="shared" si="42"/>
        <v>211353</v>
      </c>
      <c r="AT76" s="63">
        <v>215553</v>
      </c>
      <c r="AU76" s="26">
        <f t="shared" si="28"/>
        <v>4200</v>
      </c>
      <c r="AV76" s="70" t="str">
        <f t="shared" si="29"/>
        <v>No</v>
      </c>
      <c r="AW76" s="69">
        <f t="shared" si="30"/>
        <v>0</v>
      </c>
      <c r="AX76" s="71">
        <f t="shared" si="31"/>
        <v>215553</v>
      </c>
      <c r="AY76" s="72">
        <f t="shared" si="32"/>
        <v>215553</v>
      </c>
      <c r="AZ76" s="115">
        <f t="shared" si="33"/>
        <v>0</v>
      </c>
      <c r="BA76" s="115"/>
      <c r="BB76" s="115">
        <f t="shared" si="34"/>
        <v>12365.506623736836</v>
      </c>
      <c r="BC76" s="74"/>
      <c r="BD76" s="74"/>
      <c r="BE76" s="74">
        <f t="shared" si="35"/>
        <v>-4200</v>
      </c>
      <c r="BF76" s="74">
        <f t="shared" si="44"/>
        <v>-4200</v>
      </c>
      <c r="BG76" s="74">
        <f t="shared" si="44"/>
        <v>-3599.820000000007</v>
      </c>
      <c r="BH76" s="74">
        <f t="shared" si="44"/>
        <v>-2999.730005999998</v>
      </c>
      <c r="BI76" s="74">
        <f t="shared" si="44"/>
        <v>-2399.7840047999925</v>
      </c>
      <c r="BJ76" s="74">
        <f t="shared" si="44"/>
        <v>-1799.8380035999871</v>
      </c>
      <c r="BK76" s="74">
        <f t="shared" si="44"/>
        <v>-1199.9519970001129</v>
      </c>
      <c r="BL76" s="74">
        <f t="shared" si="44"/>
        <v>-599.975998500071</v>
      </c>
      <c r="BO76" s="116">
        <f t="shared" si="45"/>
        <v>0</v>
      </c>
      <c r="BP76" s="116">
        <f t="shared" si="45"/>
        <v>-600.17999999999995</v>
      </c>
      <c r="BQ76" s="116">
        <f t="shared" si="45"/>
        <v>-600.08999400000107</v>
      </c>
      <c r="BR76" s="116">
        <f t="shared" si="45"/>
        <v>-599.94600119999961</v>
      </c>
      <c r="BS76" s="116">
        <f t="shared" si="45"/>
        <v>-599.94600119999814</v>
      </c>
      <c r="BT76" s="116">
        <f t="shared" si="45"/>
        <v>-599.88600659987571</v>
      </c>
      <c r="BU76" s="116">
        <f t="shared" si="45"/>
        <v>-599.97599850005645</v>
      </c>
      <c r="BV76" s="116">
        <f t="shared" si="43"/>
        <v>-599.975998500071</v>
      </c>
      <c r="BX76" s="74">
        <f t="shared" si="38"/>
        <v>215553</v>
      </c>
      <c r="BY76" s="74">
        <f t="shared" si="46"/>
        <v>214952.82</v>
      </c>
      <c r="BZ76" s="74">
        <f t="shared" si="46"/>
        <v>214352.730006</v>
      </c>
      <c r="CA76" s="74">
        <f t="shared" si="46"/>
        <v>213752.78400479999</v>
      </c>
      <c r="CB76" s="74">
        <f t="shared" si="46"/>
        <v>213152.83800359999</v>
      </c>
      <c r="CC76" s="74">
        <f t="shared" si="46"/>
        <v>212552.95199700011</v>
      </c>
      <c r="CD76" s="74">
        <f t="shared" si="46"/>
        <v>211952.97599850007</v>
      </c>
      <c r="CE76" s="74">
        <f t="shared" si="46"/>
        <v>211353</v>
      </c>
      <c r="CG76" s="117">
        <f t="shared" si="40"/>
        <v>215553</v>
      </c>
      <c r="CH76" s="117">
        <f t="shared" si="47"/>
        <v>214952.82</v>
      </c>
      <c r="CI76" s="117">
        <f t="shared" si="47"/>
        <v>214352.730006</v>
      </c>
      <c r="CJ76" s="117">
        <f t="shared" si="47"/>
        <v>213752.78400479999</v>
      </c>
      <c r="CK76" s="117">
        <f t="shared" si="47"/>
        <v>213152.83800359999</v>
      </c>
      <c r="CL76" s="117">
        <f t="shared" si="47"/>
        <v>212552.95199700011</v>
      </c>
      <c r="CM76" s="117">
        <f t="shared" si="47"/>
        <v>211952.97599850007</v>
      </c>
      <c r="CN76" s="117">
        <f t="shared" si="47"/>
        <v>211353</v>
      </c>
    </row>
    <row r="77" spans="1:92" x14ac:dyDescent="0.2">
      <c r="A77" s="6" t="s">
        <v>185</v>
      </c>
      <c r="B77" s="6"/>
      <c r="C77" s="40"/>
      <c r="D77" s="40"/>
      <c r="E77" s="40"/>
      <c r="F77" s="2">
        <v>2</v>
      </c>
      <c r="G77">
        <v>0</v>
      </c>
      <c r="H77" s="6">
        <v>51</v>
      </c>
      <c r="I77" s="2" t="s">
        <v>238</v>
      </c>
      <c r="J77" s="60"/>
      <c r="K77" s="123">
        <v>9095.2800000000007</v>
      </c>
      <c r="L77"/>
      <c r="M77" s="121">
        <v>1584</v>
      </c>
      <c r="N77" s="64">
        <f t="shared" si="6"/>
        <v>475.2</v>
      </c>
      <c r="O77" s="64">
        <f t="shared" si="7"/>
        <v>5457.17</v>
      </c>
      <c r="P77" s="64">
        <f t="shared" si="8"/>
        <v>0</v>
      </c>
      <c r="Q77" s="64">
        <f t="shared" si="9"/>
        <v>0</v>
      </c>
      <c r="R77" s="65">
        <f t="shared" si="10"/>
        <v>0.17</v>
      </c>
      <c r="S77" s="65">
        <f t="shared" si="11"/>
        <v>0</v>
      </c>
      <c r="T77" s="64">
        <f t="shared" si="12"/>
        <v>0</v>
      </c>
      <c r="U77" s="64">
        <f t="shared" si="13"/>
        <v>0</v>
      </c>
      <c r="V77" s="124">
        <v>337</v>
      </c>
      <c r="W77" s="64">
        <f t="shared" si="14"/>
        <v>84.25</v>
      </c>
      <c r="X77" s="27">
        <f t="shared" si="15"/>
        <v>475.2</v>
      </c>
      <c r="Y77" s="11">
        <f t="shared" si="16"/>
        <v>9654.7300000000014</v>
      </c>
      <c r="Z77" s="61">
        <v>22526002916.669998</v>
      </c>
      <c r="AA77" s="63">
        <v>62508</v>
      </c>
      <c r="AB77" s="27">
        <f t="shared" si="17"/>
        <v>360369.91999999998</v>
      </c>
      <c r="AC77" s="10">
        <f t="shared" si="18"/>
        <v>1.3079590000000001</v>
      </c>
      <c r="AD77" s="63">
        <v>168391</v>
      </c>
      <c r="AE77" s="10">
        <f t="shared" si="19"/>
        <v>1.158517</v>
      </c>
      <c r="AF77" s="10">
        <f t="shared" si="20"/>
        <v>-0.26312600000000003</v>
      </c>
      <c r="AG77" s="66">
        <f t="shared" si="21"/>
        <v>0.01</v>
      </c>
      <c r="AH77" s="67">
        <f t="shared" si="22"/>
        <v>0</v>
      </c>
      <c r="AI77" s="68">
        <f t="shared" si="23"/>
        <v>0.01</v>
      </c>
      <c r="AJ77">
        <v>0</v>
      </c>
      <c r="AK77">
        <v>0</v>
      </c>
      <c r="AL77" s="26">
        <f t="shared" si="24"/>
        <v>0</v>
      </c>
      <c r="AM77">
        <v>0</v>
      </c>
      <c r="AN77">
        <v>0</v>
      </c>
      <c r="AO77" s="26">
        <f t="shared" si="25"/>
        <v>0</v>
      </c>
      <c r="AP77" s="26">
        <f t="shared" si="26"/>
        <v>1112708</v>
      </c>
      <c r="AQ77" s="26">
        <f t="shared" si="27"/>
        <v>1112708</v>
      </c>
      <c r="AR77" s="69">
        <v>1087165</v>
      </c>
      <c r="AS77" s="69">
        <f t="shared" si="42"/>
        <v>1112708</v>
      </c>
      <c r="AT77" s="63">
        <v>1131021</v>
      </c>
      <c r="AU77" s="26">
        <f t="shared" si="28"/>
        <v>18313</v>
      </c>
      <c r="AV77" s="70" t="str">
        <f t="shared" si="29"/>
        <v>No</v>
      </c>
      <c r="AW77" s="69">
        <f t="shared" si="30"/>
        <v>0</v>
      </c>
      <c r="AX77" s="71">
        <f t="shared" si="31"/>
        <v>1131021</v>
      </c>
      <c r="AY77" s="72">
        <f t="shared" si="32"/>
        <v>1131021</v>
      </c>
      <c r="AZ77" s="115">
        <f t="shared" si="33"/>
        <v>0</v>
      </c>
      <c r="BA77" s="115"/>
      <c r="BB77" s="115">
        <f t="shared" si="34"/>
        <v>12233.901897467698</v>
      </c>
      <c r="BC77" s="74"/>
      <c r="BD77" s="74"/>
      <c r="BE77" s="74">
        <f t="shared" si="35"/>
        <v>-18313</v>
      </c>
      <c r="BF77" s="74">
        <f t="shared" si="44"/>
        <v>-18313</v>
      </c>
      <c r="BG77" s="74">
        <f t="shared" si="44"/>
        <v>-15696.072300000116</v>
      </c>
      <c r="BH77" s="74">
        <f t="shared" si="44"/>
        <v>-13079.537047590129</v>
      </c>
      <c r="BI77" s="74">
        <f t="shared" si="44"/>
        <v>-10463.629638072103</v>
      </c>
      <c r="BJ77" s="74">
        <f t="shared" si="44"/>
        <v>-7847.7222285540774</v>
      </c>
      <c r="BK77" s="74">
        <f t="shared" si="44"/>
        <v>-5232.0764097769279</v>
      </c>
      <c r="BL77" s="74">
        <f t="shared" si="44"/>
        <v>-2616.0382048883475</v>
      </c>
      <c r="BO77" s="116">
        <f t="shared" si="45"/>
        <v>0</v>
      </c>
      <c r="BP77" s="116">
        <f t="shared" si="45"/>
        <v>-2616.9277000000002</v>
      </c>
      <c r="BQ77" s="116">
        <f t="shared" si="45"/>
        <v>-2616.535252410019</v>
      </c>
      <c r="BR77" s="116">
        <f t="shared" si="45"/>
        <v>-2615.9074095180258</v>
      </c>
      <c r="BS77" s="116">
        <f t="shared" si="45"/>
        <v>-2615.9074095180258</v>
      </c>
      <c r="BT77" s="116">
        <f t="shared" si="45"/>
        <v>-2615.6458187770741</v>
      </c>
      <c r="BU77" s="116">
        <f t="shared" si="45"/>
        <v>-2616.038204888464</v>
      </c>
      <c r="BV77" s="116">
        <f t="shared" si="43"/>
        <v>-2616.0382048883475</v>
      </c>
      <c r="BX77" s="74">
        <f t="shared" si="38"/>
        <v>1131021</v>
      </c>
      <c r="BY77" s="74">
        <f t="shared" si="46"/>
        <v>1128404.0723000001</v>
      </c>
      <c r="BZ77" s="74">
        <f t="shared" si="46"/>
        <v>1125787.5370475901</v>
      </c>
      <c r="CA77" s="74">
        <f t="shared" si="46"/>
        <v>1123171.6296380721</v>
      </c>
      <c r="CB77" s="74">
        <f t="shared" si="46"/>
        <v>1120555.7222285541</v>
      </c>
      <c r="CC77" s="74">
        <f t="shared" si="46"/>
        <v>1117940.0764097769</v>
      </c>
      <c r="CD77" s="74">
        <f t="shared" si="46"/>
        <v>1115324.0382048883</v>
      </c>
      <c r="CE77" s="74">
        <f t="shared" si="46"/>
        <v>1112708</v>
      </c>
      <c r="CG77" s="117">
        <f t="shared" si="40"/>
        <v>1131021</v>
      </c>
      <c r="CH77" s="117">
        <f t="shared" si="47"/>
        <v>1128404.0723000001</v>
      </c>
      <c r="CI77" s="117">
        <f t="shared" si="47"/>
        <v>1125787.5370475901</v>
      </c>
      <c r="CJ77" s="117">
        <f t="shared" si="47"/>
        <v>1123171.6296380721</v>
      </c>
      <c r="CK77" s="117">
        <f t="shared" si="47"/>
        <v>1120555.7222285541</v>
      </c>
      <c r="CL77" s="117">
        <f t="shared" si="47"/>
        <v>1117940.0764097769</v>
      </c>
      <c r="CM77" s="117">
        <f t="shared" si="47"/>
        <v>1115324.0382048883</v>
      </c>
      <c r="CN77" s="117">
        <f t="shared" si="47"/>
        <v>1112708</v>
      </c>
    </row>
    <row r="78" spans="1:92" x14ac:dyDescent="0.2">
      <c r="A78" s="6" t="s">
        <v>185</v>
      </c>
      <c r="B78" s="6"/>
      <c r="C78" s="40"/>
      <c r="D78" s="40"/>
      <c r="E78" s="40"/>
      <c r="F78" s="2">
        <v>3</v>
      </c>
      <c r="G78">
        <v>0</v>
      </c>
      <c r="H78" s="6">
        <v>52</v>
      </c>
      <c r="I78" s="2" t="s">
        <v>239</v>
      </c>
      <c r="J78" s="60"/>
      <c r="K78" s="123">
        <v>4141.59</v>
      </c>
      <c r="L78"/>
      <c r="M78" s="121">
        <v>750</v>
      </c>
      <c r="N78" s="64">
        <f t="shared" si="6"/>
        <v>225</v>
      </c>
      <c r="O78" s="64">
        <f t="shared" si="7"/>
        <v>2484.9499999999998</v>
      </c>
      <c r="P78" s="64">
        <f t="shared" si="8"/>
        <v>0</v>
      </c>
      <c r="Q78" s="64">
        <f t="shared" si="9"/>
        <v>0</v>
      </c>
      <c r="R78" s="65">
        <f t="shared" si="10"/>
        <v>0.18</v>
      </c>
      <c r="S78" s="65">
        <f t="shared" si="11"/>
        <v>0</v>
      </c>
      <c r="T78" s="64">
        <f t="shared" si="12"/>
        <v>0</v>
      </c>
      <c r="U78" s="64">
        <f t="shared" si="13"/>
        <v>0</v>
      </c>
      <c r="V78" s="124">
        <v>232</v>
      </c>
      <c r="W78" s="64">
        <f t="shared" si="14"/>
        <v>58</v>
      </c>
      <c r="X78" s="27">
        <f t="shared" si="15"/>
        <v>225</v>
      </c>
      <c r="Y78" s="11">
        <f t="shared" si="16"/>
        <v>4424.59</v>
      </c>
      <c r="Z78" s="61">
        <v>7098019545.6700001</v>
      </c>
      <c r="AA78" s="63">
        <v>26685</v>
      </c>
      <c r="AB78" s="27">
        <f t="shared" si="17"/>
        <v>265992.86</v>
      </c>
      <c r="AC78" s="10">
        <f t="shared" si="18"/>
        <v>0.965418</v>
      </c>
      <c r="AD78" s="63">
        <v>134237</v>
      </c>
      <c r="AE78" s="10">
        <f t="shared" si="19"/>
        <v>0.92354000000000003</v>
      </c>
      <c r="AF78" s="10">
        <f t="shared" si="20"/>
        <v>4.7144999999999999E-2</v>
      </c>
      <c r="AG78" s="66">
        <f t="shared" si="21"/>
        <v>4.7144999999999999E-2</v>
      </c>
      <c r="AH78" s="67">
        <f t="shared" si="22"/>
        <v>0</v>
      </c>
      <c r="AI78" s="68">
        <f t="shared" si="23"/>
        <v>4.7144999999999999E-2</v>
      </c>
      <c r="AJ78">
        <v>0</v>
      </c>
      <c r="AK78">
        <v>0</v>
      </c>
      <c r="AL78" s="26">
        <f t="shared" si="24"/>
        <v>0</v>
      </c>
      <c r="AM78">
        <v>0</v>
      </c>
      <c r="AN78">
        <v>0</v>
      </c>
      <c r="AO78" s="26">
        <f t="shared" si="25"/>
        <v>0</v>
      </c>
      <c r="AP78" s="26">
        <f t="shared" si="26"/>
        <v>2404084</v>
      </c>
      <c r="AQ78" s="26">
        <f t="shared" si="27"/>
        <v>2404084</v>
      </c>
      <c r="AR78" s="69">
        <v>1095080</v>
      </c>
      <c r="AS78" s="69">
        <f t="shared" si="42"/>
        <v>2404084</v>
      </c>
      <c r="AT78" s="63">
        <v>3707985</v>
      </c>
      <c r="AU78" s="26">
        <f t="shared" si="28"/>
        <v>1303901</v>
      </c>
      <c r="AV78" s="70" t="str">
        <f t="shared" si="29"/>
        <v>No</v>
      </c>
      <c r="AW78" s="69">
        <f t="shared" si="30"/>
        <v>0</v>
      </c>
      <c r="AX78" s="71">
        <f t="shared" si="31"/>
        <v>3707985</v>
      </c>
      <c r="AY78" s="72">
        <f t="shared" si="32"/>
        <v>3707985</v>
      </c>
      <c r="AZ78" s="115">
        <f t="shared" si="33"/>
        <v>0</v>
      </c>
      <c r="BA78" s="115"/>
      <c r="BB78" s="115">
        <f t="shared" si="34"/>
        <v>12312.517595899159</v>
      </c>
      <c r="BC78" s="74"/>
      <c r="BD78" s="74"/>
      <c r="BE78" s="74">
        <f t="shared" si="35"/>
        <v>-1303901</v>
      </c>
      <c r="BF78" s="74">
        <f t="shared" si="44"/>
        <v>-1303901</v>
      </c>
      <c r="BG78" s="74">
        <f t="shared" si="44"/>
        <v>-1117573.5471000001</v>
      </c>
      <c r="BH78" s="74">
        <f t="shared" si="44"/>
        <v>-931274.03679843014</v>
      </c>
      <c r="BI78" s="74">
        <f t="shared" si="44"/>
        <v>-745019.22943874402</v>
      </c>
      <c r="BJ78" s="74">
        <f t="shared" si="44"/>
        <v>-558764.4220790579</v>
      </c>
      <c r="BK78" s="74">
        <f t="shared" si="44"/>
        <v>-372528.24020010792</v>
      </c>
      <c r="BL78" s="74">
        <f t="shared" si="44"/>
        <v>-186264.12010005396</v>
      </c>
      <c r="BO78" s="116">
        <f t="shared" si="45"/>
        <v>0</v>
      </c>
      <c r="BP78" s="116">
        <f t="shared" si="45"/>
        <v>-186327.4529</v>
      </c>
      <c r="BQ78" s="116">
        <f t="shared" si="45"/>
        <v>-186299.51030157</v>
      </c>
      <c r="BR78" s="116">
        <f t="shared" si="45"/>
        <v>-186254.80735968603</v>
      </c>
      <c r="BS78" s="116">
        <f t="shared" si="45"/>
        <v>-186254.807359686</v>
      </c>
      <c r="BT78" s="116">
        <f t="shared" si="45"/>
        <v>-186236.18187894998</v>
      </c>
      <c r="BU78" s="116">
        <f t="shared" si="45"/>
        <v>-186264.12010005396</v>
      </c>
      <c r="BV78" s="116">
        <f t="shared" si="43"/>
        <v>-186264.12010005396</v>
      </c>
      <c r="BX78" s="74">
        <f t="shared" si="38"/>
        <v>3707985</v>
      </c>
      <c r="BY78" s="74">
        <f t="shared" si="46"/>
        <v>3521657.5471000001</v>
      </c>
      <c r="BZ78" s="74">
        <f t="shared" si="46"/>
        <v>3335358.0367984301</v>
      </c>
      <c r="CA78" s="74">
        <f t="shared" si="46"/>
        <v>3149103.229438744</v>
      </c>
      <c r="CB78" s="74">
        <f t="shared" si="46"/>
        <v>2962848.4220790579</v>
      </c>
      <c r="CC78" s="74">
        <f t="shared" si="46"/>
        <v>2776612.2402001079</v>
      </c>
      <c r="CD78" s="74">
        <f t="shared" si="46"/>
        <v>2590348.120100054</v>
      </c>
      <c r="CE78" s="74">
        <f t="shared" si="46"/>
        <v>2404084</v>
      </c>
      <c r="CG78" s="117">
        <f t="shared" si="40"/>
        <v>3707985</v>
      </c>
      <c r="CH78" s="117">
        <f t="shared" si="47"/>
        <v>3521657.5471000001</v>
      </c>
      <c r="CI78" s="117">
        <f t="shared" si="47"/>
        <v>3335358.0367984301</v>
      </c>
      <c r="CJ78" s="117">
        <f t="shared" si="47"/>
        <v>3149103.229438744</v>
      </c>
      <c r="CK78" s="117">
        <f t="shared" si="47"/>
        <v>2962848.4220790579</v>
      </c>
      <c r="CL78" s="117">
        <f t="shared" si="47"/>
        <v>2776612.2402001079</v>
      </c>
      <c r="CM78" s="117">
        <f t="shared" si="47"/>
        <v>2590348.120100054</v>
      </c>
      <c r="CN78" s="117">
        <f t="shared" si="47"/>
        <v>2404084</v>
      </c>
    </row>
    <row r="79" spans="1:92" x14ac:dyDescent="0.2">
      <c r="A79" s="6" t="s">
        <v>183</v>
      </c>
      <c r="B79" s="6"/>
      <c r="C79" s="40"/>
      <c r="D79" s="40"/>
      <c r="E79" s="40"/>
      <c r="F79" s="2">
        <v>5</v>
      </c>
      <c r="G79">
        <v>0</v>
      </c>
      <c r="H79" s="6">
        <v>53</v>
      </c>
      <c r="I79" s="2" t="s">
        <v>240</v>
      </c>
      <c r="J79" s="60"/>
      <c r="K79" s="123">
        <v>241.44</v>
      </c>
      <c r="L79"/>
      <c r="M79" s="121">
        <v>64</v>
      </c>
      <c r="N79" s="64">
        <f t="shared" si="6"/>
        <v>19.2</v>
      </c>
      <c r="O79" s="64">
        <f t="shared" si="7"/>
        <v>144.86000000000001</v>
      </c>
      <c r="P79" s="64">
        <f t="shared" si="8"/>
        <v>0</v>
      </c>
      <c r="Q79" s="64">
        <f t="shared" si="9"/>
        <v>0</v>
      </c>
      <c r="R79" s="65">
        <f t="shared" si="10"/>
        <v>0.27</v>
      </c>
      <c r="S79" s="65">
        <f t="shared" si="11"/>
        <v>0</v>
      </c>
      <c r="T79" s="64">
        <f t="shared" si="12"/>
        <v>0</v>
      </c>
      <c r="U79" s="64">
        <f t="shared" si="13"/>
        <v>0</v>
      </c>
      <c r="V79" s="124">
        <v>0</v>
      </c>
      <c r="W79" s="64">
        <f t="shared" si="14"/>
        <v>0</v>
      </c>
      <c r="X79" s="27">
        <f t="shared" si="15"/>
        <v>19.2</v>
      </c>
      <c r="Y79" s="11">
        <f t="shared" si="16"/>
        <v>260.64</v>
      </c>
      <c r="Z79" s="61">
        <v>460390842.32999998</v>
      </c>
      <c r="AA79" s="63">
        <v>1925</v>
      </c>
      <c r="AB79" s="27">
        <f t="shared" si="17"/>
        <v>239164.07</v>
      </c>
      <c r="AC79" s="10">
        <f t="shared" si="18"/>
        <v>0.86804300000000001</v>
      </c>
      <c r="AD79" s="63">
        <v>100179</v>
      </c>
      <c r="AE79" s="10">
        <f t="shared" si="19"/>
        <v>0.68922399999999995</v>
      </c>
      <c r="AF79" s="10">
        <f t="shared" si="20"/>
        <v>0.18560299999999999</v>
      </c>
      <c r="AG79" s="66">
        <f t="shared" si="21"/>
        <v>0.18560299999999999</v>
      </c>
      <c r="AH79" s="67">
        <f t="shared" si="22"/>
        <v>0</v>
      </c>
      <c r="AI79" s="68">
        <f t="shared" si="23"/>
        <v>0.18560299999999999</v>
      </c>
      <c r="AJ79">
        <v>0</v>
      </c>
      <c r="AK79">
        <v>0</v>
      </c>
      <c r="AL79" s="26">
        <f t="shared" si="24"/>
        <v>0</v>
      </c>
      <c r="AM79">
        <v>47</v>
      </c>
      <c r="AN79">
        <v>4</v>
      </c>
      <c r="AO79" s="26">
        <f t="shared" si="25"/>
        <v>18800</v>
      </c>
      <c r="AP79" s="26">
        <f t="shared" si="26"/>
        <v>557528</v>
      </c>
      <c r="AQ79" s="26">
        <f t="shared" si="27"/>
        <v>576328</v>
      </c>
      <c r="AR79" s="69">
        <v>923278</v>
      </c>
      <c r="AS79" s="69">
        <f t="shared" si="42"/>
        <v>576328</v>
      </c>
      <c r="AT79" s="63">
        <v>736256</v>
      </c>
      <c r="AU79" s="26">
        <f t="shared" si="28"/>
        <v>159928</v>
      </c>
      <c r="AV79" s="70" t="str">
        <f t="shared" si="29"/>
        <v>No</v>
      </c>
      <c r="AW79" s="69">
        <f t="shared" si="30"/>
        <v>0</v>
      </c>
      <c r="AX79" s="71">
        <f t="shared" si="31"/>
        <v>736256</v>
      </c>
      <c r="AY79" s="72">
        <f t="shared" si="32"/>
        <v>736256</v>
      </c>
      <c r="AZ79" s="115">
        <f t="shared" si="33"/>
        <v>0</v>
      </c>
      <c r="BA79" s="115"/>
      <c r="BB79" s="115">
        <f t="shared" si="34"/>
        <v>12441.500994035785</v>
      </c>
      <c r="BC79" s="74"/>
      <c r="BD79" s="74"/>
      <c r="BE79" s="74">
        <f t="shared" si="35"/>
        <v>-159928</v>
      </c>
      <c r="BF79" s="74">
        <f t="shared" si="44"/>
        <v>-159928</v>
      </c>
      <c r="BG79" s="74">
        <f t="shared" si="44"/>
        <v>-137074.28879999998</v>
      </c>
      <c r="BH79" s="74">
        <f t="shared" si="44"/>
        <v>-114224.00485704001</v>
      </c>
      <c r="BI79" s="74">
        <f t="shared" si="44"/>
        <v>-91379.203885631985</v>
      </c>
      <c r="BJ79" s="74">
        <f t="shared" si="44"/>
        <v>-68534.40291422396</v>
      </c>
      <c r="BK79" s="74">
        <f t="shared" si="44"/>
        <v>-45691.886422913056</v>
      </c>
      <c r="BL79" s="74">
        <f t="shared" si="44"/>
        <v>-22845.943211456528</v>
      </c>
      <c r="BO79" s="116">
        <f t="shared" si="45"/>
        <v>0</v>
      </c>
      <c r="BP79" s="116">
        <f t="shared" si="45"/>
        <v>-22853.711200000002</v>
      </c>
      <c r="BQ79" s="116">
        <f t="shared" si="45"/>
        <v>-22850.283942959995</v>
      </c>
      <c r="BR79" s="116">
        <f t="shared" si="45"/>
        <v>-22844.800971408004</v>
      </c>
      <c r="BS79" s="116">
        <f t="shared" si="45"/>
        <v>-22844.800971407996</v>
      </c>
      <c r="BT79" s="116">
        <f t="shared" si="45"/>
        <v>-22842.516491310846</v>
      </c>
      <c r="BU79" s="116">
        <f t="shared" si="45"/>
        <v>-22845.943211456528</v>
      </c>
      <c r="BV79" s="116">
        <f t="shared" si="43"/>
        <v>-22845.943211456528</v>
      </c>
      <c r="BX79" s="74">
        <f t="shared" si="38"/>
        <v>736256</v>
      </c>
      <c r="BY79" s="74">
        <f t="shared" si="46"/>
        <v>713402.28879999998</v>
      </c>
      <c r="BZ79" s="74">
        <f t="shared" si="46"/>
        <v>690552.00485704001</v>
      </c>
      <c r="CA79" s="74">
        <f t="shared" si="46"/>
        <v>667707.20388563199</v>
      </c>
      <c r="CB79" s="74">
        <f t="shared" si="46"/>
        <v>644862.40291422396</v>
      </c>
      <c r="CC79" s="74">
        <f t="shared" si="46"/>
        <v>622019.88642291306</v>
      </c>
      <c r="CD79" s="74">
        <f t="shared" si="46"/>
        <v>599173.94321145653</v>
      </c>
      <c r="CE79" s="74">
        <f t="shared" si="46"/>
        <v>576328</v>
      </c>
      <c r="CG79" s="117">
        <f t="shared" si="40"/>
        <v>736256</v>
      </c>
      <c r="CH79" s="117">
        <f t="shared" si="47"/>
        <v>713402.28879999998</v>
      </c>
      <c r="CI79" s="117">
        <f t="shared" si="47"/>
        <v>690552.00485704001</v>
      </c>
      <c r="CJ79" s="117">
        <f t="shared" si="47"/>
        <v>667707.20388563199</v>
      </c>
      <c r="CK79" s="117">
        <f t="shared" si="47"/>
        <v>644862.40291422396</v>
      </c>
      <c r="CL79" s="117">
        <f t="shared" si="47"/>
        <v>622019.88642291306</v>
      </c>
      <c r="CM79" s="117">
        <f t="shared" si="47"/>
        <v>599173.94321145653</v>
      </c>
      <c r="CN79" s="117">
        <f t="shared" si="47"/>
        <v>576328</v>
      </c>
    </row>
    <row r="80" spans="1:92" x14ac:dyDescent="0.2">
      <c r="A80" s="6" t="s">
        <v>185</v>
      </c>
      <c r="B80" s="6"/>
      <c r="C80" s="40"/>
      <c r="D80" s="40"/>
      <c r="E80" s="40"/>
      <c r="F80" s="2">
        <v>3</v>
      </c>
      <c r="G80">
        <v>0</v>
      </c>
      <c r="H80" s="6">
        <v>54</v>
      </c>
      <c r="I80" s="2" t="s">
        <v>241</v>
      </c>
      <c r="J80" s="60"/>
      <c r="K80" s="123">
        <v>5673</v>
      </c>
      <c r="L80"/>
      <c r="M80" s="121">
        <v>852</v>
      </c>
      <c r="N80" s="64">
        <f t="shared" si="6"/>
        <v>255.6</v>
      </c>
      <c r="O80" s="64">
        <f t="shared" si="7"/>
        <v>3403.8</v>
      </c>
      <c r="P80" s="64">
        <f t="shared" si="8"/>
        <v>0</v>
      </c>
      <c r="Q80" s="64">
        <f t="shared" si="9"/>
        <v>0</v>
      </c>
      <c r="R80" s="65">
        <f t="shared" si="10"/>
        <v>0.15</v>
      </c>
      <c r="S80" s="65">
        <f t="shared" si="11"/>
        <v>0</v>
      </c>
      <c r="T80" s="64">
        <f t="shared" si="12"/>
        <v>0</v>
      </c>
      <c r="U80" s="64">
        <f t="shared" si="13"/>
        <v>0</v>
      </c>
      <c r="V80" s="124">
        <v>213</v>
      </c>
      <c r="W80" s="64">
        <f t="shared" si="14"/>
        <v>53.25</v>
      </c>
      <c r="X80" s="27">
        <f t="shared" si="15"/>
        <v>255.6</v>
      </c>
      <c r="Y80" s="11">
        <f t="shared" si="16"/>
        <v>5981.85</v>
      </c>
      <c r="Z80" s="61">
        <v>8491851489.3299999</v>
      </c>
      <c r="AA80" s="63">
        <v>35136</v>
      </c>
      <c r="AB80" s="27">
        <f t="shared" si="17"/>
        <v>241685.21</v>
      </c>
      <c r="AC80" s="10">
        <f t="shared" si="18"/>
        <v>0.87719400000000003</v>
      </c>
      <c r="AD80" s="63">
        <v>150290</v>
      </c>
      <c r="AE80" s="10">
        <f t="shared" si="19"/>
        <v>1.033984</v>
      </c>
      <c r="AF80" s="10">
        <f t="shared" si="20"/>
        <v>7.5769000000000003E-2</v>
      </c>
      <c r="AG80" s="66">
        <f t="shared" si="21"/>
        <v>7.5769000000000003E-2</v>
      </c>
      <c r="AH80" s="67">
        <f t="shared" si="22"/>
        <v>0</v>
      </c>
      <c r="AI80" s="68">
        <f t="shared" si="23"/>
        <v>7.5769000000000003E-2</v>
      </c>
      <c r="AJ80">
        <v>0</v>
      </c>
      <c r="AK80">
        <v>0</v>
      </c>
      <c r="AL80" s="26">
        <f t="shared" si="24"/>
        <v>0</v>
      </c>
      <c r="AM80">
        <v>0</v>
      </c>
      <c r="AN80">
        <v>0</v>
      </c>
      <c r="AO80" s="26">
        <f t="shared" si="25"/>
        <v>0</v>
      </c>
      <c r="AP80" s="26">
        <f t="shared" si="26"/>
        <v>5223577</v>
      </c>
      <c r="AQ80" s="26">
        <f t="shared" si="27"/>
        <v>5223577</v>
      </c>
      <c r="AR80" s="69">
        <v>6654380</v>
      </c>
      <c r="AS80" s="69">
        <f t="shared" si="42"/>
        <v>5223577</v>
      </c>
      <c r="AT80" s="63">
        <v>6717318</v>
      </c>
      <c r="AU80" s="26">
        <f t="shared" si="28"/>
        <v>1493741</v>
      </c>
      <c r="AV80" s="70" t="str">
        <f t="shared" si="29"/>
        <v>No</v>
      </c>
      <c r="AW80" s="69">
        <f t="shared" si="30"/>
        <v>0</v>
      </c>
      <c r="AX80" s="71">
        <f t="shared" si="31"/>
        <v>6717318</v>
      </c>
      <c r="AY80" s="72">
        <f t="shared" si="32"/>
        <v>6717318</v>
      </c>
      <c r="AZ80" s="115">
        <f t="shared" si="33"/>
        <v>0</v>
      </c>
      <c r="BA80" s="115"/>
      <c r="BB80" s="115">
        <f t="shared" si="34"/>
        <v>12152.445134849286</v>
      </c>
      <c r="BC80" s="74"/>
      <c r="BD80" s="74"/>
      <c r="BE80" s="74">
        <f t="shared" si="35"/>
        <v>-1493741</v>
      </c>
      <c r="BF80" s="74">
        <f t="shared" si="44"/>
        <v>-1493741</v>
      </c>
      <c r="BG80" s="74">
        <f t="shared" si="44"/>
        <v>-1280285.4111000001</v>
      </c>
      <c r="BH80" s="74">
        <f t="shared" si="44"/>
        <v>-1066861.83306963</v>
      </c>
      <c r="BI80" s="74">
        <f t="shared" si="44"/>
        <v>-853489.4664557036</v>
      </c>
      <c r="BJ80" s="74">
        <f t="shared" si="44"/>
        <v>-640117.09984177724</v>
      </c>
      <c r="BK80" s="74">
        <f t="shared" si="44"/>
        <v>-426766.07046451326</v>
      </c>
      <c r="BL80" s="74">
        <f t="shared" si="44"/>
        <v>-213383.0352322571</v>
      </c>
      <c r="BO80" s="116">
        <f t="shared" si="45"/>
        <v>0</v>
      </c>
      <c r="BP80" s="116">
        <f t="shared" si="45"/>
        <v>-213455.5889</v>
      </c>
      <c r="BQ80" s="116">
        <f t="shared" si="45"/>
        <v>-213423.57803037</v>
      </c>
      <c r="BR80" s="116">
        <f t="shared" si="45"/>
        <v>-213372.36661392602</v>
      </c>
      <c r="BS80" s="116">
        <f t="shared" si="45"/>
        <v>-213372.3666139259</v>
      </c>
      <c r="BT80" s="116">
        <f t="shared" si="45"/>
        <v>-213351.02937726435</v>
      </c>
      <c r="BU80" s="116">
        <f t="shared" si="45"/>
        <v>-213383.03523225663</v>
      </c>
      <c r="BV80" s="116">
        <f t="shared" si="43"/>
        <v>-213383.0352322571</v>
      </c>
      <c r="BX80" s="74">
        <f t="shared" si="38"/>
        <v>6717318</v>
      </c>
      <c r="BY80" s="74">
        <f t="shared" si="46"/>
        <v>6503862.4111000001</v>
      </c>
      <c r="BZ80" s="74">
        <f t="shared" si="46"/>
        <v>6290438.83306963</v>
      </c>
      <c r="CA80" s="74">
        <f t="shared" si="46"/>
        <v>6077066.4664557036</v>
      </c>
      <c r="CB80" s="74">
        <f t="shared" si="46"/>
        <v>5863694.0998417772</v>
      </c>
      <c r="CC80" s="74">
        <f t="shared" si="46"/>
        <v>5650343.0704645133</v>
      </c>
      <c r="CD80" s="74">
        <f t="shared" si="46"/>
        <v>5436960.0352322571</v>
      </c>
      <c r="CE80" s="74">
        <f t="shared" si="46"/>
        <v>5223577</v>
      </c>
      <c r="CG80" s="117">
        <f t="shared" si="40"/>
        <v>6717318</v>
      </c>
      <c r="CH80" s="117">
        <f t="shared" si="47"/>
        <v>6503862.4111000001</v>
      </c>
      <c r="CI80" s="117">
        <f t="shared" si="47"/>
        <v>6290438.83306963</v>
      </c>
      <c r="CJ80" s="117">
        <f t="shared" si="47"/>
        <v>6077066.4664557036</v>
      </c>
      <c r="CK80" s="117">
        <f t="shared" si="47"/>
        <v>5863694.0998417772</v>
      </c>
      <c r="CL80" s="117">
        <f t="shared" si="47"/>
        <v>5650343.0704645133</v>
      </c>
      <c r="CM80" s="117">
        <f t="shared" si="47"/>
        <v>5436960.0352322571</v>
      </c>
      <c r="CN80" s="117">
        <f t="shared" si="47"/>
        <v>5223577</v>
      </c>
    </row>
    <row r="81" spans="1:92" x14ac:dyDescent="0.2">
      <c r="A81" s="6" t="s">
        <v>183</v>
      </c>
      <c r="B81" s="6"/>
      <c r="C81" s="40"/>
      <c r="D81" s="40"/>
      <c r="E81" s="40"/>
      <c r="F81" s="2">
        <v>2</v>
      </c>
      <c r="G81">
        <v>0</v>
      </c>
      <c r="H81" s="6">
        <v>55</v>
      </c>
      <c r="I81" s="2" t="s">
        <v>242</v>
      </c>
      <c r="J81" s="60"/>
      <c r="K81" s="123">
        <v>282.54000000000002</v>
      </c>
      <c r="L81"/>
      <c r="M81" s="121">
        <v>69</v>
      </c>
      <c r="N81" s="64">
        <f t="shared" si="6"/>
        <v>20.7</v>
      </c>
      <c r="O81" s="64">
        <f t="shared" si="7"/>
        <v>169.52</v>
      </c>
      <c r="P81" s="64">
        <f t="shared" si="8"/>
        <v>0</v>
      </c>
      <c r="Q81" s="64">
        <f t="shared" si="9"/>
        <v>0</v>
      </c>
      <c r="R81" s="65">
        <f t="shared" si="10"/>
        <v>0.24</v>
      </c>
      <c r="S81" s="65">
        <f t="shared" si="11"/>
        <v>0</v>
      </c>
      <c r="T81" s="64">
        <f t="shared" si="12"/>
        <v>0</v>
      </c>
      <c r="U81" s="64">
        <f t="shared" si="13"/>
        <v>0</v>
      </c>
      <c r="V81" s="124">
        <v>3</v>
      </c>
      <c r="W81" s="64">
        <f t="shared" si="14"/>
        <v>0.75</v>
      </c>
      <c r="X81" s="27">
        <f t="shared" si="15"/>
        <v>20.7</v>
      </c>
      <c r="Y81" s="11">
        <f t="shared" si="16"/>
        <v>303.99</v>
      </c>
      <c r="Z81" s="61">
        <v>1144322515.3299999</v>
      </c>
      <c r="AA81" s="63">
        <v>3181</v>
      </c>
      <c r="AB81" s="27">
        <f t="shared" si="17"/>
        <v>359736.72</v>
      </c>
      <c r="AC81" s="10">
        <f t="shared" si="18"/>
        <v>1.305661</v>
      </c>
      <c r="AD81" s="63">
        <v>161354</v>
      </c>
      <c r="AE81" s="10">
        <f t="shared" si="19"/>
        <v>1.1101030000000001</v>
      </c>
      <c r="AF81" s="10">
        <f t="shared" si="20"/>
        <v>-0.24699399999999999</v>
      </c>
      <c r="AG81" s="66">
        <f t="shared" si="21"/>
        <v>0.01</v>
      </c>
      <c r="AH81" s="67">
        <f t="shared" si="22"/>
        <v>0</v>
      </c>
      <c r="AI81" s="68">
        <f t="shared" si="23"/>
        <v>0.01</v>
      </c>
      <c r="AJ81">
        <v>283</v>
      </c>
      <c r="AK81">
        <v>13</v>
      </c>
      <c r="AL81" s="26">
        <f t="shared" si="24"/>
        <v>367900</v>
      </c>
      <c r="AM81">
        <v>0</v>
      </c>
      <c r="AN81">
        <v>0</v>
      </c>
      <c r="AO81" s="26">
        <f t="shared" si="25"/>
        <v>0</v>
      </c>
      <c r="AP81" s="26">
        <f t="shared" si="26"/>
        <v>35035</v>
      </c>
      <c r="AQ81" s="26">
        <f t="shared" si="27"/>
        <v>402935</v>
      </c>
      <c r="AR81" s="69">
        <v>82025</v>
      </c>
      <c r="AS81" s="69">
        <f t="shared" si="42"/>
        <v>402935</v>
      </c>
      <c r="AT81" s="63">
        <v>400335</v>
      </c>
      <c r="AU81" s="26">
        <f t="shared" si="28"/>
        <v>2600</v>
      </c>
      <c r="AV81" s="70" t="str">
        <f t="shared" si="29"/>
        <v>Yes</v>
      </c>
      <c r="AW81" s="69">
        <f t="shared" si="30"/>
        <v>2600</v>
      </c>
      <c r="AX81" s="71">
        <f t="shared" si="31"/>
        <v>402935</v>
      </c>
      <c r="AY81" s="72">
        <f t="shared" si="32"/>
        <v>402935</v>
      </c>
      <c r="AZ81" s="115">
        <f t="shared" si="33"/>
        <v>2600</v>
      </c>
      <c r="BA81" s="115"/>
      <c r="BB81" s="115">
        <f t="shared" si="34"/>
        <v>12399.960182629007</v>
      </c>
      <c r="BC81" s="74"/>
      <c r="BD81" s="74"/>
      <c r="BE81" s="74">
        <f t="shared" si="35"/>
        <v>0</v>
      </c>
      <c r="BF81" s="74">
        <f t="shared" si="44"/>
        <v>0</v>
      </c>
      <c r="BG81" s="74">
        <f t="shared" si="44"/>
        <v>0</v>
      </c>
      <c r="BH81" s="74">
        <f t="shared" si="44"/>
        <v>0</v>
      </c>
      <c r="BI81" s="74">
        <f t="shared" si="44"/>
        <v>0</v>
      </c>
      <c r="BJ81" s="74">
        <f t="shared" si="44"/>
        <v>0</v>
      </c>
      <c r="BK81" s="74">
        <f t="shared" si="44"/>
        <v>0</v>
      </c>
      <c r="BL81" s="74">
        <f t="shared" si="44"/>
        <v>0</v>
      </c>
      <c r="BO81" s="116">
        <f t="shared" si="45"/>
        <v>0</v>
      </c>
      <c r="BP81" s="116">
        <f t="shared" si="45"/>
        <v>0</v>
      </c>
      <c r="BQ81" s="116">
        <f t="shared" si="45"/>
        <v>0</v>
      </c>
      <c r="BR81" s="116">
        <f t="shared" si="45"/>
        <v>0</v>
      </c>
      <c r="BS81" s="116">
        <f t="shared" si="45"/>
        <v>0</v>
      </c>
      <c r="BT81" s="116">
        <f t="shared" si="45"/>
        <v>0</v>
      </c>
      <c r="BU81" s="116">
        <f t="shared" si="45"/>
        <v>0</v>
      </c>
      <c r="BV81" s="116">
        <f t="shared" si="43"/>
        <v>0</v>
      </c>
      <c r="BX81" s="74">
        <f t="shared" si="38"/>
        <v>402935</v>
      </c>
      <c r="BY81" s="74">
        <f t="shared" si="46"/>
        <v>402935</v>
      </c>
      <c r="BZ81" s="74">
        <f t="shared" si="46"/>
        <v>402935</v>
      </c>
      <c r="CA81" s="74">
        <f t="shared" si="46"/>
        <v>402935</v>
      </c>
      <c r="CB81" s="74">
        <f t="shared" si="46"/>
        <v>402935</v>
      </c>
      <c r="CC81" s="74">
        <f t="shared" si="46"/>
        <v>402935</v>
      </c>
      <c r="CD81" s="74">
        <f t="shared" si="46"/>
        <v>402935</v>
      </c>
      <c r="CE81" s="74">
        <f t="shared" si="46"/>
        <v>402935</v>
      </c>
      <c r="CG81" s="117">
        <f t="shared" si="40"/>
        <v>402935</v>
      </c>
      <c r="CH81" s="117">
        <f t="shared" si="47"/>
        <v>402935</v>
      </c>
      <c r="CI81" s="117">
        <f t="shared" si="47"/>
        <v>402935</v>
      </c>
      <c r="CJ81" s="117">
        <f t="shared" si="47"/>
        <v>402935</v>
      </c>
      <c r="CK81" s="117">
        <f t="shared" si="47"/>
        <v>402935</v>
      </c>
      <c r="CL81" s="117">
        <f t="shared" si="47"/>
        <v>402935</v>
      </c>
      <c r="CM81" s="117">
        <f t="shared" si="47"/>
        <v>402935</v>
      </c>
      <c r="CN81" s="117">
        <f t="shared" si="47"/>
        <v>402935</v>
      </c>
    </row>
    <row r="82" spans="1:92" x14ac:dyDescent="0.2">
      <c r="A82" s="6" t="s">
        <v>185</v>
      </c>
      <c r="B82" s="6"/>
      <c r="C82" s="40"/>
      <c r="D82" s="40"/>
      <c r="E82" s="40"/>
      <c r="F82" s="2">
        <v>5</v>
      </c>
      <c r="G82">
        <v>0</v>
      </c>
      <c r="H82" s="6">
        <v>56</v>
      </c>
      <c r="I82" s="2" t="s">
        <v>243</v>
      </c>
      <c r="J82" s="60"/>
      <c r="K82" s="123">
        <v>1652.18</v>
      </c>
      <c r="L82"/>
      <c r="M82" s="121">
        <v>218</v>
      </c>
      <c r="N82" s="64">
        <f t="shared" si="6"/>
        <v>65.400000000000006</v>
      </c>
      <c r="O82" s="64">
        <f t="shared" si="7"/>
        <v>991.31</v>
      </c>
      <c r="P82" s="64">
        <f t="shared" si="8"/>
        <v>0</v>
      </c>
      <c r="Q82" s="64">
        <f t="shared" si="9"/>
        <v>0</v>
      </c>
      <c r="R82" s="65">
        <f t="shared" si="10"/>
        <v>0.13</v>
      </c>
      <c r="S82" s="65">
        <f t="shared" si="11"/>
        <v>0</v>
      </c>
      <c r="T82" s="64">
        <f t="shared" si="12"/>
        <v>0</v>
      </c>
      <c r="U82" s="64">
        <f t="shared" si="13"/>
        <v>0</v>
      </c>
      <c r="V82" s="124">
        <v>9</v>
      </c>
      <c r="W82" s="64">
        <f t="shared" si="14"/>
        <v>2.25</v>
      </c>
      <c r="X82" s="27">
        <f t="shared" si="15"/>
        <v>65.400000000000006</v>
      </c>
      <c r="Y82" s="11">
        <f t="shared" si="16"/>
        <v>1719.8300000000002</v>
      </c>
      <c r="Z82" s="61">
        <v>2118142741.6700001</v>
      </c>
      <c r="AA82" s="63">
        <v>11020</v>
      </c>
      <c r="AB82" s="27">
        <f t="shared" si="17"/>
        <v>192208.96</v>
      </c>
      <c r="AC82" s="10">
        <f t="shared" si="18"/>
        <v>0.69762000000000002</v>
      </c>
      <c r="AD82" s="63">
        <v>117476</v>
      </c>
      <c r="AE82" s="10">
        <f t="shared" si="19"/>
        <v>0.808226</v>
      </c>
      <c r="AF82" s="10">
        <f t="shared" si="20"/>
        <v>0.26919799999999999</v>
      </c>
      <c r="AG82" s="66">
        <f t="shared" si="21"/>
        <v>0.26919799999999999</v>
      </c>
      <c r="AH82" s="67">
        <f t="shared" si="22"/>
        <v>0</v>
      </c>
      <c r="AI82" s="68">
        <f t="shared" si="23"/>
        <v>0.26919799999999999</v>
      </c>
      <c r="AJ82">
        <v>0</v>
      </c>
      <c r="AK82">
        <v>0</v>
      </c>
      <c r="AL82" s="26">
        <f t="shared" si="24"/>
        <v>0</v>
      </c>
      <c r="AM82">
        <v>0</v>
      </c>
      <c r="AN82">
        <v>0</v>
      </c>
      <c r="AO82" s="26">
        <f t="shared" si="25"/>
        <v>0</v>
      </c>
      <c r="AP82" s="26">
        <f t="shared" si="26"/>
        <v>5335785</v>
      </c>
      <c r="AQ82" s="26">
        <f t="shared" si="27"/>
        <v>5335785</v>
      </c>
      <c r="AR82" s="69">
        <v>5510220</v>
      </c>
      <c r="AS82" s="69">
        <f t="shared" si="42"/>
        <v>5335785</v>
      </c>
      <c r="AT82" s="63">
        <v>5447238</v>
      </c>
      <c r="AU82" s="26">
        <f t="shared" si="28"/>
        <v>111453</v>
      </c>
      <c r="AV82" s="70" t="str">
        <f t="shared" si="29"/>
        <v>No</v>
      </c>
      <c r="AW82" s="69">
        <f t="shared" si="30"/>
        <v>0</v>
      </c>
      <c r="AX82" s="71">
        <f t="shared" si="31"/>
        <v>5447238</v>
      </c>
      <c r="AY82" s="72">
        <f t="shared" si="32"/>
        <v>5447238</v>
      </c>
      <c r="AZ82" s="115">
        <f t="shared" si="33"/>
        <v>0</v>
      </c>
      <c r="BA82" s="115"/>
      <c r="BB82" s="115">
        <f t="shared" si="34"/>
        <v>11996.901517994407</v>
      </c>
      <c r="BC82" s="74"/>
      <c r="BD82" s="74"/>
      <c r="BE82" s="74">
        <f t="shared" si="35"/>
        <v>-111453</v>
      </c>
      <c r="BF82" s="74">
        <f t="shared" si="44"/>
        <v>-111453</v>
      </c>
      <c r="BG82" s="74">
        <f t="shared" si="44"/>
        <v>-95526.366299999878</v>
      </c>
      <c r="BH82" s="74">
        <f t="shared" si="44"/>
        <v>-79602.12103778962</v>
      </c>
      <c r="BI82" s="74">
        <f t="shared" si="44"/>
        <v>-63681.696830231696</v>
      </c>
      <c r="BJ82" s="74">
        <f t="shared" si="44"/>
        <v>-47761.272622673772</v>
      </c>
      <c r="BK82" s="74">
        <f t="shared" si="44"/>
        <v>-31842.440457536839</v>
      </c>
      <c r="BL82" s="74">
        <f t="shared" si="44"/>
        <v>-15921.220228768885</v>
      </c>
      <c r="BO82" s="116">
        <f t="shared" si="45"/>
        <v>0</v>
      </c>
      <c r="BP82" s="116">
        <f t="shared" si="45"/>
        <v>-15926.6337</v>
      </c>
      <c r="BQ82" s="116">
        <f t="shared" si="45"/>
        <v>-15924.245262209979</v>
      </c>
      <c r="BR82" s="116">
        <f t="shared" si="45"/>
        <v>-15920.424207557924</v>
      </c>
      <c r="BS82" s="116">
        <f t="shared" si="45"/>
        <v>-15920.424207557924</v>
      </c>
      <c r="BT82" s="116">
        <f t="shared" si="45"/>
        <v>-15918.832165137168</v>
      </c>
      <c r="BU82" s="116">
        <f t="shared" si="45"/>
        <v>-15921.220228768419</v>
      </c>
      <c r="BV82" s="116">
        <f t="shared" si="43"/>
        <v>-15921.220228768885</v>
      </c>
      <c r="BX82" s="74">
        <f t="shared" si="38"/>
        <v>5447238</v>
      </c>
      <c r="BY82" s="74">
        <f t="shared" si="46"/>
        <v>5431311.3662999999</v>
      </c>
      <c r="BZ82" s="74">
        <f t="shared" si="46"/>
        <v>5415387.1210377896</v>
      </c>
      <c r="CA82" s="74">
        <f t="shared" si="46"/>
        <v>5399466.6968302317</v>
      </c>
      <c r="CB82" s="74">
        <f t="shared" si="46"/>
        <v>5383546.2726226738</v>
      </c>
      <c r="CC82" s="74">
        <f t="shared" si="46"/>
        <v>5367627.4404575368</v>
      </c>
      <c r="CD82" s="74">
        <f t="shared" si="46"/>
        <v>5351706.2202287689</v>
      </c>
      <c r="CE82" s="74">
        <f t="shared" si="46"/>
        <v>5335785</v>
      </c>
      <c r="CG82" s="117">
        <f t="shared" si="40"/>
        <v>5447238</v>
      </c>
      <c r="CH82" s="117">
        <f t="shared" si="47"/>
        <v>5431311.3662999999</v>
      </c>
      <c r="CI82" s="117">
        <f t="shared" si="47"/>
        <v>5415387.1210377896</v>
      </c>
      <c r="CJ82" s="117">
        <f t="shared" si="47"/>
        <v>5399466.6968302317</v>
      </c>
      <c r="CK82" s="117">
        <f t="shared" si="47"/>
        <v>5383546.2726226738</v>
      </c>
      <c r="CL82" s="117">
        <f t="shared" si="47"/>
        <v>5367627.4404575368</v>
      </c>
      <c r="CM82" s="117">
        <f t="shared" si="47"/>
        <v>5351706.2202287689</v>
      </c>
      <c r="CN82" s="117">
        <f t="shared" si="47"/>
        <v>5335785</v>
      </c>
    </row>
    <row r="83" spans="1:92" x14ac:dyDescent="0.2">
      <c r="A83" s="6" t="s">
        <v>185</v>
      </c>
      <c r="B83" s="6"/>
      <c r="C83" s="40"/>
      <c r="D83" s="40"/>
      <c r="E83" s="40"/>
      <c r="F83" s="2">
        <v>1</v>
      </c>
      <c r="G83">
        <v>0</v>
      </c>
      <c r="H83" s="6">
        <v>57</v>
      </c>
      <c r="I83" s="2" t="s">
        <v>244</v>
      </c>
      <c r="J83" s="60"/>
      <c r="K83" s="123">
        <v>8227.02</v>
      </c>
      <c r="L83"/>
      <c r="M83" s="121">
        <v>1672</v>
      </c>
      <c r="N83" s="64">
        <f t="shared" si="6"/>
        <v>501.6</v>
      </c>
      <c r="O83" s="64">
        <f t="shared" si="7"/>
        <v>4936.21</v>
      </c>
      <c r="P83" s="64">
        <f t="shared" si="8"/>
        <v>0</v>
      </c>
      <c r="Q83" s="64">
        <f t="shared" si="9"/>
        <v>0</v>
      </c>
      <c r="R83" s="65">
        <f t="shared" si="10"/>
        <v>0.2</v>
      </c>
      <c r="S83" s="65">
        <f t="shared" si="11"/>
        <v>0</v>
      </c>
      <c r="T83" s="64">
        <f t="shared" si="12"/>
        <v>0</v>
      </c>
      <c r="U83" s="64">
        <f t="shared" si="13"/>
        <v>0</v>
      </c>
      <c r="V83" s="124">
        <v>460</v>
      </c>
      <c r="W83" s="64">
        <f t="shared" si="14"/>
        <v>115</v>
      </c>
      <c r="X83" s="27">
        <f t="shared" si="15"/>
        <v>501.6</v>
      </c>
      <c r="Y83" s="11">
        <f t="shared" si="16"/>
        <v>8843.6200000000008</v>
      </c>
      <c r="Z83" s="61">
        <v>61250431640</v>
      </c>
      <c r="AA83" s="63">
        <v>63505</v>
      </c>
      <c r="AB83" s="27">
        <f t="shared" si="17"/>
        <v>964497.78</v>
      </c>
      <c r="AC83" s="10">
        <f t="shared" si="18"/>
        <v>3.5006339999999998</v>
      </c>
      <c r="AD83" s="63">
        <v>198458</v>
      </c>
      <c r="AE83" s="10">
        <f t="shared" si="19"/>
        <v>1.3653759999999999</v>
      </c>
      <c r="AF83" s="10">
        <f t="shared" si="20"/>
        <v>-1.8600570000000001</v>
      </c>
      <c r="AG83" s="66">
        <f t="shared" si="21"/>
        <v>0.01</v>
      </c>
      <c r="AH83" s="67">
        <f t="shared" si="22"/>
        <v>0</v>
      </c>
      <c r="AI83" s="68">
        <f t="shared" si="23"/>
        <v>0.01</v>
      </c>
      <c r="AJ83">
        <v>0</v>
      </c>
      <c r="AK83">
        <v>0</v>
      </c>
      <c r="AL83" s="26">
        <f t="shared" si="24"/>
        <v>0</v>
      </c>
      <c r="AM83">
        <v>0</v>
      </c>
      <c r="AN83">
        <v>0</v>
      </c>
      <c r="AO83" s="26">
        <f t="shared" si="25"/>
        <v>0</v>
      </c>
      <c r="AP83" s="26">
        <f t="shared" si="26"/>
        <v>1019227</v>
      </c>
      <c r="AQ83" s="26">
        <f t="shared" si="27"/>
        <v>1019227</v>
      </c>
      <c r="AR83" s="69">
        <v>136859</v>
      </c>
      <c r="AS83" s="69">
        <f t="shared" si="42"/>
        <v>1019227</v>
      </c>
      <c r="AT83" s="63">
        <v>1019227</v>
      </c>
      <c r="AU83" s="26">
        <f t="shared" si="28"/>
        <v>0</v>
      </c>
      <c r="AV83" s="70" t="str">
        <f t="shared" si="29"/>
        <v>No</v>
      </c>
      <c r="AW83" s="69">
        <f t="shared" si="30"/>
        <v>0</v>
      </c>
      <c r="AX83" s="71">
        <f t="shared" si="31"/>
        <v>1019227</v>
      </c>
      <c r="AY83" s="72">
        <f t="shared" si="32"/>
        <v>1019227</v>
      </c>
      <c r="AZ83" s="115">
        <f t="shared" si="33"/>
        <v>0</v>
      </c>
      <c r="BA83" s="115"/>
      <c r="BB83" s="115">
        <f t="shared" si="34"/>
        <v>12388.777528193685</v>
      </c>
      <c r="BC83" s="74"/>
      <c r="BD83" s="74"/>
      <c r="BE83" s="74">
        <f t="shared" si="35"/>
        <v>0</v>
      </c>
      <c r="BF83" s="74">
        <f t="shared" si="44"/>
        <v>0</v>
      </c>
      <c r="BG83" s="74">
        <f t="shared" si="44"/>
        <v>0</v>
      </c>
      <c r="BH83" s="74">
        <f t="shared" si="44"/>
        <v>0</v>
      </c>
      <c r="BI83" s="74">
        <f t="shared" si="44"/>
        <v>0</v>
      </c>
      <c r="BJ83" s="74">
        <f t="shared" si="44"/>
        <v>0</v>
      </c>
      <c r="BK83" s="74">
        <f t="shared" si="44"/>
        <v>0</v>
      </c>
      <c r="BL83" s="74">
        <f t="shared" si="44"/>
        <v>0</v>
      </c>
      <c r="BO83" s="116">
        <f t="shared" si="45"/>
        <v>0</v>
      </c>
      <c r="BP83" s="116">
        <f t="shared" si="45"/>
        <v>0</v>
      </c>
      <c r="BQ83" s="116">
        <f t="shared" si="45"/>
        <v>0</v>
      </c>
      <c r="BR83" s="116">
        <f t="shared" si="45"/>
        <v>0</v>
      </c>
      <c r="BS83" s="116">
        <f t="shared" si="45"/>
        <v>0</v>
      </c>
      <c r="BT83" s="116">
        <f t="shared" si="45"/>
        <v>0</v>
      </c>
      <c r="BU83" s="116">
        <f t="shared" si="45"/>
        <v>0</v>
      </c>
      <c r="BV83" s="116">
        <f t="shared" si="43"/>
        <v>0</v>
      </c>
      <c r="BX83" s="74">
        <f t="shared" si="38"/>
        <v>1019227</v>
      </c>
      <c r="BY83" s="74">
        <f t="shared" si="46"/>
        <v>1019227</v>
      </c>
      <c r="BZ83" s="74">
        <f t="shared" si="46"/>
        <v>1019227</v>
      </c>
      <c r="CA83" s="74">
        <f t="shared" si="46"/>
        <v>1019227</v>
      </c>
      <c r="CB83" s="74">
        <f t="shared" si="46"/>
        <v>1019227</v>
      </c>
      <c r="CC83" s="74">
        <f t="shared" si="46"/>
        <v>1019227</v>
      </c>
      <c r="CD83" s="74">
        <f t="shared" si="46"/>
        <v>1019227</v>
      </c>
      <c r="CE83" s="74">
        <f t="shared" si="46"/>
        <v>1019227</v>
      </c>
      <c r="CG83" s="117">
        <f t="shared" si="40"/>
        <v>1019227</v>
      </c>
      <c r="CH83" s="117">
        <f t="shared" si="47"/>
        <v>1019227</v>
      </c>
      <c r="CI83" s="117">
        <f t="shared" si="47"/>
        <v>1019227</v>
      </c>
      <c r="CJ83" s="117">
        <f t="shared" si="47"/>
        <v>1019227</v>
      </c>
      <c r="CK83" s="117">
        <f t="shared" si="47"/>
        <v>1019227</v>
      </c>
      <c r="CL83" s="117">
        <f t="shared" si="47"/>
        <v>1019227</v>
      </c>
      <c r="CM83" s="117">
        <f t="shared" si="47"/>
        <v>1019227</v>
      </c>
      <c r="CN83" s="117">
        <f t="shared" si="47"/>
        <v>1019227</v>
      </c>
    </row>
    <row r="84" spans="1:92" x14ac:dyDescent="0.2">
      <c r="A84" s="6" t="s">
        <v>207</v>
      </c>
      <c r="B84" s="6"/>
      <c r="C84" s="40"/>
      <c r="D84" s="40"/>
      <c r="E84" s="40"/>
      <c r="F84" s="2">
        <v>9</v>
      </c>
      <c r="G84">
        <v>36</v>
      </c>
      <c r="H84" s="6">
        <v>58</v>
      </c>
      <c r="I84" s="2" t="s">
        <v>245</v>
      </c>
      <c r="J84" s="60"/>
      <c r="K84" s="123">
        <v>1603.2</v>
      </c>
      <c r="L84"/>
      <c r="M84" s="121">
        <v>851</v>
      </c>
      <c r="N84" s="64">
        <f t="shared" si="6"/>
        <v>255.3</v>
      </c>
      <c r="O84" s="64">
        <f t="shared" si="7"/>
        <v>961.92</v>
      </c>
      <c r="P84" s="64">
        <f t="shared" si="8"/>
        <v>0</v>
      </c>
      <c r="Q84" s="64">
        <f t="shared" si="9"/>
        <v>0</v>
      </c>
      <c r="R84" s="65">
        <f t="shared" si="10"/>
        <v>0.53</v>
      </c>
      <c r="S84" s="65">
        <f t="shared" si="11"/>
        <v>0</v>
      </c>
      <c r="T84" s="64">
        <f t="shared" si="12"/>
        <v>0</v>
      </c>
      <c r="U84" s="64">
        <f t="shared" si="13"/>
        <v>0</v>
      </c>
      <c r="V84" s="124">
        <v>25</v>
      </c>
      <c r="W84" s="64">
        <f t="shared" si="14"/>
        <v>6.25</v>
      </c>
      <c r="X84" s="27">
        <f t="shared" si="15"/>
        <v>255.3</v>
      </c>
      <c r="Y84" s="11">
        <f t="shared" si="16"/>
        <v>1864.75</v>
      </c>
      <c r="Z84" s="61">
        <v>1593629393.6700001</v>
      </c>
      <c r="AA84" s="63">
        <v>11484</v>
      </c>
      <c r="AB84" s="27">
        <f t="shared" si="17"/>
        <v>138769.54</v>
      </c>
      <c r="AC84" s="10">
        <f t="shared" si="18"/>
        <v>0.50366299999999997</v>
      </c>
      <c r="AD84" s="63">
        <v>80694</v>
      </c>
      <c r="AE84" s="10">
        <f t="shared" si="19"/>
        <v>0.55516900000000002</v>
      </c>
      <c r="AF84" s="10">
        <f t="shared" si="20"/>
        <v>0.48088500000000001</v>
      </c>
      <c r="AG84" s="66">
        <f t="shared" si="21"/>
        <v>0.48088500000000001</v>
      </c>
      <c r="AH84" s="67">
        <f t="shared" si="22"/>
        <v>0</v>
      </c>
      <c r="AI84" s="68">
        <f t="shared" si="23"/>
        <v>0.48088500000000001</v>
      </c>
      <c r="AJ84">
        <v>0</v>
      </c>
      <c r="AK84">
        <v>0</v>
      </c>
      <c r="AL84" s="26">
        <f t="shared" si="24"/>
        <v>0</v>
      </c>
      <c r="AM84">
        <v>1</v>
      </c>
      <c r="AN84" s="118">
        <v>4</v>
      </c>
      <c r="AO84" s="26">
        <f t="shared" si="25"/>
        <v>400</v>
      </c>
      <c r="AP84" s="26">
        <f t="shared" si="26"/>
        <v>10334817</v>
      </c>
      <c r="AQ84" s="26">
        <f t="shared" si="27"/>
        <v>10335217</v>
      </c>
      <c r="AR84" s="69">
        <v>10775767</v>
      </c>
      <c r="AS84" s="69">
        <f t="shared" si="42"/>
        <v>10335217</v>
      </c>
      <c r="AT84" s="63">
        <v>10925151</v>
      </c>
      <c r="AU84" s="26">
        <f t="shared" si="28"/>
        <v>589934</v>
      </c>
      <c r="AV84" s="70" t="str">
        <f t="shared" si="29"/>
        <v>No</v>
      </c>
      <c r="AW84" s="69">
        <f t="shared" si="30"/>
        <v>0</v>
      </c>
      <c r="AX84" s="71">
        <f t="shared" si="31"/>
        <v>10925151</v>
      </c>
      <c r="AY84" s="72">
        <f t="shared" si="32"/>
        <v>10925151</v>
      </c>
      <c r="AZ84" s="115">
        <f t="shared" si="33"/>
        <v>0</v>
      </c>
      <c r="BA84" s="115"/>
      <c r="BB84" s="115">
        <f t="shared" si="34"/>
        <v>13405.216909930139</v>
      </c>
      <c r="BC84" s="74"/>
      <c r="BD84" s="74"/>
      <c r="BE84" s="74">
        <f t="shared" si="35"/>
        <v>-589934</v>
      </c>
      <c r="BF84" s="74">
        <f t="shared" si="44"/>
        <v>-589934</v>
      </c>
      <c r="BG84" s="74">
        <f t="shared" si="44"/>
        <v>-505632.43139999919</v>
      </c>
      <c r="BH84" s="74">
        <f t="shared" si="44"/>
        <v>-421343.50508561917</v>
      </c>
      <c r="BI84" s="74">
        <f t="shared" si="44"/>
        <v>-337074.80406849459</v>
      </c>
      <c r="BJ84" s="74">
        <f t="shared" si="44"/>
        <v>-252806.10305137187</v>
      </c>
      <c r="BK84" s="74">
        <f t="shared" si="44"/>
        <v>-168545.82890434936</v>
      </c>
      <c r="BL84" s="74">
        <f t="shared" si="44"/>
        <v>-84272.914452174678</v>
      </c>
      <c r="BO84" s="116">
        <f t="shared" si="45"/>
        <v>0</v>
      </c>
      <c r="BP84" s="116">
        <f t="shared" si="45"/>
        <v>-84301.568599999999</v>
      </c>
      <c r="BQ84" s="116">
        <f t="shared" si="45"/>
        <v>-84288.92631437986</v>
      </c>
      <c r="BR84" s="116">
        <f t="shared" si="45"/>
        <v>-84268.701017123836</v>
      </c>
      <c r="BS84" s="116">
        <f t="shared" si="45"/>
        <v>-84268.701017123647</v>
      </c>
      <c r="BT84" s="116">
        <f t="shared" si="45"/>
        <v>-84260.274147022239</v>
      </c>
      <c r="BU84" s="116">
        <f t="shared" si="45"/>
        <v>-84272.914452174678</v>
      </c>
      <c r="BV84" s="116">
        <f t="shared" si="43"/>
        <v>-84272.914452174678</v>
      </c>
      <c r="BX84" s="74">
        <f t="shared" si="38"/>
        <v>10925151</v>
      </c>
      <c r="BY84" s="74">
        <f t="shared" si="46"/>
        <v>10840849.431399999</v>
      </c>
      <c r="BZ84" s="74">
        <f t="shared" si="46"/>
        <v>10756560.505085619</v>
      </c>
      <c r="CA84" s="74">
        <f t="shared" si="46"/>
        <v>10672291.804068495</v>
      </c>
      <c r="CB84" s="74">
        <f t="shared" si="46"/>
        <v>10588023.103051372</v>
      </c>
      <c r="CC84" s="74">
        <f t="shared" si="46"/>
        <v>10503762.828904349</v>
      </c>
      <c r="CD84" s="74">
        <f t="shared" si="46"/>
        <v>10419489.914452175</v>
      </c>
      <c r="CE84" s="74">
        <f t="shared" si="46"/>
        <v>10335217</v>
      </c>
      <c r="CG84" s="117">
        <f t="shared" si="40"/>
        <v>10925151</v>
      </c>
      <c r="CH84" s="117">
        <f t="shared" si="47"/>
        <v>10840849.431399999</v>
      </c>
      <c r="CI84" s="117">
        <f t="shared" si="47"/>
        <v>10756560.505085619</v>
      </c>
      <c r="CJ84" s="117">
        <f t="shared" si="47"/>
        <v>10672291.804068495</v>
      </c>
      <c r="CK84" s="117">
        <f t="shared" si="47"/>
        <v>10588023.103051372</v>
      </c>
      <c r="CL84" s="117">
        <f t="shared" si="47"/>
        <v>10503762.828904349</v>
      </c>
      <c r="CM84" s="117">
        <f t="shared" si="47"/>
        <v>10419489.914452175</v>
      </c>
      <c r="CN84" s="117">
        <f t="shared" si="47"/>
        <v>10335217</v>
      </c>
    </row>
    <row r="85" spans="1:92" x14ac:dyDescent="0.2">
      <c r="A85" s="6" t="s">
        <v>194</v>
      </c>
      <c r="B85" s="6"/>
      <c r="C85" s="78">
        <v>1</v>
      </c>
      <c r="D85" s="78">
        <v>1</v>
      </c>
      <c r="E85" s="40"/>
      <c r="F85" s="2">
        <v>8</v>
      </c>
      <c r="G85">
        <v>0</v>
      </c>
      <c r="H85" s="6">
        <v>59</v>
      </c>
      <c r="I85" s="2" t="s">
        <v>246</v>
      </c>
      <c r="J85" s="60"/>
      <c r="K85" s="123">
        <v>4316.03</v>
      </c>
      <c r="L85"/>
      <c r="M85" s="121">
        <v>2888</v>
      </c>
      <c r="N85" s="64">
        <f t="shared" si="6"/>
        <v>866.4</v>
      </c>
      <c r="O85" s="64">
        <f t="shared" si="7"/>
        <v>2589.62</v>
      </c>
      <c r="P85" s="64">
        <f t="shared" si="8"/>
        <v>298.38000000000011</v>
      </c>
      <c r="Q85" s="64">
        <f t="shared" si="9"/>
        <v>44.76</v>
      </c>
      <c r="R85" s="65">
        <f t="shared" si="10"/>
        <v>0.67</v>
      </c>
      <c r="S85" s="65">
        <f t="shared" si="11"/>
        <v>7.0000000000000062E-2</v>
      </c>
      <c r="T85" s="64">
        <f t="shared" si="12"/>
        <v>302.12</v>
      </c>
      <c r="U85" s="64">
        <f t="shared" si="13"/>
        <v>45.32</v>
      </c>
      <c r="V85" s="124">
        <v>200</v>
      </c>
      <c r="W85" s="64">
        <f t="shared" si="14"/>
        <v>50</v>
      </c>
      <c r="X85" s="27">
        <f t="shared" si="15"/>
        <v>866.4</v>
      </c>
      <c r="Y85" s="11">
        <f t="shared" si="16"/>
        <v>5277.19</v>
      </c>
      <c r="Z85" s="61">
        <v>8418061572</v>
      </c>
      <c r="AA85" s="63">
        <v>38086</v>
      </c>
      <c r="AB85" s="27">
        <f t="shared" si="17"/>
        <v>221027.72</v>
      </c>
      <c r="AC85" s="10">
        <f t="shared" si="18"/>
        <v>0.80221799999999999</v>
      </c>
      <c r="AD85" s="63">
        <v>83547</v>
      </c>
      <c r="AE85" s="10">
        <f t="shared" si="19"/>
        <v>0.574797</v>
      </c>
      <c r="AF85" s="10">
        <f t="shared" si="20"/>
        <v>0.26600800000000002</v>
      </c>
      <c r="AG85" s="66">
        <f t="shared" si="21"/>
        <v>0.26600800000000002</v>
      </c>
      <c r="AH85" s="67">
        <f t="shared" si="22"/>
        <v>0</v>
      </c>
      <c r="AI85" s="68">
        <f t="shared" si="23"/>
        <v>0.26600800000000002</v>
      </c>
      <c r="AJ85">
        <v>0</v>
      </c>
      <c r="AK85">
        <v>0</v>
      </c>
      <c r="AL85" s="26">
        <f t="shared" si="24"/>
        <v>0</v>
      </c>
      <c r="AM85">
        <v>0</v>
      </c>
      <c r="AN85">
        <v>0</v>
      </c>
      <c r="AO85" s="26">
        <f t="shared" si="25"/>
        <v>0</v>
      </c>
      <c r="AP85" s="26">
        <f t="shared" si="26"/>
        <v>16178504</v>
      </c>
      <c r="AQ85" s="26">
        <f t="shared" si="27"/>
        <v>16178504</v>
      </c>
      <c r="AR85" s="69">
        <v>25040045</v>
      </c>
      <c r="AS85" s="69">
        <f t="shared" si="42"/>
        <v>25040045</v>
      </c>
      <c r="AT85" s="63">
        <v>25040045</v>
      </c>
      <c r="AU85" s="26">
        <f t="shared" si="28"/>
        <v>8861541</v>
      </c>
      <c r="AV85" s="70" t="str">
        <f t="shared" si="29"/>
        <v>No</v>
      </c>
      <c r="AW85" s="69">
        <f t="shared" si="30"/>
        <v>0</v>
      </c>
      <c r="AX85" s="71">
        <f t="shared" si="31"/>
        <v>25040045</v>
      </c>
      <c r="AY85" s="72">
        <f t="shared" si="32"/>
        <v>25040045</v>
      </c>
      <c r="AZ85" s="115">
        <f t="shared" si="33"/>
        <v>0</v>
      </c>
      <c r="BA85" s="115"/>
      <c r="BB85" s="115">
        <f t="shared" si="34"/>
        <v>14091.564412202881</v>
      </c>
      <c r="BC85" s="74"/>
      <c r="BD85" s="74"/>
      <c r="BE85" s="74">
        <f t="shared" si="35"/>
        <v>-8861541</v>
      </c>
      <c r="BF85" s="74">
        <f t="shared" si="44"/>
        <v>-8861541</v>
      </c>
      <c r="BG85" s="74">
        <f t="shared" si="44"/>
        <v>-8861541</v>
      </c>
      <c r="BH85" s="74">
        <f t="shared" si="44"/>
        <v>-8861541</v>
      </c>
      <c r="BI85" s="74">
        <f t="shared" si="44"/>
        <v>-8861541</v>
      </c>
      <c r="BJ85" s="74">
        <f t="shared" si="44"/>
        <v>-8861541</v>
      </c>
      <c r="BK85" s="74">
        <f t="shared" si="44"/>
        <v>-8861541</v>
      </c>
      <c r="BL85" s="74">
        <f t="shared" si="44"/>
        <v>-8861541</v>
      </c>
      <c r="BO85" s="116">
        <f t="shared" si="45"/>
        <v>0</v>
      </c>
      <c r="BP85" s="116">
        <f t="shared" si="45"/>
        <v>-1266314.2089</v>
      </c>
      <c r="BQ85" s="116">
        <f t="shared" si="45"/>
        <v>-1477218.8846999998</v>
      </c>
      <c r="BR85" s="116">
        <f t="shared" si="45"/>
        <v>-1772308.2000000002</v>
      </c>
      <c r="BS85" s="116">
        <f t="shared" si="45"/>
        <v>-2215385.25</v>
      </c>
      <c r="BT85" s="116">
        <f t="shared" si="45"/>
        <v>-2953551.6152999997</v>
      </c>
      <c r="BU85" s="116">
        <f t="shared" si="45"/>
        <v>-4430770.5</v>
      </c>
      <c r="BV85" s="116">
        <f t="shared" si="43"/>
        <v>-8861541</v>
      </c>
      <c r="BX85" s="74">
        <f t="shared" si="38"/>
        <v>25040045</v>
      </c>
      <c r="BY85" s="74">
        <f t="shared" si="46"/>
        <v>23773730.791099999</v>
      </c>
      <c r="BZ85" s="74">
        <f t="shared" si="46"/>
        <v>23562826.1153</v>
      </c>
      <c r="CA85" s="74">
        <f t="shared" si="46"/>
        <v>23267736.800000001</v>
      </c>
      <c r="CB85" s="74">
        <f t="shared" si="46"/>
        <v>22824659.75</v>
      </c>
      <c r="CC85" s="74">
        <f t="shared" si="46"/>
        <v>22086493.3847</v>
      </c>
      <c r="CD85" s="74">
        <f t="shared" si="46"/>
        <v>20609274.5</v>
      </c>
      <c r="CE85" s="74">
        <f t="shared" si="46"/>
        <v>16178504</v>
      </c>
      <c r="CG85" s="117">
        <f t="shared" si="40"/>
        <v>25040045</v>
      </c>
      <c r="CH85" s="117">
        <f t="shared" si="47"/>
        <v>25040045</v>
      </c>
      <c r="CI85" s="117">
        <f t="shared" si="47"/>
        <v>25040045</v>
      </c>
      <c r="CJ85" s="117">
        <f t="shared" si="47"/>
        <v>25040045</v>
      </c>
      <c r="CK85" s="117">
        <f t="shared" si="47"/>
        <v>25040045</v>
      </c>
      <c r="CL85" s="117">
        <f t="shared" si="47"/>
        <v>25040045</v>
      </c>
      <c r="CM85" s="117">
        <f t="shared" si="47"/>
        <v>25040045</v>
      </c>
      <c r="CN85" s="117">
        <f t="shared" si="47"/>
        <v>25040045</v>
      </c>
    </row>
    <row r="86" spans="1:92" x14ac:dyDescent="0.2">
      <c r="A86" s="6" t="s">
        <v>185</v>
      </c>
      <c r="B86" s="6"/>
      <c r="C86" s="40"/>
      <c r="D86" s="40"/>
      <c r="E86" s="40"/>
      <c r="F86" s="2">
        <v>2</v>
      </c>
      <c r="G86">
        <v>0</v>
      </c>
      <c r="H86" s="6">
        <v>60</v>
      </c>
      <c r="I86" s="2" t="s">
        <v>247</v>
      </c>
      <c r="J86" s="60"/>
      <c r="K86" s="123">
        <v>3063.46</v>
      </c>
      <c r="L86"/>
      <c r="M86" s="121">
        <v>447</v>
      </c>
      <c r="N86" s="64">
        <f t="shared" si="6"/>
        <v>134.1</v>
      </c>
      <c r="O86" s="64">
        <f t="shared" si="7"/>
        <v>1838.08</v>
      </c>
      <c r="P86" s="64">
        <f t="shared" si="8"/>
        <v>0</v>
      </c>
      <c r="Q86" s="64">
        <f t="shared" si="9"/>
        <v>0</v>
      </c>
      <c r="R86" s="65">
        <f t="shared" si="10"/>
        <v>0.15</v>
      </c>
      <c r="S86" s="65">
        <f t="shared" si="11"/>
        <v>0</v>
      </c>
      <c r="T86" s="64">
        <f t="shared" si="12"/>
        <v>0</v>
      </c>
      <c r="U86" s="64">
        <f t="shared" si="13"/>
        <v>0</v>
      </c>
      <c r="V86" s="124">
        <v>55</v>
      </c>
      <c r="W86" s="64">
        <f t="shared" si="14"/>
        <v>13.75</v>
      </c>
      <c r="X86" s="27">
        <f t="shared" si="15"/>
        <v>134.1</v>
      </c>
      <c r="Y86" s="11">
        <f t="shared" si="16"/>
        <v>3211.31</v>
      </c>
      <c r="Z86" s="61">
        <v>6403466343</v>
      </c>
      <c r="AA86" s="63">
        <v>22037</v>
      </c>
      <c r="AB86" s="27">
        <f t="shared" si="17"/>
        <v>290577.95</v>
      </c>
      <c r="AC86" s="10">
        <f t="shared" si="18"/>
        <v>1.0546500000000001</v>
      </c>
      <c r="AD86" s="63">
        <v>130036</v>
      </c>
      <c r="AE86" s="10">
        <f t="shared" si="19"/>
        <v>0.89463800000000004</v>
      </c>
      <c r="AF86" s="10">
        <f t="shared" si="20"/>
        <v>-6.646E-3</v>
      </c>
      <c r="AG86" s="66">
        <f t="shared" si="21"/>
        <v>0.01</v>
      </c>
      <c r="AH86" s="67">
        <f t="shared" si="22"/>
        <v>0</v>
      </c>
      <c r="AI86" s="68">
        <f t="shared" si="23"/>
        <v>0.01</v>
      </c>
      <c r="AJ86">
        <v>0</v>
      </c>
      <c r="AK86">
        <v>0</v>
      </c>
      <c r="AL86" s="26">
        <f t="shared" si="24"/>
        <v>0</v>
      </c>
      <c r="AM86">
        <v>0</v>
      </c>
      <c r="AN86">
        <v>0</v>
      </c>
      <c r="AO86" s="26">
        <f t="shared" si="25"/>
        <v>0</v>
      </c>
      <c r="AP86" s="26">
        <f t="shared" si="26"/>
        <v>370103</v>
      </c>
      <c r="AQ86" s="26">
        <f t="shared" si="27"/>
        <v>370103</v>
      </c>
      <c r="AR86" s="69">
        <v>2740394</v>
      </c>
      <c r="AS86" s="69">
        <f t="shared" si="42"/>
        <v>370103</v>
      </c>
      <c r="AT86" s="63">
        <v>1766084</v>
      </c>
      <c r="AU86" s="26">
        <f t="shared" si="28"/>
        <v>1395981</v>
      </c>
      <c r="AV86" s="70" t="str">
        <f t="shared" si="29"/>
        <v>No</v>
      </c>
      <c r="AW86" s="69">
        <f t="shared" si="30"/>
        <v>0</v>
      </c>
      <c r="AX86" s="71">
        <f t="shared" si="31"/>
        <v>1766084</v>
      </c>
      <c r="AY86" s="72">
        <f t="shared" si="32"/>
        <v>1766084</v>
      </c>
      <c r="AZ86" s="115">
        <f t="shared" si="33"/>
        <v>0</v>
      </c>
      <c r="BA86" s="115"/>
      <c r="BB86" s="115">
        <f t="shared" si="34"/>
        <v>12081.224416183009</v>
      </c>
      <c r="BC86" s="74"/>
      <c r="BD86" s="74"/>
      <c r="BE86" s="74">
        <f t="shared" si="35"/>
        <v>-1395981</v>
      </c>
      <c r="BF86" s="74">
        <f t="shared" si="44"/>
        <v>-1395981</v>
      </c>
      <c r="BG86" s="74">
        <f t="shared" si="44"/>
        <v>-1196495.3151</v>
      </c>
      <c r="BH86" s="74">
        <f t="shared" si="44"/>
        <v>-997039.54607282998</v>
      </c>
      <c r="BI86" s="74">
        <f t="shared" si="44"/>
        <v>-797631.63685826398</v>
      </c>
      <c r="BJ86" s="74">
        <f t="shared" si="44"/>
        <v>-598223.72764369799</v>
      </c>
      <c r="BK86" s="74">
        <f t="shared" si="44"/>
        <v>-398835.75922005344</v>
      </c>
      <c r="BL86" s="74">
        <f t="shared" si="44"/>
        <v>-199417.87961002672</v>
      </c>
      <c r="BO86" s="116">
        <f t="shared" si="45"/>
        <v>0</v>
      </c>
      <c r="BP86" s="116">
        <f t="shared" si="45"/>
        <v>-199485.68489999999</v>
      </c>
      <c r="BQ86" s="116">
        <f t="shared" si="45"/>
        <v>-199455.76902717</v>
      </c>
      <c r="BR86" s="116">
        <f t="shared" si="45"/>
        <v>-199407.909214566</v>
      </c>
      <c r="BS86" s="116">
        <f t="shared" si="45"/>
        <v>-199407.909214566</v>
      </c>
      <c r="BT86" s="116">
        <f t="shared" si="45"/>
        <v>-199387.96842364452</v>
      </c>
      <c r="BU86" s="116">
        <f t="shared" si="45"/>
        <v>-199417.87961002672</v>
      </c>
      <c r="BV86" s="116">
        <f t="shared" si="43"/>
        <v>-199417.87961002672</v>
      </c>
      <c r="BX86" s="74">
        <f t="shared" si="38"/>
        <v>1766084</v>
      </c>
      <c r="BY86" s="74">
        <f t="shared" si="46"/>
        <v>1566598.3151</v>
      </c>
      <c r="BZ86" s="74">
        <f t="shared" si="46"/>
        <v>1367142.54607283</v>
      </c>
      <c r="CA86" s="74">
        <f t="shared" si="46"/>
        <v>1167734.636858264</v>
      </c>
      <c r="CB86" s="74">
        <f t="shared" si="46"/>
        <v>968326.72764369799</v>
      </c>
      <c r="CC86" s="74">
        <f t="shared" si="46"/>
        <v>768938.75922005344</v>
      </c>
      <c r="CD86" s="74">
        <f t="shared" si="46"/>
        <v>569520.87961002672</v>
      </c>
      <c r="CE86" s="74">
        <f t="shared" si="46"/>
        <v>370103</v>
      </c>
      <c r="CG86" s="117">
        <f t="shared" si="40"/>
        <v>1766084</v>
      </c>
      <c r="CH86" s="117">
        <f t="shared" si="47"/>
        <v>1566598.3151</v>
      </c>
      <c r="CI86" s="117">
        <f t="shared" si="47"/>
        <v>1367142.54607283</v>
      </c>
      <c r="CJ86" s="117">
        <f t="shared" si="47"/>
        <v>1167734.636858264</v>
      </c>
      <c r="CK86" s="117">
        <f t="shared" si="47"/>
        <v>968326.72764369799</v>
      </c>
      <c r="CL86" s="117">
        <f t="shared" si="47"/>
        <v>768938.75922005344</v>
      </c>
      <c r="CM86" s="117">
        <f t="shared" si="47"/>
        <v>569520.87961002672</v>
      </c>
      <c r="CN86" s="117">
        <f t="shared" si="47"/>
        <v>370103</v>
      </c>
    </row>
    <row r="87" spans="1:92" x14ac:dyDescent="0.2">
      <c r="A87" s="6" t="s">
        <v>179</v>
      </c>
      <c r="B87" s="6"/>
      <c r="C87" s="40"/>
      <c r="D87" s="40"/>
      <c r="E87" s="40"/>
      <c r="F87" s="2">
        <v>4</v>
      </c>
      <c r="G87">
        <v>0</v>
      </c>
      <c r="H87" s="6">
        <v>61</v>
      </c>
      <c r="I87" s="2" t="s">
        <v>248</v>
      </c>
      <c r="J87" s="60"/>
      <c r="K87" s="123">
        <v>1015.11</v>
      </c>
      <c r="L87"/>
      <c r="M87" s="121">
        <v>181</v>
      </c>
      <c r="N87" s="64">
        <f t="shared" si="6"/>
        <v>54.3</v>
      </c>
      <c r="O87" s="64">
        <f t="shared" si="7"/>
        <v>609.07000000000005</v>
      </c>
      <c r="P87" s="64">
        <f t="shared" si="8"/>
        <v>0</v>
      </c>
      <c r="Q87" s="64">
        <f t="shared" si="9"/>
        <v>0</v>
      </c>
      <c r="R87" s="65">
        <f t="shared" si="10"/>
        <v>0.18</v>
      </c>
      <c r="S87" s="65">
        <f t="shared" si="11"/>
        <v>0</v>
      </c>
      <c r="T87" s="64">
        <f t="shared" si="12"/>
        <v>0</v>
      </c>
      <c r="U87" s="64">
        <f t="shared" si="13"/>
        <v>0</v>
      </c>
      <c r="V87" s="124">
        <v>5</v>
      </c>
      <c r="W87" s="64">
        <f t="shared" si="14"/>
        <v>1.25</v>
      </c>
      <c r="X87" s="27">
        <f t="shared" si="15"/>
        <v>54.3</v>
      </c>
      <c r="Y87" s="11">
        <f t="shared" si="16"/>
        <v>1070.6600000000001</v>
      </c>
      <c r="Z87" s="61">
        <v>1894859282</v>
      </c>
      <c r="AA87" s="63">
        <v>8562</v>
      </c>
      <c r="AB87" s="27">
        <f t="shared" si="17"/>
        <v>221310.36</v>
      </c>
      <c r="AC87" s="10">
        <f t="shared" si="18"/>
        <v>0.80324399999999996</v>
      </c>
      <c r="AD87" s="63">
        <v>115833</v>
      </c>
      <c r="AE87" s="10">
        <f t="shared" si="19"/>
        <v>0.79692200000000002</v>
      </c>
      <c r="AF87" s="10">
        <f t="shared" si="20"/>
        <v>0.198653</v>
      </c>
      <c r="AG87" s="66">
        <f t="shared" si="21"/>
        <v>0.198653</v>
      </c>
      <c r="AH87" s="67">
        <f t="shared" si="22"/>
        <v>0</v>
      </c>
      <c r="AI87" s="68">
        <f t="shared" si="23"/>
        <v>0.198653</v>
      </c>
      <c r="AJ87">
        <v>1018</v>
      </c>
      <c r="AK87">
        <v>13</v>
      </c>
      <c r="AL87" s="26">
        <f t="shared" si="24"/>
        <v>1323400</v>
      </c>
      <c r="AM87">
        <v>0</v>
      </c>
      <c r="AN87">
        <v>0</v>
      </c>
      <c r="AO87" s="26">
        <f t="shared" si="25"/>
        <v>0</v>
      </c>
      <c r="AP87" s="26">
        <f t="shared" si="26"/>
        <v>2451250</v>
      </c>
      <c r="AQ87" s="26">
        <f t="shared" si="27"/>
        <v>3774650</v>
      </c>
      <c r="AR87" s="69">
        <v>1971482</v>
      </c>
      <c r="AS87" s="69">
        <f t="shared" si="42"/>
        <v>3774650</v>
      </c>
      <c r="AT87" s="63">
        <v>3942046</v>
      </c>
      <c r="AU87" s="26">
        <f t="shared" si="28"/>
        <v>167396</v>
      </c>
      <c r="AV87" s="70" t="str">
        <f t="shared" si="29"/>
        <v>No</v>
      </c>
      <c r="AW87" s="69">
        <f t="shared" si="30"/>
        <v>0</v>
      </c>
      <c r="AX87" s="71">
        <f t="shared" si="31"/>
        <v>3942046</v>
      </c>
      <c r="AY87" s="72">
        <f t="shared" si="32"/>
        <v>3942046</v>
      </c>
      <c r="AZ87" s="115">
        <f t="shared" si="33"/>
        <v>0</v>
      </c>
      <c r="BA87" s="115"/>
      <c r="BB87" s="115">
        <f t="shared" si="34"/>
        <v>12155.68411305179</v>
      </c>
      <c r="BC87" s="74"/>
      <c r="BD87" s="74"/>
      <c r="BE87" s="74">
        <f t="shared" si="35"/>
        <v>-167396</v>
      </c>
      <c r="BF87" s="74">
        <f t="shared" si="44"/>
        <v>-167396</v>
      </c>
      <c r="BG87" s="74">
        <f t="shared" si="44"/>
        <v>-143475.11159999995</v>
      </c>
      <c r="BH87" s="74">
        <f t="shared" si="44"/>
        <v>-119557.81049627997</v>
      </c>
      <c r="BI87" s="74">
        <f t="shared" si="44"/>
        <v>-95646.248397023883</v>
      </c>
      <c r="BJ87" s="74">
        <f t="shared" si="44"/>
        <v>-71734.686297767796</v>
      </c>
      <c r="BK87" s="74">
        <f t="shared" si="44"/>
        <v>-47825.515354721807</v>
      </c>
      <c r="BL87" s="74">
        <f t="shared" si="44"/>
        <v>-23912.757677360903</v>
      </c>
      <c r="BO87" s="116">
        <f t="shared" si="45"/>
        <v>0</v>
      </c>
      <c r="BP87" s="116">
        <f t="shared" si="45"/>
        <v>-23920.8884</v>
      </c>
      <c r="BQ87" s="116">
        <f t="shared" si="45"/>
        <v>-23917.30110371999</v>
      </c>
      <c r="BR87" s="116">
        <f t="shared" si="45"/>
        <v>-23911.562099255996</v>
      </c>
      <c r="BS87" s="116">
        <f t="shared" si="45"/>
        <v>-23911.562099255971</v>
      </c>
      <c r="BT87" s="116">
        <f t="shared" si="45"/>
        <v>-23909.170943046007</v>
      </c>
      <c r="BU87" s="116">
        <f t="shared" si="45"/>
        <v>-23912.757677360903</v>
      </c>
      <c r="BV87" s="116">
        <f t="shared" si="43"/>
        <v>-23912.757677360903</v>
      </c>
      <c r="BX87" s="74">
        <f t="shared" si="38"/>
        <v>3942046</v>
      </c>
      <c r="BY87" s="74">
        <f t="shared" si="46"/>
        <v>3918125.1115999999</v>
      </c>
      <c r="BZ87" s="74">
        <f t="shared" si="46"/>
        <v>3894207.81049628</v>
      </c>
      <c r="CA87" s="74">
        <f t="shared" si="46"/>
        <v>3870296.2483970239</v>
      </c>
      <c r="CB87" s="74">
        <f t="shared" si="46"/>
        <v>3846384.6862977678</v>
      </c>
      <c r="CC87" s="74">
        <f t="shared" si="46"/>
        <v>3822475.5153547218</v>
      </c>
      <c r="CD87" s="74">
        <f t="shared" si="46"/>
        <v>3798562.7576773609</v>
      </c>
      <c r="CE87" s="74">
        <f t="shared" si="46"/>
        <v>3774650</v>
      </c>
      <c r="CG87" s="117">
        <f t="shared" si="40"/>
        <v>3942046</v>
      </c>
      <c r="CH87" s="117">
        <f t="shared" si="47"/>
        <v>3918125.1115999999</v>
      </c>
      <c r="CI87" s="117">
        <f t="shared" si="47"/>
        <v>3894207.81049628</v>
      </c>
      <c r="CJ87" s="117">
        <f t="shared" si="47"/>
        <v>3870296.2483970239</v>
      </c>
      <c r="CK87" s="117">
        <f t="shared" si="47"/>
        <v>3846384.6862977678</v>
      </c>
      <c r="CL87" s="117">
        <f t="shared" si="47"/>
        <v>3822475.5153547218</v>
      </c>
      <c r="CM87" s="117">
        <f t="shared" si="47"/>
        <v>3798562.7576773609</v>
      </c>
      <c r="CN87" s="117">
        <f t="shared" si="47"/>
        <v>3774650</v>
      </c>
    </row>
    <row r="88" spans="1:92" x14ac:dyDescent="0.2">
      <c r="A88" s="6" t="s">
        <v>194</v>
      </c>
      <c r="B88" s="6"/>
      <c r="C88" s="40">
        <v>1</v>
      </c>
      <c r="D88" s="40">
        <v>1</v>
      </c>
      <c r="E88" s="40"/>
      <c r="F88" s="2">
        <v>9</v>
      </c>
      <c r="G88">
        <v>18</v>
      </c>
      <c r="H88" s="6">
        <v>62</v>
      </c>
      <c r="I88" s="2" t="s">
        <v>249</v>
      </c>
      <c r="J88" s="60"/>
      <c r="K88" s="123">
        <v>6318.09</v>
      </c>
      <c r="L88"/>
      <c r="M88" s="121">
        <v>2928</v>
      </c>
      <c r="N88" s="64">
        <f t="shared" si="6"/>
        <v>878.4</v>
      </c>
      <c r="O88" s="64">
        <f t="shared" si="7"/>
        <v>3790.85</v>
      </c>
      <c r="P88" s="64">
        <f t="shared" si="8"/>
        <v>0</v>
      </c>
      <c r="Q88" s="64">
        <f t="shared" si="9"/>
        <v>0</v>
      </c>
      <c r="R88" s="65">
        <f t="shared" si="10"/>
        <v>0.46</v>
      </c>
      <c r="S88" s="65">
        <f t="shared" si="11"/>
        <v>0</v>
      </c>
      <c r="T88" s="64">
        <f t="shared" si="12"/>
        <v>0</v>
      </c>
      <c r="U88" s="64">
        <f t="shared" si="13"/>
        <v>0</v>
      </c>
      <c r="V88" s="124">
        <v>537</v>
      </c>
      <c r="W88" s="64">
        <f t="shared" si="14"/>
        <v>134.25</v>
      </c>
      <c r="X88" s="27">
        <f t="shared" si="15"/>
        <v>878.4</v>
      </c>
      <c r="Y88" s="11">
        <f t="shared" si="16"/>
        <v>7330.74</v>
      </c>
      <c r="Z88" s="61">
        <v>8700869635</v>
      </c>
      <c r="AA88" s="63">
        <v>60297</v>
      </c>
      <c r="AB88" s="27">
        <f t="shared" si="17"/>
        <v>144300.21</v>
      </c>
      <c r="AC88" s="10">
        <f t="shared" si="18"/>
        <v>0.52373599999999998</v>
      </c>
      <c r="AD88" s="63">
        <v>92176</v>
      </c>
      <c r="AE88" s="10">
        <f t="shared" si="19"/>
        <v>0.63416399999999995</v>
      </c>
      <c r="AF88" s="10">
        <f t="shared" si="20"/>
        <v>0.44313599999999997</v>
      </c>
      <c r="AG88" s="66">
        <f t="shared" si="21"/>
        <v>0.44313599999999997</v>
      </c>
      <c r="AH88" s="67">
        <f t="shared" si="22"/>
        <v>0.03</v>
      </c>
      <c r="AI88" s="68">
        <f t="shared" si="23"/>
        <v>0.473136</v>
      </c>
      <c r="AJ88">
        <v>0</v>
      </c>
      <c r="AK88">
        <v>0</v>
      </c>
      <c r="AL88" s="26">
        <f t="shared" si="24"/>
        <v>0</v>
      </c>
      <c r="AM88">
        <v>0</v>
      </c>
      <c r="AN88">
        <v>0</v>
      </c>
      <c r="AO88" s="26">
        <f t="shared" si="25"/>
        <v>0</v>
      </c>
      <c r="AP88" s="26">
        <f t="shared" si="26"/>
        <v>39973736</v>
      </c>
      <c r="AQ88" s="26">
        <f t="shared" si="27"/>
        <v>39973736</v>
      </c>
      <c r="AR88" s="69">
        <v>26945481</v>
      </c>
      <c r="AS88" s="69">
        <f t="shared" si="42"/>
        <v>42723021</v>
      </c>
      <c r="AT88" s="63">
        <v>42723021</v>
      </c>
      <c r="AU88" s="26">
        <f t="shared" si="28"/>
        <v>2749285</v>
      </c>
      <c r="AV88" s="70" t="str">
        <f t="shared" si="29"/>
        <v>No</v>
      </c>
      <c r="AW88" s="69">
        <f t="shared" si="30"/>
        <v>0</v>
      </c>
      <c r="AX88" s="71">
        <f t="shared" si="31"/>
        <v>42723021</v>
      </c>
      <c r="AY88" s="72">
        <f t="shared" si="32"/>
        <v>42723021</v>
      </c>
      <c r="AZ88" s="115">
        <f t="shared" si="33"/>
        <v>0</v>
      </c>
      <c r="BA88" s="115"/>
      <c r="BB88" s="115">
        <f t="shared" si="34"/>
        <v>13372.202437762046</v>
      </c>
      <c r="BC88" s="74"/>
      <c r="BD88" s="74"/>
      <c r="BE88" s="74">
        <f t="shared" si="35"/>
        <v>-2749285</v>
      </c>
      <c r="BF88" s="74">
        <f t="shared" si="44"/>
        <v>-2749285</v>
      </c>
      <c r="BG88" s="74">
        <f t="shared" si="44"/>
        <v>-2749285</v>
      </c>
      <c r="BH88" s="74">
        <f t="shared" si="44"/>
        <v>-2749285</v>
      </c>
      <c r="BI88" s="74">
        <f t="shared" si="44"/>
        <v>-2749285</v>
      </c>
      <c r="BJ88" s="74">
        <f t="shared" si="44"/>
        <v>-2749285</v>
      </c>
      <c r="BK88" s="74">
        <f t="shared" si="44"/>
        <v>-2749285</v>
      </c>
      <c r="BL88" s="74">
        <f t="shared" si="44"/>
        <v>-2749285</v>
      </c>
      <c r="BO88" s="116">
        <f t="shared" si="45"/>
        <v>0</v>
      </c>
      <c r="BP88" s="116">
        <f t="shared" si="45"/>
        <v>-392872.82650000002</v>
      </c>
      <c r="BQ88" s="116">
        <f t="shared" si="45"/>
        <v>-458305.80949999997</v>
      </c>
      <c r="BR88" s="116">
        <f t="shared" si="45"/>
        <v>-549857</v>
      </c>
      <c r="BS88" s="116">
        <f t="shared" si="45"/>
        <v>-687321.25</v>
      </c>
      <c r="BT88" s="116">
        <f t="shared" si="45"/>
        <v>-916336.69049999991</v>
      </c>
      <c r="BU88" s="116">
        <f t="shared" si="45"/>
        <v>-1374642.5</v>
      </c>
      <c r="BV88" s="116">
        <f t="shared" si="43"/>
        <v>-2749285</v>
      </c>
      <c r="BX88" s="74">
        <f t="shared" si="38"/>
        <v>42723021</v>
      </c>
      <c r="BY88" s="74">
        <f t="shared" si="46"/>
        <v>42330148.173500001</v>
      </c>
      <c r="BZ88" s="74">
        <f t="shared" si="46"/>
        <v>42264715.190499999</v>
      </c>
      <c r="CA88" s="74">
        <f t="shared" si="46"/>
        <v>42173164</v>
      </c>
      <c r="CB88" s="74">
        <f t="shared" si="46"/>
        <v>42035699.75</v>
      </c>
      <c r="CC88" s="74">
        <f t="shared" si="46"/>
        <v>41806684.309500001</v>
      </c>
      <c r="CD88" s="74">
        <f t="shared" si="46"/>
        <v>41348378.5</v>
      </c>
      <c r="CE88" s="74">
        <f t="shared" si="46"/>
        <v>39973736</v>
      </c>
      <c r="CG88" s="117">
        <f t="shared" si="40"/>
        <v>42723021</v>
      </c>
      <c r="CH88" s="117">
        <f t="shared" si="47"/>
        <v>42723021</v>
      </c>
      <c r="CI88" s="117">
        <f t="shared" si="47"/>
        <v>42723021</v>
      </c>
      <c r="CJ88" s="117">
        <f t="shared" si="47"/>
        <v>42723021</v>
      </c>
      <c r="CK88" s="117">
        <f t="shared" si="47"/>
        <v>42723021</v>
      </c>
      <c r="CL88" s="117">
        <f t="shared" si="47"/>
        <v>42723021</v>
      </c>
      <c r="CM88" s="117">
        <f t="shared" si="47"/>
        <v>42723021</v>
      </c>
      <c r="CN88" s="117">
        <f t="shared" si="47"/>
        <v>42723021</v>
      </c>
    </row>
    <row r="89" spans="1:92" x14ac:dyDescent="0.2">
      <c r="A89" s="6" t="s">
        <v>183</v>
      </c>
      <c r="B89" s="6"/>
      <c r="C89" s="40"/>
      <c r="D89" s="40"/>
      <c r="E89" s="40"/>
      <c r="F89" s="2">
        <v>7</v>
      </c>
      <c r="G89">
        <v>0</v>
      </c>
      <c r="H89" s="6">
        <v>63</v>
      </c>
      <c r="I89" s="2" t="s">
        <v>250</v>
      </c>
      <c r="J89" s="60"/>
      <c r="K89" s="123">
        <v>123.96</v>
      </c>
      <c r="L89"/>
      <c r="M89" s="121">
        <v>53</v>
      </c>
      <c r="N89" s="64">
        <f t="shared" si="6"/>
        <v>15.9</v>
      </c>
      <c r="O89" s="64">
        <f t="shared" si="7"/>
        <v>74.38</v>
      </c>
      <c r="P89" s="64">
        <f t="shared" si="8"/>
        <v>0</v>
      </c>
      <c r="Q89" s="64">
        <f t="shared" si="9"/>
        <v>0</v>
      </c>
      <c r="R89" s="65">
        <f t="shared" si="10"/>
        <v>0.43</v>
      </c>
      <c r="S89" s="65">
        <f t="shared" si="11"/>
        <v>0</v>
      </c>
      <c r="T89" s="64">
        <f t="shared" si="12"/>
        <v>0</v>
      </c>
      <c r="U89" s="64">
        <f t="shared" si="13"/>
        <v>0</v>
      </c>
      <c r="V89" s="124">
        <v>0</v>
      </c>
      <c r="W89" s="64">
        <f t="shared" si="14"/>
        <v>0</v>
      </c>
      <c r="X89" s="27">
        <f t="shared" si="15"/>
        <v>15.9</v>
      </c>
      <c r="Y89" s="11">
        <f t="shared" si="16"/>
        <v>139.85999999999999</v>
      </c>
      <c r="Z89" s="61">
        <v>313763460.32999998</v>
      </c>
      <c r="AA89" s="63">
        <v>1628</v>
      </c>
      <c r="AB89" s="27">
        <f t="shared" si="17"/>
        <v>192729.4</v>
      </c>
      <c r="AC89" s="10">
        <f t="shared" si="18"/>
        <v>0.69950900000000005</v>
      </c>
      <c r="AD89" s="63">
        <v>112344</v>
      </c>
      <c r="AE89" s="10">
        <f t="shared" si="19"/>
        <v>0.77291799999999999</v>
      </c>
      <c r="AF89" s="10">
        <f t="shared" si="20"/>
        <v>0.27846799999999999</v>
      </c>
      <c r="AG89" s="66">
        <f t="shared" si="21"/>
        <v>0.27846799999999999</v>
      </c>
      <c r="AH89" s="67">
        <f t="shared" si="22"/>
        <v>0</v>
      </c>
      <c r="AI89" s="68">
        <f t="shared" si="23"/>
        <v>0.27846799999999999</v>
      </c>
      <c r="AJ89">
        <v>42</v>
      </c>
      <c r="AK89">
        <v>6</v>
      </c>
      <c r="AL89" s="26">
        <f t="shared" si="24"/>
        <v>25200</v>
      </c>
      <c r="AM89">
        <v>0</v>
      </c>
      <c r="AN89">
        <v>0</v>
      </c>
      <c r="AO89" s="26">
        <f t="shared" si="25"/>
        <v>0</v>
      </c>
      <c r="AP89" s="26">
        <f t="shared" si="26"/>
        <v>448859</v>
      </c>
      <c r="AQ89" s="26">
        <f t="shared" si="27"/>
        <v>474059</v>
      </c>
      <c r="AR89" s="69">
        <v>1312383</v>
      </c>
      <c r="AS89" s="69">
        <f t="shared" si="42"/>
        <v>474059</v>
      </c>
      <c r="AT89" s="63">
        <v>1058408</v>
      </c>
      <c r="AU89" s="26">
        <f t="shared" si="28"/>
        <v>584349</v>
      </c>
      <c r="AV89" s="70" t="str">
        <f t="shared" si="29"/>
        <v>No</v>
      </c>
      <c r="AW89" s="69">
        <f t="shared" si="30"/>
        <v>0</v>
      </c>
      <c r="AX89" s="71">
        <f t="shared" si="31"/>
        <v>1058408</v>
      </c>
      <c r="AY89" s="72">
        <f t="shared" si="32"/>
        <v>1058408</v>
      </c>
      <c r="AZ89" s="115">
        <f t="shared" si="33"/>
        <v>0</v>
      </c>
      <c r="BA89" s="115"/>
      <c r="BB89" s="115">
        <f t="shared" si="34"/>
        <v>13003.279283639882</v>
      </c>
      <c r="BC89" s="74"/>
      <c r="BD89" s="74"/>
      <c r="BE89" s="74">
        <f t="shared" si="35"/>
        <v>-584349</v>
      </c>
      <c r="BF89" s="74">
        <f t="shared" si="44"/>
        <v>-584349</v>
      </c>
      <c r="BG89" s="74">
        <f t="shared" si="44"/>
        <v>-500845.52789999999</v>
      </c>
      <c r="BH89" s="74">
        <f t="shared" si="44"/>
        <v>-417354.57839906996</v>
      </c>
      <c r="BI89" s="74">
        <f t="shared" si="44"/>
        <v>-333883.66271925601</v>
      </c>
      <c r="BJ89" s="74">
        <f t="shared" si="44"/>
        <v>-250412.74703944195</v>
      </c>
      <c r="BK89" s="74">
        <f t="shared" si="44"/>
        <v>-166950.17845119594</v>
      </c>
      <c r="BL89" s="74">
        <f t="shared" si="44"/>
        <v>-83475.089225597912</v>
      </c>
      <c r="BO89" s="116">
        <f t="shared" si="45"/>
        <v>0</v>
      </c>
      <c r="BP89" s="116">
        <f t="shared" si="45"/>
        <v>-83503.472099999999</v>
      </c>
      <c r="BQ89" s="116">
        <f t="shared" si="45"/>
        <v>-83490.949500929986</v>
      </c>
      <c r="BR89" s="116">
        <f t="shared" si="45"/>
        <v>-83470.915679814003</v>
      </c>
      <c r="BS89" s="116">
        <f t="shared" si="45"/>
        <v>-83470.915679814003</v>
      </c>
      <c r="BT89" s="116">
        <f t="shared" si="45"/>
        <v>-83462.568588245995</v>
      </c>
      <c r="BU89" s="116">
        <f t="shared" si="45"/>
        <v>-83475.089225597971</v>
      </c>
      <c r="BV89" s="116">
        <f t="shared" si="43"/>
        <v>-83475.089225597912</v>
      </c>
      <c r="BX89" s="74">
        <f t="shared" si="38"/>
        <v>1058408</v>
      </c>
      <c r="BY89" s="74">
        <f t="shared" si="46"/>
        <v>974904.52789999999</v>
      </c>
      <c r="BZ89" s="74">
        <f t="shared" si="46"/>
        <v>891413.57839906996</v>
      </c>
      <c r="CA89" s="74">
        <f t="shared" si="46"/>
        <v>807942.66271925601</v>
      </c>
      <c r="CB89" s="74">
        <f t="shared" si="46"/>
        <v>724471.74703944195</v>
      </c>
      <c r="CC89" s="74">
        <f t="shared" si="46"/>
        <v>641009.17845119594</v>
      </c>
      <c r="CD89" s="74">
        <f t="shared" si="46"/>
        <v>557534.08922559791</v>
      </c>
      <c r="CE89" s="74">
        <f t="shared" si="46"/>
        <v>474059</v>
      </c>
      <c r="CG89" s="117">
        <f t="shared" si="40"/>
        <v>1058408</v>
      </c>
      <c r="CH89" s="117">
        <f t="shared" si="47"/>
        <v>974904.52789999999</v>
      </c>
      <c r="CI89" s="117">
        <f t="shared" si="47"/>
        <v>891413.57839906996</v>
      </c>
      <c r="CJ89" s="117">
        <f t="shared" si="47"/>
        <v>807942.66271925601</v>
      </c>
      <c r="CK89" s="117">
        <f t="shared" si="47"/>
        <v>724471.74703944195</v>
      </c>
      <c r="CL89" s="117">
        <f t="shared" si="47"/>
        <v>641009.17845119594</v>
      </c>
      <c r="CM89" s="117">
        <f t="shared" si="47"/>
        <v>557534.08922559791</v>
      </c>
      <c r="CN89" s="117">
        <f t="shared" si="47"/>
        <v>474059</v>
      </c>
    </row>
    <row r="90" spans="1:92" x14ac:dyDescent="0.2">
      <c r="A90" s="6" t="s">
        <v>199</v>
      </c>
      <c r="B90" s="6">
        <v>1</v>
      </c>
      <c r="C90" s="40">
        <v>1</v>
      </c>
      <c r="D90" s="40">
        <v>0</v>
      </c>
      <c r="E90" s="40">
        <v>1</v>
      </c>
      <c r="F90" s="2">
        <v>10</v>
      </c>
      <c r="G90">
        <v>1</v>
      </c>
      <c r="H90" s="6">
        <v>64</v>
      </c>
      <c r="I90" s="2" t="s">
        <v>251</v>
      </c>
      <c r="J90" s="60"/>
      <c r="K90" s="123">
        <v>18417.88</v>
      </c>
      <c r="L90"/>
      <c r="M90" s="121">
        <v>15868</v>
      </c>
      <c r="N90" s="64">
        <f t="shared" si="6"/>
        <v>4760.3999999999996</v>
      </c>
      <c r="O90" s="64">
        <f t="shared" si="7"/>
        <v>11050.73</v>
      </c>
      <c r="P90" s="64">
        <f t="shared" si="8"/>
        <v>4817.2700000000004</v>
      </c>
      <c r="Q90" s="64">
        <f t="shared" si="9"/>
        <v>722.59</v>
      </c>
      <c r="R90" s="65">
        <f t="shared" si="10"/>
        <v>0.86</v>
      </c>
      <c r="S90" s="65">
        <f t="shared" si="11"/>
        <v>0.26</v>
      </c>
      <c r="T90" s="64">
        <f t="shared" si="12"/>
        <v>4788.6499999999996</v>
      </c>
      <c r="U90" s="64">
        <f t="shared" si="13"/>
        <v>718.3</v>
      </c>
      <c r="V90" s="124">
        <v>5032</v>
      </c>
      <c r="W90" s="64">
        <f t="shared" si="14"/>
        <v>1258</v>
      </c>
      <c r="X90" s="27">
        <f t="shared" si="15"/>
        <v>4760.3999999999996</v>
      </c>
      <c r="Y90" s="11">
        <f t="shared" si="16"/>
        <v>25158.87</v>
      </c>
      <c r="Z90" s="61">
        <v>9038278007.6700001</v>
      </c>
      <c r="AA90" s="63">
        <v>119970</v>
      </c>
      <c r="AB90" s="27">
        <f t="shared" si="17"/>
        <v>75337.820000000007</v>
      </c>
      <c r="AC90" s="10">
        <f t="shared" si="18"/>
        <v>0.27343800000000001</v>
      </c>
      <c r="AD90" s="63">
        <v>45300</v>
      </c>
      <c r="AE90" s="10">
        <f t="shared" si="19"/>
        <v>0.31166100000000002</v>
      </c>
      <c r="AF90" s="10">
        <f t="shared" si="20"/>
        <v>0.71509500000000004</v>
      </c>
      <c r="AG90" s="66">
        <f t="shared" si="21"/>
        <v>0.71509500000000004</v>
      </c>
      <c r="AH90" s="67">
        <f t="shared" si="22"/>
        <v>0.06</v>
      </c>
      <c r="AI90" s="68">
        <f t="shared" si="23"/>
        <v>0.77509500000000009</v>
      </c>
      <c r="AJ90">
        <v>0</v>
      </c>
      <c r="AK90">
        <v>0</v>
      </c>
      <c r="AL90" s="26">
        <f t="shared" si="24"/>
        <v>0</v>
      </c>
      <c r="AM90">
        <v>0</v>
      </c>
      <c r="AN90">
        <v>0</v>
      </c>
      <c r="AO90" s="26">
        <f t="shared" si="25"/>
        <v>0</v>
      </c>
      <c r="AP90" s="26">
        <f t="shared" si="26"/>
        <v>224743428</v>
      </c>
      <c r="AQ90" s="26">
        <f t="shared" si="27"/>
        <v>224743428</v>
      </c>
      <c r="AR90" s="69">
        <v>200518244</v>
      </c>
      <c r="AS90" s="69">
        <f t="shared" si="42"/>
        <v>226674245</v>
      </c>
      <c r="AT90" s="63">
        <v>226674245</v>
      </c>
      <c r="AU90" s="26">
        <f t="shared" si="28"/>
        <v>1930817</v>
      </c>
      <c r="AV90" s="70" t="str">
        <f t="shared" si="29"/>
        <v>No</v>
      </c>
      <c r="AW90" s="69">
        <f t="shared" si="30"/>
        <v>0</v>
      </c>
      <c r="AX90" s="71">
        <f t="shared" si="31"/>
        <v>226674245</v>
      </c>
      <c r="AY90" s="72">
        <f t="shared" si="32"/>
        <v>226674245</v>
      </c>
      <c r="AZ90" s="115">
        <f t="shared" si="33"/>
        <v>0</v>
      </c>
      <c r="BA90" s="115"/>
      <c r="BB90" s="115">
        <f t="shared" si="34"/>
        <v>15743.178734468896</v>
      </c>
      <c r="BC90" s="74"/>
      <c r="BD90" s="74"/>
      <c r="BE90" s="74">
        <f t="shared" si="35"/>
        <v>-1930817</v>
      </c>
      <c r="BF90" s="74">
        <f t="shared" si="44"/>
        <v>-1930817</v>
      </c>
      <c r="BG90" s="74">
        <f t="shared" si="44"/>
        <v>-1930817</v>
      </c>
      <c r="BH90" s="74">
        <f t="shared" si="44"/>
        <v>-1930817</v>
      </c>
      <c r="BI90" s="74">
        <f t="shared" si="44"/>
        <v>-1930817</v>
      </c>
      <c r="BJ90" s="74">
        <f t="shared" si="44"/>
        <v>-1930817</v>
      </c>
      <c r="BK90" s="74">
        <f t="shared" si="44"/>
        <v>-1930817</v>
      </c>
      <c r="BL90" s="74">
        <f t="shared" si="44"/>
        <v>-1930817</v>
      </c>
      <c r="BO90" s="116">
        <f t="shared" si="45"/>
        <v>0</v>
      </c>
      <c r="BP90" s="116">
        <f t="shared" si="45"/>
        <v>-275913.74930000002</v>
      </c>
      <c r="BQ90" s="116">
        <f t="shared" si="45"/>
        <v>-321867.19389999995</v>
      </c>
      <c r="BR90" s="116">
        <f t="shared" si="45"/>
        <v>-386163.4</v>
      </c>
      <c r="BS90" s="116">
        <f t="shared" si="45"/>
        <v>-482704.25</v>
      </c>
      <c r="BT90" s="116">
        <f t="shared" si="45"/>
        <v>-643541.30609999993</v>
      </c>
      <c r="BU90" s="116">
        <f t="shared" si="45"/>
        <v>-965408.5</v>
      </c>
      <c r="BV90" s="116">
        <f t="shared" si="43"/>
        <v>-1930817</v>
      </c>
      <c r="BX90" s="74">
        <f t="shared" si="38"/>
        <v>226674245</v>
      </c>
      <c r="BY90" s="74">
        <f t="shared" si="46"/>
        <v>226398331.2507</v>
      </c>
      <c r="BZ90" s="74">
        <f t="shared" si="46"/>
        <v>226352377.80610001</v>
      </c>
      <c r="CA90" s="74">
        <f t="shared" si="46"/>
        <v>226288081.59999999</v>
      </c>
      <c r="CB90" s="74">
        <f t="shared" si="46"/>
        <v>226191540.75</v>
      </c>
      <c r="CC90" s="74">
        <f t="shared" si="46"/>
        <v>226030703.69389999</v>
      </c>
      <c r="CD90" s="74">
        <f t="shared" si="46"/>
        <v>225708836.5</v>
      </c>
      <c r="CE90" s="74">
        <f t="shared" si="46"/>
        <v>224743428</v>
      </c>
      <c r="CG90" s="117">
        <f t="shared" si="40"/>
        <v>226674245</v>
      </c>
      <c r="CH90" s="117">
        <f t="shared" si="47"/>
        <v>226674245</v>
      </c>
      <c r="CI90" s="117">
        <f t="shared" si="47"/>
        <v>226674245</v>
      </c>
      <c r="CJ90" s="117">
        <f t="shared" si="47"/>
        <v>226674245</v>
      </c>
      <c r="CK90" s="117">
        <f t="shared" si="47"/>
        <v>226674245</v>
      </c>
      <c r="CL90" s="117">
        <f t="shared" si="47"/>
        <v>226674245</v>
      </c>
      <c r="CM90" s="117">
        <f t="shared" si="47"/>
        <v>226674245</v>
      </c>
      <c r="CN90" s="117">
        <f t="shared" si="47"/>
        <v>226674245</v>
      </c>
    </row>
    <row r="91" spans="1:92" x14ac:dyDescent="0.2">
      <c r="A91" s="6" t="s">
        <v>183</v>
      </c>
      <c r="B91" s="6"/>
      <c r="C91" s="40"/>
      <c r="D91" s="40"/>
      <c r="E91" s="40"/>
      <c r="F91" s="2">
        <v>6</v>
      </c>
      <c r="G91">
        <v>0</v>
      </c>
      <c r="H91" s="6">
        <v>65</v>
      </c>
      <c r="I91" s="2" t="s">
        <v>252</v>
      </c>
      <c r="J91" s="60"/>
      <c r="K91" s="123">
        <v>183.63</v>
      </c>
      <c r="L91"/>
      <c r="M91" s="121">
        <v>31</v>
      </c>
      <c r="N91" s="64">
        <f t="shared" ref="N91:N154" si="48">ROUND(M91*0.3,2)</f>
        <v>9.3000000000000007</v>
      </c>
      <c r="O91" s="64">
        <f t="shared" ref="O91:O154" si="49">ROUND(K91*0.6,2)</f>
        <v>110.18</v>
      </c>
      <c r="P91" s="64">
        <f t="shared" ref="P91:P154" si="50">MAX(M91-O91,0)</f>
        <v>0</v>
      </c>
      <c r="Q91" s="64">
        <f t="shared" ref="Q91:Q154" si="51">ROUND(P91*0.15,2)</f>
        <v>0</v>
      </c>
      <c r="R91" s="65">
        <f t="shared" ref="R91:R154" si="52">ROUND(M91/K91,2)</f>
        <v>0.17</v>
      </c>
      <c r="S91" s="65">
        <f t="shared" ref="S91:S154" si="53">IF(R91&gt;0.6,+R91-0.6,0)</f>
        <v>0</v>
      </c>
      <c r="T91" s="64">
        <f t="shared" ref="T91:T154" si="54">ROUND(S91*K91,2)</f>
        <v>0</v>
      </c>
      <c r="U91" s="64">
        <f t="shared" ref="U91:U154" si="55">ROUND(T91*0.15,2)</f>
        <v>0</v>
      </c>
      <c r="V91" s="124">
        <v>0</v>
      </c>
      <c r="W91" s="64">
        <f t="shared" ref="W91:W154" si="56">ROUND(V91*0.25,2)</f>
        <v>0</v>
      </c>
      <c r="X91" s="27">
        <f t="shared" ref="X91:X154" si="57">ROUND(M91*$X$2,2)</f>
        <v>9.3000000000000007</v>
      </c>
      <c r="Y91" s="11">
        <f t="shared" ref="Y91:Y154" si="58">+K91+N91+Q91+W91</f>
        <v>192.93</v>
      </c>
      <c r="Z91" s="61">
        <v>424468737.32999998</v>
      </c>
      <c r="AA91" s="63">
        <v>1881</v>
      </c>
      <c r="AB91" s="27">
        <f t="shared" ref="AB91:AB154" si="59">ROUND(Z91/AA91,2)</f>
        <v>225661.21</v>
      </c>
      <c r="AC91" s="10">
        <f t="shared" ref="AC91:AC154" si="60">(ROUND(AB91/$AC$21,6))</f>
        <v>0.81903499999999996</v>
      </c>
      <c r="AD91" s="63">
        <v>117109</v>
      </c>
      <c r="AE91" s="10">
        <f t="shared" ref="AE91:AE154" si="61">(ROUND(AD91/$AE$21,6))</f>
        <v>0.805701</v>
      </c>
      <c r="AF91" s="10">
        <f t="shared" ref="AF91:AF154" si="62">ROUND(1-((AC91*$L$4)+(AE91*$L$5)),6)</f>
        <v>0.18496499999999999</v>
      </c>
      <c r="AG91" s="66">
        <f t="shared" ref="AG91:AG154" si="63">IF(OR(B91=1,C91=1),MAX($L$7,AF91),MAX($L$6,AF91))</f>
        <v>0.18496499999999999</v>
      </c>
      <c r="AH91" s="67">
        <f t="shared" ref="AH91:AH154" si="64">IF(G91&gt;=1,IF(G91&lt;=5,0.06,IF(G91&lt;=10,0.05,IF(G91&lt;=15,0.04,IF(G91&lt;=19,0.03,0)))),0)</f>
        <v>0</v>
      </c>
      <c r="AI91" s="68">
        <f t="shared" ref="AI91:AI154" si="65">+AH91+AG91</f>
        <v>0.18496499999999999</v>
      </c>
      <c r="AJ91">
        <v>0</v>
      </c>
      <c r="AK91">
        <v>0</v>
      </c>
      <c r="AL91" s="26">
        <f t="shared" ref="AL91:AL154" si="66">ROUND(AJ91*AK91*100,0)</f>
        <v>0</v>
      </c>
      <c r="AM91">
        <v>0</v>
      </c>
      <c r="AN91">
        <v>0</v>
      </c>
      <c r="AO91" s="26">
        <f t="shared" ref="AO91:AO154" si="67">ROUND(AM91*AN91*100,0)</f>
        <v>0</v>
      </c>
      <c r="AP91" s="26">
        <f t="shared" ref="AP91:AP154" si="68">ROUND(Y91*AI91*$AP$21,0)</f>
        <v>411273</v>
      </c>
      <c r="AQ91" s="26">
        <f t="shared" ref="AQ91:AQ154" si="69">SUM(AL91+AO91+AP91)</f>
        <v>411273</v>
      </c>
      <c r="AR91" s="69">
        <v>1327652</v>
      </c>
      <c r="AS91" s="69">
        <f t="shared" si="42"/>
        <v>411273</v>
      </c>
      <c r="AT91" s="63">
        <v>1071722</v>
      </c>
      <c r="AU91" s="26">
        <f t="shared" ref="AU91:AU154" si="70">ABS(AQ91-AT91)</f>
        <v>660449</v>
      </c>
      <c r="AV91" s="70" t="str">
        <f t="shared" ref="AV91:AV154" si="71">IF(AQ91&gt;AT91,"Yes","No")</f>
        <v>No</v>
      </c>
      <c r="AW91" s="69">
        <f t="shared" ref="AW91:AW154" si="72">IF(AV91="Yes",+AU91*$L$9,+AU91*$L$10)</f>
        <v>0</v>
      </c>
      <c r="AX91" s="71">
        <f t="shared" ref="AX91:AX154" si="73">IF(AV91="Yes",AT91+AW91,AT91- AW91)</f>
        <v>1071722</v>
      </c>
      <c r="AY91" s="72">
        <f t="shared" ref="AY91:AY154" si="74">IF(C91=1,MAX(AX91,AR91,AT91),AX91)</f>
        <v>1071722</v>
      </c>
      <c r="AZ91" s="115">
        <f t="shared" ref="AZ91:AZ154" si="75">AY91-AT91</f>
        <v>0</v>
      </c>
      <c r="BA91" s="115"/>
      <c r="BB91" s="115">
        <f t="shared" ref="BB91:BB154" si="76">$L$8*Y91/K91</f>
        <v>12108.687305995752</v>
      </c>
      <c r="BC91" s="74"/>
      <c r="BD91" s="74"/>
      <c r="BE91" s="74">
        <f t="shared" ref="BE91:BE154" si="77">$AQ91-AY91</f>
        <v>-660449</v>
      </c>
      <c r="BF91" s="74">
        <f t="shared" ref="BF91:BL122" si="78">$AQ91-CG91</f>
        <v>-660449</v>
      </c>
      <c r="BG91" s="74">
        <f t="shared" si="78"/>
        <v>-566070.83790000004</v>
      </c>
      <c r="BH91" s="74">
        <f t="shared" si="78"/>
        <v>-471706.82922207005</v>
      </c>
      <c r="BI91" s="74">
        <f t="shared" si="78"/>
        <v>-377365.46337765607</v>
      </c>
      <c r="BJ91" s="74">
        <f t="shared" si="78"/>
        <v>-283024.09753324208</v>
      </c>
      <c r="BK91" s="74">
        <f t="shared" si="78"/>
        <v>-188692.16582541249</v>
      </c>
      <c r="BL91" s="74">
        <f t="shared" si="78"/>
        <v>-94346.082912706246</v>
      </c>
      <c r="BO91" s="116">
        <f t="shared" ref="BO91:BV122" si="79">BE91*BO$16</f>
        <v>0</v>
      </c>
      <c r="BP91" s="116">
        <f t="shared" si="79"/>
        <v>-94378.162100000001</v>
      </c>
      <c r="BQ91" s="116">
        <f t="shared" si="79"/>
        <v>-94364.008677930004</v>
      </c>
      <c r="BR91" s="116">
        <f t="shared" si="79"/>
        <v>-94341.365844414016</v>
      </c>
      <c r="BS91" s="116">
        <f t="shared" si="79"/>
        <v>-94341.365844414016</v>
      </c>
      <c r="BT91" s="116">
        <f t="shared" si="79"/>
        <v>-94331.931707829586</v>
      </c>
      <c r="BU91" s="116">
        <f t="shared" si="79"/>
        <v>-94346.082912706246</v>
      </c>
      <c r="BV91" s="116">
        <f t="shared" si="43"/>
        <v>-94346.082912706246</v>
      </c>
      <c r="BX91" s="74">
        <f t="shared" ref="BX91:BX154" si="80">AY91+BO91</f>
        <v>1071722</v>
      </c>
      <c r="BY91" s="74">
        <f t="shared" ref="BY91:CE122" si="81">CG91+BP91</f>
        <v>977343.83790000004</v>
      </c>
      <c r="BZ91" s="74">
        <f t="shared" si="81"/>
        <v>882979.82922207005</v>
      </c>
      <c r="CA91" s="74">
        <f t="shared" si="81"/>
        <v>788638.46337765607</v>
      </c>
      <c r="CB91" s="74">
        <f t="shared" si="81"/>
        <v>694297.09753324208</v>
      </c>
      <c r="CC91" s="74">
        <f t="shared" si="81"/>
        <v>599965.16582541249</v>
      </c>
      <c r="CD91" s="74">
        <f t="shared" si="81"/>
        <v>505619.08291270625</v>
      </c>
      <c r="CE91" s="74">
        <f t="shared" si="81"/>
        <v>411273</v>
      </c>
      <c r="CG91" s="117">
        <f t="shared" ref="CG91:CG154" si="82">IF(OR($C91=1,$B91=1),MAX(BX91,AY91,$AR91),BX91)</f>
        <v>1071722</v>
      </c>
      <c r="CH91" s="117">
        <f t="shared" ref="CH91:CN122" si="83">IF(OR($C91=1,$B91=1),MAX(BY91,CG91,$AR91),BY91)</f>
        <v>977343.83790000004</v>
      </c>
      <c r="CI91" s="117">
        <f t="shared" si="83"/>
        <v>882979.82922207005</v>
      </c>
      <c r="CJ91" s="117">
        <f t="shared" si="83"/>
        <v>788638.46337765607</v>
      </c>
      <c r="CK91" s="117">
        <f t="shared" si="83"/>
        <v>694297.09753324208</v>
      </c>
      <c r="CL91" s="117">
        <f t="shared" si="83"/>
        <v>599965.16582541249</v>
      </c>
      <c r="CM91" s="117">
        <f t="shared" si="83"/>
        <v>505619.08291270625</v>
      </c>
      <c r="CN91" s="117">
        <f t="shared" si="83"/>
        <v>411273</v>
      </c>
    </row>
    <row r="92" spans="1:92" x14ac:dyDescent="0.2">
      <c r="A92" s="6" t="s">
        <v>179</v>
      </c>
      <c r="B92" s="6"/>
      <c r="C92" s="40"/>
      <c r="D92" s="40"/>
      <c r="E92" s="40"/>
      <c r="F92" s="2">
        <v>5</v>
      </c>
      <c r="G92">
        <v>0</v>
      </c>
      <c r="H92" s="6">
        <v>66</v>
      </c>
      <c r="I92" s="2" t="s">
        <v>253</v>
      </c>
      <c r="J92" s="60"/>
      <c r="K92" s="123">
        <v>701.64</v>
      </c>
      <c r="L92"/>
      <c r="M92" s="121">
        <v>160</v>
      </c>
      <c r="N92" s="64">
        <f t="shared" si="48"/>
        <v>48</v>
      </c>
      <c r="O92" s="64">
        <f t="shared" si="49"/>
        <v>420.98</v>
      </c>
      <c r="P92" s="64">
        <f t="shared" si="50"/>
        <v>0</v>
      </c>
      <c r="Q92" s="64">
        <f t="shared" si="51"/>
        <v>0</v>
      </c>
      <c r="R92" s="65">
        <f t="shared" si="52"/>
        <v>0.23</v>
      </c>
      <c r="S92" s="65">
        <f t="shared" si="53"/>
        <v>0</v>
      </c>
      <c r="T92" s="64">
        <f t="shared" si="54"/>
        <v>0</v>
      </c>
      <c r="U92" s="64">
        <f t="shared" si="55"/>
        <v>0</v>
      </c>
      <c r="V92" s="124">
        <v>6</v>
      </c>
      <c r="W92" s="64">
        <f t="shared" si="56"/>
        <v>1.5</v>
      </c>
      <c r="X92" s="27">
        <f t="shared" si="57"/>
        <v>48</v>
      </c>
      <c r="Y92" s="11">
        <f t="shared" si="58"/>
        <v>751.14</v>
      </c>
      <c r="Z92" s="61">
        <v>1174120768</v>
      </c>
      <c r="AA92" s="63">
        <v>5529</v>
      </c>
      <c r="AB92" s="27">
        <f t="shared" si="59"/>
        <v>212356.8</v>
      </c>
      <c r="AC92" s="10">
        <f t="shared" si="60"/>
        <v>0.77074699999999996</v>
      </c>
      <c r="AD92" s="63">
        <v>107440</v>
      </c>
      <c r="AE92" s="10">
        <f t="shared" si="61"/>
        <v>0.73917900000000003</v>
      </c>
      <c r="AF92" s="10">
        <f t="shared" si="62"/>
        <v>0.23872299999999999</v>
      </c>
      <c r="AG92" s="66">
        <f t="shared" si="63"/>
        <v>0.23872299999999999</v>
      </c>
      <c r="AH92" s="67">
        <f t="shared" si="64"/>
        <v>0</v>
      </c>
      <c r="AI92" s="68">
        <f t="shared" si="65"/>
        <v>0.23872299999999999</v>
      </c>
      <c r="AJ92">
        <v>674</v>
      </c>
      <c r="AK92">
        <v>13</v>
      </c>
      <c r="AL92" s="26">
        <f t="shared" si="66"/>
        <v>876200</v>
      </c>
      <c r="AM92">
        <v>0</v>
      </c>
      <c r="AN92">
        <v>0</v>
      </c>
      <c r="AO92" s="26">
        <f t="shared" si="67"/>
        <v>0</v>
      </c>
      <c r="AP92" s="26">
        <f t="shared" si="68"/>
        <v>2066598</v>
      </c>
      <c r="AQ92" s="26">
        <f t="shared" si="69"/>
        <v>2942798</v>
      </c>
      <c r="AR92" s="69">
        <v>2708774</v>
      </c>
      <c r="AS92" s="69">
        <f t="shared" si="42"/>
        <v>2942798</v>
      </c>
      <c r="AT92" s="63">
        <v>2889911</v>
      </c>
      <c r="AU92" s="26">
        <f t="shared" si="70"/>
        <v>52887</v>
      </c>
      <c r="AV92" s="70" t="str">
        <f t="shared" si="71"/>
        <v>Yes</v>
      </c>
      <c r="AW92" s="69">
        <f t="shared" si="72"/>
        <v>52887</v>
      </c>
      <c r="AX92" s="71">
        <f t="shared" si="73"/>
        <v>2942798</v>
      </c>
      <c r="AY92" s="72">
        <f t="shared" si="74"/>
        <v>2942798</v>
      </c>
      <c r="AZ92" s="115">
        <f t="shared" si="75"/>
        <v>52887</v>
      </c>
      <c r="BA92" s="115"/>
      <c r="BB92" s="115">
        <f t="shared" si="76"/>
        <v>12338.077219086712</v>
      </c>
      <c r="BC92" s="74"/>
      <c r="BD92" s="74"/>
      <c r="BE92" s="74">
        <f t="shared" si="77"/>
        <v>0</v>
      </c>
      <c r="BF92" s="74">
        <f t="shared" si="78"/>
        <v>0</v>
      </c>
      <c r="BG92" s="74">
        <f t="shared" si="78"/>
        <v>0</v>
      </c>
      <c r="BH92" s="74">
        <f t="shared" si="78"/>
        <v>0</v>
      </c>
      <c r="BI92" s="74">
        <f t="shared" si="78"/>
        <v>0</v>
      </c>
      <c r="BJ92" s="74">
        <f t="shared" si="78"/>
        <v>0</v>
      </c>
      <c r="BK92" s="74">
        <f t="shared" si="78"/>
        <v>0</v>
      </c>
      <c r="BL92" s="74">
        <f t="shared" si="78"/>
        <v>0</v>
      </c>
      <c r="BO92" s="116">
        <f t="shared" si="79"/>
        <v>0</v>
      </c>
      <c r="BP92" s="116">
        <f t="shared" si="79"/>
        <v>0</v>
      </c>
      <c r="BQ92" s="116">
        <f t="shared" si="79"/>
        <v>0</v>
      </c>
      <c r="BR92" s="116">
        <f t="shared" si="79"/>
        <v>0</v>
      </c>
      <c r="BS92" s="116">
        <f t="shared" si="79"/>
        <v>0</v>
      </c>
      <c r="BT92" s="116">
        <f t="shared" si="79"/>
        <v>0</v>
      </c>
      <c r="BU92" s="116">
        <f t="shared" si="79"/>
        <v>0</v>
      </c>
      <c r="BV92" s="116">
        <f t="shared" si="43"/>
        <v>0</v>
      </c>
      <c r="BX92" s="74">
        <f t="shared" si="80"/>
        <v>2942798</v>
      </c>
      <c r="BY92" s="74">
        <f t="shared" si="81"/>
        <v>2942798</v>
      </c>
      <c r="BZ92" s="74">
        <f t="shared" si="81"/>
        <v>2942798</v>
      </c>
      <c r="CA92" s="74">
        <f t="shared" si="81"/>
        <v>2942798</v>
      </c>
      <c r="CB92" s="74">
        <f t="shared" si="81"/>
        <v>2942798</v>
      </c>
      <c r="CC92" s="74">
        <f t="shared" si="81"/>
        <v>2942798</v>
      </c>
      <c r="CD92" s="74">
        <f t="shared" si="81"/>
        <v>2942798</v>
      </c>
      <c r="CE92" s="74">
        <f t="shared" si="81"/>
        <v>2942798</v>
      </c>
      <c r="CG92" s="117">
        <f t="shared" si="82"/>
        <v>2942798</v>
      </c>
      <c r="CH92" s="117">
        <f t="shared" si="83"/>
        <v>2942798</v>
      </c>
      <c r="CI92" s="117">
        <f t="shared" si="83"/>
        <v>2942798</v>
      </c>
      <c r="CJ92" s="117">
        <f t="shared" si="83"/>
        <v>2942798</v>
      </c>
      <c r="CK92" s="117">
        <f t="shared" si="83"/>
        <v>2942798</v>
      </c>
      <c r="CL92" s="117">
        <f t="shared" si="83"/>
        <v>2942798</v>
      </c>
      <c r="CM92" s="117">
        <f t="shared" si="83"/>
        <v>2942798</v>
      </c>
      <c r="CN92" s="117">
        <f t="shared" si="83"/>
        <v>2942798</v>
      </c>
    </row>
    <row r="93" spans="1:92" x14ac:dyDescent="0.2">
      <c r="A93" s="6" t="s">
        <v>179</v>
      </c>
      <c r="B93" s="6"/>
      <c r="C93" s="40"/>
      <c r="D93" s="40"/>
      <c r="E93" s="40"/>
      <c r="F93" s="2">
        <v>4</v>
      </c>
      <c r="G93">
        <v>0</v>
      </c>
      <c r="H93" s="6">
        <v>67</v>
      </c>
      <c r="I93" s="2" t="s">
        <v>254</v>
      </c>
      <c r="J93" s="60"/>
      <c r="K93" s="123">
        <v>1209.29</v>
      </c>
      <c r="L93"/>
      <c r="M93" s="121">
        <v>222</v>
      </c>
      <c r="N93" s="64">
        <f t="shared" si="48"/>
        <v>66.599999999999994</v>
      </c>
      <c r="O93" s="64">
        <f t="shared" si="49"/>
        <v>725.57</v>
      </c>
      <c r="P93" s="64">
        <f t="shared" si="50"/>
        <v>0</v>
      </c>
      <c r="Q93" s="64">
        <f t="shared" si="51"/>
        <v>0</v>
      </c>
      <c r="R93" s="65">
        <f t="shared" si="52"/>
        <v>0.18</v>
      </c>
      <c r="S93" s="65">
        <f t="shared" si="53"/>
        <v>0</v>
      </c>
      <c r="T93" s="64">
        <f t="shared" si="54"/>
        <v>0</v>
      </c>
      <c r="U93" s="64">
        <f t="shared" si="55"/>
        <v>0</v>
      </c>
      <c r="V93" s="124">
        <v>2</v>
      </c>
      <c r="W93" s="64">
        <f t="shared" si="56"/>
        <v>0.5</v>
      </c>
      <c r="X93" s="27">
        <f t="shared" si="57"/>
        <v>66.599999999999994</v>
      </c>
      <c r="Y93" s="11">
        <f t="shared" si="58"/>
        <v>1276.3899999999999</v>
      </c>
      <c r="Z93" s="61">
        <v>1624852033.6700001</v>
      </c>
      <c r="AA93" s="63">
        <v>9109</v>
      </c>
      <c r="AB93" s="27">
        <f t="shared" si="59"/>
        <v>178378.75</v>
      </c>
      <c r="AC93" s="10">
        <f t="shared" si="60"/>
        <v>0.647424</v>
      </c>
      <c r="AD93" s="63">
        <v>140700</v>
      </c>
      <c r="AE93" s="10">
        <f t="shared" si="61"/>
        <v>0.968005</v>
      </c>
      <c r="AF93" s="10">
        <f t="shared" si="62"/>
        <v>0.25640200000000002</v>
      </c>
      <c r="AG93" s="66">
        <f t="shared" si="63"/>
        <v>0.25640200000000002</v>
      </c>
      <c r="AH93" s="67">
        <f t="shared" si="64"/>
        <v>0</v>
      </c>
      <c r="AI93" s="68">
        <f t="shared" si="65"/>
        <v>0.25640200000000002</v>
      </c>
      <c r="AJ93">
        <v>570</v>
      </c>
      <c r="AK93">
        <v>6</v>
      </c>
      <c r="AL93" s="26">
        <f t="shared" si="66"/>
        <v>342000</v>
      </c>
      <c r="AM93">
        <v>0</v>
      </c>
      <c r="AN93">
        <v>0</v>
      </c>
      <c r="AO93" s="26">
        <f t="shared" si="67"/>
        <v>0</v>
      </c>
      <c r="AP93" s="26">
        <f t="shared" si="68"/>
        <v>3771775</v>
      </c>
      <c r="AQ93" s="26">
        <f t="shared" si="69"/>
        <v>4113775</v>
      </c>
      <c r="AR93" s="69">
        <v>6875123</v>
      </c>
      <c r="AS93" s="69">
        <f t="shared" ref="AS93:AS156" si="84">IF(C93=1, MAX(AR93, AQ93, AT93), AQ93)</f>
        <v>4113775</v>
      </c>
      <c r="AT93" s="63">
        <v>5997693</v>
      </c>
      <c r="AU93" s="26">
        <f t="shared" si="70"/>
        <v>1883918</v>
      </c>
      <c r="AV93" s="70" t="str">
        <f t="shared" si="71"/>
        <v>No</v>
      </c>
      <c r="AW93" s="69">
        <f t="shared" si="72"/>
        <v>0</v>
      </c>
      <c r="AX93" s="71">
        <f t="shared" si="73"/>
        <v>5997693</v>
      </c>
      <c r="AY93" s="72">
        <f t="shared" si="74"/>
        <v>5997693</v>
      </c>
      <c r="AZ93" s="115">
        <f t="shared" si="75"/>
        <v>0</v>
      </c>
      <c r="BA93" s="115"/>
      <c r="BB93" s="115">
        <f t="shared" si="76"/>
        <v>12164.488873636596</v>
      </c>
      <c r="BC93" s="74"/>
      <c r="BD93" s="74"/>
      <c r="BE93" s="74">
        <f t="shared" si="77"/>
        <v>-1883918</v>
      </c>
      <c r="BF93" s="74">
        <f t="shared" si="78"/>
        <v>-1883918</v>
      </c>
      <c r="BG93" s="74">
        <f t="shared" si="78"/>
        <v>-1614706.1178000001</v>
      </c>
      <c r="BH93" s="74">
        <f t="shared" si="78"/>
        <v>-1345534.6079627406</v>
      </c>
      <c r="BI93" s="74">
        <f t="shared" si="78"/>
        <v>-1076427.6863701921</v>
      </c>
      <c r="BJ93" s="74">
        <f t="shared" si="78"/>
        <v>-807320.76477764361</v>
      </c>
      <c r="BK93" s="74">
        <f t="shared" si="78"/>
        <v>-538240.75387725513</v>
      </c>
      <c r="BL93" s="74">
        <f t="shared" si="78"/>
        <v>-269120.37693862803</v>
      </c>
      <c r="BO93" s="116">
        <f t="shared" si="79"/>
        <v>0</v>
      </c>
      <c r="BP93" s="116">
        <f t="shared" si="79"/>
        <v>-269211.88219999999</v>
      </c>
      <c r="BQ93" s="116">
        <f t="shared" si="79"/>
        <v>-269171.50983726</v>
      </c>
      <c r="BR93" s="116">
        <f t="shared" si="79"/>
        <v>-269106.92159254814</v>
      </c>
      <c r="BS93" s="116">
        <f t="shared" si="79"/>
        <v>-269106.92159254802</v>
      </c>
      <c r="BT93" s="116">
        <f t="shared" si="79"/>
        <v>-269080.01090038859</v>
      </c>
      <c r="BU93" s="116">
        <f t="shared" si="79"/>
        <v>-269120.37693862757</v>
      </c>
      <c r="BV93" s="116">
        <f t="shared" si="43"/>
        <v>-269120.37693862803</v>
      </c>
      <c r="BX93" s="74">
        <f t="shared" si="80"/>
        <v>5997693</v>
      </c>
      <c r="BY93" s="74">
        <f t="shared" si="81"/>
        <v>5728481.1178000001</v>
      </c>
      <c r="BZ93" s="74">
        <f t="shared" si="81"/>
        <v>5459309.6079627406</v>
      </c>
      <c r="CA93" s="74">
        <f t="shared" si="81"/>
        <v>5190202.6863701921</v>
      </c>
      <c r="CB93" s="74">
        <f t="shared" si="81"/>
        <v>4921095.7647776436</v>
      </c>
      <c r="CC93" s="74">
        <f t="shared" si="81"/>
        <v>4652015.7538772551</v>
      </c>
      <c r="CD93" s="74">
        <f t="shared" si="81"/>
        <v>4382895.376938628</v>
      </c>
      <c r="CE93" s="74">
        <f t="shared" si="81"/>
        <v>4113775</v>
      </c>
      <c r="CG93" s="117">
        <f t="shared" si="82"/>
        <v>5997693</v>
      </c>
      <c r="CH93" s="117">
        <f t="shared" si="83"/>
        <v>5728481.1178000001</v>
      </c>
      <c r="CI93" s="117">
        <f t="shared" si="83"/>
        <v>5459309.6079627406</v>
      </c>
      <c r="CJ93" s="117">
        <f t="shared" si="83"/>
        <v>5190202.6863701921</v>
      </c>
      <c r="CK93" s="117">
        <f t="shared" si="83"/>
        <v>4921095.7647776436</v>
      </c>
      <c r="CL93" s="117">
        <f t="shared" si="83"/>
        <v>4652015.7538772551</v>
      </c>
      <c r="CM93" s="117">
        <f t="shared" si="83"/>
        <v>4382895.376938628</v>
      </c>
      <c r="CN93" s="117">
        <f t="shared" si="83"/>
        <v>4113775</v>
      </c>
    </row>
    <row r="94" spans="1:92" x14ac:dyDescent="0.2">
      <c r="A94" s="6" t="s">
        <v>183</v>
      </c>
      <c r="B94" s="6"/>
      <c r="C94" s="40"/>
      <c r="D94" s="40"/>
      <c r="E94" s="40"/>
      <c r="F94" s="2">
        <v>2</v>
      </c>
      <c r="G94">
        <v>0</v>
      </c>
      <c r="H94" s="6">
        <v>68</v>
      </c>
      <c r="I94" s="2" t="s">
        <v>255</v>
      </c>
      <c r="J94" s="60"/>
      <c r="K94" s="123">
        <v>191.95</v>
      </c>
      <c r="L94"/>
      <c r="M94" s="121">
        <v>57</v>
      </c>
      <c r="N94" s="64">
        <f t="shared" si="48"/>
        <v>17.100000000000001</v>
      </c>
      <c r="O94" s="64">
        <f t="shared" si="49"/>
        <v>115.17</v>
      </c>
      <c r="P94" s="64">
        <f t="shared" si="50"/>
        <v>0</v>
      </c>
      <c r="Q94" s="64">
        <f t="shared" si="51"/>
        <v>0</v>
      </c>
      <c r="R94" s="65">
        <f t="shared" si="52"/>
        <v>0.3</v>
      </c>
      <c r="S94" s="65">
        <f t="shared" si="53"/>
        <v>0</v>
      </c>
      <c r="T94" s="64">
        <f t="shared" si="54"/>
        <v>0</v>
      </c>
      <c r="U94" s="64">
        <f t="shared" si="55"/>
        <v>0</v>
      </c>
      <c r="V94" s="124">
        <v>2</v>
      </c>
      <c r="W94" s="64">
        <f t="shared" si="56"/>
        <v>0.5</v>
      </c>
      <c r="X94" s="27">
        <f t="shared" si="57"/>
        <v>17.100000000000001</v>
      </c>
      <c r="Y94" s="11">
        <f t="shared" si="58"/>
        <v>209.54999999999998</v>
      </c>
      <c r="Z94" s="61">
        <v>1202116016.3299999</v>
      </c>
      <c r="AA94" s="63">
        <v>3041</v>
      </c>
      <c r="AB94" s="27">
        <f t="shared" si="59"/>
        <v>395302.87</v>
      </c>
      <c r="AC94" s="10">
        <f t="shared" si="60"/>
        <v>1.434747</v>
      </c>
      <c r="AD94" s="63">
        <v>101023</v>
      </c>
      <c r="AE94" s="10">
        <f t="shared" si="61"/>
        <v>0.69503099999999995</v>
      </c>
      <c r="AF94" s="10">
        <f t="shared" si="62"/>
        <v>-0.21283199999999999</v>
      </c>
      <c r="AG94" s="66">
        <f t="shared" si="63"/>
        <v>0.01</v>
      </c>
      <c r="AH94" s="67">
        <f t="shared" si="64"/>
        <v>0</v>
      </c>
      <c r="AI94" s="68">
        <f t="shared" si="65"/>
        <v>0.01</v>
      </c>
      <c r="AJ94">
        <v>38</v>
      </c>
      <c r="AK94">
        <v>4</v>
      </c>
      <c r="AL94" s="26">
        <f t="shared" si="66"/>
        <v>15200</v>
      </c>
      <c r="AM94">
        <v>0</v>
      </c>
      <c r="AN94">
        <v>0</v>
      </c>
      <c r="AO94" s="26">
        <f t="shared" si="67"/>
        <v>0</v>
      </c>
      <c r="AP94" s="26">
        <f t="shared" si="68"/>
        <v>24151</v>
      </c>
      <c r="AQ94" s="26">
        <f t="shared" si="69"/>
        <v>39351</v>
      </c>
      <c r="AR94" s="69">
        <v>25634</v>
      </c>
      <c r="AS94" s="69">
        <f t="shared" si="84"/>
        <v>39351</v>
      </c>
      <c r="AT94" s="63">
        <v>41751</v>
      </c>
      <c r="AU94" s="26">
        <f t="shared" si="70"/>
        <v>2400</v>
      </c>
      <c r="AV94" s="70" t="str">
        <f t="shared" si="71"/>
        <v>No</v>
      </c>
      <c r="AW94" s="69">
        <f t="shared" si="72"/>
        <v>0</v>
      </c>
      <c r="AX94" s="71">
        <f t="shared" si="73"/>
        <v>41751</v>
      </c>
      <c r="AY94" s="72">
        <f t="shared" si="74"/>
        <v>41751</v>
      </c>
      <c r="AZ94" s="115">
        <f t="shared" si="75"/>
        <v>0</v>
      </c>
      <c r="BA94" s="115"/>
      <c r="BB94" s="115">
        <f t="shared" si="76"/>
        <v>12581.733524355303</v>
      </c>
      <c r="BC94" s="74"/>
      <c r="BD94" s="74"/>
      <c r="BE94" s="74">
        <f t="shared" si="77"/>
        <v>-2400</v>
      </c>
      <c r="BF94" s="74">
        <f t="shared" si="78"/>
        <v>-2400</v>
      </c>
      <c r="BG94" s="74">
        <f t="shared" si="78"/>
        <v>-2057.0400000000009</v>
      </c>
      <c r="BH94" s="74">
        <f t="shared" si="78"/>
        <v>-1714.131432000002</v>
      </c>
      <c r="BI94" s="74">
        <f t="shared" si="78"/>
        <v>-1371.305145600003</v>
      </c>
      <c r="BJ94" s="74">
        <f t="shared" si="78"/>
        <v>-1028.4788592000041</v>
      </c>
      <c r="BK94" s="74">
        <f t="shared" si="78"/>
        <v>-685.68685542864114</v>
      </c>
      <c r="BL94" s="74">
        <f t="shared" si="78"/>
        <v>-342.84342771432421</v>
      </c>
      <c r="BO94" s="116">
        <f t="shared" si="79"/>
        <v>0</v>
      </c>
      <c r="BP94" s="116">
        <f t="shared" si="79"/>
        <v>-342.96</v>
      </c>
      <c r="BQ94" s="116">
        <f t="shared" si="79"/>
        <v>-342.90856800000012</v>
      </c>
      <c r="BR94" s="116">
        <f t="shared" si="79"/>
        <v>-342.82628640000041</v>
      </c>
      <c r="BS94" s="116">
        <f t="shared" si="79"/>
        <v>-342.82628640000075</v>
      </c>
      <c r="BT94" s="116">
        <f t="shared" si="79"/>
        <v>-342.79200377136135</v>
      </c>
      <c r="BU94" s="116">
        <f t="shared" si="79"/>
        <v>-342.84342771432057</v>
      </c>
      <c r="BV94" s="116">
        <f t="shared" si="43"/>
        <v>-342.84342771432421</v>
      </c>
      <c r="BX94" s="74">
        <f t="shared" si="80"/>
        <v>41751</v>
      </c>
      <c r="BY94" s="74">
        <f t="shared" si="81"/>
        <v>41408.04</v>
      </c>
      <c r="BZ94" s="74">
        <f t="shared" si="81"/>
        <v>41065.131432000002</v>
      </c>
      <c r="CA94" s="74">
        <f t="shared" si="81"/>
        <v>40722.305145600003</v>
      </c>
      <c r="CB94" s="74">
        <f t="shared" si="81"/>
        <v>40379.478859200004</v>
      </c>
      <c r="CC94" s="74">
        <f t="shared" si="81"/>
        <v>40036.686855428641</v>
      </c>
      <c r="CD94" s="74">
        <f t="shared" si="81"/>
        <v>39693.843427714324</v>
      </c>
      <c r="CE94" s="74">
        <f t="shared" si="81"/>
        <v>39351</v>
      </c>
      <c r="CG94" s="117">
        <f t="shared" si="82"/>
        <v>41751</v>
      </c>
      <c r="CH94" s="117">
        <f t="shared" si="83"/>
        <v>41408.04</v>
      </c>
      <c r="CI94" s="117">
        <f t="shared" si="83"/>
        <v>41065.131432000002</v>
      </c>
      <c r="CJ94" s="117">
        <f t="shared" si="83"/>
        <v>40722.305145600003</v>
      </c>
      <c r="CK94" s="117">
        <f t="shared" si="83"/>
        <v>40379.478859200004</v>
      </c>
      <c r="CL94" s="117">
        <f t="shared" si="83"/>
        <v>40036.686855428641</v>
      </c>
      <c r="CM94" s="117">
        <f t="shared" si="83"/>
        <v>39693.843427714324</v>
      </c>
      <c r="CN94" s="117">
        <f t="shared" si="83"/>
        <v>39351</v>
      </c>
    </row>
    <row r="95" spans="1:92" x14ac:dyDescent="0.2">
      <c r="A95" s="6" t="s">
        <v>194</v>
      </c>
      <c r="B95" s="6"/>
      <c r="C95" s="40">
        <v>1</v>
      </c>
      <c r="D95" s="40">
        <v>1</v>
      </c>
      <c r="E95" s="40"/>
      <c r="F95" s="2">
        <v>10</v>
      </c>
      <c r="G95">
        <v>25</v>
      </c>
      <c r="H95" s="6">
        <v>69</v>
      </c>
      <c r="I95" s="2" t="s">
        <v>256</v>
      </c>
      <c r="J95" s="60"/>
      <c r="K95" s="123">
        <v>2025.11</v>
      </c>
      <c r="L95"/>
      <c r="M95" s="121">
        <v>1064</v>
      </c>
      <c r="N95" s="64">
        <f t="shared" si="48"/>
        <v>319.2</v>
      </c>
      <c r="O95" s="64">
        <f t="shared" si="49"/>
        <v>1215.07</v>
      </c>
      <c r="P95" s="64">
        <f t="shared" si="50"/>
        <v>0</v>
      </c>
      <c r="Q95" s="64">
        <f t="shared" si="51"/>
        <v>0</v>
      </c>
      <c r="R95" s="65">
        <f t="shared" si="52"/>
        <v>0.53</v>
      </c>
      <c r="S95" s="65">
        <f t="shared" si="53"/>
        <v>0</v>
      </c>
      <c r="T95" s="64">
        <f t="shared" si="54"/>
        <v>0</v>
      </c>
      <c r="U95" s="64">
        <f t="shared" si="55"/>
        <v>0</v>
      </c>
      <c r="V95" s="124">
        <v>57</v>
      </c>
      <c r="W95" s="64">
        <f t="shared" si="56"/>
        <v>14.25</v>
      </c>
      <c r="X95" s="27">
        <f t="shared" si="57"/>
        <v>319.2</v>
      </c>
      <c r="Y95" s="11">
        <f t="shared" si="58"/>
        <v>2358.56</v>
      </c>
      <c r="Z95" s="61">
        <v>3305697276.3299999</v>
      </c>
      <c r="AA95" s="63">
        <v>17785</v>
      </c>
      <c r="AB95" s="27">
        <f t="shared" si="59"/>
        <v>185869.96</v>
      </c>
      <c r="AC95" s="10">
        <f t="shared" si="60"/>
        <v>0.67461300000000002</v>
      </c>
      <c r="AD95" s="63">
        <v>81881</v>
      </c>
      <c r="AE95" s="10">
        <f t="shared" si="61"/>
        <v>0.56333500000000003</v>
      </c>
      <c r="AF95" s="10">
        <f t="shared" si="62"/>
        <v>0.35876999999999998</v>
      </c>
      <c r="AG95" s="66">
        <f t="shared" si="63"/>
        <v>0.35876999999999998</v>
      </c>
      <c r="AH95" s="67">
        <f t="shared" si="64"/>
        <v>0</v>
      </c>
      <c r="AI95" s="68">
        <f t="shared" si="65"/>
        <v>0.35876999999999998</v>
      </c>
      <c r="AJ95">
        <v>0</v>
      </c>
      <c r="AK95">
        <v>0</v>
      </c>
      <c r="AL95" s="26">
        <f t="shared" si="66"/>
        <v>0</v>
      </c>
      <c r="AM95">
        <v>0</v>
      </c>
      <c r="AN95">
        <v>0</v>
      </c>
      <c r="AO95" s="26">
        <f t="shared" si="67"/>
        <v>0</v>
      </c>
      <c r="AP95" s="26">
        <f t="shared" si="68"/>
        <v>9752231</v>
      </c>
      <c r="AQ95" s="26">
        <f t="shared" si="69"/>
        <v>9752231</v>
      </c>
      <c r="AR95" s="69">
        <v>15574402</v>
      </c>
      <c r="AS95" s="69">
        <f t="shared" si="84"/>
        <v>15574402</v>
      </c>
      <c r="AT95" s="63">
        <v>15574402</v>
      </c>
      <c r="AU95" s="26">
        <f t="shared" si="70"/>
        <v>5822171</v>
      </c>
      <c r="AV95" s="70" t="str">
        <f t="shared" si="71"/>
        <v>No</v>
      </c>
      <c r="AW95" s="69">
        <f t="shared" si="72"/>
        <v>0</v>
      </c>
      <c r="AX95" s="71">
        <f t="shared" si="73"/>
        <v>15574402</v>
      </c>
      <c r="AY95" s="72">
        <f t="shared" si="74"/>
        <v>15574402</v>
      </c>
      <c r="AZ95" s="115">
        <f t="shared" si="75"/>
        <v>0</v>
      </c>
      <c r="BA95" s="115"/>
      <c r="BB95" s="115">
        <f t="shared" si="76"/>
        <v>13422.68024946793</v>
      </c>
      <c r="BC95" s="74"/>
      <c r="BD95" s="74"/>
      <c r="BE95" s="74">
        <f t="shared" si="77"/>
        <v>-5822171</v>
      </c>
      <c r="BF95" s="74">
        <f t="shared" si="78"/>
        <v>-5822171</v>
      </c>
      <c r="BG95" s="74">
        <f t="shared" si="78"/>
        <v>-5822171</v>
      </c>
      <c r="BH95" s="74">
        <f t="shared" si="78"/>
        <v>-5822171</v>
      </c>
      <c r="BI95" s="74">
        <f t="shared" si="78"/>
        <v>-5822171</v>
      </c>
      <c r="BJ95" s="74">
        <f t="shared" si="78"/>
        <v>-5822171</v>
      </c>
      <c r="BK95" s="74">
        <f t="shared" si="78"/>
        <v>-5822171</v>
      </c>
      <c r="BL95" s="74">
        <f t="shared" si="78"/>
        <v>-5822171</v>
      </c>
      <c r="BO95" s="116">
        <f t="shared" si="79"/>
        <v>0</v>
      </c>
      <c r="BP95" s="116">
        <f t="shared" si="79"/>
        <v>-831988.23589999997</v>
      </c>
      <c r="BQ95" s="116">
        <f t="shared" si="79"/>
        <v>-970555.90569999989</v>
      </c>
      <c r="BR95" s="116">
        <f t="shared" si="79"/>
        <v>-1164434.2</v>
      </c>
      <c r="BS95" s="116">
        <f t="shared" si="79"/>
        <v>-1455542.75</v>
      </c>
      <c r="BT95" s="116">
        <f t="shared" si="79"/>
        <v>-1940529.5943</v>
      </c>
      <c r="BU95" s="116">
        <f t="shared" si="79"/>
        <v>-2911085.5</v>
      </c>
      <c r="BV95" s="116">
        <f t="shared" si="43"/>
        <v>-5822171</v>
      </c>
      <c r="BX95" s="74">
        <f t="shared" si="80"/>
        <v>15574402</v>
      </c>
      <c r="BY95" s="74">
        <f t="shared" si="81"/>
        <v>14742413.7641</v>
      </c>
      <c r="BZ95" s="74">
        <f t="shared" si="81"/>
        <v>14603846.0943</v>
      </c>
      <c r="CA95" s="74">
        <f t="shared" si="81"/>
        <v>14409967.800000001</v>
      </c>
      <c r="CB95" s="74">
        <f t="shared" si="81"/>
        <v>14118859.25</v>
      </c>
      <c r="CC95" s="74">
        <f t="shared" si="81"/>
        <v>13633872.4057</v>
      </c>
      <c r="CD95" s="74">
        <f t="shared" si="81"/>
        <v>12663316.5</v>
      </c>
      <c r="CE95" s="74">
        <f t="shared" si="81"/>
        <v>9752231</v>
      </c>
      <c r="CG95" s="117">
        <f t="shared" si="82"/>
        <v>15574402</v>
      </c>
      <c r="CH95" s="117">
        <f t="shared" si="83"/>
        <v>15574402</v>
      </c>
      <c r="CI95" s="117">
        <f t="shared" si="83"/>
        <v>15574402</v>
      </c>
      <c r="CJ95" s="117">
        <f t="shared" si="83"/>
        <v>15574402</v>
      </c>
      <c r="CK95" s="117">
        <f t="shared" si="83"/>
        <v>15574402</v>
      </c>
      <c r="CL95" s="117">
        <f t="shared" si="83"/>
        <v>15574402</v>
      </c>
      <c r="CM95" s="117">
        <f t="shared" si="83"/>
        <v>15574402</v>
      </c>
      <c r="CN95" s="117">
        <f t="shared" si="83"/>
        <v>15574402</v>
      </c>
    </row>
    <row r="96" spans="1:92" x14ac:dyDescent="0.2">
      <c r="A96" s="6" t="s">
        <v>179</v>
      </c>
      <c r="B96" s="6"/>
      <c r="C96" s="40"/>
      <c r="D96" s="40"/>
      <c r="E96" s="40"/>
      <c r="F96" s="2">
        <v>3</v>
      </c>
      <c r="G96">
        <v>0</v>
      </c>
      <c r="H96" s="6">
        <v>70</v>
      </c>
      <c r="I96" s="2" t="s">
        <v>257</v>
      </c>
      <c r="J96" s="60"/>
      <c r="K96" s="123">
        <v>705.74</v>
      </c>
      <c r="L96"/>
      <c r="M96" s="121">
        <v>98</v>
      </c>
      <c r="N96" s="64">
        <f t="shared" si="48"/>
        <v>29.4</v>
      </c>
      <c r="O96" s="64">
        <f t="shared" si="49"/>
        <v>423.44</v>
      </c>
      <c r="P96" s="64">
        <f t="shared" si="50"/>
        <v>0</v>
      </c>
      <c r="Q96" s="64">
        <f t="shared" si="51"/>
        <v>0</v>
      </c>
      <c r="R96" s="65">
        <f t="shared" si="52"/>
        <v>0.14000000000000001</v>
      </c>
      <c r="S96" s="65">
        <f t="shared" si="53"/>
        <v>0</v>
      </c>
      <c r="T96" s="64">
        <f t="shared" si="54"/>
        <v>0</v>
      </c>
      <c r="U96" s="64">
        <f t="shared" si="55"/>
        <v>0</v>
      </c>
      <c r="V96" s="124">
        <v>6</v>
      </c>
      <c r="W96" s="64">
        <f t="shared" si="56"/>
        <v>1.5</v>
      </c>
      <c r="X96" s="27">
        <f t="shared" si="57"/>
        <v>29.4</v>
      </c>
      <c r="Y96" s="11">
        <f t="shared" si="58"/>
        <v>736.64</v>
      </c>
      <c r="Z96" s="61">
        <v>1437628635.6700001</v>
      </c>
      <c r="AA96" s="63">
        <v>6219</v>
      </c>
      <c r="AB96" s="27">
        <f t="shared" si="59"/>
        <v>231167.17</v>
      </c>
      <c r="AC96" s="10">
        <f t="shared" si="60"/>
        <v>0.83901899999999996</v>
      </c>
      <c r="AD96" s="63">
        <v>132739</v>
      </c>
      <c r="AE96" s="10">
        <f t="shared" si="61"/>
        <v>0.91323399999999999</v>
      </c>
      <c r="AF96" s="10">
        <f t="shared" si="62"/>
        <v>0.13871700000000001</v>
      </c>
      <c r="AG96" s="66">
        <f t="shared" si="63"/>
        <v>0.13871700000000001</v>
      </c>
      <c r="AH96" s="67">
        <f t="shared" si="64"/>
        <v>0</v>
      </c>
      <c r="AI96" s="68">
        <f t="shared" si="65"/>
        <v>0.13871700000000001</v>
      </c>
      <c r="AJ96">
        <v>673</v>
      </c>
      <c r="AK96">
        <v>13</v>
      </c>
      <c r="AL96" s="26">
        <f t="shared" si="66"/>
        <v>874900</v>
      </c>
      <c r="AM96">
        <v>0</v>
      </c>
      <c r="AN96">
        <v>0</v>
      </c>
      <c r="AO96" s="26">
        <f t="shared" si="67"/>
        <v>0</v>
      </c>
      <c r="AP96" s="26">
        <f t="shared" si="68"/>
        <v>1177676</v>
      </c>
      <c r="AQ96" s="26">
        <f t="shared" si="69"/>
        <v>2052576</v>
      </c>
      <c r="AR96" s="69">
        <v>2173420</v>
      </c>
      <c r="AS96" s="69">
        <f t="shared" si="84"/>
        <v>2052576</v>
      </c>
      <c r="AT96" s="63">
        <v>2207225</v>
      </c>
      <c r="AU96" s="26">
        <f t="shared" si="70"/>
        <v>154649</v>
      </c>
      <c r="AV96" s="70" t="str">
        <f t="shared" si="71"/>
        <v>No</v>
      </c>
      <c r="AW96" s="69">
        <f t="shared" si="72"/>
        <v>0</v>
      </c>
      <c r="AX96" s="71">
        <f t="shared" si="73"/>
        <v>2207225</v>
      </c>
      <c r="AY96" s="72">
        <f t="shared" si="74"/>
        <v>2207225</v>
      </c>
      <c r="AZ96" s="115">
        <f t="shared" si="75"/>
        <v>0</v>
      </c>
      <c r="BA96" s="115"/>
      <c r="BB96" s="115">
        <f t="shared" si="76"/>
        <v>12029.608637741945</v>
      </c>
      <c r="BC96" s="74"/>
      <c r="BD96" s="74"/>
      <c r="BE96" s="74">
        <f t="shared" si="77"/>
        <v>-154649</v>
      </c>
      <c r="BF96" s="74">
        <f t="shared" si="78"/>
        <v>-154649</v>
      </c>
      <c r="BG96" s="74">
        <f t="shared" si="78"/>
        <v>-132549.65789999999</v>
      </c>
      <c r="BH96" s="74">
        <f t="shared" si="78"/>
        <v>-110453.62992807012</v>
      </c>
      <c r="BI96" s="74">
        <f t="shared" si="78"/>
        <v>-88362.903942456003</v>
      </c>
      <c r="BJ96" s="74">
        <f t="shared" si="78"/>
        <v>-66272.177956841886</v>
      </c>
      <c r="BK96" s="74">
        <f t="shared" si="78"/>
        <v>-44183.661043826491</v>
      </c>
      <c r="BL96" s="74">
        <f t="shared" si="78"/>
        <v>-22091.830521913245</v>
      </c>
      <c r="BO96" s="116">
        <f t="shared" si="79"/>
        <v>0</v>
      </c>
      <c r="BP96" s="116">
        <f t="shared" si="79"/>
        <v>-22099.342100000002</v>
      </c>
      <c r="BQ96" s="116">
        <f t="shared" si="79"/>
        <v>-22096.027971929998</v>
      </c>
      <c r="BR96" s="116">
        <f t="shared" si="79"/>
        <v>-22090.725985614026</v>
      </c>
      <c r="BS96" s="116">
        <f t="shared" si="79"/>
        <v>-22090.725985614001</v>
      </c>
      <c r="BT96" s="116">
        <f t="shared" si="79"/>
        <v>-22088.516913015399</v>
      </c>
      <c r="BU96" s="116">
        <f t="shared" si="79"/>
        <v>-22091.830521913245</v>
      </c>
      <c r="BV96" s="116">
        <f t="shared" si="43"/>
        <v>-22091.830521913245</v>
      </c>
      <c r="BX96" s="74">
        <f t="shared" si="80"/>
        <v>2207225</v>
      </c>
      <c r="BY96" s="74">
        <f t="shared" si="81"/>
        <v>2185125.6579</v>
      </c>
      <c r="BZ96" s="74">
        <f t="shared" si="81"/>
        <v>2163029.6299280701</v>
      </c>
      <c r="CA96" s="74">
        <f t="shared" si="81"/>
        <v>2140938.903942456</v>
      </c>
      <c r="CB96" s="74">
        <f t="shared" si="81"/>
        <v>2118848.1779568419</v>
      </c>
      <c r="CC96" s="74">
        <f t="shared" si="81"/>
        <v>2096759.6610438265</v>
      </c>
      <c r="CD96" s="74">
        <f t="shared" si="81"/>
        <v>2074667.8305219132</v>
      </c>
      <c r="CE96" s="74">
        <f t="shared" si="81"/>
        <v>2052576</v>
      </c>
      <c r="CG96" s="117">
        <f t="shared" si="82"/>
        <v>2207225</v>
      </c>
      <c r="CH96" s="117">
        <f t="shared" si="83"/>
        <v>2185125.6579</v>
      </c>
      <c r="CI96" s="117">
        <f t="shared" si="83"/>
        <v>2163029.6299280701</v>
      </c>
      <c r="CJ96" s="117">
        <f t="shared" si="83"/>
        <v>2140938.903942456</v>
      </c>
      <c r="CK96" s="117">
        <f t="shared" si="83"/>
        <v>2118848.1779568419</v>
      </c>
      <c r="CL96" s="117">
        <f t="shared" si="83"/>
        <v>2096759.6610438265</v>
      </c>
      <c r="CM96" s="117">
        <f t="shared" si="83"/>
        <v>2074667.8305219132</v>
      </c>
      <c r="CN96" s="117">
        <f t="shared" si="83"/>
        <v>2052576</v>
      </c>
    </row>
    <row r="97" spans="1:92" x14ac:dyDescent="0.2">
      <c r="A97" s="6" t="s">
        <v>183</v>
      </c>
      <c r="B97" s="6"/>
      <c r="C97" s="40"/>
      <c r="D97" s="40"/>
      <c r="E97" s="40"/>
      <c r="F97" s="2">
        <v>7</v>
      </c>
      <c r="G97">
        <v>0</v>
      </c>
      <c r="H97" s="6">
        <v>71</v>
      </c>
      <c r="I97" s="2" t="s">
        <v>258</v>
      </c>
      <c r="J97" s="60"/>
      <c r="K97" s="123">
        <v>840</v>
      </c>
      <c r="L97"/>
      <c r="M97" s="121">
        <v>237</v>
      </c>
      <c r="N97" s="64">
        <f t="shared" si="48"/>
        <v>71.099999999999994</v>
      </c>
      <c r="O97" s="64">
        <f t="shared" si="49"/>
        <v>504</v>
      </c>
      <c r="P97" s="64">
        <f t="shared" si="50"/>
        <v>0</v>
      </c>
      <c r="Q97" s="64">
        <f t="shared" si="51"/>
        <v>0</v>
      </c>
      <c r="R97" s="65">
        <f t="shared" si="52"/>
        <v>0.28000000000000003</v>
      </c>
      <c r="S97" s="65">
        <f t="shared" si="53"/>
        <v>0</v>
      </c>
      <c r="T97" s="64">
        <f t="shared" si="54"/>
        <v>0</v>
      </c>
      <c r="U97" s="64">
        <f t="shared" si="55"/>
        <v>0</v>
      </c>
      <c r="V97" s="124">
        <v>6</v>
      </c>
      <c r="W97" s="64">
        <f t="shared" si="56"/>
        <v>1.5</v>
      </c>
      <c r="X97" s="27">
        <f t="shared" si="57"/>
        <v>71.099999999999994</v>
      </c>
      <c r="Y97" s="11">
        <f t="shared" si="58"/>
        <v>912.6</v>
      </c>
      <c r="Z97" s="61">
        <v>1445552455.3299999</v>
      </c>
      <c r="AA97" s="63">
        <v>7137</v>
      </c>
      <c r="AB97" s="27">
        <f t="shared" si="59"/>
        <v>202543.43</v>
      </c>
      <c r="AC97" s="10">
        <f t="shared" si="60"/>
        <v>0.73512900000000003</v>
      </c>
      <c r="AD97" s="63">
        <v>106594</v>
      </c>
      <c r="AE97" s="10">
        <f t="shared" si="61"/>
        <v>0.73335899999999998</v>
      </c>
      <c r="AF97" s="10">
        <f t="shared" si="62"/>
        <v>0.26540200000000003</v>
      </c>
      <c r="AG97" s="66">
        <f t="shared" si="63"/>
        <v>0.26540200000000003</v>
      </c>
      <c r="AH97" s="67">
        <f t="shared" si="64"/>
        <v>0</v>
      </c>
      <c r="AI97" s="68">
        <f t="shared" si="65"/>
        <v>0.26540200000000003</v>
      </c>
      <c r="AJ97">
        <v>0</v>
      </c>
      <c r="AK97">
        <v>0</v>
      </c>
      <c r="AL97" s="26">
        <f t="shared" si="66"/>
        <v>0</v>
      </c>
      <c r="AM97">
        <v>0</v>
      </c>
      <c r="AN97">
        <v>0</v>
      </c>
      <c r="AO97" s="26">
        <f t="shared" si="67"/>
        <v>0</v>
      </c>
      <c r="AP97" s="26">
        <f t="shared" si="68"/>
        <v>2791423</v>
      </c>
      <c r="AQ97" s="26">
        <f t="shared" si="69"/>
        <v>2791423</v>
      </c>
      <c r="AR97" s="69">
        <v>5410404</v>
      </c>
      <c r="AS97" s="69">
        <f t="shared" si="84"/>
        <v>2791423</v>
      </c>
      <c r="AT97" s="63">
        <v>4578589</v>
      </c>
      <c r="AU97" s="26">
        <f t="shared" si="70"/>
        <v>1787166</v>
      </c>
      <c r="AV97" s="70" t="str">
        <f t="shared" si="71"/>
        <v>No</v>
      </c>
      <c r="AW97" s="69">
        <f t="shared" si="72"/>
        <v>0</v>
      </c>
      <c r="AX97" s="71">
        <f t="shared" si="73"/>
        <v>4578589</v>
      </c>
      <c r="AY97" s="72">
        <f t="shared" si="74"/>
        <v>4578589</v>
      </c>
      <c r="AZ97" s="115">
        <f t="shared" si="75"/>
        <v>0</v>
      </c>
      <c r="BA97" s="115"/>
      <c r="BB97" s="115">
        <f t="shared" si="76"/>
        <v>12521.089285714286</v>
      </c>
      <c r="BC97" s="74"/>
      <c r="BD97" s="74"/>
      <c r="BE97" s="74">
        <f t="shared" si="77"/>
        <v>-1787166</v>
      </c>
      <c r="BF97" s="74">
        <f t="shared" si="78"/>
        <v>-1787166</v>
      </c>
      <c r="BG97" s="74">
        <f t="shared" si="78"/>
        <v>-1531779.9786</v>
      </c>
      <c r="BH97" s="74">
        <f t="shared" si="78"/>
        <v>-1276432.2561673801</v>
      </c>
      <c r="BI97" s="74">
        <f t="shared" si="78"/>
        <v>-1021145.8049339042</v>
      </c>
      <c r="BJ97" s="74">
        <f t="shared" si="78"/>
        <v>-765859.35370042827</v>
      </c>
      <c r="BK97" s="74">
        <f t="shared" si="78"/>
        <v>-510598.43111207569</v>
      </c>
      <c r="BL97" s="74">
        <f t="shared" si="78"/>
        <v>-255299.21555603761</v>
      </c>
      <c r="BO97" s="116">
        <f t="shared" si="79"/>
        <v>0</v>
      </c>
      <c r="BP97" s="116">
        <f t="shared" si="79"/>
        <v>-255386.0214</v>
      </c>
      <c r="BQ97" s="116">
        <f t="shared" si="79"/>
        <v>-255347.72243261998</v>
      </c>
      <c r="BR97" s="116">
        <f t="shared" si="79"/>
        <v>-255286.45123347605</v>
      </c>
      <c r="BS97" s="116">
        <f t="shared" si="79"/>
        <v>-255286.45123347605</v>
      </c>
      <c r="BT97" s="116">
        <f t="shared" si="79"/>
        <v>-255260.92258835273</v>
      </c>
      <c r="BU97" s="116">
        <f t="shared" si="79"/>
        <v>-255299.21555603785</v>
      </c>
      <c r="BV97" s="116">
        <f t="shared" si="43"/>
        <v>-255299.21555603761</v>
      </c>
      <c r="BX97" s="74">
        <f t="shared" si="80"/>
        <v>4578589</v>
      </c>
      <c r="BY97" s="74">
        <f t="shared" si="81"/>
        <v>4323202.9786</v>
      </c>
      <c r="BZ97" s="74">
        <f t="shared" si="81"/>
        <v>4067855.2561673801</v>
      </c>
      <c r="CA97" s="74">
        <f t="shared" si="81"/>
        <v>3812568.8049339042</v>
      </c>
      <c r="CB97" s="74">
        <f t="shared" si="81"/>
        <v>3557282.3537004283</v>
      </c>
      <c r="CC97" s="74">
        <f t="shared" si="81"/>
        <v>3302021.4311120757</v>
      </c>
      <c r="CD97" s="74">
        <f t="shared" si="81"/>
        <v>3046722.2155560376</v>
      </c>
      <c r="CE97" s="74">
        <f t="shared" si="81"/>
        <v>2791423</v>
      </c>
      <c r="CG97" s="117">
        <f t="shared" si="82"/>
        <v>4578589</v>
      </c>
      <c r="CH97" s="117">
        <f t="shared" si="83"/>
        <v>4323202.9786</v>
      </c>
      <c r="CI97" s="117">
        <f t="shared" si="83"/>
        <v>4067855.2561673801</v>
      </c>
      <c r="CJ97" s="117">
        <f t="shared" si="83"/>
        <v>3812568.8049339042</v>
      </c>
      <c r="CK97" s="117">
        <f t="shared" si="83"/>
        <v>3557282.3537004283</v>
      </c>
      <c r="CL97" s="117">
        <f t="shared" si="83"/>
        <v>3302021.4311120757</v>
      </c>
      <c r="CM97" s="117">
        <f t="shared" si="83"/>
        <v>3046722.2155560376</v>
      </c>
      <c r="CN97" s="117">
        <f t="shared" si="83"/>
        <v>2791423</v>
      </c>
    </row>
    <row r="98" spans="1:92" x14ac:dyDescent="0.2">
      <c r="A98" s="6" t="s">
        <v>189</v>
      </c>
      <c r="B98" s="6"/>
      <c r="C98" s="40"/>
      <c r="D98" s="40"/>
      <c r="E98" s="40"/>
      <c r="F98" s="2">
        <v>7</v>
      </c>
      <c r="G98">
        <v>0</v>
      </c>
      <c r="H98" s="6">
        <v>72</v>
      </c>
      <c r="I98" s="2" t="s">
        <v>259</v>
      </c>
      <c r="J98" s="60"/>
      <c r="K98" s="123">
        <v>2296.38</v>
      </c>
      <c r="L98"/>
      <c r="M98" s="121">
        <v>656</v>
      </c>
      <c r="N98" s="64">
        <f t="shared" si="48"/>
        <v>196.8</v>
      </c>
      <c r="O98" s="64">
        <f t="shared" si="49"/>
        <v>1377.83</v>
      </c>
      <c r="P98" s="64">
        <f t="shared" si="50"/>
        <v>0</v>
      </c>
      <c r="Q98" s="64">
        <f t="shared" si="51"/>
        <v>0</v>
      </c>
      <c r="R98" s="65">
        <f t="shared" si="52"/>
        <v>0.28999999999999998</v>
      </c>
      <c r="S98" s="65">
        <f t="shared" si="53"/>
        <v>0</v>
      </c>
      <c r="T98" s="64">
        <f t="shared" si="54"/>
        <v>0</v>
      </c>
      <c r="U98" s="64">
        <f t="shared" si="55"/>
        <v>0</v>
      </c>
      <c r="V98" s="124">
        <v>43</v>
      </c>
      <c r="W98" s="64">
        <f t="shared" si="56"/>
        <v>10.75</v>
      </c>
      <c r="X98" s="27">
        <f t="shared" si="57"/>
        <v>196.8</v>
      </c>
      <c r="Y98" s="11">
        <f t="shared" si="58"/>
        <v>2503.9300000000003</v>
      </c>
      <c r="Z98" s="61">
        <v>2515834785.3299999</v>
      </c>
      <c r="AA98" s="63">
        <v>15394</v>
      </c>
      <c r="AB98" s="27">
        <f t="shared" si="59"/>
        <v>163429.57</v>
      </c>
      <c r="AC98" s="10">
        <f t="shared" si="60"/>
        <v>0.59316599999999997</v>
      </c>
      <c r="AD98" s="63">
        <v>107774</v>
      </c>
      <c r="AE98" s="10">
        <f t="shared" si="61"/>
        <v>0.74147700000000005</v>
      </c>
      <c r="AF98" s="10">
        <f t="shared" si="62"/>
        <v>0.36234100000000002</v>
      </c>
      <c r="AG98" s="66">
        <f t="shared" si="63"/>
        <v>0.36234100000000002</v>
      </c>
      <c r="AH98" s="67">
        <f t="shared" si="64"/>
        <v>0</v>
      </c>
      <c r="AI98" s="68">
        <f t="shared" si="65"/>
        <v>0.36234100000000002</v>
      </c>
      <c r="AJ98">
        <v>0</v>
      </c>
      <c r="AK98">
        <v>0</v>
      </c>
      <c r="AL98" s="26">
        <f t="shared" si="66"/>
        <v>0</v>
      </c>
      <c r="AM98">
        <v>0</v>
      </c>
      <c r="AN98">
        <v>0</v>
      </c>
      <c r="AO98" s="26">
        <f t="shared" si="67"/>
        <v>0</v>
      </c>
      <c r="AP98" s="26">
        <f t="shared" si="68"/>
        <v>10456362</v>
      </c>
      <c r="AQ98" s="26">
        <f t="shared" si="69"/>
        <v>10456362</v>
      </c>
      <c r="AR98" s="69">
        <v>11977384</v>
      </c>
      <c r="AS98" s="69">
        <f t="shared" si="84"/>
        <v>10456362</v>
      </c>
      <c r="AT98" s="63">
        <v>12032619</v>
      </c>
      <c r="AU98" s="26">
        <f t="shared" si="70"/>
        <v>1576257</v>
      </c>
      <c r="AV98" s="70" t="str">
        <f t="shared" si="71"/>
        <v>No</v>
      </c>
      <c r="AW98" s="69">
        <f t="shared" si="72"/>
        <v>0</v>
      </c>
      <c r="AX98" s="71">
        <f t="shared" si="73"/>
        <v>12032619</v>
      </c>
      <c r="AY98" s="72">
        <f t="shared" si="74"/>
        <v>12032619</v>
      </c>
      <c r="AZ98" s="115">
        <f t="shared" si="75"/>
        <v>0</v>
      </c>
      <c r="BA98" s="115"/>
      <c r="BB98" s="115">
        <f t="shared" si="76"/>
        <v>12566.645437601792</v>
      </c>
      <c r="BC98" s="74"/>
      <c r="BD98" s="74"/>
      <c r="BE98" s="74">
        <f t="shared" si="77"/>
        <v>-1576257</v>
      </c>
      <c r="BF98" s="74">
        <f t="shared" si="78"/>
        <v>-1576257</v>
      </c>
      <c r="BG98" s="74">
        <f t="shared" si="78"/>
        <v>-1351009.8747000005</v>
      </c>
      <c r="BH98" s="74">
        <f t="shared" si="78"/>
        <v>-1125796.5285875108</v>
      </c>
      <c r="BI98" s="74">
        <f t="shared" si="78"/>
        <v>-900637.22287000902</v>
      </c>
      <c r="BJ98" s="74">
        <f t="shared" si="78"/>
        <v>-675477.91715250723</v>
      </c>
      <c r="BK98" s="74">
        <f t="shared" si="78"/>
        <v>-450341.1273655761</v>
      </c>
      <c r="BL98" s="74">
        <f t="shared" si="78"/>
        <v>-225170.56368278712</v>
      </c>
      <c r="BO98" s="116">
        <f t="shared" si="79"/>
        <v>0</v>
      </c>
      <c r="BP98" s="116">
        <f t="shared" si="79"/>
        <v>-225247.12529999999</v>
      </c>
      <c r="BQ98" s="116">
        <f t="shared" si="79"/>
        <v>-225213.34611249008</v>
      </c>
      <c r="BR98" s="116">
        <f t="shared" si="79"/>
        <v>-225159.30571750217</v>
      </c>
      <c r="BS98" s="116">
        <f t="shared" si="79"/>
        <v>-225159.30571750225</v>
      </c>
      <c r="BT98" s="116">
        <f t="shared" si="79"/>
        <v>-225136.78978693066</v>
      </c>
      <c r="BU98" s="116">
        <f t="shared" si="79"/>
        <v>-225170.56368278805</v>
      </c>
      <c r="BV98" s="116">
        <f t="shared" si="43"/>
        <v>-225170.56368278712</v>
      </c>
      <c r="BX98" s="74">
        <f t="shared" si="80"/>
        <v>12032619</v>
      </c>
      <c r="BY98" s="74">
        <f t="shared" si="81"/>
        <v>11807371.874700001</v>
      </c>
      <c r="BZ98" s="74">
        <f t="shared" si="81"/>
        <v>11582158.528587511</v>
      </c>
      <c r="CA98" s="74">
        <f t="shared" si="81"/>
        <v>11356999.222870009</v>
      </c>
      <c r="CB98" s="74">
        <f t="shared" si="81"/>
        <v>11131839.917152507</v>
      </c>
      <c r="CC98" s="74">
        <f t="shared" si="81"/>
        <v>10906703.127365576</v>
      </c>
      <c r="CD98" s="74">
        <f t="shared" si="81"/>
        <v>10681532.563682787</v>
      </c>
      <c r="CE98" s="74">
        <f t="shared" si="81"/>
        <v>10456362</v>
      </c>
      <c r="CG98" s="117">
        <f t="shared" si="82"/>
        <v>12032619</v>
      </c>
      <c r="CH98" s="117">
        <f t="shared" si="83"/>
        <v>11807371.874700001</v>
      </c>
      <c r="CI98" s="117">
        <f t="shared" si="83"/>
        <v>11582158.528587511</v>
      </c>
      <c r="CJ98" s="117">
        <f t="shared" si="83"/>
        <v>11356999.222870009</v>
      </c>
      <c r="CK98" s="117">
        <f t="shared" si="83"/>
        <v>11131839.917152507</v>
      </c>
      <c r="CL98" s="117">
        <f t="shared" si="83"/>
        <v>10906703.127365576</v>
      </c>
      <c r="CM98" s="117">
        <f t="shared" si="83"/>
        <v>10681532.563682787</v>
      </c>
      <c r="CN98" s="117">
        <f t="shared" si="83"/>
        <v>10456362</v>
      </c>
    </row>
    <row r="99" spans="1:92" x14ac:dyDescent="0.2">
      <c r="A99" s="6" t="s">
        <v>183</v>
      </c>
      <c r="B99" s="6"/>
      <c r="C99" s="40"/>
      <c r="D99" s="40"/>
      <c r="E99" s="40"/>
      <c r="F99" s="2">
        <v>7</v>
      </c>
      <c r="G99">
        <v>42</v>
      </c>
      <c r="H99" s="6">
        <v>73</v>
      </c>
      <c r="I99" s="2" t="s">
        <v>260</v>
      </c>
      <c r="J99" s="60"/>
      <c r="K99" s="123">
        <v>549.16</v>
      </c>
      <c r="L99"/>
      <c r="M99" s="121">
        <v>198</v>
      </c>
      <c r="N99" s="64">
        <f t="shared" si="48"/>
        <v>59.4</v>
      </c>
      <c r="O99" s="64">
        <f t="shared" si="49"/>
        <v>329.5</v>
      </c>
      <c r="P99" s="64">
        <f t="shared" si="50"/>
        <v>0</v>
      </c>
      <c r="Q99" s="64">
        <f t="shared" si="51"/>
        <v>0</v>
      </c>
      <c r="R99" s="65">
        <f t="shared" si="52"/>
        <v>0.36</v>
      </c>
      <c r="S99" s="65">
        <f t="shared" si="53"/>
        <v>0</v>
      </c>
      <c r="T99" s="64">
        <f t="shared" si="54"/>
        <v>0</v>
      </c>
      <c r="U99" s="64">
        <f t="shared" si="55"/>
        <v>0</v>
      </c>
      <c r="V99" s="124">
        <v>12</v>
      </c>
      <c r="W99" s="64">
        <f t="shared" si="56"/>
        <v>3</v>
      </c>
      <c r="X99" s="27">
        <f t="shared" si="57"/>
        <v>59.4</v>
      </c>
      <c r="Y99" s="11">
        <f t="shared" si="58"/>
        <v>611.55999999999995</v>
      </c>
      <c r="Z99" s="61">
        <v>796006603.66999996</v>
      </c>
      <c r="AA99" s="63">
        <v>4213</v>
      </c>
      <c r="AB99" s="27">
        <f t="shared" si="59"/>
        <v>188940.57</v>
      </c>
      <c r="AC99" s="10">
        <f t="shared" si="60"/>
        <v>0.68575799999999998</v>
      </c>
      <c r="AD99" s="63">
        <v>94302</v>
      </c>
      <c r="AE99" s="10">
        <f t="shared" si="61"/>
        <v>0.64879100000000001</v>
      </c>
      <c r="AF99" s="10">
        <f t="shared" si="62"/>
        <v>0.32533200000000001</v>
      </c>
      <c r="AG99" s="66">
        <f t="shared" si="63"/>
        <v>0.32533200000000001</v>
      </c>
      <c r="AH99" s="67">
        <f t="shared" si="64"/>
        <v>0</v>
      </c>
      <c r="AI99" s="68">
        <f t="shared" si="65"/>
        <v>0.32533200000000001</v>
      </c>
      <c r="AJ99">
        <v>0</v>
      </c>
      <c r="AK99">
        <v>0</v>
      </c>
      <c r="AL99" s="26">
        <f t="shared" si="66"/>
        <v>0</v>
      </c>
      <c r="AM99">
        <v>100</v>
      </c>
      <c r="AN99">
        <v>4</v>
      </c>
      <c r="AO99" s="26">
        <f t="shared" si="67"/>
        <v>40000</v>
      </c>
      <c r="AP99" s="26">
        <f t="shared" si="68"/>
        <v>2293014</v>
      </c>
      <c r="AQ99" s="26">
        <f t="shared" si="69"/>
        <v>2333014</v>
      </c>
      <c r="AR99" s="69">
        <v>3518715</v>
      </c>
      <c r="AS99" s="69">
        <f t="shared" si="84"/>
        <v>2333014</v>
      </c>
      <c r="AT99" s="63">
        <v>2899516</v>
      </c>
      <c r="AU99" s="26">
        <f t="shared" si="70"/>
        <v>566502</v>
      </c>
      <c r="AV99" s="70" t="str">
        <f t="shared" si="71"/>
        <v>No</v>
      </c>
      <c r="AW99" s="69">
        <f t="shared" si="72"/>
        <v>0</v>
      </c>
      <c r="AX99" s="71">
        <f t="shared" si="73"/>
        <v>2899516</v>
      </c>
      <c r="AY99" s="72">
        <f t="shared" si="74"/>
        <v>2899516</v>
      </c>
      <c r="AZ99" s="115">
        <f t="shared" si="75"/>
        <v>0</v>
      </c>
      <c r="BA99" s="115"/>
      <c r="BB99" s="115">
        <f t="shared" si="76"/>
        <v>12834.563697283122</v>
      </c>
      <c r="BC99" s="74"/>
      <c r="BD99" s="74"/>
      <c r="BE99" s="74">
        <f t="shared" si="77"/>
        <v>-566502</v>
      </c>
      <c r="BF99" s="74">
        <f t="shared" si="78"/>
        <v>-566502</v>
      </c>
      <c r="BG99" s="74">
        <f t="shared" si="78"/>
        <v>-485548.86420000019</v>
      </c>
      <c r="BH99" s="74">
        <f t="shared" si="78"/>
        <v>-404607.86853785999</v>
      </c>
      <c r="BI99" s="74">
        <f t="shared" si="78"/>
        <v>-323686.29483028781</v>
      </c>
      <c r="BJ99" s="74">
        <f t="shared" si="78"/>
        <v>-242764.72112271562</v>
      </c>
      <c r="BK99" s="74">
        <f t="shared" si="78"/>
        <v>-161851.23957251431</v>
      </c>
      <c r="BL99" s="74">
        <f t="shared" si="78"/>
        <v>-80925.619786256924</v>
      </c>
      <c r="BO99" s="116">
        <f t="shared" si="79"/>
        <v>0</v>
      </c>
      <c r="BP99" s="116">
        <f t="shared" si="79"/>
        <v>-80953.135800000004</v>
      </c>
      <c r="BQ99" s="116">
        <f t="shared" si="79"/>
        <v>-80940.99566214002</v>
      </c>
      <c r="BR99" s="116">
        <f t="shared" si="79"/>
        <v>-80921.57370757201</v>
      </c>
      <c r="BS99" s="116">
        <f t="shared" si="79"/>
        <v>-80921.573707571952</v>
      </c>
      <c r="BT99" s="116">
        <f t="shared" si="79"/>
        <v>-80913.481550201119</v>
      </c>
      <c r="BU99" s="116">
        <f t="shared" si="79"/>
        <v>-80925.619786257157</v>
      </c>
      <c r="BV99" s="116">
        <f t="shared" si="43"/>
        <v>-80925.619786256924</v>
      </c>
      <c r="BX99" s="74">
        <f t="shared" si="80"/>
        <v>2899516</v>
      </c>
      <c r="BY99" s="74">
        <f t="shared" si="81"/>
        <v>2818562.8642000002</v>
      </c>
      <c r="BZ99" s="74">
        <f t="shared" si="81"/>
        <v>2737621.86853786</v>
      </c>
      <c r="CA99" s="74">
        <f t="shared" si="81"/>
        <v>2656700.2948302878</v>
      </c>
      <c r="CB99" s="74">
        <f t="shared" si="81"/>
        <v>2575778.7211227156</v>
      </c>
      <c r="CC99" s="74">
        <f t="shared" si="81"/>
        <v>2494865.2395725143</v>
      </c>
      <c r="CD99" s="74">
        <f t="shared" si="81"/>
        <v>2413939.6197862569</v>
      </c>
      <c r="CE99" s="74">
        <f t="shared" si="81"/>
        <v>2333014</v>
      </c>
      <c r="CG99" s="117">
        <f t="shared" si="82"/>
        <v>2899516</v>
      </c>
      <c r="CH99" s="117">
        <f t="shared" si="83"/>
        <v>2818562.8642000002</v>
      </c>
      <c r="CI99" s="117">
        <f t="shared" si="83"/>
        <v>2737621.86853786</v>
      </c>
      <c r="CJ99" s="117">
        <f t="shared" si="83"/>
        <v>2656700.2948302878</v>
      </c>
      <c r="CK99" s="117">
        <f t="shared" si="83"/>
        <v>2575778.7211227156</v>
      </c>
      <c r="CL99" s="117">
        <f t="shared" si="83"/>
        <v>2494865.2395725143</v>
      </c>
      <c r="CM99" s="117">
        <f t="shared" si="83"/>
        <v>2413939.6197862569</v>
      </c>
      <c r="CN99" s="117">
        <f t="shared" si="83"/>
        <v>2333014</v>
      </c>
    </row>
    <row r="100" spans="1:92" x14ac:dyDescent="0.2">
      <c r="A100" s="6" t="s">
        <v>183</v>
      </c>
      <c r="B100" s="6"/>
      <c r="C100" s="40"/>
      <c r="D100" s="40"/>
      <c r="E100" s="40"/>
      <c r="F100" s="2">
        <v>4</v>
      </c>
      <c r="G100">
        <v>0</v>
      </c>
      <c r="H100" s="6">
        <v>74</v>
      </c>
      <c r="I100" s="2" t="s">
        <v>261</v>
      </c>
      <c r="J100" s="60"/>
      <c r="K100" s="123">
        <v>776.22</v>
      </c>
      <c r="L100"/>
      <c r="M100" s="121">
        <v>201</v>
      </c>
      <c r="N100" s="64">
        <f t="shared" si="48"/>
        <v>60.3</v>
      </c>
      <c r="O100" s="64">
        <f t="shared" si="49"/>
        <v>465.73</v>
      </c>
      <c r="P100" s="64">
        <f t="shared" si="50"/>
        <v>0</v>
      </c>
      <c r="Q100" s="64">
        <f t="shared" si="51"/>
        <v>0</v>
      </c>
      <c r="R100" s="65">
        <f t="shared" si="52"/>
        <v>0.26</v>
      </c>
      <c r="S100" s="65">
        <f t="shared" si="53"/>
        <v>0</v>
      </c>
      <c r="T100" s="64">
        <f t="shared" si="54"/>
        <v>0</v>
      </c>
      <c r="U100" s="64">
        <f t="shared" si="55"/>
        <v>0</v>
      </c>
      <c r="V100" s="124">
        <v>7</v>
      </c>
      <c r="W100" s="64">
        <f t="shared" si="56"/>
        <v>1.75</v>
      </c>
      <c r="X100" s="27">
        <f t="shared" si="57"/>
        <v>60.3</v>
      </c>
      <c r="Y100" s="11">
        <f t="shared" si="58"/>
        <v>838.27</v>
      </c>
      <c r="Z100" s="61">
        <v>2229512997</v>
      </c>
      <c r="AA100" s="63">
        <v>8249</v>
      </c>
      <c r="AB100" s="27">
        <f t="shared" si="59"/>
        <v>270276.76</v>
      </c>
      <c r="AC100" s="10">
        <f t="shared" si="60"/>
        <v>0.98096700000000003</v>
      </c>
      <c r="AD100" s="63">
        <v>106912</v>
      </c>
      <c r="AE100" s="10">
        <f t="shared" si="61"/>
        <v>0.73554600000000003</v>
      </c>
      <c r="AF100" s="10">
        <f t="shared" si="62"/>
        <v>9.2659000000000005E-2</v>
      </c>
      <c r="AG100" s="66">
        <f t="shared" si="63"/>
        <v>9.2659000000000005E-2</v>
      </c>
      <c r="AH100" s="67">
        <f t="shared" si="64"/>
        <v>0</v>
      </c>
      <c r="AI100" s="68">
        <f t="shared" si="65"/>
        <v>9.2659000000000005E-2</v>
      </c>
      <c r="AJ100">
        <v>786</v>
      </c>
      <c r="AK100">
        <v>13</v>
      </c>
      <c r="AL100" s="26">
        <f t="shared" si="66"/>
        <v>1021800</v>
      </c>
      <c r="AM100">
        <v>0</v>
      </c>
      <c r="AN100">
        <v>0</v>
      </c>
      <c r="AO100" s="26">
        <f t="shared" si="67"/>
        <v>0</v>
      </c>
      <c r="AP100" s="26">
        <f t="shared" si="68"/>
        <v>895184</v>
      </c>
      <c r="AQ100" s="26">
        <f t="shared" si="69"/>
        <v>1916984</v>
      </c>
      <c r="AR100" s="69">
        <v>1446598</v>
      </c>
      <c r="AS100" s="69">
        <f t="shared" si="84"/>
        <v>1916984</v>
      </c>
      <c r="AT100" s="63">
        <v>1557217</v>
      </c>
      <c r="AU100" s="26">
        <f t="shared" si="70"/>
        <v>359767</v>
      </c>
      <c r="AV100" s="70" t="str">
        <f t="shared" si="71"/>
        <v>Yes</v>
      </c>
      <c r="AW100" s="69">
        <f t="shared" si="72"/>
        <v>359767</v>
      </c>
      <c r="AX100" s="71">
        <f t="shared" si="73"/>
        <v>1916984</v>
      </c>
      <c r="AY100" s="72">
        <f t="shared" si="74"/>
        <v>1916984</v>
      </c>
      <c r="AZ100" s="115">
        <f t="shared" si="75"/>
        <v>359767</v>
      </c>
      <c r="BA100" s="115"/>
      <c r="BB100" s="115">
        <f t="shared" si="76"/>
        <v>12446.293254489707</v>
      </c>
      <c r="BC100" s="74"/>
      <c r="BD100" s="74"/>
      <c r="BE100" s="74">
        <f t="shared" si="77"/>
        <v>0</v>
      </c>
      <c r="BF100" s="74">
        <f t="shared" si="78"/>
        <v>0</v>
      </c>
      <c r="BG100" s="74">
        <f t="shared" si="78"/>
        <v>0</v>
      </c>
      <c r="BH100" s="74">
        <f t="shared" si="78"/>
        <v>0</v>
      </c>
      <c r="BI100" s="74">
        <f t="shared" si="78"/>
        <v>0</v>
      </c>
      <c r="BJ100" s="74">
        <f t="shared" si="78"/>
        <v>0</v>
      </c>
      <c r="BK100" s="74">
        <f t="shared" si="78"/>
        <v>0</v>
      </c>
      <c r="BL100" s="74">
        <f t="shared" si="78"/>
        <v>0</v>
      </c>
      <c r="BO100" s="116">
        <f t="shared" si="79"/>
        <v>0</v>
      </c>
      <c r="BP100" s="116">
        <f t="shared" si="79"/>
        <v>0</v>
      </c>
      <c r="BQ100" s="116">
        <f t="shared" si="79"/>
        <v>0</v>
      </c>
      <c r="BR100" s="116">
        <f t="shared" si="79"/>
        <v>0</v>
      </c>
      <c r="BS100" s="116">
        <f t="shared" si="79"/>
        <v>0</v>
      </c>
      <c r="BT100" s="116">
        <f t="shared" si="79"/>
        <v>0</v>
      </c>
      <c r="BU100" s="116">
        <f t="shared" si="79"/>
        <v>0</v>
      </c>
      <c r="BV100" s="116">
        <f t="shared" si="43"/>
        <v>0</v>
      </c>
      <c r="BX100" s="74">
        <f t="shared" si="80"/>
        <v>1916984</v>
      </c>
      <c r="BY100" s="74">
        <f t="shared" si="81"/>
        <v>1916984</v>
      </c>
      <c r="BZ100" s="74">
        <f t="shared" si="81"/>
        <v>1916984</v>
      </c>
      <c r="CA100" s="74">
        <f t="shared" si="81"/>
        <v>1916984</v>
      </c>
      <c r="CB100" s="74">
        <f t="shared" si="81"/>
        <v>1916984</v>
      </c>
      <c r="CC100" s="74">
        <f t="shared" si="81"/>
        <v>1916984</v>
      </c>
      <c r="CD100" s="74">
        <f t="shared" si="81"/>
        <v>1916984</v>
      </c>
      <c r="CE100" s="74">
        <f t="shared" si="81"/>
        <v>1916984</v>
      </c>
      <c r="CG100" s="117">
        <f t="shared" si="82"/>
        <v>1916984</v>
      </c>
      <c r="CH100" s="117">
        <f t="shared" si="83"/>
        <v>1916984</v>
      </c>
      <c r="CI100" s="117">
        <f t="shared" si="83"/>
        <v>1916984</v>
      </c>
      <c r="CJ100" s="117">
        <f t="shared" si="83"/>
        <v>1916984</v>
      </c>
      <c r="CK100" s="117">
        <f t="shared" si="83"/>
        <v>1916984</v>
      </c>
      <c r="CL100" s="117">
        <f t="shared" si="83"/>
        <v>1916984</v>
      </c>
      <c r="CM100" s="117">
        <f t="shared" si="83"/>
        <v>1916984</v>
      </c>
      <c r="CN100" s="117">
        <f t="shared" si="83"/>
        <v>1916984</v>
      </c>
    </row>
    <row r="101" spans="1:92" x14ac:dyDescent="0.2">
      <c r="A101" s="6" t="s">
        <v>179</v>
      </c>
      <c r="B101" s="6"/>
      <c r="C101" s="40"/>
      <c r="D101" s="40"/>
      <c r="E101" s="40"/>
      <c r="F101" s="2">
        <v>1</v>
      </c>
      <c r="G101">
        <v>0</v>
      </c>
      <c r="H101" s="6">
        <v>75</v>
      </c>
      <c r="I101" s="2" t="s">
        <v>262</v>
      </c>
      <c r="J101" s="60"/>
      <c r="K101" s="123">
        <v>228.45</v>
      </c>
      <c r="L101"/>
      <c r="M101" s="121">
        <v>34</v>
      </c>
      <c r="N101" s="64">
        <f t="shared" si="48"/>
        <v>10.199999999999999</v>
      </c>
      <c r="O101" s="64">
        <f t="shared" si="49"/>
        <v>137.07</v>
      </c>
      <c r="P101" s="64">
        <f t="shared" si="50"/>
        <v>0</v>
      </c>
      <c r="Q101" s="64">
        <f t="shared" si="51"/>
        <v>0</v>
      </c>
      <c r="R101" s="65">
        <f t="shared" si="52"/>
        <v>0.15</v>
      </c>
      <c r="S101" s="65">
        <f t="shared" si="53"/>
        <v>0</v>
      </c>
      <c r="T101" s="64">
        <f t="shared" si="54"/>
        <v>0</v>
      </c>
      <c r="U101" s="64">
        <f t="shared" si="55"/>
        <v>0</v>
      </c>
      <c r="V101" s="124">
        <v>3</v>
      </c>
      <c r="W101" s="64">
        <f t="shared" si="56"/>
        <v>0.75</v>
      </c>
      <c r="X101" s="27">
        <f t="shared" si="57"/>
        <v>10.199999999999999</v>
      </c>
      <c r="Y101" s="11">
        <f t="shared" si="58"/>
        <v>239.39999999999998</v>
      </c>
      <c r="Z101" s="61">
        <v>1051820854.33</v>
      </c>
      <c r="AA101" s="63">
        <v>2356</v>
      </c>
      <c r="AB101" s="27">
        <f t="shared" si="59"/>
        <v>446443.49</v>
      </c>
      <c r="AC101" s="10">
        <f t="shared" si="60"/>
        <v>1.6203620000000001</v>
      </c>
      <c r="AD101" s="63">
        <v>139000</v>
      </c>
      <c r="AE101" s="10">
        <f t="shared" si="61"/>
        <v>0.95630899999999996</v>
      </c>
      <c r="AF101" s="10">
        <f t="shared" si="62"/>
        <v>-0.42114600000000002</v>
      </c>
      <c r="AG101" s="66">
        <f t="shared" si="63"/>
        <v>0.01</v>
      </c>
      <c r="AH101" s="67">
        <f t="shared" si="64"/>
        <v>0</v>
      </c>
      <c r="AI101" s="68">
        <f t="shared" si="65"/>
        <v>0.01</v>
      </c>
      <c r="AJ101">
        <v>209</v>
      </c>
      <c r="AK101">
        <v>13</v>
      </c>
      <c r="AL101" s="26">
        <f t="shared" si="66"/>
        <v>271700</v>
      </c>
      <c r="AM101">
        <v>0</v>
      </c>
      <c r="AN101">
        <v>0</v>
      </c>
      <c r="AO101" s="26">
        <f t="shared" si="67"/>
        <v>0</v>
      </c>
      <c r="AP101" s="26">
        <f t="shared" si="68"/>
        <v>27591</v>
      </c>
      <c r="AQ101" s="26">
        <f t="shared" si="69"/>
        <v>299291</v>
      </c>
      <c r="AR101" s="69">
        <v>63069</v>
      </c>
      <c r="AS101" s="69">
        <f t="shared" si="84"/>
        <v>299291</v>
      </c>
      <c r="AT101" s="63">
        <v>321391</v>
      </c>
      <c r="AU101" s="26">
        <f t="shared" si="70"/>
        <v>22100</v>
      </c>
      <c r="AV101" s="70" t="str">
        <f t="shared" si="71"/>
        <v>No</v>
      </c>
      <c r="AW101" s="69">
        <f t="shared" si="72"/>
        <v>0</v>
      </c>
      <c r="AX101" s="71">
        <f t="shared" si="73"/>
        <v>321391</v>
      </c>
      <c r="AY101" s="72">
        <f t="shared" si="74"/>
        <v>321391</v>
      </c>
      <c r="AZ101" s="115">
        <f t="shared" si="75"/>
        <v>0</v>
      </c>
      <c r="BA101" s="115"/>
      <c r="BB101" s="115">
        <f t="shared" si="76"/>
        <v>12077.413000656597</v>
      </c>
      <c r="BC101" s="74"/>
      <c r="BD101" s="74"/>
      <c r="BE101" s="74">
        <f t="shared" si="77"/>
        <v>-22100</v>
      </c>
      <c r="BF101" s="74">
        <f t="shared" si="78"/>
        <v>-22100</v>
      </c>
      <c r="BG101" s="74">
        <f t="shared" si="78"/>
        <v>-18941.909999999974</v>
      </c>
      <c r="BH101" s="74">
        <f t="shared" si="78"/>
        <v>-15784.293602999998</v>
      </c>
      <c r="BI101" s="74">
        <f t="shared" si="78"/>
        <v>-12627.434882399975</v>
      </c>
      <c r="BJ101" s="74">
        <f t="shared" si="78"/>
        <v>-9470.5761617999524</v>
      </c>
      <c r="BK101" s="74">
        <f t="shared" si="78"/>
        <v>-6314.0331270720344</v>
      </c>
      <c r="BL101" s="74">
        <f t="shared" si="78"/>
        <v>-3157.0165635360172</v>
      </c>
      <c r="BO101" s="116">
        <f t="shared" si="79"/>
        <v>0</v>
      </c>
      <c r="BP101" s="116">
        <f t="shared" si="79"/>
        <v>-3158.09</v>
      </c>
      <c r="BQ101" s="116">
        <f t="shared" si="79"/>
        <v>-3157.6163969999957</v>
      </c>
      <c r="BR101" s="116">
        <f t="shared" si="79"/>
        <v>-3156.8587205999997</v>
      </c>
      <c r="BS101" s="116">
        <f t="shared" si="79"/>
        <v>-3156.8587205999938</v>
      </c>
      <c r="BT101" s="116">
        <f t="shared" si="79"/>
        <v>-3156.5430347279239</v>
      </c>
      <c r="BU101" s="116">
        <f t="shared" si="79"/>
        <v>-3157.0165635360172</v>
      </c>
      <c r="BV101" s="116">
        <f t="shared" si="43"/>
        <v>-3157.0165635360172</v>
      </c>
      <c r="BX101" s="74">
        <f t="shared" si="80"/>
        <v>321391</v>
      </c>
      <c r="BY101" s="74">
        <f t="shared" si="81"/>
        <v>318232.90999999997</v>
      </c>
      <c r="BZ101" s="74">
        <f t="shared" si="81"/>
        <v>315075.293603</v>
      </c>
      <c r="CA101" s="74">
        <f t="shared" si="81"/>
        <v>311918.43488239998</v>
      </c>
      <c r="CB101" s="74">
        <f t="shared" si="81"/>
        <v>308761.57616179995</v>
      </c>
      <c r="CC101" s="74">
        <f t="shared" si="81"/>
        <v>305605.03312707203</v>
      </c>
      <c r="CD101" s="74">
        <f t="shared" si="81"/>
        <v>302448.01656353602</v>
      </c>
      <c r="CE101" s="74">
        <f t="shared" si="81"/>
        <v>299291</v>
      </c>
      <c r="CG101" s="117">
        <f t="shared" si="82"/>
        <v>321391</v>
      </c>
      <c r="CH101" s="117">
        <f t="shared" si="83"/>
        <v>318232.90999999997</v>
      </c>
      <c r="CI101" s="117">
        <f t="shared" si="83"/>
        <v>315075.293603</v>
      </c>
      <c r="CJ101" s="117">
        <f t="shared" si="83"/>
        <v>311918.43488239998</v>
      </c>
      <c r="CK101" s="117">
        <f t="shared" si="83"/>
        <v>308761.57616179995</v>
      </c>
      <c r="CL101" s="117">
        <f t="shared" si="83"/>
        <v>305605.03312707203</v>
      </c>
      <c r="CM101" s="117">
        <f t="shared" si="83"/>
        <v>302448.01656353602</v>
      </c>
      <c r="CN101" s="117">
        <f t="shared" si="83"/>
        <v>299291</v>
      </c>
    </row>
    <row r="102" spans="1:92" x14ac:dyDescent="0.2">
      <c r="A102" s="6" t="s">
        <v>185</v>
      </c>
      <c r="B102" s="6"/>
      <c r="C102" s="40"/>
      <c r="D102" s="40"/>
      <c r="E102" s="40"/>
      <c r="F102" s="2">
        <v>2</v>
      </c>
      <c r="G102">
        <v>0</v>
      </c>
      <c r="H102" s="6">
        <v>76</v>
      </c>
      <c r="I102" s="2" t="s">
        <v>263</v>
      </c>
      <c r="J102" s="60"/>
      <c r="K102" s="123">
        <v>2464.3000000000002</v>
      </c>
      <c r="L102"/>
      <c r="M102" s="121">
        <v>118</v>
      </c>
      <c r="N102" s="64">
        <f t="shared" si="48"/>
        <v>35.4</v>
      </c>
      <c r="O102" s="64">
        <f t="shared" si="49"/>
        <v>1478.58</v>
      </c>
      <c r="P102" s="64">
        <f t="shared" si="50"/>
        <v>0</v>
      </c>
      <c r="Q102" s="64">
        <f t="shared" si="51"/>
        <v>0</v>
      </c>
      <c r="R102" s="65">
        <f t="shared" si="52"/>
        <v>0.05</v>
      </c>
      <c r="S102" s="65">
        <f t="shared" si="53"/>
        <v>0</v>
      </c>
      <c r="T102" s="64">
        <f t="shared" si="54"/>
        <v>0</v>
      </c>
      <c r="U102" s="64">
        <f t="shared" si="55"/>
        <v>0</v>
      </c>
      <c r="V102" s="124">
        <v>29</v>
      </c>
      <c r="W102" s="64">
        <f t="shared" si="56"/>
        <v>7.25</v>
      </c>
      <c r="X102" s="27">
        <f t="shared" si="57"/>
        <v>35.4</v>
      </c>
      <c r="Y102" s="11">
        <f t="shared" si="58"/>
        <v>2506.9500000000003</v>
      </c>
      <c r="Z102" s="61">
        <v>6094028849.6700001</v>
      </c>
      <c r="AA102" s="63">
        <v>17577</v>
      </c>
      <c r="AB102" s="27">
        <f t="shared" si="59"/>
        <v>346704.72</v>
      </c>
      <c r="AC102" s="10">
        <f t="shared" si="60"/>
        <v>1.2583610000000001</v>
      </c>
      <c r="AD102" s="63">
        <v>168341</v>
      </c>
      <c r="AE102" s="10">
        <f t="shared" si="61"/>
        <v>1.1581729999999999</v>
      </c>
      <c r="AF102" s="10">
        <f t="shared" si="62"/>
        <v>-0.22830500000000001</v>
      </c>
      <c r="AG102" s="66">
        <f t="shared" si="63"/>
        <v>0.01</v>
      </c>
      <c r="AH102" s="67">
        <f t="shared" si="64"/>
        <v>0</v>
      </c>
      <c r="AI102" s="68">
        <f t="shared" si="65"/>
        <v>0.01</v>
      </c>
      <c r="AJ102">
        <v>0</v>
      </c>
      <c r="AK102">
        <v>0</v>
      </c>
      <c r="AL102" s="26">
        <f t="shared" si="66"/>
        <v>0</v>
      </c>
      <c r="AM102">
        <v>0</v>
      </c>
      <c r="AN102">
        <v>0</v>
      </c>
      <c r="AO102" s="26">
        <f t="shared" si="67"/>
        <v>0</v>
      </c>
      <c r="AP102" s="26">
        <f t="shared" si="68"/>
        <v>288926</v>
      </c>
      <c r="AQ102" s="26">
        <f t="shared" si="69"/>
        <v>288926</v>
      </c>
      <c r="AR102" s="69">
        <v>446496</v>
      </c>
      <c r="AS102" s="69">
        <f t="shared" si="84"/>
        <v>288926</v>
      </c>
      <c r="AT102" s="63">
        <v>395466</v>
      </c>
      <c r="AU102" s="26">
        <f t="shared" si="70"/>
        <v>106540</v>
      </c>
      <c r="AV102" s="70" t="str">
        <f t="shared" si="71"/>
        <v>No</v>
      </c>
      <c r="AW102" s="69">
        <f t="shared" si="72"/>
        <v>0</v>
      </c>
      <c r="AX102" s="71">
        <f t="shared" si="73"/>
        <v>395466</v>
      </c>
      <c r="AY102" s="72">
        <f t="shared" si="74"/>
        <v>395466</v>
      </c>
      <c r="AZ102" s="115">
        <f t="shared" si="75"/>
        <v>0</v>
      </c>
      <c r="BA102" s="115"/>
      <c r="BB102" s="115">
        <f t="shared" si="76"/>
        <v>11724.464858174735</v>
      </c>
      <c r="BC102" s="74"/>
      <c r="BD102" s="74"/>
      <c r="BE102" s="74">
        <f t="shared" si="77"/>
        <v>-106540</v>
      </c>
      <c r="BF102" s="74">
        <f t="shared" si="78"/>
        <v>-106540</v>
      </c>
      <c r="BG102" s="74">
        <f t="shared" si="78"/>
        <v>-91315.434000000008</v>
      </c>
      <c r="BH102" s="74">
        <f t="shared" si="78"/>
        <v>-76093.151152200007</v>
      </c>
      <c r="BI102" s="74">
        <f t="shared" si="78"/>
        <v>-60874.520921760006</v>
      </c>
      <c r="BJ102" s="74">
        <f t="shared" si="78"/>
        <v>-45655.890691320004</v>
      </c>
      <c r="BK102" s="74">
        <f t="shared" si="78"/>
        <v>-30438.782323903055</v>
      </c>
      <c r="BL102" s="74">
        <f t="shared" si="78"/>
        <v>-15219.391161951527</v>
      </c>
      <c r="BO102" s="116">
        <f t="shared" si="79"/>
        <v>0</v>
      </c>
      <c r="BP102" s="116">
        <f t="shared" si="79"/>
        <v>-15224.566000000001</v>
      </c>
      <c r="BQ102" s="116">
        <f t="shared" si="79"/>
        <v>-15222.282847800001</v>
      </c>
      <c r="BR102" s="116">
        <f t="shared" si="79"/>
        <v>-15218.630230440001</v>
      </c>
      <c r="BS102" s="116">
        <f t="shared" si="79"/>
        <v>-15218.630230440001</v>
      </c>
      <c r="BT102" s="116">
        <f t="shared" si="79"/>
        <v>-15217.108367416957</v>
      </c>
      <c r="BU102" s="116">
        <f t="shared" si="79"/>
        <v>-15219.391161951527</v>
      </c>
      <c r="BV102" s="116">
        <f t="shared" si="43"/>
        <v>-15219.391161951527</v>
      </c>
      <c r="BX102" s="74">
        <f t="shared" si="80"/>
        <v>395466</v>
      </c>
      <c r="BY102" s="74">
        <f t="shared" si="81"/>
        <v>380241.43400000001</v>
      </c>
      <c r="BZ102" s="74">
        <f t="shared" si="81"/>
        <v>365019.15115220001</v>
      </c>
      <c r="CA102" s="74">
        <f t="shared" si="81"/>
        <v>349800.52092176001</v>
      </c>
      <c r="CB102" s="74">
        <f t="shared" si="81"/>
        <v>334581.89069132</v>
      </c>
      <c r="CC102" s="74">
        <f t="shared" si="81"/>
        <v>319364.78232390305</v>
      </c>
      <c r="CD102" s="74">
        <f t="shared" si="81"/>
        <v>304145.39116195153</v>
      </c>
      <c r="CE102" s="74">
        <f t="shared" si="81"/>
        <v>288926</v>
      </c>
      <c r="CG102" s="117">
        <f t="shared" si="82"/>
        <v>395466</v>
      </c>
      <c r="CH102" s="117">
        <f t="shared" si="83"/>
        <v>380241.43400000001</v>
      </c>
      <c r="CI102" s="117">
        <f t="shared" si="83"/>
        <v>365019.15115220001</v>
      </c>
      <c r="CJ102" s="117">
        <f t="shared" si="83"/>
        <v>349800.52092176001</v>
      </c>
      <c r="CK102" s="117">
        <f t="shared" si="83"/>
        <v>334581.89069132</v>
      </c>
      <c r="CL102" s="117">
        <f t="shared" si="83"/>
        <v>319364.78232390305</v>
      </c>
      <c r="CM102" s="117">
        <f t="shared" si="83"/>
        <v>304145.39116195153</v>
      </c>
      <c r="CN102" s="117">
        <f t="shared" si="83"/>
        <v>288926</v>
      </c>
    </row>
    <row r="103" spans="1:92" x14ac:dyDescent="0.2">
      <c r="A103" s="6" t="s">
        <v>194</v>
      </c>
      <c r="B103" s="79">
        <v>1</v>
      </c>
      <c r="C103" s="40">
        <v>1</v>
      </c>
      <c r="D103" s="40">
        <v>0</v>
      </c>
      <c r="E103" s="40">
        <v>1</v>
      </c>
      <c r="F103" s="2">
        <v>9</v>
      </c>
      <c r="G103">
        <v>13</v>
      </c>
      <c r="H103" s="6">
        <v>77</v>
      </c>
      <c r="I103" s="2" t="s">
        <v>264</v>
      </c>
      <c r="J103" s="60"/>
      <c r="K103" s="123">
        <v>7451.34</v>
      </c>
      <c r="L103"/>
      <c r="M103" s="121">
        <v>4498</v>
      </c>
      <c r="N103" s="64">
        <f t="shared" si="48"/>
        <v>1349.4</v>
      </c>
      <c r="O103" s="64">
        <f t="shared" si="49"/>
        <v>4470.8</v>
      </c>
      <c r="P103" s="64">
        <f t="shared" si="50"/>
        <v>27.199999999999818</v>
      </c>
      <c r="Q103" s="64">
        <f t="shared" si="51"/>
        <v>4.08</v>
      </c>
      <c r="R103" s="65">
        <f t="shared" si="52"/>
        <v>0.6</v>
      </c>
      <c r="S103" s="65">
        <f t="shared" si="53"/>
        <v>0</v>
      </c>
      <c r="T103" s="64">
        <f t="shared" si="54"/>
        <v>0</v>
      </c>
      <c r="U103" s="64">
        <f t="shared" si="55"/>
        <v>0</v>
      </c>
      <c r="V103" s="124">
        <v>665</v>
      </c>
      <c r="W103" s="64">
        <f t="shared" si="56"/>
        <v>166.25</v>
      </c>
      <c r="X103" s="27">
        <f t="shared" si="57"/>
        <v>1349.4</v>
      </c>
      <c r="Y103" s="11">
        <f t="shared" si="58"/>
        <v>8971.07</v>
      </c>
      <c r="Z103" s="61">
        <v>8401473886.6700001</v>
      </c>
      <c r="AA103" s="63">
        <v>59473</v>
      </c>
      <c r="AB103" s="27">
        <f t="shared" si="59"/>
        <v>141265.35</v>
      </c>
      <c r="AC103" s="10">
        <f t="shared" si="60"/>
        <v>0.51272099999999998</v>
      </c>
      <c r="AD103" s="63">
        <v>87213</v>
      </c>
      <c r="AE103" s="10">
        <f t="shared" si="61"/>
        <v>0.60001899999999997</v>
      </c>
      <c r="AF103" s="10">
        <f t="shared" si="62"/>
        <v>0.46109</v>
      </c>
      <c r="AG103" s="66">
        <f t="shared" si="63"/>
        <v>0.46109</v>
      </c>
      <c r="AH103" s="67">
        <f t="shared" si="64"/>
        <v>0.04</v>
      </c>
      <c r="AI103" s="68">
        <f t="shared" si="65"/>
        <v>0.50109000000000004</v>
      </c>
      <c r="AJ103">
        <v>0</v>
      </c>
      <c r="AK103">
        <v>0</v>
      </c>
      <c r="AL103" s="26">
        <f t="shared" si="66"/>
        <v>0</v>
      </c>
      <c r="AM103">
        <v>0</v>
      </c>
      <c r="AN103">
        <v>0</v>
      </c>
      <c r="AO103" s="26">
        <f t="shared" si="67"/>
        <v>0</v>
      </c>
      <c r="AP103" s="26">
        <f t="shared" si="68"/>
        <v>51808488</v>
      </c>
      <c r="AQ103" s="26">
        <f t="shared" si="69"/>
        <v>51808488</v>
      </c>
      <c r="AR103" s="69">
        <v>34440424</v>
      </c>
      <c r="AS103" s="69">
        <f t="shared" si="84"/>
        <v>51808488</v>
      </c>
      <c r="AT103" s="63">
        <v>51701477</v>
      </c>
      <c r="AU103" s="26">
        <f t="shared" si="70"/>
        <v>107011</v>
      </c>
      <c r="AV103" s="70" t="str">
        <f t="shared" si="71"/>
        <v>Yes</v>
      </c>
      <c r="AW103" s="69">
        <f t="shared" si="72"/>
        <v>107011</v>
      </c>
      <c r="AX103" s="71">
        <f t="shared" si="73"/>
        <v>51808488</v>
      </c>
      <c r="AY103" s="72">
        <f t="shared" si="74"/>
        <v>51808488</v>
      </c>
      <c r="AZ103" s="115">
        <f t="shared" si="75"/>
        <v>107011</v>
      </c>
      <c r="BA103" s="115"/>
      <c r="BB103" s="115">
        <f t="shared" si="76"/>
        <v>13875.56892451559</v>
      </c>
      <c r="BC103" s="74"/>
      <c r="BD103" s="74"/>
      <c r="BE103" s="74">
        <f t="shared" si="77"/>
        <v>0</v>
      </c>
      <c r="BF103" s="74">
        <f t="shared" si="78"/>
        <v>0</v>
      </c>
      <c r="BG103" s="74">
        <f t="shared" si="78"/>
        <v>0</v>
      </c>
      <c r="BH103" s="74">
        <f t="shared" si="78"/>
        <v>0</v>
      </c>
      <c r="BI103" s="74">
        <f t="shared" si="78"/>
        <v>0</v>
      </c>
      <c r="BJ103" s="74">
        <f t="shared" si="78"/>
        <v>0</v>
      </c>
      <c r="BK103" s="74">
        <f t="shared" si="78"/>
        <v>0</v>
      </c>
      <c r="BL103" s="74">
        <f t="shared" si="78"/>
        <v>0</v>
      </c>
      <c r="BO103" s="116">
        <f t="shared" si="79"/>
        <v>0</v>
      </c>
      <c r="BP103" s="116">
        <f t="shared" si="79"/>
        <v>0</v>
      </c>
      <c r="BQ103" s="116">
        <f t="shared" si="79"/>
        <v>0</v>
      </c>
      <c r="BR103" s="116">
        <f t="shared" si="79"/>
        <v>0</v>
      </c>
      <c r="BS103" s="116">
        <f t="shared" si="79"/>
        <v>0</v>
      </c>
      <c r="BT103" s="116">
        <f t="shared" si="79"/>
        <v>0</v>
      </c>
      <c r="BU103" s="116">
        <f t="shared" si="79"/>
        <v>0</v>
      </c>
      <c r="BV103" s="116">
        <f t="shared" si="43"/>
        <v>0</v>
      </c>
      <c r="BX103" s="74">
        <f t="shared" si="80"/>
        <v>51808488</v>
      </c>
      <c r="BY103" s="74">
        <f t="shared" si="81"/>
        <v>51808488</v>
      </c>
      <c r="BZ103" s="74">
        <f t="shared" si="81"/>
        <v>51808488</v>
      </c>
      <c r="CA103" s="74">
        <f t="shared" si="81"/>
        <v>51808488</v>
      </c>
      <c r="CB103" s="74">
        <f t="shared" si="81"/>
        <v>51808488</v>
      </c>
      <c r="CC103" s="74">
        <f t="shared" si="81"/>
        <v>51808488</v>
      </c>
      <c r="CD103" s="74">
        <f t="shared" si="81"/>
        <v>51808488</v>
      </c>
      <c r="CE103" s="74">
        <f t="shared" si="81"/>
        <v>51808488</v>
      </c>
      <c r="CG103" s="117">
        <f t="shared" si="82"/>
        <v>51808488</v>
      </c>
      <c r="CH103" s="117">
        <f t="shared" si="83"/>
        <v>51808488</v>
      </c>
      <c r="CI103" s="117">
        <f t="shared" si="83"/>
        <v>51808488</v>
      </c>
      <c r="CJ103" s="117">
        <f t="shared" si="83"/>
        <v>51808488</v>
      </c>
      <c r="CK103" s="117">
        <f t="shared" si="83"/>
        <v>51808488</v>
      </c>
      <c r="CL103" s="117">
        <f t="shared" si="83"/>
        <v>51808488</v>
      </c>
      <c r="CM103" s="117">
        <f t="shared" si="83"/>
        <v>51808488</v>
      </c>
      <c r="CN103" s="117">
        <f t="shared" si="83"/>
        <v>51808488</v>
      </c>
    </row>
    <row r="104" spans="1:92" x14ac:dyDescent="0.2">
      <c r="A104" s="6" t="s">
        <v>179</v>
      </c>
      <c r="B104" s="6"/>
      <c r="C104" s="40"/>
      <c r="D104" s="40"/>
      <c r="E104" s="40"/>
      <c r="F104" s="2">
        <v>8</v>
      </c>
      <c r="G104">
        <v>32</v>
      </c>
      <c r="H104" s="6">
        <v>78</v>
      </c>
      <c r="I104" s="2" t="s">
        <v>265</v>
      </c>
      <c r="J104" s="60"/>
      <c r="K104" s="123">
        <v>1505.93</v>
      </c>
      <c r="L104"/>
      <c r="M104" s="121">
        <v>464</v>
      </c>
      <c r="N104" s="64">
        <f t="shared" si="48"/>
        <v>139.19999999999999</v>
      </c>
      <c r="O104" s="64">
        <f t="shared" si="49"/>
        <v>903.56</v>
      </c>
      <c r="P104" s="64">
        <f t="shared" si="50"/>
        <v>0</v>
      </c>
      <c r="Q104" s="64">
        <f t="shared" si="51"/>
        <v>0</v>
      </c>
      <c r="R104" s="65">
        <f t="shared" si="52"/>
        <v>0.31</v>
      </c>
      <c r="S104" s="65">
        <f t="shared" si="53"/>
        <v>0</v>
      </c>
      <c r="T104" s="64">
        <f t="shared" si="54"/>
        <v>0</v>
      </c>
      <c r="U104" s="64">
        <f t="shared" si="55"/>
        <v>0</v>
      </c>
      <c r="V104" s="124">
        <v>91</v>
      </c>
      <c r="W104" s="64">
        <f t="shared" si="56"/>
        <v>22.75</v>
      </c>
      <c r="X104" s="27">
        <f t="shared" si="57"/>
        <v>139.19999999999999</v>
      </c>
      <c r="Y104" s="11">
        <f t="shared" si="58"/>
        <v>1667.88</v>
      </c>
      <c r="Z104" s="61">
        <v>2382966005</v>
      </c>
      <c r="AA104" s="63">
        <v>10792</v>
      </c>
      <c r="AB104" s="27">
        <f t="shared" si="59"/>
        <v>220808.56</v>
      </c>
      <c r="AC104" s="10">
        <f t="shared" si="60"/>
        <v>0.80142199999999997</v>
      </c>
      <c r="AD104" s="63">
        <v>67321</v>
      </c>
      <c r="AE104" s="10">
        <f t="shared" si="61"/>
        <v>0.46316299999999999</v>
      </c>
      <c r="AF104" s="10">
        <f t="shared" si="62"/>
        <v>0.30005599999999999</v>
      </c>
      <c r="AG104" s="66">
        <f t="shared" si="63"/>
        <v>0.30005599999999999</v>
      </c>
      <c r="AH104" s="67">
        <f t="shared" si="64"/>
        <v>0</v>
      </c>
      <c r="AI104" s="68">
        <f t="shared" si="65"/>
        <v>0.30005599999999999</v>
      </c>
      <c r="AJ104">
        <v>461</v>
      </c>
      <c r="AK104">
        <v>4</v>
      </c>
      <c r="AL104" s="26">
        <f t="shared" si="66"/>
        <v>184400</v>
      </c>
      <c r="AM104">
        <v>0</v>
      </c>
      <c r="AN104">
        <v>0</v>
      </c>
      <c r="AO104" s="26">
        <f t="shared" si="67"/>
        <v>0</v>
      </c>
      <c r="AP104" s="26">
        <f t="shared" si="68"/>
        <v>5767772</v>
      </c>
      <c r="AQ104" s="26">
        <f t="shared" si="69"/>
        <v>5952172</v>
      </c>
      <c r="AR104" s="69">
        <v>9947410</v>
      </c>
      <c r="AS104" s="69">
        <f t="shared" si="84"/>
        <v>5952172</v>
      </c>
      <c r="AT104" s="63">
        <v>13112190</v>
      </c>
      <c r="AU104" s="26">
        <f t="shared" si="70"/>
        <v>7160018</v>
      </c>
      <c r="AV104" s="70" t="str">
        <f t="shared" si="71"/>
        <v>No</v>
      </c>
      <c r="AW104" s="69">
        <f t="shared" si="72"/>
        <v>0</v>
      </c>
      <c r="AX104" s="71">
        <f t="shared" si="73"/>
        <v>13112190</v>
      </c>
      <c r="AY104" s="72">
        <f t="shared" si="74"/>
        <v>13112190</v>
      </c>
      <c r="AZ104" s="115">
        <f t="shared" si="75"/>
        <v>0</v>
      </c>
      <c r="BA104" s="115"/>
      <c r="BB104" s="115">
        <f t="shared" si="76"/>
        <v>12764.416008712224</v>
      </c>
      <c r="BC104" s="74"/>
      <c r="BD104" s="74"/>
      <c r="BE104" s="74">
        <f t="shared" si="77"/>
        <v>-7160018</v>
      </c>
      <c r="BF104" s="74">
        <f t="shared" si="78"/>
        <v>-7160018</v>
      </c>
      <c r="BG104" s="74">
        <f t="shared" si="78"/>
        <v>-6136851.4277999997</v>
      </c>
      <c r="BH104" s="74">
        <f t="shared" si="78"/>
        <v>-5113838.2947857399</v>
      </c>
      <c r="BI104" s="74">
        <f t="shared" si="78"/>
        <v>-4091070.6358285919</v>
      </c>
      <c r="BJ104" s="74">
        <f t="shared" si="78"/>
        <v>-3068302.9768714439</v>
      </c>
      <c r="BK104" s="74">
        <f t="shared" si="78"/>
        <v>-2045637.5946801919</v>
      </c>
      <c r="BL104" s="74">
        <f t="shared" si="78"/>
        <v>-1022818.797340096</v>
      </c>
      <c r="BO104" s="116">
        <f t="shared" si="79"/>
        <v>0</v>
      </c>
      <c r="BP104" s="116">
        <f t="shared" si="79"/>
        <v>-1023166.5721999999</v>
      </c>
      <c r="BQ104" s="116">
        <f t="shared" si="79"/>
        <v>-1023013.1330142599</v>
      </c>
      <c r="BR104" s="116">
        <f t="shared" si="79"/>
        <v>-1022767.658957148</v>
      </c>
      <c r="BS104" s="116">
        <f t="shared" si="79"/>
        <v>-1022767.658957148</v>
      </c>
      <c r="BT104" s="116">
        <f t="shared" si="79"/>
        <v>-1022665.3821912522</v>
      </c>
      <c r="BU104" s="116">
        <f t="shared" si="79"/>
        <v>-1022818.797340096</v>
      </c>
      <c r="BV104" s="116">
        <f t="shared" si="43"/>
        <v>-1022818.797340096</v>
      </c>
      <c r="BX104" s="74">
        <f t="shared" si="80"/>
        <v>13112190</v>
      </c>
      <c r="BY104" s="74">
        <f t="shared" si="81"/>
        <v>12089023.4278</v>
      </c>
      <c r="BZ104" s="74">
        <f t="shared" si="81"/>
        <v>11066010.29478574</v>
      </c>
      <c r="CA104" s="74">
        <f t="shared" si="81"/>
        <v>10043242.635828592</v>
      </c>
      <c r="CB104" s="74">
        <f t="shared" si="81"/>
        <v>9020474.9768714439</v>
      </c>
      <c r="CC104" s="74">
        <f t="shared" si="81"/>
        <v>7997809.5946801919</v>
      </c>
      <c r="CD104" s="74">
        <f t="shared" si="81"/>
        <v>6974990.797340096</v>
      </c>
      <c r="CE104" s="74">
        <f t="shared" si="81"/>
        <v>5952172</v>
      </c>
      <c r="CG104" s="117">
        <f t="shared" si="82"/>
        <v>13112190</v>
      </c>
      <c r="CH104" s="117">
        <f t="shared" si="83"/>
        <v>12089023.4278</v>
      </c>
      <c r="CI104" s="117">
        <f t="shared" si="83"/>
        <v>11066010.29478574</v>
      </c>
      <c r="CJ104" s="117">
        <f t="shared" si="83"/>
        <v>10043242.635828592</v>
      </c>
      <c r="CK104" s="117">
        <f t="shared" si="83"/>
        <v>9020474.9768714439</v>
      </c>
      <c r="CL104" s="117">
        <f t="shared" si="83"/>
        <v>7997809.5946801919</v>
      </c>
      <c r="CM104" s="117">
        <f t="shared" si="83"/>
        <v>6974990.797340096</v>
      </c>
      <c r="CN104" s="117">
        <f t="shared" si="83"/>
        <v>5952172</v>
      </c>
    </row>
    <row r="105" spans="1:92" x14ac:dyDescent="0.2">
      <c r="A105" s="6" t="s">
        <v>179</v>
      </c>
      <c r="B105" s="6"/>
      <c r="C105" s="40"/>
      <c r="D105" s="40"/>
      <c r="E105" s="40"/>
      <c r="F105" s="2">
        <v>4</v>
      </c>
      <c r="G105">
        <v>0</v>
      </c>
      <c r="H105" s="6">
        <v>79</v>
      </c>
      <c r="I105" s="2" t="s">
        <v>266</v>
      </c>
      <c r="J105" s="60"/>
      <c r="K105" s="123">
        <v>849.66</v>
      </c>
      <c r="L105"/>
      <c r="M105" s="121">
        <v>152</v>
      </c>
      <c r="N105" s="64">
        <f t="shared" si="48"/>
        <v>45.6</v>
      </c>
      <c r="O105" s="64">
        <f t="shared" si="49"/>
        <v>509.8</v>
      </c>
      <c r="P105" s="64">
        <f t="shared" si="50"/>
        <v>0</v>
      </c>
      <c r="Q105" s="64">
        <f t="shared" si="51"/>
        <v>0</v>
      </c>
      <c r="R105" s="65">
        <f t="shared" si="52"/>
        <v>0.18</v>
      </c>
      <c r="S105" s="65">
        <f t="shared" si="53"/>
        <v>0</v>
      </c>
      <c r="T105" s="64">
        <f t="shared" si="54"/>
        <v>0</v>
      </c>
      <c r="U105" s="64">
        <f t="shared" si="55"/>
        <v>0</v>
      </c>
      <c r="V105" s="124">
        <v>8</v>
      </c>
      <c r="W105" s="64">
        <f t="shared" si="56"/>
        <v>2</v>
      </c>
      <c r="X105" s="27">
        <f t="shared" si="57"/>
        <v>45.6</v>
      </c>
      <c r="Y105" s="11">
        <f t="shared" si="58"/>
        <v>897.26</v>
      </c>
      <c r="Z105" s="61">
        <v>1203615892</v>
      </c>
      <c r="AA105" s="63">
        <v>6106</v>
      </c>
      <c r="AB105" s="27">
        <f t="shared" si="59"/>
        <v>197120.19</v>
      </c>
      <c r="AC105" s="10">
        <f t="shared" si="60"/>
        <v>0.71544600000000003</v>
      </c>
      <c r="AD105" s="63">
        <v>140022</v>
      </c>
      <c r="AE105" s="10">
        <f t="shared" si="61"/>
        <v>0.963341</v>
      </c>
      <c r="AF105" s="10">
        <f t="shared" si="62"/>
        <v>0.21018600000000001</v>
      </c>
      <c r="AG105" s="66">
        <f t="shared" si="63"/>
        <v>0.21018600000000001</v>
      </c>
      <c r="AH105" s="67">
        <f t="shared" si="64"/>
        <v>0</v>
      </c>
      <c r="AI105" s="68">
        <f t="shared" si="65"/>
        <v>0.21018600000000001</v>
      </c>
      <c r="AJ105">
        <v>356</v>
      </c>
      <c r="AK105">
        <v>6</v>
      </c>
      <c r="AL105" s="26">
        <f t="shared" si="66"/>
        <v>213600</v>
      </c>
      <c r="AM105">
        <v>0</v>
      </c>
      <c r="AN105">
        <v>0</v>
      </c>
      <c r="AO105" s="26">
        <f t="shared" si="67"/>
        <v>0</v>
      </c>
      <c r="AP105" s="26">
        <f t="shared" si="68"/>
        <v>2173517</v>
      </c>
      <c r="AQ105" s="26">
        <f t="shared" si="69"/>
        <v>2387117</v>
      </c>
      <c r="AR105" s="69">
        <v>3154015</v>
      </c>
      <c r="AS105" s="69">
        <f t="shared" si="84"/>
        <v>2387117</v>
      </c>
      <c r="AT105" s="63">
        <v>2952086</v>
      </c>
      <c r="AU105" s="26">
        <f t="shared" si="70"/>
        <v>564969</v>
      </c>
      <c r="AV105" s="70" t="str">
        <f t="shared" si="71"/>
        <v>No</v>
      </c>
      <c r="AW105" s="69">
        <f t="shared" si="72"/>
        <v>0</v>
      </c>
      <c r="AX105" s="71">
        <f t="shared" si="73"/>
        <v>2952086</v>
      </c>
      <c r="AY105" s="72">
        <f t="shared" si="74"/>
        <v>2952086</v>
      </c>
      <c r="AZ105" s="115">
        <f t="shared" si="75"/>
        <v>0</v>
      </c>
      <c r="BA105" s="115"/>
      <c r="BB105" s="115">
        <f t="shared" si="76"/>
        <v>12170.658263305322</v>
      </c>
      <c r="BC105" s="74"/>
      <c r="BD105" s="74"/>
      <c r="BE105" s="74">
        <f t="shared" si="77"/>
        <v>-564969</v>
      </c>
      <c r="BF105" s="74">
        <f t="shared" si="78"/>
        <v>-564969</v>
      </c>
      <c r="BG105" s="74">
        <f t="shared" si="78"/>
        <v>-484234.92989999987</v>
      </c>
      <c r="BH105" s="74">
        <f t="shared" si="78"/>
        <v>-403512.96708566975</v>
      </c>
      <c r="BI105" s="74">
        <f t="shared" si="78"/>
        <v>-322810.37366853561</v>
      </c>
      <c r="BJ105" s="74">
        <f t="shared" si="78"/>
        <v>-242107.78025140148</v>
      </c>
      <c r="BK105" s="74">
        <f t="shared" si="78"/>
        <v>-161413.25709360931</v>
      </c>
      <c r="BL105" s="74">
        <f t="shared" si="78"/>
        <v>-80706.628546804655</v>
      </c>
      <c r="BO105" s="116">
        <f t="shared" si="79"/>
        <v>0</v>
      </c>
      <c r="BP105" s="116">
        <f t="shared" si="79"/>
        <v>-80734.070099999997</v>
      </c>
      <c r="BQ105" s="116">
        <f t="shared" si="79"/>
        <v>-80721.962814329978</v>
      </c>
      <c r="BR105" s="116">
        <f t="shared" si="79"/>
        <v>-80702.593417133961</v>
      </c>
      <c r="BS105" s="116">
        <f t="shared" si="79"/>
        <v>-80702.593417133903</v>
      </c>
      <c r="BT105" s="116">
        <f t="shared" si="79"/>
        <v>-80694.523157792108</v>
      </c>
      <c r="BU105" s="116">
        <f t="shared" si="79"/>
        <v>-80706.628546804655</v>
      </c>
      <c r="BV105" s="116">
        <f t="shared" si="43"/>
        <v>-80706.628546804655</v>
      </c>
      <c r="BX105" s="74">
        <f t="shared" si="80"/>
        <v>2952086</v>
      </c>
      <c r="BY105" s="74">
        <f t="shared" si="81"/>
        <v>2871351.9298999999</v>
      </c>
      <c r="BZ105" s="74">
        <f t="shared" si="81"/>
        <v>2790629.9670856697</v>
      </c>
      <c r="CA105" s="74">
        <f t="shared" si="81"/>
        <v>2709927.3736685356</v>
      </c>
      <c r="CB105" s="74">
        <f t="shared" si="81"/>
        <v>2629224.7802514015</v>
      </c>
      <c r="CC105" s="74">
        <f t="shared" si="81"/>
        <v>2548530.2570936093</v>
      </c>
      <c r="CD105" s="74">
        <f t="shared" si="81"/>
        <v>2467823.6285468047</v>
      </c>
      <c r="CE105" s="74">
        <f t="shared" si="81"/>
        <v>2387117</v>
      </c>
      <c r="CG105" s="117">
        <f t="shared" si="82"/>
        <v>2952086</v>
      </c>
      <c r="CH105" s="117">
        <f t="shared" si="83"/>
        <v>2871351.9298999999</v>
      </c>
      <c r="CI105" s="117">
        <f t="shared" si="83"/>
        <v>2790629.9670856697</v>
      </c>
      <c r="CJ105" s="117">
        <f t="shared" si="83"/>
        <v>2709927.3736685356</v>
      </c>
      <c r="CK105" s="117">
        <f t="shared" si="83"/>
        <v>2629224.7802514015</v>
      </c>
      <c r="CL105" s="117">
        <f t="shared" si="83"/>
        <v>2548530.2570936093</v>
      </c>
      <c r="CM105" s="117">
        <f t="shared" si="83"/>
        <v>2467823.6285468047</v>
      </c>
      <c r="CN105" s="117">
        <f t="shared" si="83"/>
        <v>2387117</v>
      </c>
    </row>
    <row r="106" spans="1:92" x14ac:dyDescent="0.2">
      <c r="A106" s="6" t="s">
        <v>181</v>
      </c>
      <c r="B106" s="6">
        <v>1</v>
      </c>
      <c r="C106" s="40">
        <v>1</v>
      </c>
      <c r="D106" s="40">
        <v>1</v>
      </c>
      <c r="E106" s="40">
        <v>0</v>
      </c>
      <c r="F106" s="2">
        <v>10</v>
      </c>
      <c r="G106">
        <v>8</v>
      </c>
      <c r="H106" s="6">
        <v>80</v>
      </c>
      <c r="I106" s="2" t="s">
        <v>267</v>
      </c>
      <c r="J106" s="60"/>
      <c r="K106" s="123">
        <v>8923.98</v>
      </c>
      <c r="L106"/>
      <c r="M106" s="121">
        <v>6905</v>
      </c>
      <c r="N106" s="64">
        <f t="shared" si="48"/>
        <v>2071.5</v>
      </c>
      <c r="O106" s="64">
        <f t="shared" si="49"/>
        <v>5354.39</v>
      </c>
      <c r="P106" s="64">
        <f t="shared" si="50"/>
        <v>1550.6099999999997</v>
      </c>
      <c r="Q106" s="64">
        <f t="shared" si="51"/>
        <v>232.59</v>
      </c>
      <c r="R106" s="65">
        <f t="shared" si="52"/>
        <v>0.77</v>
      </c>
      <c r="S106" s="65">
        <f t="shared" si="53"/>
        <v>0.17000000000000004</v>
      </c>
      <c r="T106" s="64">
        <f t="shared" si="54"/>
        <v>1517.08</v>
      </c>
      <c r="U106" s="64">
        <f t="shared" si="55"/>
        <v>227.56</v>
      </c>
      <c r="V106" s="124">
        <v>1760</v>
      </c>
      <c r="W106" s="64">
        <f t="shared" si="56"/>
        <v>440</v>
      </c>
      <c r="X106" s="27">
        <f t="shared" si="57"/>
        <v>2071.5</v>
      </c>
      <c r="Y106" s="11">
        <f t="shared" si="58"/>
        <v>11668.07</v>
      </c>
      <c r="Z106" s="61">
        <v>6896803736.6700001</v>
      </c>
      <c r="AA106" s="63">
        <v>60418</v>
      </c>
      <c r="AB106" s="27">
        <f t="shared" si="59"/>
        <v>114151.47</v>
      </c>
      <c r="AC106" s="10">
        <f t="shared" si="60"/>
        <v>0.41431200000000001</v>
      </c>
      <c r="AD106" s="63">
        <v>68617</v>
      </c>
      <c r="AE106" s="10">
        <f t="shared" si="61"/>
        <v>0.47208</v>
      </c>
      <c r="AF106" s="10">
        <f t="shared" si="62"/>
        <v>0.56835800000000003</v>
      </c>
      <c r="AG106" s="66">
        <f t="shared" si="63"/>
        <v>0.56835800000000003</v>
      </c>
      <c r="AH106" s="67">
        <f t="shared" si="64"/>
        <v>0.05</v>
      </c>
      <c r="AI106" s="68">
        <f t="shared" si="65"/>
        <v>0.61835800000000007</v>
      </c>
      <c r="AJ106">
        <v>0</v>
      </c>
      <c r="AK106">
        <v>0</v>
      </c>
      <c r="AL106" s="26">
        <f t="shared" si="66"/>
        <v>0</v>
      </c>
      <c r="AM106">
        <v>0</v>
      </c>
      <c r="AN106">
        <v>0</v>
      </c>
      <c r="AO106" s="26">
        <f t="shared" si="67"/>
        <v>0</v>
      </c>
      <c r="AP106" s="26">
        <f t="shared" si="68"/>
        <v>83153387</v>
      </c>
      <c r="AQ106" s="26">
        <f t="shared" si="69"/>
        <v>83153387</v>
      </c>
      <c r="AR106" s="69">
        <v>60258395</v>
      </c>
      <c r="AS106" s="69">
        <f t="shared" si="84"/>
        <v>83706615</v>
      </c>
      <c r="AT106" s="63">
        <v>83706615</v>
      </c>
      <c r="AU106" s="26">
        <f t="shared" si="70"/>
        <v>553228</v>
      </c>
      <c r="AV106" s="70" t="str">
        <f t="shared" si="71"/>
        <v>No</v>
      </c>
      <c r="AW106" s="69">
        <f t="shared" si="72"/>
        <v>0</v>
      </c>
      <c r="AX106" s="71">
        <f t="shared" si="73"/>
        <v>83706615</v>
      </c>
      <c r="AY106" s="72">
        <f t="shared" si="74"/>
        <v>83706615</v>
      </c>
      <c r="AZ106" s="115">
        <f t="shared" si="75"/>
        <v>0</v>
      </c>
      <c r="BA106" s="115"/>
      <c r="BB106" s="115">
        <f t="shared" si="76"/>
        <v>15068.893783939453</v>
      </c>
      <c r="BC106" s="74"/>
      <c r="BD106" s="74"/>
      <c r="BE106" s="74">
        <f t="shared" si="77"/>
        <v>-553228</v>
      </c>
      <c r="BF106" s="74">
        <f t="shared" si="78"/>
        <v>-553228</v>
      </c>
      <c r="BG106" s="74">
        <f t="shared" si="78"/>
        <v>-553228</v>
      </c>
      <c r="BH106" s="74">
        <f t="shared" si="78"/>
        <v>-553228</v>
      </c>
      <c r="BI106" s="74">
        <f t="shared" si="78"/>
        <v>-553228</v>
      </c>
      <c r="BJ106" s="74">
        <f t="shared" si="78"/>
        <v>-553228</v>
      </c>
      <c r="BK106" s="74">
        <f t="shared" si="78"/>
        <v>-553228</v>
      </c>
      <c r="BL106" s="74">
        <f t="shared" si="78"/>
        <v>-553228</v>
      </c>
      <c r="BO106" s="116">
        <f t="shared" si="79"/>
        <v>0</v>
      </c>
      <c r="BP106" s="116">
        <f t="shared" si="79"/>
        <v>-79056.281199999998</v>
      </c>
      <c r="BQ106" s="116">
        <f t="shared" si="79"/>
        <v>-92223.107599999988</v>
      </c>
      <c r="BR106" s="116">
        <f t="shared" si="79"/>
        <v>-110645.6</v>
      </c>
      <c r="BS106" s="116">
        <f t="shared" si="79"/>
        <v>-138307</v>
      </c>
      <c r="BT106" s="116">
        <f t="shared" si="79"/>
        <v>-184390.89239999998</v>
      </c>
      <c r="BU106" s="116">
        <f t="shared" si="79"/>
        <v>-276614</v>
      </c>
      <c r="BV106" s="116">
        <f t="shared" si="43"/>
        <v>-553228</v>
      </c>
      <c r="BX106" s="74">
        <f t="shared" si="80"/>
        <v>83706615</v>
      </c>
      <c r="BY106" s="74">
        <f t="shared" si="81"/>
        <v>83627558.718799993</v>
      </c>
      <c r="BZ106" s="74">
        <f t="shared" si="81"/>
        <v>83614391.892399997</v>
      </c>
      <c r="CA106" s="74">
        <f t="shared" si="81"/>
        <v>83595969.400000006</v>
      </c>
      <c r="CB106" s="74">
        <f t="shared" si="81"/>
        <v>83568308</v>
      </c>
      <c r="CC106" s="74">
        <f t="shared" si="81"/>
        <v>83522224.107600003</v>
      </c>
      <c r="CD106" s="74">
        <f t="shared" si="81"/>
        <v>83430001</v>
      </c>
      <c r="CE106" s="74">
        <f t="shared" si="81"/>
        <v>83153387</v>
      </c>
      <c r="CG106" s="117">
        <f t="shared" si="82"/>
        <v>83706615</v>
      </c>
      <c r="CH106" s="117">
        <f t="shared" si="83"/>
        <v>83706615</v>
      </c>
      <c r="CI106" s="117">
        <f t="shared" si="83"/>
        <v>83706615</v>
      </c>
      <c r="CJ106" s="117">
        <f t="shared" si="83"/>
        <v>83706615</v>
      </c>
      <c r="CK106" s="117">
        <f t="shared" si="83"/>
        <v>83706615</v>
      </c>
      <c r="CL106" s="117">
        <f t="shared" si="83"/>
        <v>83706615</v>
      </c>
      <c r="CM106" s="117">
        <f t="shared" si="83"/>
        <v>83706615</v>
      </c>
      <c r="CN106" s="117">
        <f t="shared" si="83"/>
        <v>83706615</v>
      </c>
    </row>
    <row r="107" spans="1:92" x14ac:dyDescent="0.2">
      <c r="A107" s="6" t="s">
        <v>185</v>
      </c>
      <c r="B107" s="6"/>
      <c r="C107" s="40"/>
      <c r="D107" s="40"/>
      <c r="E107" s="40"/>
      <c r="F107" s="2">
        <v>3</v>
      </c>
      <c r="G107">
        <v>0</v>
      </c>
      <c r="H107" s="6">
        <v>81</v>
      </c>
      <c r="I107" s="2" t="s">
        <v>268</v>
      </c>
      <c r="J107" s="60"/>
      <c r="K107" s="123">
        <v>1182.45</v>
      </c>
      <c r="L107"/>
      <c r="M107" s="121">
        <v>194</v>
      </c>
      <c r="N107" s="64">
        <f t="shared" si="48"/>
        <v>58.2</v>
      </c>
      <c r="O107" s="64">
        <f t="shared" si="49"/>
        <v>709.47</v>
      </c>
      <c r="P107" s="64">
        <f t="shared" si="50"/>
        <v>0</v>
      </c>
      <c r="Q107" s="64">
        <f t="shared" si="51"/>
        <v>0</v>
      </c>
      <c r="R107" s="65">
        <f t="shared" si="52"/>
        <v>0.16</v>
      </c>
      <c r="S107" s="65">
        <f t="shared" si="53"/>
        <v>0</v>
      </c>
      <c r="T107" s="64">
        <f t="shared" si="54"/>
        <v>0</v>
      </c>
      <c r="U107" s="64">
        <f t="shared" si="55"/>
        <v>0</v>
      </c>
      <c r="V107" s="124">
        <v>30</v>
      </c>
      <c r="W107" s="64">
        <f t="shared" si="56"/>
        <v>7.5</v>
      </c>
      <c r="X107" s="27">
        <f t="shared" si="57"/>
        <v>58.2</v>
      </c>
      <c r="Y107" s="11">
        <f t="shared" si="58"/>
        <v>1248.1500000000001</v>
      </c>
      <c r="Z107" s="61">
        <v>1929109379.3299999</v>
      </c>
      <c r="AA107" s="63">
        <v>7736</v>
      </c>
      <c r="AB107" s="27">
        <f t="shared" si="59"/>
        <v>249367.81</v>
      </c>
      <c r="AC107" s="10">
        <f t="shared" si="60"/>
        <v>0.90507800000000005</v>
      </c>
      <c r="AD107" s="63">
        <v>142750</v>
      </c>
      <c r="AE107" s="10">
        <f t="shared" si="61"/>
        <v>0.98210900000000001</v>
      </c>
      <c r="AF107" s="10">
        <f t="shared" si="62"/>
        <v>7.1813000000000002E-2</v>
      </c>
      <c r="AG107" s="66">
        <f t="shared" si="63"/>
        <v>7.1813000000000002E-2</v>
      </c>
      <c r="AH107" s="67">
        <f t="shared" si="64"/>
        <v>0</v>
      </c>
      <c r="AI107" s="68">
        <f t="shared" si="65"/>
        <v>7.1813000000000002E-2</v>
      </c>
      <c r="AJ107">
        <v>1124</v>
      </c>
      <c r="AK107">
        <v>13</v>
      </c>
      <c r="AL107" s="26">
        <f t="shared" si="66"/>
        <v>1461200</v>
      </c>
      <c r="AM107">
        <v>0</v>
      </c>
      <c r="AN107">
        <v>0</v>
      </c>
      <c r="AO107" s="26">
        <f t="shared" si="67"/>
        <v>0</v>
      </c>
      <c r="AP107" s="26">
        <f t="shared" si="68"/>
        <v>1033025</v>
      </c>
      <c r="AQ107" s="26">
        <f t="shared" si="69"/>
        <v>2494225</v>
      </c>
      <c r="AR107" s="69">
        <v>855086</v>
      </c>
      <c r="AS107" s="69">
        <f t="shared" si="84"/>
        <v>2494225</v>
      </c>
      <c r="AT107" s="63">
        <v>2744963</v>
      </c>
      <c r="AU107" s="26">
        <f t="shared" si="70"/>
        <v>250738</v>
      </c>
      <c r="AV107" s="70" t="str">
        <f t="shared" si="71"/>
        <v>No</v>
      </c>
      <c r="AW107" s="69">
        <f t="shared" si="72"/>
        <v>0</v>
      </c>
      <c r="AX107" s="71">
        <f t="shared" si="73"/>
        <v>2744963</v>
      </c>
      <c r="AY107" s="72">
        <f t="shared" si="74"/>
        <v>2744963</v>
      </c>
      <c r="AZ107" s="115">
        <f t="shared" si="75"/>
        <v>0</v>
      </c>
      <c r="BA107" s="115"/>
      <c r="BB107" s="115">
        <f t="shared" si="76"/>
        <v>12165.359000380568</v>
      </c>
      <c r="BC107" s="74"/>
      <c r="BD107" s="74"/>
      <c r="BE107" s="74">
        <f t="shared" si="77"/>
        <v>-250738</v>
      </c>
      <c r="BF107" s="74">
        <f t="shared" si="78"/>
        <v>-250738</v>
      </c>
      <c r="BG107" s="74">
        <f t="shared" si="78"/>
        <v>-214907.53979999991</v>
      </c>
      <c r="BH107" s="74">
        <f t="shared" si="78"/>
        <v>-179082.45291533973</v>
      </c>
      <c r="BI107" s="74">
        <f t="shared" si="78"/>
        <v>-143265.96233227197</v>
      </c>
      <c r="BJ107" s="74">
        <f t="shared" si="78"/>
        <v>-107449.47174920421</v>
      </c>
      <c r="BK107" s="74">
        <f t="shared" si="78"/>
        <v>-71636.562815194484</v>
      </c>
      <c r="BL107" s="74">
        <f t="shared" si="78"/>
        <v>-35818.281407597475</v>
      </c>
      <c r="BO107" s="116">
        <f t="shared" si="79"/>
        <v>0</v>
      </c>
      <c r="BP107" s="116">
        <f t="shared" si="79"/>
        <v>-35830.460200000001</v>
      </c>
      <c r="BQ107" s="116">
        <f t="shared" si="79"/>
        <v>-35825.086884659984</v>
      </c>
      <c r="BR107" s="116">
        <f t="shared" si="79"/>
        <v>-35816.490583067949</v>
      </c>
      <c r="BS107" s="116">
        <f t="shared" si="79"/>
        <v>-35816.490583067993</v>
      </c>
      <c r="BT107" s="116">
        <f t="shared" si="79"/>
        <v>-35812.908934009763</v>
      </c>
      <c r="BU107" s="116">
        <f t="shared" si="79"/>
        <v>-35818.281407597242</v>
      </c>
      <c r="BV107" s="116">
        <f t="shared" si="43"/>
        <v>-35818.281407597475</v>
      </c>
      <c r="BX107" s="74">
        <f t="shared" si="80"/>
        <v>2744963</v>
      </c>
      <c r="BY107" s="74">
        <f t="shared" si="81"/>
        <v>2709132.5397999999</v>
      </c>
      <c r="BZ107" s="74">
        <f t="shared" si="81"/>
        <v>2673307.4529153397</v>
      </c>
      <c r="CA107" s="74">
        <f t="shared" si="81"/>
        <v>2637490.962332272</v>
      </c>
      <c r="CB107" s="74">
        <f t="shared" si="81"/>
        <v>2601674.4717492042</v>
      </c>
      <c r="CC107" s="74">
        <f t="shared" si="81"/>
        <v>2565861.5628151945</v>
      </c>
      <c r="CD107" s="74">
        <f t="shared" si="81"/>
        <v>2530043.2814075975</v>
      </c>
      <c r="CE107" s="74">
        <f t="shared" si="81"/>
        <v>2494225</v>
      </c>
      <c r="CG107" s="117">
        <f t="shared" si="82"/>
        <v>2744963</v>
      </c>
      <c r="CH107" s="117">
        <f t="shared" si="83"/>
        <v>2709132.5397999999</v>
      </c>
      <c r="CI107" s="117">
        <f t="shared" si="83"/>
        <v>2673307.4529153397</v>
      </c>
      <c r="CJ107" s="117">
        <f t="shared" si="83"/>
        <v>2637490.962332272</v>
      </c>
      <c r="CK107" s="117">
        <f t="shared" si="83"/>
        <v>2601674.4717492042</v>
      </c>
      <c r="CL107" s="117">
        <f t="shared" si="83"/>
        <v>2565861.5628151945</v>
      </c>
      <c r="CM107" s="117">
        <f t="shared" si="83"/>
        <v>2530043.2814075975</v>
      </c>
      <c r="CN107" s="117">
        <f t="shared" si="83"/>
        <v>2494225</v>
      </c>
    </row>
    <row r="108" spans="1:92" x14ac:dyDescent="0.2">
      <c r="A108" s="6" t="s">
        <v>179</v>
      </c>
      <c r="B108" s="6"/>
      <c r="C108" s="40"/>
      <c r="D108" s="40"/>
      <c r="E108" s="40"/>
      <c r="F108" s="2">
        <v>6</v>
      </c>
      <c r="G108">
        <v>0</v>
      </c>
      <c r="H108" s="6">
        <v>82</v>
      </c>
      <c r="I108" s="2" t="s">
        <v>269</v>
      </c>
      <c r="J108" s="60"/>
      <c r="K108" s="123">
        <v>461.06</v>
      </c>
      <c r="L108"/>
      <c r="M108" s="121">
        <v>92</v>
      </c>
      <c r="N108" s="64">
        <f t="shared" si="48"/>
        <v>27.6</v>
      </c>
      <c r="O108" s="64">
        <f t="shared" si="49"/>
        <v>276.64</v>
      </c>
      <c r="P108" s="64">
        <f t="shared" si="50"/>
        <v>0</v>
      </c>
      <c r="Q108" s="64">
        <f t="shared" si="51"/>
        <v>0</v>
      </c>
      <c r="R108" s="65">
        <f t="shared" si="52"/>
        <v>0.2</v>
      </c>
      <c r="S108" s="65">
        <f t="shared" si="53"/>
        <v>0</v>
      </c>
      <c r="T108" s="64">
        <f t="shared" si="54"/>
        <v>0</v>
      </c>
      <c r="U108" s="64">
        <f t="shared" si="55"/>
        <v>0</v>
      </c>
      <c r="V108" s="124">
        <v>6</v>
      </c>
      <c r="W108" s="64">
        <f t="shared" si="56"/>
        <v>1.5</v>
      </c>
      <c r="X108" s="27">
        <f t="shared" si="57"/>
        <v>27.6</v>
      </c>
      <c r="Y108" s="11">
        <f t="shared" si="58"/>
        <v>490.16</v>
      </c>
      <c r="Z108" s="61">
        <v>889763888.33000004</v>
      </c>
      <c r="AA108" s="63">
        <v>4236</v>
      </c>
      <c r="AB108" s="27">
        <f t="shared" si="59"/>
        <v>210048.13</v>
      </c>
      <c r="AC108" s="10">
        <f t="shared" si="60"/>
        <v>0.76236700000000002</v>
      </c>
      <c r="AD108" s="63">
        <v>113750</v>
      </c>
      <c r="AE108" s="10">
        <f t="shared" si="61"/>
        <v>0.78259100000000004</v>
      </c>
      <c r="AF108" s="10">
        <f t="shared" si="62"/>
        <v>0.23156599999999999</v>
      </c>
      <c r="AG108" s="66">
        <f t="shared" si="63"/>
        <v>0.23156599999999999</v>
      </c>
      <c r="AH108" s="67">
        <f t="shared" si="64"/>
        <v>0</v>
      </c>
      <c r="AI108" s="68">
        <f t="shared" si="65"/>
        <v>0.23156599999999999</v>
      </c>
      <c r="AJ108">
        <v>447</v>
      </c>
      <c r="AK108">
        <v>13</v>
      </c>
      <c r="AL108" s="26">
        <f t="shared" si="66"/>
        <v>581100</v>
      </c>
      <c r="AM108">
        <v>0</v>
      </c>
      <c r="AN108">
        <v>0</v>
      </c>
      <c r="AO108" s="26">
        <f t="shared" si="67"/>
        <v>0</v>
      </c>
      <c r="AP108" s="26">
        <f t="shared" si="68"/>
        <v>1308138</v>
      </c>
      <c r="AQ108" s="26">
        <f t="shared" si="69"/>
        <v>1889238</v>
      </c>
      <c r="AR108" s="69">
        <v>2099315</v>
      </c>
      <c r="AS108" s="69">
        <f t="shared" si="84"/>
        <v>1889238</v>
      </c>
      <c r="AT108" s="63">
        <v>2100359</v>
      </c>
      <c r="AU108" s="26">
        <f t="shared" si="70"/>
        <v>211121</v>
      </c>
      <c r="AV108" s="70" t="str">
        <f t="shared" si="71"/>
        <v>No</v>
      </c>
      <c r="AW108" s="69">
        <f t="shared" si="72"/>
        <v>0</v>
      </c>
      <c r="AX108" s="71">
        <f t="shared" si="73"/>
        <v>2100359</v>
      </c>
      <c r="AY108" s="72">
        <f t="shared" si="74"/>
        <v>2100359</v>
      </c>
      <c r="AZ108" s="115">
        <f t="shared" si="75"/>
        <v>0</v>
      </c>
      <c r="BA108" s="115"/>
      <c r="BB108" s="115">
        <f t="shared" si="76"/>
        <v>12252.405326855507</v>
      </c>
      <c r="BC108" s="74"/>
      <c r="BD108" s="74"/>
      <c r="BE108" s="74">
        <f t="shared" si="77"/>
        <v>-211121</v>
      </c>
      <c r="BF108" s="74">
        <f t="shared" si="78"/>
        <v>-211121</v>
      </c>
      <c r="BG108" s="74">
        <f t="shared" si="78"/>
        <v>-180951.80909999995</v>
      </c>
      <c r="BH108" s="74">
        <f t="shared" si="78"/>
        <v>-150787.14252303005</v>
      </c>
      <c r="BI108" s="74">
        <f t="shared" si="78"/>
        <v>-120629.71401842404</v>
      </c>
      <c r="BJ108" s="74">
        <f t="shared" si="78"/>
        <v>-90472.285513818031</v>
      </c>
      <c r="BK108" s="74">
        <f t="shared" si="78"/>
        <v>-60317.872752062511</v>
      </c>
      <c r="BL108" s="74">
        <f t="shared" si="78"/>
        <v>-30158.936376031255</v>
      </c>
      <c r="BO108" s="116">
        <f t="shared" si="79"/>
        <v>0</v>
      </c>
      <c r="BP108" s="116">
        <f t="shared" si="79"/>
        <v>-30169.190900000001</v>
      </c>
      <c r="BQ108" s="116">
        <f t="shared" si="79"/>
        <v>-30164.66657696999</v>
      </c>
      <c r="BR108" s="116">
        <f t="shared" si="79"/>
        <v>-30157.42850460601</v>
      </c>
      <c r="BS108" s="116">
        <f t="shared" si="79"/>
        <v>-30157.42850460601</v>
      </c>
      <c r="BT108" s="116">
        <f t="shared" si="79"/>
        <v>-30154.41276175555</v>
      </c>
      <c r="BU108" s="116">
        <f t="shared" si="79"/>
        <v>-30158.936376031255</v>
      </c>
      <c r="BV108" s="116">
        <f t="shared" si="43"/>
        <v>-30158.936376031255</v>
      </c>
      <c r="BX108" s="74">
        <f t="shared" si="80"/>
        <v>2100359</v>
      </c>
      <c r="BY108" s="74">
        <f t="shared" si="81"/>
        <v>2070189.8091</v>
      </c>
      <c r="BZ108" s="74">
        <f t="shared" si="81"/>
        <v>2040025.1425230301</v>
      </c>
      <c r="CA108" s="74">
        <f t="shared" si="81"/>
        <v>2009867.714018424</v>
      </c>
      <c r="CB108" s="74">
        <f t="shared" si="81"/>
        <v>1979710.285513818</v>
      </c>
      <c r="CC108" s="74">
        <f t="shared" si="81"/>
        <v>1949555.8727520625</v>
      </c>
      <c r="CD108" s="74">
        <f t="shared" si="81"/>
        <v>1919396.9363760313</v>
      </c>
      <c r="CE108" s="74">
        <f t="shared" si="81"/>
        <v>1889238</v>
      </c>
      <c r="CG108" s="117">
        <f t="shared" si="82"/>
        <v>2100359</v>
      </c>
      <c r="CH108" s="117">
        <f t="shared" si="83"/>
        <v>2070189.8091</v>
      </c>
      <c r="CI108" s="117">
        <f t="shared" si="83"/>
        <v>2040025.1425230301</v>
      </c>
      <c r="CJ108" s="117">
        <f t="shared" si="83"/>
        <v>2009867.714018424</v>
      </c>
      <c r="CK108" s="117">
        <f t="shared" si="83"/>
        <v>1979710.285513818</v>
      </c>
      <c r="CL108" s="117">
        <f t="shared" si="83"/>
        <v>1949555.8727520625</v>
      </c>
      <c r="CM108" s="117">
        <f t="shared" si="83"/>
        <v>1919396.9363760313</v>
      </c>
      <c r="CN108" s="117">
        <f t="shared" si="83"/>
        <v>1889238</v>
      </c>
    </row>
    <row r="109" spans="1:92" x14ac:dyDescent="0.2">
      <c r="A109" s="6" t="s">
        <v>194</v>
      </c>
      <c r="B109" s="6"/>
      <c r="C109" s="40">
        <v>1</v>
      </c>
      <c r="D109" s="40">
        <v>1</v>
      </c>
      <c r="E109" s="40"/>
      <c r="F109" s="2">
        <v>9</v>
      </c>
      <c r="G109">
        <v>26</v>
      </c>
      <c r="H109" s="6">
        <v>83</v>
      </c>
      <c r="I109" s="2" t="s">
        <v>270</v>
      </c>
      <c r="J109" s="60"/>
      <c r="K109" s="123">
        <v>4506.93</v>
      </c>
      <c r="L109"/>
      <c r="M109" s="121">
        <v>2322</v>
      </c>
      <c r="N109" s="64">
        <f t="shared" si="48"/>
        <v>696.6</v>
      </c>
      <c r="O109" s="64">
        <f t="shared" si="49"/>
        <v>2704.16</v>
      </c>
      <c r="P109" s="64">
        <f t="shared" si="50"/>
        <v>0</v>
      </c>
      <c r="Q109" s="64">
        <f t="shared" si="51"/>
        <v>0</v>
      </c>
      <c r="R109" s="65">
        <f t="shared" si="52"/>
        <v>0.52</v>
      </c>
      <c r="S109" s="65">
        <f t="shared" si="53"/>
        <v>0</v>
      </c>
      <c r="T109" s="64">
        <f t="shared" si="54"/>
        <v>0</v>
      </c>
      <c r="U109" s="64">
        <f t="shared" si="55"/>
        <v>0</v>
      </c>
      <c r="V109" s="124">
        <v>299</v>
      </c>
      <c r="W109" s="64">
        <f t="shared" si="56"/>
        <v>74.75</v>
      </c>
      <c r="X109" s="27">
        <f t="shared" si="57"/>
        <v>696.6</v>
      </c>
      <c r="Y109" s="11">
        <f t="shared" si="58"/>
        <v>5278.2800000000007</v>
      </c>
      <c r="Z109" s="61">
        <v>7324767729.6700001</v>
      </c>
      <c r="AA109" s="63">
        <v>47646</v>
      </c>
      <c r="AB109" s="27">
        <f t="shared" si="59"/>
        <v>153733.10999999999</v>
      </c>
      <c r="AC109" s="10">
        <f t="shared" si="60"/>
        <v>0.55797300000000005</v>
      </c>
      <c r="AD109" s="63">
        <v>73979</v>
      </c>
      <c r="AE109" s="10">
        <f t="shared" si="61"/>
        <v>0.50897000000000003</v>
      </c>
      <c r="AF109" s="10">
        <f t="shared" si="62"/>
        <v>0.45672800000000002</v>
      </c>
      <c r="AG109" s="66">
        <f t="shared" si="63"/>
        <v>0.45672800000000002</v>
      </c>
      <c r="AH109" s="67">
        <f t="shared" si="64"/>
        <v>0</v>
      </c>
      <c r="AI109" s="68">
        <f t="shared" si="65"/>
        <v>0.45672800000000002</v>
      </c>
      <c r="AJ109">
        <v>0</v>
      </c>
      <c r="AK109">
        <v>0</v>
      </c>
      <c r="AL109" s="26">
        <f t="shared" si="66"/>
        <v>0</v>
      </c>
      <c r="AM109">
        <v>0</v>
      </c>
      <c r="AN109">
        <v>0</v>
      </c>
      <c r="AO109" s="26">
        <f t="shared" si="67"/>
        <v>0</v>
      </c>
      <c r="AP109" s="26">
        <f t="shared" si="68"/>
        <v>27783759</v>
      </c>
      <c r="AQ109" s="26">
        <f t="shared" si="69"/>
        <v>27783759</v>
      </c>
      <c r="AR109" s="69">
        <v>19515825</v>
      </c>
      <c r="AS109" s="69">
        <f t="shared" si="84"/>
        <v>28184338</v>
      </c>
      <c r="AT109" s="63">
        <v>28184338</v>
      </c>
      <c r="AU109" s="26">
        <f t="shared" si="70"/>
        <v>400579</v>
      </c>
      <c r="AV109" s="70" t="str">
        <f t="shared" si="71"/>
        <v>No</v>
      </c>
      <c r="AW109" s="69">
        <f t="shared" si="72"/>
        <v>0</v>
      </c>
      <c r="AX109" s="71">
        <f t="shared" si="73"/>
        <v>28184338</v>
      </c>
      <c r="AY109" s="72">
        <f t="shared" si="74"/>
        <v>28184338</v>
      </c>
      <c r="AZ109" s="115">
        <f t="shared" si="75"/>
        <v>0</v>
      </c>
      <c r="BA109" s="115"/>
      <c r="BB109" s="115">
        <f t="shared" si="76"/>
        <v>13497.475443372763</v>
      </c>
      <c r="BC109" s="74"/>
      <c r="BD109" s="74"/>
      <c r="BE109" s="74">
        <f t="shared" si="77"/>
        <v>-400579</v>
      </c>
      <c r="BF109" s="74">
        <f t="shared" si="78"/>
        <v>-400579</v>
      </c>
      <c r="BG109" s="74">
        <f t="shared" si="78"/>
        <v>-400579</v>
      </c>
      <c r="BH109" s="74">
        <f t="shared" si="78"/>
        <v>-400579</v>
      </c>
      <c r="BI109" s="74">
        <f t="shared" si="78"/>
        <v>-400579</v>
      </c>
      <c r="BJ109" s="74">
        <f t="shared" si="78"/>
        <v>-400579</v>
      </c>
      <c r="BK109" s="74">
        <f t="shared" si="78"/>
        <v>-400579</v>
      </c>
      <c r="BL109" s="74">
        <f t="shared" si="78"/>
        <v>-400579</v>
      </c>
      <c r="BO109" s="116">
        <f t="shared" si="79"/>
        <v>0</v>
      </c>
      <c r="BP109" s="116">
        <f t="shared" si="79"/>
        <v>-57242.739099999999</v>
      </c>
      <c r="BQ109" s="116">
        <f t="shared" si="79"/>
        <v>-66776.5193</v>
      </c>
      <c r="BR109" s="116">
        <f t="shared" si="79"/>
        <v>-80115.8</v>
      </c>
      <c r="BS109" s="116">
        <f t="shared" si="79"/>
        <v>-100144.75</v>
      </c>
      <c r="BT109" s="116">
        <f t="shared" si="79"/>
        <v>-133512.98069999999</v>
      </c>
      <c r="BU109" s="116">
        <f t="shared" si="79"/>
        <v>-200289.5</v>
      </c>
      <c r="BV109" s="116">
        <f t="shared" si="43"/>
        <v>-400579</v>
      </c>
      <c r="BX109" s="74">
        <f t="shared" si="80"/>
        <v>28184338</v>
      </c>
      <c r="BY109" s="74">
        <f t="shared" si="81"/>
        <v>28127095.260899998</v>
      </c>
      <c r="BZ109" s="74">
        <f t="shared" si="81"/>
        <v>28117561.480700001</v>
      </c>
      <c r="CA109" s="74">
        <f t="shared" si="81"/>
        <v>28104222.199999999</v>
      </c>
      <c r="CB109" s="74">
        <f t="shared" si="81"/>
        <v>28084193.25</v>
      </c>
      <c r="CC109" s="74">
        <f t="shared" si="81"/>
        <v>28050825.019299999</v>
      </c>
      <c r="CD109" s="74">
        <f t="shared" si="81"/>
        <v>27984048.5</v>
      </c>
      <c r="CE109" s="74">
        <f t="shared" si="81"/>
        <v>27783759</v>
      </c>
      <c r="CG109" s="117">
        <f t="shared" si="82"/>
        <v>28184338</v>
      </c>
      <c r="CH109" s="117">
        <f t="shared" si="83"/>
        <v>28184338</v>
      </c>
      <c r="CI109" s="117">
        <f t="shared" si="83"/>
        <v>28184338</v>
      </c>
      <c r="CJ109" s="117">
        <f t="shared" si="83"/>
        <v>28184338</v>
      </c>
      <c r="CK109" s="117">
        <f t="shared" si="83"/>
        <v>28184338</v>
      </c>
      <c r="CL109" s="117">
        <f t="shared" si="83"/>
        <v>28184338</v>
      </c>
      <c r="CM109" s="117">
        <f t="shared" si="83"/>
        <v>28184338</v>
      </c>
      <c r="CN109" s="117">
        <f t="shared" si="83"/>
        <v>28184338</v>
      </c>
    </row>
    <row r="110" spans="1:92" x14ac:dyDescent="0.2">
      <c r="A110" s="6" t="s">
        <v>189</v>
      </c>
      <c r="B110" s="6"/>
      <c r="C110" s="40"/>
      <c r="D110" s="40"/>
      <c r="E110" s="40"/>
      <c r="F110" s="2">
        <v>6</v>
      </c>
      <c r="G110">
        <v>0</v>
      </c>
      <c r="H110" s="6">
        <v>84</v>
      </c>
      <c r="I110" s="2" t="s">
        <v>271</v>
      </c>
      <c r="J110" s="60"/>
      <c r="K110" s="123">
        <v>5213.75</v>
      </c>
      <c r="L110"/>
      <c r="M110" s="121">
        <v>1589</v>
      </c>
      <c r="N110" s="64">
        <f t="shared" si="48"/>
        <v>476.7</v>
      </c>
      <c r="O110" s="64">
        <f t="shared" si="49"/>
        <v>3128.25</v>
      </c>
      <c r="P110" s="64">
        <f t="shared" si="50"/>
        <v>0</v>
      </c>
      <c r="Q110" s="64">
        <f t="shared" si="51"/>
        <v>0</v>
      </c>
      <c r="R110" s="65">
        <f t="shared" si="52"/>
        <v>0.3</v>
      </c>
      <c r="S110" s="65">
        <f t="shared" si="53"/>
        <v>0</v>
      </c>
      <c r="T110" s="64">
        <f t="shared" si="54"/>
        <v>0</v>
      </c>
      <c r="U110" s="64">
        <f t="shared" si="55"/>
        <v>0</v>
      </c>
      <c r="V110" s="124">
        <v>152</v>
      </c>
      <c r="W110" s="64">
        <f t="shared" si="56"/>
        <v>38</v>
      </c>
      <c r="X110" s="27">
        <f t="shared" si="57"/>
        <v>476.7</v>
      </c>
      <c r="Y110" s="11">
        <f t="shared" si="58"/>
        <v>5728.45</v>
      </c>
      <c r="Z110" s="61">
        <v>13507253692</v>
      </c>
      <c r="AA110" s="63">
        <v>52340</v>
      </c>
      <c r="AB110" s="27">
        <f t="shared" si="59"/>
        <v>258067.51</v>
      </c>
      <c r="AC110" s="10">
        <f t="shared" si="60"/>
        <v>0.93665299999999996</v>
      </c>
      <c r="AD110" s="63">
        <v>109580</v>
      </c>
      <c r="AE110" s="10">
        <f t="shared" si="61"/>
        <v>0.75390199999999996</v>
      </c>
      <c r="AF110" s="10">
        <f t="shared" si="62"/>
        <v>0.118172</v>
      </c>
      <c r="AG110" s="66">
        <f t="shared" si="63"/>
        <v>0.118172</v>
      </c>
      <c r="AH110" s="67">
        <f t="shared" si="64"/>
        <v>0</v>
      </c>
      <c r="AI110" s="68">
        <f t="shared" si="65"/>
        <v>0.118172</v>
      </c>
      <c r="AJ110">
        <v>0</v>
      </c>
      <c r="AK110">
        <v>0</v>
      </c>
      <c r="AL110" s="26">
        <f t="shared" si="66"/>
        <v>0</v>
      </c>
      <c r="AM110">
        <v>0</v>
      </c>
      <c r="AN110">
        <v>0</v>
      </c>
      <c r="AO110" s="26">
        <f t="shared" si="67"/>
        <v>0</v>
      </c>
      <c r="AP110" s="26">
        <f t="shared" si="68"/>
        <v>7801761</v>
      </c>
      <c r="AQ110" s="26">
        <f t="shared" si="69"/>
        <v>7801761</v>
      </c>
      <c r="AR110" s="69">
        <v>10849101</v>
      </c>
      <c r="AS110" s="69">
        <f t="shared" si="84"/>
        <v>7801761</v>
      </c>
      <c r="AT110" s="63">
        <v>9673235</v>
      </c>
      <c r="AU110" s="26">
        <f t="shared" si="70"/>
        <v>1871474</v>
      </c>
      <c r="AV110" s="70" t="str">
        <f t="shared" si="71"/>
        <v>No</v>
      </c>
      <c r="AW110" s="69">
        <f t="shared" si="72"/>
        <v>0</v>
      </c>
      <c r="AX110" s="71">
        <f t="shared" si="73"/>
        <v>9673235</v>
      </c>
      <c r="AY110" s="72">
        <f t="shared" si="74"/>
        <v>9673235</v>
      </c>
      <c r="AZ110" s="115">
        <f t="shared" si="75"/>
        <v>0</v>
      </c>
      <c r="BA110" s="115"/>
      <c r="BB110" s="115">
        <f t="shared" si="76"/>
        <v>12662.74490529849</v>
      </c>
      <c r="BC110" s="74"/>
      <c r="BD110" s="74"/>
      <c r="BE110" s="74">
        <f t="shared" si="77"/>
        <v>-1871474</v>
      </c>
      <c r="BF110" s="74">
        <f t="shared" si="78"/>
        <v>-1871474</v>
      </c>
      <c r="BG110" s="74">
        <f t="shared" si="78"/>
        <v>-1604040.3653999995</v>
      </c>
      <c r="BH110" s="74">
        <f t="shared" si="78"/>
        <v>-1336646.8364878204</v>
      </c>
      <c r="BI110" s="74">
        <f t="shared" si="78"/>
        <v>-1069317.4691902567</v>
      </c>
      <c r="BJ110" s="74">
        <f t="shared" si="78"/>
        <v>-801988.10189269297</v>
      </c>
      <c r="BK110" s="74">
        <f t="shared" si="78"/>
        <v>-534685.46753185801</v>
      </c>
      <c r="BL110" s="74">
        <f t="shared" si="78"/>
        <v>-267342.73376592901</v>
      </c>
      <c r="BO110" s="116">
        <f t="shared" si="79"/>
        <v>0</v>
      </c>
      <c r="BP110" s="116">
        <f t="shared" si="79"/>
        <v>-267433.63459999999</v>
      </c>
      <c r="BQ110" s="116">
        <f t="shared" si="79"/>
        <v>-267393.52891217993</v>
      </c>
      <c r="BR110" s="116">
        <f t="shared" si="79"/>
        <v>-267329.36729756411</v>
      </c>
      <c r="BS110" s="116">
        <f t="shared" si="79"/>
        <v>-267329.36729756417</v>
      </c>
      <c r="BT110" s="116">
        <f t="shared" si="79"/>
        <v>-267302.63436083455</v>
      </c>
      <c r="BU110" s="116">
        <f t="shared" si="79"/>
        <v>-267342.73376592901</v>
      </c>
      <c r="BV110" s="116">
        <f t="shared" si="43"/>
        <v>-267342.73376592901</v>
      </c>
      <c r="BX110" s="74">
        <f t="shared" si="80"/>
        <v>9673235</v>
      </c>
      <c r="BY110" s="74">
        <f t="shared" si="81"/>
        <v>9405801.3653999995</v>
      </c>
      <c r="BZ110" s="74">
        <f t="shared" si="81"/>
        <v>9138407.8364878204</v>
      </c>
      <c r="CA110" s="74">
        <f t="shared" si="81"/>
        <v>8871078.4691902567</v>
      </c>
      <c r="CB110" s="74">
        <f t="shared" si="81"/>
        <v>8603749.101892693</v>
      </c>
      <c r="CC110" s="74">
        <f t="shared" si="81"/>
        <v>8336446.467531858</v>
      </c>
      <c r="CD110" s="74">
        <f t="shared" si="81"/>
        <v>8069103.733765929</v>
      </c>
      <c r="CE110" s="74">
        <f t="shared" si="81"/>
        <v>7801761</v>
      </c>
      <c r="CG110" s="117">
        <f t="shared" si="82"/>
        <v>9673235</v>
      </c>
      <c r="CH110" s="117">
        <f t="shared" si="83"/>
        <v>9405801.3653999995</v>
      </c>
      <c r="CI110" s="117">
        <f t="shared" si="83"/>
        <v>9138407.8364878204</v>
      </c>
      <c r="CJ110" s="117">
        <f t="shared" si="83"/>
        <v>8871078.4691902567</v>
      </c>
      <c r="CK110" s="117">
        <f t="shared" si="83"/>
        <v>8603749.101892693</v>
      </c>
      <c r="CL110" s="117">
        <f t="shared" si="83"/>
        <v>8336446.467531858</v>
      </c>
      <c r="CM110" s="117">
        <f t="shared" si="83"/>
        <v>8069103.733765929</v>
      </c>
      <c r="CN110" s="117">
        <f t="shared" si="83"/>
        <v>7801761</v>
      </c>
    </row>
    <row r="111" spans="1:92" x14ac:dyDescent="0.2">
      <c r="A111" s="6" t="s">
        <v>185</v>
      </c>
      <c r="B111" s="6"/>
      <c r="C111" s="40"/>
      <c r="D111" s="40"/>
      <c r="E111" s="40"/>
      <c r="F111" s="2">
        <v>3</v>
      </c>
      <c r="G111">
        <v>0</v>
      </c>
      <c r="H111" s="6">
        <v>85</v>
      </c>
      <c r="I111" s="2" t="s">
        <v>272</v>
      </c>
      <c r="J111" s="60"/>
      <c r="K111" s="123">
        <v>3473.73</v>
      </c>
      <c r="L111"/>
      <c r="M111" s="121">
        <v>458</v>
      </c>
      <c r="N111" s="64">
        <f t="shared" si="48"/>
        <v>137.4</v>
      </c>
      <c r="O111" s="64">
        <f t="shared" si="49"/>
        <v>2084.2399999999998</v>
      </c>
      <c r="P111" s="64">
        <f t="shared" si="50"/>
        <v>0</v>
      </c>
      <c r="Q111" s="64">
        <f t="shared" si="51"/>
        <v>0</v>
      </c>
      <c r="R111" s="65">
        <f t="shared" si="52"/>
        <v>0.13</v>
      </c>
      <c r="S111" s="65">
        <f t="shared" si="53"/>
        <v>0</v>
      </c>
      <c r="T111" s="64">
        <f t="shared" si="54"/>
        <v>0</v>
      </c>
      <c r="U111" s="64">
        <f t="shared" si="55"/>
        <v>0</v>
      </c>
      <c r="V111" s="124">
        <v>80</v>
      </c>
      <c r="W111" s="64">
        <f t="shared" si="56"/>
        <v>20</v>
      </c>
      <c r="X111" s="27">
        <f t="shared" si="57"/>
        <v>137.4</v>
      </c>
      <c r="Y111" s="11">
        <f t="shared" si="58"/>
        <v>3631.13</v>
      </c>
      <c r="Z111" s="61">
        <v>4628365471</v>
      </c>
      <c r="AA111" s="63">
        <v>18833</v>
      </c>
      <c r="AB111" s="27">
        <f t="shared" si="59"/>
        <v>245758.27</v>
      </c>
      <c r="AC111" s="10">
        <f t="shared" si="60"/>
        <v>0.89197700000000002</v>
      </c>
      <c r="AD111" s="63">
        <v>156731</v>
      </c>
      <c r="AE111" s="10">
        <f t="shared" si="61"/>
        <v>1.0782970000000001</v>
      </c>
      <c r="AF111" s="10">
        <f t="shared" si="62"/>
        <v>5.2127E-2</v>
      </c>
      <c r="AG111" s="66">
        <f t="shared" si="63"/>
        <v>5.2127E-2</v>
      </c>
      <c r="AH111" s="67">
        <f t="shared" si="64"/>
        <v>0</v>
      </c>
      <c r="AI111" s="68">
        <f t="shared" si="65"/>
        <v>5.2127E-2</v>
      </c>
      <c r="AJ111">
        <v>0</v>
      </c>
      <c r="AK111">
        <v>0</v>
      </c>
      <c r="AL111" s="26">
        <f t="shared" si="66"/>
        <v>0</v>
      </c>
      <c r="AM111">
        <v>0</v>
      </c>
      <c r="AN111">
        <v>0</v>
      </c>
      <c r="AO111" s="26">
        <f t="shared" si="67"/>
        <v>0</v>
      </c>
      <c r="AP111" s="26">
        <f t="shared" si="68"/>
        <v>2181451</v>
      </c>
      <c r="AQ111" s="26">
        <f t="shared" si="69"/>
        <v>2181451</v>
      </c>
      <c r="AR111" s="69">
        <v>6394518</v>
      </c>
      <c r="AS111" s="69">
        <f t="shared" si="84"/>
        <v>2181451</v>
      </c>
      <c r="AT111" s="63">
        <v>5272935</v>
      </c>
      <c r="AU111" s="26">
        <f t="shared" si="70"/>
        <v>3091484</v>
      </c>
      <c r="AV111" s="70" t="str">
        <f t="shared" si="71"/>
        <v>No</v>
      </c>
      <c r="AW111" s="69">
        <f t="shared" si="72"/>
        <v>0</v>
      </c>
      <c r="AX111" s="71">
        <f t="shared" si="73"/>
        <v>5272935</v>
      </c>
      <c r="AY111" s="72">
        <f t="shared" si="74"/>
        <v>5272935</v>
      </c>
      <c r="AZ111" s="115">
        <f t="shared" si="75"/>
        <v>0</v>
      </c>
      <c r="BA111" s="115"/>
      <c r="BB111" s="115">
        <f t="shared" si="76"/>
        <v>12047.215313222387</v>
      </c>
      <c r="BC111" s="74"/>
      <c r="BD111" s="74"/>
      <c r="BE111" s="74">
        <f t="shared" si="77"/>
        <v>-3091484</v>
      </c>
      <c r="BF111" s="74">
        <f t="shared" si="78"/>
        <v>-3091484</v>
      </c>
      <c r="BG111" s="74">
        <f t="shared" si="78"/>
        <v>-2649710.9364</v>
      </c>
      <c r="BH111" s="74">
        <f t="shared" si="78"/>
        <v>-2208004.1233021198</v>
      </c>
      <c r="BI111" s="74">
        <f t="shared" si="78"/>
        <v>-1766403.2986416956</v>
      </c>
      <c r="BJ111" s="74">
        <f t="shared" si="78"/>
        <v>-1324802.4739812715</v>
      </c>
      <c r="BK111" s="74">
        <f t="shared" si="78"/>
        <v>-883245.80940331379</v>
      </c>
      <c r="BL111" s="74">
        <f t="shared" si="78"/>
        <v>-441622.90470165666</v>
      </c>
      <c r="BO111" s="116">
        <f t="shared" si="79"/>
        <v>0</v>
      </c>
      <c r="BP111" s="116">
        <f t="shared" si="79"/>
        <v>-441773.06359999999</v>
      </c>
      <c r="BQ111" s="116">
        <f t="shared" si="79"/>
        <v>-441706.81309787999</v>
      </c>
      <c r="BR111" s="116">
        <f t="shared" si="79"/>
        <v>-441600.82466042397</v>
      </c>
      <c r="BS111" s="116">
        <f t="shared" si="79"/>
        <v>-441600.82466042391</v>
      </c>
      <c r="BT111" s="116">
        <f t="shared" si="79"/>
        <v>-441556.66457795777</v>
      </c>
      <c r="BU111" s="116">
        <f t="shared" si="79"/>
        <v>-441622.90470165689</v>
      </c>
      <c r="BV111" s="116">
        <f t="shared" si="43"/>
        <v>-441622.90470165666</v>
      </c>
      <c r="BX111" s="74">
        <f t="shared" si="80"/>
        <v>5272935</v>
      </c>
      <c r="BY111" s="74">
        <f t="shared" si="81"/>
        <v>4831161.9364</v>
      </c>
      <c r="BZ111" s="74">
        <f t="shared" si="81"/>
        <v>4389455.1233021198</v>
      </c>
      <c r="CA111" s="74">
        <f t="shared" si="81"/>
        <v>3947854.2986416956</v>
      </c>
      <c r="CB111" s="74">
        <f t="shared" si="81"/>
        <v>3506253.4739812715</v>
      </c>
      <c r="CC111" s="74">
        <f t="shared" si="81"/>
        <v>3064696.8094033138</v>
      </c>
      <c r="CD111" s="74">
        <f t="shared" si="81"/>
        <v>2623073.9047016567</v>
      </c>
      <c r="CE111" s="74">
        <f t="shared" si="81"/>
        <v>2181451</v>
      </c>
      <c r="CG111" s="117">
        <f t="shared" si="82"/>
        <v>5272935</v>
      </c>
      <c r="CH111" s="117">
        <f t="shared" si="83"/>
        <v>4831161.9364</v>
      </c>
      <c r="CI111" s="117">
        <f t="shared" si="83"/>
        <v>4389455.1233021198</v>
      </c>
      <c r="CJ111" s="117">
        <f t="shared" si="83"/>
        <v>3947854.2986416956</v>
      </c>
      <c r="CK111" s="117">
        <f t="shared" si="83"/>
        <v>3506253.4739812715</v>
      </c>
      <c r="CL111" s="117">
        <f t="shared" si="83"/>
        <v>3064696.8094033138</v>
      </c>
      <c r="CM111" s="117">
        <f t="shared" si="83"/>
        <v>2623073.9047016567</v>
      </c>
      <c r="CN111" s="117">
        <f t="shared" si="83"/>
        <v>2181451</v>
      </c>
    </row>
    <row r="112" spans="1:92" x14ac:dyDescent="0.2">
      <c r="A112" s="6" t="s">
        <v>207</v>
      </c>
      <c r="B112" s="6"/>
      <c r="C112" s="40"/>
      <c r="D112" s="40"/>
      <c r="E112" s="40"/>
      <c r="F112" s="2">
        <v>8</v>
      </c>
      <c r="G112">
        <v>0</v>
      </c>
      <c r="H112" s="6">
        <v>86</v>
      </c>
      <c r="I112" s="2" t="s">
        <v>273</v>
      </c>
      <c r="J112" s="60"/>
      <c r="K112" s="123">
        <v>2173.06</v>
      </c>
      <c r="L112"/>
      <c r="M112" s="121">
        <v>972</v>
      </c>
      <c r="N112" s="64">
        <f t="shared" si="48"/>
        <v>291.60000000000002</v>
      </c>
      <c r="O112" s="64">
        <f t="shared" si="49"/>
        <v>1303.8399999999999</v>
      </c>
      <c r="P112" s="64">
        <f t="shared" si="50"/>
        <v>0</v>
      </c>
      <c r="Q112" s="64">
        <f t="shared" si="51"/>
        <v>0</v>
      </c>
      <c r="R112" s="65">
        <f t="shared" si="52"/>
        <v>0.45</v>
      </c>
      <c r="S112" s="65">
        <f t="shared" si="53"/>
        <v>0</v>
      </c>
      <c r="T112" s="64">
        <f t="shared" si="54"/>
        <v>0</v>
      </c>
      <c r="U112" s="64">
        <f t="shared" si="55"/>
        <v>0</v>
      </c>
      <c r="V112" s="124">
        <v>103</v>
      </c>
      <c r="W112" s="64">
        <f t="shared" si="56"/>
        <v>25.75</v>
      </c>
      <c r="X112" s="27">
        <f t="shared" si="57"/>
        <v>291.60000000000002</v>
      </c>
      <c r="Y112" s="11">
        <f t="shared" si="58"/>
        <v>2490.41</v>
      </c>
      <c r="Z112" s="61">
        <v>2845068250</v>
      </c>
      <c r="AA112" s="63">
        <v>18006</v>
      </c>
      <c r="AB112" s="27">
        <f t="shared" si="59"/>
        <v>158006.68</v>
      </c>
      <c r="AC112" s="10">
        <f t="shared" si="60"/>
        <v>0.57348399999999999</v>
      </c>
      <c r="AD112" s="63">
        <v>87752</v>
      </c>
      <c r="AE112" s="10">
        <f t="shared" si="61"/>
        <v>0.60372700000000001</v>
      </c>
      <c r="AF112" s="10">
        <f t="shared" si="62"/>
        <v>0.41744300000000001</v>
      </c>
      <c r="AG112" s="66">
        <f t="shared" si="63"/>
        <v>0.41744300000000001</v>
      </c>
      <c r="AH112" s="67">
        <f t="shared" si="64"/>
        <v>0</v>
      </c>
      <c r="AI112" s="68">
        <f t="shared" si="65"/>
        <v>0.41744300000000001</v>
      </c>
      <c r="AJ112">
        <v>0</v>
      </c>
      <c r="AK112">
        <v>0</v>
      </c>
      <c r="AL112" s="26">
        <f t="shared" si="66"/>
        <v>0</v>
      </c>
      <c r="AM112">
        <v>0</v>
      </c>
      <c r="AN112">
        <v>0</v>
      </c>
      <c r="AO112" s="26">
        <f t="shared" si="67"/>
        <v>0</v>
      </c>
      <c r="AP112" s="26">
        <f t="shared" si="68"/>
        <v>11981439</v>
      </c>
      <c r="AQ112" s="26">
        <f t="shared" si="69"/>
        <v>11981439</v>
      </c>
      <c r="AR112" s="69">
        <v>12589621</v>
      </c>
      <c r="AS112" s="69">
        <f t="shared" si="84"/>
        <v>11981439</v>
      </c>
      <c r="AT112" s="63">
        <v>12802864</v>
      </c>
      <c r="AU112" s="26">
        <f t="shared" si="70"/>
        <v>821425</v>
      </c>
      <c r="AV112" s="70" t="str">
        <f t="shared" si="71"/>
        <v>No</v>
      </c>
      <c r="AW112" s="69">
        <f t="shared" si="72"/>
        <v>0</v>
      </c>
      <c r="AX112" s="71">
        <f t="shared" si="73"/>
        <v>12802864</v>
      </c>
      <c r="AY112" s="72">
        <f t="shared" si="74"/>
        <v>12802864</v>
      </c>
      <c r="AZ112" s="115">
        <f t="shared" si="75"/>
        <v>0</v>
      </c>
      <c r="BA112" s="115"/>
      <c r="BB112" s="115">
        <f t="shared" si="76"/>
        <v>13208.091470092864</v>
      </c>
      <c r="BC112" s="74"/>
      <c r="BD112" s="74"/>
      <c r="BE112" s="74">
        <f t="shared" si="77"/>
        <v>-821425</v>
      </c>
      <c r="BF112" s="74">
        <f t="shared" si="78"/>
        <v>-821425</v>
      </c>
      <c r="BG112" s="74">
        <f t="shared" si="78"/>
        <v>-704043.3674999997</v>
      </c>
      <c r="BH112" s="74">
        <f t="shared" si="78"/>
        <v>-586679.33813774958</v>
      </c>
      <c r="BI112" s="74">
        <f t="shared" si="78"/>
        <v>-469343.47051019967</v>
      </c>
      <c r="BJ112" s="74">
        <f t="shared" si="78"/>
        <v>-352007.60288264975</v>
      </c>
      <c r="BK112" s="74">
        <f t="shared" si="78"/>
        <v>-234683.46884186193</v>
      </c>
      <c r="BL112" s="74">
        <f t="shared" si="78"/>
        <v>-117341.73442093097</v>
      </c>
      <c r="BO112" s="116">
        <f t="shared" si="79"/>
        <v>0</v>
      </c>
      <c r="BP112" s="116">
        <f t="shared" si="79"/>
        <v>-117381.63249999999</v>
      </c>
      <c r="BQ112" s="116">
        <f t="shared" si="79"/>
        <v>-117364.02936224994</v>
      </c>
      <c r="BR112" s="116">
        <f t="shared" si="79"/>
        <v>-117335.86762754992</v>
      </c>
      <c r="BS112" s="116">
        <f t="shared" si="79"/>
        <v>-117335.86762754992</v>
      </c>
      <c r="BT112" s="116">
        <f t="shared" si="79"/>
        <v>-117324.13404078716</v>
      </c>
      <c r="BU112" s="116">
        <f t="shared" si="79"/>
        <v>-117341.73442093097</v>
      </c>
      <c r="BV112" s="116">
        <f t="shared" si="43"/>
        <v>-117341.73442093097</v>
      </c>
      <c r="BX112" s="74">
        <f t="shared" si="80"/>
        <v>12802864</v>
      </c>
      <c r="BY112" s="74">
        <f t="shared" si="81"/>
        <v>12685482.3675</v>
      </c>
      <c r="BZ112" s="74">
        <f t="shared" si="81"/>
        <v>12568118.33813775</v>
      </c>
      <c r="CA112" s="74">
        <f t="shared" si="81"/>
        <v>12450782.4705102</v>
      </c>
      <c r="CB112" s="74">
        <f t="shared" si="81"/>
        <v>12333446.60288265</v>
      </c>
      <c r="CC112" s="74">
        <f t="shared" si="81"/>
        <v>12216122.468841862</v>
      </c>
      <c r="CD112" s="74">
        <f t="shared" si="81"/>
        <v>12098780.734420931</v>
      </c>
      <c r="CE112" s="74">
        <f t="shared" si="81"/>
        <v>11981439</v>
      </c>
      <c r="CG112" s="117">
        <f t="shared" si="82"/>
        <v>12802864</v>
      </c>
      <c r="CH112" s="117">
        <f t="shared" si="83"/>
        <v>12685482.3675</v>
      </c>
      <c r="CI112" s="117">
        <f t="shared" si="83"/>
        <v>12568118.33813775</v>
      </c>
      <c r="CJ112" s="117">
        <f t="shared" si="83"/>
        <v>12450782.4705102</v>
      </c>
      <c r="CK112" s="117">
        <f t="shared" si="83"/>
        <v>12333446.60288265</v>
      </c>
      <c r="CL112" s="117">
        <f t="shared" si="83"/>
        <v>12216122.468841862</v>
      </c>
      <c r="CM112" s="117">
        <f t="shared" si="83"/>
        <v>12098780.734420931</v>
      </c>
      <c r="CN112" s="117">
        <f t="shared" si="83"/>
        <v>11981439</v>
      </c>
    </row>
    <row r="113" spans="1:92" x14ac:dyDescent="0.2">
      <c r="A113" s="6" t="s">
        <v>183</v>
      </c>
      <c r="B113" s="6"/>
      <c r="C113" s="40"/>
      <c r="D113" s="40"/>
      <c r="E113" s="40"/>
      <c r="F113" s="2">
        <v>3</v>
      </c>
      <c r="G113">
        <v>0</v>
      </c>
      <c r="H113" s="6">
        <v>87</v>
      </c>
      <c r="I113" s="2" t="s">
        <v>274</v>
      </c>
      <c r="J113" s="60"/>
      <c r="K113" s="123">
        <v>219.2</v>
      </c>
      <c r="L113"/>
      <c r="M113" s="121">
        <v>65</v>
      </c>
      <c r="N113" s="64">
        <f t="shared" si="48"/>
        <v>19.5</v>
      </c>
      <c r="O113" s="64">
        <f t="shared" si="49"/>
        <v>131.52000000000001</v>
      </c>
      <c r="P113" s="64">
        <f t="shared" si="50"/>
        <v>0</v>
      </c>
      <c r="Q113" s="64">
        <f t="shared" si="51"/>
        <v>0</v>
      </c>
      <c r="R113" s="65">
        <f t="shared" si="52"/>
        <v>0.3</v>
      </c>
      <c r="S113" s="65">
        <f t="shared" si="53"/>
        <v>0</v>
      </c>
      <c r="T113" s="64">
        <f t="shared" si="54"/>
        <v>0</v>
      </c>
      <c r="U113" s="64">
        <f t="shared" si="55"/>
        <v>0</v>
      </c>
      <c r="V113" s="124">
        <v>9</v>
      </c>
      <c r="W113" s="64">
        <f t="shared" si="56"/>
        <v>2.25</v>
      </c>
      <c r="X113" s="27">
        <f t="shared" si="57"/>
        <v>19.5</v>
      </c>
      <c r="Y113" s="11">
        <f t="shared" si="58"/>
        <v>240.95</v>
      </c>
      <c r="Z113" s="61">
        <v>738974293.66999996</v>
      </c>
      <c r="AA113" s="63">
        <v>2100</v>
      </c>
      <c r="AB113" s="27">
        <f t="shared" si="59"/>
        <v>351892.52</v>
      </c>
      <c r="AC113" s="10">
        <f t="shared" si="60"/>
        <v>1.27719</v>
      </c>
      <c r="AD113" s="63">
        <v>111000</v>
      </c>
      <c r="AE113" s="10">
        <f t="shared" si="61"/>
        <v>0.76367200000000002</v>
      </c>
      <c r="AF113" s="10">
        <f t="shared" si="62"/>
        <v>-0.12313499999999999</v>
      </c>
      <c r="AG113" s="66">
        <f t="shared" si="63"/>
        <v>0.01</v>
      </c>
      <c r="AH113" s="67">
        <f t="shared" si="64"/>
        <v>0</v>
      </c>
      <c r="AI113" s="68">
        <f t="shared" si="65"/>
        <v>0.01</v>
      </c>
      <c r="AJ113">
        <v>218</v>
      </c>
      <c r="AK113">
        <v>13</v>
      </c>
      <c r="AL113" s="26">
        <f t="shared" si="66"/>
        <v>283400</v>
      </c>
      <c r="AM113">
        <v>0</v>
      </c>
      <c r="AN113">
        <v>0</v>
      </c>
      <c r="AO113" s="26">
        <f t="shared" si="67"/>
        <v>0</v>
      </c>
      <c r="AP113" s="26">
        <f t="shared" si="68"/>
        <v>27769</v>
      </c>
      <c r="AQ113" s="26">
        <f t="shared" si="69"/>
        <v>311169</v>
      </c>
      <c r="AR113" s="69">
        <v>102178</v>
      </c>
      <c r="AS113" s="69">
        <f t="shared" si="84"/>
        <v>311169</v>
      </c>
      <c r="AT113" s="63">
        <v>311169</v>
      </c>
      <c r="AU113" s="26">
        <f t="shared" si="70"/>
        <v>0</v>
      </c>
      <c r="AV113" s="70" t="str">
        <f t="shared" si="71"/>
        <v>No</v>
      </c>
      <c r="AW113" s="69">
        <f t="shared" si="72"/>
        <v>0</v>
      </c>
      <c r="AX113" s="71">
        <f t="shared" si="73"/>
        <v>311169</v>
      </c>
      <c r="AY113" s="72">
        <f t="shared" si="74"/>
        <v>311169</v>
      </c>
      <c r="AZ113" s="115">
        <f t="shared" si="75"/>
        <v>0</v>
      </c>
      <c r="BA113" s="115"/>
      <c r="BB113" s="115">
        <f t="shared" si="76"/>
        <v>12668.561815693431</v>
      </c>
      <c r="BC113" s="74"/>
      <c r="BD113" s="74"/>
      <c r="BE113" s="74">
        <f t="shared" si="77"/>
        <v>0</v>
      </c>
      <c r="BF113" s="74">
        <f t="shared" si="78"/>
        <v>0</v>
      </c>
      <c r="BG113" s="74">
        <f t="shared" si="78"/>
        <v>0</v>
      </c>
      <c r="BH113" s="74">
        <f t="shared" si="78"/>
        <v>0</v>
      </c>
      <c r="BI113" s="74">
        <f t="shared" si="78"/>
        <v>0</v>
      </c>
      <c r="BJ113" s="74">
        <f t="shared" si="78"/>
        <v>0</v>
      </c>
      <c r="BK113" s="74">
        <f t="shared" si="78"/>
        <v>0</v>
      </c>
      <c r="BL113" s="74">
        <f t="shared" si="78"/>
        <v>0</v>
      </c>
      <c r="BO113" s="116">
        <f t="shared" si="79"/>
        <v>0</v>
      </c>
      <c r="BP113" s="116">
        <f t="shared" si="79"/>
        <v>0</v>
      </c>
      <c r="BQ113" s="116">
        <f t="shared" si="79"/>
        <v>0</v>
      </c>
      <c r="BR113" s="116">
        <f t="shared" si="79"/>
        <v>0</v>
      </c>
      <c r="BS113" s="116">
        <f t="shared" si="79"/>
        <v>0</v>
      </c>
      <c r="BT113" s="116">
        <f t="shared" si="79"/>
        <v>0</v>
      </c>
      <c r="BU113" s="116">
        <f t="shared" si="79"/>
        <v>0</v>
      </c>
      <c r="BV113" s="116">
        <f t="shared" si="43"/>
        <v>0</v>
      </c>
      <c r="BX113" s="74">
        <f t="shared" si="80"/>
        <v>311169</v>
      </c>
      <c r="BY113" s="74">
        <f t="shared" si="81"/>
        <v>311169</v>
      </c>
      <c r="BZ113" s="74">
        <f t="shared" si="81"/>
        <v>311169</v>
      </c>
      <c r="CA113" s="74">
        <f t="shared" si="81"/>
        <v>311169</v>
      </c>
      <c r="CB113" s="74">
        <f t="shared" si="81"/>
        <v>311169</v>
      </c>
      <c r="CC113" s="74">
        <f t="shared" si="81"/>
        <v>311169</v>
      </c>
      <c r="CD113" s="74">
        <f t="shared" si="81"/>
        <v>311169</v>
      </c>
      <c r="CE113" s="74">
        <f t="shared" si="81"/>
        <v>311169</v>
      </c>
      <c r="CG113" s="117">
        <f t="shared" si="82"/>
        <v>311169</v>
      </c>
      <c r="CH113" s="117">
        <f t="shared" si="83"/>
        <v>311169</v>
      </c>
      <c r="CI113" s="117">
        <f t="shared" si="83"/>
        <v>311169</v>
      </c>
      <c r="CJ113" s="117">
        <f t="shared" si="83"/>
        <v>311169</v>
      </c>
      <c r="CK113" s="117">
        <f t="shared" si="83"/>
        <v>311169</v>
      </c>
      <c r="CL113" s="117">
        <f t="shared" si="83"/>
        <v>311169</v>
      </c>
      <c r="CM113" s="117">
        <f t="shared" si="83"/>
        <v>311169</v>
      </c>
      <c r="CN113" s="117">
        <f t="shared" si="83"/>
        <v>311169</v>
      </c>
    </row>
    <row r="114" spans="1:92" x14ac:dyDescent="0.2">
      <c r="A114" s="6" t="s">
        <v>194</v>
      </c>
      <c r="B114" s="6"/>
      <c r="C114" s="40">
        <v>1</v>
      </c>
      <c r="D114" s="40">
        <v>1</v>
      </c>
      <c r="E114" s="40"/>
      <c r="F114" s="2">
        <v>10</v>
      </c>
      <c r="G114">
        <v>21</v>
      </c>
      <c r="H114" s="6">
        <v>88</v>
      </c>
      <c r="I114" s="2" t="s">
        <v>275</v>
      </c>
      <c r="J114" s="60"/>
      <c r="K114" s="123">
        <v>4521.99</v>
      </c>
      <c r="L114"/>
      <c r="M114" s="121">
        <v>2584</v>
      </c>
      <c r="N114" s="64">
        <f t="shared" si="48"/>
        <v>775.2</v>
      </c>
      <c r="O114" s="64">
        <f t="shared" si="49"/>
        <v>2713.19</v>
      </c>
      <c r="P114" s="64">
        <f t="shared" si="50"/>
        <v>0</v>
      </c>
      <c r="Q114" s="64">
        <f t="shared" si="51"/>
        <v>0</v>
      </c>
      <c r="R114" s="65">
        <f t="shared" si="52"/>
        <v>0.56999999999999995</v>
      </c>
      <c r="S114" s="65">
        <f t="shared" si="53"/>
        <v>0</v>
      </c>
      <c r="T114" s="64">
        <f t="shared" si="54"/>
        <v>0</v>
      </c>
      <c r="U114" s="64">
        <f t="shared" si="55"/>
        <v>0</v>
      </c>
      <c r="V114" s="124">
        <v>579</v>
      </c>
      <c r="W114" s="64">
        <f t="shared" si="56"/>
        <v>144.75</v>
      </c>
      <c r="X114" s="27">
        <f t="shared" si="57"/>
        <v>775.2</v>
      </c>
      <c r="Y114" s="11">
        <f t="shared" si="58"/>
        <v>5441.94</v>
      </c>
      <c r="Z114" s="61">
        <v>3715175263.3299999</v>
      </c>
      <c r="AA114" s="63">
        <v>31634</v>
      </c>
      <c r="AB114" s="27">
        <f t="shared" si="59"/>
        <v>117442.48</v>
      </c>
      <c r="AC114" s="10">
        <f t="shared" si="60"/>
        <v>0.42625600000000002</v>
      </c>
      <c r="AD114" s="63">
        <v>92184</v>
      </c>
      <c r="AE114" s="10">
        <f t="shared" si="61"/>
        <v>0.63421899999999998</v>
      </c>
      <c r="AF114" s="10">
        <f t="shared" si="62"/>
        <v>0.511355</v>
      </c>
      <c r="AG114" s="66">
        <f t="shared" si="63"/>
        <v>0.511355</v>
      </c>
      <c r="AH114" s="67">
        <f t="shared" si="64"/>
        <v>0</v>
      </c>
      <c r="AI114" s="68">
        <f t="shared" si="65"/>
        <v>0.511355</v>
      </c>
      <c r="AJ114">
        <v>0</v>
      </c>
      <c r="AK114">
        <v>0</v>
      </c>
      <c r="AL114" s="26">
        <f t="shared" si="66"/>
        <v>0</v>
      </c>
      <c r="AM114">
        <v>0</v>
      </c>
      <c r="AN114">
        <v>0</v>
      </c>
      <c r="AO114" s="26">
        <f t="shared" si="67"/>
        <v>0</v>
      </c>
      <c r="AP114" s="26">
        <f t="shared" si="68"/>
        <v>32071346</v>
      </c>
      <c r="AQ114" s="26">
        <f t="shared" si="69"/>
        <v>32071346</v>
      </c>
      <c r="AR114" s="69">
        <v>30280380</v>
      </c>
      <c r="AS114" s="69">
        <f t="shared" si="84"/>
        <v>34096586</v>
      </c>
      <c r="AT114" s="63">
        <v>34096586</v>
      </c>
      <c r="AU114" s="26">
        <f t="shared" si="70"/>
        <v>2025240</v>
      </c>
      <c r="AV114" s="70" t="str">
        <f t="shared" si="71"/>
        <v>No</v>
      </c>
      <c r="AW114" s="69">
        <f t="shared" si="72"/>
        <v>0</v>
      </c>
      <c r="AX114" s="71">
        <f t="shared" si="73"/>
        <v>34096586</v>
      </c>
      <c r="AY114" s="72">
        <f t="shared" si="74"/>
        <v>34096586</v>
      </c>
      <c r="AZ114" s="115">
        <f t="shared" si="75"/>
        <v>0</v>
      </c>
      <c r="BA114" s="115"/>
      <c r="BB114" s="115">
        <f t="shared" si="76"/>
        <v>13869.636708617223</v>
      </c>
      <c r="BC114" s="74"/>
      <c r="BD114" s="74"/>
      <c r="BE114" s="74">
        <f t="shared" si="77"/>
        <v>-2025240</v>
      </c>
      <c r="BF114" s="74">
        <f t="shared" si="78"/>
        <v>-2025240</v>
      </c>
      <c r="BG114" s="74">
        <f t="shared" si="78"/>
        <v>-2025240</v>
      </c>
      <c r="BH114" s="74">
        <f t="shared" si="78"/>
        <v>-2025240</v>
      </c>
      <c r="BI114" s="74">
        <f t="shared" si="78"/>
        <v>-2025240</v>
      </c>
      <c r="BJ114" s="74">
        <f t="shared" si="78"/>
        <v>-2025240</v>
      </c>
      <c r="BK114" s="74">
        <f t="shared" si="78"/>
        <v>-2025240</v>
      </c>
      <c r="BL114" s="74">
        <f t="shared" si="78"/>
        <v>-2025240</v>
      </c>
      <c r="BO114" s="116">
        <f t="shared" si="79"/>
        <v>0</v>
      </c>
      <c r="BP114" s="116">
        <f t="shared" si="79"/>
        <v>-289406.79599999997</v>
      </c>
      <c r="BQ114" s="116">
        <f t="shared" si="79"/>
        <v>-337607.50799999997</v>
      </c>
      <c r="BR114" s="116">
        <f t="shared" si="79"/>
        <v>-405048</v>
      </c>
      <c r="BS114" s="116">
        <f t="shared" si="79"/>
        <v>-506310</v>
      </c>
      <c r="BT114" s="116">
        <f t="shared" si="79"/>
        <v>-675012.49199999997</v>
      </c>
      <c r="BU114" s="116">
        <f t="shared" si="79"/>
        <v>-1012620</v>
      </c>
      <c r="BV114" s="116">
        <f t="shared" si="43"/>
        <v>-2025240</v>
      </c>
      <c r="BX114" s="74">
        <f t="shared" si="80"/>
        <v>34096586</v>
      </c>
      <c r="BY114" s="74">
        <f t="shared" si="81"/>
        <v>33807179.204000004</v>
      </c>
      <c r="BZ114" s="74">
        <f t="shared" si="81"/>
        <v>33758978.491999999</v>
      </c>
      <c r="CA114" s="74">
        <f t="shared" si="81"/>
        <v>33691538</v>
      </c>
      <c r="CB114" s="74">
        <f t="shared" si="81"/>
        <v>33590276</v>
      </c>
      <c r="CC114" s="74">
        <f t="shared" si="81"/>
        <v>33421573.508000001</v>
      </c>
      <c r="CD114" s="74">
        <f t="shared" si="81"/>
        <v>33083966</v>
      </c>
      <c r="CE114" s="74">
        <f t="shared" si="81"/>
        <v>32071346</v>
      </c>
      <c r="CG114" s="117">
        <f t="shared" si="82"/>
        <v>34096586</v>
      </c>
      <c r="CH114" s="117">
        <f t="shared" si="83"/>
        <v>34096586</v>
      </c>
      <c r="CI114" s="117">
        <f t="shared" si="83"/>
        <v>34096586</v>
      </c>
      <c r="CJ114" s="117">
        <f t="shared" si="83"/>
        <v>34096586</v>
      </c>
      <c r="CK114" s="117">
        <f t="shared" si="83"/>
        <v>34096586</v>
      </c>
      <c r="CL114" s="117">
        <f t="shared" si="83"/>
        <v>34096586</v>
      </c>
      <c r="CM114" s="117">
        <f t="shared" si="83"/>
        <v>34096586</v>
      </c>
      <c r="CN114" s="117">
        <f t="shared" si="83"/>
        <v>34096586</v>
      </c>
    </row>
    <row r="115" spans="1:92" x14ac:dyDescent="0.2">
      <c r="A115" s="6" t="s">
        <v>199</v>
      </c>
      <c r="B115" s="6">
        <v>1</v>
      </c>
      <c r="C115" s="40">
        <v>1</v>
      </c>
      <c r="D115" s="40">
        <v>0</v>
      </c>
      <c r="E115" s="40">
        <v>1</v>
      </c>
      <c r="F115" s="2">
        <v>10</v>
      </c>
      <c r="G115">
        <v>3</v>
      </c>
      <c r="H115" s="6">
        <v>89</v>
      </c>
      <c r="I115" s="2" t="s">
        <v>276</v>
      </c>
      <c r="J115" s="60"/>
      <c r="K115" s="123">
        <v>11285.15</v>
      </c>
      <c r="L115"/>
      <c r="M115" s="121">
        <v>8436</v>
      </c>
      <c r="N115" s="64">
        <f t="shared" si="48"/>
        <v>2530.8000000000002</v>
      </c>
      <c r="O115" s="64">
        <f t="shared" si="49"/>
        <v>6771.09</v>
      </c>
      <c r="P115" s="64">
        <f t="shared" si="50"/>
        <v>1664.9099999999999</v>
      </c>
      <c r="Q115" s="64">
        <f t="shared" si="51"/>
        <v>249.74</v>
      </c>
      <c r="R115" s="65">
        <f t="shared" si="52"/>
        <v>0.75</v>
      </c>
      <c r="S115" s="65">
        <f t="shared" si="53"/>
        <v>0.15000000000000002</v>
      </c>
      <c r="T115" s="64">
        <f t="shared" si="54"/>
        <v>1692.77</v>
      </c>
      <c r="U115" s="64">
        <f t="shared" si="55"/>
        <v>253.92</v>
      </c>
      <c r="V115" s="124">
        <v>2183</v>
      </c>
      <c r="W115" s="64">
        <f t="shared" si="56"/>
        <v>545.75</v>
      </c>
      <c r="X115" s="27">
        <f t="shared" si="57"/>
        <v>2530.8000000000002</v>
      </c>
      <c r="Y115" s="11">
        <f t="shared" si="58"/>
        <v>14611.44</v>
      </c>
      <c r="Z115" s="61">
        <v>6126566265.3299999</v>
      </c>
      <c r="AA115" s="63">
        <v>73301</v>
      </c>
      <c r="AB115" s="27">
        <f t="shared" si="59"/>
        <v>83580.94</v>
      </c>
      <c r="AC115" s="10">
        <f t="shared" si="60"/>
        <v>0.30335600000000001</v>
      </c>
      <c r="AD115" s="63">
        <v>57036</v>
      </c>
      <c r="AE115" s="10">
        <f t="shared" si="61"/>
        <v>0.392403</v>
      </c>
      <c r="AF115" s="10">
        <f t="shared" si="62"/>
        <v>0.66993000000000003</v>
      </c>
      <c r="AG115" s="66">
        <f t="shared" si="63"/>
        <v>0.66993000000000003</v>
      </c>
      <c r="AH115" s="67">
        <f t="shared" si="64"/>
        <v>0.06</v>
      </c>
      <c r="AI115" s="68">
        <f t="shared" si="65"/>
        <v>0.72992999999999997</v>
      </c>
      <c r="AJ115">
        <v>0</v>
      </c>
      <c r="AK115">
        <v>0</v>
      </c>
      <c r="AL115" s="26">
        <f t="shared" si="66"/>
        <v>0</v>
      </c>
      <c r="AM115">
        <v>0</v>
      </c>
      <c r="AN115">
        <v>0</v>
      </c>
      <c r="AO115" s="26">
        <f t="shared" si="67"/>
        <v>0</v>
      </c>
      <c r="AP115" s="26">
        <f t="shared" si="68"/>
        <v>122917910</v>
      </c>
      <c r="AQ115" s="26">
        <f t="shared" si="69"/>
        <v>122917910</v>
      </c>
      <c r="AR115" s="69">
        <v>86195269</v>
      </c>
      <c r="AS115" s="69">
        <f t="shared" si="84"/>
        <v>124491915</v>
      </c>
      <c r="AT115" s="63">
        <v>124491915</v>
      </c>
      <c r="AU115" s="26">
        <f t="shared" si="70"/>
        <v>1574005</v>
      </c>
      <c r="AV115" s="70" t="str">
        <f t="shared" si="71"/>
        <v>No</v>
      </c>
      <c r="AW115" s="69">
        <f t="shared" si="72"/>
        <v>0</v>
      </c>
      <c r="AX115" s="71">
        <f t="shared" si="73"/>
        <v>124491915</v>
      </c>
      <c r="AY115" s="72">
        <f t="shared" si="74"/>
        <v>124491915</v>
      </c>
      <c r="AZ115" s="115">
        <f t="shared" si="75"/>
        <v>0</v>
      </c>
      <c r="BA115" s="115"/>
      <c r="BB115" s="115">
        <f t="shared" si="76"/>
        <v>14921.985618268256</v>
      </c>
      <c r="BC115" s="74"/>
      <c r="BD115" s="74"/>
      <c r="BE115" s="74">
        <f t="shared" si="77"/>
        <v>-1574005</v>
      </c>
      <c r="BF115" s="74">
        <f t="shared" si="78"/>
        <v>-1574005</v>
      </c>
      <c r="BG115" s="74">
        <f t="shared" si="78"/>
        <v>-1574005</v>
      </c>
      <c r="BH115" s="74">
        <f t="shared" si="78"/>
        <v>-1574005</v>
      </c>
      <c r="BI115" s="74">
        <f t="shared" si="78"/>
        <v>-1574005</v>
      </c>
      <c r="BJ115" s="74">
        <f t="shared" si="78"/>
        <v>-1574005</v>
      </c>
      <c r="BK115" s="74">
        <f t="shared" si="78"/>
        <v>-1574005</v>
      </c>
      <c r="BL115" s="74">
        <f t="shared" si="78"/>
        <v>-1574005</v>
      </c>
      <c r="BO115" s="116">
        <f t="shared" si="79"/>
        <v>0</v>
      </c>
      <c r="BP115" s="116">
        <f t="shared" si="79"/>
        <v>-224925.31450000001</v>
      </c>
      <c r="BQ115" s="116">
        <f t="shared" si="79"/>
        <v>-262386.6335</v>
      </c>
      <c r="BR115" s="116">
        <f t="shared" si="79"/>
        <v>-314801</v>
      </c>
      <c r="BS115" s="116">
        <f t="shared" si="79"/>
        <v>-393501.25</v>
      </c>
      <c r="BT115" s="116">
        <f t="shared" si="79"/>
        <v>-524615.8665</v>
      </c>
      <c r="BU115" s="116">
        <f t="shared" si="79"/>
        <v>-787002.5</v>
      </c>
      <c r="BV115" s="116">
        <f t="shared" si="43"/>
        <v>-1574005</v>
      </c>
      <c r="BX115" s="74">
        <f t="shared" si="80"/>
        <v>124491915</v>
      </c>
      <c r="BY115" s="74">
        <f t="shared" si="81"/>
        <v>124266989.6855</v>
      </c>
      <c r="BZ115" s="74">
        <f t="shared" si="81"/>
        <v>124229528.36650001</v>
      </c>
      <c r="CA115" s="74">
        <f t="shared" si="81"/>
        <v>124177114</v>
      </c>
      <c r="CB115" s="74">
        <f t="shared" si="81"/>
        <v>124098413.75</v>
      </c>
      <c r="CC115" s="74">
        <f t="shared" si="81"/>
        <v>123967299.13349999</v>
      </c>
      <c r="CD115" s="74">
        <f t="shared" si="81"/>
        <v>123704912.5</v>
      </c>
      <c r="CE115" s="74">
        <f t="shared" si="81"/>
        <v>122917910</v>
      </c>
      <c r="CG115" s="117">
        <f t="shared" si="82"/>
        <v>124491915</v>
      </c>
      <c r="CH115" s="117">
        <f t="shared" si="83"/>
        <v>124491915</v>
      </c>
      <c r="CI115" s="117">
        <f t="shared" si="83"/>
        <v>124491915</v>
      </c>
      <c r="CJ115" s="117">
        <f t="shared" si="83"/>
        <v>124491915</v>
      </c>
      <c r="CK115" s="117">
        <f t="shared" si="83"/>
        <v>124491915</v>
      </c>
      <c r="CL115" s="117">
        <f t="shared" si="83"/>
        <v>124491915</v>
      </c>
      <c r="CM115" s="117">
        <f t="shared" si="83"/>
        <v>124491915</v>
      </c>
      <c r="CN115" s="117">
        <f t="shared" si="83"/>
        <v>124491915</v>
      </c>
    </row>
    <row r="116" spans="1:92" x14ac:dyDescent="0.2">
      <c r="A116" s="6" t="s">
        <v>221</v>
      </c>
      <c r="B116" s="6"/>
      <c r="C116" s="40"/>
      <c r="D116" s="40"/>
      <c r="E116" s="40"/>
      <c r="F116" s="2">
        <v>1</v>
      </c>
      <c r="G116">
        <v>0</v>
      </c>
      <c r="H116" s="6">
        <v>90</v>
      </c>
      <c r="I116" s="2" t="s">
        <v>277</v>
      </c>
      <c r="J116" s="60"/>
      <c r="K116" s="123">
        <v>4100.7299999999996</v>
      </c>
      <c r="L116"/>
      <c r="M116" s="121">
        <v>7</v>
      </c>
      <c r="N116" s="64">
        <f t="shared" si="48"/>
        <v>2.1</v>
      </c>
      <c r="O116" s="64">
        <f t="shared" si="49"/>
        <v>2460.44</v>
      </c>
      <c r="P116" s="64">
        <f t="shared" si="50"/>
        <v>0</v>
      </c>
      <c r="Q116" s="64">
        <f t="shared" si="51"/>
        <v>0</v>
      </c>
      <c r="R116" s="65">
        <f t="shared" si="52"/>
        <v>0</v>
      </c>
      <c r="S116" s="65">
        <f t="shared" si="53"/>
        <v>0</v>
      </c>
      <c r="T116" s="64">
        <f t="shared" si="54"/>
        <v>0</v>
      </c>
      <c r="U116" s="64">
        <f t="shared" si="55"/>
        <v>0</v>
      </c>
      <c r="V116" s="124">
        <v>19</v>
      </c>
      <c r="W116" s="64">
        <f t="shared" si="56"/>
        <v>4.75</v>
      </c>
      <c r="X116" s="27">
        <f t="shared" si="57"/>
        <v>2.1</v>
      </c>
      <c r="Y116" s="11">
        <f t="shared" si="58"/>
        <v>4107.58</v>
      </c>
      <c r="Z116" s="61">
        <v>14321073212.33</v>
      </c>
      <c r="AA116" s="63">
        <v>20704</v>
      </c>
      <c r="AB116" s="27">
        <f t="shared" si="59"/>
        <v>691705.62</v>
      </c>
      <c r="AC116" s="10">
        <f t="shared" si="60"/>
        <v>2.5105379999999999</v>
      </c>
      <c r="AD116" s="63">
        <v>250000</v>
      </c>
      <c r="AE116" s="10">
        <f t="shared" si="61"/>
        <v>1.719981</v>
      </c>
      <c r="AF116" s="10">
        <f t="shared" si="62"/>
        <v>-1.273371</v>
      </c>
      <c r="AG116" s="66">
        <f t="shared" si="63"/>
        <v>0.01</v>
      </c>
      <c r="AH116" s="67">
        <f t="shared" si="64"/>
        <v>0</v>
      </c>
      <c r="AI116" s="68">
        <f t="shared" si="65"/>
        <v>0.01</v>
      </c>
      <c r="AJ116">
        <v>0</v>
      </c>
      <c r="AK116">
        <v>0</v>
      </c>
      <c r="AL116" s="26">
        <f t="shared" si="66"/>
        <v>0</v>
      </c>
      <c r="AM116">
        <v>0</v>
      </c>
      <c r="AN116">
        <v>0</v>
      </c>
      <c r="AO116" s="26">
        <f t="shared" si="67"/>
        <v>0</v>
      </c>
      <c r="AP116" s="26">
        <f t="shared" si="68"/>
        <v>473399</v>
      </c>
      <c r="AQ116" s="26">
        <f t="shared" si="69"/>
        <v>473399</v>
      </c>
      <c r="AR116" s="69">
        <v>339590</v>
      </c>
      <c r="AS116" s="69">
        <f t="shared" si="84"/>
        <v>473399</v>
      </c>
      <c r="AT116" s="63">
        <v>473399</v>
      </c>
      <c r="AU116" s="26">
        <f t="shared" si="70"/>
        <v>0</v>
      </c>
      <c r="AV116" s="70" t="str">
        <f t="shared" si="71"/>
        <v>No</v>
      </c>
      <c r="AW116" s="69">
        <f t="shared" si="72"/>
        <v>0</v>
      </c>
      <c r="AX116" s="71">
        <f t="shared" si="73"/>
        <v>473399</v>
      </c>
      <c r="AY116" s="72">
        <f t="shared" si="74"/>
        <v>473399</v>
      </c>
      <c r="AZ116" s="115">
        <f t="shared" si="75"/>
        <v>0</v>
      </c>
      <c r="BA116" s="115"/>
      <c r="BB116" s="115">
        <f t="shared" si="76"/>
        <v>11544.251755175299</v>
      </c>
      <c r="BC116" s="74"/>
      <c r="BD116" s="74"/>
      <c r="BE116" s="74">
        <f t="shared" si="77"/>
        <v>0</v>
      </c>
      <c r="BF116" s="74">
        <f t="shared" si="78"/>
        <v>0</v>
      </c>
      <c r="BG116" s="74">
        <f t="shared" si="78"/>
        <v>0</v>
      </c>
      <c r="BH116" s="74">
        <f t="shared" si="78"/>
        <v>0</v>
      </c>
      <c r="BI116" s="74">
        <f t="shared" si="78"/>
        <v>0</v>
      </c>
      <c r="BJ116" s="74">
        <f t="shared" si="78"/>
        <v>0</v>
      </c>
      <c r="BK116" s="74">
        <f t="shared" si="78"/>
        <v>0</v>
      </c>
      <c r="BL116" s="74">
        <f t="shared" si="78"/>
        <v>0</v>
      </c>
      <c r="BO116" s="116">
        <f t="shared" si="79"/>
        <v>0</v>
      </c>
      <c r="BP116" s="116">
        <f t="shared" si="79"/>
        <v>0</v>
      </c>
      <c r="BQ116" s="116">
        <f t="shared" si="79"/>
        <v>0</v>
      </c>
      <c r="BR116" s="116">
        <f t="shared" si="79"/>
        <v>0</v>
      </c>
      <c r="BS116" s="116">
        <f t="shared" si="79"/>
        <v>0</v>
      </c>
      <c r="BT116" s="116">
        <f t="shared" si="79"/>
        <v>0</v>
      </c>
      <c r="BU116" s="116">
        <f t="shared" si="79"/>
        <v>0</v>
      </c>
      <c r="BV116" s="116">
        <f t="shared" si="43"/>
        <v>0</v>
      </c>
      <c r="BX116" s="74">
        <f t="shared" si="80"/>
        <v>473399</v>
      </c>
      <c r="BY116" s="74">
        <f t="shared" si="81"/>
        <v>473399</v>
      </c>
      <c r="BZ116" s="74">
        <f t="shared" si="81"/>
        <v>473399</v>
      </c>
      <c r="CA116" s="74">
        <f t="shared" si="81"/>
        <v>473399</v>
      </c>
      <c r="CB116" s="74">
        <f t="shared" si="81"/>
        <v>473399</v>
      </c>
      <c r="CC116" s="74">
        <f t="shared" si="81"/>
        <v>473399</v>
      </c>
      <c r="CD116" s="74">
        <f t="shared" si="81"/>
        <v>473399</v>
      </c>
      <c r="CE116" s="74">
        <f t="shared" si="81"/>
        <v>473399</v>
      </c>
      <c r="CG116" s="117">
        <f t="shared" si="82"/>
        <v>473399</v>
      </c>
      <c r="CH116" s="117">
        <f t="shared" si="83"/>
        <v>473399</v>
      </c>
      <c r="CI116" s="117">
        <f t="shared" si="83"/>
        <v>473399</v>
      </c>
      <c r="CJ116" s="117">
        <f t="shared" si="83"/>
        <v>473399</v>
      </c>
      <c r="CK116" s="117">
        <f t="shared" si="83"/>
        <v>473399</v>
      </c>
      <c r="CL116" s="117">
        <f t="shared" si="83"/>
        <v>473399</v>
      </c>
      <c r="CM116" s="117">
        <f t="shared" si="83"/>
        <v>473399</v>
      </c>
      <c r="CN116" s="117">
        <f t="shared" si="83"/>
        <v>473399</v>
      </c>
    </row>
    <row r="117" spans="1:92" x14ac:dyDescent="0.2">
      <c r="A117" s="6" t="s">
        <v>185</v>
      </c>
      <c r="B117" s="6"/>
      <c r="C117" s="40"/>
      <c r="D117" s="40"/>
      <c r="E117" s="40"/>
      <c r="F117" s="2">
        <v>3</v>
      </c>
      <c r="G117">
        <v>0</v>
      </c>
      <c r="H117" s="6">
        <v>91</v>
      </c>
      <c r="I117" s="2" t="s">
        <v>278</v>
      </c>
      <c r="J117" s="60"/>
      <c r="K117" s="123">
        <v>2069.44</v>
      </c>
      <c r="L117"/>
      <c r="M117" s="121">
        <v>400</v>
      </c>
      <c r="N117" s="64">
        <f t="shared" si="48"/>
        <v>120</v>
      </c>
      <c r="O117" s="64">
        <f t="shared" si="49"/>
        <v>1241.6600000000001</v>
      </c>
      <c r="P117" s="64">
        <f t="shared" si="50"/>
        <v>0</v>
      </c>
      <c r="Q117" s="64">
        <f t="shared" si="51"/>
        <v>0</v>
      </c>
      <c r="R117" s="65">
        <f t="shared" si="52"/>
        <v>0.19</v>
      </c>
      <c r="S117" s="65">
        <f t="shared" si="53"/>
        <v>0</v>
      </c>
      <c r="T117" s="64">
        <f t="shared" si="54"/>
        <v>0</v>
      </c>
      <c r="U117" s="64">
        <f t="shared" si="55"/>
        <v>0</v>
      </c>
      <c r="V117" s="124">
        <v>91</v>
      </c>
      <c r="W117" s="64">
        <f t="shared" si="56"/>
        <v>22.75</v>
      </c>
      <c r="X117" s="27">
        <f t="shared" si="57"/>
        <v>120</v>
      </c>
      <c r="Y117" s="11">
        <f t="shared" si="58"/>
        <v>2212.19</v>
      </c>
      <c r="Z117" s="61">
        <v>3706065413.3299999</v>
      </c>
      <c r="AA117" s="63">
        <v>13558</v>
      </c>
      <c r="AB117" s="27">
        <f t="shared" si="59"/>
        <v>273348.98</v>
      </c>
      <c r="AC117" s="10">
        <f t="shared" si="60"/>
        <v>0.99211700000000003</v>
      </c>
      <c r="AD117" s="63">
        <v>143864</v>
      </c>
      <c r="AE117" s="10">
        <f t="shared" si="61"/>
        <v>0.98977300000000001</v>
      </c>
      <c r="AF117" s="10">
        <f t="shared" si="62"/>
        <v>8.5859999999999999E-3</v>
      </c>
      <c r="AG117" s="66">
        <f t="shared" si="63"/>
        <v>0.01</v>
      </c>
      <c r="AH117" s="67">
        <f t="shared" si="64"/>
        <v>0</v>
      </c>
      <c r="AI117" s="68">
        <f t="shared" si="65"/>
        <v>0.01</v>
      </c>
      <c r="AJ117">
        <v>0</v>
      </c>
      <c r="AK117">
        <v>0</v>
      </c>
      <c r="AL117" s="26">
        <f t="shared" si="66"/>
        <v>0</v>
      </c>
      <c r="AM117">
        <v>0</v>
      </c>
      <c r="AN117">
        <v>0</v>
      </c>
      <c r="AO117" s="26">
        <f t="shared" si="67"/>
        <v>0</v>
      </c>
      <c r="AP117" s="26">
        <f t="shared" si="68"/>
        <v>254955</v>
      </c>
      <c r="AQ117" s="26">
        <f t="shared" si="69"/>
        <v>254955</v>
      </c>
      <c r="AR117" s="69">
        <v>4338569</v>
      </c>
      <c r="AS117" s="69">
        <f t="shared" si="84"/>
        <v>254955</v>
      </c>
      <c r="AT117" s="63">
        <v>3481120</v>
      </c>
      <c r="AU117" s="26">
        <f t="shared" si="70"/>
        <v>3226165</v>
      </c>
      <c r="AV117" s="70" t="str">
        <f t="shared" si="71"/>
        <v>No</v>
      </c>
      <c r="AW117" s="69">
        <f t="shared" si="72"/>
        <v>0</v>
      </c>
      <c r="AX117" s="71">
        <f t="shared" si="73"/>
        <v>3481120</v>
      </c>
      <c r="AY117" s="72">
        <f t="shared" si="74"/>
        <v>3481120</v>
      </c>
      <c r="AZ117" s="115">
        <f t="shared" si="75"/>
        <v>0</v>
      </c>
      <c r="BA117" s="115"/>
      <c r="BB117" s="115">
        <f t="shared" si="76"/>
        <v>12319.994660391216</v>
      </c>
      <c r="BC117" s="74"/>
      <c r="BD117" s="74"/>
      <c r="BE117" s="74">
        <f t="shared" si="77"/>
        <v>-3226165</v>
      </c>
      <c r="BF117" s="74">
        <f t="shared" si="78"/>
        <v>-3226165</v>
      </c>
      <c r="BG117" s="74">
        <f t="shared" si="78"/>
        <v>-2765146.0214999998</v>
      </c>
      <c r="BH117" s="74">
        <f t="shared" si="78"/>
        <v>-2304196.17971595</v>
      </c>
      <c r="BI117" s="74">
        <f t="shared" si="78"/>
        <v>-1843356.9437727602</v>
      </c>
      <c r="BJ117" s="74">
        <f t="shared" si="78"/>
        <v>-1382517.7078295702</v>
      </c>
      <c r="BK117" s="74">
        <f t="shared" si="78"/>
        <v>-921724.55580997444</v>
      </c>
      <c r="BL117" s="74">
        <f t="shared" si="78"/>
        <v>-460862.27790498722</v>
      </c>
      <c r="BO117" s="116">
        <f t="shared" si="79"/>
        <v>0</v>
      </c>
      <c r="BP117" s="116">
        <f t="shared" si="79"/>
        <v>-461018.97850000003</v>
      </c>
      <c r="BQ117" s="116">
        <f t="shared" si="79"/>
        <v>-460949.84178404993</v>
      </c>
      <c r="BR117" s="116">
        <f t="shared" si="79"/>
        <v>-460839.23594319005</v>
      </c>
      <c r="BS117" s="116">
        <f t="shared" si="79"/>
        <v>-460839.23594319005</v>
      </c>
      <c r="BT117" s="116">
        <f t="shared" si="79"/>
        <v>-460793.15201959573</v>
      </c>
      <c r="BU117" s="116">
        <f t="shared" si="79"/>
        <v>-460862.27790498722</v>
      </c>
      <c r="BV117" s="116">
        <f t="shared" si="43"/>
        <v>-460862.27790498722</v>
      </c>
      <c r="BX117" s="74">
        <f t="shared" si="80"/>
        <v>3481120</v>
      </c>
      <c r="BY117" s="74">
        <f t="shared" si="81"/>
        <v>3020101.0214999998</v>
      </c>
      <c r="BZ117" s="74">
        <f t="shared" si="81"/>
        <v>2559151.17971595</v>
      </c>
      <c r="CA117" s="74">
        <f t="shared" si="81"/>
        <v>2098311.9437727602</v>
      </c>
      <c r="CB117" s="74">
        <f t="shared" si="81"/>
        <v>1637472.7078295702</v>
      </c>
      <c r="CC117" s="74">
        <f t="shared" si="81"/>
        <v>1176679.5558099744</v>
      </c>
      <c r="CD117" s="74">
        <f t="shared" si="81"/>
        <v>715817.27790498722</v>
      </c>
      <c r="CE117" s="74">
        <f t="shared" si="81"/>
        <v>254955</v>
      </c>
      <c r="CG117" s="117">
        <f t="shared" si="82"/>
        <v>3481120</v>
      </c>
      <c r="CH117" s="117">
        <f t="shared" si="83"/>
        <v>3020101.0214999998</v>
      </c>
      <c r="CI117" s="117">
        <f t="shared" si="83"/>
        <v>2559151.17971595</v>
      </c>
      <c r="CJ117" s="117">
        <f t="shared" si="83"/>
        <v>2098311.9437727602</v>
      </c>
      <c r="CK117" s="117">
        <f t="shared" si="83"/>
        <v>1637472.7078295702</v>
      </c>
      <c r="CL117" s="117">
        <f t="shared" si="83"/>
        <v>1176679.5558099744</v>
      </c>
      <c r="CM117" s="117">
        <f t="shared" si="83"/>
        <v>715817.27790498722</v>
      </c>
      <c r="CN117" s="117">
        <f t="shared" si="83"/>
        <v>254955</v>
      </c>
    </row>
    <row r="118" spans="1:92" x14ac:dyDescent="0.2">
      <c r="A118" s="6" t="s">
        <v>179</v>
      </c>
      <c r="B118" s="6"/>
      <c r="C118" s="40"/>
      <c r="D118" s="40"/>
      <c r="E118" s="40"/>
      <c r="F118" s="2">
        <v>5</v>
      </c>
      <c r="G118">
        <v>0</v>
      </c>
      <c r="H118" s="6">
        <v>92</v>
      </c>
      <c r="I118" s="2" t="s">
        <v>279</v>
      </c>
      <c r="J118" s="60"/>
      <c r="K118" s="123">
        <v>831.18</v>
      </c>
      <c r="L118"/>
      <c r="M118" s="121">
        <v>163</v>
      </c>
      <c r="N118" s="64">
        <f t="shared" si="48"/>
        <v>48.9</v>
      </c>
      <c r="O118" s="64">
        <f t="shared" si="49"/>
        <v>498.71</v>
      </c>
      <c r="P118" s="64">
        <f t="shared" si="50"/>
        <v>0</v>
      </c>
      <c r="Q118" s="64">
        <f t="shared" si="51"/>
        <v>0</v>
      </c>
      <c r="R118" s="65">
        <f t="shared" si="52"/>
        <v>0.2</v>
      </c>
      <c r="S118" s="65">
        <f t="shared" si="53"/>
        <v>0</v>
      </c>
      <c r="T118" s="64">
        <f t="shared" si="54"/>
        <v>0</v>
      </c>
      <c r="U118" s="64">
        <f t="shared" si="55"/>
        <v>0</v>
      </c>
      <c r="V118" s="124">
        <v>8</v>
      </c>
      <c r="W118" s="64">
        <f t="shared" si="56"/>
        <v>2</v>
      </c>
      <c r="X118" s="27">
        <f t="shared" si="57"/>
        <v>48.9</v>
      </c>
      <c r="Y118" s="11">
        <f t="shared" si="58"/>
        <v>882.07999999999993</v>
      </c>
      <c r="Z118" s="61">
        <v>1288634776</v>
      </c>
      <c r="AA118" s="63">
        <v>6684</v>
      </c>
      <c r="AB118" s="27">
        <f t="shared" si="59"/>
        <v>192793.95</v>
      </c>
      <c r="AC118" s="10">
        <f t="shared" si="60"/>
        <v>0.69974400000000003</v>
      </c>
      <c r="AD118" s="63">
        <v>116618</v>
      </c>
      <c r="AE118" s="10">
        <f t="shared" si="61"/>
        <v>0.80232300000000001</v>
      </c>
      <c r="AF118" s="10">
        <f t="shared" si="62"/>
        <v>0.269482</v>
      </c>
      <c r="AG118" s="66">
        <f t="shared" si="63"/>
        <v>0.269482</v>
      </c>
      <c r="AH118" s="67">
        <f t="shared" si="64"/>
        <v>0</v>
      </c>
      <c r="AI118" s="68">
        <f t="shared" si="65"/>
        <v>0.269482</v>
      </c>
      <c r="AJ118">
        <v>373</v>
      </c>
      <c r="AK118">
        <v>6</v>
      </c>
      <c r="AL118" s="26">
        <f t="shared" si="66"/>
        <v>223800</v>
      </c>
      <c r="AM118">
        <v>0</v>
      </c>
      <c r="AN118">
        <v>0</v>
      </c>
      <c r="AO118" s="26">
        <f t="shared" si="67"/>
        <v>0</v>
      </c>
      <c r="AP118" s="26">
        <f t="shared" si="68"/>
        <v>2739546</v>
      </c>
      <c r="AQ118" s="26">
        <f t="shared" si="69"/>
        <v>2963346</v>
      </c>
      <c r="AR118" s="69">
        <v>3113169</v>
      </c>
      <c r="AS118" s="69">
        <f t="shared" si="84"/>
        <v>2963346</v>
      </c>
      <c r="AT118" s="63">
        <v>3011733</v>
      </c>
      <c r="AU118" s="26">
        <f t="shared" si="70"/>
        <v>48387</v>
      </c>
      <c r="AV118" s="70" t="str">
        <f t="shared" si="71"/>
        <v>No</v>
      </c>
      <c r="AW118" s="69">
        <f t="shared" si="72"/>
        <v>0</v>
      </c>
      <c r="AX118" s="71">
        <f t="shared" si="73"/>
        <v>3011733</v>
      </c>
      <c r="AY118" s="72">
        <f t="shared" si="74"/>
        <v>3011733</v>
      </c>
      <c r="AZ118" s="115">
        <f t="shared" si="75"/>
        <v>0</v>
      </c>
      <c r="BA118" s="115"/>
      <c r="BB118" s="115">
        <f t="shared" si="76"/>
        <v>12230.770711518564</v>
      </c>
      <c r="BC118" s="74"/>
      <c r="BD118" s="74"/>
      <c r="BE118" s="74">
        <f t="shared" si="77"/>
        <v>-48387</v>
      </c>
      <c r="BF118" s="74">
        <f t="shared" si="78"/>
        <v>-48387</v>
      </c>
      <c r="BG118" s="74">
        <f t="shared" si="78"/>
        <v>-41472.497700000182</v>
      </c>
      <c r="BH118" s="74">
        <f t="shared" si="78"/>
        <v>-34559.032333410345</v>
      </c>
      <c r="BI118" s="74">
        <f t="shared" si="78"/>
        <v>-27647.225866728462</v>
      </c>
      <c r="BJ118" s="74">
        <f t="shared" si="78"/>
        <v>-20735.41940004658</v>
      </c>
      <c r="BK118" s="74">
        <f t="shared" si="78"/>
        <v>-13824.304114011116</v>
      </c>
      <c r="BL118" s="74">
        <f t="shared" si="78"/>
        <v>-6912.1520570055582</v>
      </c>
      <c r="BO118" s="116">
        <f t="shared" si="79"/>
        <v>0</v>
      </c>
      <c r="BP118" s="116">
        <f t="shared" si="79"/>
        <v>-6914.5023000000001</v>
      </c>
      <c r="BQ118" s="116">
        <f t="shared" si="79"/>
        <v>-6913.4653665900296</v>
      </c>
      <c r="BR118" s="116">
        <f t="shared" si="79"/>
        <v>-6911.8064666820692</v>
      </c>
      <c r="BS118" s="116">
        <f t="shared" si="79"/>
        <v>-6911.8064666821156</v>
      </c>
      <c r="BT118" s="116">
        <f t="shared" si="79"/>
        <v>-6911.1152860355251</v>
      </c>
      <c r="BU118" s="116">
        <f t="shared" si="79"/>
        <v>-6912.1520570055582</v>
      </c>
      <c r="BV118" s="116">
        <f t="shared" si="43"/>
        <v>-6912.1520570055582</v>
      </c>
      <c r="BX118" s="74">
        <f t="shared" si="80"/>
        <v>3011733</v>
      </c>
      <c r="BY118" s="74">
        <f t="shared" si="81"/>
        <v>3004818.4977000002</v>
      </c>
      <c r="BZ118" s="74">
        <f t="shared" si="81"/>
        <v>2997905.0323334103</v>
      </c>
      <c r="CA118" s="74">
        <f t="shared" si="81"/>
        <v>2990993.2258667285</v>
      </c>
      <c r="CB118" s="74">
        <f t="shared" si="81"/>
        <v>2984081.4194000466</v>
      </c>
      <c r="CC118" s="74">
        <f t="shared" si="81"/>
        <v>2977170.3041140111</v>
      </c>
      <c r="CD118" s="74">
        <f t="shared" si="81"/>
        <v>2970258.1520570056</v>
      </c>
      <c r="CE118" s="74">
        <f t="shared" si="81"/>
        <v>2963346</v>
      </c>
      <c r="CG118" s="117">
        <f t="shared" si="82"/>
        <v>3011733</v>
      </c>
      <c r="CH118" s="117">
        <f t="shared" si="83"/>
        <v>3004818.4977000002</v>
      </c>
      <c r="CI118" s="117">
        <f t="shared" si="83"/>
        <v>2997905.0323334103</v>
      </c>
      <c r="CJ118" s="117">
        <f t="shared" si="83"/>
        <v>2990993.2258667285</v>
      </c>
      <c r="CK118" s="117">
        <f t="shared" si="83"/>
        <v>2984081.4194000466</v>
      </c>
      <c r="CL118" s="117">
        <f t="shared" si="83"/>
        <v>2977170.3041140111</v>
      </c>
      <c r="CM118" s="117">
        <f t="shared" si="83"/>
        <v>2970258.1520570056</v>
      </c>
      <c r="CN118" s="117">
        <f t="shared" si="83"/>
        <v>2963346</v>
      </c>
    </row>
    <row r="119" spans="1:92" x14ac:dyDescent="0.2">
      <c r="A119" s="6" t="s">
        <v>199</v>
      </c>
      <c r="B119" s="6">
        <v>1</v>
      </c>
      <c r="C119" s="40">
        <v>1</v>
      </c>
      <c r="D119" s="40">
        <v>0</v>
      </c>
      <c r="E119" s="40">
        <v>1</v>
      </c>
      <c r="F119" s="2">
        <v>10</v>
      </c>
      <c r="G119">
        <v>6</v>
      </c>
      <c r="H119" s="6">
        <v>93</v>
      </c>
      <c r="I119" s="2" t="s">
        <v>280</v>
      </c>
      <c r="J119" s="60"/>
      <c r="K119" s="123">
        <v>16938</v>
      </c>
      <c r="L119"/>
      <c r="M119" s="121">
        <v>13171</v>
      </c>
      <c r="N119" s="64">
        <f t="shared" si="48"/>
        <v>3951.3</v>
      </c>
      <c r="O119" s="64">
        <f t="shared" si="49"/>
        <v>10162.799999999999</v>
      </c>
      <c r="P119" s="64">
        <f t="shared" si="50"/>
        <v>3008.2000000000007</v>
      </c>
      <c r="Q119" s="64">
        <f t="shared" si="51"/>
        <v>451.23</v>
      </c>
      <c r="R119" s="65">
        <f t="shared" si="52"/>
        <v>0.78</v>
      </c>
      <c r="S119" s="65">
        <f t="shared" si="53"/>
        <v>0.18000000000000005</v>
      </c>
      <c r="T119" s="64">
        <f t="shared" si="54"/>
        <v>3048.84</v>
      </c>
      <c r="U119" s="64">
        <f t="shared" si="55"/>
        <v>457.33</v>
      </c>
      <c r="V119" s="124">
        <v>4376</v>
      </c>
      <c r="W119" s="64">
        <f t="shared" si="56"/>
        <v>1094</v>
      </c>
      <c r="X119" s="27">
        <f t="shared" si="57"/>
        <v>3951.3</v>
      </c>
      <c r="Y119" s="11">
        <f t="shared" si="58"/>
        <v>22434.53</v>
      </c>
      <c r="Z119" s="61">
        <v>15628800265</v>
      </c>
      <c r="AA119" s="63">
        <v>132893</v>
      </c>
      <c r="AB119" s="27">
        <f t="shared" si="59"/>
        <v>117604.39</v>
      </c>
      <c r="AC119" s="10">
        <f t="shared" si="60"/>
        <v>0.426844</v>
      </c>
      <c r="AD119" s="63">
        <v>53771</v>
      </c>
      <c r="AE119" s="10">
        <f t="shared" si="61"/>
        <v>0.36993999999999999</v>
      </c>
      <c r="AF119" s="10">
        <f t="shared" si="62"/>
        <v>0.59022699999999995</v>
      </c>
      <c r="AG119" s="66">
        <f t="shared" si="63"/>
        <v>0.59022699999999995</v>
      </c>
      <c r="AH119" s="67">
        <f t="shared" si="64"/>
        <v>0.05</v>
      </c>
      <c r="AI119" s="68">
        <f t="shared" si="65"/>
        <v>0.64022699999999999</v>
      </c>
      <c r="AJ119">
        <v>0</v>
      </c>
      <c r="AK119">
        <v>0</v>
      </c>
      <c r="AL119" s="26">
        <f t="shared" si="66"/>
        <v>0</v>
      </c>
      <c r="AM119">
        <v>0</v>
      </c>
      <c r="AN119">
        <v>0</v>
      </c>
      <c r="AO119" s="26">
        <f t="shared" si="67"/>
        <v>0</v>
      </c>
      <c r="AP119" s="26">
        <f t="shared" si="68"/>
        <v>165535786</v>
      </c>
      <c r="AQ119" s="26">
        <f t="shared" si="69"/>
        <v>165535786</v>
      </c>
      <c r="AR119" s="69">
        <v>154301977</v>
      </c>
      <c r="AS119" s="69">
        <f t="shared" si="84"/>
        <v>170824330</v>
      </c>
      <c r="AT119" s="63">
        <v>170824330</v>
      </c>
      <c r="AU119" s="26">
        <f t="shared" si="70"/>
        <v>5288544</v>
      </c>
      <c r="AV119" s="70" t="str">
        <f t="shared" si="71"/>
        <v>No</v>
      </c>
      <c r="AW119" s="69">
        <f t="shared" si="72"/>
        <v>0</v>
      </c>
      <c r="AX119" s="71">
        <f t="shared" si="73"/>
        <v>170824330</v>
      </c>
      <c r="AY119" s="72">
        <f t="shared" si="74"/>
        <v>170824330</v>
      </c>
      <c r="AZ119" s="115">
        <f t="shared" si="75"/>
        <v>0</v>
      </c>
      <c r="BA119" s="115"/>
      <c r="BB119" s="115">
        <f t="shared" si="76"/>
        <v>15264.963882985005</v>
      </c>
      <c r="BC119" s="74"/>
      <c r="BD119" s="74"/>
      <c r="BE119" s="74">
        <f t="shared" si="77"/>
        <v>-5288544</v>
      </c>
      <c r="BF119" s="74">
        <f t="shared" si="78"/>
        <v>-5288544</v>
      </c>
      <c r="BG119" s="74">
        <f t="shared" si="78"/>
        <v>-5288544</v>
      </c>
      <c r="BH119" s="74">
        <f t="shared" si="78"/>
        <v>-5288544</v>
      </c>
      <c r="BI119" s="74">
        <f t="shared" si="78"/>
        <v>-5288544</v>
      </c>
      <c r="BJ119" s="74">
        <f t="shared" si="78"/>
        <v>-5288544</v>
      </c>
      <c r="BK119" s="74">
        <f t="shared" si="78"/>
        <v>-5288544</v>
      </c>
      <c r="BL119" s="74">
        <f t="shared" si="78"/>
        <v>-5288544</v>
      </c>
      <c r="BO119" s="116">
        <f t="shared" si="79"/>
        <v>0</v>
      </c>
      <c r="BP119" s="116">
        <f t="shared" si="79"/>
        <v>-755732.93759999995</v>
      </c>
      <c r="BQ119" s="116">
        <f t="shared" si="79"/>
        <v>-881600.28479999991</v>
      </c>
      <c r="BR119" s="116">
        <f t="shared" si="79"/>
        <v>-1057708.8</v>
      </c>
      <c r="BS119" s="116">
        <f t="shared" si="79"/>
        <v>-1322136</v>
      </c>
      <c r="BT119" s="116">
        <f t="shared" si="79"/>
        <v>-1762671.7152</v>
      </c>
      <c r="BU119" s="116">
        <f t="shared" si="79"/>
        <v>-2644272</v>
      </c>
      <c r="BV119" s="116">
        <f t="shared" si="43"/>
        <v>-5288544</v>
      </c>
      <c r="BX119" s="74">
        <f t="shared" si="80"/>
        <v>170824330</v>
      </c>
      <c r="BY119" s="74">
        <f t="shared" si="81"/>
        <v>170068597.06240001</v>
      </c>
      <c r="BZ119" s="74">
        <f t="shared" si="81"/>
        <v>169942729.71520001</v>
      </c>
      <c r="CA119" s="74">
        <f t="shared" si="81"/>
        <v>169766621.19999999</v>
      </c>
      <c r="CB119" s="74">
        <f t="shared" si="81"/>
        <v>169502194</v>
      </c>
      <c r="CC119" s="74">
        <f t="shared" si="81"/>
        <v>169061658.28479999</v>
      </c>
      <c r="CD119" s="74">
        <f t="shared" si="81"/>
        <v>168180058</v>
      </c>
      <c r="CE119" s="74">
        <f t="shared" si="81"/>
        <v>165535786</v>
      </c>
      <c r="CG119" s="117">
        <f t="shared" si="82"/>
        <v>170824330</v>
      </c>
      <c r="CH119" s="117">
        <f t="shared" si="83"/>
        <v>170824330</v>
      </c>
      <c r="CI119" s="117">
        <f t="shared" si="83"/>
        <v>170824330</v>
      </c>
      <c r="CJ119" s="117">
        <f t="shared" si="83"/>
        <v>170824330</v>
      </c>
      <c r="CK119" s="117">
        <f t="shared" si="83"/>
        <v>170824330</v>
      </c>
      <c r="CL119" s="117">
        <f t="shared" si="83"/>
        <v>170824330</v>
      </c>
      <c r="CM119" s="117">
        <f t="shared" si="83"/>
        <v>170824330</v>
      </c>
      <c r="CN119" s="117">
        <f t="shared" si="83"/>
        <v>170824330</v>
      </c>
    </row>
    <row r="120" spans="1:92" x14ac:dyDescent="0.2">
      <c r="A120" s="6" t="s">
        <v>189</v>
      </c>
      <c r="B120" s="6"/>
      <c r="C120" s="40"/>
      <c r="D120" s="40"/>
      <c r="E120" s="40"/>
      <c r="F120" s="2">
        <v>7</v>
      </c>
      <c r="G120">
        <v>0</v>
      </c>
      <c r="H120" s="6">
        <v>94</v>
      </c>
      <c r="I120" s="2" t="s">
        <v>281</v>
      </c>
      <c r="J120" s="60"/>
      <c r="K120" s="123">
        <v>3869</v>
      </c>
      <c r="L120"/>
      <c r="M120" s="121">
        <v>1372</v>
      </c>
      <c r="N120" s="64">
        <f t="shared" si="48"/>
        <v>411.6</v>
      </c>
      <c r="O120" s="64">
        <f t="shared" si="49"/>
        <v>2321.4</v>
      </c>
      <c r="P120" s="64">
        <f t="shared" si="50"/>
        <v>0</v>
      </c>
      <c r="Q120" s="64">
        <f t="shared" si="51"/>
        <v>0</v>
      </c>
      <c r="R120" s="65">
        <f t="shared" si="52"/>
        <v>0.35</v>
      </c>
      <c r="S120" s="65">
        <f t="shared" si="53"/>
        <v>0</v>
      </c>
      <c r="T120" s="64">
        <f t="shared" si="54"/>
        <v>0</v>
      </c>
      <c r="U120" s="64">
        <f t="shared" si="55"/>
        <v>0</v>
      </c>
      <c r="V120" s="124">
        <v>348</v>
      </c>
      <c r="W120" s="64">
        <f t="shared" si="56"/>
        <v>87</v>
      </c>
      <c r="X120" s="27">
        <f t="shared" si="57"/>
        <v>411.6</v>
      </c>
      <c r="Y120" s="11">
        <f t="shared" si="58"/>
        <v>4367.6000000000004</v>
      </c>
      <c r="Z120" s="61">
        <v>5781948181.6700001</v>
      </c>
      <c r="AA120" s="63">
        <v>30551</v>
      </c>
      <c r="AB120" s="27">
        <f t="shared" si="59"/>
        <v>189255.61</v>
      </c>
      <c r="AC120" s="10">
        <f t="shared" si="60"/>
        <v>0.68690099999999998</v>
      </c>
      <c r="AD120" s="63">
        <v>98585</v>
      </c>
      <c r="AE120" s="10">
        <f t="shared" si="61"/>
        <v>0.678257</v>
      </c>
      <c r="AF120" s="10">
        <f t="shared" si="62"/>
        <v>0.31569199999999997</v>
      </c>
      <c r="AG120" s="66">
        <f t="shared" si="63"/>
        <v>0.31569199999999997</v>
      </c>
      <c r="AH120" s="67">
        <f t="shared" si="64"/>
        <v>0</v>
      </c>
      <c r="AI120" s="68">
        <f t="shared" si="65"/>
        <v>0.31569199999999997</v>
      </c>
      <c r="AJ120">
        <v>0</v>
      </c>
      <c r="AK120">
        <v>0</v>
      </c>
      <c r="AL120" s="26">
        <f t="shared" si="66"/>
        <v>0</v>
      </c>
      <c r="AM120">
        <v>0</v>
      </c>
      <c r="AN120">
        <v>0</v>
      </c>
      <c r="AO120" s="26">
        <f t="shared" si="67"/>
        <v>0</v>
      </c>
      <c r="AP120" s="26">
        <f t="shared" si="68"/>
        <v>15890859</v>
      </c>
      <c r="AQ120" s="26">
        <f t="shared" si="69"/>
        <v>15890859</v>
      </c>
      <c r="AR120" s="69">
        <v>12983806</v>
      </c>
      <c r="AS120" s="69">
        <f t="shared" si="84"/>
        <v>15890859</v>
      </c>
      <c r="AT120" s="63">
        <v>16889688</v>
      </c>
      <c r="AU120" s="26">
        <f t="shared" si="70"/>
        <v>998829</v>
      </c>
      <c r="AV120" s="70" t="str">
        <f t="shared" si="71"/>
        <v>No</v>
      </c>
      <c r="AW120" s="69">
        <f t="shared" si="72"/>
        <v>0</v>
      </c>
      <c r="AX120" s="71">
        <f t="shared" si="73"/>
        <v>16889688</v>
      </c>
      <c r="AY120" s="72">
        <f t="shared" si="74"/>
        <v>16889688</v>
      </c>
      <c r="AZ120" s="115">
        <f t="shared" si="75"/>
        <v>0</v>
      </c>
      <c r="BA120" s="115"/>
      <c r="BB120" s="115">
        <f t="shared" si="76"/>
        <v>13010.232618247612</v>
      </c>
      <c r="BC120" s="74"/>
      <c r="BD120" s="74"/>
      <c r="BE120" s="74">
        <f t="shared" si="77"/>
        <v>-998829</v>
      </c>
      <c r="BF120" s="74">
        <f t="shared" si="78"/>
        <v>-998829</v>
      </c>
      <c r="BG120" s="74">
        <f t="shared" si="78"/>
        <v>-856096.33589999937</v>
      </c>
      <c r="BH120" s="74">
        <f t="shared" si="78"/>
        <v>-713385.07670546882</v>
      </c>
      <c r="BI120" s="74">
        <f t="shared" si="78"/>
        <v>-570708.06136437505</v>
      </c>
      <c r="BJ120" s="74">
        <f t="shared" si="78"/>
        <v>-428031.04602328129</v>
      </c>
      <c r="BK120" s="74">
        <f t="shared" si="78"/>
        <v>-285368.29838372208</v>
      </c>
      <c r="BL120" s="74">
        <f t="shared" si="78"/>
        <v>-142684.14919186011</v>
      </c>
      <c r="BO120" s="116">
        <f t="shared" si="79"/>
        <v>0</v>
      </c>
      <c r="BP120" s="116">
        <f t="shared" si="79"/>
        <v>-142732.66409999999</v>
      </c>
      <c r="BQ120" s="116">
        <f t="shared" si="79"/>
        <v>-142711.25919452988</v>
      </c>
      <c r="BR120" s="116">
        <f t="shared" si="79"/>
        <v>-142677.01534109376</v>
      </c>
      <c r="BS120" s="116">
        <f t="shared" si="79"/>
        <v>-142677.01534109376</v>
      </c>
      <c r="BT120" s="116">
        <f t="shared" si="79"/>
        <v>-142662.74763955965</v>
      </c>
      <c r="BU120" s="116">
        <f t="shared" si="79"/>
        <v>-142684.14919186104</v>
      </c>
      <c r="BV120" s="116">
        <f t="shared" si="43"/>
        <v>-142684.14919186011</v>
      </c>
      <c r="BX120" s="74">
        <f t="shared" si="80"/>
        <v>16889688</v>
      </c>
      <c r="BY120" s="74">
        <f t="shared" si="81"/>
        <v>16746955.335899999</v>
      </c>
      <c r="BZ120" s="74">
        <f t="shared" si="81"/>
        <v>16604244.076705469</v>
      </c>
      <c r="CA120" s="74">
        <f t="shared" si="81"/>
        <v>16461567.061364375</v>
      </c>
      <c r="CB120" s="74">
        <f t="shared" si="81"/>
        <v>16318890.046023281</v>
      </c>
      <c r="CC120" s="74">
        <f t="shared" si="81"/>
        <v>16176227.298383722</v>
      </c>
      <c r="CD120" s="74">
        <f t="shared" si="81"/>
        <v>16033543.14919186</v>
      </c>
      <c r="CE120" s="74">
        <f t="shared" si="81"/>
        <v>15890859</v>
      </c>
      <c r="CG120" s="117">
        <f t="shared" si="82"/>
        <v>16889688</v>
      </c>
      <c r="CH120" s="117">
        <f t="shared" si="83"/>
        <v>16746955.335899999</v>
      </c>
      <c r="CI120" s="117">
        <f t="shared" si="83"/>
        <v>16604244.076705469</v>
      </c>
      <c r="CJ120" s="117">
        <f t="shared" si="83"/>
        <v>16461567.061364375</v>
      </c>
      <c r="CK120" s="117">
        <f t="shared" si="83"/>
        <v>16318890.046023281</v>
      </c>
      <c r="CL120" s="117">
        <f t="shared" si="83"/>
        <v>16176227.298383722</v>
      </c>
      <c r="CM120" s="117">
        <f t="shared" si="83"/>
        <v>16033543.14919186</v>
      </c>
      <c r="CN120" s="117">
        <f t="shared" si="83"/>
        <v>15890859</v>
      </c>
    </row>
    <row r="121" spans="1:92" x14ac:dyDescent="0.2">
      <c r="A121" s="6" t="s">
        <v>199</v>
      </c>
      <c r="B121" s="6">
        <v>1</v>
      </c>
      <c r="C121" s="40">
        <v>1</v>
      </c>
      <c r="D121" s="40">
        <v>0</v>
      </c>
      <c r="E121" s="40">
        <v>1</v>
      </c>
      <c r="F121" s="2">
        <v>10</v>
      </c>
      <c r="G121">
        <v>14</v>
      </c>
      <c r="H121" s="6">
        <v>95</v>
      </c>
      <c r="I121" s="2" t="s">
        <v>282</v>
      </c>
      <c r="J121" s="60"/>
      <c r="K121" s="123">
        <v>3095.76</v>
      </c>
      <c r="L121"/>
      <c r="M121" s="121">
        <v>2657</v>
      </c>
      <c r="N121" s="64">
        <f t="shared" si="48"/>
        <v>797.1</v>
      </c>
      <c r="O121" s="64">
        <f t="shared" si="49"/>
        <v>1857.46</v>
      </c>
      <c r="P121" s="64">
        <f t="shared" si="50"/>
        <v>799.54</v>
      </c>
      <c r="Q121" s="64">
        <f t="shared" si="51"/>
        <v>119.93</v>
      </c>
      <c r="R121" s="65">
        <f t="shared" si="52"/>
        <v>0.86</v>
      </c>
      <c r="S121" s="65">
        <f t="shared" si="53"/>
        <v>0.26</v>
      </c>
      <c r="T121" s="64">
        <f t="shared" si="54"/>
        <v>804.9</v>
      </c>
      <c r="U121" s="64">
        <f t="shared" si="55"/>
        <v>120.74</v>
      </c>
      <c r="V121" s="124">
        <v>995</v>
      </c>
      <c r="W121" s="64">
        <f t="shared" si="56"/>
        <v>248.75</v>
      </c>
      <c r="X121" s="27">
        <f t="shared" si="57"/>
        <v>797.1</v>
      </c>
      <c r="Y121" s="11">
        <f t="shared" si="58"/>
        <v>4261.54</v>
      </c>
      <c r="Z121" s="61">
        <v>3309834210.6700001</v>
      </c>
      <c r="AA121" s="63">
        <v>27199</v>
      </c>
      <c r="AB121" s="27">
        <f t="shared" si="59"/>
        <v>121689.56</v>
      </c>
      <c r="AC121" s="10">
        <f t="shared" si="60"/>
        <v>0.44167099999999998</v>
      </c>
      <c r="AD121" s="63">
        <v>60123</v>
      </c>
      <c r="AE121" s="10">
        <f t="shared" si="61"/>
        <v>0.41364200000000001</v>
      </c>
      <c r="AF121" s="10">
        <f t="shared" si="62"/>
        <v>0.56673799999999996</v>
      </c>
      <c r="AG121" s="66">
        <f t="shared" si="63"/>
        <v>0.56673799999999996</v>
      </c>
      <c r="AH121" s="67">
        <f t="shared" si="64"/>
        <v>0.04</v>
      </c>
      <c r="AI121" s="68">
        <f t="shared" si="65"/>
        <v>0.606738</v>
      </c>
      <c r="AJ121">
        <v>0</v>
      </c>
      <c r="AK121">
        <v>0</v>
      </c>
      <c r="AL121" s="26">
        <f t="shared" si="66"/>
        <v>0</v>
      </c>
      <c r="AM121">
        <v>0</v>
      </c>
      <c r="AN121">
        <v>0</v>
      </c>
      <c r="AO121" s="26">
        <f t="shared" si="67"/>
        <v>0</v>
      </c>
      <c r="AP121" s="26">
        <f t="shared" si="68"/>
        <v>29799481</v>
      </c>
      <c r="AQ121" s="26">
        <f t="shared" si="69"/>
        <v>29799481</v>
      </c>
      <c r="AR121" s="69">
        <v>25806077</v>
      </c>
      <c r="AS121" s="69">
        <f t="shared" si="84"/>
        <v>31150657</v>
      </c>
      <c r="AT121" s="63">
        <v>31150657</v>
      </c>
      <c r="AU121" s="26">
        <f t="shared" si="70"/>
        <v>1351176</v>
      </c>
      <c r="AV121" s="70" t="str">
        <f t="shared" si="71"/>
        <v>No</v>
      </c>
      <c r="AW121" s="69">
        <f t="shared" si="72"/>
        <v>0</v>
      </c>
      <c r="AX121" s="71">
        <f t="shared" si="73"/>
        <v>31150657</v>
      </c>
      <c r="AY121" s="72">
        <f t="shared" si="74"/>
        <v>31150657</v>
      </c>
      <c r="AZ121" s="115">
        <f t="shared" si="75"/>
        <v>0</v>
      </c>
      <c r="BA121" s="115"/>
      <c r="BB121" s="115">
        <f t="shared" si="76"/>
        <v>15865.00520066155</v>
      </c>
      <c r="BC121" s="74"/>
      <c r="BD121" s="74"/>
      <c r="BE121" s="74">
        <f t="shared" si="77"/>
        <v>-1351176</v>
      </c>
      <c r="BF121" s="74">
        <f t="shared" si="78"/>
        <v>-1351176</v>
      </c>
      <c r="BG121" s="74">
        <f t="shared" si="78"/>
        <v>-1351176</v>
      </c>
      <c r="BH121" s="74">
        <f t="shared" si="78"/>
        <v>-1351176</v>
      </c>
      <c r="BI121" s="74">
        <f t="shared" si="78"/>
        <v>-1351176</v>
      </c>
      <c r="BJ121" s="74">
        <f t="shared" si="78"/>
        <v>-1351176</v>
      </c>
      <c r="BK121" s="74">
        <f t="shared" si="78"/>
        <v>-1351176</v>
      </c>
      <c r="BL121" s="74">
        <f t="shared" si="78"/>
        <v>-1351176</v>
      </c>
      <c r="BO121" s="116">
        <f t="shared" si="79"/>
        <v>0</v>
      </c>
      <c r="BP121" s="116">
        <f t="shared" si="79"/>
        <v>-193083.05040000001</v>
      </c>
      <c r="BQ121" s="116">
        <f t="shared" si="79"/>
        <v>-225241.03919999997</v>
      </c>
      <c r="BR121" s="116">
        <f t="shared" si="79"/>
        <v>-270235.2</v>
      </c>
      <c r="BS121" s="116">
        <f t="shared" si="79"/>
        <v>-337794</v>
      </c>
      <c r="BT121" s="116">
        <f t="shared" si="79"/>
        <v>-450346.9608</v>
      </c>
      <c r="BU121" s="116">
        <f t="shared" si="79"/>
        <v>-675588</v>
      </c>
      <c r="BV121" s="116">
        <f t="shared" si="43"/>
        <v>-1351176</v>
      </c>
      <c r="BX121" s="74">
        <f t="shared" si="80"/>
        <v>31150657</v>
      </c>
      <c r="BY121" s="74">
        <f t="shared" si="81"/>
        <v>30957573.9496</v>
      </c>
      <c r="BZ121" s="74">
        <f t="shared" si="81"/>
        <v>30925415.9608</v>
      </c>
      <c r="CA121" s="74">
        <f t="shared" si="81"/>
        <v>30880421.800000001</v>
      </c>
      <c r="CB121" s="74">
        <f t="shared" si="81"/>
        <v>30812863</v>
      </c>
      <c r="CC121" s="74">
        <f t="shared" si="81"/>
        <v>30700310.0392</v>
      </c>
      <c r="CD121" s="74">
        <f t="shared" si="81"/>
        <v>30475069</v>
      </c>
      <c r="CE121" s="74">
        <f t="shared" si="81"/>
        <v>29799481</v>
      </c>
      <c r="CG121" s="117">
        <f t="shared" si="82"/>
        <v>31150657</v>
      </c>
      <c r="CH121" s="117">
        <f t="shared" si="83"/>
        <v>31150657</v>
      </c>
      <c r="CI121" s="117">
        <f t="shared" si="83"/>
        <v>31150657</v>
      </c>
      <c r="CJ121" s="117">
        <f t="shared" si="83"/>
        <v>31150657</v>
      </c>
      <c r="CK121" s="117">
        <f t="shared" si="83"/>
        <v>31150657</v>
      </c>
      <c r="CL121" s="117">
        <f t="shared" si="83"/>
        <v>31150657</v>
      </c>
      <c r="CM121" s="117">
        <f t="shared" si="83"/>
        <v>31150657</v>
      </c>
      <c r="CN121" s="117">
        <f t="shared" si="83"/>
        <v>31150657</v>
      </c>
    </row>
    <row r="122" spans="1:92" x14ac:dyDescent="0.2">
      <c r="A122" s="6" t="s">
        <v>189</v>
      </c>
      <c r="B122" s="6"/>
      <c r="C122" s="40"/>
      <c r="D122" s="40"/>
      <c r="E122" s="40"/>
      <c r="F122" s="2">
        <v>5</v>
      </c>
      <c r="G122">
        <v>0</v>
      </c>
      <c r="H122" s="6">
        <v>96</v>
      </c>
      <c r="I122" s="2" t="s">
        <v>283</v>
      </c>
      <c r="J122" s="60"/>
      <c r="K122" s="123">
        <v>3526.99</v>
      </c>
      <c r="L122"/>
      <c r="M122" s="121">
        <v>1128</v>
      </c>
      <c r="N122" s="64">
        <f t="shared" si="48"/>
        <v>338.4</v>
      </c>
      <c r="O122" s="64">
        <f t="shared" si="49"/>
        <v>2116.19</v>
      </c>
      <c r="P122" s="64">
        <f t="shared" si="50"/>
        <v>0</v>
      </c>
      <c r="Q122" s="64">
        <f t="shared" si="51"/>
        <v>0</v>
      </c>
      <c r="R122" s="65">
        <f t="shared" si="52"/>
        <v>0.32</v>
      </c>
      <c r="S122" s="65">
        <f t="shared" si="53"/>
        <v>0</v>
      </c>
      <c r="T122" s="64">
        <f t="shared" si="54"/>
        <v>0</v>
      </c>
      <c r="U122" s="64">
        <f t="shared" si="55"/>
        <v>0</v>
      </c>
      <c r="V122" s="124">
        <v>325</v>
      </c>
      <c r="W122" s="64">
        <f t="shared" si="56"/>
        <v>81.25</v>
      </c>
      <c r="X122" s="27">
        <f t="shared" si="57"/>
        <v>338.4</v>
      </c>
      <c r="Y122" s="11">
        <f t="shared" si="58"/>
        <v>3946.64</v>
      </c>
      <c r="Z122" s="61">
        <v>6242716232</v>
      </c>
      <c r="AA122" s="63">
        <v>28161</v>
      </c>
      <c r="AB122" s="27">
        <f t="shared" si="59"/>
        <v>221679.49</v>
      </c>
      <c r="AC122" s="10">
        <f t="shared" si="60"/>
        <v>0.80458300000000005</v>
      </c>
      <c r="AD122" s="63">
        <v>103630</v>
      </c>
      <c r="AE122" s="10">
        <f t="shared" si="61"/>
        <v>0.71296599999999999</v>
      </c>
      <c r="AF122" s="10">
        <f t="shared" si="62"/>
        <v>0.22290199999999999</v>
      </c>
      <c r="AG122" s="66">
        <f t="shared" si="63"/>
        <v>0.22290199999999999</v>
      </c>
      <c r="AH122" s="67">
        <f t="shared" si="64"/>
        <v>0</v>
      </c>
      <c r="AI122" s="68">
        <f t="shared" si="65"/>
        <v>0.22290199999999999</v>
      </c>
      <c r="AJ122">
        <v>0</v>
      </c>
      <c r="AK122">
        <v>0</v>
      </c>
      <c r="AL122" s="26">
        <f t="shared" si="66"/>
        <v>0</v>
      </c>
      <c r="AM122">
        <v>0</v>
      </c>
      <c r="AN122">
        <v>0</v>
      </c>
      <c r="AO122" s="26">
        <f t="shared" si="67"/>
        <v>0</v>
      </c>
      <c r="AP122" s="26">
        <f t="shared" si="68"/>
        <v>10138703</v>
      </c>
      <c r="AQ122" s="26">
        <f t="shared" si="69"/>
        <v>10138703</v>
      </c>
      <c r="AR122" s="69">
        <v>11832806</v>
      </c>
      <c r="AS122" s="69">
        <f t="shared" si="84"/>
        <v>10138703</v>
      </c>
      <c r="AT122" s="63">
        <v>11645304</v>
      </c>
      <c r="AU122" s="26">
        <f t="shared" si="70"/>
        <v>1506601</v>
      </c>
      <c r="AV122" s="70" t="str">
        <f t="shared" si="71"/>
        <v>No</v>
      </c>
      <c r="AW122" s="69">
        <f t="shared" si="72"/>
        <v>0</v>
      </c>
      <c r="AX122" s="71">
        <f t="shared" si="73"/>
        <v>11645304</v>
      </c>
      <c r="AY122" s="72">
        <f t="shared" si="74"/>
        <v>11645304</v>
      </c>
      <c r="AZ122" s="115">
        <f t="shared" si="75"/>
        <v>0</v>
      </c>
      <c r="BA122" s="115"/>
      <c r="BB122" s="115">
        <f t="shared" si="76"/>
        <v>12896.273026008013</v>
      </c>
      <c r="BC122" s="74"/>
      <c r="BD122" s="74"/>
      <c r="BE122" s="74">
        <f t="shared" si="77"/>
        <v>-1506601</v>
      </c>
      <c r="BF122" s="74">
        <f t="shared" si="78"/>
        <v>-1506601</v>
      </c>
      <c r="BG122" s="74">
        <f t="shared" si="78"/>
        <v>-1291307.7171</v>
      </c>
      <c r="BH122" s="74">
        <f t="shared" si="78"/>
        <v>-1076046.7206594292</v>
      </c>
      <c r="BI122" s="74">
        <f t="shared" si="78"/>
        <v>-860837.37652754411</v>
      </c>
      <c r="BJ122" s="74">
        <f t="shared" si="78"/>
        <v>-645628.03239565715</v>
      </c>
      <c r="BK122" s="74">
        <f t="shared" si="78"/>
        <v>-430440.20919818431</v>
      </c>
      <c r="BL122" s="74">
        <f t="shared" si="78"/>
        <v>-215220.10459909216</v>
      </c>
      <c r="BO122" s="116">
        <f t="shared" si="79"/>
        <v>0</v>
      </c>
      <c r="BP122" s="116">
        <f t="shared" si="79"/>
        <v>-215293.28289999999</v>
      </c>
      <c r="BQ122" s="116">
        <f t="shared" si="79"/>
        <v>-215260.99644056999</v>
      </c>
      <c r="BR122" s="116">
        <f t="shared" si="79"/>
        <v>-215209.34413188585</v>
      </c>
      <c r="BS122" s="116">
        <f t="shared" si="79"/>
        <v>-215209.34413188603</v>
      </c>
      <c r="BT122" s="116">
        <f t="shared" si="79"/>
        <v>-215187.82319747252</v>
      </c>
      <c r="BU122" s="116">
        <f t="shared" si="79"/>
        <v>-215220.10459909216</v>
      </c>
      <c r="BV122" s="116">
        <f t="shared" si="79"/>
        <v>-215220.10459909216</v>
      </c>
      <c r="BX122" s="74">
        <f t="shared" si="80"/>
        <v>11645304</v>
      </c>
      <c r="BY122" s="74">
        <f t="shared" si="81"/>
        <v>11430010.7171</v>
      </c>
      <c r="BZ122" s="74">
        <f t="shared" si="81"/>
        <v>11214749.720659429</v>
      </c>
      <c r="CA122" s="74">
        <f t="shared" si="81"/>
        <v>10999540.376527544</v>
      </c>
      <c r="CB122" s="74">
        <f t="shared" si="81"/>
        <v>10784331.032395657</v>
      </c>
      <c r="CC122" s="74">
        <f t="shared" si="81"/>
        <v>10569143.209198184</v>
      </c>
      <c r="CD122" s="74">
        <f t="shared" si="81"/>
        <v>10353923.104599092</v>
      </c>
      <c r="CE122" s="74">
        <f t="shared" si="81"/>
        <v>10138703</v>
      </c>
      <c r="CG122" s="117">
        <f t="shared" si="82"/>
        <v>11645304</v>
      </c>
      <c r="CH122" s="117">
        <f t="shared" si="83"/>
        <v>11430010.7171</v>
      </c>
      <c r="CI122" s="117">
        <f t="shared" si="83"/>
        <v>11214749.720659429</v>
      </c>
      <c r="CJ122" s="117">
        <f t="shared" si="83"/>
        <v>10999540.376527544</v>
      </c>
      <c r="CK122" s="117">
        <f t="shared" si="83"/>
        <v>10784331.032395657</v>
      </c>
      <c r="CL122" s="117">
        <f t="shared" si="83"/>
        <v>10569143.209198184</v>
      </c>
      <c r="CM122" s="117">
        <f t="shared" si="83"/>
        <v>10353923.104599092</v>
      </c>
      <c r="CN122" s="117">
        <f t="shared" si="83"/>
        <v>10138703</v>
      </c>
    </row>
    <row r="123" spans="1:92" x14ac:dyDescent="0.2">
      <c r="A123" s="6" t="s">
        <v>185</v>
      </c>
      <c r="B123" s="6"/>
      <c r="C123" s="40"/>
      <c r="D123" s="40"/>
      <c r="E123" s="40"/>
      <c r="F123" s="2">
        <v>3</v>
      </c>
      <c r="G123">
        <v>0</v>
      </c>
      <c r="H123" s="6">
        <v>97</v>
      </c>
      <c r="I123" s="2" t="s">
        <v>284</v>
      </c>
      <c r="J123" s="60"/>
      <c r="K123" s="123">
        <v>3957.3</v>
      </c>
      <c r="L123"/>
      <c r="M123" s="121">
        <v>601</v>
      </c>
      <c r="N123" s="64">
        <f t="shared" si="48"/>
        <v>180.3</v>
      </c>
      <c r="O123" s="64">
        <f t="shared" si="49"/>
        <v>2374.38</v>
      </c>
      <c r="P123" s="64">
        <f t="shared" si="50"/>
        <v>0</v>
      </c>
      <c r="Q123" s="64">
        <f t="shared" si="51"/>
        <v>0</v>
      </c>
      <c r="R123" s="65">
        <f t="shared" si="52"/>
        <v>0.15</v>
      </c>
      <c r="S123" s="65">
        <f t="shared" si="53"/>
        <v>0</v>
      </c>
      <c r="T123" s="64">
        <f t="shared" si="54"/>
        <v>0</v>
      </c>
      <c r="U123" s="64">
        <f t="shared" si="55"/>
        <v>0</v>
      </c>
      <c r="V123" s="124">
        <v>71</v>
      </c>
      <c r="W123" s="64">
        <f t="shared" si="56"/>
        <v>17.75</v>
      </c>
      <c r="X123" s="27">
        <f t="shared" si="57"/>
        <v>180.3</v>
      </c>
      <c r="Y123" s="11">
        <f t="shared" si="58"/>
        <v>4155.3500000000004</v>
      </c>
      <c r="Z123" s="61">
        <v>6970302966.3299999</v>
      </c>
      <c r="AA123" s="63">
        <v>27384</v>
      </c>
      <c r="AB123" s="27">
        <f t="shared" si="59"/>
        <v>254539.26</v>
      </c>
      <c r="AC123" s="10">
        <f t="shared" si="60"/>
        <v>0.92384699999999997</v>
      </c>
      <c r="AD123" s="63">
        <v>148067</v>
      </c>
      <c r="AE123" s="10">
        <f t="shared" si="61"/>
        <v>1.0186900000000001</v>
      </c>
      <c r="AF123" s="10">
        <f t="shared" si="62"/>
        <v>4.7699999999999999E-2</v>
      </c>
      <c r="AG123" s="66">
        <f t="shared" si="63"/>
        <v>4.7699999999999999E-2</v>
      </c>
      <c r="AH123" s="67">
        <f t="shared" si="64"/>
        <v>0</v>
      </c>
      <c r="AI123" s="68">
        <f t="shared" si="65"/>
        <v>4.7699999999999999E-2</v>
      </c>
      <c r="AJ123">
        <v>0</v>
      </c>
      <c r="AK123">
        <v>0</v>
      </c>
      <c r="AL123" s="26">
        <f t="shared" si="66"/>
        <v>0</v>
      </c>
      <c r="AM123">
        <v>0</v>
      </c>
      <c r="AN123">
        <v>0</v>
      </c>
      <c r="AO123" s="26">
        <f t="shared" si="67"/>
        <v>0</v>
      </c>
      <c r="AP123" s="26">
        <f t="shared" si="68"/>
        <v>2284372</v>
      </c>
      <c r="AQ123" s="26">
        <f t="shared" si="69"/>
        <v>2284372</v>
      </c>
      <c r="AR123" s="69">
        <v>4893944</v>
      </c>
      <c r="AS123" s="69">
        <f t="shared" si="84"/>
        <v>2284372</v>
      </c>
      <c r="AT123" s="63">
        <v>4495691</v>
      </c>
      <c r="AU123" s="26">
        <f t="shared" si="70"/>
        <v>2211319</v>
      </c>
      <c r="AV123" s="70" t="str">
        <f t="shared" si="71"/>
        <v>No</v>
      </c>
      <c r="AW123" s="69">
        <f t="shared" si="72"/>
        <v>0</v>
      </c>
      <c r="AX123" s="71">
        <f t="shared" si="73"/>
        <v>4495691</v>
      </c>
      <c r="AY123" s="72">
        <f t="shared" si="74"/>
        <v>4495691</v>
      </c>
      <c r="AZ123" s="115">
        <f t="shared" si="75"/>
        <v>0</v>
      </c>
      <c r="BA123" s="115"/>
      <c r="BB123" s="115">
        <f t="shared" si="76"/>
        <v>12101.788782755921</v>
      </c>
      <c r="BC123" s="74"/>
      <c r="BD123" s="74"/>
      <c r="BE123" s="74">
        <f t="shared" si="77"/>
        <v>-2211319</v>
      </c>
      <c r="BF123" s="74">
        <f t="shared" ref="BF123:BL154" si="85">$AQ123-CG123</f>
        <v>-2211319</v>
      </c>
      <c r="BG123" s="74">
        <f t="shared" si="85"/>
        <v>-1895321.5148999998</v>
      </c>
      <c r="BH123" s="74">
        <f t="shared" si="85"/>
        <v>-1579371.41836617</v>
      </c>
      <c r="BI123" s="74">
        <f t="shared" si="85"/>
        <v>-1263497.1346929362</v>
      </c>
      <c r="BJ123" s="74">
        <f t="shared" si="85"/>
        <v>-947622.85101970192</v>
      </c>
      <c r="BK123" s="74">
        <f t="shared" si="85"/>
        <v>-631780.15477483533</v>
      </c>
      <c r="BL123" s="74">
        <f t="shared" si="85"/>
        <v>-315890.07738741767</v>
      </c>
      <c r="BO123" s="116">
        <f t="shared" ref="BO123:BV154" si="86">BE123*BO$16</f>
        <v>0</v>
      </c>
      <c r="BP123" s="116">
        <f t="shared" si="86"/>
        <v>-315997.48509999999</v>
      </c>
      <c r="BQ123" s="116">
        <f t="shared" si="86"/>
        <v>-315950.09653382993</v>
      </c>
      <c r="BR123" s="116">
        <f t="shared" si="86"/>
        <v>-315874.28367323405</v>
      </c>
      <c r="BS123" s="116">
        <f t="shared" si="86"/>
        <v>-315874.28367323405</v>
      </c>
      <c r="BT123" s="116">
        <f t="shared" si="86"/>
        <v>-315842.69624486665</v>
      </c>
      <c r="BU123" s="116">
        <f t="shared" si="86"/>
        <v>-315890.07738741767</v>
      </c>
      <c r="BV123" s="116">
        <f t="shared" si="86"/>
        <v>-315890.07738741767</v>
      </c>
      <c r="BX123" s="74">
        <f t="shared" si="80"/>
        <v>4495691</v>
      </c>
      <c r="BY123" s="74">
        <f t="shared" ref="BY123:CE154" si="87">CG123+BP123</f>
        <v>4179693.5148999998</v>
      </c>
      <c r="BZ123" s="74">
        <f t="shared" si="87"/>
        <v>3863743.41836617</v>
      </c>
      <c r="CA123" s="74">
        <f t="shared" si="87"/>
        <v>3547869.1346929362</v>
      </c>
      <c r="CB123" s="74">
        <f t="shared" si="87"/>
        <v>3231994.8510197019</v>
      </c>
      <c r="CC123" s="74">
        <f t="shared" si="87"/>
        <v>2916152.1547748353</v>
      </c>
      <c r="CD123" s="74">
        <f t="shared" si="87"/>
        <v>2600262.0773874177</v>
      </c>
      <c r="CE123" s="74">
        <f t="shared" si="87"/>
        <v>2284372</v>
      </c>
      <c r="CG123" s="117">
        <f t="shared" si="82"/>
        <v>4495691</v>
      </c>
      <c r="CH123" s="117">
        <f t="shared" ref="CH123:CN154" si="88">IF(OR($C123=1,$B123=1),MAX(BY123,CG123,$AR123),BY123)</f>
        <v>4179693.5148999998</v>
      </c>
      <c r="CI123" s="117">
        <f t="shared" si="88"/>
        <v>3863743.41836617</v>
      </c>
      <c r="CJ123" s="117">
        <f t="shared" si="88"/>
        <v>3547869.1346929362</v>
      </c>
      <c r="CK123" s="117">
        <f t="shared" si="88"/>
        <v>3231994.8510197019</v>
      </c>
      <c r="CL123" s="117">
        <f t="shared" si="88"/>
        <v>2916152.1547748353</v>
      </c>
      <c r="CM123" s="117">
        <f t="shared" si="88"/>
        <v>2600262.0773874177</v>
      </c>
      <c r="CN123" s="117">
        <f t="shared" si="88"/>
        <v>2284372</v>
      </c>
    </row>
    <row r="124" spans="1:92" x14ac:dyDescent="0.2">
      <c r="A124" s="6" t="s">
        <v>183</v>
      </c>
      <c r="B124" s="6"/>
      <c r="C124" s="40"/>
      <c r="D124" s="40"/>
      <c r="E124" s="40"/>
      <c r="F124" s="2">
        <v>2</v>
      </c>
      <c r="G124">
        <v>0</v>
      </c>
      <c r="H124" s="6">
        <v>98</v>
      </c>
      <c r="I124" s="2" t="s">
        <v>285</v>
      </c>
      <c r="J124" s="60"/>
      <c r="K124" s="123">
        <v>124.42</v>
      </c>
      <c r="L124"/>
      <c r="M124" s="121">
        <v>41</v>
      </c>
      <c r="N124" s="64">
        <f t="shared" si="48"/>
        <v>12.3</v>
      </c>
      <c r="O124" s="64">
        <f t="shared" si="49"/>
        <v>74.650000000000006</v>
      </c>
      <c r="P124" s="64">
        <f t="shared" si="50"/>
        <v>0</v>
      </c>
      <c r="Q124" s="64">
        <f t="shared" si="51"/>
        <v>0</v>
      </c>
      <c r="R124" s="65">
        <f t="shared" si="52"/>
        <v>0.33</v>
      </c>
      <c r="S124" s="65">
        <f t="shared" si="53"/>
        <v>0</v>
      </c>
      <c r="T124" s="64">
        <f t="shared" si="54"/>
        <v>0</v>
      </c>
      <c r="U124" s="64">
        <f t="shared" si="55"/>
        <v>0</v>
      </c>
      <c r="V124" s="124">
        <v>2</v>
      </c>
      <c r="W124" s="64">
        <f t="shared" si="56"/>
        <v>0.5</v>
      </c>
      <c r="X124" s="27">
        <f t="shared" si="57"/>
        <v>12.3</v>
      </c>
      <c r="Y124" s="11">
        <f t="shared" si="58"/>
        <v>137.22</v>
      </c>
      <c r="Z124" s="61">
        <v>575728839.66999996</v>
      </c>
      <c r="AA124" s="63">
        <v>1732</v>
      </c>
      <c r="AB124" s="27">
        <f t="shared" si="59"/>
        <v>332406.95</v>
      </c>
      <c r="AC124" s="10">
        <f t="shared" si="60"/>
        <v>1.206467</v>
      </c>
      <c r="AD124" s="63">
        <v>85859</v>
      </c>
      <c r="AE124" s="10">
        <f t="shared" si="61"/>
        <v>0.59070299999999998</v>
      </c>
      <c r="AF124" s="10">
        <f t="shared" si="62"/>
        <v>-2.1738E-2</v>
      </c>
      <c r="AG124" s="66">
        <f t="shared" si="63"/>
        <v>0.01</v>
      </c>
      <c r="AH124" s="67">
        <f t="shared" si="64"/>
        <v>0</v>
      </c>
      <c r="AI124" s="68">
        <f t="shared" si="65"/>
        <v>0.01</v>
      </c>
      <c r="AJ124">
        <v>63</v>
      </c>
      <c r="AK124">
        <v>6</v>
      </c>
      <c r="AL124" s="26">
        <f t="shared" si="66"/>
        <v>37800</v>
      </c>
      <c r="AM124">
        <v>0</v>
      </c>
      <c r="AN124">
        <v>0</v>
      </c>
      <c r="AO124" s="26">
        <f t="shared" si="67"/>
        <v>0</v>
      </c>
      <c r="AP124" s="26">
        <f t="shared" si="68"/>
        <v>15815</v>
      </c>
      <c r="AQ124" s="26">
        <f t="shared" si="69"/>
        <v>53615</v>
      </c>
      <c r="AR124" s="69">
        <v>25815</v>
      </c>
      <c r="AS124" s="69">
        <f t="shared" si="84"/>
        <v>53615</v>
      </c>
      <c r="AT124" s="63">
        <v>55415</v>
      </c>
      <c r="AU124" s="26">
        <f t="shared" si="70"/>
        <v>1800</v>
      </c>
      <c r="AV124" s="70" t="str">
        <f t="shared" si="71"/>
        <v>No</v>
      </c>
      <c r="AW124" s="69">
        <f t="shared" si="72"/>
        <v>0</v>
      </c>
      <c r="AX124" s="71">
        <f t="shared" si="73"/>
        <v>55415</v>
      </c>
      <c r="AY124" s="72">
        <f t="shared" si="74"/>
        <v>55415</v>
      </c>
      <c r="AZ124" s="115">
        <f t="shared" si="75"/>
        <v>0</v>
      </c>
      <c r="BA124" s="115"/>
      <c r="BB124" s="115">
        <f t="shared" si="76"/>
        <v>12710.661469217168</v>
      </c>
      <c r="BC124" s="74"/>
      <c r="BD124" s="74"/>
      <c r="BE124" s="74">
        <f t="shared" si="77"/>
        <v>-1800</v>
      </c>
      <c r="BF124" s="74">
        <f t="shared" si="85"/>
        <v>-1800</v>
      </c>
      <c r="BG124" s="74">
        <f t="shared" si="85"/>
        <v>-1542.7799999999988</v>
      </c>
      <c r="BH124" s="74">
        <f t="shared" si="85"/>
        <v>-1285.598573999996</v>
      </c>
      <c r="BI124" s="74">
        <f t="shared" si="85"/>
        <v>-1028.4788591999968</v>
      </c>
      <c r="BJ124" s="74">
        <f t="shared" si="85"/>
        <v>-771.3591443999976</v>
      </c>
      <c r="BK124" s="74">
        <f t="shared" si="85"/>
        <v>-514.26514157147903</v>
      </c>
      <c r="BL124" s="74">
        <f t="shared" si="85"/>
        <v>-257.13257078573952</v>
      </c>
      <c r="BO124" s="116">
        <f t="shared" si="86"/>
        <v>0</v>
      </c>
      <c r="BP124" s="116">
        <f t="shared" si="86"/>
        <v>-257.21999999999997</v>
      </c>
      <c r="BQ124" s="116">
        <f t="shared" si="86"/>
        <v>-257.18142599999976</v>
      </c>
      <c r="BR124" s="116">
        <f t="shared" si="86"/>
        <v>-257.1197147999992</v>
      </c>
      <c r="BS124" s="116">
        <f t="shared" si="86"/>
        <v>-257.1197147999992</v>
      </c>
      <c r="BT124" s="116">
        <f t="shared" si="86"/>
        <v>-257.09400282851919</v>
      </c>
      <c r="BU124" s="116">
        <f t="shared" si="86"/>
        <v>-257.13257078573952</v>
      </c>
      <c r="BV124" s="116">
        <f t="shared" si="86"/>
        <v>-257.13257078573952</v>
      </c>
      <c r="BX124" s="74">
        <f t="shared" si="80"/>
        <v>55415</v>
      </c>
      <c r="BY124" s="74">
        <f t="shared" si="87"/>
        <v>55157.78</v>
      </c>
      <c r="BZ124" s="74">
        <f t="shared" si="87"/>
        <v>54900.598573999996</v>
      </c>
      <c r="CA124" s="74">
        <f t="shared" si="87"/>
        <v>54643.478859199997</v>
      </c>
      <c r="CB124" s="74">
        <f t="shared" si="87"/>
        <v>54386.359144399998</v>
      </c>
      <c r="CC124" s="74">
        <f t="shared" si="87"/>
        <v>54129.265141571479</v>
      </c>
      <c r="CD124" s="74">
        <f t="shared" si="87"/>
        <v>53872.13257078574</v>
      </c>
      <c r="CE124" s="74">
        <f t="shared" si="87"/>
        <v>53615</v>
      </c>
      <c r="CG124" s="117">
        <f t="shared" si="82"/>
        <v>55415</v>
      </c>
      <c r="CH124" s="117">
        <f t="shared" si="88"/>
        <v>55157.78</v>
      </c>
      <c r="CI124" s="117">
        <f t="shared" si="88"/>
        <v>54900.598573999996</v>
      </c>
      <c r="CJ124" s="117">
        <f t="shared" si="88"/>
        <v>54643.478859199997</v>
      </c>
      <c r="CK124" s="117">
        <f t="shared" si="88"/>
        <v>54386.359144399998</v>
      </c>
      <c r="CL124" s="117">
        <f t="shared" si="88"/>
        <v>54129.265141571479</v>
      </c>
      <c r="CM124" s="117">
        <f t="shared" si="88"/>
        <v>53872.13257078574</v>
      </c>
      <c r="CN124" s="117">
        <f t="shared" si="88"/>
        <v>53615</v>
      </c>
    </row>
    <row r="125" spans="1:92" x14ac:dyDescent="0.2">
      <c r="A125" s="6" t="s">
        <v>183</v>
      </c>
      <c r="B125" s="6"/>
      <c r="C125" s="40"/>
      <c r="D125" s="40"/>
      <c r="E125" s="40"/>
      <c r="F125" s="2">
        <v>6</v>
      </c>
      <c r="G125">
        <v>0</v>
      </c>
      <c r="H125" s="6">
        <v>99</v>
      </c>
      <c r="I125" s="2" t="s">
        <v>286</v>
      </c>
      <c r="J125" s="60"/>
      <c r="K125" s="123">
        <v>1582.16</v>
      </c>
      <c r="L125"/>
      <c r="M125" s="121">
        <v>396</v>
      </c>
      <c r="N125" s="64">
        <f t="shared" si="48"/>
        <v>118.8</v>
      </c>
      <c r="O125" s="64">
        <f t="shared" si="49"/>
        <v>949.3</v>
      </c>
      <c r="P125" s="64">
        <f t="shared" si="50"/>
        <v>0</v>
      </c>
      <c r="Q125" s="64">
        <f t="shared" si="51"/>
        <v>0</v>
      </c>
      <c r="R125" s="65">
        <f t="shared" si="52"/>
        <v>0.25</v>
      </c>
      <c r="S125" s="65">
        <f t="shared" si="53"/>
        <v>0</v>
      </c>
      <c r="T125" s="64">
        <f t="shared" si="54"/>
        <v>0</v>
      </c>
      <c r="U125" s="64">
        <f t="shared" si="55"/>
        <v>0</v>
      </c>
      <c r="V125" s="124">
        <v>22</v>
      </c>
      <c r="W125" s="64">
        <f t="shared" si="56"/>
        <v>5.5</v>
      </c>
      <c r="X125" s="27">
        <f t="shared" si="57"/>
        <v>118.8</v>
      </c>
      <c r="Y125" s="11">
        <f t="shared" si="58"/>
        <v>1706.46</v>
      </c>
      <c r="Z125" s="61">
        <v>2622651712.3299999</v>
      </c>
      <c r="AA125" s="63">
        <v>13487</v>
      </c>
      <c r="AB125" s="27">
        <f t="shared" si="59"/>
        <v>194457.75</v>
      </c>
      <c r="AC125" s="10">
        <f t="shared" si="60"/>
        <v>0.70578200000000002</v>
      </c>
      <c r="AD125" s="63">
        <v>113687</v>
      </c>
      <c r="AE125" s="10">
        <f t="shared" si="61"/>
        <v>0.78215800000000002</v>
      </c>
      <c r="AF125" s="10">
        <f t="shared" si="62"/>
        <v>0.27130500000000002</v>
      </c>
      <c r="AG125" s="66">
        <f t="shared" si="63"/>
        <v>0.27130500000000002</v>
      </c>
      <c r="AH125" s="67">
        <f t="shared" si="64"/>
        <v>0</v>
      </c>
      <c r="AI125" s="68">
        <f t="shared" si="65"/>
        <v>0.27130500000000002</v>
      </c>
      <c r="AJ125">
        <v>0</v>
      </c>
      <c r="AK125">
        <v>0</v>
      </c>
      <c r="AL125" s="26">
        <f t="shared" si="66"/>
        <v>0</v>
      </c>
      <c r="AM125">
        <v>0</v>
      </c>
      <c r="AN125">
        <v>0</v>
      </c>
      <c r="AO125" s="26">
        <f t="shared" si="67"/>
        <v>0</v>
      </c>
      <c r="AP125" s="26">
        <f t="shared" si="68"/>
        <v>5335742</v>
      </c>
      <c r="AQ125" s="26">
        <f t="shared" si="69"/>
        <v>5335742</v>
      </c>
      <c r="AR125" s="69">
        <v>8076776</v>
      </c>
      <c r="AS125" s="69">
        <f t="shared" si="84"/>
        <v>5335742</v>
      </c>
      <c r="AT125" s="63">
        <v>7331325</v>
      </c>
      <c r="AU125" s="26">
        <f t="shared" si="70"/>
        <v>1995583</v>
      </c>
      <c r="AV125" s="70" t="str">
        <f t="shared" si="71"/>
        <v>No</v>
      </c>
      <c r="AW125" s="69">
        <f t="shared" si="72"/>
        <v>0</v>
      </c>
      <c r="AX125" s="71">
        <f t="shared" si="73"/>
        <v>7331325</v>
      </c>
      <c r="AY125" s="72">
        <f t="shared" si="74"/>
        <v>7331325</v>
      </c>
      <c r="AZ125" s="115">
        <f t="shared" si="75"/>
        <v>0</v>
      </c>
      <c r="BA125" s="115"/>
      <c r="BB125" s="115">
        <f t="shared" si="76"/>
        <v>12430.444139657176</v>
      </c>
      <c r="BC125" s="74"/>
      <c r="BD125" s="74"/>
      <c r="BE125" s="74">
        <f t="shared" si="77"/>
        <v>-1995583</v>
      </c>
      <c r="BF125" s="74">
        <f t="shared" si="85"/>
        <v>-1995583</v>
      </c>
      <c r="BG125" s="74">
        <f t="shared" si="85"/>
        <v>-1710414.1892999997</v>
      </c>
      <c r="BH125" s="74">
        <f t="shared" si="85"/>
        <v>-1425288.1439436898</v>
      </c>
      <c r="BI125" s="74">
        <f t="shared" si="85"/>
        <v>-1140230.5151549522</v>
      </c>
      <c r="BJ125" s="74">
        <f t="shared" si="85"/>
        <v>-855172.8863662146</v>
      </c>
      <c r="BK125" s="74">
        <f t="shared" si="85"/>
        <v>-570143.7633403549</v>
      </c>
      <c r="BL125" s="74">
        <f t="shared" si="85"/>
        <v>-285071.88167017698</v>
      </c>
      <c r="BO125" s="116">
        <f t="shared" si="86"/>
        <v>0</v>
      </c>
      <c r="BP125" s="116">
        <f t="shared" si="86"/>
        <v>-285168.81069999997</v>
      </c>
      <c r="BQ125" s="116">
        <f t="shared" si="86"/>
        <v>-285126.04535630991</v>
      </c>
      <c r="BR125" s="116">
        <f t="shared" si="86"/>
        <v>-285057.62878873799</v>
      </c>
      <c r="BS125" s="116">
        <f t="shared" si="86"/>
        <v>-285057.62878873805</v>
      </c>
      <c r="BT125" s="116">
        <f t="shared" si="86"/>
        <v>-285029.1230258593</v>
      </c>
      <c r="BU125" s="116">
        <f t="shared" si="86"/>
        <v>-285071.88167017745</v>
      </c>
      <c r="BV125" s="116">
        <f t="shared" si="86"/>
        <v>-285071.88167017698</v>
      </c>
      <c r="BX125" s="74">
        <f t="shared" si="80"/>
        <v>7331325</v>
      </c>
      <c r="BY125" s="74">
        <f t="shared" si="87"/>
        <v>7046156.1892999997</v>
      </c>
      <c r="BZ125" s="74">
        <f t="shared" si="87"/>
        <v>6761030.1439436898</v>
      </c>
      <c r="CA125" s="74">
        <f t="shared" si="87"/>
        <v>6475972.5151549522</v>
      </c>
      <c r="CB125" s="74">
        <f t="shared" si="87"/>
        <v>6190914.8863662146</v>
      </c>
      <c r="CC125" s="74">
        <f t="shared" si="87"/>
        <v>5905885.7633403549</v>
      </c>
      <c r="CD125" s="74">
        <f t="shared" si="87"/>
        <v>5620813.881670177</v>
      </c>
      <c r="CE125" s="74">
        <f t="shared" si="87"/>
        <v>5335742</v>
      </c>
      <c r="CG125" s="117">
        <f t="shared" si="82"/>
        <v>7331325</v>
      </c>
      <c r="CH125" s="117">
        <f t="shared" si="88"/>
        <v>7046156.1892999997</v>
      </c>
      <c r="CI125" s="117">
        <f t="shared" si="88"/>
        <v>6761030.1439436898</v>
      </c>
      <c r="CJ125" s="117">
        <f t="shared" si="88"/>
        <v>6475972.5151549522</v>
      </c>
      <c r="CK125" s="117">
        <f t="shared" si="88"/>
        <v>6190914.8863662146</v>
      </c>
      <c r="CL125" s="117">
        <f t="shared" si="88"/>
        <v>5905885.7633403549</v>
      </c>
      <c r="CM125" s="117">
        <f t="shared" si="88"/>
        <v>5620813.881670177</v>
      </c>
      <c r="CN125" s="117">
        <f t="shared" si="88"/>
        <v>5335742</v>
      </c>
    </row>
    <row r="126" spans="1:92" x14ac:dyDescent="0.2">
      <c r="A126" s="6" t="s">
        <v>207</v>
      </c>
      <c r="B126" s="6"/>
      <c r="C126" s="40"/>
      <c r="D126" s="40"/>
      <c r="E126" s="40"/>
      <c r="F126" s="2">
        <v>8</v>
      </c>
      <c r="G126">
        <v>0</v>
      </c>
      <c r="H126" s="6">
        <v>100</v>
      </c>
      <c r="I126" s="2" t="s">
        <v>287</v>
      </c>
      <c r="J126" s="60"/>
      <c r="K126" s="123">
        <v>347.8</v>
      </c>
      <c r="L126"/>
      <c r="M126" s="121">
        <v>142</v>
      </c>
      <c r="N126" s="64">
        <f t="shared" si="48"/>
        <v>42.6</v>
      </c>
      <c r="O126" s="64">
        <f t="shared" si="49"/>
        <v>208.68</v>
      </c>
      <c r="P126" s="64">
        <f t="shared" si="50"/>
        <v>0</v>
      </c>
      <c r="Q126" s="64">
        <f t="shared" si="51"/>
        <v>0</v>
      </c>
      <c r="R126" s="65">
        <f t="shared" si="52"/>
        <v>0.41</v>
      </c>
      <c r="S126" s="65">
        <f t="shared" si="53"/>
        <v>0</v>
      </c>
      <c r="T126" s="64">
        <f t="shared" si="54"/>
        <v>0</v>
      </c>
      <c r="U126" s="64">
        <f t="shared" si="55"/>
        <v>0</v>
      </c>
      <c r="V126" s="124">
        <v>22</v>
      </c>
      <c r="W126" s="64">
        <f t="shared" si="56"/>
        <v>5.5</v>
      </c>
      <c r="X126" s="27">
        <f t="shared" si="57"/>
        <v>42.6</v>
      </c>
      <c r="Y126" s="11">
        <f t="shared" si="58"/>
        <v>395.90000000000003</v>
      </c>
      <c r="Z126" s="61">
        <v>606170089</v>
      </c>
      <c r="AA126" s="63">
        <v>3200</v>
      </c>
      <c r="AB126" s="27">
        <f t="shared" si="59"/>
        <v>189428.15</v>
      </c>
      <c r="AC126" s="10">
        <f t="shared" si="60"/>
        <v>0.687527</v>
      </c>
      <c r="AD126" s="63">
        <v>68295</v>
      </c>
      <c r="AE126" s="10">
        <f t="shared" si="61"/>
        <v>0.469864</v>
      </c>
      <c r="AF126" s="10">
        <f t="shared" si="62"/>
        <v>0.377772</v>
      </c>
      <c r="AG126" s="66">
        <f t="shared" si="63"/>
        <v>0.377772</v>
      </c>
      <c r="AH126" s="67">
        <f t="shared" si="64"/>
        <v>0</v>
      </c>
      <c r="AI126" s="68">
        <f t="shared" si="65"/>
        <v>0.377772</v>
      </c>
      <c r="AJ126">
        <v>105</v>
      </c>
      <c r="AK126">
        <v>4</v>
      </c>
      <c r="AL126" s="26">
        <f t="shared" si="66"/>
        <v>42000</v>
      </c>
      <c r="AM126">
        <v>0</v>
      </c>
      <c r="AN126">
        <v>0</v>
      </c>
      <c r="AO126" s="26">
        <f t="shared" si="67"/>
        <v>0</v>
      </c>
      <c r="AP126" s="26">
        <f t="shared" si="68"/>
        <v>1723678</v>
      </c>
      <c r="AQ126" s="26">
        <f t="shared" si="69"/>
        <v>1765678</v>
      </c>
      <c r="AR126" s="69">
        <v>2044243</v>
      </c>
      <c r="AS126" s="69">
        <f t="shared" si="84"/>
        <v>1765678</v>
      </c>
      <c r="AT126" s="63">
        <v>1797318</v>
      </c>
      <c r="AU126" s="26">
        <f t="shared" si="70"/>
        <v>31640</v>
      </c>
      <c r="AV126" s="70" t="str">
        <f t="shared" si="71"/>
        <v>No</v>
      </c>
      <c r="AW126" s="69">
        <f t="shared" si="72"/>
        <v>0</v>
      </c>
      <c r="AX126" s="71">
        <f t="shared" si="73"/>
        <v>1797318</v>
      </c>
      <c r="AY126" s="72">
        <f t="shared" si="74"/>
        <v>1797318</v>
      </c>
      <c r="AZ126" s="115">
        <f t="shared" si="75"/>
        <v>0</v>
      </c>
      <c r="BA126" s="115"/>
      <c r="BB126" s="115">
        <f t="shared" si="76"/>
        <v>13118.882978723404</v>
      </c>
      <c r="BC126" s="74"/>
      <c r="BD126" s="74"/>
      <c r="BE126" s="74">
        <f t="shared" si="77"/>
        <v>-31640</v>
      </c>
      <c r="BF126" s="74">
        <f t="shared" si="85"/>
        <v>-31640</v>
      </c>
      <c r="BG126" s="74">
        <f t="shared" si="85"/>
        <v>-27118.644000000088</v>
      </c>
      <c r="BH126" s="74">
        <f t="shared" si="85"/>
        <v>-22597.966045200126</v>
      </c>
      <c r="BI126" s="74">
        <f t="shared" si="85"/>
        <v>-18078.372836160008</v>
      </c>
      <c r="BJ126" s="74">
        <f t="shared" si="85"/>
        <v>-13558.779627120122</v>
      </c>
      <c r="BK126" s="74">
        <f t="shared" si="85"/>
        <v>-9039.6383774010465</v>
      </c>
      <c r="BL126" s="74">
        <f t="shared" si="85"/>
        <v>-4519.8191887005232</v>
      </c>
      <c r="BO126" s="116">
        <f t="shared" si="86"/>
        <v>0</v>
      </c>
      <c r="BP126" s="116">
        <f t="shared" si="86"/>
        <v>-4521.3559999999998</v>
      </c>
      <c r="BQ126" s="116">
        <f t="shared" si="86"/>
        <v>-4520.677954800014</v>
      </c>
      <c r="BR126" s="116">
        <f t="shared" si="86"/>
        <v>-4519.5932090400256</v>
      </c>
      <c r="BS126" s="116">
        <f t="shared" si="86"/>
        <v>-4519.593209040002</v>
      </c>
      <c r="BT126" s="116">
        <f t="shared" si="86"/>
        <v>-4519.1412497191368</v>
      </c>
      <c r="BU126" s="116">
        <f t="shared" si="86"/>
        <v>-4519.8191887005232</v>
      </c>
      <c r="BV126" s="116">
        <f t="shared" si="86"/>
        <v>-4519.8191887005232</v>
      </c>
      <c r="BX126" s="74">
        <f t="shared" si="80"/>
        <v>1797318</v>
      </c>
      <c r="BY126" s="74">
        <f t="shared" si="87"/>
        <v>1792796.6440000001</v>
      </c>
      <c r="BZ126" s="74">
        <f t="shared" si="87"/>
        <v>1788275.9660452001</v>
      </c>
      <c r="CA126" s="74">
        <f t="shared" si="87"/>
        <v>1783756.37283616</v>
      </c>
      <c r="CB126" s="74">
        <f t="shared" si="87"/>
        <v>1779236.7796271201</v>
      </c>
      <c r="CC126" s="74">
        <f t="shared" si="87"/>
        <v>1774717.638377401</v>
      </c>
      <c r="CD126" s="74">
        <f t="shared" si="87"/>
        <v>1770197.8191887005</v>
      </c>
      <c r="CE126" s="74">
        <f t="shared" si="87"/>
        <v>1765678</v>
      </c>
      <c r="CG126" s="117">
        <f t="shared" si="82"/>
        <v>1797318</v>
      </c>
      <c r="CH126" s="117">
        <f t="shared" si="88"/>
        <v>1792796.6440000001</v>
      </c>
      <c r="CI126" s="117">
        <f t="shared" si="88"/>
        <v>1788275.9660452001</v>
      </c>
      <c r="CJ126" s="117">
        <f t="shared" si="88"/>
        <v>1783756.37283616</v>
      </c>
      <c r="CK126" s="117">
        <f t="shared" si="88"/>
        <v>1779236.7796271201</v>
      </c>
      <c r="CL126" s="117">
        <f t="shared" si="88"/>
        <v>1774717.638377401</v>
      </c>
      <c r="CM126" s="117">
        <f t="shared" si="88"/>
        <v>1770197.8191887005</v>
      </c>
      <c r="CN126" s="117">
        <f t="shared" si="88"/>
        <v>1765678</v>
      </c>
    </row>
    <row r="127" spans="1:92" x14ac:dyDescent="0.2">
      <c r="A127" s="6" t="s">
        <v>189</v>
      </c>
      <c r="B127" s="6"/>
      <c r="C127" s="40"/>
      <c r="D127" s="40"/>
      <c r="E127" s="40"/>
      <c r="F127" s="2">
        <v>4</v>
      </c>
      <c r="G127">
        <v>0</v>
      </c>
      <c r="H127" s="6">
        <v>101</v>
      </c>
      <c r="I127" s="2" t="s">
        <v>288</v>
      </c>
      <c r="J127" s="60"/>
      <c r="K127" s="123">
        <v>3242.55</v>
      </c>
      <c r="L127"/>
      <c r="M127" s="121">
        <v>753</v>
      </c>
      <c r="N127" s="64">
        <f t="shared" si="48"/>
        <v>225.9</v>
      </c>
      <c r="O127" s="64">
        <f t="shared" si="49"/>
        <v>1945.53</v>
      </c>
      <c r="P127" s="64">
        <f t="shared" si="50"/>
        <v>0</v>
      </c>
      <c r="Q127" s="64">
        <f t="shared" si="51"/>
        <v>0</v>
      </c>
      <c r="R127" s="65">
        <f t="shared" si="52"/>
        <v>0.23</v>
      </c>
      <c r="S127" s="65">
        <f t="shared" si="53"/>
        <v>0</v>
      </c>
      <c r="T127" s="64">
        <f t="shared" si="54"/>
        <v>0</v>
      </c>
      <c r="U127" s="64">
        <f t="shared" si="55"/>
        <v>0</v>
      </c>
      <c r="V127" s="124">
        <v>196</v>
      </c>
      <c r="W127" s="64">
        <f t="shared" si="56"/>
        <v>49</v>
      </c>
      <c r="X127" s="27">
        <f t="shared" si="57"/>
        <v>225.9</v>
      </c>
      <c r="Y127" s="11">
        <f t="shared" si="58"/>
        <v>3517.4500000000003</v>
      </c>
      <c r="Z127" s="61">
        <v>6247758898</v>
      </c>
      <c r="AA127" s="63">
        <v>24177</v>
      </c>
      <c r="AB127" s="27">
        <f t="shared" si="59"/>
        <v>258417.46</v>
      </c>
      <c r="AC127" s="10">
        <f t="shared" si="60"/>
        <v>0.93792299999999995</v>
      </c>
      <c r="AD127" s="63">
        <v>126807</v>
      </c>
      <c r="AE127" s="10">
        <f t="shared" si="61"/>
        <v>0.87242200000000003</v>
      </c>
      <c r="AF127" s="10">
        <f t="shared" si="62"/>
        <v>8.1726999999999994E-2</v>
      </c>
      <c r="AG127" s="66">
        <f t="shared" si="63"/>
        <v>8.1726999999999994E-2</v>
      </c>
      <c r="AH127" s="67">
        <f t="shared" si="64"/>
        <v>0</v>
      </c>
      <c r="AI127" s="68">
        <f t="shared" si="65"/>
        <v>8.1726999999999994E-2</v>
      </c>
      <c r="AJ127">
        <v>0</v>
      </c>
      <c r="AK127">
        <v>0</v>
      </c>
      <c r="AL127" s="26">
        <f t="shared" si="66"/>
        <v>0</v>
      </c>
      <c r="AM127">
        <v>0</v>
      </c>
      <c r="AN127">
        <v>0</v>
      </c>
      <c r="AO127" s="26">
        <f t="shared" si="67"/>
        <v>0</v>
      </c>
      <c r="AP127" s="26">
        <f t="shared" si="68"/>
        <v>3313099</v>
      </c>
      <c r="AQ127" s="26">
        <f t="shared" si="69"/>
        <v>3313099</v>
      </c>
      <c r="AR127" s="69">
        <v>3842088</v>
      </c>
      <c r="AS127" s="69">
        <f t="shared" si="84"/>
        <v>3313099</v>
      </c>
      <c r="AT127" s="63">
        <v>4399467</v>
      </c>
      <c r="AU127" s="26">
        <f t="shared" si="70"/>
        <v>1086368</v>
      </c>
      <c r="AV127" s="70" t="str">
        <f t="shared" si="71"/>
        <v>No</v>
      </c>
      <c r="AW127" s="69">
        <f t="shared" si="72"/>
        <v>0</v>
      </c>
      <c r="AX127" s="71">
        <f t="shared" si="73"/>
        <v>4399467</v>
      </c>
      <c r="AY127" s="72">
        <f t="shared" si="74"/>
        <v>4399467</v>
      </c>
      <c r="AZ127" s="115">
        <f t="shared" si="75"/>
        <v>0</v>
      </c>
      <c r="BA127" s="115"/>
      <c r="BB127" s="115">
        <f t="shared" si="76"/>
        <v>12502.077454472559</v>
      </c>
      <c r="BC127" s="74"/>
      <c r="BD127" s="74"/>
      <c r="BE127" s="74">
        <f t="shared" si="77"/>
        <v>-1086368</v>
      </c>
      <c r="BF127" s="74">
        <f t="shared" si="85"/>
        <v>-1086368</v>
      </c>
      <c r="BG127" s="74">
        <f t="shared" si="85"/>
        <v>-931126.01279999968</v>
      </c>
      <c r="BH127" s="74">
        <f t="shared" si="85"/>
        <v>-775907.3064662395</v>
      </c>
      <c r="BI127" s="74">
        <f t="shared" si="85"/>
        <v>-620725.84517299151</v>
      </c>
      <c r="BJ127" s="74">
        <f t="shared" si="85"/>
        <v>-465544.38387974352</v>
      </c>
      <c r="BK127" s="74">
        <f t="shared" si="85"/>
        <v>-310378.44073262485</v>
      </c>
      <c r="BL127" s="74">
        <f t="shared" si="85"/>
        <v>-155189.22036631219</v>
      </c>
      <c r="BO127" s="116">
        <f t="shared" si="86"/>
        <v>0</v>
      </c>
      <c r="BP127" s="116">
        <f t="shared" si="86"/>
        <v>-155241.9872</v>
      </c>
      <c r="BQ127" s="116">
        <f t="shared" si="86"/>
        <v>-155218.70633375994</v>
      </c>
      <c r="BR127" s="116">
        <f t="shared" si="86"/>
        <v>-155181.46129324791</v>
      </c>
      <c r="BS127" s="116">
        <f t="shared" si="86"/>
        <v>-155181.46129324788</v>
      </c>
      <c r="BT127" s="116">
        <f t="shared" si="86"/>
        <v>-155165.94314711849</v>
      </c>
      <c r="BU127" s="116">
        <f t="shared" si="86"/>
        <v>-155189.22036631242</v>
      </c>
      <c r="BV127" s="116">
        <f t="shared" si="86"/>
        <v>-155189.22036631219</v>
      </c>
      <c r="BX127" s="74">
        <f t="shared" si="80"/>
        <v>4399467</v>
      </c>
      <c r="BY127" s="74">
        <f t="shared" si="87"/>
        <v>4244225.0127999997</v>
      </c>
      <c r="BZ127" s="74">
        <f t="shared" si="87"/>
        <v>4089006.3064662395</v>
      </c>
      <c r="CA127" s="74">
        <f t="shared" si="87"/>
        <v>3933824.8451729915</v>
      </c>
      <c r="CB127" s="74">
        <f t="shared" si="87"/>
        <v>3778643.3838797435</v>
      </c>
      <c r="CC127" s="74">
        <f t="shared" si="87"/>
        <v>3623477.4407326248</v>
      </c>
      <c r="CD127" s="74">
        <f t="shared" si="87"/>
        <v>3468288.2203663122</v>
      </c>
      <c r="CE127" s="74">
        <f t="shared" si="87"/>
        <v>3313099</v>
      </c>
      <c r="CG127" s="117">
        <f t="shared" si="82"/>
        <v>4399467</v>
      </c>
      <c r="CH127" s="117">
        <f t="shared" si="88"/>
        <v>4244225.0127999997</v>
      </c>
      <c r="CI127" s="117">
        <f t="shared" si="88"/>
        <v>4089006.3064662395</v>
      </c>
      <c r="CJ127" s="117">
        <f t="shared" si="88"/>
        <v>3933824.8451729915</v>
      </c>
      <c r="CK127" s="117">
        <f t="shared" si="88"/>
        <v>3778643.3838797435</v>
      </c>
      <c r="CL127" s="117">
        <f t="shared" si="88"/>
        <v>3623477.4407326248</v>
      </c>
      <c r="CM127" s="117">
        <f t="shared" si="88"/>
        <v>3468288.2203663122</v>
      </c>
      <c r="CN127" s="117">
        <f t="shared" si="88"/>
        <v>3313099</v>
      </c>
    </row>
    <row r="128" spans="1:92" x14ac:dyDescent="0.2">
      <c r="A128" s="6" t="s">
        <v>183</v>
      </c>
      <c r="B128" s="6"/>
      <c r="C128" s="40"/>
      <c r="D128" s="40"/>
      <c r="E128" s="40"/>
      <c r="F128" s="2">
        <v>4</v>
      </c>
      <c r="G128">
        <v>0</v>
      </c>
      <c r="H128" s="6">
        <v>102</v>
      </c>
      <c r="I128" s="2" t="s">
        <v>289</v>
      </c>
      <c r="J128" s="60"/>
      <c r="K128" s="123">
        <v>707.27</v>
      </c>
      <c r="L128"/>
      <c r="M128" s="121">
        <v>125</v>
      </c>
      <c r="N128" s="64">
        <f t="shared" si="48"/>
        <v>37.5</v>
      </c>
      <c r="O128" s="64">
        <f t="shared" si="49"/>
        <v>424.36</v>
      </c>
      <c r="P128" s="64">
        <f t="shared" si="50"/>
        <v>0</v>
      </c>
      <c r="Q128" s="64">
        <f t="shared" si="51"/>
        <v>0</v>
      </c>
      <c r="R128" s="65">
        <f t="shared" si="52"/>
        <v>0.18</v>
      </c>
      <c r="S128" s="65">
        <f t="shared" si="53"/>
        <v>0</v>
      </c>
      <c r="T128" s="64">
        <f t="shared" si="54"/>
        <v>0</v>
      </c>
      <c r="U128" s="64">
        <f t="shared" si="55"/>
        <v>0</v>
      </c>
      <c r="V128" s="124">
        <v>3</v>
      </c>
      <c r="W128" s="64">
        <f t="shared" si="56"/>
        <v>0.75</v>
      </c>
      <c r="X128" s="27">
        <f t="shared" si="57"/>
        <v>37.5</v>
      </c>
      <c r="Y128" s="11">
        <f t="shared" si="58"/>
        <v>745.52</v>
      </c>
      <c r="Z128" s="61">
        <v>1275320804</v>
      </c>
      <c r="AA128" s="63">
        <v>5154</v>
      </c>
      <c r="AB128" s="27">
        <f t="shared" si="59"/>
        <v>247442.92</v>
      </c>
      <c r="AC128" s="10">
        <f t="shared" si="60"/>
        <v>0.89809099999999997</v>
      </c>
      <c r="AD128" s="63">
        <v>115069</v>
      </c>
      <c r="AE128" s="10">
        <f t="shared" si="61"/>
        <v>0.79166599999999998</v>
      </c>
      <c r="AF128" s="10">
        <f t="shared" si="62"/>
        <v>0.13383700000000001</v>
      </c>
      <c r="AG128" s="66">
        <f t="shared" si="63"/>
        <v>0.13383700000000001</v>
      </c>
      <c r="AH128" s="67">
        <f t="shared" si="64"/>
        <v>0</v>
      </c>
      <c r="AI128" s="68">
        <f t="shared" si="65"/>
        <v>0.13383700000000001</v>
      </c>
      <c r="AJ128">
        <v>0</v>
      </c>
      <c r="AK128">
        <v>0</v>
      </c>
      <c r="AL128" s="26">
        <f t="shared" si="66"/>
        <v>0</v>
      </c>
      <c r="AM128">
        <v>0</v>
      </c>
      <c r="AN128">
        <v>0</v>
      </c>
      <c r="AO128" s="26">
        <f t="shared" si="67"/>
        <v>0</v>
      </c>
      <c r="AP128" s="26">
        <f t="shared" si="68"/>
        <v>1149943</v>
      </c>
      <c r="AQ128" s="26">
        <f t="shared" si="69"/>
        <v>1149943</v>
      </c>
      <c r="AR128" s="69">
        <v>2834470</v>
      </c>
      <c r="AS128" s="69">
        <f t="shared" si="84"/>
        <v>1149943</v>
      </c>
      <c r="AT128" s="63">
        <v>2660307</v>
      </c>
      <c r="AU128" s="26">
        <f t="shared" si="70"/>
        <v>1510364</v>
      </c>
      <c r="AV128" s="70" t="str">
        <f t="shared" si="71"/>
        <v>No</v>
      </c>
      <c r="AW128" s="69">
        <f t="shared" si="72"/>
        <v>0</v>
      </c>
      <c r="AX128" s="71">
        <f t="shared" si="73"/>
        <v>2660307</v>
      </c>
      <c r="AY128" s="72">
        <f t="shared" si="74"/>
        <v>2660307</v>
      </c>
      <c r="AZ128" s="115">
        <f t="shared" si="75"/>
        <v>0</v>
      </c>
      <c r="BA128" s="115"/>
      <c r="BB128" s="115">
        <f t="shared" si="76"/>
        <v>12148.285661769904</v>
      </c>
      <c r="BC128" s="74"/>
      <c r="BD128" s="74"/>
      <c r="BE128" s="74">
        <f t="shared" si="77"/>
        <v>-1510364</v>
      </c>
      <c r="BF128" s="74">
        <f t="shared" si="85"/>
        <v>-1510364</v>
      </c>
      <c r="BG128" s="74">
        <f t="shared" si="85"/>
        <v>-1294532.9844</v>
      </c>
      <c r="BH128" s="74">
        <f t="shared" si="85"/>
        <v>-1078734.33590052</v>
      </c>
      <c r="BI128" s="74">
        <f t="shared" si="85"/>
        <v>-862987.46872041607</v>
      </c>
      <c r="BJ128" s="74">
        <f t="shared" si="85"/>
        <v>-647240.60154031217</v>
      </c>
      <c r="BK128" s="74">
        <f t="shared" si="85"/>
        <v>-431515.30904692621</v>
      </c>
      <c r="BL128" s="74">
        <f t="shared" si="85"/>
        <v>-215757.65452346299</v>
      </c>
      <c r="BO128" s="116">
        <f t="shared" si="86"/>
        <v>0</v>
      </c>
      <c r="BP128" s="116">
        <f t="shared" si="86"/>
        <v>-215831.01560000001</v>
      </c>
      <c r="BQ128" s="116">
        <f t="shared" si="86"/>
        <v>-215798.64849947998</v>
      </c>
      <c r="BR128" s="116">
        <f t="shared" si="86"/>
        <v>-215746.86718010402</v>
      </c>
      <c r="BS128" s="116">
        <f t="shared" si="86"/>
        <v>-215746.86718010402</v>
      </c>
      <c r="BT128" s="116">
        <f t="shared" si="86"/>
        <v>-215725.29249338605</v>
      </c>
      <c r="BU128" s="116">
        <f t="shared" si="86"/>
        <v>-215757.6545234631</v>
      </c>
      <c r="BV128" s="116">
        <f t="shared" si="86"/>
        <v>-215757.65452346299</v>
      </c>
      <c r="BX128" s="74">
        <f t="shared" si="80"/>
        <v>2660307</v>
      </c>
      <c r="BY128" s="74">
        <f t="shared" si="87"/>
        <v>2444475.9844</v>
      </c>
      <c r="BZ128" s="74">
        <f t="shared" si="87"/>
        <v>2228677.33590052</v>
      </c>
      <c r="CA128" s="74">
        <f t="shared" si="87"/>
        <v>2012930.4687204161</v>
      </c>
      <c r="CB128" s="74">
        <f t="shared" si="87"/>
        <v>1797183.6015403122</v>
      </c>
      <c r="CC128" s="74">
        <f t="shared" si="87"/>
        <v>1581458.3090469262</v>
      </c>
      <c r="CD128" s="74">
        <f t="shared" si="87"/>
        <v>1365700.654523463</v>
      </c>
      <c r="CE128" s="74">
        <f t="shared" si="87"/>
        <v>1149943</v>
      </c>
      <c r="CG128" s="117">
        <f t="shared" si="82"/>
        <v>2660307</v>
      </c>
      <c r="CH128" s="117">
        <f t="shared" si="88"/>
        <v>2444475.9844</v>
      </c>
      <c r="CI128" s="117">
        <f t="shared" si="88"/>
        <v>2228677.33590052</v>
      </c>
      <c r="CJ128" s="117">
        <f t="shared" si="88"/>
        <v>2012930.4687204161</v>
      </c>
      <c r="CK128" s="117">
        <f t="shared" si="88"/>
        <v>1797183.6015403122</v>
      </c>
      <c r="CL128" s="117">
        <f t="shared" si="88"/>
        <v>1581458.3090469262</v>
      </c>
      <c r="CM128" s="117">
        <f t="shared" si="88"/>
        <v>1365700.654523463</v>
      </c>
      <c r="CN128" s="117">
        <f t="shared" si="88"/>
        <v>1149943</v>
      </c>
    </row>
    <row r="129" spans="1:92" x14ac:dyDescent="0.2">
      <c r="A129" s="6" t="s">
        <v>181</v>
      </c>
      <c r="B129" s="6">
        <v>1</v>
      </c>
      <c r="C129" s="78">
        <v>1</v>
      </c>
      <c r="D129" s="78">
        <v>1</v>
      </c>
      <c r="E129" s="40"/>
      <c r="F129" s="2">
        <v>3</v>
      </c>
      <c r="G129">
        <v>0</v>
      </c>
      <c r="H129" s="6">
        <v>103</v>
      </c>
      <c r="I129" s="2" t="s">
        <v>290</v>
      </c>
      <c r="J129" s="60"/>
      <c r="K129" s="123">
        <v>11808.17</v>
      </c>
      <c r="L129"/>
      <c r="M129" s="121">
        <v>5961</v>
      </c>
      <c r="N129" s="64">
        <f t="shared" si="48"/>
        <v>1788.3</v>
      </c>
      <c r="O129" s="64">
        <f t="shared" si="49"/>
        <v>7084.9</v>
      </c>
      <c r="P129" s="64">
        <f t="shared" si="50"/>
        <v>0</v>
      </c>
      <c r="Q129" s="64">
        <f t="shared" si="51"/>
        <v>0</v>
      </c>
      <c r="R129" s="65">
        <f t="shared" si="52"/>
        <v>0.5</v>
      </c>
      <c r="S129" s="65">
        <f t="shared" si="53"/>
        <v>0</v>
      </c>
      <c r="T129" s="64">
        <f t="shared" si="54"/>
        <v>0</v>
      </c>
      <c r="U129" s="64">
        <f t="shared" si="55"/>
        <v>0</v>
      </c>
      <c r="V129" s="124">
        <v>2698</v>
      </c>
      <c r="W129" s="64">
        <f t="shared" si="56"/>
        <v>674.5</v>
      </c>
      <c r="X129" s="27">
        <f t="shared" si="57"/>
        <v>1788.3</v>
      </c>
      <c r="Y129" s="11">
        <f t="shared" si="58"/>
        <v>14270.97</v>
      </c>
      <c r="Z129" s="61">
        <v>27641734268.330002</v>
      </c>
      <c r="AA129" s="63">
        <v>91375</v>
      </c>
      <c r="AB129" s="27">
        <f t="shared" si="59"/>
        <v>302508.71999999997</v>
      </c>
      <c r="AC129" s="10">
        <f t="shared" si="60"/>
        <v>1.097952</v>
      </c>
      <c r="AD129" s="63">
        <v>105301</v>
      </c>
      <c r="AE129" s="10">
        <f t="shared" si="61"/>
        <v>0.72446299999999997</v>
      </c>
      <c r="AF129" s="10">
        <f t="shared" si="62"/>
        <v>1.4095E-2</v>
      </c>
      <c r="AG129" s="66">
        <f t="shared" si="63"/>
        <v>0.1</v>
      </c>
      <c r="AH129" s="67">
        <f t="shared" si="64"/>
        <v>0</v>
      </c>
      <c r="AI129" s="68">
        <f t="shared" si="65"/>
        <v>0.1</v>
      </c>
      <c r="AJ129">
        <v>0</v>
      </c>
      <c r="AK129">
        <v>0</v>
      </c>
      <c r="AL129" s="26">
        <f t="shared" si="66"/>
        <v>0</v>
      </c>
      <c r="AM129">
        <v>0</v>
      </c>
      <c r="AN129">
        <v>0</v>
      </c>
      <c r="AO129" s="26">
        <f t="shared" si="67"/>
        <v>0</v>
      </c>
      <c r="AP129" s="26">
        <f t="shared" si="68"/>
        <v>16447293</v>
      </c>
      <c r="AQ129" s="26">
        <f t="shared" si="69"/>
        <v>16447293</v>
      </c>
      <c r="AR129" s="69">
        <v>11243340</v>
      </c>
      <c r="AS129" s="69">
        <f t="shared" si="84"/>
        <v>16447293</v>
      </c>
      <c r="AT129" s="63">
        <v>16447293</v>
      </c>
      <c r="AU129" s="26">
        <f t="shared" si="70"/>
        <v>0</v>
      </c>
      <c r="AV129" s="70" t="str">
        <f t="shared" si="71"/>
        <v>No</v>
      </c>
      <c r="AW129" s="69">
        <f t="shared" si="72"/>
        <v>0</v>
      </c>
      <c r="AX129" s="71">
        <f t="shared" si="73"/>
        <v>16447293</v>
      </c>
      <c r="AY129" s="72">
        <f t="shared" si="74"/>
        <v>16447293</v>
      </c>
      <c r="AZ129" s="115">
        <f t="shared" si="75"/>
        <v>0</v>
      </c>
      <c r="BA129" s="115"/>
      <c r="BB129" s="115">
        <f t="shared" si="76"/>
        <v>13928.739952930895</v>
      </c>
      <c r="BC129" s="74"/>
      <c r="BD129" s="74"/>
      <c r="BE129" s="74">
        <f t="shared" si="77"/>
        <v>0</v>
      </c>
      <c r="BF129" s="74">
        <f t="shared" si="85"/>
        <v>0</v>
      </c>
      <c r="BG129" s="74">
        <f t="shared" si="85"/>
        <v>0</v>
      </c>
      <c r="BH129" s="74">
        <f t="shared" si="85"/>
        <v>0</v>
      </c>
      <c r="BI129" s="74">
        <f t="shared" si="85"/>
        <v>0</v>
      </c>
      <c r="BJ129" s="74">
        <f t="shared" si="85"/>
        <v>0</v>
      </c>
      <c r="BK129" s="74">
        <f t="shared" si="85"/>
        <v>0</v>
      </c>
      <c r="BL129" s="74">
        <f t="shared" si="85"/>
        <v>0</v>
      </c>
      <c r="BO129" s="116">
        <f t="shared" si="86"/>
        <v>0</v>
      </c>
      <c r="BP129" s="116">
        <f t="shared" si="86"/>
        <v>0</v>
      </c>
      <c r="BQ129" s="116">
        <f t="shared" si="86"/>
        <v>0</v>
      </c>
      <c r="BR129" s="116">
        <f t="shared" si="86"/>
        <v>0</v>
      </c>
      <c r="BS129" s="116">
        <f t="shared" si="86"/>
        <v>0</v>
      </c>
      <c r="BT129" s="116">
        <f t="shared" si="86"/>
        <v>0</v>
      </c>
      <c r="BU129" s="116">
        <f t="shared" si="86"/>
        <v>0</v>
      </c>
      <c r="BV129" s="116">
        <f t="shared" si="86"/>
        <v>0</v>
      </c>
      <c r="BX129" s="74">
        <f t="shared" si="80"/>
        <v>16447293</v>
      </c>
      <c r="BY129" s="74">
        <f t="shared" si="87"/>
        <v>16447293</v>
      </c>
      <c r="BZ129" s="74">
        <f t="shared" si="87"/>
        <v>16447293</v>
      </c>
      <c r="CA129" s="74">
        <f t="shared" si="87"/>
        <v>16447293</v>
      </c>
      <c r="CB129" s="74">
        <f t="shared" si="87"/>
        <v>16447293</v>
      </c>
      <c r="CC129" s="74">
        <f t="shared" si="87"/>
        <v>16447293</v>
      </c>
      <c r="CD129" s="74">
        <f t="shared" si="87"/>
        <v>16447293</v>
      </c>
      <c r="CE129" s="74">
        <f t="shared" si="87"/>
        <v>16447293</v>
      </c>
      <c r="CG129" s="117">
        <f t="shared" si="82"/>
        <v>16447293</v>
      </c>
      <c r="CH129" s="117">
        <f t="shared" si="88"/>
        <v>16447293</v>
      </c>
      <c r="CI129" s="117">
        <f t="shared" si="88"/>
        <v>16447293</v>
      </c>
      <c r="CJ129" s="117">
        <f t="shared" si="88"/>
        <v>16447293</v>
      </c>
      <c r="CK129" s="117">
        <f t="shared" si="88"/>
        <v>16447293</v>
      </c>
      <c r="CL129" s="117">
        <f t="shared" si="88"/>
        <v>16447293</v>
      </c>
      <c r="CM129" s="117">
        <f t="shared" si="88"/>
        <v>16447293</v>
      </c>
      <c r="CN129" s="117">
        <f t="shared" si="88"/>
        <v>16447293</v>
      </c>
    </row>
    <row r="130" spans="1:92" x14ac:dyDescent="0.2">
      <c r="A130" s="6" t="s">
        <v>181</v>
      </c>
      <c r="B130" s="6">
        <v>1</v>
      </c>
      <c r="C130" s="40">
        <v>1</v>
      </c>
      <c r="D130" s="40">
        <v>0</v>
      </c>
      <c r="E130" s="40">
        <v>1</v>
      </c>
      <c r="F130" s="2">
        <v>10</v>
      </c>
      <c r="G130">
        <v>10</v>
      </c>
      <c r="H130" s="6">
        <v>104</v>
      </c>
      <c r="I130" s="2" t="s">
        <v>291</v>
      </c>
      <c r="J130" s="60"/>
      <c r="K130" s="123">
        <v>4924</v>
      </c>
      <c r="L130"/>
      <c r="M130" s="121">
        <v>3722</v>
      </c>
      <c r="N130" s="64">
        <f t="shared" si="48"/>
        <v>1116.5999999999999</v>
      </c>
      <c r="O130" s="64">
        <f t="shared" si="49"/>
        <v>2954.4</v>
      </c>
      <c r="P130" s="64">
        <f t="shared" si="50"/>
        <v>767.59999999999991</v>
      </c>
      <c r="Q130" s="64">
        <f t="shared" si="51"/>
        <v>115.14</v>
      </c>
      <c r="R130" s="65">
        <f t="shared" si="52"/>
        <v>0.76</v>
      </c>
      <c r="S130" s="65">
        <f t="shared" si="53"/>
        <v>0.16000000000000003</v>
      </c>
      <c r="T130" s="64">
        <f t="shared" si="54"/>
        <v>787.84</v>
      </c>
      <c r="U130" s="64">
        <f t="shared" si="55"/>
        <v>118.18</v>
      </c>
      <c r="V130" s="124">
        <v>1123</v>
      </c>
      <c r="W130" s="64">
        <f t="shared" si="56"/>
        <v>280.75</v>
      </c>
      <c r="X130" s="27">
        <f t="shared" si="57"/>
        <v>1116.5999999999999</v>
      </c>
      <c r="Y130" s="11">
        <f t="shared" si="58"/>
        <v>6436.4900000000007</v>
      </c>
      <c r="Z130" s="61">
        <v>4073284113.3299999</v>
      </c>
      <c r="AA130" s="63">
        <v>39992</v>
      </c>
      <c r="AB130" s="27">
        <f t="shared" si="59"/>
        <v>101852.47</v>
      </c>
      <c r="AC130" s="10">
        <f t="shared" si="60"/>
        <v>0.369672</v>
      </c>
      <c r="AD130" s="63">
        <v>64185</v>
      </c>
      <c r="AE130" s="10">
        <f t="shared" si="61"/>
        <v>0.44158799999999998</v>
      </c>
      <c r="AF130" s="10">
        <f t="shared" si="62"/>
        <v>0.60875299999999999</v>
      </c>
      <c r="AG130" s="66">
        <f t="shared" si="63"/>
        <v>0.60875299999999999</v>
      </c>
      <c r="AH130" s="67">
        <f t="shared" si="64"/>
        <v>0.05</v>
      </c>
      <c r="AI130" s="68">
        <f t="shared" si="65"/>
        <v>0.65875300000000003</v>
      </c>
      <c r="AJ130">
        <v>0</v>
      </c>
      <c r="AK130">
        <v>0</v>
      </c>
      <c r="AL130" s="26">
        <f t="shared" si="66"/>
        <v>0</v>
      </c>
      <c r="AM130">
        <v>1454</v>
      </c>
      <c r="AN130">
        <v>4</v>
      </c>
      <c r="AO130" s="26">
        <f t="shared" si="67"/>
        <v>581600</v>
      </c>
      <c r="AP130" s="26">
        <f t="shared" si="68"/>
        <v>48866658</v>
      </c>
      <c r="AQ130" s="26">
        <f t="shared" si="69"/>
        <v>49448258</v>
      </c>
      <c r="AR130" s="69">
        <v>36209664</v>
      </c>
      <c r="AS130" s="69">
        <f t="shared" si="84"/>
        <v>49448258</v>
      </c>
      <c r="AT130" s="63">
        <v>49231266</v>
      </c>
      <c r="AU130" s="26">
        <f t="shared" si="70"/>
        <v>216992</v>
      </c>
      <c r="AV130" s="70" t="str">
        <f t="shared" si="71"/>
        <v>Yes</v>
      </c>
      <c r="AW130" s="69">
        <f t="shared" si="72"/>
        <v>216992</v>
      </c>
      <c r="AX130" s="71">
        <f t="shared" si="73"/>
        <v>49448258</v>
      </c>
      <c r="AY130" s="72">
        <f t="shared" si="74"/>
        <v>49448258</v>
      </c>
      <c r="AZ130" s="115">
        <f t="shared" si="75"/>
        <v>216992</v>
      </c>
      <c r="BA130" s="115"/>
      <c r="BB130" s="115">
        <f t="shared" si="76"/>
        <v>15065.098954102359</v>
      </c>
      <c r="BC130" s="74"/>
      <c r="BD130" s="74"/>
      <c r="BE130" s="74">
        <f t="shared" si="77"/>
        <v>0</v>
      </c>
      <c r="BF130" s="74">
        <f t="shared" si="85"/>
        <v>0</v>
      </c>
      <c r="BG130" s="74">
        <f t="shared" si="85"/>
        <v>0</v>
      </c>
      <c r="BH130" s="74">
        <f t="shared" si="85"/>
        <v>0</v>
      </c>
      <c r="BI130" s="74">
        <f t="shared" si="85"/>
        <v>0</v>
      </c>
      <c r="BJ130" s="74">
        <f t="shared" si="85"/>
        <v>0</v>
      </c>
      <c r="BK130" s="74">
        <f t="shared" si="85"/>
        <v>0</v>
      </c>
      <c r="BL130" s="74">
        <f t="shared" si="85"/>
        <v>0</v>
      </c>
      <c r="BO130" s="116">
        <f t="shared" si="86"/>
        <v>0</v>
      </c>
      <c r="BP130" s="116">
        <f t="shared" si="86"/>
        <v>0</v>
      </c>
      <c r="BQ130" s="116">
        <f t="shared" si="86"/>
        <v>0</v>
      </c>
      <c r="BR130" s="116">
        <f t="shared" si="86"/>
        <v>0</v>
      </c>
      <c r="BS130" s="116">
        <f t="shared" si="86"/>
        <v>0</v>
      </c>
      <c r="BT130" s="116">
        <f t="shared" si="86"/>
        <v>0</v>
      </c>
      <c r="BU130" s="116">
        <f t="shared" si="86"/>
        <v>0</v>
      </c>
      <c r="BV130" s="116">
        <f t="shared" si="86"/>
        <v>0</v>
      </c>
      <c r="BX130" s="74">
        <f t="shared" si="80"/>
        <v>49448258</v>
      </c>
      <c r="BY130" s="74">
        <f t="shared" si="87"/>
        <v>49448258</v>
      </c>
      <c r="BZ130" s="74">
        <f t="shared" si="87"/>
        <v>49448258</v>
      </c>
      <c r="CA130" s="74">
        <f t="shared" si="87"/>
        <v>49448258</v>
      </c>
      <c r="CB130" s="74">
        <f t="shared" si="87"/>
        <v>49448258</v>
      </c>
      <c r="CC130" s="74">
        <f t="shared" si="87"/>
        <v>49448258</v>
      </c>
      <c r="CD130" s="74">
        <f t="shared" si="87"/>
        <v>49448258</v>
      </c>
      <c r="CE130" s="74">
        <f t="shared" si="87"/>
        <v>49448258</v>
      </c>
      <c r="CG130" s="117">
        <f t="shared" si="82"/>
        <v>49448258</v>
      </c>
      <c r="CH130" s="117">
        <f t="shared" si="88"/>
        <v>49448258</v>
      </c>
      <c r="CI130" s="117">
        <f t="shared" si="88"/>
        <v>49448258</v>
      </c>
      <c r="CJ130" s="117">
        <f t="shared" si="88"/>
        <v>49448258</v>
      </c>
      <c r="CK130" s="117">
        <f t="shared" si="88"/>
        <v>49448258</v>
      </c>
      <c r="CL130" s="117">
        <f t="shared" si="88"/>
        <v>49448258</v>
      </c>
      <c r="CM130" s="117">
        <f t="shared" si="88"/>
        <v>49448258</v>
      </c>
      <c r="CN130" s="117">
        <f t="shared" si="88"/>
        <v>49448258</v>
      </c>
    </row>
    <row r="131" spans="1:92" x14ac:dyDescent="0.2">
      <c r="A131" s="6" t="s">
        <v>179</v>
      </c>
      <c r="B131" s="6"/>
      <c r="C131" s="40"/>
      <c r="D131" s="40"/>
      <c r="E131" s="40"/>
      <c r="F131" s="2">
        <v>2</v>
      </c>
      <c r="G131">
        <v>0</v>
      </c>
      <c r="H131" s="6">
        <v>105</v>
      </c>
      <c r="I131" s="2" t="s">
        <v>292</v>
      </c>
      <c r="J131" s="60"/>
      <c r="K131" s="123">
        <v>1059.8599999999999</v>
      </c>
      <c r="L131"/>
      <c r="M131" s="121">
        <v>160</v>
      </c>
      <c r="N131" s="64">
        <f t="shared" si="48"/>
        <v>48</v>
      </c>
      <c r="O131" s="64">
        <f t="shared" si="49"/>
        <v>635.91999999999996</v>
      </c>
      <c r="P131" s="64">
        <f t="shared" si="50"/>
        <v>0</v>
      </c>
      <c r="Q131" s="64">
        <f t="shared" si="51"/>
        <v>0</v>
      </c>
      <c r="R131" s="65">
        <f t="shared" si="52"/>
        <v>0.15</v>
      </c>
      <c r="S131" s="65">
        <f t="shared" si="53"/>
        <v>0</v>
      </c>
      <c r="T131" s="64">
        <f t="shared" si="54"/>
        <v>0</v>
      </c>
      <c r="U131" s="64">
        <f t="shared" si="55"/>
        <v>0</v>
      </c>
      <c r="V131" s="124">
        <v>31</v>
      </c>
      <c r="W131" s="64">
        <f t="shared" si="56"/>
        <v>7.75</v>
      </c>
      <c r="X131" s="27">
        <f t="shared" si="57"/>
        <v>48</v>
      </c>
      <c r="Y131" s="11">
        <f t="shared" si="58"/>
        <v>1115.6099999999999</v>
      </c>
      <c r="Z131" s="61">
        <v>3500208799.6700001</v>
      </c>
      <c r="AA131" s="63">
        <v>7644</v>
      </c>
      <c r="AB131" s="27">
        <f t="shared" si="59"/>
        <v>457902.77</v>
      </c>
      <c r="AC131" s="10">
        <f t="shared" si="60"/>
        <v>1.661953</v>
      </c>
      <c r="AD131" s="63">
        <v>126904</v>
      </c>
      <c r="AE131" s="10">
        <f t="shared" si="61"/>
        <v>0.87309000000000003</v>
      </c>
      <c r="AF131" s="10">
        <f t="shared" si="62"/>
        <v>-0.42529400000000001</v>
      </c>
      <c r="AG131" s="66">
        <f t="shared" si="63"/>
        <v>0.01</v>
      </c>
      <c r="AH131" s="67">
        <f t="shared" si="64"/>
        <v>0</v>
      </c>
      <c r="AI131" s="68">
        <f t="shared" si="65"/>
        <v>0.01</v>
      </c>
      <c r="AJ131">
        <v>1032</v>
      </c>
      <c r="AK131">
        <v>13</v>
      </c>
      <c r="AL131" s="26">
        <f t="shared" si="66"/>
        <v>1341600</v>
      </c>
      <c r="AM131">
        <v>0</v>
      </c>
      <c r="AN131">
        <v>0</v>
      </c>
      <c r="AO131" s="26">
        <f t="shared" si="67"/>
        <v>0</v>
      </c>
      <c r="AP131" s="26">
        <f t="shared" si="68"/>
        <v>128574</v>
      </c>
      <c r="AQ131" s="26">
        <f t="shared" si="69"/>
        <v>1470174</v>
      </c>
      <c r="AR131" s="69">
        <v>247462</v>
      </c>
      <c r="AS131" s="69">
        <f t="shared" si="84"/>
        <v>1470174</v>
      </c>
      <c r="AT131" s="63">
        <v>1494874</v>
      </c>
      <c r="AU131" s="26">
        <f t="shared" si="70"/>
        <v>24700</v>
      </c>
      <c r="AV131" s="70" t="str">
        <f t="shared" si="71"/>
        <v>No</v>
      </c>
      <c r="AW131" s="69">
        <f t="shared" si="72"/>
        <v>0</v>
      </c>
      <c r="AX131" s="71">
        <f t="shared" si="73"/>
        <v>1494874</v>
      </c>
      <c r="AY131" s="72">
        <f t="shared" si="74"/>
        <v>1494874</v>
      </c>
      <c r="AZ131" s="115">
        <f t="shared" si="75"/>
        <v>0</v>
      </c>
      <c r="BA131" s="115"/>
      <c r="BB131" s="115">
        <f t="shared" si="76"/>
        <v>12131.229832241994</v>
      </c>
      <c r="BC131" s="74"/>
      <c r="BD131" s="74"/>
      <c r="BE131" s="74">
        <f t="shared" si="77"/>
        <v>-24700</v>
      </c>
      <c r="BF131" s="74">
        <f t="shared" si="85"/>
        <v>-24700</v>
      </c>
      <c r="BG131" s="74">
        <f t="shared" si="85"/>
        <v>-21170.370000000112</v>
      </c>
      <c r="BH131" s="74">
        <f t="shared" si="85"/>
        <v>-17641.269321000203</v>
      </c>
      <c r="BI131" s="74">
        <f t="shared" si="85"/>
        <v>-14113.015456800116</v>
      </c>
      <c r="BJ131" s="74">
        <f t="shared" si="85"/>
        <v>-10584.761592600029</v>
      </c>
      <c r="BK131" s="74">
        <f t="shared" si="85"/>
        <v>-7056.8605537863914</v>
      </c>
      <c r="BL131" s="74">
        <f t="shared" si="85"/>
        <v>-3528.4302768930793</v>
      </c>
      <c r="BO131" s="116">
        <f t="shared" si="86"/>
        <v>0</v>
      </c>
      <c r="BP131" s="116">
        <f t="shared" si="86"/>
        <v>-3529.63</v>
      </c>
      <c r="BQ131" s="116">
        <f t="shared" si="86"/>
        <v>-3529.1006790000183</v>
      </c>
      <c r="BR131" s="116">
        <f t="shared" si="86"/>
        <v>-3528.2538642000409</v>
      </c>
      <c r="BS131" s="116">
        <f t="shared" si="86"/>
        <v>-3528.2538642000291</v>
      </c>
      <c r="BT131" s="116">
        <f t="shared" si="86"/>
        <v>-3527.9010388135894</v>
      </c>
      <c r="BU131" s="116">
        <f t="shared" si="86"/>
        <v>-3528.4302768931957</v>
      </c>
      <c r="BV131" s="116">
        <f t="shared" si="86"/>
        <v>-3528.4302768930793</v>
      </c>
      <c r="BX131" s="74">
        <f t="shared" si="80"/>
        <v>1494874</v>
      </c>
      <c r="BY131" s="74">
        <f t="shared" si="87"/>
        <v>1491344.37</v>
      </c>
      <c r="BZ131" s="74">
        <f t="shared" si="87"/>
        <v>1487815.2693210002</v>
      </c>
      <c r="CA131" s="74">
        <f t="shared" si="87"/>
        <v>1484287.0154568001</v>
      </c>
      <c r="CB131" s="74">
        <f t="shared" si="87"/>
        <v>1480758.7615926</v>
      </c>
      <c r="CC131" s="74">
        <f t="shared" si="87"/>
        <v>1477230.8605537864</v>
      </c>
      <c r="CD131" s="74">
        <f t="shared" si="87"/>
        <v>1473702.4302768931</v>
      </c>
      <c r="CE131" s="74">
        <f t="shared" si="87"/>
        <v>1470174</v>
      </c>
      <c r="CG131" s="117">
        <f t="shared" si="82"/>
        <v>1494874</v>
      </c>
      <c r="CH131" s="117">
        <f t="shared" si="88"/>
        <v>1491344.37</v>
      </c>
      <c r="CI131" s="117">
        <f t="shared" si="88"/>
        <v>1487815.2693210002</v>
      </c>
      <c r="CJ131" s="117">
        <f t="shared" si="88"/>
        <v>1484287.0154568001</v>
      </c>
      <c r="CK131" s="117">
        <f t="shared" si="88"/>
        <v>1480758.7615926</v>
      </c>
      <c r="CL131" s="117">
        <f t="shared" si="88"/>
        <v>1477230.8605537864</v>
      </c>
      <c r="CM131" s="117">
        <f t="shared" si="88"/>
        <v>1473702.4302768931</v>
      </c>
      <c r="CN131" s="117">
        <f t="shared" si="88"/>
        <v>1470174</v>
      </c>
    </row>
    <row r="132" spans="1:92" x14ac:dyDescent="0.2">
      <c r="A132" s="6" t="s">
        <v>189</v>
      </c>
      <c r="B132" s="6"/>
      <c r="C132" s="40"/>
      <c r="D132" s="40"/>
      <c r="E132" s="40"/>
      <c r="F132" s="2">
        <v>2</v>
      </c>
      <c r="G132">
        <v>0</v>
      </c>
      <c r="H132" s="6">
        <v>106</v>
      </c>
      <c r="I132" s="2" t="s">
        <v>293</v>
      </c>
      <c r="J132" s="60"/>
      <c r="K132" s="123">
        <v>1051</v>
      </c>
      <c r="L132"/>
      <c r="M132" s="121">
        <v>249</v>
      </c>
      <c r="N132" s="64">
        <f t="shared" si="48"/>
        <v>74.7</v>
      </c>
      <c r="O132" s="64">
        <f t="shared" si="49"/>
        <v>630.6</v>
      </c>
      <c r="P132" s="64">
        <f t="shared" si="50"/>
        <v>0</v>
      </c>
      <c r="Q132" s="64">
        <f t="shared" si="51"/>
        <v>0</v>
      </c>
      <c r="R132" s="65">
        <f t="shared" si="52"/>
        <v>0.24</v>
      </c>
      <c r="S132" s="65">
        <f t="shared" si="53"/>
        <v>0</v>
      </c>
      <c r="T132" s="64">
        <f t="shared" si="54"/>
        <v>0</v>
      </c>
      <c r="U132" s="64">
        <f t="shared" si="55"/>
        <v>0</v>
      </c>
      <c r="V132" s="124">
        <v>87</v>
      </c>
      <c r="W132" s="64">
        <f t="shared" si="56"/>
        <v>21.75</v>
      </c>
      <c r="X132" s="27">
        <f t="shared" si="57"/>
        <v>74.7</v>
      </c>
      <c r="Y132" s="11">
        <f t="shared" si="58"/>
        <v>1147.45</v>
      </c>
      <c r="Z132" s="61">
        <v>4722994697.6700001</v>
      </c>
      <c r="AA132" s="63">
        <v>10515</v>
      </c>
      <c r="AB132" s="27">
        <f t="shared" si="59"/>
        <v>449167.35</v>
      </c>
      <c r="AC132" s="10">
        <f t="shared" si="60"/>
        <v>1.6302479999999999</v>
      </c>
      <c r="AD132" s="63">
        <v>119500</v>
      </c>
      <c r="AE132" s="10">
        <f t="shared" si="61"/>
        <v>0.82215099999999997</v>
      </c>
      <c r="AF132" s="10">
        <f t="shared" si="62"/>
        <v>-0.38781900000000002</v>
      </c>
      <c r="AG132" s="66">
        <f t="shared" si="63"/>
        <v>0.01</v>
      </c>
      <c r="AH132" s="67">
        <f t="shared" si="64"/>
        <v>0</v>
      </c>
      <c r="AI132" s="68">
        <f t="shared" si="65"/>
        <v>0.01</v>
      </c>
      <c r="AJ132">
        <v>0</v>
      </c>
      <c r="AK132">
        <v>0</v>
      </c>
      <c r="AL132" s="26">
        <f t="shared" si="66"/>
        <v>0</v>
      </c>
      <c r="AM132">
        <v>0</v>
      </c>
      <c r="AN132">
        <v>0</v>
      </c>
      <c r="AO132" s="26">
        <f t="shared" si="67"/>
        <v>0</v>
      </c>
      <c r="AP132" s="26">
        <f t="shared" si="68"/>
        <v>132244</v>
      </c>
      <c r="AQ132" s="26">
        <f t="shared" si="69"/>
        <v>132244</v>
      </c>
      <c r="AR132" s="69">
        <v>122907</v>
      </c>
      <c r="AS132" s="69">
        <f t="shared" si="84"/>
        <v>132244</v>
      </c>
      <c r="AT132" s="63">
        <v>132244</v>
      </c>
      <c r="AU132" s="26">
        <f t="shared" si="70"/>
        <v>0</v>
      </c>
      <c r="AV132" s="70" t="str">
        <f t="shared" si="71"/>
        <v>No</v>
      </c>
      <c r="AW132" s="69">
        <f t="shared" si="72"/>
        <v>0</v>
      </c>
      <c r="AX132" s="71">
        <f t="shared" si="73"/>
        <v>132244</v>
      </c>
      <c r="AY132" s="72">
        <f t="shared" si="74"/>
        <v>132244</v>
      </c>
      <c r="AZ132" s="115">
        <f t="shared" si="75"/>
        <v>0</v>
      </c>
      <c r="BA132" s="115"/>
      <c r="BB132" s="115">
        <f t="shared" si="76"/>
        <v>12582.646289248334</v>
      </c>
      <c r="BC132" s="74"/>
      <c r="BD132" s="74"/>
      <c r="BE132" s="74">
        <f t="shared" si="77"/>
        <v>0</v>
      </c>
      <c r="BF132" s="74">
        <f t="shared" si="85"/>
        <v>0</v>
      </c>
      <c r="BG132" s="74">
        <f t="shared" si="85"/>
        <v>0</v>
      </c>
      <c r="BH132" s="74">
        <f t="shared" si="85"/>
        <v>0</v>
      </c>
      <c r="BI132" s="74">
        <f t="shared" si="85"/>
        <v>0</v>
      </c>
      <c r="BJ132" s="74">
        <f t="shared" si="85"/>
        <v>0</v>
      </c>
      <c r="BK132" s="74">
        <f t="shared" si="85"/>
        <v>0</v>
      </c>
      <c r="BL132" s="74">
        <f t="shared" si="85"/>
        <v>0</v>
      </c>
      <c r="BO132" s="116">
        <f t="shared" si="86"/>
        <v>0</v>
      </c>
      <c r="BP132" s="116">
        <f t="shared" si="86"/>
        <v>0</v>
      </c>
      <c r="BQ132" s="116">
        <f t="shared" si="86"/>
        <v>0</v>
      </c>
      <c r="BR132" s="116">
        <f t="shared" si="86"/>
        <v>0</v>
      </c>
      <c r="BS132" s="116">
        <f t="shared" si="86"/>
        <v>0</v>
      </c>
      <c r="BT132" s="116">
        <f t="shared" si="86"/>
        <v>0</v>
      </c>
      <c r="BU132" s="116">
        <f t="shared" si="86"/>
        <v>0</v>
      </c>
      <c r="BV132" s="116">
        <f t="shared" si="86"/>
        <v>0</v>
      </c>
      <c r="BX132" s="74">
        <f t="shared" si="80"/>
        <v>132244</v>
      </c>
      <c r="BY132" s="74">
        <f t="shared" si="87"/>
        <v>132244</v>
      </c>
      <c r="BZ132" s="74">
        <f t="shared" si="87"/>
        <v>132244</v>
      </c>
      <c r="CA132" s="74">
        <f t="shared" si="87"/>
        <v>132244</v>
      </c>
      <c r="CB132" s="74">
        <f t="shared" si="87"/>
        <v>132244</v>
      </c>
      <c r="CC132" s="74">
        <f t="shared" si="87"/>
        <v>132244</v>
      </c>
      <c r="CD132" s="74">
        <f t="shared" si="87"/>
        <v>132244</v>
      </c>
      <c r="CE132" s="74">
        <f t="shared" si="87"/>
        <v>132244</v>
      </c>
      <c r="CG132" s="117">
        <f t="shared" si="82"/>
        <v>132244</v>
      </c>
      <c r="CH132" s="117">
        <f t="shared" si="88"/>
        <v>132244</v>
      </c>
      <c r="CI132" s="117">
        <f t="shared" si="88"/>
        <v>132244</v>
      </c>
      <c r="CJ132" s="117">
        <f t="shared" si="88"/>
        <v>132244</v>
      </c>
      <c r="CK132" s="117">
        <f t="shared" si="88"/>
        <v>132244</v>
      </c>
      <c r="CL132" s="117">
        <f t="shared" si="88"/>
        <v>132244</v>
      </c>
      <c r="CM132" s="117">
        <f t="shared" si="88"/>
        <v>132244</v>
      </c>
      <c r="CN132" s="117">
        <f t="shared" si="88"/>
        <v>132244</v>
      </c>
    </row>
    <row r="133" spans="1:92" x14ac:dyDescent="0.2">
      <c r="A133" s="6" t="s">
        <v>185</v>
      </c>
      <c r="B133" s="6"/>
      <c r="C133" s="40"/>
      <c r="D133" s="40"/>
      <c r="E133" s="40"/>
      <c r="F133" s="2">
        <v>3</v>
      </c>
      <c r="G133">
        <v>0</v>
      </c>
      <c r="H133" s="6">
        <v>107</v>
      </c>
      <c r="I133" s="2" t="s">
        <v>294</v>
      </c>
      <c r="J133" s="60"/>
      <c r="K133" s="123">
        <v>2250.4899999999998</v>
      </c>
      <c r="L133"/>
      <c r="M133" s="121">
        <v>355</v>
      </c>
      <c r="N133" s="64">
        <f t="shared" si="48"/>
        <v>106.5</v>
      </c>
      <c r="O133" s="64">
        <f t="shared" si="49"/>
        <v>1350.29</v>
      </c>
      <c r="P133" s="64">
        <f t="shared" si="50"/>
        <v>0</v>
      </c>
      <c r="Q133" s="64">
        <f t="shared" si="51"/>
        <v>0</v>
      </c>
      <c r="R133" s="65">
        <f t="shared" si="52"/>
        <v>0.16</v>
      </c>
      <c r="S133" s="65">
        <f t="shared" si="53"/>
        <v>0</v>
      </c>
      <c r="T133" s="64">
        <f t="shared" si="54"/>
        <v>0</v>
      </c>
      <c r="U133" s="64">
        <f t="shared" si="55"/>
        <v>0</v>
      </c>
      <c r="V133" s="124">
        <v>100</v>
      </c>
      <c r="W133" s="64">
        <f t="shared" si="56"/>
        <v>25</v>
      </c>
      <c r="X133" s="27">
        <f t="shared" si="57"/>
        <v>106.5</v>
      </c>
      <c r="Y133" s="11">
        <f t="shared" si="58"/>
        <v>2381.9899999999998</v>
      </c>
      <c r="Z133" s="61">
        <v>4052425438.3299999</v>
      </c>
      <c r="AA133" s="63">
        <v>14251</v>
      </c>
      <c r="AB133" s="27">
        <f t="shared" si="59"/>
        <v>284360.78000000003</v>
      </c>
      <c r="AC133" s="10">
        <f t="shared" si="60"/>
        <v>1.032084</v>
      </c>
      <c r="AD133" s="63">
        <v>145625</v>
      </c>
      <c r="AE133" s="10">
        <f t="shared" si="61"/>
        <v>1.001889</v>
      </c>
      <c r="AF133" s="10">
        <f t="shared" si="62"/>
        <v>-2.3025E-2</v>
      </c>
      <c r="AG133" s="66">
        <f t="shared" si="63"/>
        <v>0.01</v>
      </c>
      <c r="AH133" s="67">
        <f t="shared" si="64"/>
        <v>0</v>
      </c>
      <c r="AI133" s="68">
        <f t="shared" si="65"/>
        <v>0.01</v>
      </c>
      <c r="AJ133">
        <v>1006</v>
      </c>
      <c r="AK133">
        <v>6</v>
      </c>
      <c r="AL133" s="26">
        <f t="shared" si="66"/>
        <v>603600</v>
      </c>
      <c r="AM133">
        <v>0</v>
      </c>
      <c r="AN133">
        <v>0</v>
      </c>
      <c r="AO133" s="26">
        <f t="shared" si="67"/>
        <v>0</v>
      </c>
      <c r="AP133" s="26">
        <f t="shared" si="68"/>
        <v>274524</v>
      </c>
      <c r="AQ133" s="26">
        <f t="shared" si="69"/>
        <v>878124</v>
      </c>
      <c r="AR133" s="69">
        <v>1509226</v>
      </c>
      <c r="AS133" s="69">
        <f t="shared" si="84"/>
        <v>878124</v>
      </c>
      <c r="AT133" s="63">
        <v>1015498</v>
      </c>
      <c r="AU133" s="26">
        <f t="shared" si="70"/>
        <v>137374</v>
      </c>
      <c r="AV133" s="70" t="str">
        <f t="shared" si="71"/>
        <v>No</v>
      </c>
      <c r="AW133" s="69">
        <f t="shared" si="72"/>
        <v>0</v>
      </c>
      <c r="AX133" s="71">
        <f t="shared" si="73"/>
        <v>1015498</v>
      </c>
      <c r="AY133" s="72">
        <f t="shared" si="74"/>
        <v>1015498</v>
      </c>
      <c r="AZ133" s="115">
        <f t="shared" si="75"/>
        <v>0</v>
      </c>
      <c r="BA133" s="115"/>
      <c r="BB133" s="115">
        <f t="shared" si="76"/>
        <v>12198.425565099156</v>
      </c>
      <c r="BC133" s="74"/>
      <c r="BD133" s="74"/>
      <c r="BE133" s="74">
        <f t="shared" si="77"/>
        <v>-137374</v>
      </c>
      <c r="BF133" s="74">
        <f t="shared" si="85"/>
        <v>-137374</v>
      </c>
      <c r="BG133" s="74">
        <f t="shared" si="85"/>
        <v>-117743.25540000002</v>
      </c>
      <c r="BH133" s="74">
        <f t="shared" si="85"/>
        <v>-98115.454724819981</v>
      </c>
      <c r="BI133" s="74">
        <f t="shared" si="85"/>
        <v>-78492.363779856008</v>
      </c>
      <c r="BJ133" s="74">
        <f t="shared" si="85"/>
        <v>-58869.272834892035</v>
      </c>
      <c r="BK133" s="74">
        <f t="shared" si="85"/>
        <v>-39248.144199022558</v>
      </c>
      <c r="BL133" s="74">
        <f t="shared" si="85"/>
        <v>-19624.072099511279</v>
      </c>
      <c r="BO133" s="116">
        <f t="shared" si="86"/>
        <v>0</v>
      </c>
      <c r="BP133" s="116">
        <f t="shared" si="86"/>
        <v>-19630.744599999998</v>
      </c>
      <c r="BQ133" s="116">
        <f t="shared" si="86"/>
        <v>-19627.800675180002</v>
      </c>
      <c r="BR133" s="116">
        <f t="shared" si="86"/>
        <v>-19623.090944963998</v>
      </c>
      <c r="BS133" s="116">
        <f t="shared" si="86"/>
        <v>-19623.090944964002</v>
      </c>
      <c r="BT133" s="116">
        <f t="shared" si="86"/>
        <v>-19621.128635869514</v>
      </c>
      <c r="BU133" s="116">
        <f t="shared" si="86"/>
        <v>-19624.072099511279</v>
      </c>
      <c r="BV133" s="116">
        <f t="shared" si="86"/>
        <v>-19624.072099511279</v>
      </c>
      <c r="BX133" s="74">
        <f t="shared" si="80"/>
        <v>1015498</v>
      </c>
      <c r="BY133" s="74">
        <f t="shared" si="87"/>
        <v>995867.25540000002</v>
      </c>
      <c r="BZ133" s="74">
        <f t="shared" si="87"/>
        <v>976239.45472481998</v>
      </c>
      <c r="CA133" s="74">
        <f t="shared" si="87"/>
        <v>956616.36377985601</v>
      </c>
      <c r="CB133" s="74">
        <f t="shared" si="87"/>
        <v>936993.27283489204</v>
      </c>
      <c r="CC133" s="74">
        <f t="shared" si="87"/>
        <v>917372.14419902256</v>
      </c>
      <c r="CD133" s="74">
        <f t="shared" si="87"/>
        <v>897748.07209951128</v>
      </c>
      <c r="CE133" s="74">
        <f t="shared" si="87"/>
        <v>878124</v>
      </c>
      <c r="CG133" s="117">
        <f t="shared" si="82"/>
        <v>1015498</v>
      </c>
      <c r="CH133" s="117">
        <f t="shared" si="88"/>
        <v>995867.25540000002</v>
      </c>
      <c r="CI133" s="117">
        <f t="shared" si="88"/>
        <v>976239.45472481998</v>
      </c>
      <c r="CJ133" s="117">
        <f t="shared" si="88"/>
        <v>956616.36377985601</v>
      </c>
      <c r="CK133" s="117">
        <f t="shared" si="88"/>
        <v>936993.27283489204</v>
      </c>
      <c r="CL133" s="117">
        <f t="shared" si="88"/>
        <v>917372.14419902256</v>
      </c>
      <c r="CM133" s="117">
        <f t="shared" si="88"/>
        <v>897748.07209951128</v>
      </c>
      <c r="CN133" s="117">
        <f t="shared" si="88"/>
        <v>878124</v>
      </c>
    </row>
    <row r="134" spans="1:92" x14ac:dyDescent="0.2">
      <c r="A134" s="6" t="s">
        <v>179</v>
      </c>
      <c r="B134" s="6"/>
      <c r="C134" s="40"/>
      <c r="D134" s="40"/>
      <c r="E134" s="40"/>
      <c r="F134" s="2">
        <v>3</v>
      </c>
      <c r="G134">
        <v>0</v>
      </c>
      <c r="H134" s="6">
        <v>108</v>
      </c>
      <c r="I134" s="2" t="s">
        <v>295</v>
      </c>
      <c r="J134" s="60"/>
      <c r="K134" s="123">
        <v>1688</v>
      </c>
      <c r="L134"/>
      <c r="M134" s="121">
        <v>308</v>
      </c>
      <c r="N134" s="64">
        <f t="shared" si="48"/>
        <v>92.4</v>
      </c>
      <c r="O134" s="64">
        <f t="shared" si="49"/>
        <v>1012.8</v>
      </c>
      <c r="P134" s="64">
        <f t="shared" si="50"/>
        <v>0</v>
      </c>
      <c r="Q134" s="64">
        <f t="shared" si="51"/>
        <v>0</v>
      </c>
      <c r="R134" s="65">
        <f t="shared" si="52"/>
        <v>0.18</v>
      </c>
      <c r="S134" s="65">
        <f t="shared" si="53"/>
        <v>0</v>
      </c>
      <c r="T134" s="64">
        <f t="shared" si="54"/>
        <v>0</v>
      </c>
      <c r="U134" s="64">
        <f t="shared" si="55"/>
        <v>0</v>
      </c>
      <c r="V134" s="124">
        <v>29</v>
      </c>
      <c r="W134" s="64">
        <f t="shared" si="56"/>
        <v>7.25</v>
      </c>
      <c r="X134" s="27">
        <f t="shared" si="57"/>
        <v>92.4</v>
      </c>
      <c r="Y134" s="11">
        <f t="shared" si="58"/>
        <v>1787.65</v>
      </c>
      <c r="Z134" s="61">
        <v>3362515268.6700001</v>
      </c>
      <c r="AA134" s="63">
        <v>12870</v>
      </c>
      <c r="AB134" s="27">
        <f t="shared" si="59"/>
        <v>261267.7</v>
      </c>
      <c r="AC134" s="10">
        <f t="shared" si="60"/>
        <v>0.948268</v>
      </c>
      <c r="AD134" s="63">
        <v>125563</v>
      </c>
      <c r="AE134" s="10">
        <f t="shared" si="61"/>
        <v>0.86386399999999997</v>
      </c>
      <c r="AF134" s="10">
        <f t="shared" si="62"/>
        <v>7.7052999999999996E-2</v>
      </c>
      <c r="AG134" s="66">
        <f t="shared" si="63"/>
        <v>7.7052999999999996E-2</v>
      </c>
      <c r="AH134" s="67">
        <f t="shared" si="64"/>
        <v>0</v>
      </c>
      <c r="AI134" s="68">
        <f t="shared" si="65"/>
        <v>7.7052999999999996E-2</v>
      </c>
      <c r="AJ134">
        <v>0</v>
      </c>
      <c r="AK134">
        <v>0</v>
      </c>
      <c r="AL134" s="26">
        <f t="shared" si="66"/>
        <v>0</v>
      </c>
      <c r="AM134">
        <v>0</v>
      </c>
      <c r="AN134">
        <v>0</v>
      </c>
      <c r="AO134" s="26">
        <f t="shared" si="67"/>
        <v>0</v>
      </c>
      <c r="AP134" s="26">
        <f t="shared" si="68"/>
        <v>1587497</v>
      </c>
      <c r="AQ134" s="26">
        <f t="shared" si="69"/>
        <v>1587497</v>
      </c>
      <c r="AR134" s="69">
        <v>4528763</v>
      </c>
      <c r="AS134" s="69">
        <f t="shared" si="84"/>
        <v>1587497</v>
      </c>
      <c r="AT134" s="63">
        <v>3677011</v>
      </c>
      <c r="AU134" s="26">
        <f t="shared" si="70"/>
        <v>2089514</v>
      </c>
      <c r="AV134" s="70" t="str">
        <f t="shared" si="71"/>
        <v>No</v>
      </c>
      <c r="AW134" s="69">
        <f t="shared" si="72"/>
        <v>0</v>
      </c>
      <c r="AX134" s="71">
        <f t="shared" si="73"/>
        <v>3677011</v>
      </c>
      <c r="AY134" s="72">
        <f t="shared" si="74"/>
        <v>3677011</v>
      </c>
      <c r="AZ134" s="115">
        <f t="shared" si="75"/>
        <v>0</v>
      </c>
      <c r="BA134" s="115"/>
      <c r="BB134" s="115">
        <f t="shared" si="76"/>
        <v>12205.371001184834</v>
      </c>
      <c r="BC134" s="74"/>
      <c r="BD134" s="74"/>
      <c r="BE134" s="74">
        <f t="shared" si="77"/>
        <v>-2089514</v>
      </c>
      <c r="BF134" s="74">
        <f t="shared" si="85"/>
        <v>-2089514</v>
      </c>
      <c r="BG134" s="74">
        <f t="shared" si="85"/>
        <v>-1790922.4493999998</v>
      </c>
      <c r="BH134" s="74">
        <f t="shared" si="85"/>
        <v>-1492375.6770850196</v>
      </c>
      <c r="BI134" s="74">
        <f t="shared" si="85"/>
        <v>-1193900.5416680155</v>
      </c>
      <c r="BJ134" s="74">
        <f t="shared" si="85"/>
        <v>-895425.40625101142</v>
      </c>
      <c r="BK134" s="74">
        <f t="shared" si="85"/>
        <v>-596980.11834754935</v>
      </c>
      <c r="BL134" s="74">
        <f t="shared" si="85"/>
        <v>-298490.05917377467</v>
      </c>
      <c r="BO134" s="116">
        <f t="shared" si="86"/>
        <v>0</v>
      </c>
      <c r="BP134" s="116">
        <f t="shared" si="86"/>
        <v>-298591.55060000002</v>
      </c>
      <c r="BQ134" s="116">
        <f t="shared" si="86"/>
        <v>-298546.77231497993</v>
      </c>
      <c r="BR134" s="116">
        <f t="shared" si="86"/>
        <v>-298475.13541700394</v>
      </c>
      <c r="BS134" s="116">
        <f t="shared" si="86"/>
        <v>-298475.13541700388</v>
      </c>
      <c r="BT134" s="116">
        <f t="shared" si="86"/>
        <v>-298445.28790346207</v>
      </c>
      <c r="BU134" s="116">
        <f t="shared" si="86"/>
        <v>-298490.05917377467</v>
      </c>
      <c r="BV134" s="116">
        <f t="shared" si="86"/>
        <v>-298490.05917377467</v>
      </c>
      <c r="BX134" s="74">
        <f t="shared" si="80"/>
        <v>3677011</v>
      </c>
      <c r="BY134" s="74">
        <f t="shared" si="87"/>
        <v>3378419.4493999998</v>
      </c>
      <c r="BZ134" s="74">
        <f t="shared" si="87"/>
        <v>3079872.6770850196</v>
      </c>
      <c r="CA134" s="74">
        <f t="shared" si="87"/>
        <v>2781397.5416680155</v>
      </c>
      <c r="CB134" s="74">
        <f t="shared" si="87"/>
        <v>2482922.4062510114</v>
      </c>
      <c r="CC134" s="74">
        <f t="shared" si="87"/>
        <v>2184477.1183475493</v>
      </c>
      <c r="CD134" s="74">
        <f t="shared" si="87"/>
        <v>1885987.0591737747</v>
      </c>
      <c r="CE134" s="74">
        <f t="shared" si="87"/>
        <v>1587497</v>
      </c>
      <c r="CG134" s="117">
        <f t="shared" si="82"/>
        <v>3677011</v>
      </c>
      <c r="CH134" s="117">
        <f t="shared" si="88"/>
        <v>3378419.4493999998</v>
      </c>
      <c r="CI134" s="117">
        <f t="shared" si="88"/>
        <v>3079872.6770850196</v>
      </c>
      <c r="CJ134" s="117">
        <f t="shared" si="88"/>
        <v>2781397.5416680155</v>
      </c>
      <c r="CK134" s="117">
        <f t="shared" si="88"/>
        <v>2482922.4062510114</v>
      </c>
      <c r="CL134" s="117">
        <f t="shared" si="88"/>
        <v>2184477.1183475493</v>
      </c>
      <c r="CM134" s="117">
        <f t="shared" si="88"/>
        <v>1885987.0591737747</v>
      </c>
      <c r="CN134" s="117">
        <f t="shared" si="88"/>
        <v>1587497</v>
      </c>
    </row>
    <row r="135" spans="1:92" x14ac:dyDescent="0.2">
      <c r="A135" s="6" t="s">
        <v>194</v>
      </c>
      <c r="B135" s="6"/>
      <c r="C135" s="78">
        <v>1</v>
      </c>
      <c r="D135" s="78">
        <v>1</v>
      </c>
      <c r="E135" s="40"/>
      <c r="F135" s="2">
        <v>9</v>
      </c>
      <c r="G135">
        <v>28</v>
      </c>
      <c r="H135" s="6">
        <v>109</v>
      </c>
      <c r="I135" s="2" t="s">
        <v>296</v>
      </c>
      <c r="J135" s="60"/>
      <c r="K135" s="123">
        <v>1843.3</v>
      </c>
      <c r="L135"/>
      <c r="M135" s="121">
        <v>1017</v>
      </c>
      <c r="N135" s="64">
        <f t="shared" si="48"/>
        <v>305.10000000000002</v>
      </c>
      <c r="O135" s="64">
        <f t="shared" si="49"/>
        <v>1105.98</v>
      </c>
      <c r="P135" s="64">
        <f t="shared" si="50"/>
        <v>0</v>
      </c>
      <c r="Q135" s="64">
        <f t="shared" si="51"/>
        <v>0</v>
      </c>
      <c r="R135" s="65">
        <f t="shared" si="52"/>
        <v>0.55000000000000004</v>
      </c>
      <c r="S135" s="65">
        <f t="shared" si="53"/>
        <v>0</v>
      </c>
      <c r="T135" s="64">
        <f t="shared" si="54"/>
        <v>0</v>
      </c>
      <c r="U135" s="64">
        <f t="shared" si="55"/>
        <v>0</v>
      </c>
      <c r="V135" s="124">
        <v>20</v>
      </c>
      <c r="W135" s="64">
        <f t="shared" si="56"/>
        <v>5</v>
      </c>
      <c r="X135" s="27">
        <f t="shared" si="57"/>
        <v>305.10000000000002</v>
      </c>
      <c r="Y135" s="11">
        <f t="shared" si="58"/>
        <v>2153.4</v>
      </c>
      <c r="Z135" s="61">
        <v>2263418290</v>
      </c>
      <c r="AA135" s="63">
        <v>15079</v>
      </c>
      <c r="AB135" s="27">
        <f t="shared" si="59"/>
        <v>150104</v>
      </c>
      <c r="AC135" s="10">
        <f t="shared" si="60"/>
        <v>0.54480099999999998</v>
      </c>
      <c r="AD135" s="63">
        <v>75631</v>
      </c>
      <c r="AE135" s="10">
        <f t="shared" si="61"/>
        <v>0.52033600000000002</v>
      </c>
      <c r="AF135" s="10">
        <f t="shared" si="62"/>
        <v>0.46253899999999998</v>
      </c>
      <c r="AG135" s="66">
        <f t="shared" si="63"/>
        <v>0.46253899999999998</v>
      </c>
      <c r="AH135" s="67">
        <f t="shared" si="64"/>
        <v>0</v>
      </c>
      <c r="AI135" s="68">
        <f t="shared" si="65"/>
        <v>0.46253899999999998</v>
      </c>
      <c r="AJ135">
        <v>0</v>
      </c>
      <c r="AK135">
        <v>0</v>
      </c>
      <c r="AL135" s="26">
        <f t="shared" si="66"/>
        <v>0</v>
      </c>
      <c r="AM135">
        <v>0</v>
      </c>
      <c r="AN135">
        <v>0</v>
      </c>
      <c r="AO135" s="26">
        <f t="shared" si="67"/>
        <v>0</v>
      </c>
      <c r="AP135" s="26">
        <f t="shared" si="68"/>
        <v>11479263</v>
      </c>
      <c r="AQ135" s="26">
        <f t="shared" si="69"/>
        <v>11479263</v>
      </c>
      <c r="AR135" s="69">
        <v>15364444</v>
      </c>
      <c r="AS135" s="69">
        <f t="shared" si="84"/>
        <v>15364444</v>
      </c>
      <c r="AT135" s="63">
        <v>15364444</v>
      </c>
      <c r="AU135" s="26">
        <f t="shared" si="70"/>
        <v>3885181</v>
      </c>
      <c r="AV135" s="70" t="str">
        <f t="shared" si="71"/>
        <v>No</v>
      </c>
      <c r="AW135" s="69">
        <f t="shared" si="72"/>
        <v>0</v>
      </c>
      <c r="AX135" s="71">
        <f t="shared" si="73"/>
        <v>15364444</v>
      </c>
      <c r="AY135" s="72">
        <f t="shared" si="74"/>
        <v>15364444</v>
      </c>
      <c r="AZ135" s="115">
        <f t="shared" si="75"/>
        <v>0</v>
      </c>
      <c r="BA135" s="115"/>
      <c r="BB135" s="115">
        <f t="shared" si="76"/>
        <v>13463.861010144848</v>
      </c>
      <c r="BC135" s="74"/>
      <c r="BD135" s="74"/>
      <c r="BE135" s="74">
        <f t="shared" si="77"/>
        <v>-3885181</v>
      </c>
      <c r="BF135" s="74">
        <f t="shared" si="85"/>
        <v>-3885181</v>
      </c>
      <c r="BG135" s="74">
        <f t="shared" si="85"/>
        <v>-3885181</v>
      </c>
      <c r="BH135" s="74">
        <f t="shared" si="85"/>
        <v>-3885181</v>
      </c>
      <c r="BI135" s="74">
        <f t="shared" si="85"/>
        <v>-3885181</v>
      </c>
      <c r="BJ135" s="74">
        <f t="shared" si="85"/>
        <v>-3885181</v>
      </c>
      <c r="BK135" s="74">
        <f t="shared" si="85"/>
        <v>-3885181</v>
      </c>
      <c r="BL135" s="74">
        <f t="shared" si="85"/>
        <v>-3885181</v>
      </c>
      <c r="BO135" s="116">
        <f t="shared" si="86"/>
        <v>0</v>
      </c>
      <c r="BP135" s="116">
        <f t="shared" si="86"/>
        <v>-555192.36490000004</v>
      </c>
      <c r="BQ135" s="116">
        <f t="shared" si="86"/>
        <v>-647659.6727</v>
      </c>
      <c r="BR135" s="116">
        <f t="shared" si="86"/>
        <v>-777036.20000000007</v>
      </c>
      <c r="BS135" s="116">
        <f t="shared" si="86"/>
        <v>-971295.25</v>
      </c>
      <c r="BT135" s="116">
        <f t="shared" si="86"/>
        <v>-1294930.8273</v>
      </c>
      <c r="BU135" s="116">
        <f t="shared" si="86"/>
        <v>-1942590.5</v>
      </c>
      <c r="BV135" s="116">
        <f t="shared" si="86"/>
        <v>-3885181</v>
      </c>
      <c r="BX135" s="74">
        <f t="shared" si="80"/>
        <v>15364444</v>
      </c>
      <c r="BY135" s="74">
        <f t="shared" si="87"/>
        <v>14809251.6351</v>
      </c>
      <c r="BZ135" s="74">
        <f t="shared" si="87"/>
        <v>14716784.327300001</v>
      </c>
      <c r="CA135" s="74">
        <f t="shared" si="87"/>
        <v>14587407.800000001</v>
      </c>
      <c r="CB135" s="74">
        <f t="shared" si="87"/>
        <v>14393148.75</v>
      </c>
      <c r="CC135" s="74">
        <f t="shared" si="87"/>
        <v>14069513.172699999</v>
      </c>
      <c r="CD135" s="74">
        <f t="shared" si="87"/>
        <v>13421853.5</v>
      </c>
      <c r="CE135" s="74">
        <f t="shared" si="87"/>
        <v>11479263</v>
      </c>
      <c r="CG135" s="117">
        <f t="shared" si="82"/>
        <v>15364444</v>
      </c>
      <c r="CH135" s="117">
        <f t="shared" si="88"/>
        <v>15364444</v>
      </c>
      <c r="CI135" s="117">
        <f t="shared" si="88"/>
        <v>15364444</v>
      </c>
      <c r="CJ135" s="117">
        <f t="shared" si="88"/>
        <v>15364444</v>
      </c>
      <c r="CK135" s="117">
        <f t="shared" si="88"/>
        <v>15364444</v>
      </c>
      <c r="CL135" s="117">
        <f t="shared" si="88"/>
        <v>15364444</v>
      </c>
      <c r="CM135" s="117">
        <f t="shared" si="88"/>
        <v>15364444</v>
      </c>
      <c r="CN135" s="117">
        <f t="shared" si="88"/>
        <v>15364444</v>
      </c>
    </row>
    <row r="136" spans="1:92" x14ac:dyDescent="0.2">
      <c r="A136" s="6" t="s">
        <v>207</v>
      </c>
      <c r="B136" s="6"/>
      <c r="C136" s="40"/>
      <c r="D136" s="40"/>
      <c r="E136" s="40"/>
      <c r="F136" s="2">
        <v>8</v>
      </c>
      <c r="G136">
        <v>33</v>
      </c>
      <c r="H136" s="6">
        <v>110</v>
      </c>
      <c r="I136" s="2" t="s">
        <v>297</v>
      </c>
      <c r="J136" s="60"/>
      <c r="K136" s="123">
        <v>2233.9</v>
      </c>
      <c r="L136"/>
      <c r="M136" s="121">
        <v>916</v>
      </c>
      <c r="N136" s="64">
        <f t="shared" si="48"/>
        <v>274.8</v>
      </c>
      <c r="O136" s="64">
        <f t="shared" si="49"/>
        <v>1340.34</v>
      </c>
      <c r="P136" s="64">
        <f t="shared" si="50"/>
        <v>0</v>
      </c>
      <c r="Q136" s="64">
        <f t="shared" si="51"/>
        <v>0</v>
      </c>
      <c r="R136" s="65">
        <f t="shared" si="52"/>
        <v>0.41</v>
      </c>
      <c r="S136" s="65">
        <f t="shared" si="53"/>
        <v>0</v>
      </c>
      <c r="T136" s="64">
        <f t="shared" si="54"/>
        <v>0</v>
      </c>
      <c r="U136" s="64">
        <f t="shared" si="55"/>
        <v>0</v>
      </c>
      <c r="V136" s="124">
        <v>161</v>
      </c>
      <c r="W136" s="64">
        <f t="shared" si="56"/>
        <v>40.25</v>
      </c>
      <c r="X136" s="27">
        <f t="shared" si="57"/>
        <v>274.8</v>
      </c>
      <c r="Y136" s="11">
        <f t="shared" si="58"/>
        <v>2548.9500000000003</v>
      </c>
      <c r="Z136" s="61">
        <v>2824212526</v>
      </c>
      <c r="AA136" s="63">
        <v>17468</v>
      </c>
      <c r="AB136" s="27">
        <f t="shared" si="59"/>
        <v>161679.21</v>
      </c>
      <c r="AC136" s="10">
        <f t="shared" si="60"/>
        <v>0.58681300000000003</v>
      </c>
      <c r="AD136" s="63">
        <v>81920</v>
      </c>
      <c r="AE136" s="10">
        <f t="shared" si="61"/>
        <v>0.56360299999999997</v>
      </c>
      <c r="AF136" s="10">
        <f t="shared" si="62"/>
        <v>0.42015000000000002</v>
      </c>
      <c r="AG136" s="66">
        <f t="shared" si="63"/>
        <v>0.42015000000000002</v>
      </c>
      <c r="AH136" s="67">
        <f t="shared" si="64"/>
        <v>0</v>
      </c>
      <c r="AI136" s="68">
        <f t="shared" si="65"/>
        <v>0.42015000000000002</v>
      </c>
      <c r="AJ136">
        <v>0</v>
      </c>
      <c r="AK136">
        <v>0</v>
      </c>
      <c r="AL136" s="26">
        <f t="shared" si="66"/>
        <v>0</v>
      </c>
      <c r="AM136">
        <v>0</v>
      </c>
      <c r="AN136">
        <v>0</v>
      </c>
      <c r="AO136" s="26">
        <f t="shared" si="67"/>
        <v>0</v>
      </c>
      <c r="AP136" s="26">
        <f t="shared" si="68"/>
        <v>12342599</v>
      </c>
      <c r="AQ136" s="26">
        <f t="shared" si="69"/>
        <v>12342599</v>
      </c>
      <c r="AR136" s="69">
        <v>10272197</v>
      </c>
      <c r="AS136" s="69">
        <f t="shared" si="84"/>
        <v>12342599</v>
      </c>
      <c r="AT136" s="63">
        <v>12740359</v>
      </c>
      <c r="AU136" s="26">
        <f t="shared" si="70"/>
        <v>397760</v>
      </c>
      <c r="AV136" s="70" t="str">
        <f t="shared" si="71"/>
        <v>No</v>
      </c>
      <c r="AW136" s="69">
        <f t="shared" si="72"/>
        <v>0</v>
      </c>
      <c r="AX136" s="71">
        <f t="shared" si="73"/>
        <v>12740359</v>
      </c>
      <c r="AY136" s="72">
        <f t="shared" si="74"/>
        <v>12740359</v>
      </c>
      <c r="AZ136" s="115">
        <f t="shared" si="75"/>
        <v>0</v>
      </c>
      <c r="BA136" s="115"/>
      <c r="BB136" s="115">
        <f t="shared" si="76"/>
        <v>13150.386655624694</v>
      </c>
      <c r="BC136" s="74"/>
      <c r="BD136" s="74"/>
      <c r="BE136" s="74">
        <f t="shared" si="77"/>
        <v>-397760</v>
      </c>
      <c r="BF136" s="74">
        <f t="shared" si="85"/>
        <v>-397760</v>
      </c>
      <c r="BG136" s="74">
        <f t="shared" si="85"/>
        <v>-340920.09600000083</v>
      </c>
      <c r="BH136" s="74">
        <f t="shared" si="85"/>
        <v>-284088.71599679999</v>
      </c>
      <c r="BI136" s="74">
        <f t="shared" si="85"/>
        <v>-227270.97279744036</v>
      </c>
      <c r="BJ136" s="74">
        <f t="shared" si="85"/>
        <v>-170453.22959808074</v>
      </c>
      <c r="BK136" s="74">
        <f t="shared" si="85"/>
        <v>-113641.16817304119</v>
      </c>
      <c r="BL136" s="74">
        <f t="shared" si="85"/>
        <v>-56820.584086520597</v>
      </c>
      <c r="BO136" s="116">
        <f t="shared" si="86"/>
        <v>0</v>
      </c>
      <c r="BP136" s="116">
        <f t="shared" si="86"/>
        <v>-56839.904000000002</v>
      </c>
      <c r="BQ136" s="116">
        <f t="shared" si="86"/>
        <v>-56831.380003200138</v>
      </c>
      <c r="BR136" s="116">
        <f t="shared" si="86"/>
        <v>-56817.743199360004</v>
      </c>
      <c r="BS136" s="116">
        <f t="shared" si="86"/>
        <v>-56817.743199360091</v>
      </c>
      <c r="BT136" s="116">
        <f t="shared" si="86"/>
        <v>-56812.061425040309</v>
      </c>
      <c r="BU136" s="116">
        <f t="shared" si="86"/>
        <v>-56820.584086520597</v>
      </c>
      <c r="BV136" s="116">
        <f t="shared" si="86"/>
        <v>-56820.584086520597</v>
      </c>
      <c r="BX136" s="74">
        <f t="shared" si="80"/>
        <v>12740359</v>
      </c>
      <c r="BY136" s="74">
        <f t="shared" si="87"/>
        <v>12683519.096000001</v>
      </c>
      <c r="BZ136" s="74">
        <f t="shared" si="87"/>
        <v>12626687.7159968</v>
      </c>
      <c r="CA136" s="74">
        <f t="shared" si="87"/>
        <v>12569869.97279744</v>
      </c>
      <c r="CB136" s="74">
        <f t="shared" si="87"/>
        <v>12513052.229598081</v>
      </c>
      <c r="CC136" s="74">
        <f t="shared" si="87"/>
        <v>12456240.168173041</v>
      </c>
      <c r="CD136" s="74">
        <f t="shared" si="87"/>
        <v>12399419.584086521</v>
      </c>
      <c r="CE136" s="74">
        <f t="shared" si="87"/>
        <v>12342599</v>
      </c>
      <c r="CG136" s="117">
        <f t="shared" si="82"/>
        <v>12740359</v>
      </c>
      <c r="CH136" s="117">
        <f t="shared" si="88"/>
        <v>12683519.096000001</v>
      </c>
      <c r="CI136" s="117">
        <f t="shared" si="88"/>
        <v>12626687.7159968</v>
      </c>
      <c r="CJ136" s="117">
        <f t="shared" si="88"/>
        <v>12569869.97279744</v>
      </c>
      <c r="CK136" s="117">
        <f t="shared" si="88"/>
        <v>12513052.229598081</v>
      </c>
      <c r="CL136" s="117">
        <f t="shared" si="88"/>
        <v>12456240.168173041</v>
      </c>
      <c r="CM136" s="117">
        <f t="shared" si="88"/>
        <v>12399419.584086521</v>
      </c>
      <c r="CN136" s="117">
        <f t="shared" si="88"/>
        <v>12342599</v>
      </c>
    </row>
    <row r="137" spans="1:92" x14ac:dyDescent="0.2">
      <c r="A137" s="6" t="s">
        <v>207</v>
      </c>
      <c r="B137" s="6"/>
      <c r="C137" s="40"/>
      <c r="D137" s="40"/>
      <c r="E137" s="40"/>
      <c r="F137" s="2">
        <v>8</v>
      </c>
      <c r="G137">
        <v>17</v>
      </c>
      <c r="H137" s="6">
        <v>111</v>
      </c>
      <c r="I137" s="2" t="s">
        <v>298</v>
      </c>
      <c r="J137" s="60"/>
      <c r="K137" s="123">
        <v>1355.7</v>
      </c>
      <c r="L137"/>
      <c r="M137" s="121">
        <v>683</v>
      </c>
      <c r="N137" s="64">
        <f t="shared" si="48"/>
        <v>204.9</v>
      </c>
      <c r="O137" s="64">
        <f t="shared" si="49"/>
        <v>813.42</v>
      </c>
      <c r="P137" s="64">
        <f t="shared" si="50"/>
        <v>0</v>
      </c>
      <c r="Q137" s="64">
        <f t="shared" si="51"/>
        <v>0</v>
      </c>
      <c r="R137" s="65">
        <f t="shared" si="52"/>
        <v>0.5</v>
      </c>
      <c r="S137" s="65">
        <f t="shared" si="53"/>
        <v>0</v>
      </c>
      <c r="T137" s="64">
        <f t="shared" si="54"/>
        <v>0</v>
      </c>
      <c r="U137" s="64">
        <f t="shared" si="55"/>
        <v>0</v>
      </c>
      <c r="V137" s="124">
        <v>52</v>
      </c>
      <c r="W137" s="64">
        <f t="shared" si="56"/>
        <v>13</v>
      </c>
      <c r="X137" s="27">
        <f t="shared" si="57"/>
        <v>204.9</v>
      </c>
      <c r="Y137" s="11">
        <f t="shared" si="58"/>
        <v>1573.6000000000001</v>
      </c>
      <c r="Z137" s="61">
        <v>1576783773.3299999</v>
      </c>
      <c r="AA137" s="63">
        <v>11715</v>
      </c>
      <c r="AB137" s="27">
        <f t="shared" si="59"/>
        <v>134595.29</v>
      </c>
      <c r="AC137" s="10">
        <f t="shared" si="60"/>
        <v>0.488512</v>
      </c>
      <c r="AD137" s="63">
        <v>99797</v>
      </c>
      <c r="AE137" s="10">
        <f t="shared" si="61"/>
        <v>0.68659599999999998</v>
      </c>
      <c r="AF137" s="10">
        <f t="shared" si="62"/>
        <v>0.45206299999999999</v>
      </c>
      <c r="AG137" s="66">
        <f t="shared" si="63"/>
        <v>0.45206299999999999</v>
      </c>
      <c r="AH137" s="67">
        <f t="shared" si="64"/>
        <v>0.03</v>
      </c>
      <c r="AI137" s="68">
        <f t="shared" si="65"/>
        <v>0.48206300000000002</v>
      </c>
      <c r="AJ137">
        <v>0</v>
      </c>
      <c r="AK137">
        <v>0</v>
      </c>
      <c r="AL137" s="26">
        <f t="shared" si="66"/>
        <v>0</v>
      </c>
      <c r="AM137">
        <v>0</v>
      </c>
      <c r="AN137">
        <v>0</v>
      </c>
      <c r="AO137" s="26">
        <f t="shared" si="67"/>
        <v>0</v>
      </c>
      <c r="AP137" s="26">
        <f t="shared" si="68"/>
        <v>8742569</v>
      </c>
      <c r="AQ137" s="26">
        <f t="shared" si="69"/>
        <v>8742569</v>
      </c>
      <c r="AR137" s="69">
        <v>9761632</v>
      </c>
      <c r="AS137" s="69">
        <f t="shared" si="84"/>
        <v>8742569</v>
      </c>
      <c r="AT137" s="63">
        <v>9802121</v>
      </c>
      <c r="AU137" s="26">
        <f t="shared" si="70"/>
        <v>1059552</v>
      </c>
      <c r="AV137" s="70" t="str">
        <f t="shared" si="71"/>
        <v>No</v>
      </c>
      <c r="AW137" s="69">
        <f t="shared" si="72"/>
        <v>0</v>
      </c>
      <c r="AX137" s="71">
        <f t="shared" si="73"/>
        <v>9802121</v>
      </c>
      <c r="AY137" s="72">
        <f t="shared" si="74"/>
        <v>9802121</v>
      </c>
      <c r="AZ137" s="115">
        <f t="shared" si="75"/>
        <v>0</v>
      </c>
      <c r="BA137" s="115"/>
      <c r="BB137" s="115">
        <f t="shared" si="76"/>
        <v>13377.399129600944</v>
      </c>
      <c r="BC137" s="74"/>
      <c r="BD137" s="74"/>
      <c r="BE137" s="74">
        <f t="shared" si="77"/>
        <v>-1059552</v>
      </c>
      <c r="BF137" s="74">
        <f t="shared" si="85"/>
        <v>-1059552</v>
      </c>
      <c r="BG137" s="74">
        <f t="shared" si="85"/>
        <v>-908142.01920000091</v>
      </c>
      <c r="BH137" s="74">
        <f t="shared" si="85"/>
        <v>-756754.74459936097</v>
      </c>
      <c r="BI137" s="74">
        <f t="shared" si="85"/>
        <v>-605403.79567948915</v>
      </c>
      <c r="BJ137" s="74">
        <f t="shared" si="85"/>
        <v>-454052.84675961733</v>
      </c>
      <c r="BK137" s="74">
        <f t="shared" si="85"/>
        <v>-302717.03293463774</v>
      </c>
      <c r="BL137" s="74">
        <f t="shared" si="85"/>
        <v>-151358.51646731794</v>
      </c>
      <c r="BO137" s="116">
        <f t="shared" si="86"/>
        <v>0</v>
      </c>
      <c r="BP137" s="116">
        <f t="shared" si="86"/>
        <v>-151409.98079999999</v>
      </c>
      <c r="BQ137" s="116">
        <f t="shared" si="86"/>
        <v>-151387.27460064014</v>
      </c>
      <c r="BR137" s="116">
        <f t="shared" si="86"/>
        <v>-151350.9489198722</v>
      </c>
      <c r="BS137" s="116">
        <f t="shared" si="86"/>
        <v>-151350.94891987229</v>
      </c>
      <c r="BT137" s="116">
        <f t="shared" si="86"/>
        <v>-151335.81382498046</v>
      </c>
      <c r="BU137" s="116">
        <f t="shared" si="86"/>
        <v>-151358.51646731887</v>
      </c>
      <c r="BV137" s="116">
        <f t="shared" si="86"/>
        <v>-151358.51646731794</v>
      </c>
      <c r="BX137" s="74">
        <f t="shared" si="80"/>
        <v>9802121</v>
      </c>
      <c r="BY137" s="74">
        <f t="shared" si="87"/>
        <v>9650711.0192000009</v>
      </c>
      <c r="BZ137" s="74">
        <f t="shared" si="87"/>
        <v>9499323.744599361</v>
      </c>
      <c r="CA137" s="74">
        <f t="shared" si="87"/>
        <v>9347972.7956794892</v>
      </c>
      <c r="CB137" s="74">
        <f t="shared" si="87"/>
        <v>9196621.8467596173</v>
      </c>
      <c r="CC137" s="74">
        <f t="shared" si="87"/>
        <v>9045286.0329346377</v>
      </c>
      <c r="CD137" s="74">
        <f t="shared" si="87"/>
        <v>8893927.5164673179</v>
      </c>
      <c r="CE137" s="74">
        <f t="shared" si="87"/>
        <v>8742569</v>
      </c>
      <c r="CG137" s="117">
        <f t="shared" si="82"/>
        <v>9802121</v>
      </c>
      <c r="CH137" s="117">
        <f t="shared" si="88"/>
        <v>9650711.0192000009</v>
      </c>
      <c r="CI137" s="117">
        <f t="shared" si="88"/>
        <v>9499323.744599361</v>
      </c>
      <c r="CJ137" s="117">
        <f t="shared" si="88"/>
        <v>9347972.7956794892</v>
      </c>
      <c r="CK137" s="117">
        <f t="shared" si="88"/>
        <v>9196621.8467596173</v>
      </c>
      <c r="CL137" s="117">
        <f t="shared" si="88"/>
        <v>9045286.0329346377</v>
      </c>
      <c r="CM137" s="117">
        <f t="shared" si="88"/>
        <v>8893927.5164673179</v>
      </c>
      <c r="CN137" s="117">
        <f t="shared" si="88"/>
        <v>8742569</v>
      </c>
    </row>
    <row r="138" spans="1:92" x14ac:dyDescent="0.2">
      <c r="A138" s="6" t="s">
        <v>179</v>
      </c>
      <c r="B138" s="6"/>
      <c r="C138" s="40"/>
      <c r="D138" s="40"/>
      <c r="E138" s="40"/>
      <c r="F138" s="2">
        <v>8</v>
      </c>
      <c r="G138">
        <v>0</v>
      </c>
      <c r="H138" s="6">
        <v>112</v>
      </c>
      <c r="I138" s="2" t="s">
        <v>299</v>
      </c>
      <c r="J138" s="60"/>
      <c r="K138" s="123">
        <v>512.33000000000004</v>
      </c>
      <c r="L138"/>
      <c r="M138" s="121">
        <v>86</v>
      </c>
      <c r="N138" s="64">
        <f t="shared" si="48"/>
        <v>25.8</v>
      </c>
      <c r="O138" s="64">
        <f t="shared" si="49"/>
        <v>307.39999999999998</v>
      </c>
      <c r="P138" s="64">
        <f t="shared" si="50"/>
        <v>0</v>
      </c>
      <c r="Q138" s="64">
        <f t="shared" si="51"/>
        <v>0</v>
      </c>
      <c r="R138" s="65">
        <f t="shared" si="52"/>
        <v>0.17</v>
      </c>
      <c r="S138" s="65">
        <f t="shared" si="53"/>
        <v>0</v>
      </c>
      <c r="T138" s="64">
        <f t="shared" si="54"/>
        <v>0</v>
      </c>
      <c r="U138" s="64">
        <f t="shared" si="55"/>
        <v>0</v>
      </c>
      <c r="V138" s="124">
        <v>6</v>
      </c>
      <c r="W138" s="64">
        <f t="shared" si="56"/>
        <v>1.5</v>
      </c>
      <c r="X138" s="27">
        <f t="shared" si="57"/>
        <v>25.8</v>
      </c>
      <c r="Y138" s="11">
        <f t="shared" si="58"/>
        <v>539.63</v>
      </c>
      <c r="Z138" s="61">
        <v>862614660</v>
      </c>
      <c r="AA138" s="63">
        <v>4294</v>
      </c>
      <c r="AB138" s="27">
        <f t="shared" si="59"/>
        <v>200888.37</v>
      </c>
      <c r="AC138" s="10">
        <f t="shared" si="60"/>
        <v>0.72912200000000005</v>
      </c>
      <c r="AD138" s="63">
        <v>105642</v>
      </c>
      <c r="AE138" s="10">
        <f t="shared" si="61"/>
        <v>0.72680900000000004</v>
      </c>
      <c r="AF138" s="10">
        <f t="shared" si="62"/>
        <v>0.27157199999999998</v>
      </c>
      <c r="AG138" s="66">
        <f t="shared" si="63"/>
        <v>0.27157199999999998</v>
      </c>
      <c r="AH138" s="67">
        <f t="shared" si="64"/>
        <v>0</v>
      </c>
      <c r="AI138" s="68">
        <f t="shared" si="65"/>
        <v>0.27157199999999998</v>
      </c>
      <c r="AJ138">
        <v>0</v>
      </c>
      <c r="AK138">
        <v>0</v>
      </c>
      <c r="AL138" s="26">
        <f t="shared" si="66"/>
        <v>0</v>
      </c>
      <c r="AM138">
        <v>146</v>
      </c>
      <c r="AN138">
        <v>4</v>
      </c>
      <c r="AO138" s="26">
        <f t="shared" si="67"/>
        <v>58400</v>
      </c>
      <c r="AP138" s="26">
        <f t="shared" si="68"/>
        <v>1688970</v>
      </c>
      <c r="AQ138" s="26">
        <f t="shared" si="69"/>
        <v>1747370</v>
      </c>
      <c r="AR138" s="69">
        <v>3073015</v>
      </c>
      <c r="AS138" s="69">
        <f t="shared" si="84"/>
        <v>1747370</v>
      </c>
      <c r="AT138" s="63">
        <v>2670987</v>
      </c>
      <c r="AU138" s="26">
        <f t="shared" si="70"/>
        <v>923617</v>
      </c>
      <c r="AV138" s="70" t="str">
        <f t="shared" si="71"/>
        <v>No</v>
      </c>
      <c r="AW138" s="69">
        <f t="shared" si="72"/>
        <v>0</v>
      </c>
      <c r="AX138" s="71">
        <f t="shared" si="73"/>
        <v>2670987</v>
      </c>
      <c r="AY138" s="72">
        <f t="shared" si="74"/>
        <v>2670987</v>
      </c>
      <c r="AZ138" s="115">
        <f t="shared" si="75"/>
        <v>0</v>
      </c>
      <c r="BA138" s="115"/>
      <c r="BB138" s="115">
        <f t="shared" si="76"/>
        <v>12139.12078152753</v>
      </c>
      <c r="BC138" s="74"/>
      <c r="BD138" s="74"/>
      <c r="BE138" s="74">
        <f t="shared" si="77"/>
        <v>-923617</v>
      </c>
      <c r="BF138" s="74">
        <f t="shared" si="85"/>
        <v>-923617</v>
      </c>
      <c r="BG138" s="74">
        <f t="shared" si="85"/>
        <v>-791632.1307000001</v>
      </c>
      <c r="BH138" s="74">
        <f t="shared" si="85"/>
        <v>-659667.05451231031</v>
      </c>
      <c r="BI138" s="74">
        <f t="shared" si="85"/>
        <v>-527733.64360984834</v>
      </c>
      <c r="BJ138" s="74">
        <f t="shared" si="85"/>
        <v>-395800.23270738637</v>
      </c>
      <c r="BK138" s="74">
        <f t="shared" si="85"/>
        <v>-263880.01514601451</v>
      </c>
      <c r="BL138" s="74">
        <f t="shared" si="85"/>
        <v>-131940.00757300714</v>
      </c>
      <c r="BO138" s="116">
        <f t="shared" si="86"/>
        <v>0</v>
      </c>
      <c r="BP138" s="116">
        <f t="shared" si="86"/>
        <v>-131984.86929999999</v>
      </c>
      <c r="BQ138" s="116">
        <f t="shared" si="86"/>
        <v>-131965.07618768999</v>
      </c>
      <c r="BR138" s="116">
        <f t="shared" si="86"/>
        <v>-131933.41090246206</v>
      </c>
      <c r="BS138" s="116">
        <f t="shared" si="86"/>
        <v>-131933.41090246208</v>
      </c>
      <c r="BT138" s="116">
        <f t="shared" si="86"/>
        <v>-131920.21756137186</v>
      </c>
      <c r="BU138" s="116">
        <f t="shared" si="86"/>
        <v>-131940.00757300726</v>
      </c>
      <c r="BV138" s="116">
        <f t="shared" si="86"/>
        <v>-131940.00757300714</v>
      </c>
      <c r="BX138" s="74">
        <f t="shared" si="80"/>
        <v>2670987</v>
      </c>
      <c r="BY138" s="74">
        <f t="shared" si="87"/>
        <v>2539002.1307000001</v>
      </c>
      <c r="BZ138" s="74">
        <f t="shared" si="87"/>
        <v>2407037.0545123103</v>
      </c>
      <c r="CA138" s="74">
        <f t="shared" si="87"/>
        <v>2275103.6436098483</v>
      </c>
      <c r="CB138" s="74">
        <f t="shared" si="87"/>
        <v>2143170.2327073864</v>
      </c>
      <c r="CC138" s="74">
        <f t="shared" si="87"/>
        <v>2011250.0151460145</v>
      </c>
      <c r="CD138" s="74">
        <f t="shared" si="87"/>
        <v>1879310.0075730071</v>
      </c>
      <c r="CE138" s="74">
        <f t="shared" si="87"/>
        <v>1747370</v>
      </c>
      <c r="CG138" s="117">
        <f t="shared" si="82"/>
        <v>2670987</v>
      </c>
      <c r="CH138" s="117">
        <f t="shared" si="88"/>
        <v>2539002.1307000001</v>
      </c>
      <c r="CI138" s="117">
        <f t="shared" si="88"/>
        <v>2407037.0545123103</v>
      </c>
      <c r="CJ138" s="117">
        <f t="shared" si="88"/>
        <v>2275103.6436098483</v>
      </c>
      <c r="CK138" s="117">
        <f t="shared" si="88"/>
        <v>2143170.2327073864</v>
      </c>
      <c r="CL138" s="117">
        <f t="shared" si="88"/>
        <v>2011250.0151460145</v>
      </c>
      <c r="CM138" s="117">
        <f t="shared" si="88"/>
        <v>1879310.0075730071</v>
      </c>
      <c r="CN138" s="117">
        <f t="shared" si="88"/>
        <v>1747370</v>
      </c>
    </row>
    <row r="139" spans="1:92" x14ac:dyDescent="0.2">
      <c r="A139" s="6" t="s">
        <v>183</v>
      </c>
      <c r="B139" s="6"/>
      <c r="C139" s="40"/>
      <c r="D139" s="40"/>
      <c r="E139" s="40"/>
      <c r="F139" s="2">
        <v>6</v>
      </c>
      <c r="G139">
        <v>40</v>
      </c>
      <c r="H139" s="6">
        <v>113</v>
      </c>
      <c r="I139" s="2" t="s">
        <v>300</v>
      </c>
      <c r="J139" s="60"/>
      <c r="K139" s="123">
        <v>1248.73</v>
      </c>
      <c r="L139"/>
      <c r="M139" s="121">
        <v>320</v>
      </c>
      <c r="N139" s="64">
        <f t="shared" si="48"/>
        <v>96</v>
      </c>
      <c r="O139" s="64">
        <f t="shared" si="49"/>
        <v>749.24</v>
      </c>
      <c r="P139" s="64">
        <f t="shared" si="50"/>
        <v>0</v>
      </c>
      <c r="Q139" s="64">
        <f t="shared" si="51"/>
        <v>0</v>
      </c>
      <c r="R139" s="65">
        <f t="shared" si="52"/>
        <v>0.26</v>
      </c>
      <c r="S139" s="65">
        <f t="shared" si="53"/>
        <v>0</v>
      </c>
      <c r="T139" s="64">
        <f t="shared" si="54"/>
        <v>0</v>
      </c>
      <c r="U139" s="64">
        <f t="shared" si="55"/>
        <v>0</v>
      </c>
      <c r="V139" s="124">
        <v>39</v>
      </c>
      <c r="W139" s="64">
        <f t="shared" si="56"/>
        <v>9.75</v>
      </c>
      <c r="X139" s="27">
        <f t="shared" si="57"/>
        <v>96</v>
      </c>
      <c r="Y139" s="11">
        <f t="shared" si="58"/>
        <v>1354.48</v>
      </c>
      <c r="Z139" s="61">
        <v>1643148434</v>
      </c>
      <c r="AA139" s="63">
        <v>9421</v>
      </c>
      <c r="AB139" s="27">
        <f t="shared" si="59"/>
        <v>174413.38</v>
      </c>
      <c r="AC139" s="10">
        <f t="shared" si="60"/>
        <v>0.63303100000000001</v>
      </c>
      <c r="AD139" s="63">
        <v>118955</v>
      </c>
      <c r="AE139" s="10">
        <f t="shared" si="61"/>
        <v>0.81840100000000005</v>
      </c>
      <c r="AF139" s="10">
        <f t="shared" si="62"/>
        <v>0.31135800000000002</v>
      </c>
      <c r="AG139" s="66">
        <f t="shared" si="63"/>
        <v>0.31135800000000002</v>
      </c>
      <c r="AH139" s="67">
        <f t="shared" si="64"/>
        <v>0</v>
      </c>
      <c r="AI139" s="68">
        <f t="shared" si="65"/>
        <v>0.31135800000000002</v>
      </c>
      <c r="AJ139">
        <v>0</v>
      </c>
      <c r="AK139">
        <v>0</v>
      </c>
      <c r="AL139" s="26">
        <f t="shared" si="66"/>
        <v>0</v>
      </c>
      <c r="AM139">
        <v>0</v>
      </c>
      <c r="AN139">
        <v>0</v>
      </c>
      <c r="AO139" s="26">
        <f t="shared" si="67"/>
        <v>0</v>
      </c>
      <c r="AP139" s="26">
        <f t="shared" si="68"/>
        <v>4860417</v>
      </c>
      <c r="AQ139" s="26">
        <f t="shared" si="69"/>
        <v>4860417</v>
      </c>
      <c r="AR139" s="69">
        <v>4363751</v>
      </c>
      <c r="AS139" s="69">
        <f t="shared" si="84"/>
        <v>4860417</v>
      </c>
      <c r="AT139" s="63">
        <v>4979837</v>
      </c>
      <c r="AU139" s="26">
        <f t="shared" si="70"/>
        <v>119420</v>
      </c>
      <c r="AV139" s="70" t="str">
        <f t="shared" si="71"/>
        <v>No</v>
      </c>
      <c r="AW139" s="69">
        <f t="shared" si="72"/>
        <v>0</v>
      </c>
      <c r="AX139" s="71">
        <f t="shared" si="73"/>
        <v>4979837</v>
      </c>
      <c r="AY139" s="72">
        <f t="shared" si="74"/>
        <v>4979837</v>
      </c>
      <c r="AZ139" s="115">
        <f t="shared" si="75"/>
        <v>0</v>
      </c>
      <c r="BA139" s="115"/>
      <c r="BB139" s="115">
        <f t="shared" si="76"/>
        <v>12501.006622728692</v>
      </c>
      <c r="BC139" s="74"/>
      <c r="BD139" s="74"/>
      <c r="BE139" s="74">
        <f t="shared" si="77"/>
        <v>-119420</v>
      </c>
      <c r="BF139" s="74">
        <f t="shared" si="85"/>
        <v>-119420</v>
      </c>
      <c r="BG139" s="74">
        <f t="shared" si="85"/>
        <v>-102354.88200000022</v>
      </c>
      <c r="BH139" s="74">
        <f t="shared" si="85"/>
        <v>-85292.323170600459</v>
      </c>
      <c r="BI139" s="74">
        <f t="shared" si="85"/>
        <v>-68233.858536479995</v>
      </c>
      <c r="BJ139" s="74">
        <f t="shared" si="85"/>
        <v>-51175.39390235953</v>
      </c>
      <c r="BK139" s="74">
        <f t="shared" si="85"/>
        <v>-34118.635114703327</v>
      </c>
      <c r="BL139" s="74">
        <f t="shared" si="85"/>
        <v>-17059.317557351664</v>
      </c>
      <c r="BO139" s="116">
        <f t="shared" si="86"/>
        <v>0</v>
      </c>
      <c r="BP139" s="116">
        <f t="shared" si="86"/>
        <v>-17065.117999999999</v>
      </c>
      <c r="BQ139" s="116">
        <f t="shared" si="86"/>
        <v>-17062.558829400034</v>
      </c>
      <c r="BR139" s="116">
        <f t="shared" si="86"/>
        <v>-17058.464634120093</v>
      </c>
      <c r="BS139" s="116">
        <f t="shared" si="86"/>
        <v>-17058.464634119999</v>
      </c>
      <c r="BT139" s="116">
        <f t="shared" si="86"/>
        <v>-17056.758787656432</v>
      </c>
      <c r="BU139" s="116">
        <f t="shared" si="86"/>
        <v>-17059.317557351664</v>
      </c>
      <c r="BV139" s="116">
        <f t="shared" si="86"/>
        <v>-17059.317557351664</v>
      </c>
      <c r="BX139" s="74">
        <f t="shared" si="80"/>
        <v>4979837</v>
      </c>
      <c r="BY139" s="74">
        <f t="shared" si="87"/>
        <v>4962771.8820000002</v>
      </c>
      <c r="BZ139" s="74">
        <f t="shared" si="87"/>
        <v>4945709.3231706005</v>
      </c>
      <c r="CA139" s="74">
        <f t="shared" si="87"/>
        <v>4928650.85853648</v>
      </c>
      <c r="CB139" s="74">
        <f t="shared" si="87"/>
        <v>4911592.3939023595</v>
      </c>
      <c r="CC139" s="74">
        <f t="shared" si="87"/>
        <v>4894535.6351147033</v>
      </c>
      <c r="CD139" s="74">
        <f t="shared" si="87"/>
        <v>4877476.3175573517</v>
      </c>
      <c r="CE139" s="74">
        <f t="shared" si="87"/>
        <v>4860417</v>
      </c>
      <c r="CG139" s="117">
        <f t="shared" si="82"/>
        <v>4979837</v>
      </c>
      <c r="CH139" s="117">
        <f t="shared" si="88"/>
        <v>4962771.8820000002</v>
      </c>
      <c r="CI139" s="117">
        <f t="shared" si="88"/>
        <v>4945709.3231706005</v>
      </c>
      <c r="CJ139" s="117">
        <f t="shared" si="88"/>
        <v>4928650.85853648</v>
      </c>
      <c r="CK139" s="117">
        <f t="shared" si="88"/>
        <v>4911592.3939023595</v>
      </c>
      <c r="CL139" s="117">
        <f t="shared" si="88"/>
        <v>4894535.6351147033</v>
      </c>
      <c r="CM139" s="117">
        <f t="shared" si="88"/>
        <v>4877476.3175573517</v>
      </c>
      <c r="CN139" s="117">
        <f t="shared" si="88"/>
        <v>4860417</v>
      </c>
    </row>
    <row r="140" spans="1:92" x14ac:dyDescent="0.2">
      <c r="A140" s="6" t="s">
        <v>183</v>
      </c>
      <c r="B140" s="6"/>
      <c r="C140" s="40"/>
      <c r="D140" s="40"/>
      <c r="E140" s="40"/>
      <c r="F140" s="2">
        <v>7</v>
      </c>
      <c r="G140">
        <v>0</v>
      </c>
      <c r="H140" s="6">
        <v>114</v>
      </c>
      <c r="I140" s="2" t="s">
        <v>301</v>
      </c>
      <c r="J140" s="60"/>
      <c r="K140" s="123">
        <v>620.52</v>
      </c>
      <c r="L140"/>
      <c r="M140" s="121">
        <v>183</v>
      </c>
      <c r="N140" s="64">
        <f t="shared" si="48"/>
        <v>54.9</v>
      </c>
      <c r="O140" s="64">
        <f t="shared" si="49"/>
        <v>372.31</v>
      </c>
      <c r="P140" s="64">
        <f t="shared" si="50"/>
        <v>0</v>
      </c>
      <c r="Q140" s="64">
        <f t="shared" si="51"/>
        <v>0</v>
      </c>
      <c r="R140" s="65">
        <f t="shared" si="52"/>
        <v>0.28999999999999998</v>
      </c>
      <c r="S140" s="65">
        <f t="shared" si="53"/>
        <v>0</v>
      </c>
      <c r="T140" s="64">
        <f t="shared" si="54"/>
        <v>0</v>
      </c>
      <c r="U140" s="64">
        <f t="shared" si="55"/>
        <v>0</v>
      </c>
      <c r="V140" s="124">
        <v>12</v>
      </c>
      <c r="W140" s="64">
        <f t="shared" si="56"/>
        <v>3</v>
      </c>
      <c r="X140" s="27">
        <f t="shared" si="57"/>
        <v>54.9</v>
      </c>
      <c r="Y140" s="11">
        <f t="shared" si="58"/>
        <v>678.42</v>
      </c>
      <c r="Z140" s="61">
        <v>957559094.66999996</v>
      </c>
      <c r="AA140" s="63">
        <v>4812</v>
      </c>
      <c r="AB140" s="27">
        <f t="shared" si="59"/>
        <v>198993.99</v>
      </c>
      <c r="AC140" s="10">
        <f t="shared" si="60"/>
        <v>0.72224699999999997</v>
      </c>
      <c r="AD140" s="63">
        <v>109375</v>
      </c>
      <c r="AE140" s="10">
        <f t="shared" si="61"/>
        <v>0.75249200000000005</v>
      </c>
      <c r="AF140" s="10">
        <f t="shared" si="62"/>
        <v>0.26867999999999997</v>
      </c>
      <c r="AG140" s="66">
        <f t="shared" si="63"/>
        <v>0.26867999999999997</v>
      </c>
      <c r="AH140" s="67">
        <f t="shared" si="64"/>
        <v>0</v>
      </c>
      <c r="AI140" s="68">
        <f t="shared" si="65"/>
        <v>0.26867999999999997</v>
      </c>
      <c r="AJ140">
        <v>0</v>
      </c>
      <c r="AK140">
        <v>0</v>
      </c>
      <c r="AL140" s="26">
        <f t="shared" si="66"/>
        <v>0</v>
      </c>
      <c r="AM140">
        <v>90</v>
      </c>
      <c r="AN140">
        <v>4</v>
      </c>
      <c r="AO140" s="26">
        <f t="shared" si="67"/>
        <v>36000</v>
      </c>
      <c r="AP140" s="26">
        <f t="shared" si="68"/>
        <v>2100753</v>
      </c>
      <c r="AQ140" s="26">
        <f t="shared" si="69"/>
        <v>2136753</v>
      </c>
      <c r="AR140" s="69">
        <v>3012017</v>
      </c>
      <c r="AS140" s="69">
        <f t="shared" si="84"/>
        <v>2136753</v>
      </c>
      <c r="AT140" s="63">
        <v>2952496</v>
      </c>
      <c r="AU140" s="26">
        <f t="shared" si="70"/>
        <v>815743</v>
      </c>
      <c r="AV140" s="70" t="str">
        <f t="shared" si="71"/>
        <v>No</v>
      </c>
      <c r="AW140" s="69">
        <f t="shared" si="72"/>
        <v>0</v>
      </c>
      <c r="AX140" s="71">
        <f t="shared" si="73"/>
        <v>2952496</v>
      </c>
      <c r="AY140" s="72">
        <f t="shared" si="74"/>
        <v>2952496</v>
      </c>
      <c r="AZ140" s="115">
        <f t="shared" si="75"/>
        <v>0</v>
      </c>
      <c r="BA140" s="115"/>
      <c r="BB140" s="115">
        <f t="shared" si="76"/>
        <v>12600.384355057047</v>
      </c>
      <c r="BC140" s="74"/>
      <c r="BD140" s="74"/>
      <c r="BE140" s="74">
        <f t="shared" si="77"/>
        <v>-815743</v>
      </c>
      <c r="BF140" s="74">
        <f t="shared" si="85"/>
        <v>-815743</v>
      </c>
      <c r="BG140" s="74">
        <f t="shared" si="85"/>
        <v>-699173.32530000014</v>
      </c>
      <c r="BH140" s="74">
        <f t="shared" si="85"/>
        <v>-582621.13197249034</v>
      </c>
      <c r="BI140" s="74">
        <f t="shared" si="85"/>
        <v>-466096.90557799209</v>
      </c>
      <c r="BJ140" s="74">
        <f t="shared" si="85"/>
        <v>-349572.6791834943</v>
      </c>
      <c r="BK140" s="74">
        <f t="shared" si="85"/>
        <v>-233060.10521163559</v>
      </c>
      <c r="BL140" s="74">
        <f t="shared" si="85"/>
        <v>-116530.05260581803</v>
      </c>
      <c r="BO140" s="116">
        <f t="shared" si="86"/>
        <v>0</v>
      </c>
      <c r="BP140" s="116">
        <f t="shared" si="86"/>
        <v>-116569.6747</v>
      </c>
      <c r="BQ140" s="116">
        <f t="shared" si="86"/>
        <v>-116552.19332751002</v>
      </c>
      <c r="BR140" s="116">
        <f t="shared" si="86"/>
        <v>-116524.22639449808</v>
      </c>
      <c r="BS140" s="116">
        <f t="shared" si="86"/>
        <v>-116524.22639449802</v>
      </c>
      <c r="BT140" s="116">
        <f t="shared" si="86"/>
        <v>-116512.57397185864</v>
      </c>
      <c r="BU140" s="116">
        <f t="shared" si="86"/>
        <v>-116530.05260581779</v>
      </c>
      <c r="BV140" s="116">
        <f t="shared" si="86"/>
        <v>-116530.05260581803</v>
      </c>
      <c r="BX140" s="74">
        <f t="shared" si="80"/>
        <v>2952496</v>
      </c>
      <c r="BY140" s="74">
        <f t="shared" si="87"/>
        <v>2835926.3253000001</v>
      </c>
      <c r="BZ140" s="74">
        <f t="shared" si="87"/>
        <v>2719374.1319724903</v>
      </c>
      <c r="CA140" s="74">
        <f t="shared" si="87"/>
        <v>2602849.9055779921</v>
      </c>
      <c r="CB140" s="74">
        <f t="shared" si="87"/>
        <v>2486325.6791834943</v>
      </c>
      <c r="CC140" s="74">
        <f t="shared" si="87"/>
        <v>2369813.1052116356</v>
      </c>
      <c r="CD140" s="74">
        <f t="shared" si="87"/>
        <v>2253283.052605818</v>
      </c>
      <c r="CE140" s="74">
        <f t="shared" si="87"/>
        <v>2136753</v>
      </c>
      <c r="CG140" s="117">
        <f t="shared" si="82"/>
        <v>2952496</v>
      </c>
      <c r="CH140" s="117">
        <f t="shared" si="88"/>
        <v>2835926.3253000001</v>
      </c>
      <c r="CI140" s="117">
        <f t="shared" si="88"/>
        <v>2719374.1319724903</v>
      </c>
      <c r="CJ140" s="117">
        <f t="shared" si="88"/>
        <v>2602849.9055779921</v>
      </c>
      <c r="CK140" s="117">
        <f t="shared" si="88"/>
        <v>2486325.6791834943</v>
      </c>
      <c r="CL140" s="117">
        <f t="shared" si="88"/>
        <v>2369813.1052116356</v>
      </c>
      <c r="CM140" s="117">
        <f t="shared" si="88"/>
        <v>2253283.052605818</v>
      </c>
      <c r="CN140" s="117">
        <f t="shared" si="88"/>
        <v>2136753</v>
      </c>
    </row>
    <row r="141" spans="1:92" x14ac:dyDescent="0.2">
      <c r="A141" s="6" t="s">
        <v>183</v>
      </c>
      <c r="B141" s="6"/>
      <c r="C141" s="40"/>
      <c r="D141" s="40"/>
      <c r="E141" s="40"/>
      <c r="F141" s="2">
        <v>6</v>
      </c>
      <c r="G141">
        <v>0</v>
      </c>
      <c r="H141" s="6">
        <v>115</v>
      </c>
      <c r="I141" s="2" t="s">
        <v>302</v>
      </c>
      <c r="J141" s="60"/>
      <c r="K141" s="123">
        <v>1273.29</v>
      </c>
      <c r="L141"/>
      <c r="M141" s="121">
        <v>293</v>
      </c>
      <c r="N141" s="64">
        <f t="shared" si="48"/>
        <v>87.9</v>
      </c>
      <c r="O141" s="64">
        <f t="shared" si="49"/>
        <v>763.97</v>
      </c>
      <c r="P141" s="64">
        <f t="shared" si="50"/>
        <v>0</v>
      </c>
      <c r="Q141" s="64">
        <f t="shared" si="51"/>
        <v>0</v>
      </c>
      <c r="R141" s="65">
        <f t="shared" si="52"/>
        <v>0.23</v>
      </c>
      <c r="S141" s="65">
        <f t="shared" si="53"/>
        <v>0</v>
      </c>
      <c r="T141" s="64">
        <f t="shared" si="54"/>
        <v>0</v>
      </c>
      <c r="U141" s="64">
        <f t="shared" si="55"/>
        <v>0</v>
      </c>
      <c r="V141" s="124">
        <v>27</v>
      </c>
      <c r="W141" s="64">
        <f t="shared" si="56"/>
        <v>6.75</v>
      </c>
      <c r="X141" s="27">
        <f t="shared" si="57"/>
        <v>87.9</v>
      </c>
      <c r="Y141" s="11">
        <f t="shared" si="58"/>
        <v>1367.94</v>
      </c>
      <c r="Z141" s="61">
        <v>1845279343.3299999</v>
      </c>
      <c r="AA141" s="63">
        <v>9414</v>
      </c>
      <c r="AB141" s="27">
        <f t="shared" si="59"/>
        <v>196014.38</v>
      </c>
      <c r="AC141" s="10">
        <f t="shared" si="60"/>
        <v>0.71143199999999995</v>
      </c>
      <c r="AD141" s="63">
        <v>125556</v>
      </c>
      <c r="AE141" s="10">
        <f t="shared" si="61"/>
        <v>0.86381600000000003</v>
      </c>
      <c r="AF141" s="10">
        <f t="shared" si="62"/>
        <v>0.24285300000000001</v>
      </c>
      <c r="AG141" s="66">
        <f t="shared" si="63"/>
        <v>0.24285300000000001</v>
      </c>
      <c r="AH141" s="67">
        <f t="shared" si="64"/>
        <v>0</v>
      </c>
      <c r="AI141" s="68">
        <f t="shared" si="65"/>
        <v>0.24285300000000001</v>
      </c>
      <c r="AJ141">
        <v>1266</v>
      </c>
      <c r="AK141">
        <v>13</v>
      </c>
      <c r="AL141" s="26">
        <f t="shared" si="66"/>
        <v>1645800</v>
      </c>
      <c r="AM141">
        <v>0</v>
      </c>
      <c r="AN141">
        <v>0</v>
      </c>
      <c r="AO141" s="26">
        <f t="shared" si="67"/>
        <v>0</v>
      </c>
      <c r="AP141" s="26">
        <f t="shared" si="68"/>
        <v>3828701</v>
      </c>
      <c r="AQ141" s="26">
        <f t="shared" si="69"/>
        <v>5474501</v>
      </c>
      <c r="AR141" s="69">
        <v>5297609</v>
      </c>
      <c r="AS141" s="69">
        <f t="shared" si="84"/>
        <v>5474501</v>
      </c>
      <c r="AT141" s="63">
        <v>5836389</v>
      </c>
      <c r="AU141" s="26">
        <f t="shared" si="70"/>
        <v>361888</v>
      </c>
      <c r="AV141" s="70" t="str">
        <f t="shared" si="71"/>
        <v>No</v>
      </c>
      <c r="AW141" s="69">
        <f t="shared" si="72"/>
        <v>0</v>
      </c>
      <c r="AX141" s="71">
        <f t="shared" si="73"/>
        <v>5836389</v>
      </c>
      <c r="AY141" s="72">
        <f t="shared" si="74"/>
        <v>5836389</v>
      </c>
      <c r="AZ141" s="115">
        <f t="shared" si="75"/>
        <v>0</v>
      </c>
      <c r="BA141" s="115"/>
      <c r="BB141" s="115">
        <f t="shared" si="76"/>
        <v>12381.710765026035</v>
      </c>
      <c r="BC141" s="74"/>
      <c r="BD141" s="74"/>
      <c r="BE141" s="74">
        <f t="shared" si="77"/>
        <v>-361888</v>
      </c>
      <c r="BF141" s="74">
        <f t="shared" si="85"/>
        <v>-361888</v>
      </c>
      <c r="BG141" s="74">
        <f t="shared" si="85"/>
        <v>-310174.20480000041</v>
      </c>
      <c r="BH141" s="74">
        <f t="shared" si="85"/>
        <v>-258468.16485984065</v>
      </c>
      <c r="BI141" s="74">
        <f t="shared" si="85"/>
        <v>-206774.53188787214</v>
      </c>
      <c r="BJ141" s="74">
        <f t="shared" si="85"/>
        <v>-155080.89891590364</v>
      </c>
      <c r="BK141" s="74">
        <f t="shared" si="85"/>
        <v>-103392.43530723266</v>
      </c>
      <c r="BL141" s="74">
        <f t="shared" si="85"/>
        <v>-51696.217653616332</v>
      </c>
      <c r="BO141" s="116">
        <f t="shared" si="86"/>
        <v>0</v>
      </c>
      <c r="BP141" s="116">
        <f t="shared" si="86"/>
        <v>-51713.7952</v>
      </c>
      <c r="BQ141" s="116">
        <f t="shared" si="86"/>
        <v>-51706.039940160066</v>
      </c>
      <c r="BR141" s="116">
        <f t="shared" si="86"/>
        <v>-51693.632971968131</v>
      </c>
      <c r="BS141" s="116">
        <f t="shared" si="86"/>
        <v>-51693.632971968036</v>
      </c>
      <c r="BT141" s="116">
        <f t="shared" si="86"/>
        <v>-51688.463608670681</v>
      </c>
      <c r="BU141" s="116">
        <f t="shared" si="86"/>
        <v>-51696.217653616332</v>
      </c>
      <c r="BV141" s="116">
        <f t="shared" si="86"/>
        <v>-51696.217653616332</v>
      </c>
      <c r="BX141" s="74">
        <f t="shared" si="80"/>
        <v>5836389</v>
      </c>
      <c r="BY141" s="74">
        <f t="shared" si="87"/>
        <v>5784675.2048000004</v>
      </c>
      <c r="BZ141" s="74">
        <f t="shared" si="87"/>
        <v>5732969.1648598406</v>
      </c>
      <c r="CA141" s="74">
        <f t="shared" si="87"/>
        <v>5681275.5318878721</v>
      </c>
      <c r="CB141" s="74">
        <f t="shared" si="87"/>
        <v>5629581.8989159036</v>
      </c>
      <c r="CC141" s="74">
        <f t="shared" si="87"/>
        <v>5577893.4353072327</v>
      </c>
      <c r="CD141" s="74">
        <f t="shared" si="87"/>
        <v>5526197.2176536163</v>
      </c>
      <c r="CE141" s="74">
        <f t="shared" si="87"/>
        <v>5474501</v>
      </c>
      <c r="CG141" s="117">
        <f t="shared" si="82"/>
        <v>5836389</v>
      </c>
      <c r="CH141" s="117">
        <f t="shared" si="88"/>
        <v>5784675.2048000004</v>
      </c>
      <c r="CI141" s="117">
        <f t="shared" si="88"/>
        <v>5732969.1648598406</v>
      </c>
      <c r="CJ141" s="117">
        <f t="shared" si="88"/>
        <v>5681275.5318878721</v>
      </c>
      <c r="CK141" s="117">
        <f t="shared" si="88"/>
        <v>5629581.8989159036</v>
      </c>
      <c r="CL141" s="117">
        <f t="shared" si="88"/>
        <v>5577893.4353072327</v>
      </c>
      <c r="CM141" s="117">
        <f t="shared" si="88"/>
        <v>5526197.2176536163</v>
      </c>
      <c r="CN141" s="117">
        <f t="shared" si="88"/>
        <v>5474501</v>
      </c>
    </row>
    <row r="142" spans="1:92" x14ac:dyDescent="0.2">
      <c r="A142" s="6" t="s">
        <v>194</v>
      </c>
      <c r="B142" s="75"/>
      <c r="C142" s="40">
        <v>1</v>
      </c>
      <c r="D142" s="40">
        <v>1</v>
      </c>
      <c r="E142" s="40"/>
      <c r="F142" s="2">
        <v>10</v>
      </c>
      <c r="G142">
        <v>23</v>
      </c>
      <c r="H142" s="6">
        <v>116</v>
      </c>
      <c r="I142" s="2" t="s">
        <v>303</v>
      </c>
      <c r="J142" s="60"/>
      <c r="K142" s="123">
        <v>1117.8499999999999</v>
      </c>
      <c r="L142"/>
      <c r="M142" s="121">
        <v>652</v>
      </c>
      <c r="N142" s="64">
        <f t="shared" si="48"/>
        <v>195.6</v>
      </c>
      <c r="O142" s="64">
        <f t="shared" si="49"/>
        <v>670.71</v>
      </c>
      <c r="P142" s="64">
        <f t="shared" si="50"/>
        <v>0</v>
      </c>
      <c r="Q142" s="64">
        <f t="shared" si="51"/>
        <v>0</v>
      </c>
      <c r="R142" s="65">
        <f t="shared" si="52"/>
        <v>0.57999999999999996</v>
      </c>
      <c r="S142" s="65">
        <f t="shared" si="53"/>
        <v>0</v>
      </c>
      <c r="T142" s="64">
        <f t="shared" si="54"/>
        <v>0</v>
      </c>
      <c r="U142" s="64">
        <f t="shared" si="55"/>
        <v>0</v>
      </c>
      <c r="V142" s="124">
        <v>61</v>
      </c>
      <c r="W142" s="64">
        <f t="shared" si="56"/>
        <v>15.25</v>
      </c>
      <c r="X142" s="27">
        <f t="shared" si="57"/>
        <v>195.6</v>
      </c>
      <c r="Y142" s="11">
        <f t="shared" si="58"/>
        <v>1328.6999999999998</v>
      </c>
      <c r="Z142" s="61">
        <v>1560255373.3299999</v>
      </c>
      <c r="AA142" s="63">
        <v>9256</v>
      </c>
      <c r="AB142" s="27">
        <f t="shared" si="59"/>
        <v>168566.92</v>
      </c>
      <c r="AC142" s="10">
        <f t="shared" si="60"/>
        <v>0.61181200000000002</v>
      </c>
      <c r="AD142" s="63">
        <v>67416</v>
      </c>
      <c r="AE142" s="10">
        <f t="shared" si="61"/>
        <v>0.46381699999999998</v>
      </c>
      <c r="AF142" s="10">
        <f t="shared" si="62"/>
        <v>0.432587</v>
      </c>
      <c r="AG142" s="66">
        <f t="shared" si="63"/>
        <v>0.432587</v>
      </c>
      <c r="AH142" s="67">
        <f t="shared" si="64"/>
        <v>0</v>
      </c>
      <c r="AI142" s="68">
        <f t="shared" si="65"/>
        <v>0.432587</v>
      </c>
      <c r="AJ142">
        <v>0</v>
      </c>
      <c r="AK142">
        <v>0</v>
      </c>
      <c r="AL142" s="26">
        <f t="shared" si="66"/>
        <v>0</v>
      </c>
      <c r="AM142">
        <v>0</v>
      </c>
      <c r="AN142">
        <v>0</v>
      </c>
      <c r="AO142" s="26">
        <f t="shared" si="67"/>
        <v>0</v>
      </c>
      <c r="AP142" s="26">
        <f t="shared" si="68"/>
        <v>6624320</v>
      </c>
      <c r="AQ142" s="26">
        <f t="shared" si="69"/>
        <v>6624320</v>
      </c>
      <c r="AR142" s="69">
        <v>8340282</v>
      </c>
      <c r="AS142" s="69">
        <f t="shared" si="84"/>
        <v>8340282</v>
      </c>
      <c r="AT142" s="63">
        <v>8340282</v>
      </c>
      <c r="AU142" s="26">
        <f t="shared" si="70"/>
        <v>1715962</v>
      </c>
      <c r="AV142" s="70" t="str">
        <f t="shared" si="71"/>
        <v>No</v>
      </c>
      <c r="AW142" s="69">
        <f t="shared" si="72"/>
        <v>0</v>
      </c>
      <c r="AX142" s="71">
        <f t="shared" si="73"/>
        <v>8340282</v>
      </c>
      <c r="AY142" s="72">
        <f t="shared" si="74"/>
        <v>8340282</v>
      </c>
      <c r="AZ142" s="115">
        <f t="shared" si="75"/>
        <v>0</v>
      </c>
      <c r="BA142" s="115"/>
      <c r="BB142" s="115">
        <f t="shared" si="76"/>
        <v>13698.857181196045</v>
      </c>
      <c r="BC142" s="74"/>
      <c r="BD142" s="74"/>
      <c r="BE142" s="74">
        <f t="shared" si="77"/>
        <v>-1715962</v>
      </c>
      <c r="BF142" s="74">
        <f t="shared" si="85"/>
        <v>-1715962</v>
      </c>
      <c r="BG142" s="74">
        <f t="shared" si="85"/>
        <v>-1715962</v>
      </c>
      <c r="BH142" s="74">
        <f t="shared" si="85"/>
        <v>-1715962</v>
      </c>
      <c r="BI142" s="74">
        <f t="shared" si="85"/>
        <v>-1715962</v>
      </c>
      <c r="BJ142" s="74">
        <f t="shared" si="85"/>
        <v>-1715962</v>
      </c>
      <c r="BK142" s="74">
        <f t="shared" si="85"/>
        <v>-1715962</v>
      </c>
      <c r="BL142" s="74">
        <f t="shared" si="85"/>
        <v>-1715962</v>
      </c>
      <c r="BO142" s="116">
        <f t="shared" si="86"/>
        <v>0</v>
      </c>
      <c r="BP142" s="116">
        <f t="shared" si="86"/>
        <v>-245210.96979999999</v>
      </c>
      <c r="BQ142" s="116">
        <f t="shared" si="86"/>
        <v>-286050.86539999995</v>
      </c>
      <c r="BR142" s="116">
        <f t="shared" si="86"/>
        <v>-343192.4</v>
      </c>
      <c r="BS142" s="116">
        <f t="shared" si="86"/>
        <v>-428990.5</v>
      </c>
      <c r="BT142" s="116">
        <f t="shared" si="86"/>
        <v>-571930.13459999999</v>
      </c>
      <c r="BU142" s="116">
        <f t="shared" si="86"/>
        <v>-857981</v>
      </c>
      <c r="BV142" s="116">
        <f t="shared" si="86"/>
        <v>-1715962</v>
      </c>
      <c r="BX142" s="74">
        <f t="shared" si="80"/>
        <v>8340282</v>
      </c>
      <c r="BY142" s="74">
        <f t="shared" si="87"/>
        <v>8095071.0301999999</v>
      </c>
      <c r="BZ142" s="74">
        <f t="shared" si="87"/>
        <v>8054231.1346000005</v>
      </c>
      <c r="CA142" s="74">
        <f t="shared" si="87"/>
        <v>7997089.5999999996</v>
      </c>
      <c r="CB142" s="74">
        <f t="shared" si="87"/>
        <v>7911291.5</v>
      </c>
      <c r="CC142" s="74">
        <f t="shared" si="87"/>
        <v>7768351.8653999995</v>
      </c>
      <c r="CD142" s="74">
        <f t="shared" si="87"/>
        <v>7482301</v>
      </c>
      <c r="CE142" s="74">
        <f t="shared" si="87"/>
        <v>6624320</v>
      </c>
      <c r="CG142" s="117">
        <f t="shared" si="82"/>
        <v>8340282</v>
      </c>
      <c r="CH142" s="117">
        <f t="shared" si="88"/>
        <v>8340282</v>
      </c>
      <c r="CI142" s="117">
        <f t="shared" si="88"/>
        <v>8340282</v>
      </c>
      <c r="CJ142" s="117">
        <f t="shared" si="88"/>
        <v>8340282</v>
      </c>
      <c r="CK142" s="117">
        <f t="shared" si="88"/>
        <v>8340282</v>
      </c>
      <c r="CL142" s="117">
        <f t="shared" si="88"/>
        <v>8340282</v>
      </c>
      <c r="CM142" s="117">
        <f t="shared" si="88"/>
        <v>8340282</v>
      </c>
      <c r="CN142" s="117">
        <f t="shared" si="88"/>
        <v>8340282</v>
      </c>
    </row>
    <row r="143" spans="1:92" x14ac:dyDescent="0.2">
      <c r="A143" s="6" t="s">
        <v>221</v>
      </c>
      <c r="B143" s="6"/>
      <c r="C143" s="40"/>
      <c r="D143" s="40"/>
      <c r="E143" s="40"/>
      <c r="F143" s="2">
        <v>1</v>
      </c>
      <c r="G143">
        <v>0</v>
      </c>
      <c r="H143" s="6">
        <v>117</v>
      </c>
      <c r="I143" s="2" t="s">
        <v>304</v>
      </c>
      <c r="J143" s="60"/>
      <c r="K143" s="123">
        <v>1175.67</v>
      </c>
      <c r="L143"/>
      <c r="M143" s="121">
        <v>120</v>
      </c>
      <c r="N143" s="64">
        <f t="shared" si="48"/>
        <v>36</v>
      </c>
      <c r="O143" s="64">
        <f t="shared" si="49"/>
        <v>705.4</v>
      </c>
      <c r="P143" s="64">
        <f t="shared" si="50"/>
        <v>0</v>
      </c>
      <c r="Q143" s="64">
        <f t="shared" si="51"/>
        <v>0</v>
      </c>
      <c r="R143" s="65">
        <f t="shared" si="52"/>
        <v>0.1</v>
      </c>
      <c r="S143" s="65">
        <f t="shared" si="53"/>
        <v>0</v>
      </c>
      <c r="T143" s="64">
        <f t="shared" si="54"/>
        <v>0</v>
      </c>
      <c r="U143" s="64">
        <f t="shared" si="55"/>
        <v>0</v>
      </c>
      <c r="V143" s="124">
        <v>15</v>
      </c>
      <c r="W143" s="64">
        <f t="shared" si="56"/>
        <v>3.75</v>
      </c>
      <c r="X143" s="27">
        <f t="shared" si="57"/>
        <v>36</v>
      </c>
      <c r="Y143" s="11">
        <f t="shared" si="58"/>
        <v>1215.42</v>
      </c>
      <c r="Z143" s="61">
        <v>3059158420.3299999</v>
      </c>
      <c r="AA143" s="63">
        <v>8756</v>
      </c>
      <c r="AB143" s="27">
        <f t="shared" si="59"/>
        <v>349378.53</v>
      </c>
      <c r="AC143" s="10">
        <f t="shared" si="60"/>
        <v>1.2680659999999999</v>
      </c>
      <c r="AD143" s="63">
        <v>176719</v>
      </c>
      <c r="AE143" s="10">
        <f t="shared" si="61"/>
        <v>1.215813</v>
      </c>
      <c r="AF143" s="10">
        <f t="shared" si="62"/>
        <v>-0.25239</v>
      </c>
      <c r="AG143" s="66">
        <f t="shared" si="63"/>
        <v>0.01</v>
      </c>
      <c r="AH143" s="67">
        <f t="shared" si="64"/>
        <v>0</v>
      </c>
      <c r="AI143" s="68">
        <f t="shared" si="65"/>
        <v>0.01</v>
      </c>
      <c r="AJ143">
        <v>356</v>
      </c>
      <c r="AK143">
        <v>4</v>
      </c>
      <c r="AL143" s="26">
        <f t="shared" si="66"/>
        <v>142400</v>
      </c>
      <c r="AM143">
        <v>0</v>
      </c>
      <c r="AN143">
        <v>0</v>
      </c>
      <c r="AO143" s="26">
        <f t="shared" si="67"/>
        <v>0</v>
      </c>
      <c r="AP143" s="26">
        <f t="shared" si="68"/>
        <v>140077</v>
      </c>
      <c r="AQ143" s="26">
        <f t="shared" si="69"/>
        <v>282477</v>
      </c>
      <c r="AR143" s="69">
        <v>180135</v>
      </c>
      <c r="AS143" s="69">
        <f t="shared" si="84"/>
        <v>282477</v>
      </c>
      <c r="AT143" s="63">
        <v>280477</v>
      </c>
      <c r="AU143" s="26">
        <f t="shared" si="70"/>
        <v>2000</v>
      </c>
      <c r="AV143" s="70" t="str">
        <f t="shared" si="71"/>
        <v>Yes</v>
      </c>
      <c r="AW143" s="69">
        <f t="shared" si="72"/>
        <v>2000</v>
      </c>
      <c r="AX143" s="71">
        <f t="shared" si="73"/>
        <v>282477</v>
      </c>
      <c r="AY143" s="72">
        <f t="shared" si="74"/>
        <v>282477</v>
      </c>
      <c r="AZ143" s="115">
        <f t="shared" si="75"/>
        <v>2000</v>
      </c>
      <c r="BA143" s="115"/>
      <c r="BB143" s="115">
        <f t="shared" si="76"/>
        <v>11914.666105284645</v>
      </c>
      <c r="BC143" s="74"/>
      <c r="BD143" s="74"/>
      <c r="BE143" s="74">
        <f t="shared" si="77"/>
        <v>0</v>
      </c>
      <c r="BF143" s="74">
        <f t="shared" si="85"/>
        <v>0</v>
      </c>
      <c r="BG143" s="74">
        <f t="shared" si="85"/>
        <v>0</v>
      </c>
      <c r="BH143" s="74">
        <f t="shared" si="85"/>
        <v>0</v>
      </c>
      <c r="BI143" s="74">
        <f t="shared" si="85"/>
        <v>0</v>
      </c>
      <c r="BJ143" s="74">
        <f t="shared" si="85"/>
        <v>0</v>
      </c>
      <c r="BK143" s="74">
        <f t="shared" si="85"/>
        <v>0</v>
      </c>
      <c r="BL143" s="74">
        <f t="shared" si="85"/>
        <v>0</v>
      </c>
      <c r="BO143" s="116">
        <f t="shared" si="86"/>
        <v>0</v>
      </c>
      <c r="BP143" s="116">
        <f t="shared" si="86"/>
        <v>0</v>
      </c>
      <c r="BQ143" s="116">
        <f t="shared" si="86"/>
        <v>0</v>
      </c>
      <c r="BR143" s="116">
        <f t="shared" si="86"/>
        <v>0</v>
      </c>
      <c r="BS143" s="116">
        <f t="shared" si="86"/>
        <v>0</v>
      </c>
      <c r="BT143" s="116">
        <f t="shared" si="86"/>
        <v>0</v>
      </c>
      <c r="BU143" s="116">
        <f t="shared" si="86"/>
        <v>0</v>
      </c>
      <c r="BV143" s="116">
        <f t="shared" si="86"/>
        <v>0</v>
      </c>
      <c r="BX143" s="74">
        <f t="shared" si="80"/>
        <v>282477</v>
      </c>
      <c r="BY143" s="74">
        <f t="shared" si="87"/>
        <v>282477</v>
      </c>
      <c r="BZ143" s="74">
        <f t="shared" si="87"/>
        <v>282477</v>
      </c>
      <c r="CA143" s="74">
        <f t="shared" si="87"/>
        <v>282477</v>
      </c>
      <c r="CB143" s="74">
        <f t="shared" si="87"/>
        <v>282477</v>
      </c>
      <c r="CC143" s="74">
        <f t="shared" si="87"/>
        <v>282477</v>
      </c>
      <c r="CD143" s="74">
        <f t="shared" si="87"/>
        <v>282477</v>
      </c>
      <c r="CE143" s="74">
        <f t="shared" si="87"/>
        <v>282477</v>
      </c>
      <c r="CG143" s="117">
        <f t="shared" si="82"/>
        <v>282477</v>
      </c>
      <c r="CH143" s="117">
        <f t="shared" si="88"/>
        <v>282477</v>
      </c>
      <c r="CI143" s="117">
        <f t="shared" si="88"/>
        <v>282477</v>
      </c>
      <c r="CJ143" s="117">
        <f t="shared" si="88"/>
        <v>282477</v>
      </c>
      <c r="CK143" s="117">
        <f t="shared" si="88"/>
        <v>282477</v>
      </c>
      <c r="CL143" s="117">
        <f t="shared" si="88"/>
        <v>282477</v>
      </c>
      <c r="CM143" s="117">
        <f t="shared" si="88"/>
        <v>282477</v>
      </c>
      <c r="CN143" s="117">
        <f t="shared" si="88"/>
        <v>282477</v>
      </c>
    </row>
    <row r="144" spans="1:92" x14ac:dyDescent="0.2">
      <c r="A144" s="6" t="s">
        <v>221</v>
      </c>
      <c r="B144" s="6"/>
      <c r="C144" s="40"/>
      <c r="D144" s="40"/>
      <c r="E144" s="40"/>
      <c r="F144" s="2">
        <v>1</v>
      </c>
      <c r="G144">
        <v>0</v>
      </c>
      <c r="H144" s="6">
        <v>118</v>
      </c>
      <c r="I144" s="2" t="s">
        <v>305</v>
      </c>
      <c r="J144" s="60"/>
      <c r="K144" s="123">
        <v>4470.53</v>
      </c>
      <c r="L144"/>
      <c r="M144" s="121">
        <v>360</v>
      </c>
      <c r="N144" s="64">
        <f t="shared" si="48"/>
        <v>108</v>
      </c>
      <c r="O144" s="64">
        <f t="shared" si="49"/>
        <v>2682.32</v>
      </c>
      <c r="P144" s="64">
        <f t="shared" si="50"/>
        <v>0</v>
      </c>
      <c r="Q144" s="64">
        <f t="shared" si="51"/>
        <v>0</v>
      </c>
      <c r="R144" s="65">
        <f t="shared" si="52"/>
        <v>0.08</v>
      </c>
      <c r="S144" s="65">
        <f t="shared" si="53"/>
        <v>0</v>
      </c>
      <c r="T144" s="64">
        <f t="shared" si="54"/>
        <v>0</v>
      </c>
      <c r="U144" s="64">
        <f t="shared" si="55"/>
        <v>0</v>
      </c>
      <c r="V144" s="124">
        <v>96</v>
      </c>
      <c r="W144" s="64">
        <f t="shared" si="56"/>
        <v>24</v>
      </c>
      <c r="X144" s="27">
        <f t="shared" si="57"/>
        <v>108</v>
      </c>
      <c r="Y144" s="11">
        <f t="shared" si="58"/>
        <v>4602.53</v>
      </c>
      <c r="Z144" s="61">
        <v>9151010632.6700001</v>
      </c>
      <c r="AA144" s="63">
        <v>24992</v>
      </c>
      <c r="AB144" s="27">
        <f t="shared" si="59"/>
        <v>366157.6</v>
      </c>
      <c r="AC144" s="10">
        <f t="shared" si="60"/>
        <v>1.328965</v>
      </c>
      <c r="AD144" s="63">
        <v>168810</v>
      </c>
      <c r="AE144" s="10">
        <f t="shared" si="61"/>
        <v>1.1614</v>
      </c>
      <c r="AF144" s="10">
        <f t="shared" si="62"/>
        <v>-0.278696</v>
      </c>
      <c r="AG144" s="66">
        <f t="shared" si="63"/>
        <v>0.01</v>
      </c>
      <c r="AH144" s="67">
        <f t="shared" si="64"/>
        <v>0</v>
      </c>
      <c r="AI144" s="68">
        <f t="shared" si="65"/>
        <v>0.01</v>
      </c>
      <c r="AJ144">
        <v>0</v>
      </c>
      <c r="AK144">
        <v>0</v>
      </c>
      <c r="AL144" s="26">
        <f t="shared" si="66"/>
        <v>0</v>
      </c>
      <c r="AM144">
        <v>0</v>
      </c>
      <c r="AN144">
        <v>0</v>
      </c>
      <c r="AO144" s="26">
        <f t="shared" si="67"/>
        <v>0</v>
      </c>
      <c r="AP144" s="26">
        <f t="shared" si="68"/>
        <v>530442</v>
      </c>
      <c r="AQ144" s="26">
        <f t="shared" si="69"/>
        <v>530442</v>
      </c>
      <c r="AR144" s="69">
        <v>571648</v>
      </c>
      <c r="AS144" s="69">
        <f t="shared" si="84"/>
        <v>530442</v>
      </c>
      <c r="AT144" s="63">
        <v>568700</v>
      </c>
      <c r="AU144" s="26">
        <f t="shared" si="70"/>
        <v>38258</v>
      </c>
      <c r="AV144" s="70" t="str">
        <f t="shared" si="71"/>
        <v>No</v>
      </c>
      <c r="AW144" s="69">
        <f t="shared" si="72"/>
        <v>0</v>
      </c>
      <c r="AX144" s="71">
        <f t="shared" si="73"/>
        <v>568700</v>
      </c>
      <c r="AY144" s="72">
        <f t="shared" si="74"/>
        <v>568700</v>
      </c>
      <c r="AZ144" s="115">
        <f t="shared" si="75"/>
        <v>0</v>
      </c>
      <c r="BA144" s="115"/>
      <c r="BB144" s="115">
        <f t="shared" si="76"/>
        <v>11865.295222266712</v>
      </c>
      <c r="BC144" s="74"/>
      <c r="BD144" s="74"/>
      <c r="BE144" s="74">
        <f t="shared" si="77"/>
        <v>-38258</v>
      </c>
      <c r="BF144" s="74">
        <f t="shared" si="85"/>
        <v>-38258</v>
      </c>
      <c r="BG144" s="74">
        <f t="shared" si="85"/>
        <v>-32790.93180000002</v>
      </c>
      <c r="BH144" s="74">
        <f t="shared" si="85"/>
        <v>-27324.683468939969</v>
      </c>
      <c r="BI144" s="74">
        <f t="shared" si="85"/>
        <v>-21859.746775151929</v>
      </c>
      <c r="BJ144" s="74">
        <f t="shared" si="85"/>
        <v>-16394.810081363888</v>
      </c>
      <c r="BK144" s="74">
        <f t="shared" si="85"/>
        <v>-10930.419881245354</v>
      </c>
      <c r="BL144" s="74">
        <f t="shared" si="85"/>
        <v>-5465.2099406226771</v>
      </c>
      <c r="BO144" s="116">
        <f t="shared" si="86"/>
        <v>0</v>
      </c>
      <c r="BP144" s="116">
        <f t="shared" si="86"/>
        <v>-5467.0681999999997</v>
      </c>
      <c r="BQ144" s="116">
        <f t="shared" si="86"/>
        <v>-5466.2483310600028</v>
      </c>
      <c r="BR144" s="116">
        <f t="shared" si="86"/>
        <v>-5464.936693787994</v>
      </c>
      <c r="BS144" s="116">
        <f t="shared" si="86"/>
        <v>-5464.9366937879822</v>
      </c>
      <c r="BT144" s="116">
        <f t="shared" si="86"/>
        <v>-5464.3902001185834</v>
      </c>
      <c r="BU144" s="116">
        <f t="shared" si="86"/>
        <v>-5465.2099406226771</v>
      </c>
      <c r="BV144" s="116">
        <f t="shared" si="86"/>
        <v>-5465.2099406226771</v>
      </c>
      <c r="BX144" s="74">
        <f t="shared" si="80"/>
        <v>568700</v>
      </c>
      <c r="BY144" s="74">
        <f t="shared" si="87"/>
        <v>563232.93180000002</v>
      </c>
      <c r="BZ144" s="74">
        <f t="shared" si="87"/>
        <v>557766.68346893997</v>
      </c>
      <c r="CA144" s="74">
        <f t="shared" si="87"/>
        <v>552301.74677515193</v>
      </c>
      <c r="CB144" s="74">
        <f t="shared" si="87"/>
        <v>546836.81008136389</v>
      </c>
      <c r="CC144" s="74">
        <f t="shared" si="87"/>
        <v>541372.41988124535</v>
      </c>
      <c r="CD144" s="74">
        <f t="shared" si="87"/>
        <v>535907.20994062268</v>
      </c>
      <c r="CE144" s="74">
        <f t="shared" si="87"/>
        <v>530442</v>
      </c>
      <c r="CG144" s="117">
        <f t="shared" si="82"/>
        <v>568700</v>
      </c>
      <c r="CH144" s="117">
        <f t="shared" si="88"/>
        <v>563232.93180000002</v>
      </c>
      <c r="CI144" s="117">
        <f t="shared" si="88"/>
        <v>557766.68346893997</v>
      </c>
      <c r="CJ144" s="117">
        <f t="shared" si="88"/>
        <v>552301.74677515193</v>
      </c>
      <c r="CK144" s="117">
        <f t="shared" si="88"/>
        <v>546836.81008136389</v>
      </c>
      <c r="CL144" s="117">
        <f t="shared" si="88"/>
        <v>541372.41988124535</v>
      </c>
      <c r="CM144" s="117">
        <f t="shared" si="88"/>
        <v>535907.20994062268</v>
      </c>
      <c r="CN144" s="117">
        <f t="shared" si="88"/>
        <v>530442</v>
      </c>
    </row>
    <row r="145" spans="1:92" x14ac:dyDescent="0.2">
      <c r="A145" s="6" t="s">
        <v>189</v>
      </c>
      <c r="B145" s="6"/>
      <c r="C145" s="40"/>
      <c r="D145" s="40"/>
      <c r="E145" s="40"/>
      <c r="F145" s="2">
        <v>6</v>
      </c>
      <c r="G145">
        <v>0</v>
      </c>
      <c r="H145" s="6">
        <v>119</v>
      </c>
      <c r="I145" s="2" t="s">
        <v>306</v>
      </c>
      <c r="J145" s="60"/>
      <c r="K145" s="123">
        <v>2687.96</v>
      </c>
      <c r="L145"/>
      <c r="M145" s="121">
        <v>622</v>
      </c>
      <c r="N145" s="64">
        <f t="shared" si="48"/>
        <v>186.6</v>
      </c>
      <c r="O145" s="64">
        <f t="shared" si="49"/>
        <v>1612.78</v>
      </c>
      <c r="P145" s="64">
        <f t="shared" si="50"/>
        <v>0</v>
      </c>
      <c r="Q145" s="64">
        <f t="shared" si="51"/>
        <v>0</v>
      </c>
      <c r="R145" s="65">
        <f t="shared" si="52"/>
        <v>0.23</v>
      </c>
      <c r="S145" s="65">
        <f t="shared" si="53"/>
        <v>0</v>
      </c>
      <c r="T145" s="64">
        <f t="shared" si="54"/>
        <v>0</v>
      </c>
      <c r="U145" s="64">
        <f t="shared" si="55"/>
        <v>0</v>
      </c>
      <c r="V145" s="124">
        <v>310</v>
      </c>
      <c r="W145" s="64">
        <f t="shared" si="56"/>
        <v>77.5</v>
      </c>
      <c r="X145" s="27">
        <f t="shared" si="57"/>
        <v>186.6</v>
      </c>
      <c r="Y145" s="11">
        <f t="shared" si="58"/>
        <v>2952.06</v>
      </c>
      <c r="Z145" s="61">
        <v>4219695360.6700001</v>
      </c>
      <c r="AA145" s="63">
        <v>20724</v>
      </c>
      <c r="AB145" s="27">
        <f t="shared" si="59"/>
        <v>203613.94</v>
      </c>
      <c r="AC145" s="10">
        <f t="shared" si="60"/>
        <v>0.73901499999999998</v>
      </c>
      <c r="AD145" s="63">
        <v>100061</v>
      </c>
      <c r="AE145" s="10">
        <f t="shared" si="61"/>
        <v>0.68841200000000002</v>
      </c>
      <c r="AF145" s="10">
        <f t="shared" si="62"/>
        <v>0.27616600000000002</v>
      </c>
      <c r="AG145" s="66">
        <f t="shared" si="63"/>
        <v>0.27616600000000002</v>
      </c>
      <c r="AH145" s="67">
        <f t="shared" si="64"/>
        <v>0</v>
      </c>
      <c r="AI145" s="68">
        <f t="shared" si="65"/>
        <v>0.27616600000000002</v>
      </c>
      <c r="AJ145">
        <v>0</v>
      </c>
      <c r="AK145">
        <v>0</v>
      </c>
      <c r="AL145" s="26">
        <f t="shared" si="66"/>
        <v>0</v>
      </c>
      <c r="AM145">
        <v>0</v>
      </c>
      <c r="AN145">
        <v>0</v>
      </c>
      <c r="AO145" s="26">
        <f t="shared" si="67"/>
        <v>0</v>
      </c>
      <c r="AP145" s="26">
        <f t="shared" si="68"/>
        <v>9395855</v>
      </c>
      <c r="AQ145" s="26">
        <f t="shared" si="69"/>
        <v>9395855</v>
      </c>
      <c r="AR145" s="69">
        <v>4250230</v>
      </c>
      <c r="AS145" s="69">
        <f t="shared" si="84"/>
        <v>9395855</v>
      </c>
      <c r="AT145" s="63">
        <v>8574212</v>
      </c>
      <c r="AU145" s="26">
        <f t="shared" si="70"/>
        <v>821643</v>
      </c>
      <c r="AV145" s="70" t="str">
        <f t="shared" si="71"/>
        <v>Yes</v>
      </c>
      <c r="AW145" s="69">
        <f t="shared" si="72"/>
        <v>821643</v>
      </c>
      <c r="AX145" s="71">
        <f t="shared" si="73"/>
        <v>9395855</v>
      </c>
      <c r="AY145" s="72">
        <f t="shared" si="74"/>
        <v>9395855</v>
      </c>
      <c r="AZ145" s="115">
        <f t="shared" si="75"/>
        <v>821643</v>
      </c>
      <c r="BA145" s="115"/>
      <c r="BB145" s="115">
        <f t="shared" si="76"/>
        <v>12657.365250970997</v>
      </c>
      <c r="BC145" s="74"/>
      <c r="BD145" s="74"/>
      <c r="BE145" s="74">
        <f t="shared" si="77"/>
        <v>0</v>
      </c>
      <c r="BF145" s="74">
        <f t="shared" si="85"/>
        <v>0</v>
      </c>
      <c r="BG145" s="74">
        <f t="shared" si="85"/>
        <v>0</v>
      </c>
      <c r="BH145" s="74">
        <f t="shared" si="85"/>
        <v>0</v>
      </c>
      <c r="BI145" s="74">
        <f t="shared" si="85"/>
        <v>0</v>
      </c>
      <c r="BJ145" s="74">
        <f t="shared" si="85"/>
        <v>0</v>
      </c>
      <c r="BK145" s="74">
        <f t="shared" si="85"/>
        <v>0</v>
      </c>
      <c r="BL145" s="74">
        <f t="shared" si="85"/>
        <v>0</v>
      </c>
      <c r="BO145" s="116">
        <f t="shared" si="86"/>
        <v>0</v>
      </c>
      <c r="BP145" s="116">
        <f t="shared" si="86"/>
        <v>0</v>
      </c>
      <c r="BQ145" s="116">
        <f t="shared" si="86"/>
        <v>0</v>
      </c>
      <c r="BR145" s="116">
        <f t="shared" si="86"/>
        <v>0</v>
      </c>
      <c r="BS145" s="116">
        <f t="shared" si="86"/>
        <v>0</v>
      </c>
      <c r="BT145" s="116">
        <f t="shared" si="86"/>
        <v>0</v>
      </c>
      <c r="BU145" s="116">
        <f t="shared" si="86"/>
        <v>0</v>
      </c>
      <c r="BV145" s="116">
        <f t="shared" si="86"/>
        <v>0</v>
      </c>
      <c r="BX145" s="74">
        <f t="shared" si="80"/>
        <v>9395855</v>
      </c>
      <c r="BY145" s="74">
        <f t="shared" si="87"/>
        <v>9395855</v>
      </c>
      <c r="BZ145" s="74">
        <f t="shared" si="87"/>
        <v>9395855</v>
      </c>
      <c r="CA145" s="74">
        <f t="shared" si="87"/>
        <v>9395855</v>
      </c>
      <c r="CB145" s="74">
        <f t="shared" si="87"/>
        <v>9395855</v>
      </c>
      <c r="CC145" s="74">
        <f t="shared" si="87"/>
        <v>9395855</v>
      </c>
      <c r="CD145" s="74">
        <f t="shared" si="87"/>
        <v>9395855</v>
      </c>
      <c r="CE145" s="74">
        <f t="shared" si="87"/>
        <v>9395855</v>
      </c>
      <c r="CG145" s="117">
        <f t="shared" si="82"/>
        <v>9395855</v>
      </c>
      <c r="CH145" s="117">
        <f t="shared" si="88"/>
        <v>9395855</v>
      </c>
      <c r="CI145" s="117">
        <f t="shared" si="88"/>
        <v>9395855</v>
      </c>
      <c r="CJ145" s="117">
        <f t="shared" si="88"/>
        <v>9395855</v>
      </c>
      <c r="CK145" s="117">
        <f t="shared" si="88"/>
        <v>9395855</v>
      </c>
      <c r="CL145" s="117">
        <f t="shared" si="88"/>
        <v>9395855</v>
      </c>
      <c r="CM145" s="117">
        <f t="shared" si="88"/>
        <v>9395855</v>
      </c>
      <c r="CN145" s="117">
        <f t="shared" si="88"/>
        <v>9395855</v>
      </c>
    </row>
    <row r="146" spans="1:92" x14ac:dyDescent="0.2">
      <c r="A146" s="6" t="s">
        <v>179</v>
      </c>
      <c r="B146" s="6"/>
      <c r="C146" s="40"/>
      <c r="D146" s="40"/>
      <c r="E146" s="40"/>
      <c r="F146" s="2">
        <v>1</v>
      </c>
      <c r="G146">
        <v>0</v>
      </c>
      <c r="H146" s="6">
        <v>120</v>
      </c>
      <c r="I146" s="2" t="s">
        <v>307</v>
      </c>
      <c r="J146" s="60"/>
      <c r="K146" s="123">
        <v>156.30000000000001</v>
      </c>
      <c r="L146"/>
      <c r="M146" s="121">
        <v>34</v>
      </c>
      <c r="N146" s="64">
        <f t="shared" si="48"/>
        <v>10.199999999999999</v>
      </c>
      <c r="O146" s="64">
        <f t="shared" si="49"/>
        <v>93.78</v>
      </c>
      <c r="P146" s="64">
        <f t="shared" si="50"/>
        <v>0</v>
      </c>
      <c r="Q146" s="64">
        <f t="shared" si="51"/>
        <v>0</v>
      </c>
      <c r="R146" s="65">
        <f t="shared" si="52"/>
        <v>0.22</v>
      </c>
      <c r="S146" s="65">
        <f t="shared" si="53"/>
        <v>0</v>
      </c>
      <c r="T146" s="64">
        <f t="shared" si="54"/>
        <v>0</v>
      </c>
      <c r="U146" s="64">
        <f t="shared" si="55"/>
        <v>0</v>
      </c>
      <c r="V146" s="124">
        <v>2</v>
      </c>
      <c r="W146" s="64">
        <f t="shared" si="56"/>
        <v>0.5</v>
      </c>
      <c r="X146" s="27">
        <f t="shared" si="57"/>
        <v>10.199999999999999</v>
      </c>
      <c r="Y146" s="11">
        <f t="shared" si="58"/>
        <v>167</v>
      </c>
      <c r="Z146" s="61">
        <v>1351216366.3299999</v>
      </c>
      <c r="AA146" s="63">
        <v>2184</v>
      </c>
      <c r="AB146" s="27">
        <f t="shared" si="59"/>
        <v>618688.81000000006</v>
      </c>
      <c r="AC146" s="10">
        <f t="shared" si="60"/>
        <v>2.2455240000000001</v>
      </c>
      <c r="AD146" s="63">
        <v>120250</v>
      </c>
      <c r="AE146" s="10">
        <f t="shared" si="61"/>
        <v>0.82731100000000002</v>
      </c>
      <c r="AF146" s="10">
        <f t="shared" si="62"/>
        <v>-0.82006000000000001</v>
      </c>
      <c r="AG146" s="66">
        <f t="shared" si="63"/>
        <v>0.01</v>
      </c>
      <c r="AH146" s="67">
        <f t="shared" si="64"/>
        <v>0</v>
      </c>
      <c r="AI146" s="68">
        <f t="shared" si="65"/>
        <v>0.01</v>
      </c>
      <c r="AJ146">
        <v>174</v>
      </c>
      <c r="AK146">
        <v>13</v>
      </c>
      <c r="AL146" s="26">
        <f t="shared" si="66"/>
        <v>226200</v>
      </c>
      <c r="AM146">
        <v>0</v>
      </c>
      <c r="AN146">
        <v>0</v>
      </c>
      <c r="AO146" s="26">
        <f t="shared" si="67"/>
        <v>0</v>
      </c>
      <c r="AP146" s="26">
        <f t="shared" si="68"/>
        <v>19247</v>
      </c>
      <c r="AQ146" s="26">
        <f t="shared" si="69"/>
        <v>245447</v>
      </c>
      <c r="AR146" s="69">
        <v>33612</v>
      </c>
      <c r="AS146" s="69">
        <f t="shared" si="84"/>
        <v>245447</v>
      </c>
      <c r="AT146" s="63">
        <v>219447</v>
      </c>
      <c r="AU146" s="26">
        <f t="shared" si="70"/>
        <v>26000</v>
      </c>
      <c r="AV146" s="70" t="str">
        <f t="shared" si="71"/>
        <v>Yes</v>
      </c>
      <c r="AW146" s="69">
        <f t="shared" si="72"/>
        <v>26000</v>
      </c>
      <c r="AX146" s="71">
        <f t="shared" si="73"/>
        <v>245447</v>
      </c>
      <c r="AY146" s="72">
        <f t="shared" si="74"/>
        <v>245447</v>
      </c>
      <c r="AZ146" s="115">
        <f t="shared" si="75"/>
        <v>26000</v>
      </c>
      <c r="BA146" s="115"/>
      <c r="BB146" s="115">
        <f t="shared" si="76"/>
        <v>12313.979526551502</v>
      </c>
      <c r="BC146" s="74"/>
      <c r="BD146" s="74"/>
      <c r="BE146" s="74">
        <f t="shared" si="77"/>
        <v>0</v>
      </c>
      <c r="BF146" s="74">
        <f t="shared" si="85"/>
        <v>0</v>
      </c>
      <c r="BG146" s="74">
        <f t="shared" si="85"/>
        <v>0</v>
      </c>
      <c r="BH146" s="74">
        <f t="shared" si="85"/>
        <v>0</v>
      </c>
      <c r="BI146" s="74">
        <f t="shared" si="85"/>
        <v>0</v>
      </c>
      <c r="BJ146" s="74">
        <f t="shared" si="85"/>
        <v>0</v>
      </c>
      <c r="BK146" s="74">
        <f t="shared" si="85"/>
        <v>0</v>
      </c>
      <c r="BL146" s="74">
        <f t="shared" si="85"/>
        <v>0</v>
      </c>
      <c r="BO146" s="116">
        <f t="shared" si="86"/>
        <v>0</v>
      </c>
      <c r="BP146" s="116">
        <f t="shared" si="86"/>
        <v>0</v>
      </c>
      <c r="BQ146" s="116">
        <f t="shared" si="86"/>
        <v>0</v>
      </c>
      <c r="BR146" s="116">
        <f t="shared" si="86"/>
        <v>0</v>
      </c>
      <c r="BS146" s="116">
        <f t="shared" si="86"/>
        <v>0</v>
      </c>
      <c r="BT146" s="116">
        <f t="shared" si="86"/>
        <v>0</v>
      </c>
      <c r="BU146" s="116">
        <f t="shared" si="86"/>
        <v>0</v>
      </c>
      <c r="BV146" s="116">
        <f t="shared" si="86"/>
        <v>0</v>
      </c>
      <c r="BX146" s="74">
        <f t="shared" si="80"/>
        <v>245447</v>
      </c>
      <c r="BY146" s="74">
        <f t="shared" si="87"/>
        <v>245447</v>
      </c>
      <c r="BZ146" s="74">
        <f t="shared" si="87"/>
        <v>245447</v>
      </c>
      <c r="CA146" s="74">
        <f t="shared" si="87"/>
        <v>245447</v>
      </c>
      <c r="CB146" s="74">
        <f t="shared" si="87"/>
        <v>245447</v>
      </c>
      <c r="CC146" s="74">
        <f t="shared" si="87"/>
        <v>245447</v>
      </c>
      <c r="CD146" s="74">
        <f t="shared" si="87"/>
        <v>245447</v>
      </c>
      <c r="CE146" s="74">
        <f t="shared" si="87"/>
        <v>245447</v>
      </c>
      <c r="CG146" s="117">
        <f t="shared" si="82"/>
        <v>245447</v>
      </c>
      <c r="CH146" s="117">
        <f t="shared" si="88"/>
        <v>245447</v>
      </c>
      <c r="CI146" s="117">
        <f t="shared" si="88"/>
        <v>245447</v>
      </c>
      <c r="CJ146" s="117">
        <f t="shared" si="88"/>
        <v>245447</v>
      </c>
      <c r="CK146" s="117">
        <f t="shared" si="88"/>
        <v>245447</v>
      </c>
      <c r="CL146" s="117">
        <f t="shared" si="88"/>
        <v>245447</v>
      </c>
      <c r="CM146" s="117">
        <f t="shared" si="88"/>
        <v>245447</v>
      </c>
      <c r="CN146" s="117">
        <f t="shared" si="88"/>
        <v>245447</v>
      </c>
    </row>
    <row r="147" spans="1:92" x14ac:dyDescent="0.2">
      <c r="A147" s="6" t="s">
        <v>179</v>
      </c>
      <c r="B147" s="6"/>
      <c r="C147" s="40"/>
      <c r="D147" s="40"/>
      <c r="E147" s="40"/>
      <c r="F147" s="2">
        <v>5</v>
      </c>
      <c r="G147">
        <v>0</v>
      </c>
      <c r="H147" s="6">
        <v>121</v>
      </c>
      <c r="I147" s="2" t="s">
        <v>308</v>
      </c>
      <c r="J147" s="60"/>
      <c r="K147" s="123">
        <v>551.52</v>
      </c>
      <c r="L147"/>
      <c r="M147" s="121">
        <v>129</v>
      </c>
      <c r="N147" s="64">
        <f t="shared" si="48"/>
        <v>38.700000000000003</v>
      </c>
      <c r="O147" s="64">
        <f t="shared" si="49"/>
        <v>330.91</v>
      </c>
      <c r="P147" s="64">
        <f t="shared" si="50"/>
        <v>0</v>
      </c>
      <c r="Q147" s="64">
        <f t="shared" si="51"/>
        <v>0</v>
      </c>
      <c r="R147" s="65">
        <f t="shared" si="52"/>
        <v>0.23</v>
      </c>
      <c r="S147" s="65">
        <f t="shared" si="53"/>
        <v>0</v>
      </c>
      <c r="T147" s="64">
        <f t="shared" si="54"/>
        <v>0</v>
      </c>
      <c r="U147" s="64">
        <f t="shared" si="55"/>
        <v>0</v>
      </c>
      <c r="V147" s="124">
        <v>3</v>
      </c>
      <c r="W147" s="64">
        <f t="shared" si="56"/>
        <v>0.75</v>
      </c>
      <c r="X147" s="27">
        <f t="shared" si="57"/>
        <v>38.700000000000003</v>
      </c>
      <c r="Y147" s="11">
        <f t="shared" si="58"/>
        <v>590.97</v>
      </c>
      <c r="Z147" s="61">
        <v>779470786.33000004</v>
      </c>
      <c r="AA147" s="63">
        <v>4247</v>
      </c>
      <c r="AB147" s="27">
        <f t="shared" si="59"/>
        <v>183534.44</v>
      </c>
      <c r="AC147" s="10">
        <f t="shared" si="60"/>
        <v>0.66613599999999995</v>
      </c>
      <c r="AD147" s="63">
        <v>118378</v>
      </c>
      <c r="AE147" s="10">
        <f t="shared" si="61"/>
        <v>0.81443200000000004</v>
      </c>
      <c r="AF147" s="10">
        <f t="shared" si="62"/>
        <v>0.28937499999999999</v>
      </c>
      <c r="AG147" s="66">
        <f t="shared" si="63"/>
        <v>0.28937499999999999</v>
      </c>
      <c r="AH147" s="67">
        <f t="shared" si="64"/>
        <v>0</v>
      </c>
      <c r="AI147" s="68">
        <f t="shared" si="65"/>
        <v>0.28937499999999999</v>
      </c>
      <c r="AJ147">
        <v>0</v>
      </c>
      <c r="AK147">
        <v>0</v>
      </c>
      <c r="AL147" s="26">
        <f t="shared" si="66"/>
        <v>0</v>
      </c>
      <c r="AM147">
        <v>0</v>
      </c>
      <c r="AN147">
        <v>0</v>
      </c>
      <c r="AO147" s="26">
        <f t="shared" si="67"/>
        <v>0</v>
      </c>
      <c r="AP147" s="26">
        <f t="shared" si="68"/>
        <v>1970913</v>
      </c>
      <c r="AQ147" s="26">
        <f t="shared" si="69"/>
        <v>1970913</v>
      </c>
      <c r="AR147" s="69">
        <v>3049314</v>
      </c>
      <c r="AS147" s="69">
        <f t="shared" si="84"/>
        <v>1970913</v>
      </c>
      <c r="AT147" s="63">
        <v>2525078</v>
      </c>
      <c r="AU147" s="26">
        <f t="shared" si="70"/>
        <v>554165</v>
      </c>
      <c r="AV147" s="70" t="str">
        <f t="shared" si="71"/>
        <v>No</v>
      </c>
      <c r="AW147" s="69">
        <f t="shared" si="72"/>
        <v>0</v>
      </c>
      <c r="AX147" s="71">
        <f t="shared" si="73"/>
        <v>2525078</v>
      </c>
      <c r="AY147" s="72">
        <f t="shared" si="74"/>
        <v>2525078</v>
      </c>
      <c r="AZ147" s="115">
        <f t="shared" si="75"/>
        <v>0</v>
      </c>
      <c r="BA147" s="115"/>
      <c r="BB147" s="115">
        <f t="shared" si="76"/>
        <v>12349.378535683203</v>
      </c>
      <c r="BC147" s="74"/>
      <c r="BD147" s="74"/>
      <c r="BE147" s="74">
        <f t="shared" si="77"/>
        <v>-554165</v>
      </c>
      <c r="BF147" s="74">
        <f t="shared" si="85"/>
        <v>-554165</v>
      </c>
      <c r="BG147" s="74">
        <f t="shared" si="85"/>
        <v>-474974.82150000008</v>
      </c>
      <c r="BH147" s="74">
        <f t="shared" si="85"/>
        <v>-395796.51875595003</v>
      </c>
      <c r="BI147" s="74">
        <f t="shared" si="85"/>
        <v>-316637.21500475984</v>
      </c>
      <c r="BJ147" s="74">
        <f t="shared" si="85"/>
        <v>-237477.91125356965</v>
      </c>
      <c r="BK147" s="74">
        <f t="shared" si="85"/>
        <v>-158326.52343275491</v>
      </c>
      <c r="BL147" s="74">
        <f t="shared" si="85"/>
        <v>-79163.261716377456</v>
      </c>
      <c r="BO147" s="116">
        <f t="shared" si="86"/>
        <v>0</v>
      </c>
      <c r="BP147" s="116">
        <f t="shared" si="86"/>
        <v>-79190.178499999995</v>
      </c>
      <c r="BQ147" s="116">
        <f t="shared" si="86"/>
        <v>-79178.302744050001</v>
      </c>
      <c r="BR147" s="116">
        <f t="shared" si="86"/>
        <v>-79159.303751190018</v>
      </c>
      <c r="BS147" s="116">
        <f t="shared" si="86"/>
        <v>-79159.30375118996</v>
      </c>
      <c r="BT147" s="116">
        <f t="shared" si="86"/>
        <v>-79151.387820814765</v>
      </c>
      <c r="BU147" s="116">
        <f t="shared" si="86"/>
        <v>-79163.261716377456</v>
      </c>
      <c r="BV147" s="116">
        <f t="shared" si="86"/>
        <v>-79163.261716377456</v>
      </c>
      <c r="BX147" s="74">
        <f t="shared" si="80"/>
        <v>2525078</v>
      </c>
      <c r="BY147" s="74">
        <f t="shared" si="87"/>
        <v>2445887.8215000001</v>
      </c>
      <c r="BZ147" s="74">
        <f t="shared" si="87"/>
        <v>2366709.51875595</v>
      </c>
      <c r="CA147" s="74">
        <f t="shared" si="87"/>
        <v>2287550.2150047598</v>
      </c>
      <c r="CB147" s="74">
        <f t="shared" si="87"/>
        <v>2208390.9112535696</v>
      </c>
      <c r="CC147" s="74">
        <f t="shared" si="87"/>
        <v>2129239.5234327549</v>
      </c>
      <c r="CD147" s="74">
        <f t="shared" si="87"/>
        <v>2050076.2617163775</v>
      </c>
      <c r="CE147" s="74">
        <f t="shared" si="87"/>
        <v>1970913</v>
      </c>
      <c r="CG147" s="117">
        <f t="shared" si="82"/>
        <v>2525078</v>
      </c>
      <c r="CH147" s="117">
        <f t="shared" si="88"/>
        <v>2445887.8215000001</v>
      </c>
      <c r="CI147" s="117">
        <f t="shared" si="88"/>
        <v>2366709.51875595</v>
      </c>
      <c r="CJ147" s="117">
        <f t="shared" si="88"/>
        <v>2287550.2150047598</v>
      </c>
      <c r="CK147" s="117">
        <f t="shared" si="88"/>
        <v>2208390.9112535696</v>
      </c>
      <c r="CL147" s="117">
        <f t="shared" si="88"/>
        <v>2129239.5234327549</v>
      </c>
      <c r="CM147" s="117">
        <f t="shared" si="88"/>
        <v>2050076.2617163775</v>
      </c>
      <c r="CN147" s="117">
        <f t="shared" si="88"/>
        <v>1970913</v>
      </c>
    </row>
    <row r="148" spans="1:92" x14ac:dyDescent="0.2">
      <c r="A148" s="6" t="s">
        <v>183</v>
      </c>
      <c r="B148" s="6"/>
      <c r="C148" s="40"/>
      <c r="D148" s="40"/>
      <c r="E148" s="40"/>
      <c r="F148" s="2">
        <v>1</v>
      </c>
      <c r="G148">
        <v>0</v>
      </c>
      <c r="H148" s="6">
        <v>122</v>
      </c>
      <c r="I148" s="2" t="s">
        <v>309</v>
      </c>
      <c r="J148" s="60"/>
      <c r="K148" s="123">
        <v>344.93</v>
      </c>
      <c r="L148"/>
      <c r="M148" s="121">
        <v>78</v>
      </c>
      <c r="N148" s="64">
        <f t="shared" si="48"/>
        <v>23.4</v>
      </c>
      <c r="O148" s="64">
        <f t="shared" si="49"/>
        <v>206.96</v>
      </c>
      <c r="P148" s="64">
        <f t="shared" si="50"/>
        <v>0</v>
      </c>
      <c r="Q148" s="64">
        <f t="shared" si="51"/>
        <v>0</v>
      </c>
      <c r="R148" s="65">
        <f t="shared" si="52"/>
        <v>0.23</v>
      </c>
      <c r="S148" s="65">
        <f t="shared" si="53"/>
        <v>0</v>
      </c>
      <c r="T148" s="64">
        <f t="shared" si="54"/>
        <v>0</v>
      </c>
      <c r="U148" s="64">
        <f t="shared" si="55"/>
        <v>0</v>
      </c>
      <c r="V148" s="124">
        <v>10</v>
      </c>
      <c r="W148" s="64">
        <f t="shared" si="56"/>
        <v>2.5</v>
      </c>
      <c r="X148" s="27">
        <f t="shared" si="57"/>
        <v>23.4</v>
      </c>
      <c r="Y148" s="11">
        <f t="shared" si="58"/>
        <v>370.83</v>
      </c>
      <c r="Z148" s="61">
        <v>2710140550.3299999</v>
      </c>
      <c r="AA148" s="63">
        <v>4206</v>
      </c>
      <c r="AB148" s="27">
        <f t="shared" si="59"/>
        <v>644351.06000000006</v>
      </c>
      <c r="AC148" s="10">
        <f t="shared" si="60"/>
        <v>2.3386650000000002</v>
      </c>
      <c r="AD148" s="63">
        <v>99382</v>
      </c>
      <c r="AE148" s="10">
        <f t="shared" si="61"/>
        <v>0.68374100000000004</v>
      </c>
      <c r="AF148" s="10">
        <f t="shared" si="62"/>
        <v>-0.84218800000000005</v>
      </c>
      <c r="AG148" s="66">
        <f t="shared" si="63"/>
        <v>0.01</v>
      </c>
      <c r="AH148" s="67">
        <f t="shared" si="64"/>
        <v>0</v>
      </c>
      <c r="AI148" s="68">
        <f t="shared" si="65"/>
        <v>0.01</v>
      </c>
      <c r="AJ148">
        <v>66</v>
      </c>
      <c r="AK148">
        <v>4</v>
      </c>
      <c r="AL148" s="26">
        <f t="shared" si="66"/>
        <v>26400</v>
      </c>
      <c r="AM148">
        <v>0</v>
      </c>
      <c r="AN148">
        <v>0</v>
      </c>
      <c r="AO148" s="26">
        <f t="shared" si="67"/>
        <v>0</v>
      </c>
      <c r="AP148" s="26">
        <f t="shared" si="68"/>
        <v>42738</v>
      </c>
      <c r="AQ148" s="26">
        <f t="shared" si="69"/>
        <v>69138</v>
      </c>
      <c r="AR148" s="69">
        <v>10871</v>
      </c>
      <c r="AS148" s="69">
        <f t="shared" si="84"/>
        <v>69138</v>
      </c>
      <c r="AT148" s="63">
        <v>72338</v>
      </c>
      <c r="AU148" s="26">
        <f t="shared" si="70"/>
        <v>3200</v>
      </c>
      <c r="AV148" s="70" t="str">
        <f t="shared" si="71"/>
        <v>No</v>
      </c>
      <c r="AW148" s="69">
        <f t="shared" si="72"/>
        <v>0</v>
      </c>
      <c r="AX148" s="71">
        <f t="shared" si="73"/>
        <v>72338</v>
      </c>
      <c r="AY148" s="72">
        <f t="shared" si="74"/>
        <v>72338</v>
      </c>
      <c r="AZ148" s="115">
        <f t="shared" si="75"/>
        <v>0</v>
      </c>
      <c r="BA148" s="115"/>
      <c r="BB148" s="115">
        <f t="shared" si="76"/>
        <v>12390.38573043806</v>
      </c>
      <c r="BC148" s="74"/>
      <c r="BD148" s="74"/>
      <c r="BE148" s="74">
        <f t="shared" si="77"/>
        <v>-3200</v>
      </c>
      <c r="BF148" s="74">
        <f t="shared" si="85"/>
        <v>-3200</v>
      </c>
      <c r="BG148" s="74">
        <f t="shared" si="85"/>
        <v>-2742.7200000000012</v>
      </c>
      <c r="BH148" s="74">
        <f t="shared" si="85"/>
        <v>-2285.5085760000075</v>
      </c>
      <c r="BI148" s="74">
        <f t="shared" si="85"/>
        <v>-1828.4068608000089</v>
      </c>
      <c r="BJ148" s="74">
        <f t="shared" si="85"/>
        <v>-1371.3051456000103</v>
      </c>
      <c r="BK148" s="74">
        <f t="shared" si="85"/>
        <v>-914.24914057152637</v>
      </c>
      <c r="BL148" s="74">
        <f t="shared" si="85"/>
        <v>-457.12457028575591</v>
      </c>
      <c r="BO148" s="116">
        <f t="shared" si="86"/>
        <v>0</v>
      </c>
      <c r="BP148" s="116">
        <f t="shared" si="86"/>
        <v>-457.28</v>
      </c>
      <c r="BQ148" s="116">
        <f t="shared" si="86"/>
        <v>-457.21142400000014</v>
      </c>
      <c r="BR148" s="116">
        <f t="shared" si="86"/>
        <v>-457.10171520000154</v>
      </c>
      <c r="BS148" s="116">
        <f t="shared" si="86"/>
        <v>-457.10171520000222</v>
      </c>
      <c r="BT148" s="116">
        <f t="shared" si="86"/>
        <v>-457.05600502848341</v>
      </c>
      <c r="BU148" s="116">
        <f t="shared" si="86"/>
        <v>-457.12457028576318</v>
      </c>
      <c r="BV148" s="116">
        <f t="shared" si="86"/>
        <v>-457.12457028575591</v>
      </c>
      <c r="BX148" s="74">
        <f t="shared" si="80"/>
        <v>72338</v>
      </c>
      <c r="BY148" s="74">
        <f t="shared" si="87"/>
        <v>71880.72</v>
      </c>
      <c r="BZ148" s="74">
        <f t="shared" si="87"/>
        <v>71423.508576000007</v>
      </c>
      <c r="CA148" s="74">
        <f t="shared" si="87"/>
        <v>70966.406860800009</v>
      </c>
      <c r="CB148" s="74">
        <f t="shared" si="87"/>
        <v>70509.30514560001</v>
      </c>
      <c r="CC148" s="74">
        <f t="shared" si="87"/>
        <v>70052.249140571526</v>
      </c>
      <c r="CD148" s="74">
        <f t="shared" si="87"/>
        <v>69595.124570285756</v>
      </c>
      <c r="CE148" s="74">
        <f t="shared" si="87"/>
        <v>69138</v>
      </c>
      <c r="CG148" s="117">
        <f t="shared" si="82"/>
        <v>72338</v>
      </c>
      <c r="CH148" s="117">
        <f t="shared" si="88"/>
        <v>71880.72</v>
      </c>
      <c r="CI148" s="117">
        <f t="shared" si="88"/>
        <v>71423.508576000007</v>
      </c>
      <c r="CJ148" s="117">
        <f t="shared" si="88"/>
        <v>70966.406860800009</v>
      </c>
      <c r="CK148" s="117">
        <f t="shared" si="88"/>
        <v>70509.30514560001</v>
      </c>
      <c r="CL148" s="117">
        <f t="shared" si="88"/>
        <v>70052.249140571526</v>
      </c>
      <c r="CM148" s="117">
        <f t="shared" si="88"/>
        <v>69595.124570285756</v>
      </c>
      <c r="CN148" s="117">
        <f t="shared" si="88"/>
        <v>69138</v>
      </c>
    </row>
    <row r="149" spans="1:92" x14ac:dyDescent="0.2">
      <c r="A149" s="6" t="s">
        <v>183</v>
      </c>
      <c r="B149" s="6"/>
      <c r="C149" s="40"/>
      <c r="D149" s="40"/>
      <c r="E149" s="40"/>
      <c r="F149" s="2">
        <v>8</v>
      </c>
      <c r="G149">
        <v>35</v>
      </c>
      <c r="H149" s="6">
        <v>123</v>
      </c>
      <c r="I149" s="2" t="s">
        <v>310</v>
      </c>
      <c r="J149" s="60"/>
      <c r="K149" s="123">
        <v>134.47999999999999</v>
      </c>
      <c r="L149"/>
      <c r="M149" s="121">
        <v>59</v>
      </c>
      <c r="N149" s="64">
        <f t="shared" si="48"/>
        <v>17.7</v>
      </c>
      <c r="O149" s="64">
        <f t="shared" si="49"/>
        <v>80.69</v>
      </c>
      <c r="P149" s="64">
        <f t="shared" si="50"/>
        <v>0</v>
      </c>
      <c r="Q149" s="64">
        <f t="shared" si="51"/>
        <v>0</v>
      </c>
      <c r="R149" s="65">
        <f t="shared" si="52"/>
        <v>0.44</v>
      </c>
      <c r="S149" s="65">
        <f t="shared" si="53"/>
        <v>0</v>
      </c>
      <c r="T149" s="64">
        <f t="shared" si="54"/>
        <v>0</v>
      </c>
      <c r="U149" s="64">
        <f t="shared" si="55"/>
        <v>0</v>
      </c>
      <c r="V149" s="124">
        <v>2</v>
      </c>
      <c r="W149" s="64">
        <f t="shared" si="56"/>
        <v>0.5</v>
      </c>
      <c r="X149" s="27">
        <f t="shared" si="57"/>
        <v>17.7</v>
      </c>
      <c r="Y149" s="11">
        <f t="shared" si="58"/>
        <v>152.67999999999998</v>
      </c>
      <c r="Z149" s="61">
        <v>232479750.66999999</v>
      </c>
      <c r="AA149" s="63">
        <v>1524</v>
      </c>
      <c r="AB149" s="27">
        <f t="shared" si="59"/>
        <v>152545.76999999999</v>
      </c>
      <c r="AC149" s="10">
        <f t="shared" si="60"/>
        <v>0.55366300000000002</v>
      </c>
      <c r="AD149" s="63">
        <v>94946</v>
      </c>
      <c r="AE149" s="10">
        <f t="shared" si="61"/>
        <v>0.65322100000000005</v>
      </c>
      <c r="AF149" s="10">
        <f t="shared" si="62"/>
        <v>0.41647000000000001</v>
      </c>
      <c r="AG149" s="66">
        <f t="shared" si="63"/>
        <v>0.41647000000000001</v>
      </c>
      <c r="AH149" s="67">
        <f t="shared" si="64"/>
        <v>0</v>
      </c>
      <c r="AI149" s="68">
        <f t="shared" si="65"/>
        <v>0.41647000000000001</v>
      </c>
      <c r="AJ149">
        <v>58</v>
      </c>
      <c r="AK149">
        <v>6</v>
      </c>
      <c r="AL149" s="26">
        <f t="shared" si="66"/>
        <v>34800</v>
      </c>
      <c r="AM149">
        <v>0</v>
      </c>
      <c r="AN149">
        <v>0</v>
      </c>
      <c r="AO149" s="26">
        <f t="shared" si="67"/>
        <v>0</v>
      </c>
      <c r="AP149" s="26">
        <f t="shared" si="68"/>
        <v>732836</v>
      </c>
      <c r="AQ149" s="26">
        <f t="shared" si="69"/>
        <v>767636</v>
      </c>
      <c r="AR149" s="69">
        <v>1423001</v>
      </c>
      <c r="AS149" s="69">
        <f t="shared" si="84"/>
        <v>767636</v>
      </c>
      <c r="AT149" s="63">
        <v>1274671</v>
      </c>
      <c r="AU149" s="26">
        <f t="shared" si="70"/>
        <v>507035</v>
      </c>
      <c r="AV149" s="70" t="str">
        <f t="shared" si="71"/>
        <v>No</v>
      </c>
      <c r="AW149" s="69">
        <f t="shared" si="72"/>
        <v>0</v>
      </c>
      <c r="AX149" s="71">
        <f t="shared" si="73"/>
        <v>1274671</v>
      </c>
      <c r="AY149" s="72">
        <f t="shared" si="74"/>
        <v>1274671</v>
      </c>
      <c r="AZ149" s="115">
        <f t="shared" si="75"/>
        <v>0</v>
      </c>
      <c r="BA149" s="115"/>
      <c r="BB149" s="115">
        <f t="shared" si="76"/>
        <v>13084.748661511005</v>
      </c>
      <c r="BC149" s="74"/>
      <c r="BD149" s="74"/>
      <c r="BE149" s="74">
        <f t="shared" si="77"/>
        <v>-507035</v>
      </c>
      <c r="BF149" s="74">
        <f t="shared" si="85"/>
        <v>-507035</v>
      </c>
      <c r="BG149" s="74">
        <f t="shared" si="85"/>
        <v>-434579.69849999994</v>
      </c>
      <c r="BH149" s="74">
        <f t="shared" si="85"/>
        <v>-362135.2627600499</v>
      </c>
      <c r="BI149" s="74">
        <f t="shared" si="85"/>
        <v>-289708.21020803996</v>
      </c>
      <c r="BJ149" s="74">
        <f t="shared" si="85"/>
        <v>-217281.15765603003</v>
      </c>
      <c r="BK149" s="74">
        <f t="shared" si="85"/>
        <v>-144861.34780927526</v>
      </c>
      <c r="BL149" s="74">
        <f t="shared" si="85"/>
        <v>-72430.673904637573</v>
      </c>
      <c r="BO149" s="116">
        <f t="shared" si="86"/>
        <v>0</v>
      </c>
      <c r="BP149" s="116">
        <f t="shared" si="86"/>
        <v>-72455.301500000001</v>
      </c>
      <c r="BQ149" s="116">
        <f t="shared" si="86"/>
        <v>-72444.435739949986</v>
      </c>
      <c r="BR149" s="116">
        <f t="shared" si="86"/>
        <v>-72427.052552009976</v>
      </c>
      <c r="BS149" s="116">
        <f t="shared" si="86"/>
        <v>-72427.052552009991</v>
      </c>
      <c r="BT149" s="116">
        <f t="shared" si="86"/>
        <v>-72419.809846754812</v>
      </c>
      <c r="BU149" s="116">
        <f t="shared" si="86"/>
        <v>-72430.673904637631</v>
      </c>
      <c r="BV149" s="116">
        <f t="shared" si="86"/>
        <v>-72430.673904637573</v>
      </c>
      <c r="BX149" s="74">
        <f t="shared" si="80"/>
        <v>1274671</v>
      </c>
      <c r="BY149" s="74">
        <f t="shared" si="87"/>
        <v>1202215.6984999999</v>
      </c>
      <c r="BZ149" s="74">
        <f t="shared" si="87"/>
        <v>1129771.2627600499</v>
      </c>
      <c r="CA149" s="74">
        <f t="shared" si="87"/>
        <v>1057344.21020804</v>
      </c>
      <c r="CB149" s="74">
        <f t="shared" si="87"/>
        <v>984917.15765603003</v>
      </c>
      <c r="CC149" s="74">
        <f t="shared" si="87"/>
        <v>912497.34780927526</v>
      </c>
      <c r="CD149" s="74">
        <f t="shared" si="87"/>
        <v>840066.67390463757</v>
      </c>
      <c r="CE149" s="74">
        <f t="shared" si="87"/>
        <v>767636</v>
      </c>
      <c r="CG149" s="117">
        <f t="shared" si="82"/>
        <v>1274671</v>
      </c>
      <c r="CH149" s="117">
        <f t="shared" si="88"/>
        <v>1202215.6984999999</v>
      </c>
      <c r="CI149" s="117">
        <f t="shared" si="88"/>
        <v>1129771.2627600499</v>
      </c>
      <c r="CJ149" s="117">
        <f t="shared" si="88"/>
        <v>1057344.21020804</v>
      </c>
      <c r="CK149" s="117">
        <f t="shared" si="88"/>
        <v>984917.15765603003</v>
      </c>
      <c r="CL149" s="117">
        <f t="shared" si="88"/>
        <v>912497.34780927526</v>
      </c>
      <c r="CM149" s="117">
        <f t="shared" si="88"/>
        <v>840066.67390463757</v>
      </c>
      <c r="CN149" s="117">
        <f t="shared" si="88"/>
        <v>767636</v>
      </c>
    </row>
    <row r="150" spans="1:92" x14ac:dyDescent="0.2">
      <c r="A150" s="6" t="s">
        <v>207</v>
      </c>
      <c r="B150" s="6"/>
      <c r="C150" s="40"/>
      <c r="D150" s="40"/>
      <c r="E150" s="40"/>
      <c r="F150" s="2">
        <v>8</v>
      </c>
      <c r="G150">
        <v>0</v>
      </c>
      <c r="H150" s="6">
        <v>124</v>
      </c>
      <c r="I150" s="2" t="s">
        <v>311</v>
      </c>
      <c r="J150" s="60"/>
      <c r="K150" s="123">
        <v>2176.48</v>
      </c>
      <c r="L150"/>
      <c r="M150" s="121">
        <v>1103</v>
      </c>
      <c r="N150" s="64">
        <f t="shared" si="48"/>
        <v>330.9</v>
      </c>
      <c r="O150" s="64">
        <f t="shared" si="49"/>
        <v>1305.8900000000001</v>
      </c>
      <c r="P150" s="64">
        <f t="shared" si="50"/>
        <v>0</v>
      </c>
      <c r="Q150" s="64">
        <f t="shared" si="51"/>
        <v>0</v>
      </c>
      <c r="R150" s="65">
        <f t="shared" si="52"/>
        <v>0.51</v>
      </c>
      <c r="S150" s="65">
        <f t="shared" si="53"/>
        <v>0</v>
      </c>
      <c r="T150" s="64">
        <f t="shared" si="54"/>
        <v>0</v>
      </c>
      <c r="U150" s="64">
        <f t="shared" si="55"/>
        <v>0</v>
      </c>
      <c r="V150" s="124">
        <v>152</v>
      </c>
      <c r="W150" s="64">
        <f t="shared" si="56"/>
        <v>38</v>
      </c>
      <c r="X150" s="27">
        <f t="shared" si="57"/>
        <v>330.9</v>
      </c>
      <c r="Y150" s="11">
        <f t="shared" si="58"/>
        <v>2545.38</v>
      </c>
      <c r="Z150" s="61">
        <v>2734591965.3299999</v>
      </c>
      <c r="AA150" s="63">
        <v>16799</v>
      </c>
      <c r="AB150" s="27">
        <f t="shared" si="59"/>
        <v>162783.01999999999</v>
      </c>
      <c r="AC150" s="10">
        <f t="shared" si="60"/>
        <v>0.59081899999999998</v>
      </c>
      <c r="AD150" s="63">
        <v>103682</v>
      </c>
      <c r="AE150" s="10">
        <f t="shared" si="61"/>
        <v>0.71332399999999996</v>
      </c>
      <c r="AF150" s="10">
        <f t="shared" si="62"/>
        <v>0.37242999999999998</v>
      </c>
      <c r="AG150" s="66">
        <f t="shared" si="63"/>
        <v>0.37242999999999998</v>
      </c>
      <c r="AH150" s="67">
        <f t="shared" si="64"/>
        <v>0</v>
      </c>
      <c r="AI150" s="68">
        <f t="shared" si="65"/>
        <v>0.37242999999999998</v>
      </c>
      <c r="AJ150">
        <v>0</v>
      </c>
      <c r="AK150">
        <v>0</v>
      </c>
      <c r="AL150" s="26">
        <f t="shared" si="66"/>
        <v>0</v>
      </c>
      <c r="AM150">
        <v>0</v>
      </c>
      <c r="AN150">
        <v>0</v>
      </c>
      <c r="AO150" s="26">
        <f t="shared" si="67"/>
        <v>0</v>
      </c>
      <c r="AP150" s="26">
        <f t="shared" si="68"/>
        <v>10925422</v>
      </c>
      <c r="AQ150" s="26">
        <f t="shared" si="69"/>
        <v>10925422</v>
      </c>
      <c r="AR150" s="69">
        <v>10040987</v>
      </c>
      <c r="AS150" s="69">
        <f t="shared" si="84"/>
        <v>10925422</v>
      </c>
      <c r="AT150" s="63">
        <v>11911359</v>
      </c>
      <c r="AU150" s="26">
        <f t="shared" si="70"/>
        <v>985937</v>
      </c>
      <c r="AV150" s="70" t="str">
        <f t="shared" si="71"/>
        <v>No</v>
      </c>
      <c r="AW150" s="69">
        <f t="shared" si="72"/>
        <v>0</v>
      </c>
      <c r="AX150" s="71">
        <f t="shared" si="73"/>
        <v>11911359</v>
      </c>
      <c r="AY150" s="72">
        <f t="shared" si="74"/>
        <v>11911359</v>
      </c>
      <c r="AZ150" s="115">
        <f t="shared" si="75"/>
        <v>0</v>
      </c>
      <c r="BA150" s="115"/>
      <c r="BB150" s="115">
        <f t="shared" si="76"/>
        <v>13478.416755495111</v>
      </c>
      <c r="BC150" s="74"/>
      <c r="BD150" s="74"/>
      <c r="BE150" s="74">
        <f t="shared" si="77"/>
        <v>-985937</v>
      </c>
      <c r="BF150" s="74">
        <f t="shared" si="85"/>
        <v>-985937</v>
      </c>
      <c r="BG150" s="74">
        <f t="shared" si="85"/>
        <v>-845046.60270000063</v>
      </c>
      <c r="BH150" s="74">
        <f t="shared" si="85"/>
        <v>-704177.33402991109</v>
      </c>
      <c r="BI150" s="74">
        <f t="shared" si="85"/>
        <v>-563341.86722392961</v>
      </c>
      <c r="BJ150" s="74">
        <f t="shared" si="85"/>
        <v>-422506.40041794628</v>
      </c>
      <c r="BK150" s="74">
        <f t="shared" si="85"/>
        <v>-281685.01715864427</v>
      </c>
      <c r="BL150" s="74">
        <f t="shared" si="85"/>
        <v>-140842.50857932121</v>
      </c>
      <c r="BO150" s="116">
        <f t="shared" si="86"/>
        <v>0</v>
      </c>
      <c r="BP150" s="116">
        <f t="shared" si="86"/>
        <v>-140890.39730000001</v>
      </c>
      <c r="BQ150" s="116">
        <f t="shared" si="86"/>
        <v>-140869.2686700901</v>
      </c>
      <c r="BR150" s="116">
        <f t="shared" si="86"/>
        <v>-140835.46680598223</v>
      </c>
      <c r="BS150" s="116">
        <f t="shared" si="86"/>
        <v>-140835.4668059824</v>
      </c>
      <c r="BT150" s="116">
        <f t="shared" si="86"/>
        <v>-140821.38325930148</v>
      </c>
      <c r="BU150" s="116">
        <f t="shared" si="86"/>
        <v>-140842.50857932214</v>
      </c>
      <c r="BV150" s="116">
        <f t="shared" si="86"/>
        <v>-140842.50857932121</v>
      </c>
      <c r="BX150" s="74">
        <f t="shared" si="80"/>
        <v>11911359</v>
      </c>
      <c r="BY150" s="74">
        <f t="shared" si="87"/>
        <v>11770468.602700001</v>
      </c>
      <c r="BZ150" s="74">
        <f t="shared" si="87"/>
        <v>11629599.334029911</v>
      </c>
      <c r="CA150" s="74">
        <f t="shared" si="87"/>
        <v>11488763.86722393</v>
      </c>
      <c r="CB150" s="74">
        <f t="shared" si="87"/>
        <v>11347928.400417946</v>
      </c>
      <c r="CC150" s="74">
        <f t="shared" si="87"/>
        <v>11207107.017158644</v>
      </c>
      <c r="CD150" s="74">
        <f t="shared" si="87"/>
        <v>11066264.508579321</v>
      </c>
      <c r="CE150" s="74">
        <f t="shared" si="87"/>
        <v>10925422</v>
      </c>
      <c r="CG150" s="117">
        <f t="shared" si="82"/>
        <v>11911359</v>
      </c>
      <c r="CH150" s="117">
        <f t="shared" si="88"/>
        <v>11770468.602700001</v>
      </c>
      <c r="CI150" s="117">
        <f t="shared" si="88"/>
        <v>11629599.334029911</v>
      </c>
      <c r="CJ150" s="117">
        <f t="shared" si="88"/>
        <v>11488763.86722393</v>
      </c>
      <c r="CK150" s="117">
        <f t="shared" si="88"/>
        <v>11347928.400417946</v>
      </c>
      <c r="CL150" s="117">
        <f t="shared" si="88"/>
        <v>11207107.017158644</v>
      </c>
      <c r="CM150" s="117">
        <f t="shared" si="88"/>
        <v>11066264.508579321</v>
      </c>
      <c r="CN150" s="117">
        <f t="shared" si="88"/>
        <v>10925422</v>
      </c>
    </row>
    <row r="151" spans="1:92" x14ac:dyDescent="0.2">
      <c r="A151" s="6" t="s">
        <v>183</v>
      </c>
      <c r="B151" s="6"/>
      <c r="C151" s="40"/>
      <c r="D151" s="40"/>
      <c r="E151" s="40"/>
      <c r="F151" s="2">
        <v>1</v>
      </c>
      <c r="G151">
        <v>0</v>
      </c>
      <c r="H151" s="6">
        <v>125</v>
      </c>
      <c r="I151" s="2" t="s">
        <v>312</v>
      </c>
      <c r="J151" s="60"/>
      <c r="K151" s="123">
        <v>127.39</v>
      </c>
      <c r="L151"/>
      <c r="M151" s="121">
        <v>46</v>
      </c>
      <c r="N151" s="64">
        <f t="shared" si="48"/>
        <v>13.8</v>
      </c>
      <c r="O151" s="64">
        <f t="shared" si="49"/>
        <v>76.430000000000007</v>
      </c>
      <c r="P151" s="64">
        <f t="shared" si="50"/>
        <v>0</v>
      </c>
      <c r="Q151" s="64">
        <f t="shared" si="51"/>
        <v>0</v>
      </c>
      <c r="R151" s="65">
        <f t="shared" si="52"/>
        <v>0.36</v>
      </c>
      <c r="S151" s="65">
        <f t="shared" si="53"/>
        <v>0</v>
      </c>
      <c r="T151" s="64">
        <f t="shared" si="54"/>
        <v>0</v>
      </c>
      <c r="U151" s="64">
        <f t="shared" si="55"/>
        <v>0</v>
      </c>
      <c r="V151" s="124">
        <v>4</v>
      </c>
      <c r="W151" s="64">
        <f t="shared" si="56"/>
        <v>1</v>
      </c>
      <c r="X151" s="27">
        <f t="shared" si="57"/>
        <v>13.8</v>
      </c>
      <c r="Y151" s="11">
        <f t="shared" si="58"/>
        <v>142.19</v>
      </c>
      <c r="Z151" s="61">
        <v>1555235837.3299999</v>
      </c>
      <c r="AA151" s="63">
        <v>2710</v>
      </c>
      <c r="AB151" s="27">
        <f t="shared" si="59"/>
        <v>573887.76</v>
      </c>
      <c r="AC151" s="10">
        <f t="shared" si="60"/>
        <v>2.082919</v>
      </c>
      <c r="AD151" s="63">
        <v>106951</v>
      </c>
      <c r="AE151" s="10">
        <f t="shared" si="61"/>
        <v>0.735815</v>
      </c>
      <c r="AF151" s="10">
        <f t="shared" si="62"/>
        <v>-0.67878799999999995</v>
      </c>
      <c r="AG151" s="66">
        <f t="shared" si="63"/>
        <v>0.01</v>
      </c>
      <c r="AH151" s="67">
        <f t="shared" si="64"/>
        <v>0</v>
      </c>
      <c r="AI151" s="68">
        <f t="shared" si="65"/>
        <v>0.01</v>
      </c>
      <c r="AJ151">
        <v>29</v>
      </c>
      <c r="AK151">
        <v>4</v>
      </c>
      <c r="AL151" s="26">
        <f t="shared" si="66"/>
        <v>11600</v>
      </c>
      <c r="AM151">
        <v>0</v>
      </c>
      <c r="AN151">
        <v>0</v>
      </c>
      <c r="AO151" s="26">
        <f t="shared" si="67"/>
        <v>0</v>
      </c>
      <c r="AP151" s="26">
        <f t="shared" si="68"/>
        <v>16387</v>
      </c>
      <c r="AQ151" s="26">
        <f t="shared" si="69"/>
        <v>27987</v>
      </c>
      <c r="AR151" s="69">
        <v>9960</v>
      </c>
      <c r="AS151" s="69">
        <f t="shared" si="84"/>
        <v>27987</v>
      </c>
      <c r="AT151" s="63">
        <v>29987</v>
      </c>
      <c r="AU151" s="26">
        <f t="shared" si="70"/>
        <v>2000</v>
      </c>
      <c r="AV151" s="70" t="str">
        <f t="shared" si="71"/>
        <v>No</v>
      </c>
      <c r="AW151" s="69">
        <f t="shared" si="72"/>
        <v>0</v>
      </c>
      <c r="AX151" s="71">
        <f t="shared" si="73"/>
        <v>29987</v>
      </c>
      <c r="AY151" s="72">
        <f t="shared" si="74"/>
        <v>29987</v>
      </c>
      <c r="AZ151" s="115">
        <f t="shared" si="75"/>
        <v>0</v>
      </c>
      <c r="BA151" s="115"/>
      <c r="BB151" s="115">
        <f t="shared" si="76"/>
        <v>12863.959101970328</v>
      </c>
      <c r="BC151" s="74"/>
      <c r="BD151" s="74"/>
      <c r="BE151" s="74">
        <f t="shared" si="77"/>
        <v>-2000</v>
      </c>
      <c r="BF151" s="74">
        <f t="shared" si="85"/>
        <v>-2000</v>
      </c>
      <c r="BG151" s="74">
        <f t="shared" si="85"/>
        <v>-1714.2000000000007</v>
      </c>
      <c r="BH151" s="74">
        <f t="shared" si="85"/>
        <v>-1428.4428599999992</v>
      </c>
      <c r="BI151" s="74">
        <f t="shared" si="85"/>
        <v>-1142.7542880000001</v>
      </c>
      <c r="BJ151" s="74">
        <f t="shared" si="85"/>
        <v>-857.06571600000098</v>
      </c>
      <c r="BK151" s="74">
        <f t="shared" si="85"/>
        <v>-571.40571285720216</v>
      </c>
      <c r="BL151" s="74">
        <f t="shared" si="85"/>
        <v>-285.70285642860108</v>
      </c>
      <c r="BO151" s="116">
        <f t="shared" si="86"/>
        <v>0</v>
      </c>
      <c r="BP151" s="116">
        <f t="shared" si="86"/>
        <v>-285.8</v>
      </c>
      <c r="BQ151" s="116">
        <f t="shared" si="86"/>
        <v>-285.75714000000011</v>
      </c>
      <c r="BR151" s="116">
        <f t="shared" si="86"/>
        <v>-285.68857199999985</v>
      </c>
      <c r="BS151" s="116">
        <f t="shared" si="86"/>
        <v>-285.68857200000002</v>
      </c>
      <c r="BT151" s="116">
        <f t="shared" si="86"/>
        <v>-285.66000314280029</v>
      </c>
      <c r="BU151" s="116">
        <f t="shared" si="86"/>
        <v>-285.70285642860108</v>
      </c>
      <c r="BV151" s="116">
        <f t="shared" si="86"/>
        <v>-285.70285642860108</v>
      </c>
      <c r="BX151" s="74">
        <f t="shared" si="80"/>
        <v>29987</v>
      </c>
      <c r="BY151" s="74">
        <f t="shared" si="87"/>
        <v>29701.200000000001</v>
      </c>
      <c r="BZ151" s="74">
        <f t="shared" si="87"/>
        <v>29415.442859999999</v>
      </c>
      <c r="CA151" s="74">
        <f t="shared" si="87"/>
        <v>29129.754288</v>
      </c>
      <c r="CB151" s="74">
        <f t="shared" si="87"/>
        <v>28844.065716000001</v>
      </c>
      <c r="CC151" s="74">
        <f t="shared" si="87"/>
        <v>28558.405712857202</v>
      </c>
      <c r="CD151" s="74">
        <f t="shared" si="87"/>
        <v>28272.702856428601</v>
      </c>
      <c r="CE151" s="74">
        <f t="shared" si="87"/>
        <v>27987</v>
      </c>
      <c r="CG151" s="117">
        <f t="shared" si="82"/>
        <v>29987</v>
      </c>
      <c r="CH151" s="117">
        <f t="shared" si="88"/>
        <v>29701.200000000001</v>
      </c>
      <c r="CI151" s="117">
        <f t="shared" si="88"/>
        <v>29415.442859999999</v>
      </c>
      <c r="CJ151" s="117">
        <f t="shared" si="88"/>
        <v>29129.754288</v>
      </c>
      <c r="CK151" s="117">
        <f t="shared" si="88"/>
        <v>28844.065716000001</v>
      </c>
      <c r="CL151" s="117">
        <f t="shared" si="88"/>
        <v>28558.405712857202</v>
      </c>
      <c r="CM151" s="117">
        <f t="shared" si="88"/>
        <v>28272.702856428601</v>
      </c>
      <c r="CN151" s="117">
        <f t="shared" si="88"/>
        <v>27987</v>
      </c>
    </row>
    <row r="152" spans="1:92" x14ac:dyDescent="0.2">
      <c r="A152" s="6" t="s">
        <v>189</v>
      </c>
      <c r="B152" s="6"/>
      <c r="C152" s="40"/>
      <c r="D152" s="40"/>
      <c r="E152" s="40"/>
      <c r="F152" s="2">
        <v>4</v>
      </c>
      <c r="G152">
        <v>0</v>
      </c>
      <c r="H152" s="6">
        <v>126</v>
      </c>
      <c r="I152" s="2" t="s">
        <v>313</v>
      </c>
      <c r="J152" s="60"/>
      <c r="K152" s="123">
        <v>4614.22</v>
      </c>
      <c r="L152"/>
      <c r="M152" s="121">
        <v>1686</v>
      </c>
      <c r="N152" s="64">
        <f t="shared" si="48"/>
        <v>505.8</v>
      </c>
      <c r="O152" s="64">
        <f t="shared" si="49"/>
        <v>2768.53</v>
      </c>
      <c r="P152" s="64">
        <f t="shared" si="50"/>
        <v>0</v>
      </c>
      <c r="Q152" s="64">
        <f t="shared" si="51"/>
        <v>0</v>
      </c>
      <c r="R152" s="65">
        <f t="shared" si="52"/>
        <v>0.37</v>
      </c>
      <c r="S152" s="65">
        <f t="shared" si="53"/>
        <v>0</v>
      </c>
      <c r="T152" s="64">
        <f t="shared" si="54"/>
        <v>0</v>
      </c>
      <c r="U152" s="64">
        <f t="shared" si="55"/>
        <v>0</v>
      </c>
      <c r="V152" s="124">
        <v>344</v>
      </c>
      <c r="W152" s="64">
        <f t="shared" si="56"/>
        <v>86</v>
      </c>
      <c r="X152" s="27">
        <f t="shared" si="57"/>
        <v>505.8</v>
      </c>
      <c r="Y152" s="11">
        <f t="shared" si="58"/>
        <v>5206.0200000000004</v>
      </c>
      <c r="Z152" s="61">
        <v>10154209125.33</v>
      </c>
      <c r="AA152" s="63">
        <v>41402</v>
      </c>
      <c r="AB152" s="27">
        <f t="shared" si="59"/>
        <v>245258.9</v>
      </c>
      <c r="AC152" s="10">
        <f t="shared" si="60"/>
        <v>0.89016499999999998</v>
      </c>
      <c r="AD152" s="63">
        <v>114739</v>
      </c>
      <c r="AE152" s="10">
        <f t="shared" si="61"/>
        <v>0.78939599999999999</v>
      </c>
      <c r="AF152" s="10">
        <f t="shared" si="62"/>
        <v>0.140066</v>
      </c>
      <c r="AG152" s="66">
        <f t="shared" si="63"/>
        <v>0.140066</v>
      </c>
      <c r="AH152" s="67">
        <f t="shared" si="64"/>
        <v>0</v>
      </c>
      <c r="AI152" s="68">
        <f t="shared" si="65"/>
        <v>0.140066</v>
      </c>
      <c r="AJ152">
        <v>0</v>
      </c>
      <c r="AK152">
        <v>0</v>
      </c>
      <c r="AL152" s="26">
        <f t="shared" si="66"/>
        <v>0</v>
      </c>
      <c r="AM152">
        <v>0</v>
      </c>
      <c r="AN152">
        <v>0</v>
      </c>
      <c r="AO152" s="26">
        <f t="shared" si="67"/>
        <v>0</v>
      </c>
      <c r="AP152" s="26">
        <f t="shared" si="68"/>
        <v>8403873</v>
      </c>
      <c r="AQ152" s="26">
        <f t="shared" si="69"/>
        <v>8403873</v>
      </c>
      <c r="AR152" s="69">
        <v>5893771</v>
      </c>
      <c r="AS152" s="69">
        <f t="shared" si="84"/>
        <v>8403873</v>
      </c>
      <c r="AT152" s="63">
        <v>9087506</v>
      </c>
      <c r="AU152" s="26">
        <f t="shared" si="70"/>
        <v>683633</v>
      </c>
      <c r="AV152" s="70" t="str">
        <f t="shared" si="71"/>
        <v>No</v>
      </c>
      <c r="AW152" s="69">
        <f t="shared" si="72"/>
        <v>0</v>
      </c>
      <c r="AX152" s="71">
        <f t="shared" si="73"/>
        <v>9087506</v>
      </c>
      <c r="AY152" s="72">
        <f t="shared" si="74"/>
        <v>9087506</v>
      </c>
      <c r="AZ152" s="115">
        <f t="shared" si="75"/>
        <v>0</v>
      </c>
      <c r="BA152" s="115"/>
      <c r="BB152" s="115">
        <f t="shared" si="76"/>
        <v>13003.146902401706</v>
      </c>
      <c r="BC152" s="74"/>
      <c r="BD152" s="74"/>
      <c r="BE152" s="74">
        <f t="shared" si="77"/>
        <v>-683633</v>
      </c>
      <c r="BF152" s="74">
        <f t="shared" si="85"/>
        <v>-683633</v>
      </c>
      <c r="BG152" s="74">
        <f t="shared" si="85"/>
        <v>-585941.8443</v>
      </c>
      <c r="BH152" s="74">
        <f t="shared" si="85"/>
        <v>-488265.3388551902</v>
      </c>
      <c r="BI152" s="74">
        <f t="shared" si="85"/>
        <v>-390612.27108415216</v>
      </c>
      <c r="BJ152" s="74">
        <f t="shared" si="85"/>
        <v>-292959.20331311412</v>
      </c>
      <c r="BK152" s="74">
        <f t="shared" si="85"/>
        <v>-195315.90084885247</v>
      </c>
      <c r="BL152" s="74">
        <f t="shared" si="85"/>
        <v>-97657.950424425304</v>
      </c>
      <c r="BO152" s="116">
        <f t="shared" si="86"/>
        <v>0</v>
      </c>
      <c r="BP152" s="116">
        <f t="shared" si="86"/>
        <v>-97691.155700000003</v>
      </c>
      <c r="BQ152" s="116">
        <f t="shared" si="86"/>
        <v>-97676.505444809998</v>
      </c>
      <c r="BR152" s="116">
        <f t="shared" si="86"/>
        <v>-97653.067771038041</v>
      </c>
      <c r="BS152" s="116">
        <f t="shared" si="86"/>
        <v>-97653.067771038041</v>
      </c>
      <c r="BT152" s="116">
        <f t="shared" si="86"/>
        <v>-97643.302464260938</v>
      </c>
      <c r="BU152" s="116">
        <f t="shared" si="86"/>
        <v>-97657.950424426235</v>
      </c>
      <c r="BV152" s="116">
        <f t="shared" si="86"/>
        <v>-97657.950424425304</v>
      </c>
      <c r="BX152" s="74">
        <f t="shared" si="80"/>
        <v>9087506</v>
      </c>
      <c r="BY152" s="74">
        <f t="shared" si="87"/>
        <v>8989814.8443</v>
      </c>
      <c r="BZ152" s="74">
        <f t="shared" si="87"/>
        <v>8892138.3388551902</v>
      </c>
      <c r="CA152" s="74">
        <f t="shared" si="87"/>
        <v>8794485.2710841522</v>
      </c>
      <c r="CB152" s="74">
        <f t="shared" si="87"/>
        <v>8696832.2033131141</v>
      </c>
      <c r="CC152" s="74">
        <f t="shared" si="87"/>
        <v>8599188.9008488525</v>
      </c>
      <c r="CD152" s="74">
        <f t="shared" si="87"/>
        <v>8501530.9504244253</v>
      </c>
      <c r="CE152" s="74">
        <f t="shared" si="87"/>
        <v>8403873</v>
      </c>
      <c r="CG152" s="117">
        <f t="shared" si="82"/>
        <v>9087506</v>
      </c>
      <c r="CH152" s="117">
        <f t="shared" si="88"/>
        <v>8989814.8443</v>
      </c>
      <c r="CI152" s="117">
        <f t="shared" si="88"/>
        <v>8892138.3388551902</v>
      </c>
      <c r="CJ152" s="117">
        <f t="shared" si="88"/>
        <v>8794485.2710841522</v>
      </c>
      <c r="CK152" s="117">
        <f t="shared" si="88"/>
        <v>8696832.2033131141</v>
      </c>
      <c r="CL152" s="117">
        <f t="shared" si="88"/>
        <v>8599188.9008488525</v>
      </c>
      <c r="CM152" s="117">
        <f t="shared" si="88"/>
        <v>8501530.9504244253</v>
      </c>
      <c r="CN152" s="117">
        <f t="shared" si="88"/>
        <v>8403873</v>
      </c>
    </row>
    <row r="153" spans="1:92" x14ac:dyDescent="0.2">
      <c r="A153" s="6" t="s">
        <v>179</v>
      </c>
      <c r="B153" s="6"/>
      <c r="C153" s="40"/>
      <c r="D153" s="40"/>
      <c r="E153" s="40"/>
      <c r="F153" s="2">
        <v>2</v>
      </c>
      <c r="G153">
        <v>0</v>
      </c>
      <c r="H153" s="6">
        <v>127</v>
      </c>
      <c r="I153" s="2" t="s">
        <v>314</v>
      </c>
      <c r="J153" s="60"/>
      <c r="K153" s="123">
        <v>333.33</v>
      </c>
      <c r="L153"/>
      <c r="M153" s="121">
        <v>30</v>
      </c>
      <c r="N153" s="64">
        <f t="shared" si="48"/>
        <v>9</v>
      </c>
      <c r="O153" s="64">
        <f t="shared" si="49"/>
        <v>200</v>
      </c>
      <c r="P153" s="64">
        <f t="shared" si="50"/>
        <v>0</v>
      </c>
      <c r="Q153" s="64">
        <f t="shared" si="51"/>
        <v>0</v>
      </c>
      <c r="R153" s="65">
        <f t="shared" si="52"/>
        <v>0.09</v>
      </c>
      <c r="S153" s="65">
        <f t="shared" si="53"/>
        <v>0</v>
      </c>
      <c r="T153" s="64">
        <f t="shared" si="54"/>
        <v>0</v>
      </c>
      <c r="U153" s="64">
        <f t="shared" si="55"/>
        <v>0</v>
      </c>
      <c r="V153" s="124">
        <v>0</v>
      </c>
      <c r="W153" s="64">
        <f t="shared" si="56"/>
        <v>0</v>
      </c>
      <c r="X153" s="27">
        <f t="shared" si="57"/>
        <v>9</v>
      </c>
      <c r="Y153" s="11">
        <f t="shared" si="58"/>
        <v>342.33</v>
      </c>
      <c r="Z153" s="61">
        <v>1349258978.3299999</v>
      </c>
      <c r="AA153" s="63">
        <v>3508</v>
      </c>
      <c r="AB153" s="27">
        <f t="shared" si="59"/>
        <v>384623.43</v>
      </c>
      <c r="AC153" s="10">
        <f t="shared" si="60"/>
        <v>1.3959870000000001</v>
      </c>
      <c r="AD153" s="63">
        <v>107375</v>
      </c>
      <c r="AE153" s="10">
        <f t="shared" si="61"/>
        <v>0.73873200000000006</v>
      </c>
      <c r="AF153" s="10">
        <f t="shared" si="62"/>
        <v>-0.19881099999999999</v>
      </c>
      <c r="AG153" s="66">
        <f t="shared" si="63"/>
        <v>0.01</v>
      </c>
      <c r="AH153" s="67">
        <f t="shared" si="64"/>
        <v>0</v>
      </c>
      <c r="AI153" s="68">
        <f t="shared" si="65"/>
        <v>0.01</v>
      </c>
      <c r="AJ153">
        <v>0</v>
      </c>
      <c r="AK153">
        <v>0</v>
      </c>
      <c r="AL153" s="26">
        <f t="shared" si="66"/>
        <v>0</v>
      </c>
      <c r="AM153">
        <v>0</v>
      </c>
      <c r="AN153">
        <v>0</v>
      </c>
      <c r="AO153" s="26">
        <f t="shared" si="67"/>
        <v>0</v>
      </c>
      <c r="AP153" s="26">
        <f t="shared" si="68"/>
        <v>39454</v>
      </c>
      <c r="AQ153" s="26">
        <f t="shared" si="69"/>
        <v>39454</v>
      </c>
      <c r="AR153" s="69">
        <v>46611</v>
      </c>
      <c r="AS153" s="69">
        <f t="shared" si="84"/>
        <v>39454</v>
      </c>
      <c r="AT153" s="63">
        <v>46995</v>
      </c>
      <c r="AU153" s="26">
        <f t="shared" si="70"/>
        <v>7541</v>
      </c>
      <c r="AV153" s="70" t="str">
        <f t="shared" si="71"/>
        <v>No</v>
      </c>
      <c r="AW153" s="69">
        <f t="shared" si="72"/>
        <v>0</v>
      </c>
      <c r="AX153" s="71">
        <f t="shared" si="73"/>
        <v>46995</v>
      </c>
      <c r="AY153" s="72">
        <f t="shared" si="74"/>
        <v>46995</v>
      </c>
      <c r="AZ153" s="115">
        <f t="shared" si="75"/>
        <v>0</v>
      </c>
      <c r="BA153" s="115"/>
      <c r="BB153" s="115">
        <f t="shared" si="76"/>
        <v>11836.178111781119</v>
      </c>
      <c r="BC153" s="74"/>
      <c r="BD153" s="74"/>
      <c r="BE153" s="74">
        <f t="shared" si="77"/>
        <v>-7541</v>
      </c>
      <c r="BF153" s="74">
        <f t="shared" si="85"/>
        <v>-7541</v>
      </c>
      <c r="BG153" s="74">
        <f t="shared" si="85"/>
        <v>-6463.3911000000007</v>
      </c>
      <c r="BH153" s="74">
        <f t="shared" si="85"/>
        <v>-5385.943803629998</v>
      </c>
      <c r="BI153" s="74">
        <f t="shared" si="85"/>
        <v>-4308.7550429039984</v>
      </c>
      <c r="BJ153" s="74">
        <f t="shared" si="85"/>
        <v>-3231.5662821779988</v>
      </c>
      <c r="BK153" s="74">
        <f t="shared" si="85"/>
        <v>-2154.4852403280747</v>
      </c>
      <c r="BL153" s="74">
        <f t="shared" si="85"/>
        <v>-1077.2426201640337</v>
      </c>
      <c r="BO153" s="116">
        <f t="shared" si="86"/>
        <v>0</v>
      </c>
      <c r="BP153" s="116">
        <f t="shared" si="86"/>
        <v>-1077.6088999999999</v>
      </c>
      <c r="BQ153" s="116">
        <f t="shared" si="86"/>
        <v>-1077.44729637</v>
      </c>
      <c r="BR153" s="116">
        <f t="shared" si="86"/>
        <v>-1077.1887607259996</v>
      </c>
      <c r="BS153" s="116">
        <f t="shared" si="86"/>
        <v>-1077.1887607259996</v>
      </c>
      <c r="BT153" s="116">
        <f t="shared" si="86"/>
        <v>-1077.081041849927</v>
      </c>
      <c r="BU153" s="116">
        <f t="shared" si="86"/>
        <v>-1077.2426201640374</v>
      </c>
      <c r="BV153" s="116">
        <f t="shared" si="86"/>
        <v>-1077.2426201640337</v>
      </c>
      <c r="BX153" s="74">
        <f t="shared" si="80"/>
        <v>46995</v>
      </c>
      <c r="BY153" s="74">
        <f t="shared" si="87"/>
        <v>45917.391100000001</v>
      </c>
      <c r="BZ153" s="74">
        <f t="shared" si="87"/>
        <v>44839.943803629998</v>
      </c>
      <c r="CA153" s="74">
        <f t="shared" si="87"/>
        <v>43762.755042903998</v>
      </c>
      <c r="CB153" s="74">
        <f t="shared" si="87"/>
        <v>42685.566282177999</v>
      </c>
      <c r="CC153" s="74">
        <f t="shared" si="87"/>
        <v>41608.485240328075</v>
      </c>
      <c r="CD153" s="74">
        <f t="shared" si="87"/>
        <v>40531.242620164034</v>
      </c>
      <c r="CE153" s="74">
        <f t="shared" si="87"/>
        <v>39454</v>
      </c>
      <c r="CG153" s="117">
        <f t="shared" si="82"/>
        <v>46995</v>
      </c>
      <c r="CH153" s="117">
        <f t="shared" si="88"/>
        <v>45917.391100000001</v>
      </c>
      <c r="CI153" s="117">
        <f t="shared" si="88"/>
        <v>44839.943803629998</v>
      </c>
      <c r="CJ153" s="117">
        <f t="shared" si="88"/>
        <v>43762.755042903998</v>
      </c>
      <c r="CK153" s="117">
        <f t="shared" si="88"/>
        <v>42685.566282177999</v>
      </c>
      <c r="CL153" s="117">
        <f t="shared" si="88"/>
        <v>41608.485240328075</v>
      </c>
      <c r="CM153" s="117">
        <f t="shared" si="88"/>
        <v>40531.242620164034</v>
      </c>
      <c r="CN153" s="117">
        <f t="shared" si="88"/>
        <v>39454</v>
      </c>
    </row>
    <row r="154" spans="1:92" x14ac:dyDescent="0.2">
      <c r="A154" s="6" t="s">
        <v>185</v>
      </c>
      <c r="B154" s="6"/>
      <c r="C154" s="40"/>
      <c r="D154" s="40"/>
      <c r="E154" s="40"/>
      <c r="F154" s="2">
        <v>3</v>
      </c>
      <c r="G154">
        <v>0</v>
      </c>
      <c r="H154" s="6">
        <v>128</v>
      </c>
      <c r="I154" s="2" t="s">
        <v>315</v>
      </c>
      <c r="J154" s="60"/>
      <c r="K154" s="123">
        <v>4118.37</v>
      </c>
      <c r="L154"/>
      <c r="M154" s="121">
        <v>574</v>
      </c>
      <c r="N154" s="64">
        <f t="shared" si="48"/>
        <v>172.2</v>
      </c>
      <c r="O154" s="64">
        <f t="shared" si="49"/>
        <v>2471.02</v>
      </c>
      <c r="P154" s="64">
        <f t="shared" si="50"/>
        <v>0</v>
      </c>
      <c r="Q154" s="64">
        <f t="shared" si="51"/>
        <v>0</v>
      </c>
      <c r="R154" s="65">
        <f t="shared" si="52"/>
        <v>0.14000000000000001</v>
      </c>
      <c r="S154" s="65">
        <f t="shared" si="53"/>
        <v>0</v>
      </c>
      <c r="T154" s="64">
        <f t="shared" si="54"/>
        <v>0</v>
      </c>
      <c r="U154" s="64">
        <f t="shared" si="55"/>
        <v>0</v>
      </c>
      <c r="V154" s="124">
        <v>87</v>
      </c>
      <c r="W154" s="64">
        <f t="shared" si="56"/>
        <v>21.75</v>
      </c>
      <c r="X154" s="27">
        <f t="shared" si="57"/>
        <v>172.2</v>
      </c>
      <c r="Y154" s="11">
        <f t="shared" si="58"/>
        <v>4312.32</v>
      </c>
      <c r="Z154" s="61">
        <v>5285133507</v>
      </c>
      <c r="AA154" s="63">
        <v>24747</v>
      </c>
      <c r="AB154" s="27">
        <f t="shared" si="59"/>
        <v>213566.63</v>
      </c>
      <c r="AC154" s="10">
        <f t="shared" si="60"/>
        <v>0.77513799999999999</v>
      </c>
      <c r="AD154" s="63">
        <v>153715</v>
      </c>
      <c r="AE154" s="10">
        <f t="shared" si="61"/>
        <v>1.057547</v>
      </c>
      <c r="AF154" s="10">
        <f t="shared" si="62"/>
        <v>0.14013900000000001</v>
      </c>
      <c r="AG154" s="66">
        <f t="shared" si="63"/>
        <v>0.14013900000000001</v>
      </c>
      <c r="AH154" s="67">
        <f t="shared" si="64"/>
        <v>0</v>
      </c>
      <c r="AI154" s="68">
        <f t="shared" si="65"/>
        <v>0.14013900000000001</v>
      </c>
      <c r="AJ154">
        <v>0</v>
      </c>
      <c r="AK154">
        <v>0</v>
      </c>
      <c r="AL154" s="26">
        <f t="shared" si="66"/>
        <v>0</v>
      </c>
      <c r="AM154">
        <v>0</v>
      </c>
      <c r="AN154">
        <v>0</v>
      </c>
      <c r="AO154" s="26">
        <f t="shared" si="67"/>
        <v>0</v>
      </c>
      <c r="AP154" s="26">
        <f t="shared" si="68"/>
        <v>6964837</v>
      </c>
      <c r="AQ154" s="26">
        <f t="shared" si="69"/>
        <v>6964837</v>
      </c>
      <c r="AR154" s="69">
        <v>6087799</v>
      </c>
      <c r="AS154" s="69">
        <f t="shared" si="84"/>
        <v>6964837</v>
      </c>
      <c r="AT154" s="63">
        <v>8273772</v>
      </c>
      <c r="AU154" s="26">
        <f t="shared" si="70"/>
        <v>1308935</v>
      </c>
      <c r="AV154" s="70" t="str">
        <f t="shared" si="71"/>
        <v>No</v>
      </c>
      <c r="AW154" s="69">
        <f t="shared" si="72"/>
        <v>0</v>
      </c>
      <c r="AX154" s="71">
        <f t="shared" si="73"/>
        <v>8273772</v>
      </c>
      <c r="AY154" s="72">
        <f t="shared" si="74"/>
        <v>8273772</v>
      </c>
      <c r="AZ154" s="115">
        <f t="shared" si="75"/>
        <v>0</v>
      </c>
      <c r="BA154" s="115"/>
      <c r="BB154" s="115">
        <f t="shared" si="76"/>
        <v>12067.7569038236</v>
      </c>
      <c r="BC154" s="74"/>
      <c r="BD154" s="74"/>
      <c r="BE154" s="74">
        <f t="shared" si="77"/>
        <v>-1308935</v>
      </c>
      <c r="BF154" s="74">
        <f t="shared" si="85"/>
        <v>-1308935</v>
      </c>
      <c r="BG154" s="74">
        <f t="shared" si="85"/>
        <v>-1121888.1885000002</v>
      </c>
      <c r="BH154" s="74">
        <f t="shared" si="85"/>
        <v>-934869.42747705057</v>
      </c>
      <c r="BI154" s="74">
        <f t="shared" si="85"/>
        <v>-747895.54198164027</v>
      </c>
      <c r="BJ154" s="74">
        <f t="shared" si="85"/>
        <v>-560921.65648622997</v>
      </c>
      <c r="BK154" s="74">
        <f t="shared" si="85"/>
        <v>-373966.46837936994</v>
      </c>
      <c r="BL154" s="74">
        <f t="shared" si="85"/>
        <v>-186983.23418968543</v>
      </c>
      <c r="BO154" s="116">
        <f t="shared" si="86"/>
        <v>0</v>
      </c>
      <c r="BP154" s="116">
        <f t="shared" si="86"/>
        <v>-187046.81150000001</v>
      </c>
      <c r="BQ154" s="116">
        <f t="shared" si="86"/>
        <v>-187018.76102295</v>
      </c>
      <c r="BR154" s="116">
        <f t="shared" si="86"/>
        <v>-186973.88549541013</v>
      </c>
      <c r="BS154" s="116">
        <f t="shared" si="86"/>
        <v>-186973.88549541007</v>
      </c>
      <c r="BT154" s="116">
        <f t="shared" si="86"/>
        <v>-186955.18810686044</v>
      </c>
      <c r="BU154" s="116">
        <f t="shared" si="86"/>
        <v>-186983.23418968497</v>
      </c>
      <c r="BV154" s="116">
        <f t="shared" ref="BV154:BV195" si="89">BL154*BV$16</f>
        <v>-186983.23418968543</v>
      </c>
      <c r="BX154" s="74">
        <f t="shared" si="80"/>
        <v>8273772</v>
      </c>
      <c r="BY154" s="74">
        <f t="shared" si="87"/>
        <v>8086725.1885000002</v>
      </c>
      <c r="BZ154" s="74">
        <f t="shared" si="87"/>
        <v>7899706.4274770506</v>
      </c>
      <c r="CA154" s="74">
        <f t="shared" si="87"/>
        <v>7712732.5419816403</v>
      </c>
      <c r="CB154" s="74">
        <f t="shared" si="87"/>
        <v>7525758.65648623</v>
      </c>
      <c r="CC154" s="74">
        <f t="shared" si="87"/>
        <v>7338803.4683793699</v>
      </c>
      <c r="CD154" s="74">
        <f t="shared" si="87"/>
        <v>7151820.2341896854</v>
      </c>
      <c r="CE154" s="74">
        <f t="shared" si="87"/>
        <v>6964837</v>
      </c>
      <c r="CG154" s="117">
        <f t="shared" si="82"/>
        <v>8273772</v>
      </c>
      <c r="CH154" s="117">
        <f t="shared" si="88"/>
        <v>8086725.1885000002</v>
      </c>
      <c r="CI154" s="117">
        <f t="shared" si="88"/>
        <v>7899706.4274770506</v>
      </c>
      <c r="CJ154" s="117">
        <f t="shared" si="88"/>
        <v>7712732.5419816403</v>
      </c>
      <c r="CK154" s="117">
        <f t="shared" si="88"/>
        <v>7525758.65648623</v>
      </c>
      <c r="CL154" s="117">
        <f t="shared" si="88"/>
        <v>7338803.4683793699</v>
      </c>
      <c r="CM154" s="117">
        <f t="shared" si="88"/>
        <v>7151820.2341896854</v>
      </c>
      <c r="CN154" s="117">
        <f t="shared" si="88"/>
        <v>6964837</v>
      </c>
    </row>
    <row r="155" spans="1:92" x14ac:dyDescent="0.2">
      <c r="A155" s="6" t="s">
        <v>179</v>
      </c>
      <c r="B155" s="6"/>
      <c r="C155" s="40"/>
      <c r="D155" s="40"/>
      <c r="E155" s="40"/>
      <c r="F155" s="2">
        <v>6</v>
      </c>
      <c r="G155">
        <v>0</v>
      </c>
      <c r="H155" s="6">
        <v>129</v>
      </c>
      <c r="I155" s="2" t="s">
        <v>316</v>
      </c>
      <c r="J155" s="60"/>
      <c r="K155" s="123">
        <v>1324.3</v>
      </c>
      <c r="L155"/>
      <c r="M155" s="121">
        <v>69</v>
      </c>
      <c r="N155" s="64">
        <f t="shared" ref="N155:N195" si="90">ROUND(M155*0.3,2)</f>
        <v>20.7</v>
      </c>
      <c r="O155" s="64">
        <f t="shared" ref="O155:O195" si="91">ROUND(K155*0.6,2)</f>
        <v>794.58</v>
      </c>
      <c r="P155" s="64">
        <f t="shared" ref="P155:P195" si="92">MAX(M155-O155,0)</f>
        <v>0</v>
      </c>
      <c r="Q155" s="64">
        <f t="shared" ref="Q155:Q195" si="93">ROUND(P155*0.15,2)</f>
        <v>0</v>
      </c>
      <c r="R155" s="65">
        <f t="shared" ref="R155:R195" si="94">ROUND(M155/K155,2)</f>
        <v>0.05</v>
      </c>
      <c r="S155" s="65">
        <f t="shared" ref="S155:S195" si="95">IF(R155&gt;0.6,+R155-0.6,0)</f>
        <v>0</v>
      </c>
      <c r="T155" s="64">
        <f t="shared" ref="T155:T195" si="96">ROUND(S155*K155,2)</f>
        <v>0</v>
      </c>
      <c r="U155" s="64">
        <f t="shared" ref="U155:U195" si="97">ROUND(T155*0.15,2)</f>
        <v>0</v>
      </c>
      <c r="V155" s="124">
        <v>18</v>
      </c>
      <c r="W155" s="64">
        <f t="shared" ref="W155:W195" si="98">ROUND(V155*0.25,2)</f>
        <v>4.5</v>
      </c>
      <c r="X155" s="27">
        <f t="shared" ref="X155:X195" si="99">ROUND(M155*$X$2,2)</f>
        <v>20.7</v>
      </c>
      <c r="Y155" s="11">
        <f t="shared" ref="Y155:Y195" si="100">+K155+N155+Q155+W155</f>
        <v>1349.5</v>
      </c>
      <c r="Z155" s="61">
        <v>1794605431</v>
      </c>
      <c r="AA155" s="63">
        <v>10164</v>
      </c>
      <c r="AB155" s="27">
        <f t="shared" ref="AB155:AB195" si="101">ROUND(Z155/AA155,2)</f>
        <v>176564.88</v>
      </c>
      <c r="AC155" s="10">
        <f t="shared" ref="AC155:AC195" si="102">(ROUND(AB155/$AC$21,6))</f>
        <v>0.64083999999999997</v>
      </c>
      <c r="AD155" s="63">
        <v>115119</v>
      </c>
      <c r="AE155" s="10">
        <f t="shared" ref="AE155:AE195" si="103">(ROUND(AD155/$AE$21,6))</f>
        <v>0.79200999999999999</v>
      </c>
      <c r="AF155" s="10">
        <f t="shared" ref="AF155:AF195" si="104">ROUND(1-((AC155*$L$4)+(AE155*$L$5)),6)</f>
        <v>0.313809</v>
      </c>
      <c r="AG155" s="66">
        <f t="shared" ref="AG155:AG195" si="105">IF(OR(B155=1,C155=1),MAX($L$7,AF155),MAX($L$6,AF155))</f>
        <v>0.313809</v>
      </c>
      <c r="AH155" s="67">
        <f t="shared" ref="AH155:AH195" si="106">IF(G155&gt;=1,IF(G155&lt;=5,0.06,IF(G155&lt;=10,0.05,IF(G155&lt;=15,0.04,IF(G155&lt;=19,0.03,0)))),0)</f>
        <v>0</v>
      </c>
      <c r="AI155" s="68">
        <f t="shared" ref="AI155:AI195" si="107">+AH155+AG155</f>
        <v>0.313809</v>
      </c>
      <c r="AJ155">
        <v>0</v>
      </c>
      <c r="AK155">
        <v>0</v>
      </c>
      <c r="AL155" s="26">
        <f t="shared" ref="AL155:AL195" si="108">ROUND(AJ155*AK155*100,0)</f>
        <v>0</v>
      </c>
      <c r="AM155">
        <v>0</v>
      </c>
      <c r="AN155">
        <v>0</v>
      </c>
      <c r="AO155" s="26">
        <f t="shared" ref="AO155:AO195" si="109">ROUND(AM155*AN155*100,0)</f>
        <v>0</v>
      </c>
      <c r="AP155" s="26">
        <f t="shared" ref="AP155:AP195" si="110">ROUND(Y155*AI155*$AP$21,0)</f>
        <v>4880667</v>
      </c>
      <c r="AQ155" s="26">
        <f t="shared" ref="AQ155:AQ195" si="111">SUM(AL155+AO155+AP155)</f>
        <v>4880667</v>
      </c>
      <c r="AR155" s="69">
        <v>5929453</v>
      </c>
      <c r="AS155" s="69">
        <f t="shared" si="84"/>
        <v>4880667</v>
      </c>
      <c r="AT155" s="63">
        <v>5692630</v>
      </c>
      <c r="AU155" s="26">
        <f t="shared" ref="AU155:AU195" si="112">ABS(AQ155-AT155)</f>
        <v>811963</v>
      </c>
      <c r="AV155" s="70" t="str">
        <f t="shared" ref="AV155:AV195" si="113">IF(AQ155&gt;AT155,"Yes","No")</f>
        <v>No</v>
      </c>
      <c r="AW155" s="69">
        <f t="shared" ref="AW155:AW195" si="114">IF(AV155="Yes",+AU155*$L$9,+AU155*$L$10)</f>
        <v>0</v>
      </c>
      <c r="AX155" s="71">
        <f t="shared" ref="AX155:AX195" si="115">IF(AV155="Yes",AT155+AW155,AT155- AW155)</f>
        <v>5692630</v>
      </c>
      <c r="AY155" s="72">
        <f t="shared" ref="AY155:AY195" si="116">IF(C155=1,MAX(AX155,AR155,AT155),AX155)</f>
        <v>5692630</v>
      </c>
      <c r="AZ155" s="115">
        <f t="shared" ref="AZ155:AZ195" si="117">AY155-AT155</f>
        <v>0</v>
      </c>
      <c r="BA155" s="115"/>
      <c r="BB155" s="115">
        <f t="shared" ref="BB155:BB195" si="118">$L$8*Y155/K155</f>
        <v>11744.308313826174</v>
      </c>
      <c r="BC155" s="74"/>
      <c r="BD155" s="74"/>
      <c r="BE155" s="74">
        <f t="shared" ref="BE155:BE195" si="119">$AQ155-AY155</f>
        <v>-811963</v>
      </c>
      <c r="BF155" s="74">
        <f t="shared" ref="BF155:BL186" si="120">$AQ155-CG155</f>
        <v>-811963</v>
      </c>
      <c r="BG155" s="74">
        <f t="shared" si="120"/>
        <v>-695933.48730000015</v>
      </c>
      <c r="BH155" s="74">
        <f t="shared" si="120"/>
        <v>-579921.37496708985</v>
      </c>
      <c r="BI155" s="74">
        <f t="shared" si="120"/>
        <v>-463937.09997367207</v>
      </c>
      <c r="BJ155" s="74">
        <f t="shared" si="120"/>
        <v>-347952.82498025429</v>
      </c>
      <c r="BK155" s="74">
        <f t="shared" si="120"/>
        <v>-231980.14841433521</v>
      </c>
      <c r="BL155" s="74">
        <f t="shared" si="120"/>
        <v>-115990.07420716807</v>
      </c>
      <c r="BO155" s="116">
        <f t="shared" ref="BO155:BU186" si="121">BE155*BO$16</f>
        <v>0</v>
      </c>
      <c r="BP155" s="116">
        <f t="shared" si="121"/>
        <v>-116029.51270000001</v>
      </c>
      <c r="BQ155" s="116">
        <f t="shared" si="121"/>
        <v>-116012.11233291002</v>
      </c>
      <c r="BR155" s="116">
        <f t="shared" si="121"/>
        <v>-115984.27499341797</v>
      </c>
      <c r="BS155" s="116">
        <f t="shared" si="121"/>
        <v>-115984.27499341802</v>
      </c>
      <c r="BT155" s="116">
        <f t="shared" si="121"/>
        <v>-115972.67656591875</v>
      </c>
      <c r="BU155" s="116">
        <f t="shared" si="121"/>
        <v>-115990.07420716761</v>
      </c>
      <c r="BV155" s="116">
        <f t="shared" si="89"/>
        <v>-115990.07420716807</v>
      </c>
      <c r="BX155" s="74">
        <f t="shared" ref="BX155:BX195" si="122">AY155+BO155</f>
        <v>5692630</v>
      </c>
      <c r="BY155" s="74">
        <f t="shared" ref="BY155:CE186" si="123">CG155+BP155</f>
        <v>5576600.4873000002</v>
      </c>
      <c r="BZ155" s="74">
        <f t="shared" si="123"/>
        <v>5460588.3749670899</v>
      </c>
      <c r="CA155" s="74">
        <f t="shared" si="123"/>
        <v>5344604.0999736721</v>
      </c>
      <c r="CB155" s="74">
        <f t="shared" si="123"/>
        <v>5228619.8249802543</v>
      </c>
      <c r="CC155" s="74">
        <f t="shared" si="123"/>
        <v>5112647.1484143352</v>
      </c>
      <c r="CD155" s="74">
        <f t="shared" si="123"/>
        <v>4996657.0742071681</v>
      </c>
      <c r="CE155" s="74">
        <f t="shared" si="123"/>
        <v>4880667</v>
      </c>
      <c r="CG155" s="117">
        <f t="shared" ref="CG155:CG195" si="124">IF(OR($C155=1,$B155=1),MAX(BX155,AY155,$AR155),BX155)</f>
        <v>5692630</v>
      </c>
      <c r="CH155" s="117">
        <f t="shared" ref="CH155:CN186" si="125">IF(OR($C155=1,$B155=1),MAX(BY155,CG155,$AR155),BY155)</f>
        <v>5576600.4873000002</v>
      </c>
      <c r="CI155" s="117">
        <f t="shared" si="125"/>
        <v>5460588.3749670899</v>
      </c>
      <c r="CJ155" s="117">
        <f t="shared" si="125"/>
        <v>5344604.0999736721</v>
      </c>
      <c r="CK155" s="117">
        <f t="shared" si="125"/>
        <v>5228619.8249802543</v>
      </c>
      <c r="CL155" s="117">
        <f t="shared" si="125"/>
        <v>5112647.1484143352</v>
      </c>
      <c r="CM155" s="117">
        <f t="shared" si="125"/>
        <v>4996657.0742071681</v>
      </c>
      <c r="CN155" s="117">
        <f t="shared" si="125"/>
        <v>4880667</v>
      </c>
    </row>
    <row r="156" spans="1:92" x14ac:dyDescent="0.2">
      <c r="A156" s="6" t="s">
        <v>185</v>
      </c>
      <c r="B156" s="6"/>
      <c r="C156" s="40"/>
      <c r="D156" s="40"/>
      <c r="E156" s="40"/>
      <c r="F156" s="2">
        <v>5</v>
      </c>
      <c r="G156">
        <v>0</v>
      </c>
      <c r="H156" s="6">
        <v>130</v>
      </c>
      <c r="I156" s="2" t="s">
        <v>317</v>
      </c>
      <c r="J156" s="60"/>
      <c r="K156" s="123">
        <v>2250.4699999999998</v>
      </c>
      <c r="L156"/>
      <c r="M156" s="121">
        <v>282</v>
      </c>
      <c r="N156" s="64">
        <f t="shared" si="90"/>
        <v>84.6</v>
      </c>
      <c r="O156" s="64">
        <f t="shared" si="91"/>
        <v>1350.28</v>
      </c>
      <c r="P156" s="64">
        <f t="shared" si="92"/>
        <v>0</v>
      </c>
      <c r="Q156" s="64">
        <f t="shared" si="93"/>
        <v>0</v>
      </c>
      <c r="R156" s="65">
        <f t="shared" si="94"/>
        <v>0.13</v>
      </c>
      <c r="S156" s="65">
        <f t="shared" si="95"/>
        <v>0</v>
      </c>
      <c r="T156" s="64">
        <f t="shared" si="96"/>
        <v>0</v>
      </c>
      <c r="U156" s="64">
        <f t="shared" si="97"/>
        <v>0</v>
      </c>
      <c r="V156" s="124">
        <v>37</v>
      </c>
      <c r="W156" s="64">
        <f t="shared" si="98"/>
        <v>9.25</v>
      </c>
      <c r="X156" s="27">
        <f t="shared" si="99"/>
        <v>84.6</v>
      </c>
      <c r="Y156" s="11">
        <f t="shared" si="100"/>
        <v>2344.3199999999997</v>
      </c>
      <c r="Z156" s="61">
        <v>4494234118.3299999</v>
      </c>
      <c r="AA156" s="63">
        <v>19973</v>
      </c>
      <c r="AB156" s="27">
        <f t="shared" si="101"/>
        <v>225015.48</v>
      </c>
      <c r="AC156" s="10">
        <f t="shared" si="102"/>
        <v>0.81669099999999994</v>
      </c>
      <c r="AD156" s="63">
        <v>112434</v>
      </c>
      <c r="AE156" s="10">
        <f t="shared" si="103"/>
        <v>0.77353700000000003</v>
      </c>
      <c r="AF156" s="10">
        <f t="shared" si="104"/>
        <v>0.19625500000000001</v>
      </c>
      <c r="AG156" s="66">
        <f t="shared" si="105"/>
        <v>0.19625500000000001</v>
      </c>
      <c r="AH156" s="67">
        <f t="shared" si="106"/>
        <v>0</v>
      </c>
      <c r="AI156" s="68">
        <f t="shared" si="107"/>
        <v>0.19625500000000001</v>
      </c>
      <c r="AJ156">
        <v>2288</v>
      </c>
      <c r="AK156">
        <v>13</v>
      </c>
      <c r="AL156" s="26">
        <f t="shared" si="108"/>
        <v>2974400</v>
      </c>
      <c r="AM156">
        <v>0</v>
      </c>
      <c r="AN156">
        <v>0</v>
      </c>
      <c r="AO156" s="26">
        <f t="shared" si="109"/>
        <v>0</v>
      </c>
      <c r="AP156" s="26">
        <f t="shared" si="110"/>
        <v>5302474</v>
      </c>
      <c r="AQ156" s="26">
        <f t="shared" si="111"/>
        <v>8276874</v>
      </c>
      <c r="AR156" s="69">
        <v>3458266</v>
      </c>
      <c r="AS156" s="69">
        <f t="shared" si="84"/>
        <v>8276874</v>
      </c>
      <c r="AT156" s="63">
        <v>8158182</v>
      </c>
      <c r="AU156" s="26">
        <f t="shared" si="112"/>
        <v>118692</v>
      </c>
      <c r="AV156" s="70" t="str">
        <f t="shared" si="113"/>
        <v>Yes</v>
      </c>
      <c r="AW156" s="69">
        <f t="shared" si="114"/>
        <v>118692</v>
      </c>
      <c r="AX156" s="71">
        <f t="shared" si="115"/>
        <v>8276874</v>
      </c>
      <c r="AY156" s="72">
        <f t="shared" si="116"/>
        <v>8276874</v>
      </c>
      <c r="AZ156" s="115">
        <f t="shared" si="117"/>
        <v>118692</v>
      </c>
      <c r="BA156" s="115"/>
      <c r="BB156" s="115">
        <f t="shared" si="118"/>
        <v>12005.620159344491</v>
      </c>
      <c r="BC156" s="74"/>
      <c r="BD156" s="74"/>
      <c r="BE156" s="74">
        <f t="shared" si="119"/>
        <v>0</v>
      </c>
      <c r="BF156" s="74">
        <f t="shared" si="120"/>
        <v>0</v>
      </c>
      <c r="BG156" s="74">
        <f t="shared" si="120"/>
        <v>0</v>
      </c>
      <c r="BH156" s="74">
        <f t="shared" si="120"/>
        <v>0</v>
      </c>
      <c r="BI156" s="74">
        <f t="shared" si="120"/>
        <v>0</v>
      </c>
      <c r="BJ156" s="74">
        <f t="shared" si="120"/>
        <v>0</v>
      </c>
      <c r="BK156" s="74">
        <f t="shared" si="120"/>
        <v>0</v>
      </c>
      <c r="BL156" s="74">
        <f t="shared" si="120"/>
        <v>0</v>
      </c>
      <c r="BO156" s="116">
        <f t="shared" si="121"/>
        <v>0</v>
      </c>
      <c r="BP156" s="116">
        <f t="shared" si="121"/>
        <v>0</v>
      </c>
      <c r="BQ156" s="116">
        <f t="shared" si="121"/>
        <v>0</v>
      </c>
      <c r="BR156" s="116">
        <f t="shared" si="121"/>
        <v>0</v>
      </c>
      <c r="BS156" s="116">
        <f t="shared" si="121"/>
        <v>0</v>
      </c>
      <c r="BT156" s="116">
        <f t="shared" si="121"/>
        <v>0</v>
      </c>
      <c r="BU156" s="116">
        <f t="shared" si="121"/>
        <v>0</v>
      </c>
      <c r="BV156" s="116">
        <f t="shared" si="89"/>
        <v>0</v>
      </c>
      <c r="BX156" s="74">
        <f t="shared" si="122"/>
        <v>8276874</v>
      </c>
      <c r="BY156" s="74">
        <f t="shared" si="123"/>
        <v>8276874</v>
      </c>
      <c r="BZ156" s="74">
        <f t="shared" si="123"/>
        <v>8276874</v>
      </c>
      <c r="CA156" s="74">
        <f t="shared" si="123"/>
        <v>8276874</v>
      </c>
      <c r="CB156" s="74">
        <f t="shared" si="123"/>
        <v>8276874</v>
      </c>
      <c r="CC156" s="74">
        <f t="shared" si="123"/>
        <v>8276874</v>
      </c>
      <c r="CD156" s="74">
        <f t="shared" si="123"/>
        <v>8276874</v>
      </c>
      <c r="CE156" s="74">
        <f t="shared" si="123"/>
        <v>8276874</v>
      </c>
      <c r="CG156" s="117">
        <f t="shared" si="124"/>
        <v>8276874</v>
      </c>
      <c r="CH156" s="117">
        <f t="shared" si="125"/>
        <v>8276874</v>
      </c>
      <c r="CI156" s="117">
        <f t="shared" si="125"/>
        <v>8276874</v>
      </c>
      <c r="CJ156" s="117">
        <f t="shared" si="125"/>
        <v>8276874</v>
      </c>
      <c r="CK156" s="117">
        <f t="shared" si="125"/>
        <v>8276874</v>
      </c>
      <c r="CL156" s="117">
        <f t="shared" si="125"/>
        <v>8276874</v>
      </c>
      <c r="CM156" s="117">
        <f t="shared" si="125"/>
        <v>8276874</v>
      </c>
      <c r="CN156" s="117">
        <f t="shared" si="125"/>
        <v>8276874</v>
      </c>
    </row>
    <row r="157" spans="1:92" x14ac:dyDescent="0.2">
      <c r="A157" s="6" t="s">
        <v>189</v>
      </c>
      <c r="B157" s="6"/>
      <c r="C157" s="40"/>
      <c r="D157" s="40"/>
      <c r="E157" s="40"/>
      <c r="F157" s="2">
        <v>6</v>
      </c>
      <c r="G157">
        <v>0</v>
      </c>
      <c r="H157" s="6">
        <v>131</v>
      </c>
      <c r="I157" s="2" t="s">
        <v>318</v>
      </c>
      <c r="J157" s="60"/>
      <c r="K157" s="123">
        <v>6028.88</v>
      </c>
      <c r="L157"/>
      <c r="M157" s="121">
        <v>1569</v>
      </c>
      <c r="N157" s="64">
        <f t="shared" si="90"/>
        <v>470.7</v>
      </c>
      <c r="O157" s="64">
        <f t="shared" si="91"/>
        <v>3617.33</v>
      </c>
      <c r="P157" s="64">
        <f t="shared" si="92"/>
        <v>0</v>
      </c>
      <c r="Q157" s="64">
        <f t="shared" si="93"/>
        <v>0</v>
      </c>
      <c r="R157" s="65">
        <f t="shared" si="94"/>
        <v>0.26</v>
      </c>
      <c r="S157" s="65">
        <f t="shared" si="95"/>
        <v>0</v>
      </c>
      <c r="T157" s="64">
        <f t="shared" si="96"/>
        <v>0</v>
      </c>
      <c r="U157" s="64">
        <f t="shared" si="97"/>
        <v>0</v>
      </c>
      <c r="V157" s="124">
        <v>231</v>
      </c>
      <c r="W157" s="64">
        <f t="shared" si="98"/>
        <v>57.75</v>
      </c>
      <c r="X157" s="27">
        <f t="shared" si="99"/>
        <v>470.7</v>
      </c>
      <c r="Y157" s="11">
        <f t="shared" si="100"/>
        <v>6557.33</v>
      </c>
      <c r="Z157" s="61">
        <v>8893201419.3299999</v>
      </c>
      <c r="AA157" s="63">
        <v>43575</v>
      </c>
      <c r="AB157" s="27">
        <f t="shared" si="101"/>
        <v>204089.53</v>
      </c>
      <c r="AC157" s="10">
        <f t="shared" si="102"/>
        <v>0.74074099999999998</v>
      </c>
      <c r="AD157" s="63">
        <v>121584</v>
      </c>
      <c r="AE157" s="10">
        <f t="shared" si="103"/>
        <v>0.83648900000000004</v>
      </c>
      <c r="AF157" s="10">
        <f t="shared" si="104"/>
        <v>0.23053499999999999</v>
      </c>
      <c r="AG157" s="66">
        <f t="shared" si="105"/>
        <v>0.23053499999999999</v>
      </c>
      <c r="AH157" s="67">
        <f t="shared" si="106"/>
        <v>0</v>
      </c>
      <c r="AI157" s="68">
        <f t="shared" si="107"/>
        <v>0.23053499999999999</v>
      </c>
      <c r="AJ157">
        <v>0</v>
      </c>
      <c r="AK157">
        <v>0</v>
      </c>
      <c r="AL157" s="26">
        <f t="shared" si="108"/>
        <v>0</v>
      </c>
      <c r="AM157">
        <v>0</v>
      </c>
      <c r="AN157">
        <v>0</v>
      </c>
      <c r="AO157" s="26">
        <f t="shared" si="109"/>
        <v>0</v>
      </c>
      <c r="AP157" s="26">
        <f t="shared" si="110"/>
        <v>17422274</v>
      </c>
      <c r="AQ157" s="26">
        <f t="shared" si="111"/>
        <v>17422274</v>
      </c>
      <c r="AR157" s="69">
        <v>20268059</v>
      </c>
      <c r="AS157" s="69">
        <f t="shared" ref="AS157:AS195" si="126">IF(C157=1, MAX(AR157, AQ157, AT157), AQ157)</f>
        <v>17422274</v>
      </c>
      <c r="AT157" s="63">
        <v>20848374</v>
      </c>
      <c r="AU157" s="26">
        <f t="shared" si="112"/>
        <v>3426100</v>
      </c>
      <c r="AV157" s="70" t="str">
        <f t="shared" si="113"/>
        <v>No</v>
      </c>
      <c r="AW157" s="69">
        <f t="shared" si="114"/>
        <v>0</v>
      </c>
      <c r="AX157" s="71">
        <f t="shared" si="115"/>
        <v>20848374</v>
      </c>
      <c r="AY157" s="72">
        <f t="shared" si="116"/>
        <v>20848374</v>
      </c>
      <c r="AZ157" s="115">
        <f t="shared" si="117"/>
        <v>0</v>
      </c>
      <c r="BA157" s="115"/>
      <c r="BB157" s="115">
        <f t="shared" si="118"/>
        <v>12535.201936346386</v>
      </c>
      <c r="BC157" s="74"/>
      <c r="BD157" s="74"/>
      <c r="BE157" s="74">
        <f t="shared" si="119"/>
        <v>-3426100</v>
      </c>
      <c r="BF157" s="74">
        <f t="shared" si="120"/>
        <v>-3426100</v>
      </c>
      <c r="BG157" s="74">
        <f t="shared" si="120"/>
        <v>-2936510.3099999987</v>
      </c>
      <c r="BH157" s="74">
        <f t="shared" si="120"/>
        <v>-2446994.0413229987</v>
      </c>
      <c r="BI157" s="74">
        <f t="shared" si="120"/>
        <v>-1957595.2330584005</v>
      </c>
      <c r="BJ157" s="74">
        <f t="shared" si="120"/>
        <v>-1468196.4247938022</v>
      </c>
      <c r="BK157" s="74">
        <f t="shared" si="120"/>
        <v>-978846.55641002953</v>
      </c>
      <c r="BL157" s="74">
        <f t="shared" si="120"/>
        <v>-489423.27820501477</v>
      </c>
      <c r="BO157" s="116">
        <f t="shared" si="121"/>
        <v>0</v>
      </c>
      <c r="BP157" s="116">
        <f t="shared" si="121"/>
        <v>-489589.69</v>
      </c>
      <c r="BQ157" s="116">
        <f t="shared" si="121"/>
        <v>-489516.26867699972</v>
      </c>
      <c r="BR157" s="116">
        <f t="shared" si="121"/>
        <v>-489398.80826459976</v>
      </c>
      <c r="BS157" s="116">
        <f t="shared" si="121"/>
        <v>-489398.80826460011</v>
      </c>
      <c r="BT157" s="116">
        <f t="shared" si="121"/>
        <v>-489349.86838377424</v>
      </c>
      <c r="BU157" s="116">
        <f t="shared" si="121"/>
        <v>-489423.27820501477</v>
      </c>
      <c r="BV157" s="116">
        <f t="shared" si="89"/>
        <v>-489423.27820501477</v>
      </c>
      <c r="BX157" s="74">
        <f t="shared" si="122"/>
        <v>20848374</v>
      </c>
      <c r="BY157" s="74">
        <f t="shared" si="123"/>
        <v>20358784.309999999</v>
      </c>
      <c r="BZ157" s="74">
        <f t="shared" si="123"/>
        <v>19869268.041322999</v>
      </c>
      <c r="CA157" s="74">
        <f t="shared" si="123"/>
        <v>19379869.2330584</v>
      </c>
      <c r="CB157" s="74">
        <f t="shared" si="123"/>
        <v>18890470.424793802</v>
      </c>
      <c r="CC157" s="74">
        <f t="shared" si="123"/>
        <v>18401120.55641003</v>
      </c>
      <c r="CD157" s="74">
        <f t="shared" si="123"/>
        <v>17911697.278205015</v>
      </c>
      <c r="CE157" s="74">
        <f t="shared" si="123"/>
        <v>17422274</v>
      </c>
      <c r="CG157" s="117">
        <f t="shared" si="124"/>
        <v>20848374</v>
      </c>
      <c r="CH157" s="117">
        <f t="shared" si="125"/>
        <v>20358784.309999999</v>
      </c>
      <c r="CI157" s="117">
        <f t="shared" si="125"/>
        <v>19869268.041322999</v>
      </c>
      <c r="CJ157" s="117">
        <f t="shared" si="125"/>
        <v>19379869.2330584</v>
      </c>
      <c r="CK157" s="117">
        <f t="shared" si="125"/>
        <v>18890470.424793802</v>
      </c>
      <c r="CL157" s="117">
        <f t="shared" si="125"/>
        <v>18401120.55641003</v>
      </c>
      <c r="CM157" s="117">
        <f t="shared" si="125"/>
        <v>17911697.278205015</v>
      </c>
      <c r="CN157" s="117">
        <f t="shared" si="125"/>
        <v>17422274</v>
      </c>
    </row>
    <row r="158" spans="1:92" x14ac:dyDescent="0.2">
      <c r="A158" s="6" t="s">
        <v>185</v>
      </c>
      <c r="B158" s="6"/>
      <c r="C158" s="40"/>
      <c r="D158" s="40"/>
      <c r="E158" s="40"/>
      <c r="F158" s="2">
        <v>5</v>
      </c>
      <c r="G158">
        <v>0</v>
      </c>
      <c r="H158" s="6">
        <v>132</v>
      </c>
      <c r="I158" s="2" t="s">
        <v>319</v>
      </c>
      <c r="J158" s="60"/>
      <c r="K158" s="123">
        <v>5167.7299999999996</v>
      </c>
      <c r="L158"/>
      <c r="M158" s="121">
        <v>870</v>
      </c>
      <c r="N158" s="64">
        <f t="shared" si="90"/>
        <v>261</v>
      </c>
      <c r="O158" s="64">
        <f t="shared" si="91"/>
        <v>3100.64</v>
      </c>
      <c r="P158" s="64">
        <f t="shared" si="92"/>
        <v>0</v>
      </c>
      <c r="Q158" s="64">
        <f t="shared" si="93"/>
        <v>0</v>
      </c>
      <c r="R158" s="65">
        <f t="shared" si="94"/>
        <v>0.17</v>
      </c>
      <c r="S158" s="65">
        <f t="shared" si="95"/>
        <v>0</v>
      </c>
      <c r="T158" s="64">
        <f t="shared" si="96"/>
        <v>0</v>
      </c>
      <c r="U158" s="64">
        <f t="shared" si="97"/>
        <v>0</v>
      </c>
      <c r="V158" s="124">
        <v>477</v>
      </c>
      <c r="W158" s="64">
        <f t="shared" si="98"/>
        <v>119.25</v>
      </c>
      <c r="X158" s="27">
        <f t="shared" si="99"/>
        <v>261</v>
      </c>
      <c r="Y158" s="11">
        <f t="shared" si="100"/>
        <v>5547.98</v>
      </c>
      <c r="Z158" s="61">
        <v>5804257411</v>
      </c>
      <c r="AA158" s="63">
        <v>26820</v>
      </c>
      <c r="AB158" s="27">
        <f t="shared" si="101"/>
        <v>216415.27</v>
      </c>
      <c r="AC158" s="10">
        <f t="shared" si="102"/>
        <v>0.78547699999999998</v>
      </c>
      <c r="AD158" s="63">
        <v>143025</v>
      </c>
      <c r="AE158" s="10">
        <f t="shared" si="103"/>
        <v>0.98400100000000001</v>
      </c>
      <c r="AF158" s="10">
        <f t="shared" si="104"/>
        <v>0.15496599999999999</v>
      </c>
      <c r="AG158" s="66">
        <f t="shared" si="105"/>
        <v>0.15496599999999999</v>
      </c>
      <c r="AH158" s="67">
        <f t="shared" si="106"/>
        <v>0</v>
      </c>
      <c r="AI158" s="68">
        <f t="shared" si="107"/>
        <v>0.15496599999999999</v>
      </c>
      <c r="AJ158">
        <v>0</v>
      </c>
      <c r="AK158">
        <v>0</v>
      </c>
      <c r="AL158" s="26">
        <f t="shared" si="108"/>
        <v>0</v>
      </c>
      <c r="AM158">
        <v>0</v>
      </c>
      <c r="AN158">
        <v>0</v>
      </c>
      <c r="AO158" s="26">
        <f t="shared" si="109"/>
        <v>0</v>
      </c>
      <c r="AP158" s="26">
        <f t="shared" si="110"/>
        <v>9908599</v>
      </c>
      <c r="AQ158" s="26">
        <f t="shared" si="111"/>
        <v>9908599</v>
      </c>
      <c r="AR158" s="69">
        <v>12826469</v>
      </c>
      <c r="AS158" s="69">
        <f t="shared" si="126"/>
        <v>9908599</v>
      </c>
      <c r="AT158" s="63">
        <v>11408078</v>
      </c>
      <c r="AU158" s="26">
        <f t="shared" si="112"/>
        <v>1499479</v>
      </c>
      <c r="AV158" s="70" t="str">
        <f t="shared" si="113"/>
        <v>No</v>
      </c>
      <c r="AW158" s="69">
        <f t="shared" si="114"/>
        <v>0</v>
      </c>
      <c r="AX158" s="71">
        <f t="shared" si="115"/>
        <v>11408078</v>
      </c>
      <c r="AY158" s="72">
        <f t="shared" si="116"/>
        <v>11408078</v>
      </c>
      <c r="AZ158" s="115">
        <f t="shared" si="117"/>
        <v>0</v>
      </c>
      <c r="BA158" s="115"/>
      <c r="BB158" s="115">
        <f t="shared" si="118"/>
        <v>12373.028292886818</v>
      </c>
      <c r="BC158" s="74"/>
      <c r="BD158" s="74"/>
      <c r="BE158" s="74">
        <f t="shared" si="119"/>
        <v>-1499479</v>
      </c>
      <c r="BF158" s="74">
        <f t="shared" si="120"/>
        <v>-1499479</v>
      </c>
      <c r="BG158" s="74">
        <f t="shared" si="120"/>
        <v>-1285203.4508999996</v>
      </c>
      <c r="BH158" s="74">
        <f t="shared" si="120"/>
        <v>-1070960.0356349703</v>
      </c>
      <c r="BI158" s="74">
        <f t="shared" si="120"/>
        <v>-856768.02850797586</v>
      </c>
      <c r="BJ158" s="74">
        <f t="shared" si="120"/>
        <v>-642576.02138098143</v>
      </c>
      <c r="BK158" s="74">
        <f t="shared" si="120"/>
        <v>-428405.43345469981</v>
      </c>
      <c r="BL158" s="74">
        <f t="shared" si="120"/>
        <v>-214202.71672734991</v>
      </c>
      <c r="BO158" s="116">
        <f t="shared" si="121"/>
        <v>0</v>
      </c>
      <c r="BP158" s="116">
        <f t="shared" si="121"/>
        <v>-214275.5491</v>
      </c>
      <c r="BQ158" s="116">
        <f t="shared" si="121"/>
        <v>-214243.41526502991</v>
      </c>
      <c r="BR158" s="116">
        <f t="shared" si="121"/>
        <v>-214192.00712699408</v>
      </c>
      <c r="BS158" s="116">
        <f t="shared" si="121"/>
        <v>-214192.00712699397</v>
      </c>
      <c r="BT158" s="116">
        <f t="shared" si="121"/>
        <v>-214170.58792628109</v>
      </c>
      <c r="BU158" s="116">
        <f t="shared" si="121"/>
        <v>-214202.71672734991</v>
      </c>
      <c r="BV158" s="116">
        <f t="shared" si="89"/>
        <v>-214202.71672734991</v>
      </c>
      <c r="BX158" s="74">
        <f t="shared" si="122"/>
        <v>11408078</v>
      </c>
      <c r="BY158" s="74">
        <f t="shared" si="123"/>
        <v>11193802.4509</v>
      </c>
      <c r="BZ158" s="74">
        <f t="shared" si="123"/>
        <v>10979559.03563497</v>
      </c>
      <c r="CA158" s="74">
        <f t="shared" si="123"/>
        <v>10765367.028507976</v>
      </c>
      <c r="CB158" s="74">
        <f t="shared" si="123"/>
        <v>10551175.021380981</v>
      </c>
      <c r="CC158" s="74">
        <f t="shared" si="123"/>
        <v>10337004.4334547</v>
      </c>
      <c r="CD158" s="74">
        <f t="shared" si="123"/>
        <v>10122801.71672735</v>
      </c>
      <c r="CE158" s="74">
        <f t="shared" si="123"/>
        <v>9908599</v>
      </c>
      <c r="CG158" s="117">
        <f t="shared" si="124"/>
        <v>11408078</v>
      </c>
      <c r="CH158" s="117">
        <f t="shared" si="125"/>
        <v>11193802.4509</v>
      </c>
      <c r="CI158" s="117">
        <f t="shared" si="125"/>
        <v>10979559.03563497</v>
      </c>
      <c r="CJ158" s="117">
        <f t="shared" si="125"/>
        <v>10765367.028507976</v>
      </c>
      <c r="CK158" s="117">
        <f t="shared" si="125"/>
        <v>10551175.021380981</v>
      </c>
      <c r="CL158" s="117">
        <f t="shared" si="125"/>
        <v>10337004.4334547</v>
      </c>
      <c r="CM158" s="117">
        <f t="shared" si="125"/>
        <v>10122801.71672735</v>
      </c>
      <c r="CN158" s="117">
        <f t="shared" si="125"/>
        <v>9908599</v>
      </c>
    </row>
    <row r="159" spans="1:92" x14ac:dyDescent="0.2">
      <c r="A159" s="6" t="s">
        <v>207</v>
      </c>
      <c r="B159" s="6"/>
      <c r="C159" s="40"/>
      <c r="D159" s="40"/>
      <c r="E159" s="40"/>
      <c r="F159" s="2">
        <v>9</v>
      </c>
      <c r="G159">
        <v>38</v>
      </c>
      <c r="H159" s="6">
        <v>133</v>
      </c>
      <c r="I159" s="2" t="s">
        <v>320</v>
      </c>
      <c r="J159" s="60"/>
      <c r="K159" s="123">
        <v>362</v>
      </c>
      <c r="L159"/>
      <c r="M159" s="121">
        <v>201</v>
      </c>
      <c r="N159" s="64">
        <f t="shared" si="90"/>
        <v>60.3</v>
      </c>
      <c r="O159" s="64">
        <f t="shared" si="91"/>
        <v>217.2</v>
      </c>
      <c r="P159" s="64">
        <f t="shared" si="92"/>
        <v>0</v>
      </c>
      <c r="Q159" s="64">
        <f t="shared" si="93"/>
        <v>0</v>
      </c>
      <c r="R159" s="65">
        <f t="shared" si="94"/>
        <v>0.56000000000000005</v>
      </c>
      <c r="S159" s="65">
        <f t="shared" si="95"/>
        <v>0</v>
      </c>
      <c r="T159" s="64">
        <f t="shared" si="96"/>
        <v>0</v>
      </c>
      <c r="U159" s="64">
        <f t="shared" si="97"/>
        <v>0</v>
      </c>
      <c r="V159" s="124">
        <v>7</v>
      </c>
      <c r="W159" s="64">
        <f t="shared" si="98"/>
        <v>1.75</v>
      </c>
      <c r="X159" s="27">
        <f t="shared" si="99"/>
        <v>60.3</v>
      </c>
      <c r="Y159" s="11">
        <f t="shared" si="100"/>
        <v>424.05</v>
      </c>
      <c r="Z159" s="61">
        <v>377599492.67000002</v>
      </c>
      <c r="AA159" s="63">
        <v>2945</v>
      </c>
      <c r="AB159" s="27">
        <f t="shared" si="101"/>
        <v>128217.15</v>
      </c>
      <c r="AC159" s="10">
        <f t="shared" si="102"/>
        <v>0.46536300000000003</v>
      </c>
      <c r="AD159" s="63">
        <v>89838</v>
      </c>
      <c r="AE159" s="10">
        <f t="shared" si="103"/>
        <v>0.61807900000000005</v>
      </c>
      <c r="AF159" s="10">
        <f t="shared" si="104"/>
        <v>0.48882199999999998</v>
      </c>
      <c r="AG159" s="66">
        <f t="shared" si="105"/>
        <v>0.48882199999999998</v>
      </c>
      <c r="AH159" s="67">
        <f t="shared" si="106"/>
        <v>0</v>
      </c>
      <c r="AI159" s="68">
        <f t="shared" si="107"/>
        <v>0.48882199999999998</v>
      </c>
      <c r="AJ159">
        <v>0</v>
      </c>
      <c r="AK159">
        <v>0</v>
      </c>
      <c r="AL159" s="26">
        <f t="shared" si="108"/>
        <v>0</v>
      </c>
      <c r="AM159">
        <v>70</v>
      </c>
      <c r="AN159">
        <v>4</v>
      </c>
      <c r="AO159" s="26">
        <f t="shared" si="109"/>
        <v>28000</v>
      </c>
      <c r="AP159" s="26">
        <f t="shared" si="110"/>
        <v>2388959</v>
      </c>
      <c r="AQ159" s="26">
        <f t="shared" si="111"/>
        <v>2416959</v>
      </c>
      <c r="AR159" s="69">
        <v>2612273</v>
      </c>
      <c r="AS159" s="69">
        <f t="shared" si="126"/>
        <v>2416959</v>
      </c>
      <c r="AT159" s="63">
        <v>2706745</v>
      </c>
      <c r="AU159" s="26">
        <f t="shared" si="112"/>
        <v>289786</v>
      </c>
      <c r="AV159" s="70" t="str">
        <f t="shared" si="113"/>
        <v>No</v>
      </c>
      <c r="AW159" s="69">
        <f t="shared" si="114"/>
        <v>0</v>
      </c>
      <c r="AX159" s="71">
        <f t="shared" si="115"/>
        <v>2706745</v>
      </c>
      <c r="AY159" s="72">
        <f t="shared" si="116"/>
        <v>2706745</v>
      </c>
      <c r="AZ159" s="115">
        <f t="shared" si="117"/>
        <v>0</v>
      </c>
      <c r="BA159" s="115"/>
      <c r="BB159" s="115">
        <f t="shared" si="118"/>
        <v>13500.486878453039</v>
      </c>
      <c r="BC159" s="74"/>
      <c r="BD159" s="74"/>
      <c r="BE159" s="74">
        <f t="shared" si="119"/>
        <v>-289786</v>
      </c>
      <c r="BF159" s="74">
        <f t="shared" si="120"/>
        <v>-289786</v>
      </c>
      <c r="BG159" s="74">
        <f t="shared" si="120"/>
        <v>-248375.58059999999</v>
      </c>
      <c r="BH159" s="74">
        <f t="shared" si="120"/>
        <v>-206971.37131397985</v>
      </c>
      <c r="BI159" s="74">
        <f t="shared" si="120"/>
        <v>-165577.09705118369</v>
      </c>
      <c r="BJ159" s="74">
        <f t="shared" si="120"/>
        <v>-124182.82278838754</v>
      </c>
      <c r="BK159" s="74">
        <f t="shared" si="120"/>
        <v>-82792.687953018118</v>
      </c>
      <c r="BL159" s="74">
        <f t="shared" si="120"/>
        <v>-41396.343976508826</v>
      </c>
      <c r="BO159" s="116">
        <f t="shared" si="121"/>
        <v>0</v>
      </c>
      <c r="BP159" s="116">
        <f t="shared" si="121"/>
        <v>-41410.419399999999</v>
      </c>
      <c r="BQ159" s="116">
        <f t="shared" si="121"/>
        <v>-41404.209286019992</v>
      </c>
      <c r="BR159" s="116">
        <f t="shared" si="121"/>
        <v>-41394.274262795974</v>
      </c>
      <c r="BS159" s="116">
        <f t="shared" si="121"/>
        <v>-41394.274262795923</v>
      </c>
      <c r="BT159" s="116">
        <f t="shared" si="121"/>
        <v>-41390.134835369565</v>
      </c>
      <c r="BU159" s="116">
        <f t="shared" si="121"/>
        <v>-41396.343976509059</v>
      </c>
      <c r="BV159" s="116">
        <f t="shared" si="89"/>
        <v>-41396.343976508826</v>
      </c>
      <c r="BX159" s="74">
        <f t="shared" si="122"/>
        <v>2706745</v>
      </c>
      <c r="BY159" s="74">
        <f t="shared" si="123"/>
        <v>2665334.5806</v>
      </c>
      <c r="BZ159" s="74">
        <f t="shared" si="123"/>
        <v>2623930.3713139798</v>
      </c>
      <c r="CA159" s="74">
        <f t="shared" si="123"/>
        <v>2582536.0970511837</v>
      </c>
      <c r="CB159" s="74">
        <f t="shared" si="123"/>
        <v>2541141.8227883875</v>
      </c>
      <c r="CC159" s="74">
        <f t="shared" si="123"/>
        <v>2499751.6879530181</v>
      </c>
      <c r="CD159" s="74">
        <f t="shared" si="123"/>
        <v>2458355.3439765088</v>
      </c>
      <c r="CE159" s="74">
        <f t="shared" si="123"/>
        <v>2416959</v>
      </c>
      <c r="CG159" s="117">
        <f t="shared" si="124"/>
        <v>2706745</v>
      </c>
      <c r="CH159" s="117">
        <f t="shared" si="125"/>
        <v>2665334.5806</v>
      </c>
      <c r="CI159" s="117">
        <f t="shared" si="125"/>
        <v>2623930.3713139798</v>
      </c>
      <c r="CJ159" s="117">
        <f t="shared" si="125"/>
        <v>2582536.0970511837</v>
      </c>
      <c r="CK159" s="117">
        <f t="shared" si="125"/>
        <v>2541141.8227883875</v>
      </c>
      <c r="CL159" s="117">
        <f t="shared" si="125"/>
        <v>2499751.6879530181</v>
      </c>
      <c r="CM159" s="117">
        <f t="shared" si="125"/>
        <v>2458355.3439765088</v>
      </c>
      <c r="CN159" s="117">
        <f t="shared" si="125"/>
        <v>2416959</v>
      </c>
    </row>
    <row r="160" spans="1:92" x14ac:dyDescent="0.2">
      <c r="A160" s="6" t="s">
        <v>207</v>
      </c>
      <c r="B160" s="6"/>
      <c r="C160" s="40"/>
      <c r="D160" s="40"/>
      <c r="E160" s="40"/>
      <c r="F160" s="2">
        <v>9</v>
      </c>
      <c r="G160">
        <v>34</v>
      </c>
      <c r="H160" s="6">
        <v>134</v>
      </c>
      <c r="I160" s="2" t="s">
        <v>321</v>
      </c>
      <c r="J160" s="60"/>
      <c r="K160" s="123">
        <v>1292.8599999999999</v>
      </c>
      <c r="L160"/>
      <c r="M160" s="121">
        <v>523</v>
      </c>
      <c r="N160" s="64">
        <f t="shared" si="90"/>
        <v>156.9</v>
      </c>
      <c r="O160" s="64">
        <f t="shared" si="91"/>
        <v>775.72</v>
      </c>
      <c r="P160" s="64">
        <f t="shared" si="92"/>
        <v>0</v>
      </c>
      <c r="Q160" s="64">
        <f t="shared" si="93"/>
        <v>0</v>
      </c>
      <c r="R160" s="65">
        <f t="shared" si="94"/>
        <v>0.4</v>
      </c>
      <c r="S160" s="65">
        <f t="shared" si="95"/>
        <v>0</v>
      </c>
      <c r="T160" s="64">
        <f t="shared" si="96"/>
        <v>0</v>
      </c>
      <c r="U160" s="64">
        <f t="shared" si="97"/>
        <v>0</v>
      </c>
      <c r="V160" s="124">
        <v>13</v>
      </c>
      <c r="W160" s="64">
        <f t="shared" si="98"/>
        <v>3.25</v>
      </c>
      <c r="X160" s="27">
        <f t="shared" si="99"/>
        <v>156.9</v>
      </c>
      <c r="Y160" s="11">
        <f t="shared" si="100"/>
        <v>1453.01</v>
      </c>
      <c r="Z160" s="61">
        <v>1703435014.3299999</v>
      </c>
      <c r="AA160" s="63">
        <v>11462</v>
      </c>
      <c r="AB160" s="27">
        <f t="shared" si="101"/>
        <v>148615.85999999999</v>
      </c>
      <c r="AC160" s="10">
        <f t="shared" si="102"/>
        <v>0.53939999999999999</v>
      </c>
      <c r="AD160" s="63">
        <v>97509</v>
      </c>
      <c r="AE160" s="10">
        <f t="shared" si="103"/>
        <v>0.67085399999999995</v>
      </c>
      <c r="AF160" s="10">
        <f t="shared" si="104"/>
        <v>0.42116399999999998</v>
      </c>
      <c r="AG160" s="66">
        <f t="shared" si="105"/>
        <v>0.42116399999999998</v>
      </c>
      <c r="AH160" s="67">
        <f t="shared" si="106"/>
        <v>0</v>
      </c>
      <c r="AI160" s="68">
        <f t="shared" si="107"/>
        <v>0.42116399999999998</v>
      </c>
      <c r="AJ160">
        <v>0</v>
      </c>
      <c r="AK160">
        <v>0</v>
      </c>
      <c r="AL160" s="26">
        <f t="shared" si="108"/>
        <v>0</v>
      </c>
      <c r="AM160">
        <v>0</v>
      </c>
      <c r="AN160">
        <v>0</v>
      </c>
      <c r="AO160" s="26">
        <f t="shared" si="109"/>
        <v>0</v>
      </c>
      <c r="AP160" s="26">
        <f t="shared" si="110"/>
        <v>7052787</v>
      </c>
      <c r="AQ160" s="26">
        <f t="shared" si="111"/>
        <v>7052787</v>
      </c>
      <c r="AR160" s="69">
        <v>9790490</v>
      </c>
      <c r="AS160" s="69">
        <f t="shared" si="126"/>
        <v>7052787</v>
      </c>
      <c r="AT160" s="63">
        <v>9551487</v>
      </c>
      <c r="AU160" s="26">
        <f t="shared" si="112"/>
        <v>2498700</v>
      </c>
      <c r="AV160" s="70" t="str">
        <f t="shared" si="113"/>
        <v>No</v>
      </c>
      <c r="AW160" s="69">
        <f t="shared" si="114"/>
        <v>0</v>
      </c>
      <c r="AX160" s="71">
        <f t="shared" si="115"/>
        <v>9551487</v>
      </c>
      <c r="AY160" s="72">
        <f t="shared" si="116"/>
        <v>9551487</v>
      </c>
      <c r="AZ160" s="115">
        <f t="shared" si="117"/>
        <v>0</v>
      </c>
      <c r="BA160" s="115"/>
      <c r="BB160" s="115">
        <f t="shared" si="118"/>
        <v>12952.632342248968</v>
      </c>
      <c r="BC160" s="74"/>
      <c r="BD160" s="74"/>
      <c r="BE160" s="74">
        <f t="shared" si="119"/>
        <v>-2498700</v>
      </c>
      <c r="BF160" s="74">
        <f t="shared" si="120"/>
        <v>-2498700</v>
      </c>
      <c r="BG160" s="74">
        <f t="shared" si="120"/>
        <v>-2141635.7699999996</v>
      </c>
      <c r="BH160" s="74">
        <f t="shared" si="120"/>
        <v>-1784625.0871409997</v>
      </c>
      <c r="BI160" s="74">
        <f t="shared" si="120"/>
        <v>-1427700.069712799</v>
      </c>
      <c r="BJ160" s="74">
        <f t="shared" si="120"/>
        <v>-1070775.0522845993</v>
      </c>
      <c r="BK160" s="74">
        <f t="shared" si="120"/>
        <v>-713885.72735814191</v>
      </c>
      <c r="BL160" s="74">
        <f t="shared" si="120"/>
        <v>-356942.86367907096</v>
      </c>
      <c r="BO160" s="116">
        <f t="shared" si="121"/>
        <v>0</v>
      </c>
      <c r="BP160" s="116">
        <f t="shared" si="121"/>
        <v>-357064.23</v>
      </c>
      <c r="BQ160" s="116">
        <f t="shared" si="121"/>
        <v>-357010.68285899988</v>
      </c>
      <c r="BR160" s="116">
        <f t="shared" si="121"/>
        <v>-356925.01742819999</v>
      </c>
      <c r="BS160" s="116">
        <f t="shared" si="121"/>
        <v>-356925.01742819976</v>
      </c>
      <c r="BT160" s="116">
        <f t="shared" si="121"/>
        <v>-356889.3249264569</v>
      </c>
      <c r="BU160" s="116">
        <f t="shared" si="121"/>
        <v>-356942.86367907096</v>
      </c>
      <c r="BV160" s="116">
        <f t="shared" si="89"/>
        <v>-356942.86367907096</v>
      </c>
      <c r="BX160" s="74">
        <f t="shared" si="122"/>
        <v>9551487</v>
      </c>
      <c r="BY160" s="74">
        <f t="shared" si="123"/>
        <v>9194422.7699999996</v>
      </c>
      <c r="BZ160" s="74">
        <f t="shared" si="123"/>
        <v>8837412.0871409997</v>
      </c>
      <c r="CA160" s="74">
        <f t="shared" si="123"/>
        <v>8480487.069712799</v>
      </c>
      <c r="CB160" s="74">
        <f t="shared" si="123"/>
        <v>8123562.0522845993</v>
      </c>
      <c r="CC160" s="74">
        <f t="shared" si="123"/>
        <v>7766672.7273581419</v>
      </c>
      <c r="CD160" s="74">
        <f t="shared" si="123"/>
        <v>7409729.863679071</v>
      </c>
      <c r="CE160" s="74">
        <f t="shared" si="123"/>
        <v>7052787</v>
      </c>
      <c r="CG160" s="117">
        <f t="shared" si="124"/>
        <v>9551487</v>
      </c>
      <c r="CH160" s="117">
        <f t="shared" si="125"/>
        <v>9194422.7699999996</v>
      </c>
      <c r="CI160" s="117">
        <f t="shared" si="125"/>
        <v>8837412.0871409997</v>
      </c>
      <c r="CJ160" s="117">
        <f t="shared" si="125"/>
        <v>8480487.069712799</v>
      </c>
      <c r="CK160" s="117">
        <f t="shared" si="125"/>
        <v>8123562.0522845993</v>
      </c>
      <c r="CL160" s="117">
        <f t="shared" si="125"/>
        <v>7766672.7273581419</v>
      </c>
      <c r="CM160" s="117">
        <f t="shared" si="125"/>
        <v>7409729.863679071</v>
      </c>
      <c r="CN160" s="117">
        <f t="shared" si="125"/>
        <v>7052787</v>
      </c>
    </row>
    <row r="161" spans="1:92" x14ac:dyDescent="0.2">
      <c r="A161" s="6" t="s">
        <v>181</v>
      </c>
      <c r="B161" s="6">
        <v>1</v>
      </c>
      <c r="C161" s="40">
        <v>1</v>
      </c>
      <c r="D161" s="40">
        <v>1</v>
      </c>
      <c r="E161" s="40"/>
      <c r="F161" s="2">
        <v>2</v>
      </c>
      <c r="G161">
        <v>0</v>
      </c>
      <c r="H161" s="6">
        <v>135</v>
      </c>
      <c r="I161" s="2" t="s">
        <v>322</v>
      </c>
      <c r="J161" s="60"/>
      <c r="K161" s="123">
        <v>15740.78</v>
      </c>
      <c r="L161"/>
      <c r="M161" s="121">
        <v>8588</v>
      </c>
      <c r="N161" s="64">
        <f t="shared" si="90"/>
        <v>2576.4</v>
      </c>
      <c r="O161" s="64">
        <f t="shared" si="91"/>
        <v>9444.4699999999993</v>
      </c>
      <c r="P161" s="64">
        <f t="shared" si="92"/>
        <v>0</v>
      </c>
      <c r="Q161" s="64">
        <f t="shared" si="93"/>
        <v>0</v>
      </c>
      <c r="R161" s="65">
        <f t="shared" si="94"/>
        <v>0.55000000000000004</v>
      </c>
      <c r="S161" s="65">
        <f t="shared" si="95"/>
        <v>0</v>
      </c>
      <c r="T161" s="64">
        <f t="shared" si="96"/>
        <v>0</v>
      </c>
      <c r="U161" s="64">
        <f t="shared" si="97"/>
        <v>0</v>
      </c>
      <c r="V161" s="124">
        <v>3098</v>
      </c>
      <c r="W161" s="64">
        <f t="shared" si="98"/>
        <v>774.5</v>
      </c>
      <c r="X161" s="27">
        <f t="shared" si="99"/>
        <v>2576.4</v>
      </c>
      <c r="Y161" s="11">
        <f t="shared" si="100"/>
        <v>19091.68</v>
      </c>
      <c r="Z161" s="61">
        <v>42852864615.669998</v>
      </c>
      <c r="AA161" s="63">
        <v>135806</v>
      </c>
      <c r="AB161" s="27">
        <f t="shared" si="101"/>
        <v>315544.71000000002</v>
      </c>
      <c r="AC161" s="10">
        <f t="shared" si="102"/>
        <v>1.1452659999999999</v>
      </c>
      <c r="AD161" s="63">
        <v>107474</v>
      </c>
      <c r="AE161" s="10">
        <f t="shared" si="103"/>
        <v>0.73941299999999999</v>
      </c>
      <c r="AF161" s="10">
        <f t="shared" si="104"/>
        <v>-2.351E-2</v>
      </c>
      <c r="AG161" s="66">
        <f t="shared" si="105"/>
        <v>0.1</v>
      </c>
      <c r="AH161" s="67">
        <f t="shared" si="106"/>
        <v>0</v>
      </c>
      <c r="AI161" s="68">
        <f t="shared" si="107"/>
        <v>0.1</v>
      </c>
      <c r="AJ161">
        <v>0</v>
      </c>
      <c r="AK161">
        <v>0</v>
      </c>
      <c r="AL161" s="26">
        <f t="shared" si="108"/>
        <v>0</v>
      </c>
      <c r="AM161">
        <v>0</v>
      </c>
      <c r="AN161">
        <v>0</v>
      </c>
      <c r="AO161" s="26">
        <f t="shared" si="109"/>
        <v>0</v>
      </c>
      <c r="AP161" s="26">
        <f t="shared" si="110"/>
        <v>22003161</v>
      </c>
      <c r="AQ161" s="26">
        <f t="shared" si="111"/>
        <v>22003161</v>
      </c>
      <c r="AR161" s="69">
        <v>10803759</v>
      </c>
      <c r="AS161" s="69">
        <f t="shared" si="126"/>
        <v>22003161</v>
      </c>
      <c r="AT161" s="63">
        <v>22003161</v>
      </c>
      <c r="AU161" s="26">
        <f t="shared" si="112"/>
        <v>0</v>
      </c>
      <c r="AV161" s="70" t="str">
        <f t="shared" si="113"/>
        <v>No</v>
      </c>
      <c r="AW161" s="69">
        <f t="shared" si="114"/>
        <v>0</v>
      </c>
      <c r="AX161" s="71">
        <f t="shared" si="115"/>
        <v>22003161</v>
      </c>
      <c r="AY161" s="72">
        <f t="shared" si="116"/>
        <v>22003161</v>
      </c>
      <c r="AZ161" s="115">
        <f t="shared" si="117"/>
        <v>0</v>
      </c>
      <c r="BA161" s="115"/>
      <c r="BB161" s="115">
        <f t="shared" si="118"/>
        <v>13978.4440161161</v>
      </c>
      <c r="BC161" s="74"/>
      <c r="BD161" s="74"/>
      <c r="BE161" s="74">
        <f t="shared" si="119"/>
        <v>0</v>
      </c>
      <c r="BF161" s="74">
        <f t="shared" si="120"/>
        <v>0</v>
      </c>
      <c r="BG161" s="74">
        <f t="shared" si="120"/>
        <v>0</v>
      </c>
      <c r="BH161" s="74">
        <f t="shared" si="120"/>
        <v>0</v>
      </c>
      <c r="BI161" s="74">
        <f t="shared" si="120"/>
        <v>0</v>
      </c>
      <c r="BJ161" s="74">
        <f t="shared" si="120"/>
        <v>0</v>
      </c>
      <c r="BK161" s="74">
        <f t="shared" si="120"/>
        <v>0</v>
      </c>
      <c r="BL161" s="74">
        <f t="shared" si="120"/>
        <v>0</v>
      </c>
      <c r="BO161" s="116">
        <f t="shared" si="121"/>
        <v>0</v>
      </c>
      <c r="BP161" s="116">
        <f t="shared" si="121"/>
        <v>0</v>
      </c>
      <c r="BQ161" s="116">
        <f t="shared" si="121"/>
        <v>0</v>
      </c>
      <c r="BR161" s="116">
        <f t="shared" si="121"/>
        <v>0</v>
      </c>
      <c r="BS161" s="116">
        <f t="shared" si="121"/>
        <v>0</v>
      </c>
      <c r="BT161" s="116">
        <f t="shared" si="121"/>
        <v>0</v>
      </c>
      <c r="BU161" s="116">
        <f t="shared" si="121"/>
        <v>0</v>
      </c>
      <c r="BV161" s="116">
        <f t="shared" si="89"/>
        <v>0</v>
      </c>
      <c r="BX161" s="74">
        <f t="shared" si="122"/>
        <v>22003161</v>
      </c>
      <c r="BY161" s="74">
        <f t="shared" si="123"/>
        <v>22003161</v>
      </c>
      <c r="BZ161" s="74">
        <f t="shared" si="123"/>
        <v>22003161</v>
      </c>
      <c r="CA161" s="74">
        <f t="shared" si="123"/>
        <v>22003161</v>
      </c>
      <c r="CB161" s="74">
        <f t="shared" si="123"/>
        <v>22003161</v>
      </c>
      <c r="CC161" s="74">
        <f t="shared" si="123"/>
        <v>22003161</v>
      </c>
      <c r="CD161" s="74">
        <f t="shared" si="123"/>
        <v>22003161</v>
      </c>
      <c r="CE161" s="74">
        <f t="shared" si="123"/>
        <v>22003161</v>
      </c>
      <c r="CG161" s="117">
        <f t="shared" si="124"/>
        <v>22003161</v>
      </c>
      <c r="CH161" s="117">
        <f t="shared" si="125"/>
        <v>22003161</v>
      </c>
      <c r="CI161" s="117">
        <f t="shared" si="125"/>
        <v>22003161</v>
      </c>
      <c r="CJ161" s="117">
        <f t="shared" si="125"/>
        <v>22003161</v>
      </c>
      <c r="CK161" s="117">
        <f t="shared" si="125"/>
        <v>22003161</v>
      </c>
      <c r="CL161" s="117">
        <f t="shared" si="125"/>
        <v>22003161</v>
      </c>
      <c r="CM161" s="117">
        <f t="shared" si="125"/>
        <v>22003161</v>
      </c>
      <c r="CN161" s="117">
        <f t="shared" si="125"/>
        <v>22003161</v>
      </c>
    </row>
    <row r="162" spans="1:92" x14ac:dyDescent="0.2">
      <c r="A162" s="6" t="s">
        <v>207</v>
      </c>
      <c r="B162" s="6"/>
      <c r="C162" s="40"/>
      <c r="D162" s="40"/>
      <c r="E162" s="40"/>
      <c r="F162" s="2">
        <v>9</v>
      </c>
      <c r="G162">
        <v>24</v>
      </c>
      <c r="H162" s="6">
        <v>136</v>
      </c>
      <c r="I162" s="2" t="s">
        <v>323</v>
      </c>
      <c r="J162" s="60"/>
      <c r="K162" s="123">
        <v>426.12</v>
      </c>
      <c r="L162"/>
      <c r="M162" s="121">
        <v>173</v>
      </c>
      <c r="N162" s="64">
        <f t="shared" si="90"/>
        <v>51.9</v>
      </c>
      <c r="O162" s="64">
        <f t="shared" si="91"/>
        <v>255.67</v>
      </c>
      <c r="P162" s="64">
        <f t="shared" si="92"/>
        <v>0</v>
      </c>
      <c r="Q162" s="64">
        <f t="shared" si="93"/>
        <v>0</v>
      </c>
      <c r="R162" s="65">
        <f t="shared" si="94"/>
        <v>0.41</v>
      </c>
      <c r="S162" s="65">
        <f t="shared" si="95"/>
        <v>0</v>
      </c>
      <c r="T162" s="64">
        <f t="shared" si="96"/>
        <v>0</v>
      </c>
      <c r="U162" s="64">
        <f t="shared" si="97"/>
        <v>0</v>
      </c>
      <c r="V162" s="124">
        <v>2</v>
      </c>
      <c r="W162" s="64">
        <f t="shared" si="98"/>
        <v>0.5</v>
      </c>
      <c r="X162" s="27">
        <f t="shared" si="99"/>
        <v>51.9</v>
      </c>
      <c r="Y162" s="11">
        <f t="shared" si="100"/>
        <v>478.52</v>
      </c>
      <c r="Z162" s="61">
        <v>563850793.33000004</v>
      </c>
      <c r="AA162" s="63">
        <v>3601</v>
      </c>
      <c r="AB162" s="27">
        <f t="shared" si="101"/>
        <v>156581.73000000001</v>
      </c>
      <c r="AC162" s="10">
        <f t="shared" si="102"/>
        <v>0.56831200000000004</v>
      </c>
      <c r="AD162" s="63">
        <v>89167</v>
      </c>
      <c r="AE162" s="10">
        <f t="shared" si="103"/>
        <v>0.61346199999999995</v>
      </c>
      <c r="AF162" s="10">
        <f t="shared" si="104"/>
        <v>0.41814299999999999</v>
      </c>
      <c r="AG162" s="66">
        <f t="shared" si="105"/>
        <v>0.41814299999999999</v>
      </c>
      <c r="AH162" s="67">
        <f t="shared" si="106"/>
        <v>0</v>
      </c>
      <c r="AI162" s="68">
        <f t="shared" si="107"/>
        <v>0.41814299999999999</v>
      </c>
      <c r="AJ162">
        <v>0</v>
      </c>
      <c r="AK162">
        <v>0</v>
      </c>
      <c r="AL162" s="26">
        <f t="shared" si="108"/>
        <v>0</v>
      </c>
      <c r="AM162">
        <v>0</v>
      </c>
      <c r="AN162">
        <v>0</v>
      </c>
      <c r="AO162" s="26">
        <f t="shared" si="109"/>
        <v>0</v>
      </c>
      <c r="AP162" s="26">
        <f t="shared" si="110"/>
        <v>2306035</v>
      </c>
      <c r="AQ162" s="26">
        <f t="shared" si="111"/>
        <v>2306035</v>
      </c>
      <c r="AR162" s="69">
        <v>3196216</v>
      </c>
      <c r="AS162" s="69">
        <f t="shared" si="126"/>
        <v>2306035</v>
      </c>
      <c r="AT162" s="63">
        <v>3174585</v>
      </c>
      <c r="AU162" s="26">
        <f t="shared" si="112"/>
        <v>868550</v>
      </c>
      <c r="AV162" s="70" t="str">
        <f t="shared" si="113"/>
        <v>No</v>
      </c>
      <c r="AW162" s="69">
        <f t="shared" si="114"/>
        <v>0</v>
      </c>
      <c r="AX162" s="71">
        <f t="shared" si="115"/>
        <v>3174585</v>
      </c>
      <c r="AY162" s="72">
        <f t="shared" si="116"/>
        <v>3174585</v>
      </c>
      <c r="AZ162" s="115">
        <f t="shared" si="117"/>
        <v>0</v>
      </c>
      <c r="BA162" s="115"/>
      <c r="BB162" s="115">
        <f t="shared" si="118"/>
        <v>12942.229888294378</v>
      </c>
      <c r="BC162" s="74"/>
      <c r="BD162" s="74"/>
      <c r="BE162" s="74">
        <f t="shared" si="119"/>
        <v>-868550</v>
      </c>
      <c r="BF162" s="74">
        <f t="shared" si="120"/>
        <v>-868550</v>
      </c>
      <c r="BG162" s="74">
        <f t="shared" si="120"/>
        <v>-744434.20500000007</v>
      </c>
      <c r="BH162" s="74">
        <f t="shared" si="120"/>
        <v>-620337.0230264999</v>
      </c>
      <c r="BI162" s="74">
        <f t="shared" si="120"/>
        <v>-496269.61842119973</v>
      </c>
      <c r="BJ162" s="74">
        <f t="shared" si="120"/>
        <v>-372202.21381589957</v>
      </c>
      <c r="BK162" s="74">
        <f t="shared" si="120"/>
        <v>-248147.21595106041</v>
      </c>
      <c r="BL162" s="74">
        <f t="shared" si="120"/>
        <v>-124073.60797553044</v>
      </c>
      <c r="BO162" s="116">
        <f t="shared" si="121"/>
        <v>0</v>
      </c>
      <c r="BP162" s="116">
        <f t="shared" si="121"/>
        <v>-124115.795</v>
      </c>
      <c r="BQ162" s="116">
        <f t="shared" si="121"/>
        <v>-124097.1819735</v>
      </c>
      <c r="BR162" s="116">
        <f t="shared" si="121"/>
        <v>-124067.40460529999</v>
      </c>
      <c r="BS162" s="116">
        <f t="shared" si="121"/>
        <v>-124067.40460529993</v>
      </c>
      <c r="BT162" s="116">
        <f t="shared" si="121"/>
        <v>-124054.99786483932</v>
      </c>
      <c r="BU162" s="116">
        <f t="shared" si="121"/>
        <v>-124073.60797553021</v>
      </c>
      <c r="BV162" s="116">
        <f t="shared" si="89"/>
        <v>-124073.60797553044</v>
      </c>
      <c r="BX162" s="74">
        <f t="shared" si="122"/>
        <v>3174585</v>
      </c>
      <c r="BY162" s="74">
        <f t="shared" si="123"/>
        <v>3050469.2050000001</v>
      </c>
      <c r="BZ162" s="74">
        <f t="shared" si="123"/>
        <v>2926372.0230264999</v>
      </c>
      <c r="CA162" s="74">
        <f t="shared" si="123"/>
        <v>2802304.6184211997</v>
      </c>
      <c r="CB162" s="74">
        <f t="shared" si="123"/>
        <v>2678237.2138158996</v>
      </c>
      <c r="CC162" s="74">
        <f t="shared" si="123"/>
        <v>2554182.2159510604</v>
      </c>
      <c r="CD162" s="74">
        <f t="shared" si="123"/>
        <v>2430108.6079755304</v>
      </c>
      <c r="CE162" s="74">
        <f t="shared" si="123"/>
        <v>2306035</v>
      </c>
      <c r="CG162" s="117">
        <f t="shared" si="124"/>
        <v>3174585</v>
      </c>
      <c r="CH162" s="117">
        <f t="shared" si="125"/>
        <v>3050469.2050000001</v>
      </c>
      <c r="CI162" s="117">
        <f t="shared" si="125"/>
        <v>2926372.0230264999</v>
      </c>
      <c r="CJ162" s="117">
        <f t="shared" si="125"/>
        <v>2802304.6184211997</v>
      </c>
      <c r="CK162" s="117">
        <f t="shared" si="125"/>
        <v>2678237.2138158996</v>
      </c>
      <c r="CL162" s="117">
        <f t="shared" si="125"/>
        <v>2554182.2159510604</v>
      </c>
      <c r="CM162" s="117">
        <f t="shared" si="125"/>
        <v>2430108.6079755304</v>
      </c>
      <c r="CN162" s="117">
        <f t="shared" si="125"/>
        <v>2306035</v>
      </c>
    </row>
    <row r="163" spans="1:92" x14ac:dyDescent="0.2">
      <c r="A163" s="6" t="s">
        <v>189</v>
      </c>
      <c r="B163" s="6"/>
      <c r="C163" s="40"/>
      <c r="D163" s="40"/>
      <c r="E163" s="40"/>
      <c r="F163" s="2">
        <v>3</v>
      </c>
      <c r="G163">
        <v>0</v>
      </c>
      <c r="H163" s="6">
        <v>137</v>
      </c>
      <c r="I163" s="2" t="s">
        <v>324</v>
      </c>
      <c r="J163" s="60"/>
      <c r="K163" s="123">
        <v>1745.13</v>
      </c>
      <c r="L163"/>
      <c r="M163" s="121">
        <v>458</v>
      </c>
      <c r="N163" s="64">
        <f t="shared" si="90"/>
        <v>137.4</v>
      </c>
      <c r="O163" s="64">
        <f t="shared" si="91"/>
        <v>1047.08</v>
      </c>
      <c r="P163" s="64">
        <f t="shared" si="92"/>
        <v>0</v>
      </c>
      <c r="Q163" s="64">
        <f t="shared" si="93"/>
        <v>0</v>
      </c>
      <c r="R163" s="65">
        <f t="shared" si="94"/>
        <v>0.26</v>
      </c>
      <c r="S163" s="65">
        <f t="shared" si="95"/>
        <v>0</v>
      </c>
      <c r="T163" s="64">
        <f t="shared" si="96"/>
        <v>0</v>
      </c>
      <c r="U163" s="64">
        <f t="shared" si="97"/>
        <v>0</v>
      </c>
      <c r="V163" s="124">
        <v>14</v>
      </c>
      <c r="W163" s="64">
        <f t="shared" si="98"/>
        <v>3.5</v>
      </c>
      <c r="X163" s="27">
        <f t="shared" si="99"/>
        <v>137.4</v>
      </c>
      <c r="Y163" s="11">
        <f t="shared" si="100"/>
        <v>1886.0300000000002</v>
      </c>
      <c r="Z163" s="61">
        <v>6296487361.6700001</v>
      </c>
      <c r="AA163" s="63">
        <v>18381</v>
      </c>
      <c r="AB163" s="27">
        <f t="shared" si="101"/>
        <v>342554.12</v>
      </c>
      <c r="AC163" s="10">
        <f t="shared" si="102"/>
        <v>1.243296</v>
      </c>
      <c r="AD163" s="63">
        <v>108922</v>
      </c>
      <c r="AE163" s="10">
        <f t="shared" si="103"/>
        <v>0.74937500000000001</v>
      </c>
      <c r="AF163" s="10">
        <f t="shared" si="104"/>
        <v>-9.5119999999999996E-2</v>
      </c>
      <c r="AG163" s="66">
        <f t="shared" si="105"/>
        <v>0.01</v>
      </c>
      <c r="AH163" s="67">
        <f t="shared" si="106"/>
        <v>0</v>
      </c>
      <c r="AI163" s="68">
        <f t="shared" si="107"/>
        <v>0.01</v>
      </c>
      <c r="AJ163">
        <v>0</v>
      </c>
      <c r="AK163">
        <v>0</v>
      </c>
      <c r="AL163" s="26">
        <f t="shared" si="108"/>
        <v>0</v>
      </c>
      <c r="AM163">
        <v>0</v>
      </c>
      <c r="AN163">
        <v>0</v>
      </c>
      <c r="AO163" s="26">
        <f t="shared" si="109"/>
        <v>0</v>
      </c>
      <c r="AP163" s="26">
        <f t="shared" si="110"/>
        <v>217365</v>
      </c>
      <c r="AQ163" s="26">
        <f t="shared" si="111"/>
        <v>217365</v>
      </c>
      <c r="AR163" s="69">
        <v>1649159</v>
      </c>
      <c r="AS163" s="69">
        <f t="shared" si="126"/>
        <v>217365</v>
      </c>
      <c r="AT163" s="63">
        <v>1073011</v>
      </c>
      <c r="AU163" s="26">
        <f t="shared" si="112"/>
        <v>855646</v>
      </c>
      <c r="AV163" s="70" t="str">
        <f t="shared" si="113"/>
        <v>No</v>
      </c>
      <c r="AW163" s="69">
        <f t="shared" si="114"/>
        <v>0</v>
      </c>
      <c r="AX163" s="71">
        <f t="shared" si="115"/>
        <v>1073011</v>
      </c>
      <c r="AY163" s="72">
        <f t="shared" si="116"/>
        <v>1073011</v>
      </c>
      <c r="AZ163" s="115">
        <f t="shared" si="117"/>
        <v>0</v>
      </c>
      <c r="BA163" s="115"/>
      <c r="BB163" s="115">
        <f t="shared" si="118"/>
        <v>12455.516637728995</v>
      </c>
      <c r="BC163" s="74"/>
      <c r="BD163" s="74"/>
      <c r="BE163" s="74">
        <f t="shared" si="119"/>
        <v>-855646</v>
      </c>
      <c r="BF163" s="74">
        <f t="shared" si="120"/>
        <v>-855646</v>
      </c>
      <c r="BG163" s="74">
        <f t="shared" si="120"/>
        <v>-733374.18660000002</v>
      </c>
      <c r="BH163" s="74">
        <f t="shared" si="120"/>
        <v>-611120.70969378005</v>
      </c>
      <c r="BI163" s="74">
        <f t="shared" si="120"/>
        <v>-488896.56775502407</v>
      </c>
      <c r="BJ163" s="74">
        <f t="shared" si="120"/>
        <v>-366672.42581626808</v>
      </c>
      <c r="BK163" s="74">
        <f t="shared" si="120"/>
        <v>-244460.50629170594</v>
      </c>
      <c r="BL163" s="74">
        <f t="shared" si="120"/>
        <v>-122230.25314585294</v>
      </c>
      <c r="BO163" s="116">
        <f t="shared" si="121"/>
        <v>0</v>
      </c>
      <c r="BP163" s="116">
        <f t="shared" si="121"/>
        <v>-122271.8134</v>
      </c>
      <c r="BQ163" s="116">
        <f t="shared" si="121"/>
        <v>-122253.47690621999</v>
      </c>
      <c r="BR163" s="116">
        <f t="shared" si="121"/>
        <v>-122224.14193875602</v>
      </c>
      <c r="BS163" s="116">
        <f t="shared" si="121"/>
        <v>-122224.14193875602</v>
      </c>
      <c r="BT163" s="116">
        <f t="shared" si="121"/>
        <v>-122211.91952456215</v>
      </c>
      <c r="BU163" s="116">
        <f t="shared" si="121"/>
        <v>-122230.25314585297</v>
      </c>
      <c r="BV163" s="116">
        <f t="shared" si="89"/>
        <v>-122230.25314585294</v>
      </c>
      <c r="BX163" s="74">
        <f t="shared" si="122"/>
        <v>1073011</v>
      </c>
      <c r="BY163" s="74">
        <f t="shared" si="123"/>
        <v>950739.18660000002</v>
      </c>
      <c r="BZ163" s="74">
        <f t="shared" si="123"/>
        <v>828485.70969378005</v>
      </c>
      <c r="CA163" s="74">
        <f t="shared" si="123"/>
        <v>706261.56775502407</v>
      </c>
      <c r="CB163" s="74">
        <f t="shared" si="123"/>
        <v>584037.42581626808</v>
      </c>
      <c r="CC163" s="74">
        <f t="shared" si="123"/>
        <v>461825.50629170594</v>
      </c>
      <c r="CD163" s="74">
        <f t="shared" si="123"/>
        <v>339595.25314585294</v>
      </c>
      <c r="CE163" s="74">
        <f t="shared" si="123"/>
        <v>217365</v>
      </c>
      <c r="CG163" s="117">
        <f t="shared" si="124"/>
        <v>1073011</v>
      </c>
      <c r="CH163" s="117">
        <f t="shared" si="125"/>
        <v>950739.18660000002</v>
      </c>
      <c r="CI163" s="117">
        <f t="shared" si="125"/>
        <v>828485.70969378005</v>
      </c>
      <c r="CJ163" s="117">
        <f t="shared" si="125"/>
        <v>706261.56775502407</v>
      </c>
      <c r="CK163" s="117">
        <f t="shared" si="125"/>
        <v>584037.42581626808</v>
      </c>
      <c r="CL163" s="117">
        <f t="shared" si="125"/>
        <v>461825.50629170594</v>
      </c>
      <c r="CM163" s="117">
        <f t="shared" si="125"/>
        <v>339595.25314585294</v>
      </c>
      <c r="CN163" s="117">
        <f t="shared" si="125"/>
        <v>217365</v>
      </c>
    </row>
    <row r="164" spans="1:92" x14ac:dyDescent="0.2">
      <c r="A164" s="6" t="s">
        <v>194</v>
      </c>
      <c r="B164" s="6"/>
      <c r="C164" s="78">
        <v>1</v>
      </c>
      <c r="D164" s="78">
        <v>1</v>
      </c>
      <c r="E164" s="40"/>
      <c r="F164" s="2">
        <v>8</v>
      </c>
      <c r="G164">
        <v>27</v>
      </c>
      <c r="H164" s="6">
        <v>138</v>
      </c>
      <c r="I164" s="2" t="s">
        <v>325</v>
      </c>
      <c r="J164" s="60"/>
      <c r="K164" s="123">
        <v>6781.1</v>
      </c>
      <c r="L164"/>
      <c r="M164" s="121">
        <v>3372</v>
      </c>
      <c r="N164" s="64">
        <f t="shared" si="90"/>
        <v>1011.6</v>
      </c>
      <c r="O164" s="64">
        <f t="shared" si="91"/>
        <v>4068.66</v>
      </c>
      <c r="P164" s="64">
        <f t="shared" si="92"/>
        <v>0</v>
      </c>
      <c r="Q164" s="64">
        <f t="shared" si="93"/>
        <v>0</v>
      </c>
      <c r="R164" s="65">
        <f t="shared" si="94"/>
        <v>0.5</v>
      </c>
      <c r="S164" s="65">
        <f t="shared" si="95"/>
        <v>0</v>
      </c>
      <c r="T164" s="64">
        <f t="shared" si="96"/>
        <v>0</v>
      </c>
      <c r="U164" s="64">
        <f t="shared" si="97"/>
        <v>0</v>
      </c>
      <c r="V164" s="124">
        <v>774</v>
      </c>
      <c r="W164" s="64">
        <f t="shared" si="98"/>
        <v>193.5</v>
      </c>
      <c r="X164" s="27">
        <f t="shared" si="99"/>
        <v>1011.6</v>
      </c>
      <c r="Y164" s="11">
        <f t="shared" si="100"/>
        <v>7986.2000000000007</v>
      </c>
      <c r="Z164" s="61">
        <v>10326347196</v>
      </c>
      <c r="AA164" s="63">
        <v>52403</v>
      </c>
      <c r="AB164" s="27">
        <f t="shared" si="101"/>
        <v>197056.41</v>
      </c>
      <c r="AC164" s="10">
        <f t="shared" si="102"/>
        <v>0.71521400000000002</v>
      </c>
      <c r="AD164" s="63">
        <v>93820</v>
      </c>
      <c r="AE164" s="10">
        <f t="shared" si="103"/>
        <v>0.64547399999999999</v>
      </c>
      <c r="AF164" s="10">
        <f t="shared" si="104"/>
        <v>0.30570799999999998</v>
      </c>
      <c r="AG164" s="66">
        <f t="shared" si="105"/>
        <v>0.30570799999999998</v>
      </c>
      <c r="AH164" s="67">
        <f t="shared" si="106"/>
        <v>0</v>
      </c>
      <c r="AI164" s="68">
        <f t="shared" si="107"/>
        <v>0.30570799999999998</v>
      </c>
      <c r="AJ164">
        <v>0</v>
      </c>
      <c r="AK164">
        <v>0</v>
      </c>
      <c r="AL164" s="26">
        <f t="shared" si="108"/>
        <v>0</v>
      </c>
      <c r="AM164">
        <v>0</v>
      </c>
      <c r="AN164">
        <v>0</v>
      </c>
      <c r="AO164" s="26">
        <f t="shared" si="109"/>
        <v>0</v>
      </c>
      <c r="AP164" s="26">
        <f t="shared" si="110"/>
        <v>28137656</v>
      </c>
      <c r="AQ164" s="26">
        <f t="shared" si="111"/>
        <v>28137656</v>
      </c>
      <c r="AR164" s="69">
        <v>21461782</v>
      </c>
      <c r="AS164" s="69">
        <f t="shared" si="126"/>
        <v>30304368</v>
      </c>
      <c r="AT164" s="63">
        <v>30304368</v>
      </c>
      <c r="AU164" s="26">
        <f t="shared" si="112"/>
        <v>2166712</v>
      </c>
      <c r="AV164" s="70" t="str">
        <f t="shared" si="113"/>
        <v>No</v>
      </c>
      <c r="AW164" s="69">
        <f t="shared" si="114"/>
        <v>0</v>
      </c>
      <c r="AX164" s="71">
        <f t="shared" si="115"/>
        <v>30304368</v>
      </c>
      <c r="AY164" s="72">
        <f t="shared" si="116"/>
        <v>30304368</v>
      </c>
      <c r="AZ164" s="115">
        <f t="shared" si="117"/>
        <v>0</v>
      </c>
      <c r="BA164" s="115"/>
      <c r="BB164" s="115">
        <f t="shared" si="118"/>
        <v>13573.15995929864</v>
      </c>
      <c r="BC164" s="74"/>
      <c r="BD164" s="74"/>
      <c r="BE164" s="74">
        <f t="shared" si="119"/>
        <v>-2166712</v>
      </c>
      <c r="BF164" s="74">
        <f t="shared" si="120"/>
        <v>-2166712</v>
      </c>
      <c r="BG164" s="74">
        <f t="shared" si="120"/>
        <v>-2166712</v>
      </c>
      <c r="BH164" s="74">
        <f t="shared" si="120"/>
        <v>-2166712</v>
      </c>
      <c r="BI164" s="74">
        <f t="shared" si="120"/>
        <v>-2166712</v>
      </c>
      <c r="BJ164" s="74">
        <f t="shared" si="120"/>
        <v>-2166712</v>
      </c>
      <c r="BK164" s="74">
        <f t="shared" si="120"/>
        <v>-2166712</v>
      </c>
      <c r="BL164" s="74">
        <f t="shared" si="120"/>
        <v>-2166712</v>
      </c>
      <c r="BO164" s="116">
        <f t="shared" si="121"/>
        <v>0</v>
      </c>
      <c r="BP164" s="116">
        <f t="shared" si="121"/>
        <v>-309623.14480000001</v>
      </c>
      <c r="BQ164" s="116">
        <f t="shared" si="121"/>
        <v>-361190.89039999997</v>
      </c>
      <c r="BR164" s="116">
        <f t="shared" si="121"/>
        <v>-433342.4</v>
      </c>
      <c r="BS164" s="116">
        <f t="shared" si="121"/>
        <v>-541678</v>
      </c>
      <c r="BT164" s="116">
        <f t="shared" si="121"/>
        <v>-722165.10959999997</v>
      </c>
      <c r="BU164" s="116">
        <f t="shared" si="121"/>
        <v>-1083356</v>
      </c>
      <c r="BV164" s="116">
        <f t="shared" si="89"/>
        <v>-2166712</v>
      </c>
      <c r="BX164" s="74">
        <f t="shared" si="122"/>
        <v>30304368</v>
      </c>
      <c r="BY164" s="74">
        <f t="shared" si="123"/>
        <v>29994744.8552</v>
      </c>
      <c r="BZ164" s="74">
        <f t="shared" si="123"/>
        <v>29943177.1096</v>
      </c>
      <c r="CA164" s="74">
        <f t="shared" si="123"/>
        <v>29871025.600000001</v>
      </c>
      <c r="CB164" s="74">
        <f t="shared" si="123"/>
        <v>29762690</v>
      </c>
      <c r="CC164" s="74">
        <f t="shared" si="123"/>
        <v>29582202.8904</v>
      </c>
      <c r="CD164" s="74">
        <f t="shared" si="123"/>
        <v>29221012</v>
      </c>
      <c r="CE164" s="74">
        <f t="shared" si="123"/>
        <v>28137656</v>
      </c>
      <c r="CG164" s="117">
        <f t="shared" si="124"/>
        <v>30304368</v>
      </c>
      <c r="CH164" s="117">
        <f t="shared" si="125"/>
        <v>30304368</v>
      </c>
      <c r="CI164" s="117">
        <f t="shared" si="125"/>
        <v>30304368</v>
      </c>
      <c r="CJ164" s="117">
        <f t="shared" si="125"/>
        <v>30304368</v>
      </c>
      <c r="CK164" s="117">
        <f t="shared" si="125"/>
        <v>30304368</v>
      </c>
      <c r="CL164" s="117">
        <f t="shared" si="125"/>
        <v>30304368</v>
      </c>
      <c r="CM164" s="117">
        <f t="shared" si="125"/>
        <v>30304368</v>
      </c>
      <c r="CN164" s="117">
        <f t="shared" si="125"/>
        <v>30304368</v>
      </c>
    </row>
    <row r="165" spans="1:92" x14ac:dyDescent="0.2">
      <c r="A165" s="6" t="s">
        <v>179</v>
      </c>
      <c r="B165" s="6"/>
      <c r="C165" s="40"/>
      <c r="D165" s="40"/>
      <c r="E165" s="40"/>
      <c r="F165" s="2">
        <v>5</v>
      </c>
      <c r="G165">
        <v>0</v>
      </c>
      <c r="H165" s="6">
        <v>139</v>
      </c>
      <c r="I165" s="2" t="s">
        <v>326</v>
      </c>
      <c r="J165" s="60"/>
      <c r="K165" s="123">
        <v>1922.64</v>
      </c>
      <c r="L165"/>
      <c r="M165" s="121">
        <v>267</v>
      </c>
      <c r="N165" s="64">
        <f t="shared" si="90"/>
        <v>80.099999999999994</v>
      </c>
      <c r="O165" s="64">
        <f t="shared" si="91"/>
        <v>1153.58</v>
      </c>
      <c r="P165" s="64">
        <f t="shared" si="92"/>
        <v>0</v>
      </c>
      <c r="Q165" s="64">
        <f t="shared" si="93"/>
        <v>0</v>
      </c>
      <c r="R165" s="65">
        <f t="shared" si="94"/>
        <v>0.14000000000000001</v>
      </c>
      <c r="S165" s="65">
        <f t="shared" si="95"/>
        <v>0</v>
      </c>
      <c r="T165" s="64">
        <f t="shared" si="96"/>
        <v>0</v>
      </c>
      <c r="U165" s="64">
        <f t="shared" si="97"/>
        <v>0</v>
      </c>
      <c r="V165" s="124">
        <v>43</v>
      </c>
      <c r="W165" s="64">
        <f t="shared" si="98"/>
        <v>10.75</v>
      </c>
      <c r="X165" s="27">
        <f t="shared" si="99"/>
        <v>80.099999999999994</v>
      </c>
      <c r="Y165" s="11">
        <f t="shared" si="100"/>
        <v>2013.49</v>
      </c>
      <c r="Z165" s="61">
        <v>2955799556.6700001</v>
      </c>
      <c r="AA165" s="63">
        <v>15636</v>
      </c>
      <c r="AB165" s="27">
        <f t="shared" si="101"/>
        <v>189038.09</v>
      </c>
      <c r="AC165" s="10">
        <f t="shared" si="102"/>
        <v>0.68611200000000006</v>
      </c>
      <c r="AD165" s="63">
        <v>125352</v>
      </c>
      <c r="AE165" s="10">
        <f t="shared" si="103"/>
        <v>0.86241199999999996</v>
      </c>
      <c r="AF165" s="10">
        <f t="shared" si="104"/>
        <v>0.26099800000000001</v>
      </c>
      <c r="AG165" s="66">
        <f t="shared" si="105"/>
        <v>0.26099800000000001</v>
      </c>
      <c r="AH165" s="67">
        <f t="shared" si="106"/>
        <v>0</v>
      </c>
      <c r="AI165" s="68">
        <f t="shared" si="107"/>
        <v>0.26099800000000001</v>
      </c>
      <c r="AJ165">
        <v>0</v>
      </c>
      <c r="AK165">
        <v>0</v>
      </c>
      <c r="AL165" s="26">
        <f t="shared" si="108"/>
        <v>0</v>
      </c>
      <c r="AM165">
        <v>0</v>
      </c>
      <c r="AN165">
        <v>0</v>
      </c>
      <c r="AO165" s="26">
        <f t="shared" si="109"/>
        <v>0</v>
      </c>
      <c r="AP165" s="26">
        <f t="shared" si="110"/>
        <v>6056582</v>
      </c>
      <c r="AQ165" s="26">
        <f t="shared" si="111"/>
        <v>6056582</v>
      </c>
      <c r="AR165" s="69">
        <v>6221145</v>
      </c>
      <c r="AS165" s="69">
        <f t="shared" si="126"/>
        <v>6056582</v>
      </c>
      <c r="AT165" s="63">
        <v>6163712</v>
      </c>
      <c r="AU165" s="26">
        <f t="shared" si="112"/>
        <v>107130</v>
      </c>
      <c r="AV165" s="70" t="str">
        <f t="shared" si="113"/>
        <v>No</v>
      </c>
      <c r="AW165" s="69">
        <f t="shared" si="114"/>
        <v>0</v>
      </c>
      <c r="AX165" s="71">
        <f t="shared" si="115"/>
        <v>6163712</v>
      </c>
      <c r="AY165" s="72">
        <f t="shared" si="116"/>
        <v>6163712</v>
      </c>
      <c r="AZ165" s="115">
        <f t="shared" si="117"/>
        <v>0</v>
      </c>
      <c r="BA165" s="115"/>
      <c r="BB165" s="115">
        <f t="shared" si="118"/>
        <v>12069.587780343694</v>
      </c>
      <c r="BC165" s="74"/>
      <c r="BD165" s="74"/>
      <c r="BE165" s="74">
        <f t="shared" si="119"/>
        <v>-107130</v>
      </c>
      <c r="BF165" s="74">
        <f t="shared" si="120"/>
        <v>-107130</v>
      </c>
      <c r="BG165" s="74">
        <f t="shared" si="120"/>
        <v>-91821.122999999672</v>
      </c>
      <c r="BH165" s="74">
        <f t="shared" si="120"/>
        <v>-76514.541795900092</v>
      </c>
      <c r="BI165" s="74">
        <f t="shared" si="120"/>
        <v>-61211.633436719887</v>
      </c>
      <c r="BJ165" s="74">
        <f t="shared" si="120"/>
        <v>-45908.725077539682</v>
      </c>
      <c r="BK165" s="74">
        <f t="shared" si="120"/>
        <v>-30607.347009195946</v>
      </c>
      <c r="BL165" s="74">
        <f t="shared" si="120"/>
        <v>-15303.673504598439</v>
      </c>
      <c r="BO165" s="116">
        <f t="shared" si="121"/>
        <v>0</v>
      </c>
      <c r="BP165" s="116">
        <f t="shared" si="121"/>
        <v>-15308.877</v>
      </c>
      <c r="BQ165" s="116">
        <f t="shared" si="121"/>
        <v>-15306.581204099944</v>
      </c>
      <c r="BR165" s="116">
        <f t="shared" si="121"/>
        <v>-15302.908359180019</v>
      </c>
      <c r="BS165" s="116">
        <f t="shared" si="121"/>
        <v>-15302.908359179972</v>
      </c>
      <c r="BT165" s="116">
        <f t="shared" si="121"/>
        <v>-15301.378068343976</v>
      </c>
      <c r="BU165" s="116">
        <f t="shared" si="121"/>
        <v>-15303.673504597973</v>
      </c>
      <c r="BV165" s="116">
        <f t="shared" si="89"/>
        <v>-15303.673504598439</v>
      </c>
      <c r="BX165" s="74">
        <f t="shared" si="122"/>
        <v>6163712</v>
      </c>
      <c r="BY165" s="74">
        <f t="shared" si="123"/>
        <v>6148403.1229999997</v>
      </c>
      <c r="BZ165" s="74">
        <f t="shared" si="123"/>
        <v>6133096.5417959001</v>
      </c>
      <c r="CA165" s="74">
        <f t="shared" si="123"/>
        <v>6117793.6334367199</v>
      </c>
      <c r="CB165" s="74">
        <f t="shared" si="123"/>
        <v>6102490.7250775397</v>
      </c>
      <c r="CC165" s="74">
        <f t="shared" si="123"/>
        <v>6087189.3470091959</v>
      </c>
      <c r="CD165" s="74">
        <f t="shared" si="123"/>
        <v>6071885.6735045984</v>
      </c>
      <c r="CE165" s="74">
        <f t="shared" si="123"/>
        <v>6056582</v>
      </c>
      <c r="CG165" s="117">
        <f t="shared" si="124"/>
        <v>6163712</v>
      </c>
      <c r="CH165" s="117">
        <f t="shared" si="125"/>
        <v>6148403.1229999997</v>
      </c>
      <c r="CI165" s="117">
        <f t="shared" si="125"/>
        <v>6133096.5417959001</v>
      </c>
      <c r="CJ165" s="117">
        <f t="shared" si="125"/>
        <v>6117793.6334367199</v>
      </c>
      <c r="CK165" s="117">
        <f t="shared" si="125"/>
        <v>6102490.7250775397</v>
      </c>
      <c r="CL165" s="117">
        <f t="shared" si="125"/>
        <v>6087189.3470091959</v>
      </c>
      <c r="CM165" s="117">
        <f t="shared" si="125"/>
        <v>6071885.6735045984</v>
      </c>
      <c r="CN165" s="117">
        <f t="shared" si="125"/>
        <v>6056582</v>
      </c>
    </row>
    <row r="166" spans="1:92" x14ac:dyDescent="0.2">
      <c r="A166" s="6" t="s">
        <v>183</v>
      </c>
      <c r="B166" s="6"/>
      <c r="C166" s="40"/>
      <c r="D166" s="40"/>
      <c r="E166" s="40"/>
      <c r="F166" s="2">
        <v>9</v>
      </c>
      <c r="G166">
        <v>0</v>
      </c>
      <c r="H166" s="6">
        <v>140</v>
      </c>
      <c r="I166" s="2" t="s">
        <v>327</v>
      </c>
      <c r="J166" s="60"/>
      <c r="K166" s="123">
        <v>866.28</v>
      </c>
      <c r="L166"/>
      <c r="M166" s="121">
        <v>327</v>
      </c>
      <c r="N166" s="64">
        <f t="shared" si="90"/>
        <v>98.1</v>
      </c>
      <c r="O166" s="64">
        <f t="shared" si="91"/>
        <v>519.77</v>
      </c>
      <c r="P166" s="64">
        <f t="shared" si="92"/>
        <v>0</v>
      </c>
      <c r="Q166" s="64">
        <f t="shared" si="93"/>
        <v>0</v>
      </c>
      <c r="R166" s="65">
        <f t="shared" si="94"/>
        <v>0.38</v>
      </c>
      <c r="S166" s="65">
        <f t="shared" si="95"/>
        <v>0</v>
      </c>
      <c r="T166" s="64">
        <f t="shared" si="96"/>
        <v>0</v>
      </c>
      <c r="U166" s="64">
        <f t="shared" si="97"/>
        <v>0</v>
      </c>
      <c r="V166" s="124">
        <v>16</v>
      </c>
      <c r="W166" s="64">
        <f t="shared" si="98"/>
        <v>4</v>
      </c>
      <c r="X166" s="27">
        <f t="shared" si="99"/>
        <v>98.1</v>
      </c>
      <c r="Y166" s="11">
        <f t="shared" si="100"/>
        <v>968.38</v>
      </c>
      <c r="Z166" s="61">
        <v>1206687948.6700001</v>
      </c>
      <c r="AA166" s="63">
        <v>7476</v>
      </c>
      <c r="AB166" s="27">
        <f t="shared" si="101"/>
        <v>161408.23000000001</v>
      </c>
      <c r="AC166" s="10">
        <f t="shared" si="102"/>
        <v>0.58582900000000004</v>
      </c>
      <c r="AD166" s="63">
        <v>104074</v>
      </c>
      <c r="AE166" s="10">
        <f t="shared" si="103"/>
        <v>0.71602100000000002</v>
      </c>
      <c r="AF166" s="10">
        <f t="shared" si="104"/>
        <v>0.37511299999999997</v>
      </c>
      <c r="AG166" s="66">
        <f t="shared" si="105"/>
        <v>0.37511299999999997</v>
      </c>
      <c r="AH166" s="67">
        <f t="shared" si="106"/>
        <v>0</v>
      </c>
      <c r="AI166" s="68">
        <f t="shared" si="107"/>
        <v>0.37511299999999997</v>
      </c>
      <c r="AJ166">
        <v>0</v>
      </c>
      <c r="AK166">
        <v>0</v>
      </c>
      <c r="AL166" s="26">
        <f t="shared" si="108"/>
        <v>0</v>
      </c>
      <c r="AM166">
        <v>0</v>
      </c>
      <c r="AN166">
        <v>0</v>
      </c>
      <c r="AO166" s="26">
        <f t="shared" si="109"/>
        <v>0</v>
      </c>
      <c r="AP166" s="26">
        <f t="shared" si="110"/>
        <v>4186478</v>
      </c>
      <c r="AQ166" s="26">
        <f t="shared" si="111"/>
        <v>4186478</v>
      </c>
      <c r="AR166" s="69">
        <v>5624815</v>
      </c>
      <c r="AS166" s="69">
        <f t="shared" si="126"/>
        <v>4186478</v>
      </c>
      <c r="AT166" s="63">
        <v>5481226</v>
      </c>
      <c r="AU166" s="26">
        <f t="shared" si="112"/>
        <v>1294748</v>
      </c>
      <c r="AV166" s="70" t="str">
        <f t="shared" si="113"/>
        <v>No</v>
      </c>
      <c r="AW166" s="69">
        <f t="shared" si="114"/>
        <v>0</v>
      </c>
      <c r="AX166" s="71">
        <f t="shared" si="115"/>
        <v>5481226</v>
      </c>
      <c r="AY166" s="72">
        <f t="shared" si="116"/>
        <v>5481226</v>
      </c>
      <c r="AZ166" s="115">
        <f t="shared" si="117"/>
        <v>0</v>
      </c>
      <c r="BA166" s="115"/>
      <c r="BB166" s="115">
        <f t="shared" si="118"/>
        <v>12883.339682319805</v>
      </c>
      <c r="BC166" s="74"/>
      <c r="BD166" s="74"/>
      <c r="BE166" s="74">
        <f t="shared" si="119"/>
        <v>-1294748</v>
      </c>
      <c r="BF166" s="74">
        <f t="shared" si="120"/>
        <v>-1294748</v>
      </c>
      <c r="BG166" s="74">
        <f t="shared" si="120"/>
        <v>-1109728.5108000003</v>
      </c>
      <c r="BH166" s="74">
        <f t="shared" si="120"/>
        <v>-924736.76804964058</v>
      </c>
      <c r="BI166" s="74">
        <f t="shared" si="120"/>
        <v>-739789.41443971265</v>
      </c>
      <c r="BJ166" s="74">
        <f t="shared" si="120"/>
        <v>-554842.06082978472</v>
      </c>
      <c r="BK166" s="74">
        <f t="shared" si="120"/>
        <v>-369913.20195521787</v>
      </c>
      <c r="BL166" s="74">
        <f t="shared" si="120"/>
        <v>-184956.60097760893</v>
      </c>
      <c r="BO166" s="116">
        <f t="shared" si="121"/>
        <v>0</v>
      </c>
      <c r="BP166" s="116">
        <f t="shared" si="121"/>
        <v>-185019.48920000001</v>
      </c>
      <c r="BQ166" s="116">
        <f t="shared" si="121"/>
        <v>-184991.74275036002</v>
      </c>
      <c r="BR166" s="116">
        <f t="shared" si="121"/>
        <v>-184947.35360992813</v>
      </c>
      <c r="BS166" s="116">
        <f t="shared" si="121"/>
        <v>-184947.35360992816</v>
      </c>
      <c r="BT166" s="116">
        <f t="shared" si="121"/>
        <v>-184928.85887456723</v>
      </c>
      <c r="BU166" s="116">
        <f t="shared" si="121"/>
        <v>-184956.60097760893</v>
      </c>
      <c r="BV166" s="116">
        <f t="shared" si="89"/>
        <v>-184956.60097760893</v>
      </c>
      <c r="BX166" s="74">
        <f t="shared" si="122"/>
        <v>5481226</v>
      </c>
      <c r="BY166" s="74">
        <f t="shared" si="123"/>
        <v>5296206.5108000003</v>
      </c>
      <c r="BZ166" s="74">
        <f t="shared" si="123"/>
        <v>5111214.7680496406</v>
      </c>
      <c r="CA166" s="74">
        <f t="shared" si="123"/>
        <v>4926267.4144397127</v>
      </c>
      <c r="CB166" s="74">
        <f t="shared" si="123"/>
        <v>4741320.0608297847</v>
      </c>
      <c r="CC166" s="74">
        <f t="shared" si="123"/>
        <v>4556391.2019552179</v>
      </c>
      <c r="CD166" s="74">
        <f t="shared" si="123"/>
        <v>4371434.6009776089</v>
      </c>
      <c r="CE166" s="74">
        <f t="shared" si="123"/>
        <v>4186478</v>
      </c>
      <c r="CG166" s="117">
        <f t="shared" si="124"/>
        <v>5481226</v>
      </c>
      <c r="CH166" s="117">
        <f t="shared" si="125"/>
        <v>5296206.5108000003</v>
      </c>
      <c r="CI166" s="117">
        <f t="shared" si="125"/>
        <v>5111214.7680496406</v>
      </c>
      <c r="CJ166" s="117">
        <f t="shared" si="125"/>
        <v>4926267.4144397127</v>
      </c>
      <c r="CK166" s="117">
        <f t="shared" si="125"/>
        <v>4741320.0608297847</v>
      </c>
      <c r="CL166" s="117">
        <f t="shared" si="125"/>
        <v>4556391.2019552179</v>
      </c>
      <c r="CM166" s="117">
        <f t="shared" si="125"/>
        <v>4371434.6009776089</v>
      </c>
      <c r="CN166" s="117">
        <f t="shared" si="125"/>
        <v>4186478</v>
      </c>
    </row>
    <row r="167" spans="1:92" x14ac:dyDescent="0.2">
      <c r="A167" s="6" t="s">
        <v>207</v>
      </c>
      <c r="B167" s="6"/>
      <c r="C167" s="40">
        <v>1</v>
      </c>
      <c r="D167" s="40">
        <v>0</v>
      </c>
      <c r="E167" s="40">
        <v>1</v>
      </c>
      <c r="F167" s="2">
        <v>9</v>
      </c>
      <c r="G167">
        <v>0</v>
      </c>
      <c r="H167" s="6">
        <v>141</v>
      </c>
      <c r="I167" s="2" t="s">
        <v>328</v>
      </c>
      <c r="J167" s="60"/>
      <c r="K167" s="123">
        <v>826.77</v>
      </c>
      <c r="L167"/>
      <c r="M167" s="121">
        <v>372</v>
      </c>
      <c r="N167" s="64">
        <f t="shared" si="90"/>
        <v>111.6</v>
      </c>
      <c r="O167" s="64">
        <f t="shared" si="91"/>
        <v>496.06</v>
      </c>
      <c r="P167" s="64">
        <f t="shared" si="92"/>
        <v>0</v>
      </c>
      <c r="Q167" s="64">
        <f t="shared" si="93"/>
        <v>0</v>
      </c>
      <c r="R167" s="65">
        <f t="shared" si="94"/>
        <v>0.45</v>
      </c>
      <c r="S167" s="65">
        <f t="shared" si="95"/>
        <v>0</v>
      </c>
      <c r="T167" s="64">
        <f t="shared" si="96"/>
        <v>0</v>
      </c>
      <c r="U167" s="64">
        <f t="shared" si="97"/>
        <v>0</v>
      </c>
      <c r="V167" s="124">
        <v>19</v>
      </c>
      <c r="W167" s="64">
        <f t="shared" si="98"/>
        <v>4.75</v>
      </c>
      <c r="X167" s="27">
        <f t="shared" si="99"/>
        <v>111.6</v>
      </c>
      <c r="Y167" s="11">
        <f t="shared" si="100"/>
        <v>943.12</v>
      </c>
      <c r="Z167" s="61">
        <v>1590747210.6700001</v>
      </c>
      <c r="AA167" s="63">
        <v>9275</v>
      </c>
      <c r="AB167" s="27">
        <f t="shared" si="101"/>
        <v>171509.13</v>
      </c>
      <c r="AC167" s="10">
        <f t="shared" si="102"/>
        <v>0.62249100000000002</v>
      </c>
      <c r="AD167" s="63">
        <v>88421</v>
      </c>
      <c r="AE167" s="10">
        <f t="shared" si="103"/>
        <v>0.60833000000000004</v>
      </c>
      <c r="AF167" s="10">
        <f t="shared" si="104"/>
        <v>0.38175700000000001</v>
      </c>
      <c r="AG167" s="66">
        <f t="shared" si="105"/>
        <v>0.38175700000000001</v>
      </c>
      <c r="AH167" s="67">
        <f t="shared" si="106"/>
        <v>0</v>
      </c>
      <c r="AI167" s="68">
        <f t="shared" si="107"/>
        <v>0.38175700000000001</v>
      </c>
      <c r="AJ167">
        <v>0</v>
      </c>
      <c r="AK167">
        <v>0</v>
      </c>
      <c r="AL167" s="26">
        <f t="shared" si="108"/>
        <v>0</v>
      </c>
      <c r="AM167">
        <v>0</v>
      </c>
      <c r="AN167">
        <v>0</v>
      </c>
      <c r="AO167" s="26">
        <f t="shared" si="109"/>
        <v>0</v>
      </c>
      <c r="AP167" s="26">
        <f t="shared" si="110"/>
        <v>4149492</v>
      </c>
      <c r="AQ167" s="26">
        <f t="shared" si="111"/>
        <v>4149492</v>
      </c>
      <c r="AR167" s="69">
        <v>7534704</v>
      </c>
      <c r="AS167" s="69">
        <f t="shared" si="126"/>
        <v>7534704</v>
      </c>
      <c r="AT167" s="63">
        <v>7534704</v>
      </c>
      <c r="AU167" s="26">
        <f t="shared" si="112"/>
        <v>3385212</v>
      </c>
      <c r="AV167" s="70" t="str">
        <f t="shared" si="113"/>
        <v>No</v>
      </c>
      <c r="AW167" s="69">
        <f t="shared" si="114"/>
        <v>0</v>
      </c>
      <c r="AX167" s="71">
        <f t="shared" si="115"/>
        <v>7534704</v>
      </c>
      <c r="AY167" s="72">
        <f t="shared" si="116"/>
        <v>7534704</v>
      </c>
      <c r="AZ167" s="115">
        <f t="shared" si="117"/>
        <v>0</v>
      </c>
      <c r="BA167" s="115"/>
      <c r="BB167" s="115">
        <f t="shared" si="118"/>
        <v>13146.89454140813</v>
      </c>
      <c r="BC167" s="74"/>
      <c r="BD167" s="74"/>
      <c r="BE167" s="74">
        <f t="shared" si="119"/>
        <v>-3385212</v>
      </c>
      <c r="BF167" s="74">
        <f t="shared" si="120"/>
        <v>-3385212</v>
      </c>
      <c r="BG167" s="74">
        <f t="shared" si="120"/>
        <v>-3385212</v>
      </c>
      <c r="BH167" s="74">
        <f t="shared" si="120"/>
        <v>-3385212</v>
      </c>
      <c r="BI167" s="74">
        <f t="shared" si="120"/>
        <v>-3385212</v>
      </c>
      <c r="BJ167" s="74">
        <f t="shared" si="120"/>
        <v>-3385212</v>
      </c>
      <c r="BK167" s="74">
        <f t="shared" si="120"/>
        <v>-3385212</v>
      </c>
      <c r="BL167" s="74">
        <f t="shared" si="120"/>
        <v>-3385212</v>
      </c>
      <c r="BO167" s="116">
        <f t="shared" si="121"/>
        <v>0</v>
      </c>
      <c r="BP167" s="116">
        <f t="shared" si="121"/>
        <v>-483746.79479999997</v>
      </c>
      <c r="BQ167" s="116">
        <f t="shared" si="121"/>
        <v>-564314.84039999999</v>
      </c>
      <c r="BR167" s="116">
        <f t="shared" si="121"/>
        <v>-677042.4</v>
      </c>
      <c r="BS167" s="116">
        <f t="shared" si="121"/>
        <v>-846303</v>
      </c>
      <c r="BT167" s="116">
        <f t="shared" si="121"/>
        <v>-1128291.1595999999</v>
      </c>
      <c r="BU167" s="116">
        <f t="shared" si="121"/>
        <v>-1692606</v>
      </c>
      <c r="BV167" s="116">
        <f t="shared" si="89"/>
        <v>-3385212</v>
      </c>
      <c r="BX167" s="74">
        <f t="shared" si="122"/>
        <v>7534704</v>
      </c>
      <c r="BY167" s="74">
        <f t="shared" si="123"/>
        <v>7050957.2051999997</v>
      </c>
      <c r="BZ167" s="74">
        <f t="shared" si="123"/>
        <v>6970389.1595999999</v>
      </c>
      <c r="CA167" s="74">
        <f t="shared" si="123"/>
        <v>6857661.5999999996</v>
      </c>
      <c r="CB167" s="74">
        <f t="shared" si="123"/>
        <v>6688401</v>
      </c>
      <c r="CC167" s="74">
        <f t="shared" si="123"/>
        <v>6406412.8404000001</v>
      </c>
      <c r="CD167" s="74">
        <f t="shared" si="123"/>
        <v>5842098</v>
      </c>
      <c r="CE167" s="74">
        <f t="shared" si="123"/>
        <v>4149492</v>
      </c>
      <c r="CG167" s="117">
        <f t="shared" si="124"/>
        <v>7534704</v>
      </c>
      <c r="CH167" s="117">
        <f t="shared" si="125"/>
        <v>7534704</v>
      </c>
      <c r="CI167" s="117">
        <f t="shared" si="125"/>
        <v>7534704</v>
      </c>
      <c r="CJ167" s="117">
        <f t="shared" si="125"/>
        <v>7534704</v>
      </c>
      <c r="CK167" s="117">
        <f t="shared" si="125"/>
        <v>7534704</v>
      </c>
      <c r="CL167" s="117">
        <f t="shared" si="125"/>
        <v>7534704</v>
      </c>
      <c r="CM167" s="117">
        <f t="shared" si="125"/>
        <v>7534704</v>
      </c>
      <c r="CN167" s="117">
        <f t="shared" si="125"/>
        <v>7534704</v>
      </c>
    </row>
    <row r="168" spans="1:92" x14ac:dyDescent="0.2">
      <c r="A168" s="6" t="s">
        <v>179</v>
      </c>
      <c r="B168" s="6"/>
      <c r="C168" s="40"/>
      <c r="D168" s="40"/>
      <c r="E168" s="40"/>
      <c r="F168" s="2">
        <v>5</v>
      </c>
      <c r="G168">
        <v>0</v>
      </c>
      <c r="H168" s="6">
        <v>142</v>
      </c>
      <c r="I168" s="2" t="s">
        <v>329</v>
      </c>
      <c r="J168" s="60"/>
      <c r="K168" s="123">
        <v>2180.6799999999998</v>
      </c>
      <c r="L168"/>
      <c r="M168" s="121">
        <v>377</v>
      </c>
      <c r="N168" s="64">
        <f t="shared" si="90"/>
        <v>113.1</v>
      </c>
      <c r="O168" s="64">
        <f t="shared" si="91"/>
        <v>1308.4100000000001</v>
      </c>
      <c r="P168" s="64">
        <f t="shared" si="92"/>
        <v>0</v>
      </c>
      <c r="Q168" s="64">
        <f t="shared" si="93"/>
        <v>0</v>
      </c>
      <c r="R168" s="65">
        <f t="shared" si="94"/>
        <v>0.17</v>
      </c>
      <c r="S168" s="65">
        <f t="shared" si="95"/>
        <v>0</v>
      </c>
      <c r="T168" s="64">
        <f t="shared" si="96"/>
        <v>0</v>
      </c>
      <c r="U168" s="64">
        <f t="shared" si="97"/>
        <v>0</v>
      </c>
      <c r="V168" s="124">
        <v>28</v>
      </c>
      <c r="W168" s="64">
        <f t="shared" si="98"/>
        <v>7</v>
      </c>
      <c r="X168" s="27">
        <f t="shared" si="99"/>
        <v>113.1</v>
      </c>
      <c r="Y168" s="11">
        <f t="shared" si="100"/>
        <v>2300.7799999999997</v>
      </c>
      <c r="Z168" s="61">
        <v>2604659105</v>
      </c>
      <c r="AA168" s="63">
        <v>14556</v>
      </c>
      <c r="AB168" s="27">
        <f t="shared" si="101"/>
        <v>178940.58</v>
      </c>
      <c r="AC168" s="10">
        <f t="shared" si="102"/>
        <v>0.64946300000000001</v>
      </c>
      <c r="AD168" s="63">
        <v>132500</v>
      </c>
      <c r="AE168" s="10">
        <f t="shared" si="103"/>
        <v>0.91159000000000001</v>
      </c>
      <c r="AF168" s="10">
        <f t="shared" si="104"/>
        <v>0.271899</v>
      </c>
      <c r="AG168" s="66">
        <f t="shared" si="105"/>
        <v>0.271899</v>
      </c>
      <c r="AH168" s="67">
        <f t="shared" si="106"/>
        <v>0</v>
      </c>
      <c r="AI168" s="68">
        <f t="shared" si="107"/>
        <v>0.271899</v>
      </c>
      <c r="AJ168">
        <v>0</v>
      </c>
      <c r="AK168">
        <v>0</v>
      </c>
      <c r="AL168" s="26">
        <f t="shared" si="108"/>
        <v>0</v>
      </c>
      <c r="AM168">
        <v>0</v>
      </c>
      <c r="AN168">
        <v>0</v>
      </c>
      <c r="AO168" s="26">
        <f t="shared" si="109"/>
        <v>0</v>
      </c>
      <c r="AP168" s="26">
        <f t="shared" si="110"/>
        <v>7209807</v>
      </c>
      <c r="AQ168" s="26">
        <f t="shared" si="111"/>
        <v>7209807</v>
      </c>
      <c r="AR168" s="69">
        <v>10699177</v>
      </c>
      <c r="AS168" s="69">
        <f t="shared" si="126"/>
        <v>7209807</v>
      </c>
      <c r="AT168" s="63">
        <v>9105528</v>
      </c>
      <c r="AU168" s="26">
        <f t="shared" si="112"/>
        <v>1895721</v>
      </c>
      <c r="AV168" s="70" t="str">
        <f t="shared" si="113"/>
        <v>No</v>
      </c>
      <c r="AW168" s="69">
        <f t="shared" si="114"/>
        <v>0</v>
      </c>
      <c r="AX168" s="71">
        <f t="shared" si="115"/>
        <v>9105528</v>
      </c>
      <c r="AY168" s="72">
        <f t="shared" si="116"/>
        <v>9105528</v>
      </c>
      <c r="AZ168" s="115">
        <f t="shared" si="117"/>
        <v>0</v>
      </c>
      <c r="BA168" s="115"/>
      <c r="BB168" s="115">
        <f t="shared" si="118"/>
        <v>12159.734348918686</v>
      </c>
      <c r="BC168" s="74"/>
      <c r="BD168" s="74"/>
      <c r="BE168" s="74">
        <f t="shared" si="119"/>
        <v>-1895721</v>
      </c>
      <c r="BF168" s="74">
        <f t="shared" si="120"/>
        <v>-1895721</v>
      </c>
      <c r="BG168" s="74">
        <f t="shared" si="120"/>
        <v>-1624822.4691000003</v>
      </c>
      <c r="BH168" s="74">
        <f t="shared" si="120"/>
        <v>-1353964.5635010302</v>
      </c>
      <c r="BI168" s="74">
        <f t="shared" si="120"/>
        <v>-1083171.6508008242</v>
      </c>
      <c r="BJ168" s="74">
        <f t="shared" si="120"/>
        <v>-812378.73810061812</v>
      </c>
      <c r="BK168" s="74">
        <f t="shared" si="120"/>
        <v>-541612.9046916822</v>
      </c>
      <c r="BL168" s="74">
        <f t="shared" si="120"/>
        <v>-270806.45234584063</v>
      </c>
      <c r="BO168" s="116">
        <f t="shared" si="121"/>
        <v>0</v>
      </c>
      <c r="BP168" s="116">
        <f t="shared" si="121"/>
        <v>-270898.53090000001</v>
      </c>
      <c r="BQ168" s="116">
        <f t="shared" si="121"/>
        <v>-270857.90559897001</v>
      </c>
      <c r="BR168" s="116">
        <f t="shared" si="121"/>
        <v>-270792.91270020604</v>
      </c>
      <c r="BS168" s="116">
        <f t="shared" si="121"/>
        <v>-270792.91270020604</v>
      </c>
      <c r="BT168" s="116">
        <f t="shared" si="121"/>
        <v>-270765.83340893599</v>
      </c>
      <c r="BU168" s="116">
        <f t="shared" si="121"/>
        <v>-270806.4523458411</v>
      </c>
      <c r="BV168" s="116">
        <f t="shared" si="89"/>
        <v>-270806.45234584063</v>
      </c>
      <c r="BX168" s="74">
        <f t="shared" si="122"/>
        <v>9105528</v>
      </c>
      <c r="BY168" s="74">
        <f t="shared" si="123"/>
        <v>8834629.4691000003</v>
      </c>
      <c r="BZ168" s="74">
        <f t="shared" si="123"/>
        <v>8563771.5635010302</v>
      </c>
      <c r="CA168" s="74">
        <f t="shared" si="123"/>
        <v>8292978.6508008242</v>
      </c>
      <c r="CB168" s="74">
        <f t="shared" si="123"/>
        <v>8022185.7381006181</v>
      </c>
      <c r="CC168" s="74">
        <f t="shared" si="123"/>
        <v>7751419.9046916822</v>
      </c>
      <c r="CD168" s="74">
        <f t="shared" si="123"/>
        <v>7480613.4523458406</v>
      </c>
      <c r="CE168" s="74">
        <f t="shared" si="123"/>
        <v>7209807</v>
      </c>
      <c r="CG168" s="117">
        <f t="shared" si="124"/>
        <v>9105528</v>
      </c>
      <c r="CH168" s="117">
        <f t="shared" si="125"/>
        <v>8834629.4691000003</v>
      </c>
      <c r="CI168" s="117">
        <f t="shared" si="125"/>
        <v>8563771.5635010302</v>
      </c>
      <c r="CJ168" s="117">
        <f t="shared" si="125"/>
        <v>8292978.6508008242</v>
      </c>
      <c r="CK168" s="117">
        <f t="shared" si="125"/>
        <v>8022185.7381006181</v>
      </c>
      <c r="CL168" s="117">
        <f t="shared" si="125"/>
        <v>7751419.9046916822</v>
      </c>
      <c r="CM168" s="117">
        <f t="shared" si="125"/>
        <v>7480613.4523458406</v>
      </c>
      <c r="CN168" s="117">
        <f t="shared" si="125"/>
        <v>7209807</v>
      </c>
    </row>
    <row r="169" spans="1:92" x14ac:dyDescent="0.2">
      <c r="A169" s="6" t="s">
        <v>194</v>
      </c>
      <c r="B169" s="6"/>
      <c r="C169" s="40">
        <v>1</v>
      </c>
      <c r="D169" s="40">
        <v>1</v>
      </c>
      <c r="E169" s="40"/>
      <c r="F169" s="2">
        <v>10</v>
      </c>
      <c r="G169">
        <v>15</v>
      </c>
      <c r="H169" s="6">
        <v>143</v>
      </c>
      <c r="I169" s="2" t="s">
        <v>330</v>
      </c>
      <c r="J169" s="60"/>
      <c r="K169" s="123">
        <v>4213.04</v>
      </c>
      <c r="L169"/>
      <c r="M169" s="121">
        <v>2737</v>
      </c>
      <c r="N169" s="64">
        <f t="shared" si="90"/>
        <v>821.1</v>
      </c>
      <c r="O169" s="64">
        <f t="shared" si="91"/>
        <v>2527.8200000000002</v>
      </c>
      <c r="P169" s="64">
        <f t="shared" si="92"/>
        <v>209.17999999999984</v>
      </c>
      <c r="Q169" s="64">
        <f t="shared" si="93"/>
        <v>31.38</v>
      </c>
      <c r="R169" s="65">
        <f t="shared" si="94"/>
        <v>0.65</v>
      </c>
      <c r="S169" s="65">
        <f t="shared" si="95"/>
        <v>5.0000000000000044E-2</v>
      </c>
      <c r="T169" s="64">
        <f t="shared" si="96"/>
        <v>210.65</v>
      </c>
      <c r="U169" s="64">
        <f t="shared" si="97"/>
        <v>31.6</v>
      </c>
      <c r="V169" s="124">
        <v>656</v>
      </c>
      <c r="W169" s="64">
        <f t="shared" si="98"/>
        <v>164</v>
      </c>
      <c r="X169" s="27">
        <f t="shared" si="99"/>
        <v>821.1</v>
      </c>
      <c r="Y169" s="11">
        <f t="shared" si="100"/>
        <v>5229.5200000000004</v>
      </c>
      <c r="Z169" s="61">
        <v>4682267629.6700001</v>
      </c>
      <c r="AA169" s="63">
        <v>35481</v>
      </c>
      <c r="AB169" s="27">
        <f t="shared" si="101"/>
        <v>131965.49</v>
      </c>
      <c r="AC169" s="10">
        <f t="shared" si="102"/>
        <v>0.47896699999999998</v>
      </c>
      <c r="AD169" s="63">
        <v>69611</v>
      </c>
      <c r="AE169" s="10">
        <f t="shared" si="103"/>
        <v>0.47891800000000001</v>
      </c>
      <c r="AF169" s="10">
        <f t="shared" si="104"/>
        <v>0.52104799999999996</v>
      </c>
      <c r="AG169" s="66">
        <f t="shared" si="105"/>
        <v>0.52104799999999996</v>
      </c>
      <c r="AH169" s="67">
        <f t="shared" si="106"/>
        <v>0.04</v>
      </c>
      <c r="AI169" s="68">
        <f t="shared" si="107"/>
        <v>0.56104799999999999</v>
      </c>
      <c r="AJ169">
        <v>0</v>
      </c>
      <c r="AK169">
        <v>0</v>
      </c>
      <c r="AL169" s="26">
        <f t="shared" si="108"/>
        <v>0</v>
      </c>
      <c r="AM169">
        <v>0</v>
      </c>
      <c r="AN169">
        <v>0</v>
      </c>
      <c r="AO169" s="26">
        <f t="shared" si="109"/>
        <v>0</v>
      </c>
      <c r="AP169" s="26">
        <f t="shared" si="110"/>
        <v>33814485</v>
      </c>
      <c r="AQ169" s="26">
        <f t="shared" si="111"/>
        <v>33814485</v>
      </c>
      <c r="AR169" s="69">
        <v>24482865</v>
      </c>
      <c r="AS169" s="69">
        <f t="shared" si="126"/>
        <v>34701422</v>
      </c>
      <c r="AT169" s="63">
        <v>34701422</v>
      </c>
      <c r="AU169" s="26">
        <f t="shared" si="112"/>
        <v>886937</v>
      </c>
      <c r="AV169" s="70" t="str">
        <f t="shared" si="113"/>
        <v>No</v>
      </c>
      <c r="AW169" s="69">
        <f t="shared" si="114"/>
        <v>0</v>
      </c>
      <c r="AX169" s="71">
        <f t="shared" si="115"/>
        <v>34701422</v>
      </c>
      <c r="AY169" s="72">
        <f t="shared" si="116"/>
        <v>34701422</v>
      </c>
      <c r="AZ169" s="115">
        <f t="shared" si="117"/>
        <v>0</v>
      </c>
      <c r="BA169" s="115"/>
      <c r="BB169" s="115">
        <f t="shared" si="118"/>
        <v>14305.636310122858</v>
      </c>
      <c r="BC169" s="74"/>
      <c r="BD169" s="74"/>
      <c r="BE169" s="74">
        <f t="shared" si="119"/>
        <v>-886937</v>
      </c>
      <c r="BF169" s="74">
        <f t="shared" si="120"/>
        <v>-886937</v>
      </c>
      <c r="BG169" s="74">
        <f t="shared" si="120"/>
        <v>-886937</v>
      </c>
      <c r="BH169" s="74">
        <f t="shared" si="120"/>
        <v>-886937</v>
      </c>
      <c r="BI169" s="74">
        <f t="shared" si="120"/>
        <v>-886937</v>
      </c>
      <c r="BJ169" s="74">
        <f t="shared" si="120"/>
        <v>-886937</v>
      </c>
      <c r="BK169" s="74">
        <f t="shared" si="120"/>
        <v>-886937</v>
      </c>
      <c r="BL169" s="74">
        <f t="shared" si="120"/>
        <v>-886937</v>
      </c>
      <c r="BO169" s="116">
        <f t="shared" si="121"/>
        <v>0</v>
      </c>
      <c r="BP169" s="116">
        <f t="shared" si="121"/>
        <v>-126743.29730000001</v>
      </c>
      <c r="BQ169" s="116">
        <f t="shared" si="121"/>
        <v>-147852.39789999998</v>
      </c>
      <c r="BR169" s="116">
        <f t="shared" si="121"/>
        <v>-177387.40000000002</v>
      </c>
      <c r="BS169" s="116">
        <f t="shared" si="121"/>
        <v>-221734.25</v>
      </c>
      <c r="BT169" s="116">
        <f t="shared" si="121"/>
        <v>-295616.10209999996</v>
      </c>
      <c r="BU169" s="116">
        <f t="shared" si="121"/>
        <v>-443468.5</v>
      </c>
      <c r="BV169" s="116">
        <f t="shared" si="89"/>
        <v>-886937</v>
      </c>
      <c r="BX169" s="74">
        <f t="shared" si="122"/>
        <v>34701422</v>
      </c>
      <c r="BY169" s="74">
        <f t="shared" si="123"/>
        <v>34574678.702699997</v>
      </c>
      <c r="BZ169" s="74">
        <f t="shared" si="123"/>
        <v>34553569.6021</v>
      </c>
      <c r="CA169" s="74">
        <f t="shared" si="123"/>
        <v>34524034.600000001</v>
      </c>
      <c r="CB169" s="74">
        <f t="shared" si="123"/>
        <v>34479687.75</v>
      </c>
      <c r="CC169" s="74">
        <f t="shared" si="123"/>
        <v>34405805.8979</v>
      </c>
      <c r="CD169" s="74">
        <f t="shared" si="123"/>
        <v>34257953.5</v>
      </c>
      <c r="CE169" s="74">
        <f t="shared" si="123"/>
        <v>33814485</v>
      </c>
      <c r="CG169" s="117">
        <f t="shared" si="124"/>
        <v>34701422</v>
      </c>
      <c r="CH169" s="117">
        <f t="shared" si="125"/>
        <v>34701422</v>
      </c>
      <c r="CI169" s="117">
        <f t="shared" si="125"/>
        <v>34701422</v>
      </c>
      <c r="CJ169" s="117">
        <f t="shared" si="125"/>
        <v>34701422</v>
      </c>
      <c r="CK169" s="117">
        <f t="shared" si="125"/>
        <v>34701422</v>
      </c>
      <c r="CL169" s="117">
        <f t="shared" si="125"/>
        <v>34701422</v>
      </c>
      <c r="CM169" s="117">
        <f t="shared" si="125"/>
        <v>34701422</v>
      </c>
      <c r="CN169" s="117">
        <f t="shared" si="125"/>
        <v>34701422</v>
      </c>
    </row>
    <row r="170" spans="1:92" x14ac:dyDescent="0.2">
      <c r="A170" s="6" t="s">
        <v>185</v>
      </c>
      <c r="B170" s="6"/>
      <c r="C170" s="40"/>
      <c r="D170" s="40"/>
      <c r="E170" s="40"/>
      <c r="F170" s="2">
        <v>3</v>
      </c>
      <c r="G170">
        <v>0</v>
      </c>
      <c r="H170" s="6">
        <v>144</v>
      </c>
      <c r="I170" s="2" t="s">
        <v>331</v>
      </c>
      <c r="J170" s="60"/>
      <c r="K170" s="123">
        <v>6780.83</v>
      </c>
      <c r="L170"/>
      <c r="M170" s="121">
        <v>1333</v>
      </c>
      <c r="N170" s="64">
        <f t="shared" si="90"/>
        <v>399.9</v>
      </c>
      <c r="O170" s="64">
        <f t="shared" si="91"/>
        <v>4068.5</v>
      </c>
      <c r="P170" s="64">
        <f t="shared" si="92"/>
        <v>0</v>
      </c>
      <c r="Q170" s="64">
        <f t="shared" si="93"/>
        <v>0</v>
      </c>
      <c r="R170" s="65">
        <f t="shared" si="94"/>
        <v>0.2</v>
      </c>
      <c r="S170" s="65">
        <f t="shared" si="95"/>
        <v>0</v>
      </c>
      <c r="T170" s="64">
        <f t="shared" si="96"/>
        <v>0</v>
      </c>
      <c r="U170" s="64">
        <f t="shared" si="97"/>
        <v>0</v>
      </c>
      <c r="V170" s="124">
        <v>321</v>
      </c>
      <c r="W170" s="64">
        <f t="shared" si="98"/>
        <v>80.25</v>
      </c>
      <c r="X170" s="27">
        <f t="shared" si="99"/>
        <v>399.9</v>
      </c>
      <c r="Y170" s="11">
        <f t="shared" si="100"/>
        <v>7260.98</v>
      </c>
      <c r="Z170" s="61">
        <v>9121406574.3299999</v>
      </c>
      <c r="AA170" s="63">
        <v>36928</v>
      </c>
      <c r="AB170" s="27">
        <f t="shared" si="101"/>
        <v>247005.16</v>
      </c>
      <c r="AC170" s="10">
        <f t="shared" si="102"/>
        <v>0.89650300000000005</v>
      </c>
      <c r="AD170" s="63">
        <v>163227</v>
      </c>
      <c r="AE170" s="10">
        <f t="shared" si="103"/>
        <v>1.122989</v>
      </c>
      <c r="AF170" s="10">
        <f t="shared" si="104"/>
        <v>3.5550999999999999E-2</v>
      </c>
      <c r="AG170" s="66">
        <f t="shared" si="105"/>
        <v>3.5550999999999999E-2</v>
      </c>
      <c r="AH170" s="67">
        <f t="shared" si="106"/>
        <v>0</v>
      </c>
      <c r="AI170" s="68">
        <f t="shared" si="107"/>
        <v>3.5550999999999999E-2</v>
      </c>
      <c r="AJ170">
        <v>0</v>
      </c>
      <c r="AK170">
        <v>0</v>
      </c>
      <c r="AL170" s="26">
        <f t="shared" si="108"/>
        <v>0</v>
      </c>
      <c r="AM170">
        <v>0</v>
      </c>
      <c r="AN170">
        <v>0</v>
      </c>
      <c r="AO170" s="26">
        <f t="shared" si="109"/>
        <v>0</v>
      </c>
      <c r="AP170" s="26">
        <f t="shared" si="110"/>
        <v>2975007</v>
      </c>
      <c r="AQ170" s="26">
        <f t="shared" si="111"/>
        <v>2975007</v>
      </c>
      <c r="AR170" s="69">
        <v>3418401</v>
      </c>
      <c r="AS170" s="69">
        <f t="shared" si="126"/>
        <v>2975007</v>
      </c>
      <c r="AT170" s="63">
        <v>3417049</v>
      </c>
      <c r="AU170" s="26">
        <f t="shared" si="112"/>
        <v>442042</v>
      </c>
      <c r="AV170" s="70" t="str">
        <f t="shared" si="113"/>
        <v>No</v>
      </c>
      <c r="AW170" s="69">
        <f t="shared" si="114"/>
        <v>0</v>
      </c>
      <c r="AX170" s="71">
        <f t="shared" si="115"/>
        <v>3417049</v>
      </c>
      <c r="AY170" s="72">
        <f t="shared" si="116"/>
        <v>3417049</v>
      </c>
      <c r="AZ170" s="115">
        <f t="shared" si="117"/>
        <v>0</v>
      </c>
      <c r="BA170" s="115"/>
      <c r="BB170" s="115">
        <f t="shared" si="118"/>
        <v>12341.084277293488</v>
      </c>
      <c r="BC170" s="74"/>
      <c r="BD170" s="74"/>
      <c r="BE170" s="74">
        <f t="shared" si="119"/>
        <v>-442042</v>
      </c>
      <c r="BF170" s="74">
        <f t="shared" si="120"/>
        <v>-442042</v>
      </c>
      <c r="BG170" s="74">
        <f t="shared" si="120"/>
        <v>-378874.19819999998</v>
      </c>
      <c r="BH170" s="74">
        <f t="shared" si="120"/>
        <v>-315715.86936005997</v>
      </c>
      <c r="BI170" s="74">
        <f t="shared" si="120"/>
        <v>-252572.69548804779</v>
      </c>
      <c r="BJ170" s="74">
        <f t="shared" si="120"/>
        <v>-189429.52161603607</v>
      </c>
      <c r="BK170" s="74">
        <f t="shared" si="120"/>
        <v>-126292.66206141142</v>
      </c>
      <c r="BL170" s="74">
        <f t="shared" si="120"/>
        <v>-63146.331030705944</v>
      </c>
      <c r="BO170" s="116">
        <f t="shared" si="121"/>
        <v>0</v>
      </c>
      <c r="BP170" s="116">
        <f t="shared" si="121"/>
        <v>-63167.801800000001</v>
      </c>
      <c r="BQ170" s="116">
        <f t="shared" si="121"/>
        <v>-63158.32883993999</v>
      </c>
      <c r="BR170" s="116">
        <f t="shared" si="121"/>
        <v>-63143.173872011997</v>
      </c>
      <c r="BS170" s="116">
        <f t="shared" si="121"/>
        <v>-63143.173872011947</v>
      </c>
      <c r="BT170" s="116">
        <f t="shared" si="121"/>
        <v>-63136.859554624818</v>
      </c>
      <c r="BU170" s="116">
        <f t="shared" si="121"/>
        <v>-63146.331030705711</v>
      </c>
      <c r="BV170" s="116">
        <f t="shared" si="89"/>
        <v>-63146.331030705944</v>
      </c>
      <c r="BX170" s="74">
        <f t="shared" si="122"/>
        <v>3417049</v>
      </c>
      <c r="BY170" s="74">
        <f t="shared" si="123"/>
        <v>3353881.1982</v>
      </c>
      <c r="BZ170" s="74">
        <f t="shared" si="123"/>
        <v>3290722.86936006</v>
      </c>
      <c r="CA170" s="74">
        <f t="shared" si="123"/>
        <v>3227579.6954880478</v>
      </c>
      <c r="CB170" s="74">
        <f t="shared" si="123"/>
        <v>3164436.5216160361</v>
      </c>
      <c r="CC170" s="74">
        <f t="shared" si="123"/>
        <v>3101299.6620614114</v>
      </c>
      <c r="CD170" s="74">
        <f t="shared" si="123"/>
        <v>3038153.3310307059</v>
      </c>
      <c r="CE170" s="74">
        <f t="shared" si="123"/>
        <v>2975007</v>
      </c>
      <c r="CG170" s="117">
        <f t="shared" si="124"/>
        <v>3417049</v>
      </c>
      <c r="CH170" s="117">
        <f t="shared" si="125"/>
        <v>3353881.1982</v>
      </c>
      <c r="CI170" s="117">
        <f t="shared" si="125"/>
        <v>3290722.86936006</v>
      </c>
      <c r="CJ170" s="117">
        <f t="shared" si="125"/>
        <v>3227579.6954880478</v>
      </c>
      <c r="CK170" s="117">
        <f t="shared" si="125"/>
        <v>3164436.5216160361</v>
      </c>
      <c r="CL170" s="117">
        <f t="shared" si="125"/>
        <v>3101299.6620614114</v>
      </c>
      <c r="CM170" s="117">
        <f t="shared" si="125"/>
        <v>3038153.3310307059</v>
      </c>
      <c r="CN170" s="117">
        <f t="shared" si="125"/>
        <v>2975007</v>
      </c>
    </row>
    <row r="171" spans="1:92" x14ac:dyDescent="0.2">
      <c r="A171" s="6" t="s">
        <v>183</v>
      </c>
      <c r="B171" s="6"/>
      <c r="C171" s="40"/>
      <c r="D171" s="40"/>
      <c r="E171" s="40"/>
      <c r="F171" s="2">
        <v>4</v>
      </c>
      <c r="G171">
        <v>0</v>
      </c>
      <c r="H171" s="6">
        <v>145</v>
      </c>
      <c r="I171" s="2" t="s">
        <v>332</v>
      </c>
      <c r="J171" s="60"/>
      <c r="K171" s="123">
        <v>71.680000000000007</v>
      </c>
      <c r="L171"/>
      <c r="M171" s="121">
        <v>17</v>
      </c>
      <c r="N171" s="64">
        <f t="shared" si="90"/>
        <v>5.0999999999999996</v>
      </c>
      <c r="O171" s="64">
        <f t="shared" si="91"/>
        <v>43.01</v>
      </c>
      <c r="P171" s="64">
        <f t="shared" si="92"/>
        <v>0</v>
      </c>
      <c r="Q171" s="64">
        <f t="shared" si="93"/>
        <v>0</v>
      </c>
      <c r="R171" s="65">
        <f t="shared" si="94"/>
        <v>0.24</v>
      </c>
      <c r="S171" s="65">
        <f t="shared" si="95"/>
        <v>0</v>
      </c>
      <c r="T171" s="64">
        <f t="shared" si="96"/>
        <v>0</v>
      </c>
      <c r="U171" s="64">
        <f t="shared" si="97"/>
        <v>0</v>
      </c>
      <c r="V171" s="124">
        <v>0</v>
      </c>
      <c r="W171" s="64">
        <f t="shared" si="98"/>
        <v>0</v>
      </c>
      <c r="X171" s="27">
        <f t="shared" si="99"/>
        <v>5.0999999999999996</v>
      </c>
      <c r="Y171" s="11">
        <f t="shared" si="100"/>
        <v>76.78</v>
      </c>
      <c r="Z171" s="61">
        <v>195989743.66999999</v>
      </c>
      <c r="AA171" s="63">
        <v>991</v>
      </c>
      <c r="AB171" s="27">
        <f t="shared" si="101"/>
        <v>197769.67</v>
      </c>
      <c r="AC171" s="10">
        <f t="shared" si="102"/>
        <v>0.71780299999999997</v>
      </c>
      <c r="AD171" s="63">
        <v>89375</v>
      </c>
      <c r="AE171" s="10">
        <f t="shared" si="103"/>
        <v>0.61489300000000002</v>
      </c>
      <c r="AF171" s="10">
        <f t="shared" si="104"/>
        <v>0.31307000000000001</v>
      </c>
      <c r="AG171" s="66">
        <f t="shared" si="105"/>
        <v>0.31307000000000001</v>
      </c>
      <c r="AH171" s="67">
        <f t="shared" si="106"/>
        <v>0</v>
      </c>
      <c r="AI171" s="68">
        <f t="shared" si="107"/>
        <v>0.31307000000000001</v>
      </c>
      <c r="AJ171">
        <v>0</v>
      </c>
      <c r="AK171">
        <v>0</v>
      </c>
      <c r="AL171" s="26">
        <f t="shared" si="108"/>
        <v>0</v>
      </c>
      <c r="AM171">
        <v>21</v>
      </c>
      <c r="AN171">
        <v>4</v>
      </c>
      <c r="AO171" s="26">
        <f t="shared" si="109"/>
        <v>8400</v>
      </c>
      <c r="AP171" s="26">
        <f t="shared" si="110"/>
        <v>277032</v>
      </c>
      <c r="AQ171" s="26">
        <f t="shared" si="111"/>
        <v>285432</v>
      </c>
      <c r="AR171" s="69">
        <v>237166</v>
      </c>
      <c r="AS171" s="69">
        <f t="shared" si="126"/>
        <v>285432</v>
      </c>
      <c r="AT171" s="63">
        <v>211728</v>
      </c>
      <c r="AU171" s="26">
        <f t="shared" si="112"/>
        <v>73704</v>
      </c>
      <c r="AV171" s="70" t="str">
        <f t="shared" si="113"/>
        <v>Yes</v>
      </c>
      <c r="AW171" s="69">
        <f t="shared" si="114"/>
        <v>73704</v>
      </c>
      <c r="AX171" s="71">
        <f t="shared" si="115"/>
        <v>285432</v>
      </c>
      <c r="AY171" s="72">
        <f t="shared" si="116"/>
        <v>285432</v>
      </c>
      <c r="AZ171" s="115">
        <f t="shared" si="117"/>
        <v>73704</v>
      </c>
      <c r="BA171" s="115"/>
      <c r="BB171" s="115">
        <f t="shared" si="118"/>
        <v>12344.998604910714</v>
      </c>
      <c r="BC171" s="74"/>
      <c r="BD171" s="74"/>
      <c r="BE171" s="74">
        <f t="shared" si="119"/>
        <v>0</v>
      </c>
      <c r="BF171" s="74">
        <f t="shared" si="120"/>
        <v>0</v>
      </c>
      <c r="BG171" s="74">
        <f t="shared" si="120"/>
        <v>0</v>
      </c>
      <c r="BH171" s="74">
        <f t="shared" si="120"/>
        <v>0</v>
      </c>
      <c r="BI171" s="74">
        <f t="shared" si="120"/>
        <v>0</v>
      </c>
      <c r="BJ171" s="74">
        <f t="shared" si="120"/>
        <v>0</v>
      </c>
      <c r="BK171" s="74">
        <f t="shared" si="120"/>
        <v>0</v>
      </c>
      <c r="BL171" s="74">
        <f t="shared" si="120"/>
        <v>0</v>
      </c>
      <c r="BO171" s="116">
        <f t="shared" si="121"/>
        <v>0</v>
      </c>
      <c r="BP171" s="116">
        <f t="shared" si="121"/>
        <v>0</v>
      </c>
      <c r="BQ171" s="116">
        <f t="shared" si="121"/>
        <v>0</v>
      </c>
      <c r="BR171" s="116">
        <f t="shared" si="121"/>
        <v>0</v>
      </c>
      <c r="BS171" s="116">
        <f t="shared" si="121"/>
        <v>0</v>
      </c>
      <c r="BT171" s="116">
        <f t="shared" si="121"/>
        <v>0</v>
      </c>
      <c r="BU171" s="116">
        <f t="shared" si="121"/>
        <v>0</v>
      </c>
      <c r="BV171" s="116">
        <f t="shared" si="89"/>
        <v>0</v>
      </c>
      <c r="BX171" s="74">
        <f t="shared" si="122"/>
        <v>285432</v>
      </c>
      <c r="BY171" s="74">
        <f t="shared" si="123"/>
        <v>285432</v>
      </c>
      <c r="BZ171" s="74">
        <f t="shared" si="123"/>
        <v>285432</v>
      </c>
      <c r="CA171" s="74">
        <f t="shared" si="123"/>
        <v>285432</v>
      </c>
      <c r="CB171" s="74">
        <f t="shared" si="123"/>
        <v>285432</v>
      </c>
      <c r="CC171" s="74">
        <f t="shared" si="123"/>
        <v>285432</v>
      </c>
      <c r="CD171" s="74">
        <f t="shared" si="123"/>
        <v>285432</v>
      </c>
      <c r="CE171" s="74">
        <f t="shared" si="123"/>
        <v>285432</v>
      </c>
      <c r="CG171" s="117">
        <f t="shared" si="124"/>
        <v>285432</v>
      </c>
      <c r="CH171" s="117">
        <f t="shared" si="125"/>
        <v>285432</v>
      </c>
      <c r="CI171" s="117">
        <f t="shared" si="125"/>
        <v>285432</v>
      </c>
      <c r="CJ171" s="117">
        <f t="shared" si="125"/>
        <v>285432</v>
      </c>
      <c r="CK171" s="117">
        <f t="shared" si="125"/>
        <v>285432</v>
      </c>
      <c r="CL171" s="117">
        <f t="shared" si="125"/>
        <v>285432</v>
      </c>
      <c r="CM171" s="117">
        <f t="shared" si="125"/>
        <v>285432</v>
      </c>
      <c r="CN171" s="117">
        <f t="shared" si="125"/>
        <v>285432</v>
      </c>
    </row>
    <row r="172" spans="1:92" x14ac:dyDescent="0.2">
      <c r="A172" s="6" t="s">
        <v>194</v>
      </c>
      <c r="B172" s="6"/>
      <c r="C172" s="40">
        <v>1</v>
      </c>
      <c r="D172" s="40">
        <v>1</v>
      </c>
      <c r="E172" s="40"/>
      <c r="F172" s="2">
        <v>9</v>
      </c>
      <c r="G172">
        <v>16</v>
      </c>
      <c r="H172" s="6">
        <v>146</v>
      </c>
      <c r="I172" s="2" t="s">
        <v>333</v>
      </c>
      <c r="J172" s="60"/>
      <c r="K172" s="123">
        <v>3373.62</v>
      </c>
      <c r="L172"/>
      <c r="M172" s="121">
        <v>1926</v>
      </c>
      <c r="N172" s="64">
        <f t="shared" si="90"/>
        <v>577.79999999999995</v>
      </c>
      <c r="O172" s="64">
        <f t="shared" si="91"/>
        <v>2024.17</v>
      </c>
      <c r="P172" s="64">
        <f t="shared" si="92"/>
        <v>0</v>
      </c>
      <c r="Q172" s="64">
        <f t="shared" si="93"/>
        <v>0</v>
      </c>
      <c r="R172" s="65">
        <f t="shared" si="94"/>
        <v>0.56999999999999995</v>
      </c>
      <c r="S172" s="65">
        <f t="shared" si="95"/>
        <v>0</v>
      </c>
      <c r="T172" s="64">
        <f t="shared" si="96"/>
        <v>0</v>
      </c>
      <c r="U172" s="64">
        <f t="shared" si="97"/>
        <v>0</v>
      </c>
      <c r="V172" s="124">
        <v>138</v>
      </c>
      <c r="W172" s="64">
        <f t="shared" si="98"/>
        <v>34.5</v>
      </c>
      <c r="X172" s="27">
        <f t="shared" si="99"/>
        <v>577.79999999999995</v>
      </c>
      <c r="Y172" s="11">
        <f t="shared" si="100"/>
        <v>3985.92</v>
      </c>
      <c r="Z172" s="61">
        <v>3952173227.3299999</v>
      </c>
      <c r="AA172" s="63">
        <v>30377</v>
      </c>
      <c r="AB172" s="27">
        <f t="shared" si="101"/>
        <v>130104.13</v>
      </c>
      <c r="AC172" s="10">
        <f t="shared" si="102"/>
        <v>0.47221200000000002</v>
      </c>
      <c r="AD172" s="63">
        <v>80766</v>
      </c>
      <c r="AE172" s="10">
        <f t="shared" si="103"/>
        <v>0.55566400000000005</v>
      </c>
      <c r="AF172" s="10">
        <f t="shared" si="104"/>
        <v>0.50275199999999998</v>
      </c>
      <c r="AG172" s="66">
        <f t="shared" si="105"/>
        <v>0.50275199999999998</v>
      </c>
      <c r="AH172" s="67">
        <f t="shared" si="106"/>
        <v>0.03</v>
      </c>
      <c r="AI172" s="68">
        <f t="shared" si="107"/>
        <v>0.532752</v>
      </c>
      <c r="AJ172">
        <v>0</v>
      </c>
      <c r="AK172">
        <v>0</v>
      </c>
      <c r="AL172" s="26">
        <f t="shared" si="108"/>
        <v>0</v>
      </c>
      <c r="AM172">
        <v>0</v>
      </c>
      <c r="AN172">
        <v>0</v>
      </c>
      <c r="AO172" s="26">
        <f t="shared" si="109"/>
        <v>0</v>
      </c>
      <c r="AP172" s="26">
        <f t="shared" si="110"/>
        <v>24473416</v>
      </c>
      <c r="AQ172" s="26">
        <f t="shared" si="111"/>
        <v>24473416</v>
      </c>
      <c r="AR172" s="69">
        <v>19250233</v>
      </c>
      <c r="AS172" s="69">
        <f t="shared" si="126"/>
        <v>24473416</v>
      </c>
      <c r="AT172" s="63">
        <v>23512721</v>
      </c>
      <c r="AU172" s="26">
        <f t="shared" si="112"/>
        <v>960695</v>
      </c>
      <c r="AV172" s="70" t="str">
        <f t="shared" si="113"/>
        <v>Yes</v>
      </c>
      <c r="AW172" s="69">
        <f t="shared" si="114"/>
        <v>960695</v>
      </c>
      <c r="AX172" s="71">
        <f t="shared" si="115"/>
        <v>24473416</v>
      </c>
      <c r="AY172" s="72">
        <f t="shared" si="116"/>
        <v>24473416</v>
      </c>
      <c r="AZ172" s="115">
        <f t="shared" si="117"/>
        <v>960695</v>
      </c>
      <c r="BA172" s="115"/>
      <c r="BB172" s="115">
        <f t="shared" si="118"/>
        <v>13616.74640297366</v>
      </c>
      <c r="BC172" s="74"/>
      <c r="BD172" s="74"/>
      <c r="BE172" s="74">
        <f t="shared" si="119"/>
        <v>0</v>
      </c>
      <c r="BF172" s="74">
        <f t="shared" si="120"/>
        <v>0</v>
      </c>
      <c r="BG172" s="74">
        <f t="shared" si="120"/>
        <v>0</v>
      </c>
      <c r="BH172" s="74">
        <f t="shared" si="120"/>
        <v>0</v>
      </c>
      <c r="BI172" s="74">
        <f t="shared" si="120"/>
        <v>0</v>
      </c>
      <c r="BJ172" s="74">
        <f t="shared" si="120"/>
        <v>0</v>
      </c>
      <c r="BK172" s="74">
        <f t="shared" si="120"/>
        <v>0</v>
      </c>
      <c r="BL172" s="74">
        <f t="shared" si="120"/>
        <v>0</v>
      </c>
      <c r="BO172" s="116">
        <f t="shared" si="121"/>
        <v>0</v>
      </c>
      <c r="BP172" s="116">
        <f t="shared" si="121"/>
        <v>0</v>
      </c>
      <c r="BQ172" s="116">
        <f t="shared" si="121"/>
        <v>0</v>
      </c>
      <c r="BR172" s="116">
        <f t="shared" si="121"/>
        <v>0</v>
      </c>
      <c r="BS172" s="116">
        <f t="shared" si="121"/>
        <v>0</v>
      </c>
      <c r="BT172" s="116">
        <f t="shared" si="121"/>
        <v>0</v>
      </c>
      <c r="BU172" s="116">
        <f t="shared" si="121"/>
        <v>0</v>
      </c>
      <c r="BV172" s="116">
        <f t="shared" si="89"/>
        <v>0</v>
      </c>
      <c r="BX172" s="74">
        <f t="shared" si="122"/>
        <v>24473416</v>
      </c>
      <c r="BY172" s="74">
        <f t="shared" si="123"/>
        <v>24473416</v>
      </c>
      <c r="BZ172" s="74">
        <f t="shared" si="123"/>
        <v>24473416</v>
      </c>
      <c r="CA172" s="74">
        <f t="shared" si="123"/>
        <v>24473416</v>
      </c>
      <c r="CB172" s="74">
        <f t="shared" si="123"/>
        <v>24473416</v>
      </c>
      <c r="CC172" s="74">
        <f t="shared" si="123"/>
        <v>24473416</v>
      </c>
      <c r="CD172" s="74">
        <f t="shared" si="123"/>
        <v>24473416</v>
      </c>
      <c r="CE172" s="74">
        <f t="shared" si="123"/>
        <v>24473416</v>
      </c>
      <c r="CG172" s="117">
        <f t="shared" si="124"/>
        <v>24473416</v>
      </c>
      <c r="CH172" s="117">
        <f t="shared" si="125"/>
        <v>24473416</v>
      </c>
      <c r="CI172" s="117">
        <f t="shared" si="125"/>
        <v>24473416</v>
      </c>
      <c r="CJ172" s="117">
        <f t="shared" si="125"/>
        <v>24473416</v>
      </c>
      <c r="CK172" s="117">
        <f t="shared" si="125"/>
        <v>24473416</v>
      </c>
      <c r="CL172" s="117">
        <f t="shared" si="125"/>
        <v>24473416</v>
      </c>
      <c r="CM172" s="117">
        <f t="shared" si="125"/>
        <v>24473416</v>
      </c>
      <c r="CN172" s="117">
        <f t="shared" si="125"/>
        <v>24473416</v>
      </c>
    </row>
    <row r="173" spans="1:92" x14ac:dyDescent="0.2">
      <c r="A173" s="6" t="s">
        <v>207</v>
      </c>
      <c r="B173" s="6"/>
      <c r="C173" s="40"/>
      <c r="D173" s="40"/>
      <c r="E173" s="40"/>
      <c r="F173" s="2">
        <v>8</v>
      </c>
      <c r="G173">
        <v>0</v>
      </c>
      <c r="H173" s="6">
        <v>147</v>
      </c>
      <c r="I173" s="2" t="s">
        <v>334</v>
      </c>
      <c r="J173" s="60"/>
      <c r="K173" s="123">
        <v>280.88</v>
      </c>
      <c r="L173"/>
      <c r="M173" s="121">
        <v>98</v>
      </c>
      <c r="N173" s="64">
        <f t="shared" si="90"/>
        <v>29.4</v>
      </c>
      <c r="O173" s="64">
        <f t="shared" si="91"/>
        <v>168.53</v>
      </c>
      <c r="P173" s="64">
        <f t="shared" si="92"/>
        <v>0</v>
      </c>
      <c r="Q173" s="64">
        <f t="shared" si="93"/>
        <v>0</v>
      </c>
      <c r="R173" s="65">
        <f t="shared" si="94"/>
        <v>0.35</v>
      </c>
      <c r="S173" s="65">
        <f t="shared" si="95"/>
        <v>0</v>
      </c>
      <c r="T173" s="64">
        <f t="shared" si="96"/>
        <v>0</v>
      </c>
      <c r="U173" s="64">
        <f t="shared" si="97"/>
        <v>0</v>
      </c>
      <c r="V173" s="124">
        <v>9</v>
      </c>
      <c r="W173" s="64">
        <f t="shared" si="98"/>
        <v>2.25</v>
      </c>
      <c r="X173" s="27">
        <f t="shared" si="99"/>
        <v>29.4</v>
      </c>
      <c r="Y173" s="11">
        <f t="shared" si="100"/>
        <v>312.52999999999997</v>
      </c>
      <c r="Z173" s="61">
        <v>505762975.32999998</v>
      </c>
      <c r="AA173" s="63">
        <v>2587</v>
      </c>
      <c r="AB173" s="27">
        <f t="shared" si="101"/>
        <v>195501.73</v>
      </c>
      <c r="AC173" s="10">
        <f t="shared" si="102"/>
        <v>0.70957099999999995</v>
      </c>
      <c r="AD173" s="63">
        <v>92438</v>
      </c>
      <c r="AE173" s="10">
        <f t="shared" si="103"/>
        <v>0.63596600000000003</v>
      </c>
      <c r="AF173" s="10">
        <f t="shared" si="104"/>
        <v>0.31251099999999998</v>
      </c>
      <c r="AG173" s="66">
        <f t="shared" si="105"/>
        <v>0.31251099999999998</v>
      </c>
      <c r="AH173" s="67">
        <f t="shared" si="106"/>
        <v>0</v>
      </c>
      <c r="AI173" s="68">
        <f t="shared" si="107"/>
        <v>0.31251099999999998</v>
      </c>
      <c r="AJ173">
        <v>0</v>
      </c>
      <c r="AK173">
        <v>0</v>
      </c>
      <c r="AL173" s="26">
        <f t="shared" si="108"/>
        <v>0</v>
      </c>
      <c r="AM173">
        <v>27</v>
      </c>
      <c r="AN173">
        <v>4</v>
      </c>
      <c r="AO173" s="26">
        <f t="shared" si="109"/>
        <v>10800</v>
      </c>
      <c r="AP173" s="26">
        <f t="shared" si="110"/>
        <v>1125636</v>
      </c>
      <c r="AQ173" s="26">
        <f t="shared" si="111"/>
        <v>1136436</v>
      </c>
      <c r="AR173" s="69">
        <v>2502621</v>
      </c>
      <c r="AS173" s="69">
        <f t="shared" si="126"/>
        <v>1136436</v>
      </c>
      <c r="AT173" s="63">
        <v>2117243</v>
      </c>
      <c r="AU173" s="26">
        <f t="shared" si="112"/>
        <v>980807</v>
      </c>
      <c r="AV173" s="70" t="str">
        <f t="shared" si="113"/>
        <v>No</v>
      </c>
      <c r="AW173" s="69">
        <f t="shared" si="114"/>
        <v>0</v>
      </c>
      <c r="AX173" s="71">
        <f t="shared" si="115"/>
        <v>2117243</v>
      </c>
      <c r="AY173" s="72">
        <f t="shared" si="116"/>
        <v>2117243</v>
      </c>
      <c r="AZ173" s="115">
        <f t="shared" si="117"/>
        <v>0</v>
      </c>
      <c r="BA173" s="115"/>
      <c r="BB173" s="115">
        <f t="shared" si="118"/>
        <v>12823.655119624038</v>
      </c>
      <c r="BC173" s="74"/>
      <c r="BD173" s="74"/>
      <c r="BE173" s="74">
        <f t="shared" si="119"/>
        <v>-980807</v>
      </c>
      <c r="BF173" s="74">
        <f t="shared" si="120"/>
        <v>-980807</v>
      </c>
      <c r="BG173" s="74">
        <f t="shared" si="120"/>
        <v>-840649.67969999998</v>
      </c>
      <c r="BH173" s="74">
        <f t="shared" si="120"/>
        <v>-700513.37809401006</v>
      </c>
      <c r="BI173" s="74">
        <f t="shared" si="120"/>
        <v>-560410.70247520809</v>
      </c>
      <c r="BJ173" s="74">
        <f t="shared" si="120"/>
        <v>-420308.02685640613</v>
      </c>
      <c r="BK173" s="74">
        <f t="shared" si="120"/>
        <v>-280219.36150516593</v>
      </c>
      <c r="BL173" s="74">
        <f t="shared" si="120"/>
        <v>-140109.68075258285</v>
      </c>
      <c r="BO173" s="116">
        <f t="shared" si="121"/>
        <v>0</v>
      </c>
      <c r="BP173" s="116">
        <f t="shared" si="121"/>
        <v>-140157.32029999999</v>
      </c>
      <c r="BQ173" s="116">
        <f t="shared" si="121"/>
        <v>-140136.30160598998</v>
      </c>
      <c r="BR173" s="116">
        <f t="shared" si="121"/>
        <v>-140102.67561880202</v>
      </c>
      <c r="BS173" s="116">
        <f t="shared" si="121"/>
        <v>-140102.67561880202</v>
      </c>
      <c r="BT173" s="116">
        <f t="shared" si="121"/>
        <v>-140088.66535124017</v>
      </c>
      <c r="BU173" s="116">
        <f t="shared" si="121"/>
        <v>-140109.68075258296</v>
      </c>
      <c r="BV173" s="116">
        <f t="shared" si="89"/>
        <v>-140109.68075258285</v>
      </c>
      <c r="BX173" s="74">
        <f t="shared" si="122"/>
        <v>2117243</v>
      </c>
      <c r="BY173" s="74">
        <f t="shared" si="123"/>
        <v>1977085.6797</v>
      </c>
      <c r="BZ173" s="74">
        <f t="shared" si="123"/>
        <v>1836949.3780940101</v>
      </c>
      <c r="CA173" s="74">
        <f t="shared" si="123"/>
        <v>1696846.7024752081</v>
      </c>
      <c r="CB173" s="74">
        <f t="shared" si="123"/>
        <v>1556744.0268564061</v>
      </c>
      <c r="CC173" s="74">
        <f t="shared" si="123"/>
        <v>1416655.3615051659</v>
      </c>
      <c r="CD173" s="74">
        <f t="shared" si="123"/>
        <v>1276545.6807525828</v>
      </c>
      <c r="CE173" s="74">
        <f t="shared" si="123"/>
        <v>1136436</v>
      </c>
      <c r="CG173" s="117">
        <f t="shared" si="124"/>
        <v>2117243</v>
      </c>
      <c r="CH173" s="117">
        <f t="shared" si="125"/>
        <v>1977085.6797</v>
      </c>
      <c r="CI173" s="117">
        <f t="shared" si="125"/>
        <v>1836949.3780940101</v>
      </c>
      <c r="CJ173" s="117">
        <f t="shared" si="125"/>
        <v>1696846.7024752081</v>
      </c>
      <c r="CK173" s="117">
        <f t="shared" si="125"/>
        <v>1556744.0268564061</v>
      </c>
      <c r="CL173" s="117">
        <f t="shared" si="125"/>
        <v>1416655.3615051659</v>
      </c>
      <c r="CM173" s="117">
        <f t="shared" si="125"/>
        <v>1276545.6807525828</v>
      </c>
      <c r="CN173" s="117">
        <f t="shared" si="125"/>
        <v>1136436</v>
      </c>
    </row>
    <row r="174" spans="1:92" x14ac:dyDescent="0.2">
      <c r="A174" s="6" t="s">
        <v>189</v>
      </c>
      <c r="B174" s="6"/>
      <c r="C174" s="40"/>
      <c r="D174" s="40"/>
      <c r="E174" s="40"/>
      <c r="F174" s="2">
        <v>6</v>
      </c>
      <c r="G174">
        <v>0</v>
      </c>
      <c r="H174" s="6">
        <v>148</v>
      </c>
      <c r="I174" s="2" t="s">
        <v>335</v>
      </c>
      <c r="J174" s="60"/>
      <c r="K174" s="123">
        <v>5247.19</v>
      </c>
      <c r="L174"/>
      <c r="M174" s="121">
        <v>1854</v>
      </c>
      <c r="N174" s="64">
        <f t="shared" si="90"/>
        <v>556.20000000000005</v>
      </c>
      <c r="O174" s="64">
        <f t="shared" si="91"/>
        <v>3148.31</v>
      </c>
      <c r="P174" s="64">
        <f t="shared" si="92"/>
        <v>0</v>
      </c>
      <c r="Q174" s="64">
        <f t="shared" si="93"/>
        <v>0</v>
      </c>
      <c r="R174" s="65">
        <f t="shared" si="94"/>
        <v>0.35</v>
      </c>
      <c r="S174" s="65">
        <f t="shared" si="95"/>
        <v>0</v>
      </c>
      <c r="T174" s="64">
        <f t="shared" si="96"/>
        <v>0</v>
      </c>
      <c r="U174" s="64">
        <f t="shared" si="97"/>
        <v>0</v>
      </c>
      <c r="V174" s="124">
        <v>410</v>
      </c>
      <c r="W174" s="64">
        <f t="shared" si="98"/>
        <v>102.5</v>
      </c>
      <c r="X174" s="27">
        <f t="shared" si="99"/>
        <v>556.20000000000005</v>
      </c>
      <c r="Y174" s="11">
        <f t="shared" si="100"/>
        <v>5905.8899999999994</v>
      </c>
      <c r="Z174" s="61">
        <v>8624598481.3299999</v>
      </c>
      <c r="AA174" s="63">
        <v>44039</v>
      </c>
      <c r="AB174" s="27">
        <f t="shared" si="101"/>
        <v>195840.02</v>
      </c>
      <c r="AC174" s="10">
        <f t="shared" si="102"/>
        <v>0.71079899999999996</v>
      </c>
      <c r="AD174" s="63">
        <v>101572</v>
      </c>
      <c r="AE174" s="10">
        <f t="shared" si="103"/>
        <v>0.69880799999999998</v>
      </c>
      <c r="AF174" s="10">
        <f t="shared" si="104"/>
        <v>0.292798</v>
      </c>
      <c r="AG174" s="66">
        <f t="shared" si="105"/>
        <v>0.292798</v>
      </c>
      <c r="AH174" s="67">
        <f t="shared" si="106"/>
        <v>0</v>
      </c>
      <c r="AI174" s="68">
        <f t="shared" si="107"/>
        <v>0.292798</v>
      </c>
      <c r="AJ174">
        <v>0</v>
      </c>
      <c r="AK174">
        <v>0</v>
      </c>
      <c r="AL174" s="26">
        <f t="shared" si="108"/>
        <v>0</v>
      </c>
      <c r="AM174">
        <v>0</v>
      </c>
      <c r="AN174">
        <v>0</v>
      </c>
      <c r="AO174" s="26">
        <f t="shared" si="109"/>
        <v>0</v>
      </c>
      <c r="AP174" s="26">
        <f t="shared" si="110"/>
        <v>19929408</v>
      </c>
      <c r="AQ174" s="26">
        <f t="shared" si="111"/>
        <v>19929408</v>
      </c>
      <c r="AR174" s="69">
        <v>21301522</v>
      </c>
      <c r="AS174" s="69">
        <f t="shared" si="126"/>
        <v>19929408</v>
      </c>
      <c r="AT174" s="63">
        <v>21286162</v>
      </c>
      <c r="AU174" s="26">
        <f t="shared" si="112"/>
        <v>1356754</v>
      </c>
      <c r="AV174" s="70" t="str">
        <f t="shared" si="113"/>
        <v>No</v>
      </c>
      <c r="AW174" s="69">
        <f t="shared" si="114"/>
        <v>0</v>
      </c>
      <c r="AX174" s="71">
        <f t="shared" si="115"/>
        <v>21286162</v>
      </c>
      <c r="AY174" s="72">
        <f t="shared" si="116"/>
        <v>21286162</v>
      </c>
      <c r="AZ174" s="115">
        <f t="shared" si="117"/>
        <v>0</v>
      </c>
      <c r="BA174" s="115"/>
      <c r="BB174" s="115">
        <f t="shared" si="118"/>
        <v>12971.77770387579</v>
      </c>
      <c r="BC174" s="74"/>
      <c r="BD174" s="74"/>
      <c r="BE174" s="74">
        <f t="shared" si="119"/>
        <v>-1356754</v>
      </c>
      <c r="BF174" s="74">
        <f t="shared" si="120"/>
        <v>-1356754</v>
      </c>
      <c r="BG174" s="74">
        <f t="shared" si="120"/>
        <v>-1162873.8533999994</v>
      </c>
      <c r="BH174" s="74">
        <f t="shared" si="120"/>
        <v>-969022.78203821927</v>
      </c>
      <c r="BI174" s="74">
        <f t="shared" si="120"/>
        <v>-775218.22563057393</v>
      </c>
      <c r="BJ174" s="74">
        <f t="shared" si="120"/>
        <v>-581413.66922292858</v>
      </c>
      <c r="BK174" s="74">
        <f t="shared" si="120"/>
        <v>-387628.49327092618</v>
      </c>
      <c r="BL174" s="74">
        <f t="shared" si="120"/>
        <v>-193814.24663546309</v>
      </c>
      <c r="BO174" s="116">
        <f t="shared" si="121"/>
        <v>0</v>
      </c>
      <c r="BP174" s="116">
        <f t="shared" si="121"/>
        <v>-193880.14660000001</v>
      </c>
      <c r="BQ174" s="116">
        <f t="shared" si="121"/>
        <v>-193851.0713617799</v>
      </c>
      <c r="BR174" s="116">
        <f t="shared" si="121"/>
        <v>-193804.55640764386</v>
      </c>
      <c r="BS174" s="116">
        <f t="shared" si="121"/>
        <v>-193804.55640764348</v>
      </c>
      <c r="BT174" s="116">
        <f t="shared" si="121"/>
        <v>-193785.17595200209</v>
      </c>
      <c r="BU174" s="116">
        <f t="shared" si="121"/>
        <v>-193814.24663546309</v>
      </c>
      <c r="BV174" s="116">
        <f t="shared" si="89"/>
        <v>-193814.24663546309</v>
      </c>
      <c r="BX174" s="74">
        <f t="shared" si="122"/>
        <v>21286162</v>
      </c>
      <c r="BY174" s="74">
        <f t="shared" si="123"/>
        <v>21092281.853399999</v>
      </c>
      <c r="BZ174" s="74">
        <f t="shared" si="123"/>
        <v>20898430.782038219</v>
      </c>
      <c r="CA174" s="74">
        <f t="shared" si="123"/>
        <v>20704626.225630574</v>
      </c>
      <c r="CB174" s="74">
        <f t="shared" si="123"/>
        <v>20510821.669222929</v>
      </c>
      <c r="CC174" s="74">
        <f t="shared" si="123"/>
        <v>20317036.493270926</v>
      </c>
      <c r="CD174" s="74">
        <f t="shared" si="123"/>
        <v>20123222.246635463</v>
      </c>
      <c r="CE174" s="74">
        <f t="shared" si="123"/>
        <v>19929408</v>
      </c>
      <c r="CG174" s="117">
        <f t="shared" si="124"/>
        <v>21286162</v>
      </c>
      <c r="CH174" s="117">
        <f t="shared" si="125"/>
        <v>21092281.853399999</v>
      </c>
      <c r="CI174" s="117">
        <f t="shared" si="125"/>
        <v>20898430.782038219</v>
      </c>
      <c r="CJ174" s="117">
        <f t="shared" si="125"/>
        <v>20704626.225630574</v>
      </c>
      <c r="CK174" s="117">
        <f t="shared" si="125"/>
        <v>20510821.669222929</v>
      </c>
      <c r="CL174" s="117">
        <f t="shared" si="125"/>
        <v>20317036.493270926</v>
      </c>
      <c r="CM174" s="117">
        <f t="shared" si="125"/>
        <v>20123222.246635463</v>
      </c>
      <c r="CN174" s="117">
        <f t="shared" si="125"/>
        <v>19929408</v>
      </c>
    </row>
    <row r="175" spans="1:92" x14ac:dyDescent="0.2">
      <c r="A175" s="6" t="s">
        <v>183</v>
      </c>
      <c r="B175" s="6"/>
      <c r="C175" s="40"/>
      <c r="D175" s="40"/>
      <c r="E175" s="40"/>
      <c r="F175" s="2">
        <v>1</v>
      </c>
      <c r="G175">
        <v>0</v>
      </c>
      <c r="H175" s="6">
        <v>149</v>
      </c>
      <c r="I175" s="2" t="s">
        <v>336</v>
      </c>
      <c r="J175" s="60"/>
      <c r="K175" s="123">
        <v>122.67</v>
      </c>
      <c r="L175"/>
      <c r="M175" s="121">
        <v>29</v>
      </c>
      <c r="N175" s="64">
        <f t="shared" si="90"/>
        <v>8.6999999999999993</v>
      </c>
      <c r="O175" s="64">
        <f t="shared" si="91"/>
        <v>73.599999999999994</v>
      </c>
      <c r="P175" s="64">
        <f t="shared" si="92"/>
        <v>0</v>
      </c>
      <c r="Q175" s="64">
        <f t="shared" si="93"/>
        <v>0</v>
      </c>
      <c r="R175" s="65">
        <f t="shared" si="94"/>
        <v>0.24</v>
      </c>
      <c r="S175" s="65">
        <f t="shared" si="95"/>
        <v>0</v>
      </c>
      <c r="T175" s="64">
        <f t="shared" si="96"/>
        <v>0</v>
      </c>
      <c r="U175" s="64">
        <f t="shared" si="97"/>
        <v>0</v>
      </c>
      <c r="V175" s="124">
        <v>0</v>
      </c>
      <c r="W175" s="64">
        <f t="shared" si="98"/>
        <v>0</v>
      </c>
      <c r="X175" s="27">
        <f t="shared" si="99"/>
        <v>8.6999999999999993</v>
      </c>
      <c r="Y175" s="11">
        <f t="shared" si="100"/>
        <v>131.37</v>
      </c>
      <c r="Z175" s="61">
        <v>795420643.33000004</v>
      </c>
      <c r="AA175" s="63">
        <v>1474</v>
      </c>
      <c r="AB175" s="27">
        <f t="shared" si="101"/>
        <v>539634.09</v>
      </c>
      <c r="AC175" s="10">
        <f t="shared" si="102"/>
        <v>1.958596</v>
      </c>
      <c r="AD175" s="63">
        <v>119167</v>
      </c>
      <c r="AE175" s="10">
        <f t="shared" si="103"/>
        <v>0.81986000000000003</v>
      </c>
      <c r="AF175" s="10">
        <f t="shared" si="104"/>
        <v>-0.61697500000000005</v>
      </c>
      <c r="AG175" s="66">
        <f t="shared" si="105"/>
        <v>0.01</v>
      </c>
      <c r="AH175" s="67">
        <f t="shared" si="106"/>
        <v>0</v>
      </c>
      <c r="AI175" s="68">
        <f t="shared" si="107"/>
        <v>0.01</v>
      </c>
      <c r="AJ175">
        <v>122</v>
      </c>
      <c r="AK175">
        <v>13</v>
      </c>
      <c r="AL175" s="26">
        <f t="shared" si="108"/>
        <v>158600</v>
      </c>
      <c r="AM175">
        <v>0</v>
      </c>
      <c r="AN175">
        <v>0</v>
      </c>
      <c r="AO175" s="26">
        <f t="shared" si="109"/>
        <v>0</v>
      </c>
      <c r="AP175" s="26">
        <f t="shared" si="110"/>
        <v>15140</v>
      </c>
      <c r="AQ175" s="26">
        <f t="shared" si="111"/>
        <v>173740</v>
      </c>
      <c r="AR175" s="69">
        <v>33205</v>
      </c>
      <c r="AS175" s="69">
        <f t="shared" si="126"/>
        <v>173740</v>
      </c>
      <c r="AT175" s="63">
        <v>173740</v>
      </c>
      <c r="AU175" s="26">
        <f t="shared" si="112"/>
        <v>0</v>
      </c>
      <c r="AV175" s="70" t="str">
        <f t="shared" si="113"/>
        <v>No</v>
      </c>
      <c r="AW175" s="69">
        <f t="shared" si="114"/>
        <v>0</v>
      </c>
      <c r="AX175" s="71">
        <f t="shared" si="115"/>
        <v>173740</v>
      </c>
      <c r="AY175" s="72">
        <f t="shared" si="116"/>
        <v>173740</v>
      </c>
      <c r="AZ175" s="115">
        <f t="shared" si="117"/>
        <v>0</v>
      </c>
      <c r="BA175" s="115"/>
      <c r="BB175" s="115">
        <f t="shared" si="118"/>
        <v>12342.375886524822</v>
      </c>
      <c r="BC175" s="74"/>
      <c r="BD175" s="74"/>
      <c r="BE175" s="74">
        <f t="shared" si="119"/>
        <v>0</v>
      </c>
      <c r="BF175" s="74">
        <f t="shared" si="120"/>
        <v>0</v>
      </c>
      <c r="BG175" s="74">
        <f t="shared" si="120"/>
        <v>0</v>
      </c>
      <c r="BH175" s="74">
        <f t="shared" si="120"/>
        <v>0</v>
      </c>
      <c r="BI175" s="74">
        <f t="shared" si="120"/>
        <v>0</v>
      </c>
      <c r="BJ175" s="74">
        <f t="shared" si="120"/>
        <v>0</v>
      </c>
      <c r="BK175" s="74">
        <f t="shared" si="120"/>
        <v>0</v>
      </c>
      <c r="BL175" s="74">
        <f t="shared" si="120"/>
        <v>0</v>
      </c>
      <c r="BO175" s="116">
        <f t="shared" si="121"/>
        <v>0</v>
      </c>
      <c r="BP175" s="116">
        <f t="shared" si="121"/>
        <v>0</v>
      </c>
      <c r="BQ175" s="116">
        <f t="shared" si="121"/>
        <v>0</v>
      </c>
      <c r="BR175" s="116">
        <f t="shared" si="121"/>
        <v>0</v>
      </c>
      <c r="BS175" s="116">
        <f t="shared" si="121"/>
        <v>0</v>
      </c>
      <c r="BT175" s="116">
        <f t="shared" si="121"/>
        <v>0</v>
      </c>
      <c r="BU175" s="116">
        <f t="shared" si="121"/>
        <v>0</v>
      </c>
      <c r="BV175" s="116">
        <f t="shared" si="89"/>
        <v>0</v>
      </c>
      <c r="BX175" s="74">
        <f t="shared" si="122"/>
        <v>173740</v>
      </c>
      <c r="BY175" s="74">
        <f t="shared" si="123"/>
        <v>173740</v>
      </c>
      <c r="BZ175" s="74">
        <f t="shared" si="123"/>
        <v>173740</v>
      </c>
      <c r="CA175" s="74">
        <f t="shared" si="123"/>
        <v>173740</v>
      </c>
      <c r="CB175" s="74">
        <f t="shared" si="123"/>
        <v>173740</v>
      </c>
      <c r="CC175" s="74">
        <f t="shared" si="123"/>
        <v>173740</v>
      </c>
      <c r="CD175" s="74">
        <f t="shared" si="123"/>
        <v>173740</v>
      </c>
      <c r="CE175" s="74">
        <f t="shared" si="123"/>
        <v>173740</v>
      </c>
      <c r="CG175" s="117">
        <f t="shared" si="124"/>
        <v>173740</v>
      </c>
      <c r="CH175" s="117">
        <f t="shared" si="125"/>
        <v>173740</v>
      </c>
      <c r="CI175" s="117">
        <f t="shared" si="125"/>
        <v>173740</v>
      </c>
      <c r="CJ175" s="117">
        <f t="shared" si="125"/>
        <v>173740</v>
      </c>
      <c r="CK175" s="117">
        <f t="shared" si="125"/>
        <v>173740</v>
      </c>
      <c r="CL175" s="117">
        <f t="shared" si="125"/>
        <v>173740</v>
      </c>
      <c r="CM175" s="117">
        <f t="shared" si="125"/>
        <v>173740</v>
      </c>
      <c r="CN175" s="117">
        <f t="shared" si="125"/>
        <v>173740</v>
      </c>
    </row>
    <row r="176" spans="1:92" x14ac:dyDescent="0.2">
      <c r="A176" s="6" t="s">
        <v>179</v>
      </c>
      <c r="B176" s="6"/>
      <c r="C176" s="40"/>
      <c r="D176" s="40"/>
      <c r="E176" s="40"/>
      <c r="F176" s="2">
        <v>1</v>
      </c>
      <c r="G176">
        <v>0</v>
      </c>
      <c r="H176" s="6">
        <v>150</v>
      </c>
      <c r="I176" s="2" t="s">
        <v>337</v>
      </c>
      <c r="J176" s="60"/>
      <c r="K176" s="123">
        <v>239.58</v>
      </c>
      <c r="L176"/>
      <c r="M176" s="121">
        <v>68</v>
      </c>
      <c r="N176" s="64">
        <f t="shared" si="90"/>
        <v>20.399999999999999</v>
      </c>
      <c r="O176" s="64">
        <f t="shared" si="91"/>
        <v>143.75</v>
      </c>
      <c r="P176" s="64">
        <f t="shared" si="92"/>
        <v>0</v>
      </c>
      <c r="Q176" s="64">
        <f t="shared" si="93"/>
        <v>0</v>
      </c>
      <c r="R176" s="65">
        <f t="shared" si="94"/>
        <v>0.28000000000000003</v>
      </c>
      <c r="S176" s="65">
        <f t="shared" si="95"/>
        <v>0</v>
      </c>
      <c r="T176" s="64">
        <f t="shared" si="96"/>
        <v>0</v>
      </c>
      <c r="U176" s="64">
        <f t="shared" si="97"/>
        <v>0</v>
      </c>
      <c r="V176" s="124">
        <v>12</v>
      </c>
      <c r="W176" s="64">
        <f t="shared" si="98"/>
        <v>3</v>
      </c>
      <c r="X176" s="27">
        <f t="shared" si="99"/>
        <v>20.399999999999999</v>
      </c>
      <c r="Y176" s="11">
        <f t="shared" si="100"/>
        <v>262.98</v>
      </c>
      <c r="Z176" s="61">
        <v>2634730383</v>
      </c>
      <c r="AA176" s="63">
        <v>3648</v>
      </c>
      <c r="AB176" s="27">
        <f t="shared" si="101"/>
        <v>722239.69</v>
      </c>
      <c r="AC176" s="10">
        <f t="shared" si="102"/>
        <v>2.6213609999999998</v>
      </c>
      <c r="AD176" s="63">
        <v>89135</v>
      </c>
      <c r="AE176" s="10">
        <f t="shared" si="103"/>
        <v>0.61324199999999995</v>
      </c>
      <c r="AF176" s="10">
        <f t="shared" si="104"/>
        <v>-1.0189250000000001</v>
      </c>
      <c r="AG176" s="66">
        <f t="shared" si="105"/>
        <v>0.01</v>
      </c>
      <c r="AH176" s="67">
        <f t="shared" si="106"/>
        <v>0</v>
      </c>
      <c r="AI176" s="68">
        <f t="shared" si="107"/>
        <v>0.01</v>
      </c>
      <c r="AJ176">
        <v>259</v>
      </c>
      <c r="AK176">
        <v>13</v>
      </c>
      <c r="AL176" s="26">
        <f t="shared" si="108"/>
        <v>336700</v>
      </c>
      <c r="AM176">
        <v>0</v>
      </c>
      <c r="AN176">
        <v>0</v>
      </c>
      <c r="AO176" s="26">
        <f t="shared" si="109"/>
        <v>0</v>
      </c>
      <c r="AP176" s="26">
        <f t="shared" si="110"/>
        <v>30308</v>
      </c>
      <c r="AQ176" s="26">
        <f t="shared" si="111"/>
        <v>367008</v>
      </c>
      <c r="AR176" s="69">
        <v>50646</v>
      </c>
      <c r="AS176" s="69">
        <f t="shared" si="126"/>
        <v>367008</v>
      </c>
      <c r="AT176" s="63">
        <v>337108</v>
      </c>
      <c r="AU176" s="26">
        <f t="shared" si="112"/>
        <v>29900</v>
      </c>
      <c r="AV176" s="70" t="str">
        <f t="shared" si="113"/>
        <v>Yes</v>
      </c>
      <c r="AW176" s="69">
        <f t="shared" si="114"/>
        <v>29900</v>
      </c>
      <c r="AX176" s="71">
        <f t="shared" si="115"/>
        <v>367008</v>
      </c>
      <c r="AY176" s="72">
        <f t="shared" si="116"/>
        <v>367008</v>
      </c>
      <c r="AZ176" s="115">
        <f t="shared" si="117"/>
        <v>29900</v>
      </c>
      <c r="BA176" s="115"/>
      <c r="BB176" s="115">
        <f t="shared" si="118"/>
        <v>12650.657400450787</v>
      </c>
      <c r="BC176" s="74"/>
      <c r="BD176" s="74"/>
      <c r="BE176" s="74">
        <f t="shared" si="119"/>
        <v>0</v>
      </c>
      <c r="BF176" s="74">
        <f t="shared" si="120"/>
        <v>0</v>
      </c>
      <c r="BG176" s="74">
        <f t="shared" si="120"/>
        <v>0</v>
      </c>
      <c r="BH176" s="74">
        <f t="shared" si="120"/>
        <v>0</v>
      </c>
      <c r="BI176" s="74">
        <f t="shared" si="120"/>
        <v>0</v>
      </c>
      <c r="BJ176" s="74">
        <f t="shared" si="120"/>
        <v>0</v>
      </c>
      <c r="BK176" s="74">
        <f t="shared" si="120"/>
        <v>0</v>
      </c>
      <c r="BL176" s="74">
        <f t="shared" si="120"/>
        <v>0</v>
      </c>
      <c r="BO176" s="116">
        <f t="shared" si="121"/>
        <v>0</v>
      </c>
      <c r="BP176" s="116">
        <f t="shared" si="121"/>
        <v>0</v>
      </c>
      <c r="BQ176" s="116">
        <f t="shared" si="121"/>
        <v>0</v>
      </c>
      <c r="BR176" s="116">
        <f t="shared" si="121"/>
        <v>0</v>
      </c>
      <c r="BS176" s="116">
        <f t="shared" si="121"/>
        <v>0</v>
      </c>
      <c r="BT176" s="116">
        <f t="shared" si="121"/>
        <v>0</v>
      </c>
      <c r="BU176" s="116">
        <f t="shared" si="121"/>
        <v>0</v>
      </c>
      <c r="BV176" s="116">
        <f t="shared" si="89"/>
        <v>0</v>
      </c>
      <c r="BX176" s="74">
        <f t="shared" si="122"/>
        <v>367008</v>
      </c>
      <c r="BY176" s="74">
        <f t="shared" si="123"/>
        <v>367008</v>
      </c>
      <c r="BZ176" s="74">
        <f t="shared" si="123"/>
        <v>367008</v>
      </c>
      <c r="CA176" s="74">
        <f t="shared" si="123"/>
        <v>367008</v>
      </c>
      <c r="CB176" s="74">
        <f t="shared" si="123"/>
        <v>367008</v>
      </c>
      <c r="CC176" s="74">
        <f t="shared" si="123"/>
        <v>367008</v>
      </c>
      <c r="CD176" s="74">
        <f t="shared" si="123"/>
        <v>367008</v>
      </c>
      <c r="CE176" s="74">
        <f t="shared" si="123"/>
        <v>367008</v>
      </c>
      <c r="CG176" s="117">
        <f t="shared" si="124"/>
        <v>367008</v>
      </c>
      <c r="CH176" s="117">
        <f t="shared" si="125"/>
        <v>367008</v>
      </c>
      <c r="CI176" s="117">
        <f t="shared" si="125"/>
        <v>367008</v>
      </c>
      <c r="CJ176" s="117">
        <f t="shared" si="125"/>
        <v>367008</v>
      </c>
      <c r="CK176" s="117">
        <f t="shared" si="125"/>
        <v>367008</v>
      </c>
      <c r="CL176" s="117">
        <f t="shared" si="125"/>
        <v>367008</v>
      </c>
      <c r="CM176" s="117">
        <f t="shared" si="125"/>
        <v>367008</v>
      </c>
      <c r="CN176" s="117">
        <f t="shared" si="125"/>
        <v>367008</v>
      </c>
    </row>
    <row r="177" spans="1:92" x14ac:dyDescent="0.2">
      <c r="A177" s="6" t="s">
        <v>199</v>
      </c>
      <c r="B177" s="6">
        <v>1</v>
      </c>
      <c r="C177" s="40">
        <v>1</v>
      </c>
      <c r="D177" s="40">
        <v>0</v>
      </c>
      <c r="E177" s="40">
        <v>1</v>
      </c>
      <c r="F177" s="2">
        <v>10</v>
      </c>
      <c r="G177">
        <v>2</v>
      </c>
      <c r="H177" s="6">
        <v>151</v>
      </c>
      <c r="I177" s="2" t="s">
        <v>338</v>
      </c>
      <c r="J177" s="60"/>
      <c r="K177" s="123">
        <v>18575.34</v>
      </c>
      <c r="L177"/>
      <c r="M177" s="121">
        <v>14781</v>
      </c>
      <c r="N177" s="64">
        <f t="shared" si="90"/>
        <v>4434.3</v>
      </c>
      <c r="O177" s="64">
        <f t="shared" si="91"/>
        <v>11145.2</v>
      </c>
      <c r="P177" s="64">
        <f t="shared" si="92"/>
        <v>3635.7999999999993</v>
      </c>
      <c r="Q177" s="64">
        <f t="shared" si="93"/>
        <v>545.37</v>
      </c>
      <c r="R177" s="65">
        <f t="shared" si="94"/>
        <v>0.8</v>
      </c>
      <c r="S177" s="65">
        <f t="shared" si="95"/>
        <v>0.20000000000000007</v>
      </c>
      <c r="T177" s="64">
        <f t="shared" si="96"/>
        <v>3715.07</v>
      </c>
      <c r="U177" s="64">
        <f t="shared" si="97"/>
        <v>557.26</v>
      </c>
      <c r="V177" s="124">
        <v>3950</v>
      </c>
      <c r="W177" s="64">
        <f t="shared" si="98"/>
        <v>987.5</v>
      </c>
      <c r="X177" s="27">
        <f t="shared" si="99"/>
        <v>4434.3</v>
      </c>
      <c r="Y177" s="11">
        <f t="shared" si="100"/>
        <v>24542.51</v>
      </c>
      <c r="Z177" s="61">
        <v>11485756221.33</v>
      </c>
      <c r="AA177" s="63">
        <v>114356</v>
      </c>
      <c r="AB177" s="27">
        <f t="shared" si="101"/>
        <v>100438.6</v>
      </c>
      <c r="AC177" s="10">
        <f t="shared" si="102"/>
        <v>0.364541</v>
      </c>
      <c r="AD177" s="63">
        <v>51642</v>
      </c>
      <c r="AE177" s="10">
        <f t="shared" si="103"/>
        <v>0.35529300000000003</v>
      </c>
      <c r="AF177" s="10">
        <f t="shared" si="104"/>
        <v>0.63823300000000005</v>
      </c>
      <c r="AG177" s="66">
        <f t="shared" si="105"/>
        <v>0.63823300000000005</v>
      </c>
      <c r="AH177" s="67">
        <f t="shared" si="106"/>
        <v>0.06</v>
      </c>
      <c r="AI177" s="68">
        <f t="shared" si="107"/>
        <v>0.6982330000000001</v>
      </c>
      <c r="AJ177">
        <v>0</v>
      </c>
      <c r="AK177">
        <v>0</v>
      </c>
      <c r="AL177" s="26">
        <f t="shared" si="108"/>
        <v>0</v>
      </c>
      <c r="AM177">
        <v>0</v>
      </c>
      <c r="AN177">
        <v>0</v>
      </c>
      <c r="AO177" s="26">
        <f t="shared" si="109"/>
        <v>0</v>
      </c>
      <c r="AP177" s="26">
        <f t="shared" si="110"/>
        <v>197496899</v>
      </c>
      <c r="AQ177" s="26">
        <f t="shared" si="111"/>
        <v>197496899</v>
      </c>
      <c r="AR177" s="69">
        <v>133606066</v>
      </c>
      <c r="AS177" s="69">
        <f t="shared" si="126"/>
        <v>201118542</v>
      </c>
      <c r="AT177" s="63">
        <v>201118542</v>
      </c>
      <c r="AU177" s="26">
        <f t="shared" si="112"/>
        <v>3621643</v>
      </c>
      <c r="AV177" s="70" t="str">
        <f t="shared" si="113"/>
        <v>No</v>
      </c>
      <c r="AW177" s="69">
        <f t="shared" si="114"/>
        <v>0</v>
      </c>
      <c r="AX177" s="71">
        <f t="shared" si="115"/>
        <v>201118542</v>
      </c>
      <c r="AY177" s="72">
        <f t="shared" si="116"/>
        <v>201118542</v>
      </c>
      <c r="AZ177" s="115">
        <f t="shared" si="117"/>
        <v>0</v>
      </c>
      <c r="BA177" s="115"/>
      <c r="BB177" s="115">
        <f t="shared" si="118"/>
        <v>15227.308235004042</v>
      </c>
      <c r="BC177" s="74"/>
      <c r="BD177" s="74"/>
      <c r="BE177" s="74">
        <f t="shared" si="119"/>
        <v>-3621643</v>
      </c>
      <c r="BF177" s="74">
        <f t="shared" si="120"/>
        <v>-3621643</v>
      </c>
      <c r="BG177" s="74">
        <f t="shared" si="120"/>
        <v>-3621643</v>
      </c>
      <c r="BH177" s="74">
        <f t="shared" si="120"/>
        <v>-3621643</v>
      </c>
      <c r="BI177" s="74">
        <f t="shared" si="120"/>
        <v>-3621643</v>
      </c>
      <c r="BJ177" s="74">
        <f t="shared" si="120"/>
        <v>-3621643</v>
      </c>
      <c r="BK177" s="74">
        <f t="shared" si="120"/>
        <v>-3621643</v>
      </c>
      <c r="BL177" s="74">
        <f t="shared" si="120"/>
        <v>-3621643</v>
      </c>
      <c r="BO177" s="116">
        <f t="shared" si="121"/>
        <v>0</v>
      </c>
      <c r="BP177" s="116">
        <f t="shared" si="121"/>
        <v>-517532.78470000002</v>
      </c>
      <c r="BQ177" s="116">
        <f t="shared" si="121"/>
        <v>-603727.88809999998</v>
      </c>
      <c r="BR177" s="116">
        <f t="shared" si="121"/>
        <v>-724328.60000000009</v>
      </c>
      <c r="BS177" s="116">
        <f t="shared" si="121"/>
        <v>-905410.75</v>
      </c>
      <c r="BT177" s="116">
        <f t="shared" si="121"/>
        <v>-1207093.6118999999</v>
      </c>
      <c r="BU177" s="116">
        <f t="shared" si="121"/>
        <v>-1810821.5</v>
      </c>
      <c r="BV177" s="116">
        <f t="shared" si="89"/>
        <v>-3621643</v>
      </c>
      <c r="BX177" s="74">
        <f t="shared" si="122"/>
        <v>201118542</v>
      </c>
      <c r="BY177" s="74">
        <f t="shared" si="123"/>
        <v>200601009.21529999</v>
      </c>
      <c r="BZ177" s="74">
        <f t="shared" si="123"/>
        <v>200514814.1119</v>
      </c>
      <c r="CA177" s="74">
        <f t="shared" si="123"/>
        <v>200394213.40000001</v>
      </c>
      <c r="CB177" s="74">
        <f t="shared" si="123"/>
        <v>200213131.25</v>
      </c>
      <c r="CC177" s="74">
        <f t="shared" si="123"/>
        <v>199911448.3881</v>
      </c>
      <c r="CD177" s="74">
        <f t="shared" si="123"/>
        <v>199307720.5</v>
      </c>
      <c r="CE177" s="74">
        <f t="shared" si="123"/>
        <v>197496899</v>
      </c>
      <c r="CG177" s="117">
        <f t="shared" si="124"/>
        <v>201118542</v>
      </c>
      <c r="CH177" s="117">
        <f t="shared" si="125"/>
        <v>201118542</v>
      </c>
      <c r="CI177" s="117">
        <f t="shared" si="125"/>
        <v>201118542</v>
      </c>
      <c r="CJ177" s="117">
        <f t="shared" si="125"/>
        <v>201118542</v>
      </c>
      <c r="CK177" s="117">
        <f t="shared" si="125"/>
        <v>201118542</v>
      </c>
      <c r="CL177" s="117">
        <f t="shared" si="125"/>
        <v>201118542</v>
      </c>
      <c r="CM177" s="117">
        <f t="shared" si="125"/>
        <v>201118542</v>
      </c>
      <c r="CN177" s="117">
        <f t="shared" si="125"/>
        <v>201118542</v>
      </c>
    </row>
    <row r="178" spans="1:92" x14ac:dyDescent="0.2">
      <c r="A178" s="6" t="s">
        <v>189</v>
      </c>
      <c r="B178" s="6"/>
      <c r="C178" s="40"/>
      <c r="D178" s="40"/>
      <c r="E178" s="40"/>
      <c r="F178" s="2">
        <v>2</v>
      </c>
      <c r="G178">
        <v>0</v>
      </c>
      <c r="H178" s="6">
        <v>152</v>
      </c>
      <c r="I178" s="2" t="s">
        <v>339</v>
      </c>
      <c r="J178" s="60"/>
      <c r="K178" s="123">
        <v>2438.33</v>
      </c>
      <c r="L178"/>
      <c r="M178" s="121">
        <v>820</v>
      </c>
      <c r="N178" s="64">
        <f t="shared" si="90"/>
        <v>246</v>
      </c>
      <c r="O178" s="64">
        <f t="shared" si="91"/>
        <v>1463</v>
      </c>
      <c r="P178" s="64">
        <f t="shared" si="92"/>
        <v>0</v>
      </c>
      <c r="Q178" s="64">
        <f t="shared" si="93"/>
        <v>0</v>
      </c>
      <c r="R178" s="65">
        <f t="shared" si="94"/>
        <v>0.34</v>
      </c>
      <c r="S178" s="65">
        <f t="shared" si="95"/>
        <v>0</v>
      </c>
      <c r="T178" s="64">
        <f t="shared" si="96"/>
        <v>0</v>
      </c>
      <c r="U178" s="64">
        <f t="shared" si="97"/>
        <v>0</v>
      </c>
      <c r="V178" s="124">
        <v>149</v>
      </c>
      <c r="W178" s="64">
        <f t="shared" si="98"/>
        <v>37.25</v>
      </c>
      <c r="X178" s="27">
        <f t="shared" si="99"/>
        <v>246</v>
      </c>
      <c r="Y178" s="11">
        <f t="shared" si="100"/>
        <v>2721.58</v>
      </c>
      <c r="Z178" s="61">
        <v>6500217292.3299999</v>
      </c>
      <c r="AA178" s="63">
        <v>19629</v>
      </c>
      <c r="AB178" s="27">
        <f t="shared" si="101"/>
        <v>331153.77</v>
      </c>
      <c r="AC178" s="10">
        <f t="shared" si="102"/>
        <v>1.201919</v>
      </c>
      <c r="AD178" s="63">
        <v>109485</v>
      </c>
      <c r="AE178" s="10">
        <f t="shared" si="103"/>
        <v>0.75324800000000003</v>
      </c>
      <c r="AF178" s="10">
        <f t="shared" si="104"/>
        <v>-6.7318000000000003E-2</v>
      </c>
      <c r="AG178" s="66">
        <f t="shared" si="105"/>
        <v>0.01</v>
      </c>
      <c r="AH178" s="67">
        <f t="shared" si="106"/>
        <v>0</v>
      </c>
      <c r="AI178" s="68">
        <f t="shared" si="107"/>
        <v>0.01</v>
      </c>
      <c r="AJ178">
        <v>0</v>
      </c>
      <c r="AK178">
        <v>0</v>
      </c>
      <c r="AL178" s="26">
        <f t="shared" si="108"/>
        <v>0</v>
      </c>
      <c r="AM178">
        <v>0</v>
      </c>
      <c r="AN178">
        <v>0</v>
      </c>
      <c r="AO178" s="26">
        <f t="shared" si="109"/>
        <v>0</v>
      </c>
      <c r="AP178" s="26">
        <f t="shared" si="110"/>
        <v>313662</v>
      </c>
      <c r="AQ178" s="26">
        <f t="shared" si="111"/>
        <v>313662</v>
      </c>
      <c r="AR178" s="69">
        <v>321279</v>
      </c>
      <c r="AS178" s="69">
        <f t="shared" si="126"/>
        <v>313662</v>
      </c>
      <c r="AT178" s="63">
        <v>326444</v>
      </c>
      <c r="AU178" s="26">
        <f t="shared" si="112"/>
        <v>12782</v>
      </c>
      <c r="AV178" s="70" t="str">
        <f t="shared" si="113"/>
        <v>No</v>
      </c>
      <c r="AW178" s="69">
        <f t="shared" si="114"/>
        <v>0</v>
      </c>
      <c r="AX178" s="71">
        <f t="shared" si="115"/>
        <v>326444</v>
      </c>
      <c r="AY178" s="72">
        <f t="shared" si="116"/>
        <v>326444</v>
      </c>
      <c r="AZ178" s="115">
        <f t="shared" si="117"/>
        <v>0</v>
      </c>
      <c r="BA178" s="115"/>
      <c r="BB178" s="115">
        <f t="shared" si="118"/>
        <v>12863.808221200576</v>
      </c>
      <c r="BC178" s="74"/>
      <c r="BD178" s="74"/>
      <c r="BE178" s="74">
        <f t="shared" si="119"/>
        <v>-12782</v>
      </c>
      <c r="BF178" s="74">
        <f t="shared" si="120"/>
        <v>-12782</v>
      </c>
      <c r="BG178" s="74">
        <f t="shared" si="120"/>
        <v>-10955.4522</v>
      </c>
      <c r="BH178" s="74">
        <f t="shared" si="120"/>
        <v>-9129.1783182600047</v>
      </c>
      <c r="BI178" s="74">
        <f t="shared" si="120"/>
        <v>-7303.3426546080154</v>
      </c>
      <c r="BJ178" s="74">
        <f t="shared" si="120"/>
        <v>-5477.5069909560261</v>
      </c>
      <c r="BK178" s="74">
        <f t="shared" si="120"/>
        <v>-3651.8539108703844</v>
      </c>
      <c r="BL178" s="74">
        <f t="shared" si="120"/>
        <v>-1825.9269554351922</v>
      </c>
      <c r="BO178" s="116">
        <f t="shared" si="121"/>
        <v>0</v>
      </c>
      <c r="BP178" s="116">
        <f t="shared" si="121"/>
        <v>-1826.5478000000001</v>
      </c>
      <c r="BQ178" s="116">
        <f t="shared" si="121"/>
        <v>-1826.2738817399998</v>
      </c>
      <c r="BR178" s="116">
        <f t="shared" si="121"/>
        <v>-1825.8356636520011</v>
      </c>
      <c r="BS178" s="116">
        <f t="shared" si="121"/>
        <v>-1825.8356636520039</v>
      </c>
      <c r="BT178" s="116">
        <f t="shared" si="121"/>
        <v>-1825.6530800856435</v>
      </c>
      <c r="BU178" s="116">
        <f t="shared" si="121"/>
        <v>-1825.9269554351922</v>
      </c>
      <c r="BV178" s="116">
        <f t="shared" si="89"/>
        <v>-1825.9269554351922</v>
      </c>
      <c r="BX178" s="74">
        <f t="shared" si="122"/>
        <v>326444</v>
      </c>
      <c r="BY178" s="74">
        <f t="shared" si="123"/>
        <v>324617.4522</v>
      </c>
      <c r="BZ178" s="74">
        <f t="shared" si="123"/>
        <v>322791.17831826</v>
      </c>
      <c r="CA178" s="74">
        <f t="shared" si="123"/>
        <v>320965.34265460802</v>
      </c>
      <c r="CB178" s="74">
        <f t="shared" si="123"/>
        <v>319139.50699095603</v>
      </c>
      <c r="CC178" s="74">
        <f t="shared" si="123"/>
        <v>317313.85391087038</v>
      </c>
      <c r="CD178" s="74">
        <f t="shared" si="123"/>
        <v>315487.92695543519</v>
      </c>
      <c r="CE178" s="74">
        <f t="shared" si="123"/>
        <v>313662</v>
      </c>
      <c r="CG178" s="117">
        <f t="shared" si="124"/>
        <v>326444</v>
      </c>
      <c r="CH178" s="117">
        <f t="shared" si="125"/>
        <v>324617.4522</v>
      </c>
      <c r="CI178" s="117">
        <f t="shared" si="125"/>
        <v>322791.17831826</v>
      </c>
      <c r="CJ178" s="117">
        <f t="shared" si="125"/>
        <v>320965.34265460802</v>
      </c>
      <c r="CK178" s="117">
        <f t="shared" si="125"/>
        <v>319139.50699095603</v>
      </c>
      <c r="CL178" s="117">
        <f t="shared" si="125"/>
        <v>317313.85391087038</v>
      </c>
      <c r="CM178" s="117">
        <f t="shared" si="125"/>
        <v>315487.92695543519</v>
      </c>
      <c r="CN178" s="117">
        <f t="shared" si="125"/>
        <v>313662</v>
      </c>
    </row>
    <row r="179" spans="1:92" x14ac:dyDescent="0.2">
      <c r="A179" s="6" t="s">
        <v>189</v>
      </c>
      <c r="B179" s="6"/>
      <c r="C179" s="40"/>
      <c r="D179" s="40"/>
      <c r="E179" s="40"/>
      <c r="F179" s="2">
        <v>7</v>
      </c>
      <c r="G179">
        <v>0</v>
      </c>
      <c r="H179" s="6">
        <v>153</v>
      </c>
      <c r="I179" s="2" t="s">
        <v>340</v>
      </c>
      <c r="J179" s="60"/>
      <c r="K179" s="123">
        <v>2660.72</v>
      </c>
      <c r="L179"/>
      <c r="M179" s="121">
        <v>1090</v>
      </c>
      <c r="N179" s="64">
        <f t="shared" si="90"/>
        <v>327</v>
      </c>
      <c r="O179" s="64">
        <f t="shared" si="91"/>
        <v>1596.43</v>
      </c>
      <c r="P179" s="64">
        <f t="shared" si="92"/>
        <v>0</v>
      </c>
      <c r="Q179" s="64">
        <f t="shared" si="93"/>
        <v>0</v>
      </c>
      <c r="R179" s="65">
        <f t="shared" si="94"/>
        <v>0.41</v>
      </c>
      <c r="S179" s="65">
        <f t="shared" si="95"/>
        <v>0</v>
      </c>
      <c r="T179" s="64">
        <f t="shared" si="96"/>
        <v>0</v>
      </c>
      <c r="U179" s="64">
        <f t="shared" si="97"/>
        <v>0</v>
      </c>
      <c r="V179" s="124">
        <v>133</v>
      </c>
      <c r="W179" s="64">
        <f t="shared" si="98"/>
        <v>33.25</v>
      </c>
      <c r="X179" s="27">
        <f t="shared" si="99"/>
        <v>327</v>
      </c>
      <c r="Y179" s="11">
        <f t="shared" si="100"/>
        <v>3020.97</v>
      </c>
      <c r="Z179" s="61">
        <v>3764178815.3299999</v>
      </c>
      <c r="AA179" s="63">
        <v>22171</v>
      </c>
      <c r="AB179" s="27">
        <f t="shared" si="101"/>
        <v>169779.39</v>
      </c>
      <c r="AC179" s="10">
        <f t="shared" si="102"/>
        <v>0.61621199999999998</v>
      </c>
      <c r="AD179" s="63">
        <v>97664</v>
      </c>
      <c r="AE179" s="10">
        <f t="shared" si="103"/>
        <v>0.67192099999999999</v>
      </c>
      <c r="AF179" s="10">
        <f t="shared" si="104"/>
        <v>0.36707499999999998</v>
      </c>
      <c r="AG179" s="66">
        <f t="shared" si="105"/>
        <v>0.36707499999999998</v>
      </c>
      <c r="AH179" s="67">
        <f t="shared" si="106"/>
        <v>0</v>
      </c>
      <c r="AI179" s="68">
        <f t="shared" si="107"/>
        <v>0.36707499999999998</v>
      </c>
      <c r="AJ179">
        <v>0</v>
      </c>
      <c r="AK179">
        <v>0</v>
      </c>
      <c r="AL179" s="26">
        <f t="shared" si="108"/>
        <v>0</v>
      </c>
      <c r="AM179">
        <v>0</v>
      </c>
      <c r="AN179">
        <v>0</v>
      </c>
      <c r="AO179" s="26">
        <f t="shared" si="109"/>
        <v>0</v>
      </c>
      <c r="AP179" s="26">
        <f t="shared" si="110"/>
        <v>12780333</v>
      </c>
      <c r="AQ179" s="26">
        <f t="shared" si="111"/>
        <v>12780333</v>
      </c>
      <c r="AR179" s="69">
        <v>11753175</v>
      </c>
      <c r="AS179" s="69">
        <f t="shared" si="126"/>
        <v>12780333</v>
      </c>
      <c r="AT179" s="63">
        <v>12991496</v>
      </c>
      <c r="AU179" s="26">
        <f t="shared" si="112"/>
        <v>211163</v>
      </c>
      <c r="AV179" s="70" t="str">
        <f t="shared" si="113"/>
        <v>No</v>
      </c>
      <c r="AW179" s="69">
        <f t="shared" si="114"/>
        <v>0</v>
      </c>
      <c r="AX179" s="71">
        <f t="shared" si="115"/>
        <v>12991496</v>
      </c>
      <c r="AY179" s="72">
        <f t="shared" si="116"/>
        <v>12991496</v>
      </c>
      <c r="AZ179" s="115">
        <f t="shared" si="117"/>
        <v>0</v>
      </c>
      <c r="BA179" s="115"/>
      <c r="BB179" s="115">
        <f t="shared" si="118"/>
        <v>13085.435239333716</v>
      </c>
      <c r="BC179" s="74"/>
      <c r="BD179" s="74"/>
      <c r="BE179" s="74">
        <f t="shared" si="119"/>
        <v>-211163</v>
      </c>
      <c r="BF179" s="74">
        <f t="shared" si="120"/>
        <v>-211163</v>
      </c>
      <c r="BG179" s="74">
        <f t="shared" si="120"/>
        <v>-180987.80729999952</v>
      </c>
      <c r="BH179" s="74">
        <f t="shared" si="120"/>
        <v>-150817.13982309029</v>
      </c>
      <c r="BI179" s="74">
        <f t="shared" si="120"/>
        <v>-120653.71185847186</v>
      </c>
      <c r="BJ179" s="74">
        <f t="shared" si="120"/>
        <v>-90490.283893853426</v>
      </c>
      <c r="BK179" s="74">
        <f t="shared" si="120"/>
        <v>-60329.872272031382</v>
      </c>
      <c r="BL179" s="74">
        <f t="shared" si="120"/>
        <v>-30164.93613601476</v>
      </c>
      <c r="BO179" s="116">
        <f t="shared" si="121"/>
        <v>0</v>
      </c>
      <c r="BP179" s="116">
        <f t="shared" si="121"/>
        <v>-30175.1927</v>
      </c>
      <c r="BQ179" s="116">
        <f t="shared" si="121"/>
        <v>-30170.667476909919</v>
      </c>
      <c r="BR179" s="116">
        <f t="shared" si="121"/>
        <v>-30163.427964618058</v>
      </c>
      <c r="BS179" s="116">
        <f t="shared" si="121"/>
        <v>-30163.427964617964</v>
      </c>
      <c r="BT179" s="116">
        <f t="shared" si="121"/>
        <v>-30160.411621821346</v>
      </c>
      <c r="BU179" s="116">
        <f t="shared" si="121"/>
        <v>-30164.936136015691</v>
      </c>
      <c r="BV179" s="116">
        <f t="shared" si="89"/>
        <v>-30164.93613601476</v>
      </c>
      <c r="BX179" s="74">
        <f t="shared" si="122"/>
        <v>12991496</v>
      </c>
      <c r="BY179" s="74">
        <f t="shared" si="123"/>
        <v>12961320.8073</v>
      </c>
      <c r="BZ179" s="74">
        <f t="shared" si="123"/>
        <v>12931150.13982309</v>
      </c>
      <c r="CA179" s="74">
        <f t="shared" si="123"/>
        <v>12900986.711858472</v>
      </c>
      <c r="CB179" s="74">
        <f t="shared" si="123"/>
        <v>12870823.283893853</v>
      </c>
      <c r="CC179" s="74">
        <f t="shared" si="123"/>
        <v>12840662.872272031</v>
      </c>
      <c r="CD179" s="74">
        <f t="shared" si="123"/>
        <v>12810497.936136015</v>
      </c>
      <c r="CE179" s="74">
        <f t="shared" si="123"/>
        <v>12780333</v>
      </c>
      <c r="CG179" s="117">
        <f t="shared" si="124"/>
        <v>12991496</v>
      </c>
      <c r="CH179" s="117">
        <f t="shared" si="125"/>
        <v>12961320.8073</v>
      </c>
      <c r="CI179" s="117">
        <f t="shared" si="125"/>
        <v>12931150.13982309</v>
      </c>
      <c r="CJ179" s="117">
        <f t="shared" si="125"/>
        <v>12900986.711858472</v>
      </c>
      <c r="CK179" s="117">
        <f t="shared" si="125"/>
        <v>12870823.283893853</v>
      </c>
      <c r="CL179" s="117">
        <f t="shared" si="125"/>
        <v>12840662.872272031</v>
      </c>
      <c r="CM179" s="117">
        <f t="shared" si="125"/>
        <v>12810497.936136015</v>
      </c>
      <c r="CN179" s="117">
        <f t="shared" si="125"/>
        <v>12780333</v>
      </c>
    </row>
    <row r="180" spans="1:92" x14ac:dyDescent="0.2">
      <c r="A180" s="6" t="s">
        <v>183</v>
      </c>
      <c r="B180" s="6"/>
      <c r="C180" s="40"/>
      <c r="D180" s="40"/>
      <c r="E180" s="40"/>
      <c r="F180" s="2">
        <v>2</v>
      </c>
      <c r="G180">
        <v>0</v>
      </c>
      <c r="H180" s="6">
        <v>154</v>
      </c>
      <c r="I180" s="2" t="s">
        <v>341</v>
      </c>
      <c r="J180" s="60"/>
      <c r="K180" s="123">
        <v>600.66</v>
      </c>
      <c r="L180"/>
      <c r="M180" s="121">
        <v>243</v>
      </c>
      <c r="N180" s="64">
        <f t="shared" si="90"/>
        <v>72.900000000000006</v>
      </c>
      <c r="O180" s="64">
        <f t="shared" si="91"/>
        <v>360.4</v>
      </c>
      <c r="P180" s="64">
        <f t="shared" si="92"/>
        <v>0</v>
      </c>
      <c r="Q180" s="64">
        <f t="shared" si="93"/>
        <v>0</v>
      </c>
      <c r="R180" s="65">
        <f t="shared" si="94"/>
        <v>0.4</v>
      </c>
      <c r="S180" s="65">
        <f t="shared" si="95"/>
        <v>0</v>
      </c>
      <c r="T180" s="64">
        <f t="shared" si="96"/>
        <v>0</v>
      </c>
      <c r="U180" s="64">
        <f t="shared" si="97"/>
        <v>0</v>
      </c>
      <c r="V180" s="124">
        <v>95</v>
      </c>
      <c r="W180" s="64">
        <f t="shared" si="98"/>
        <v>23.75</v>
      </c>
      <c r="X180" s="27">
        <f t="shared" si="99"/>
        <v>72.900000000000006</v>
      </c>
      <c r="Y180" s="11">
        <f t="shared" si="100"/>
        <v>697.31</v>
      </c>
      <c r="Z180" s="61">
        <v>2430457125.6700001</v>
      </c>
      <c r="AA180" s="63">
        <v>6832</v>
      </c>
      <c r="AB180" s="27">
        <f t="shared" si="101"/>
        <v>355746.07</v>
      </c>
      <c r="AC180" s="10">
        <f t="shared" si="102"/>
        <v>1.2911760000000001</v>
      </c>
      <c r="AD180" s="63">
        <v>76172</v>
      </c>
      <c r="AE180" s="10">
        <f t="shared" si="103"/>
        <v>0.52405800000000002</v>
      </c>
      <c r="AF180" s="10">
        <f t="shared" si="104"/>
        <v>-6.1040999999999998E-2</v>
      </c>
      <c r="AG180" s="66">
        <f t="shared" si="105"/>
        <v>0.01</v>
      </c>
      <c r="AH180" s="67">
        <f t="shared" si="106"/>
        <v>0</v>
      </c>
      <c r="AI180" s="68">
        <f t="shared" si="107"/>
        <v>0.01</v>
      </c>
      <c r="AJ180">
        <v>0</v>
      </c>
      <c r="AK180">
        <v>0</v>
      </c>
      <c r="AL180" s="26">
        <f t="shared" si="108"/>
        <v>0</v>
      </c>
      <c r="AM180">
        <v>0</v>
      </c>
      <c r="AN180">
        <v>0</v>
      </c>
      <c r="AO180" s="26">
        <f t="shared" si="109"/>
        <v>0</v>
      </c>
      <c r="AP180" s="26">
        <f t="shared" si="110"/>
        <v>80365</v>
      </c>
      <c r="AQ180" s="26">
        <f t="shared" si="111"/>
        <v>80365</v>
      </c>
      <c r="AR180" s="69">
        <v>70393</v>
      </c>
      <c r="AS180" s="69">
        <f t="shared" si="126"/>
        <v>80365</v>
      </c>
      <c r="AT180" s="63">
        <v>80365</v>
      </c>
      <c r="AU180" s="26">
        <f t="shared" si="112"/>
        <v>0</v>
      </c>
      <c r="AV180" s="70" t="str">
        <f t="shared" si="113"/>
        <v>No</v>
      </c>
      <c r="AW180" s="69">
        <f t="shared" si="114"/>
        <v>0</v>
      </c>
      <c r="AX180" s="71">
        <f t="shared" si="115"/>
        <v>80365</v>
      </c>
      <c r="AY180" s="72">
        <f t="shared" si="116"/>
        <v>80365</v>
      </c>
      <c r="AZ180" s="115">
        <f t="shared" si="117"/>
        <v>0</v>
      </c>
      <c r="BA180" s="115"/>
      <c r="BB180" s="115">
        <f t="shared" si="118"/>
        <v>13379.44552658742</v>
      </c>
      <c r="BC180" s="74"/>
      <c r="BD180" s="74"/>
      <c r="BE180" s="74">
        <f t="shared" si="119"/>
        <v>0</v>
      </c>
      <c r="BF180" s="74">
        <f t="shared" si="120"/>
        <v>0</v>
      </c>
      <c r="BG180" s="74">
        <f t="shared" si="120"/>
        <v>0</v>
      </c>
      <c r="BH180" s="74">
        <f t="shared" si="120"/>
        <v>0</v>
      </c>
      <c r="BI180" s="74">
        <f t="shared" si="120"/>
        <v>0</v>
      </c>
      <c r="BJ180" s="74">
        <f t="shared" si="120"/>
        <v>0</v>
      </c>
      <c r="BK180" s="74">
        <f t="shared" si="120"/>
        <v>0</v>
      </c>
      <c r="BL180" s="74">
        <f t="shared" si="120"/>
        <v>0</v>
      </c>
      <c r="BO180" s="116">
        <f t="shared" si="121"/>
        <v>0</v>
      </c>
      <c r="BP180" s="116">
        <f t="shared" si="121"/>
        <v>0</v>
      </c>
      <c r="BQ180" s="116">
        <f t="shared" si="121"/>
        <v>0</v>
      </c>
      <c r="BR180" s="116">
        <f t="shared" si="121"/>
        <v>0</v>
      </c>
      <c r="BS180" s="116">
        <f t="shared" si="121"/>
        <v>0</v>
      </c>
      <c r="BT180" s="116">
        <f t="shared" si="121"/>
        <v>0</v>
      </c>
      <c r="BU180" s="116">
        <f t="shared" si="121"/>
        <v>0</v>
      </c>
      <c r="BV180" s="116">
        <f t="shared" si="89"/>
        <v>0</v>
      </c>
      <c r="BX180" s="74">
        <f t="shared" si="122"/>
        <v>80365</v>
      </c>
      <c r="BY180" s="74">
        <f t="shared" si="123"/>
        <v>80365</v>
      </c>
      <c r="BZ180" s="74">
        <f t="shared" si="123"/>
        <v>80365</v>
      </c>
      <c r="CA180" s="74">
        <f t="shared" si="123"/>
        <v>80365</v>
      </c>
      <c r="CB180" s="74">
        <f t="shared" si="123"/>
        <v>80365</v>
      </c>
      <c r="CC180" s="74">
        <f t="shared" si="123"/>
        <v>80365</v>
      </c>
      <c r="CD180" s="74">
        <f t="shared" si="123"/>
        <v>80365</v>
      </c>
      <c r="CE180" s="74">
        <f t="shared" si="123"/>
        <v>80365</v>
      </c>
      <c r="CG180" s="117">
        <f t="shared" si="124"/>
        <v>80365</v>
      </c>
      <c r="CH180" s="117">
        <f t="shared" si="125"/>
        <v>80365</v>
      </c>
      <c r="CI180" s="117">
        <f t="shared" si="125"/>
        <v>80365</v>
      </c>
      <c r="CJ180" s="117">
        <f t="shared" si="125"/>
        <v>80365</v>
      </c>
      <c r="CK180" s="117">
        <f t="shared" si="125"/>
        <v>80365</v>
      </c>
      <c r="CL180" s="117">
        <f t="shared" si="125"/>
        <v>80365</v>
      </c>
      <c r="CM180" s="117">
        <f t="shared" si="125"/>
        <v>80365</v>
      </c>
      <c r="CN180" s="117">
        <f t="shared" si="125"/>
        <v>80365</v>
      </c>
    </row>
    <row r="181" spans="1:92" x14ac:dyDescent="0.2">
      <c r="A181" s="6" t="s">
        <v>185</v>
      </c>
      <c r="B181" s="6"/>
      <c r="C181" s="40"/>
      <c r="D181" s="40"/>
      <c r="E181" s="40"/>
      <c r="F181" s="2">
        <v>7</v>
      </c>
      <c r="G181">
        <v>0</v>
      </c>
      <c r="H181" s="6">
        <v>155</v>
      </c>
      <c r="I181" s="2" t="s">
        <v>342</v>
      </c>
      <c r="J181" s="60"/>
      <c r="K181" s="123">
        <v>9323.98</v>
      </c>
      <c r="L181"/>
      <c r="M181" s="121">
        <v>2518</v>
      </c>
      <c r="N181" s="64">
        <f t="shared" si="90"/>
        <v>755.4</v>
      </c>
      <c r="O181" s="64">
        <f t="shared" si="91"/>
        <v>5594.39</v>
      </c>
      <c r="P181" s="64">
        <f t="shared" si="92"/>
        <v>0</v>
      </c>
      <c r="Q181" s="64">
        <f t="shared" si="93"/>
        <v>0</v>
      </c>
      <c r="R181" s="65">
        <f t="shared" si="94"/>
        <v>0.27</v>
      </c>
      <c r="S181" s="65">
        <f t="shared" si="95"/>
        <v>0</v>
      </c>
      <c r="T181" s="64">
        <f t="shared" si="96"/>
        <v>0</v>
      </c>
      <c r="U181" s="64">
        <f t="shared" si="97"/>
        <v>0</v>
      </c>
      <c r="V181" s="124">
        <v>797</v>
      </c>
      <c r="W181" s="64">
        <f t="shared" si="98"/>
        <v>199.25</v>
      </c>
      <c r="X181" s="27">
        <f t="shared" si="99"/>
        <v>755.4</v>
      </c>
      <c r="Y181" s="11">
        <f t="shared" si="100"/>
        <v>10278.629999999999</v>
      </c>
      <c r="Z181" s="61">
        <v>13242419567.33</v>
      </c>
      <c r="AA181" s="63">
        <v>63809</v>
      </c>
      <c r="AB181" s="27">
        <f t="shared" si="101"/>
        <v>207532.16</v>
      </c>
      <c r="AC181" s="10">
        <f t="shared" si="102"/>
        <v>0.75323600000000002</v>
      </c>
      <c r="AD181" s="63">
        <v>125616</v>
      </c>
      <c r="AE181" s="10">
        <f t="shared" si="103"/>
        <v>0.864228</v>
      </c>
      <c r="AF181" s="10">
        <f t="shared" si="104"/>
        <v>0.21346599999999999</v>
      </c>
      <c r="AG181" s="66">
        <f t="shared" si="105"/>
        <v>0.21346599999999999</v>
      </c>
      <c r="AH181" s="67">
        <f t="shared" si="106"/>
        <v>0</v>
      </c>
      <c r="AI181" s="68">
        <f t="shared" si="107"/>
        <v>0.21346599999999999</v>
      </c>
      <c r="AJ181">
        <v>0</v>
      </c>
      <c r="AK181">
        <v>0</v>
      </c>
      <c r="AL181" s="26">
        <f t="shared" si="108"/>
        <v>0</v>
      </c>
      <c r="AM181">
        <v>0</v>
      </c>
      <c r="AN181">
        <v>0</v>
      </c>
      <c r="AO181" s="26">
        <f t="shared" si="109"/>
        <v>0</v>
      </c>
      <c r="AP181" s="26">
        <f t="shared" si="110"/>
        <v>25287441</v>
      </c>
      <c r="AQ181" s="26">
        <f t="shared" si="111"/>
        <v>25287441</v>
      </c>
      <c r="AR181" s="69">
        <v>20961352</v>
      </c>
      <c r="AS181" s="69">
        <f t="shared" si="126"/>
        <v>25287441</v>
      </c>
      <c r="AT181" s="63">
        <v>25567009</v>
      </c>
      <c r="AU181" s="26">
        <f t="shared" si="112"/>
        <v>279568</v>
      </c>
      <c r="AV181" s="70" t="str">
        <f t="shared" si="113"/>
        <v>No</v>
      </c>
      <c r="AW181" s="69">
        <f t="shared" si="114"/>
        <v>0</v>
      </c>
      <c r="AX181" s="71">
        <f t="shared" si="115"/>
        <v>25567009</v>
      </c>
      <c r="AY181" s="72">
        <f t="shared" si="116"/>
        <v>25567009</v>
      </c>
      <c r="AZ181" s="115">
        <f t="shared" si="117"/>
        <v>0</v>
      </c>
      <c r="BA181" s="115"/>
      <c r="BB181" s="115">
        <f t="shared" si="118"/>
        <v>12705.004810177626</v>
      </c>
      <c r="BC181" s="74"/>
      <c r="BD181" s="74"/>
      <c r="BE181" s="74">
        <f t="shared" si="119"/>
        <v>-279568</v>
      </c>
      <c r="BF181" s="74">
        <f t="shared" si="120"/>
        <v>-279568</v>
      </c>
      <c r="BG181" s="74">
        <f t="shared" si="120"/>
        <v>-239617.73279999942</v>
      </c>
      <c r="BH181" s="74">
        <f t="shared" si="120"/>
        <v>-199673.45674223825</v>
      </c>
      <c r="BI181" s="74">
        <f t="shared" si="120"/>
        <v>-159738.76539378986</v>
      </c>
      <c r="BJ181" s="74">
        <f t="shared" si="120"/>
        <v>-119804.07404534146</v>
      </c>
      <c r="BK181" s="74">
        <f t="shared" si="120"/>
        <v>-79873.376166030765</v>
      </c>
      <c r="BL181" s="74">
        <f t="shared" si="120"/>
        <v>-39936.688083015382</v>
      </c>
      <c r="BO181" s="116">
        <f t="shared" si="121"/>
        <v>0</v>
      </c>
      <c r="BP181" s="116">
        <f t="shared" si="121"/>
        <v>-39950.267200000002</v>
      </c>
      <c r="BQ181" s="116">
        <f t="shared" si="121"/>
        <v>-39944.276057759897</v>
      </c>
      <c r="BR181" s="116">
        <f t="shared" si="121"/>
        <v>-39934.691348447654</v>
      </c>
      <c r="BS181" s="116">
        <f t="shared" si="121"/>
        <v>-39934.691348447464</v>
      </c>
      <c r="BT181" s="116">
        <f t="shared" si="121"/>
        <v>-39930.697879312305</v>
      </c>
      <c r="BU181" s="116">
        <f t="shared" si="121"/>
        <v>-39936.688083015382</v>
      </c>
      <c r="BV181" s="116">
        <f t="shared" si="89"/>
        <v>-39936.688083015382</v>
      </c>
      <c r="BX181" s="74">
        <f t="shared" si="122"/>
        <v>25567009</v>
      </c>
      <c r="BY181" s="74">
        <f t="shared" si="123"/>
        <v>25527058.732799999</v>
      </c>
      <c r="BZ181" s="74">
        <f t="shared" si="123"/>
        <v>25487114.456742238</v>
      </c>
      <c r="CA181" s="74">
        <f t="shared" si="123"/>
        <v>25447179.76539379</v>
      </c>
      <c r="CB181" s="74">
        <f t="shared" si="123"/>
        <v>25407245.074045341</v>
      </c>
      <c r="CC181" s="74">
        <f t="shared" si="123"/>
        <v>25367314.376166031</v>
      </c>
      <c r="CD181" s="74">
        <f t="shared" si="123"/>
        <v>25327377.688083015</v>
      </c>
      <c r="CE181" s="74">
        <f t="shared" si="123"/>
        <v>25287441</v>
      </c>
      <c r="CG181" s="117">
        <f t="shared" si="124"/>
        <v>25567009</v>
      </c>
      <c r="CH181" s="117">
        <f t="shared" si="125"/>
        <v>25527058.732799999</v>
      </c>
      <c r="CI181" s="117">
        <f t="shared" si="125"/>
        <v>25487114.456742238</v>
      </c>
      <c r="CJ181" s="117">
        <f t="shared" si="125"/>
        <v>25447179.76539379</v>
      </c>
      <c r="CK181" s="117">
        <f t="shared" si="125"/>
        <v>25407245.074045341</v>
      </c>
      <c r="CL181" s="117">
        <f t="shared" si="125"/>
        <v>25367314.376166031</v>
      </c>
      <c r="CM181" s="117">
        <f t="shared" si="125"/>
        <v>25327377.688083015</v>
      </c>
      <c r="CN181" s="117">
        <f t="shared" si="125"/>
        <v>25287441</v>
      </c>
    </row>
    <row r="182" spans="1:92" x14ac:dyDescent="0.2">
      <c r="A182" s="6" t="s">
        <v>181</v>
      </c>
      <c r="B182" s="6"/>
      <c r="C182" s="40">
        <v>1</v>
      </c>
      <c r="D182" s="40">
        <v>1</v>
      </c>
      <c r="E182" s="40"/>
      <c r="F182" s="2">
        <v>10</v>
      </c>
      <c r="G182">
        <v>12</v>
      </c>
      <c r="H182" s="6">
        <v>156</v>
      </c>
      <c r="I182" s="2" t="s">
        <v>343</v>
      </c>
      <c r="J182" s="60"/>
      <c r="K182" s="123">
        <v>6874.5</v>
      </c>
      <c r="L182"/>
      <c r="M182" s="121">
        <v>4030</v>
      </c>
      <c r="N182" s="64">
        <f t="shared" si="90"/>
        <v>1209</v>
      </c>
      <c r="O182" s="64">
        <f t="shared" si="91"/>
        <v>4124.7</v>
      </c>
      <c r="P182" s="64">
        <f t="shared" si="92"/>
        <v>0</v>
      </c>
      <c r="Q182" s="64">
        <f t="shared" si="93"/>
        <v>0</v>
      </c>
      <c r="R182" s="65">
        <f t="shared" si="94"/>
        <v>0.59</v>
      </c>
      <c r="S182" s="65">
        <f t="shared" si="95"/>
        <v>0</v>
      </c>
      <c r="T182" s="64">
        <f t="shared" si="96"/>
        <v>0</v>
      </c>
      <c r="U182" s="64">
        <f t="shared" si="97"/>
        <v>0</v>
      </c>
      <c r="V182" s="124">
        <v>1488</v>
      </c>
      <c r="W182" s="64">
        <f t="shared" si="98"/>
        <v>372</v>
      </c>
      <c r="X182" s="27">
        <f t="shared" si="99"/>
        <v>1209</v>
      </c>
      <c r="Y182" s="11">
        <f t="shared" si="100"/>
        <v>8455.5</v>
      </c>
      <c r="Z182" s="61">
        <v>6479282249</v>
      </c>
      <c r="AA182" s="63">
        <v>55147</v>
      </c>
      <c r="AB182" s="27">
        <f t="shared" si="101"/>
        <v>117491.11</v>
      </c>
      <c r="AC182" s="10">
        <f t="shared" si="102"/>
        <v>0.42643300000000001</v>
      </c>
      <c r="AD182" s="63">
        <v>73566</v>
      </c>
      <c r="AE182" s="10">
        <f t="shared" si="103"/>
        <v>0.50612800000000002</v>
      </c>
      <c r="AF182" s="10">
        <f t="shared" si="104"/>
        <v>0.54965900000000001</v>
      </c>
      <c r="AG182" s="66">
        <f t="shared" si="105"/>
        <v>0.54965900000000001</v>
      </c>
      <c r="AH182" s="67">
        <f t="shared" si="106"/>
        <v>0.04</v>
      </c>
      <c r="AI182" s="68">
        <f t="shared" si="107"/>
        <v>0.58965900000000004</v>
      </c>
      <c r="AJ182">
        <v>0</v>
      </c>
      <c r="AK182">
        <v>0</v>
      </c>
      <c r="AL182" s="26">
        <f t="shared" si="108"/>
        <v>0</v>
      </c>
      <c r="AM182">
        <v>0</v>
      </c>
      <c r="AN182">
        <v>0</v>
      </c>
      <c r="AO182" s="26">
        <f t="shared" si="109"/>
        <v>0</v>
      </c>
      <c r="AP182" s="26">
        <f t="shared" si="110"/>
        <v>57462056</v>
      </c>
      <c r="AQ182" s="26">
        <f t="shared" si="111"/>
        <v>57462056</v>
      </c>
      <c r="AR182" s="69">
        <v>45140487</v>
      </c>
      <c r="AS182" s="69">
        <f t="shared" si="126"/>
        <v>59004684</v>
      </c>
      <c r="AT182" s="63">
        <v>59004684</v>
      </c>
      <c r="AU182" s="26">
        <f t="shared" si="112"/>
        <v>1542628</v>
      </c>
      <c r="AV182" s="70" t="str">
        <f t="shared" si="113"/>
        <v>No</v>
      </c>
      <c r="AW182" s="69">
        <f t="shared" si="114"/>
        <v>0</v>
      </c>
      <c r="AX182" s="71">
        <f t="shared" si="115"/>
        <v>59004684</v>
      </c>
      <c r="AY182" s="72">
        <f t="shared" si="116"/>
        <v>59004684</v>
      </c>
      <c r="AZ182" s="115">
        <f t="shared" si="117"/>
        <v>0</v>
      </c>
      <c r="BA182" s="115"/>
      <c r="BB182" s="115">
        <f t="shared" si="118"/>
        <v>14175.52367444905</v>
      </c>
      <c r="BC182" s="74"/>
      <c r="BD182" s="74"/>
      <c r="BE182" s="74">
        <f t="shared" si="119"/>
        <v>-1542628</v>
      </c>
      <c r="BF182" s="74">
        <f t="shared" si="120"/>
        <v>-1542628</v>
      </c>
      <c r="BG182" s="74">
        <f t="shared" si="120"/>
        <v>-1542628</v>
      </c>
      <c r="BH182" s="74">
        <f t="shared" si="120"/>
        <v>-1542628</v>
      </c>
      <c r="BI182" s="74">
        <f t="shared" si="120"/>
        <v>-1542628</v>
      </c>
      <c r="BJ182" s="74">
        <f t="shared" si="120"/>
        <v>-1542628</v>
      </c>
      <c r="BK182" s="74">
        <f t="shared" si="120"/>
        <v>-1542628</v>
      </c>
      <c r="BL182" s="74">
        <f t="shared" si="120"/>
        <v>-1542628</v>
      </c>
      <c r="BO182" s="116">
        <f t="shared" si="121"/>
        <v>0</v>
      </c>
      <c r="BP182" s="116">
        <f t="shared" si="121"/>
        <v>-220441.54120000001</v>
      </c>
      <c r="BQ182" s="116">
        <f t="shared" si="121"/>
        <v>-257156.08759999997</v>
      </c>
      <c r="BR182" s="116">
        <f t="shared" si="121"/>
        <v>-308525.60000000003</v>
      </c>
      <c r="BS182" s="116">
        <f t="shared" si="121"/>
        <v>-385657</v>
      </c>
      <c r="BT182" s="116">
        <f t="shared" si="121"/>
        <v>-514157.91239999997</v>
      </c>
      <c r="BU182" s="116">
        <f t="shared" si="121"/>
        <v>-771314</v>
      </c>
      <c r="BV182" s="116">
        <f t="shared" si="89"/>
        <v>-1542628</v>
      </c>
      <c r="BX182" s="74">
        <f t="shared" si="122"/>
        <v>59004684</v>
      </c>
      <c r="BY182" s="74">
        <f t="shared" si="123"/>
        <v>58784242.458800003</v>
      </c>
      <c r="BZ182" s="74">
        <f t="shared" si="123"/>
        <v>58747527.9124</v>
      </c>
      <c r="CA182" s="74">
        <f t="shared" si="123"/>
        <v>58696158.399999999</v>
      </c>
      <c r="CB182" s="74">
        <f t="shared" si="123"/>
        <v>58619027</v>
      </c>
      <c r="CC182" s="74">
        <f t="shared" si="123"/>
        <v>58490526.0876</v>
      </c>
      <c r="CD182" s="74">
        <f t="shared" si="123"/>
        <v>58233370</v>
      </c>
      <c r="CE182" s="74">
        <f t="shared" si="123"/>
        <v>57462056</v>
      </c>
      <c r="CG182" s="117">
        <f t="shared" si="124"/>
        <v>59004684</v>
      </c>
      <c r="CH182" s="117">
        <f t="shared" si="125"/>
        <v>59004684</v>
      </c>
      <c r="CI182" s="117">
        <f t="shared" si="125"/>
        <v>59004684</v>
      </c>
      <c r="CJ182" s="117">
        <f t="shared" si="125"/>
        <v>59004684</v>
      </c>
      <c r="CK182" s="117">
        <f t="shared" si="125"/>
        <v>59004684</v>
      </c>
      <c r="CL182" s="117">
        <f t="shared" si="125"/>
        <v>59004684</v>
      </c>
      <c r="CM182" s="117">
        <f t="shared" si="125"/>
        <v>59004684</v>
      </c>
      <c r="CN182" s="117">
        <f t="shared" si="125"/>
        <v>59004684</v>
      </c>
    </row>
    <row r="183" spans="1:92" x14ac:dyDescent="0.2">
      <c r="A183" s="6" t="s">
        <v>221</v>
      </c>
      <c r="B183" s="6"/>
      <c r="C183" s="40"/>
      <c r="D183" s="40"/>
      <c r="E183" s="40"/>
      <c r="F183" s="2">
        <v>1</v>
      </c>
      <c r="G183">
        <v>0</v>
      </c>
      <c r="H183" s="6">
        <v>157</v>
      </c>
      <c r="I183" s="2" t="s">
        <v>344</v>
      </c>
      <c r="J183" s="60"/>
      <c r="K183" s="123">
        <v>2052.1999999999998</v>
      </c>
      <c r="L183"/>
      <c r="M183" s="121">
        <v>37</v>
      </c>
      <c r="N183" s="64">
        <f t="shared" si="90"/>
        <v>11.1</v>
      </c>
      <c r="O183" s="64">
        <f t="shared" si="91"/>
        <v>1231.32</v>
      </c>
      <c r="P183" s="64">
        <f t="shared" si="92"/>
        <v>0</v>
      </c>
      <c r="Q183" s="64">
        <f t="shared" si="93"/>
        <v>0</v>
      </c>
      <c r="R183" s="65">
        <f t="shared" si="94"/>
        <v>0.02</v>
      </c>
      <c r="S183" s="65">
        <f t="shared" si="95"/>
        <v>0</v>
      </c>
      <c r="T183" s="64">
        <f t="shared" si="96"/>
        <v>0</v>
      </c>
      <c r="U183" s="64">
        <f t="shared" si="97"/>
        <v>0</v>
      </c>
      <c r="V183" s="124">
        <v>27</v>
      </c>
      <c r="W183" s="64">
        <f t="shared" si="98"/>
        <v>6.75</v>
      </c>
      <c r="X183" s="27">
        <f t="shared" si="99"/>
        <v>11.1</v>
      </c>
      <c r="Y183" s="11">
        <f t="shared" si="100"/>
        <v>2070.0499999999997</v>
      </c>
      <c r="Z183" s="61">
        <v>4606182583.3299999</v>
      </c>
      <c r="AA183" s="63">
        <v>10335</v>
      </c>
      <c r="AB183" s="27">
        <f t="shared" si="101"/>
        <v>445687.72</v>
      </c>
      <c r="AC183" s="10">
        <f t="shared" si="102"/>
        <v>1.6176189999999999</v>
      </c>
      <c r="AD183" s="63">
        <v>250000</v>
      </c>
      <c r="AE183" s="10">
        <f t="shared" si="103"/>
        <v>1.719981</v>
      </c>
      <c r="AF183" s="10">
        <f t="shared" si="104"/>
        <v>-0.64832800000000002</v>
      </c>
      <c r="AG183" s="66">
        <f t="shared" si="105"/>
        <v>0.01</v>
      </c>
      <c r="AH183" s="67">
        <f t="shared" si="106"/>
        <v>0</v>
      </c>
      <c r="AI183" s="68">
        <f t="shared" si="107"/>
        <v>0.01</v>
      </c>
      <c r="AJ183">
        <v>0</v>
      </c>
      <c r="AK183">
        <v>0</v>
      </c>
      <c r="AL183" s="26">
        <f t="shared" si="108"/>
        <v>0</v>
      </c>
      <c r="AM183">
        <v>0</v>
      </c>
      <c r="AN183">
        <v>0</v>
      </c>
      <c r="AO183" s="26">
        <f t="shared" si="109"/>
        <v>0</v>
      </c>
      <c r="AP183" s="26">
        <f t="shared" si="110"/>
        <v>238573</v>
      </c>
      <c r="AQ183" s="26">
        <f t="shared" si="111"/>
        <v>238573</v>
      </c>
      <c r="AR183" s="69">
        <v>263431</v>
      </c>
      <c r="AS183" s="69">
        <f t="shared" si="126"/>
        <v>238573</v>
      </c>
      <c r="AT183" s="63">
        <v>263792</v>
      </c>
      <c r="AU183" s="26">
        <f t="shared" si="112"/>
        <v>25219</v>
      </c>
      <c r="AV183" s="70" t="str">
        <f t="shared" si="113"/>
        <v>No</v>
      </c>
      <c r="AW183" s="69">
        <f t="shared" si="114"/>
        <v>0</v>
      </c>
      <c r="AX183" s="71">
        <f t="shared" si="115"/>
        <v>263792</v>
      </c>
      <c r="AY183" s="72">
        <f t="shared" si="116"/>
        <v>263792</v>
      </c>
      <c r="AZ183" s="115">
        <f t="shared" si="117"/>
        <v>0</v>
      </c>
      <c r="BA183" s="115"/>
      <c r="BB183" s="115">
        <f t="shared" si="118"/>
        <v>11625.244250073092</v>
      </c>
      <c r="BC183" s="74"/>
      <c r="BD183" s="74"/>
      <c r="BE183" s="74">
        <f t="shared" si="119"/>
        <v>-25219</v>
      </c>
      <c r="BF183" s="74">
        <f t="shared" si="120"/>
        <v>-25219</v>
      </c>
      <c r="BG183" s="74">
        <f t="shared" si="120"/>
        <v>-21615.204900000012</v>
      </c>
      <c r="BH183" s="74">
        <f t="shared" si="120"/>
        <v>-18011.950243170024</v>
      </c>
      <c r="BI183" s="74">
        <f t="shared" si="120"/>
        <v>-14409.560194536025</v>
      </c>
      <c r="BJ183" s="74">
        <f t="shared" si="120"/>
        <v>-10807.170145902026</v>
      </c>
      <c r="BK183" s="74">
        <f t="shared" si="120"/>
        <v>-7205.1403362728888</v>
      </c>
      <c r="BL183" s="74">
        <f t="shared" si="120"/>
        <v>-3602.5701681364444</v>
      </c>
      <c r="BO183" s="116">
        <f t="shared" si="121"/>
        <v>0</v>
      </c>
      <c r="BP183" s="116">
        <f t="shared" si="121"/>
        <v>-3603.7950999999998</v>
      </c>
      <c r="BQ183" s="116">
        <f t="shared" si="121"/>
        <v>-3603.2546568300017</v>
      </c>
      <c r="BR183" s="116">
        <f t="shared" si="121"/>
        <v>-3602.3900486340049</v>
      </c>
      <c r="BS183" s="116">
        <f t="shared" si="121"/>
        <v>-3602.3900486340062</v>
      </c>
      <c r="BT183" s="116">
        <f t="shared" si="121"/>
        <v>-3602.0298096291449</v>
      </c>
      <c r="BU183" s="116">
        <f t="shared" si="121"/>
        <v>-3602.5701681364444</v>
      </c>
      <c r="BV183" s="116">
        <f t="shared" si="89"/>
        <v>-3602.5701681364444</v>
      </c>
      <c r="BX183" s="74">
        <f t="shared" si="122"/>
        <v>263792</v>
      </c>
      <c r="BY183" s="74">
        <f t="shared" si="123"/>
        <v>260188.20490000001</v>
      </c>
      <c r="BZ183" s="74">
        <f t="shared" si="123"/>
        <v>256584.95024317002</v>
      </c>
      <c r="CA183" s="74">
        <f t="shared" si="123"/>
        <v>252982.56019453602</v>
      </c>
      <c r="CB183" s="74">
        <f t="shared" si="123"/>
        <v>249380.17014590203</v>
      </c>
      <c r="CC183" s="74">
        <f t="shared" si="123"/>
        <v>245778.14033627289</v>
      </c>
      <c r="CD183" s="74">
        <f t="shared" si="123"/>
        <v>242175.57016813644</v>
      </c>
      <c r="CE183" s="74">
        <f t="shared" si="123"/>
        <v>238573</v>
      </c>
      <c r="CG183" s="117">
        <f t="shared" si="124"/>
        <v>263792</v>
      </c>
      <c r="CH183" s="117">
        <f t="shared" si="125"/>
        <v>260188.20490000001</v>
      </c>
      <c r="CI183" s="117">
        <f t="shared" si="125"/>
        <v>256584.95024317002</v>
      </c>
      <c r="CJ183" s="117">
        <f t="shared" si="125"/>
        <v>252982.56019453602</v>
      </c>
      <c r="CK183" s="117">
        <f t="shared" si="125"/>
        <v>249380.17014590203</v>
      </c>
      <c r="CL183" s="117">
        <f t="shared" si="125"/>
        <v>245778.14033627289</v>
      </c>
      <c r="CM183" s="117">
        <f t="shared" si="125"/>
        <v>242175.57016813644</v>
      </c>
      <c r="CN183" s="117">
        <f t="shared" si="125"/>
        <v>238573</v>
      </c>
    </row>
    <row r="184" spans="1:92" x14ac:dyDescent="0.2">
      <c r="A184" s="6" t="s">
        <v>221</v>
      </c>
      <c r="B184" s="6"/>
      <c r="C184" s="40"/>
      <c r="D184" s="40"/>
      <c r="E184" s="40"/>
      <c r="F184" s="2">
        <v>1</v>
      </c>
      <c r="G184">
        <v>0</v>
      </c>
      <c r="H184" s="6">
        <v>158</v>
      </c>
      <c r="I184" s="2" t="s">
        <v>345</v>
      </c>
      <c r="J184" s="60"/>
      <c r="K184" s="123">
        <v>5247.86</v>
      </c>
      <c r="L184"/>
      <c r="M184" s="121">
        <v>124</v>
      </c>
      <c r="N184" s="64">
        <f t="shared" si="90"/>
        <v>37.200000000000003</v>
      </c>
      <c r="O184" s="64">
        <f t="shared" si="91"/>
        <v>3148.72</v>
      </c>
      <c r="P184" s="64">
        <f t="shared" si="92"/>
        <v>0</v>
      </c>
      <c r="Q184" s="64">
        <f t="shared" si="93"/>
        <v>0</v>
      </c>
      <c r="R184" s="65">
        <f t="shared" si="94"/>
        <v>0.02</v>
      </c>
      <c r="S184" s="65">
        <f t="shared" si="95"/>
        <v>0</v>
      </c>
      <c r="T184" s="64">
        <f t="shared" si="96"/>
        <v>0</v>
      </c>
      <c r="U184" s="64">
        <f t="shared" si="97"/>
        <v>0</v>
      </c>
      <c r="V184" s="124">
        <v>45</v>
      </c>
      <c r="W184" s="64">
        <f t="shared" si="98"/>
        <v>11.25</v>
      </c>
      <c r="X184" s="27">
        <f t="shared" si="99"/>
        <v>37.200000000000003</v>
      </c>
      <c r="Y184" s="11">
        <f t="shared" si="100"/>
        <v>5296.3099999999995</v>
      </c>
      <c r="Z184" s="61">
        <v>22734151154.330002</v>
      </c>
      <c r="AA184" s="63">
        <v>27282</v>
      </c>
      <c r="AB184" s="27">
        <f t="shared" si="101"/>
        <v>833302.22</v>
      </c>
      <c r="AC184" s="10">
        <f t="shared" si="102"/>
        <v>3.0244610000000001</v>
      </c>
      <c r="AD184" s="63">
        <v>250000</v>
      </c>
      <c r="AE184" s="10">
        <f t="shared" si="103"/>
        <v>1.719981</v>
      </c>
      <c r="AF184" s="10">
        <f t="shared" si="104"/>
        <v>-1.6331169999999999</v>
      </c>
      <c r="AG184" s="66">
        <f t="shared" si="105"/>
        <v>0.01</v>
      </c>
      <c r="AH184" s="67">
        <f t="shared" si="106"/>
        <v>0</v>
      </c>
      <c r="AI184" s="68">
        <f t="shared" si="107"/>
        <v>0.01</v>
      </c>
      <c r="AJ184">
        <v>0</v>
      </c>
      <c r="AK184">
        <v>0</v>
      </c>
      <c r="AL184" s="26">
        <f t="shared" si="108"/>
        <v>0</v>
      </c>
      <c r="AM184">
        <v>0</v>
      </c>
      <c r="AN184">
        <v>0</v>
      </c>
      <c r="AO184" s="26">
        <f t="shared" si="109"/>
        <v>0</v>
      </c>
      <c r="AP184" s="26">
        <f t="shared" si="110"/>
        <v>610400</v>
      </c>
      <c r="AQ184" s="26">
        <f t="shared" si="111"/>
        <v>610400</v>
      </c>
      <c r="AR184" s="69">
        <v>465334</v>
      </c>
      <c r="AS184" s="69">
        <f t="shared" si="126"/>
        <v>610400</v>
      </c>
      <c r="AT184" s="63">
        <v>610400</v>
      </c>
      <c r="AU184" s="26">
        <f t="shared" si="112"/>
        <v>0</v>
      </c>
      <c r="AV184" s="70" t="str">
        <f t="shared" si="113"/>
        <v>No</v>
      </c>
      <c r="AW184" s="69">
        <f t="shared" si="114"/>
        <v>0</v>
      </c>
      <c r="AX184" s="71">
        <f t="shared" si="115"/>
        <v>610400</v>
      </c>
      <c r="AY184" s="72">
        <f t="shared" si="116"/>
        <v>610400</v>
      </c>
      <c r="AZ184" s="115">
        <f t="shared" si="117"/>
        <v>0</v>
      </c>
      <c r="BA184" s="115"/>
      <c r="BB184" s="115">
        <f t="shared" si="118"/>
        <v>11631.402657464185</v>
      </c>
      <c r="BC184" s="74"/>
      <c r="BD184" s="74"/>
      <c r="BE184" s="74">
        <f t="shared" si="119"/>
        <v>0</v>
      </c>
      <c r="BF184" s="74">
        <f t="shared" si="120"/>
        <v>0</v>
      </c>
      <c r="BG184" s="74">
        <f t="shared" si="120"/>
        <v>0</v>
      </c>
      <c r="BH184" s="74">
        <f t="shared" si="120"/>
        <v>0</v>
      </c>
      <c r="BI184" s="74">
        <f t="shared" si="120"/>
        <v>0</v>
      </c>
      <c r="BJ184" s="74">
        <f t="shared" si="120"/>
        <v>0</v>
      </c>
      <c r="BK184" s="74">
        <f t="shared" si="120"/>
        <v>0</v>
      </c>
      <c r="BL184" s="74">
        <f t="shared" si="120"/>
        <v>0</v>
      </c>
      <c r="BO184" s="116">
        <f t="shared" si="121"/>
        <v>0</v>
      </c>
      <c r="BP184" s="116">
        <f t="shared" si="121"/>
        <v>0</v>
      </c>
      <c r="BQ184" s="116">
        <f t="shared" si="121"/>
        <v>0</v>
      </c>
      <c r="BR184" s="116">
        <f t="shared" si="121"/>
        <v>0</v>
      </c>
      <c r="BS184" s="116">
        <f t="shared" si="121"/>
        <v>0</v>
      </c>
      <c r="BT184" s="116">
        <f t="shared" si="121"/>
        <v>0</v>
      </c>
      <c r="BU184" s="116">
        <f t="shared" si="121"/>
        <v>0</v>
      </c>
      <c r="BV184" s="116">
        <f t="shared" si="89"/>
        <v>0</v>
      </c>
      <c r="BX184" s="74">
        <f t="shared" si="122"/>
        <v>610400</v>
      </c>
      <c r="BY184" s="74">
        <f t="shared" si="123"/>
        <v>610400</v>
      </c>
      <c r="BZ184" s="74">
        <f t="shared" si="123"/>
        <v>610400</v>
      </c>
      <c r="CA184" s="74">
        <f t="shared" si="123"/>
        <v>610400</v>
      </c>
      <c r="CB184" s="74">
        <f t="shared" si="123"/>
        <v>610400</v>
      </c>
      <c r="CC184" s="74">
        <f t="shared" si="123"/>
        <v>610400</v>
      </c>
      <c r="CD184" s="74">
        <f t="shared" si="123"/>
        <v>610400</v>
      </c>
      <c r="CE184" s="74">
        <f t="shared" si="123"/>
        <v>610400</v>
      </c>
      <c r="CG184" s="117">
        <f t="shared" si="124"/>
        <v>610400</v>
      </c>
      <c r="CH184" s="117">
        <f t="shared" si="125"/>
        <v>610400</v>
      </c>
      <c r="CI184" s="117">
        <f t="shared" si="125"/>
        <v>610400</v>
      </c>
      <c r="CJ184" s="117">
        <f t="shared" si="125"/>
        <v>610400</v>
      </c>
      <c r="CK184" s="117">
        <f t="shared" si="125"/>
        <v>610400</v>
      </c>
      <c r="CL184" s="117">
        <f t="shared" si="125"/>
        <v>610400</v>
      </c>
      <c r="CM184" s="117">
        <f t="shared" si="125"/>
        <v>610400</v>
      </c>
      <c r="CN184" s="117">
        <f t="shared" si="125"/>
        <v>610400</v>
      </c>
    </row>
    <row r="185" spans="1:92" x14ac:dyDescent="0.2">
      <c r="A185" s="6" t="s">
        <v>189</v>
      </c>
      <c r="B185" s="6"/>
      <c r="C185" s="40"/>
      <c r="D185" s="40"/>
      <c r="E185" s="40"/>
      <c r="F185" s="2">
        <v>8</v>
      </c>
      <c r="G185">
        <v>0</v>
      </c>
      <c r="H185" s="6">
        <v>159</v>
      </c>
      <c r="I185" s="2" t="s">
        <v>346</v>
      </c>
      <c r="J185" s="60"/>
      <c r="K185" s="123">
        <v>3652.95</v>
      </c>
      <c r="L185"/>
      <c r="M185" s="121">
        <v>932</v>
      </c>
      <c r="N185" s="64">
        <f t="shared" si="90"/>
        <v>279.60000000000002</v>
      </c>
      <c r="O185" s="64">
        <f t="shared" si="91"/>
        <v>2191.77</v>
      </c>
      <c r="P185" s="64">
        <f t="shared" si="92"/>
        <v>0</v>
      </c>
      <c r="Q185" s="64">
        <f t="shared" si="93"/>
        <v>0</v>
      </c>
      <c r="R185" s="65">
        <f t="shared" si="94"/>
        <v>0.26</v>
      </c>
      <c r="S185" s="65">
        <f t="shared" si="95"/>
        <v>0</v>
      </c>
      <c r="T185" s="64">
        <f t="shared" si="96"/>
        <v>0</v>
      </c>
      <c r="U185" s="64">
        <f t="shared" si="97"/>
        <v>0</v>
      </c>
      <c r="V185" s="124">
        <v>338</v>
      </c>
      <c r="W185" s="64">
        <f t="shared" si="98"/>
        <v>84.5</v>
      </c>
      <c r="X185" s="27">
        <f t="shared" si="99"/>
        <v>279.60000000000002</v>
      </c>
      <c r="Y185" s="11">
        <f t="shared" si="100"/>
        <v>4017.0499999999997</v>
      </c>
      <c r="Z185" s="61">
        <v>4838308465.6700001</v>
      </c>
      <c r="AA185" s="63">
        <v>27180</v>
      </c>
      <c r="AB185" s="27">
        <f t="shared" si="101"/>
        <v>178009.88</v>
      </c>
      <c r="AC185" s="10">
        <f t="shared" si="102"/>
        <v>0.64608500000000002</v>
      </c>
      <c r="AD185" s="63">
        <v>118523</v>
      </c>
      <c r="AE185" s="10">
        <f t="shared" si="103"/>
        <v>0.81542899999999996</v>
      </c>
      <c r="AF185" s="10">
        <f t="shared" si="104"/>
        <v>0.30311199999999999</v>
      </c>
      <c r="AG185" s="66">
        <f t="shared" si="105"/>
        <v>0.30311199999999999</v>
      </c>
      <c r="AH185" s="67">
        <f t="shared" si="106"/>
        <v>0</v>
      </c>
      <c r="AI185" s="68">
        <f t="shared" si="107"/>
        <v>0.30311199999999999</v>
      </c>
      <c r="AJ185">
        <v>0</v>
      </c>
      <c r="AK185">
        <v>0</v>
      </c>
      <c r="AL185" s="26">
        <f t="shared" si="108"/>
        <v>0</v>
      </c>
      <c r="AM185">
        <v>0</v>
      </c>
      <c r="AN185">
        <v>0</v>
      </c>
      <c r="AO185" s="26">
        <f t="shared" si="109"/>
        <v>0</v>
      </c>
      <c r="AP185" s="26">
        <f t="shared" si="110"/>
        <v>14033025</v>
      </c>
      <c r="AQ185" s="26">
        <f t="shared" si="111"/>
        <v>14033025</v>
      </c>
      <c r="AR185" s="69">
        <v>9348852</v>
      </c>
      <c r="AS185" s="69">
        <f t="shared" si="126"/>
        <v>14033025</v>
      </c>
      <c r="AT185" s="63">
        <v>14726361</v>
      </c>
      <c r="AU185" s="26">
        <f t="shared" si="112"/>
        <v>693336</v>
      </c>
      <c r="AV185" s="70" t="str">
        <f t="shared" si="113"/>
        <v>No</v>
      </c>
      <c r="AW185" s="69">
        <f t="shared" si="114"/>
        <v>0</v>
      </c>
      <c r="AX185" s="71">
        <f t="shared" si="115"/>
        <v>14726361</v>
      </c>
      <c r="AY185" s="72">
        <f t="shared" si="116"/>
        <v>14726361</v>
      </c>
      <c r="AZ185" s="115">
        <f t="shared" si="117"/>
        <v>0</v>
      </c>
      <c r="BA185" s="115"/>
      <c r="BB185" s="115">
        <f t="shared" si="118"/>
        <v>12673.729793728357</v>
      </c>
      <c r="BC185" s="74"/>
      <c r="BD185" s="74"/>
      <c r="BE185" s="74">
        <f t="shared" si="119"/>
        <v>-693336</v>
      </c>
      <c r="BF185" s="74">
        <f t="shared" si="120"/>
        <v>-693336</v>
      </c>
      <c r="BG185" s="74">
        <f t="shared" si="120"/>
        <v>-594258.28559999913</v>
      </c>
      <c r="BH185" s="74">
        <f t="shared" si="120"/>
        <v>-495195.42939047888</v>
      </c>
      <c r="BI185" s="74">
        <f t="shared" si="120"/>
        <v>-396156.34351238236</v>
      </c>
      <c r="BJ185" s="74">
        <f t="shared" si="120"/>
        <v>-297117.25763428584</v>
      </c>
      <c r="BK185" s="74">
        <f t="shared" si="120"/>
        <v>-198088.07566477917</v>
      </c>
      <c r="BL185" s="74">
        <f t="shared" si="120"/>
        <v>-99044.037832390517</v>
      </c>
      <c r="BO185" s="116">
        <f t="shared" si="121"/>
        <v>0</v>
      </c>
      <c r="BP185" s="116">
        <f t="shared" si="121"/>
        <v>-99077.714399999997</v>
      </c>
      <c r="BQ185" s="116">
        <f t="shared" si="121"/>
        <v>-99062.856209519843</v>
      </c>
      <c r="BR185" s="116">
        <f t="shared" si="121"/>
        <v>-99039.085878095779</v>
      </c>
      <c r="BS185" s="116">
        <f t="shared" si="121"/>
        <v>-99039.08587809559</v>
      </c>
      <c r="BT185" s="116">
        <f t="shared" si="121"/>
        <v>-99029.181969507466</v>
      </c>
      <c r="BU185" s="116">
        <f t="shared" si="121"/>
        <v>-99044.037832389586</v>
      </c>
      <c r="BV185" s="116">
        <f t="shared" si="89"/>
        <v>-99044.037832390517</v>
      </c>
      <c r="BX185" s="74">
        <f t="shared" si="122"/>
        <v>14726361</v>
      </c>
      <c r="BY185" s="74">
        <f t="shared" si="123"/>
        <v>14627283.285599999</v>
      </c>
      <c r="BZ185" s="74">
        <f t="shared" si="123"/>
        <v>14528220.429390479</v>
      </c>
      <c r="CA185" s="74">
        <f t="shared" si="123"/>
        <v>14429181.343512382</v>
      </c>
      <c r="CB185" s="74">
        <f t="shared" si="123"/>
        <v>14330142.257634286</v>
      </c>
      <c r="CC185" s="74">
        <f t="shared" si="123"/>
        <v>14231113.075664779</v>
      </c>
      <c r="CD185" s="74">
        <f t="shared" si="123"/>
        <v>14132069.037832391</v>
      </c>
      <c r="CE185" s="74">
        <f t="shared" si="123"/>
        <v>14033025</v>
      </c>
      <c r="CG185" s="117">
        <f t="shared" si="124"/>
        <v>14726361</v>
      </c>
      <c r="CH185" s="117">
        <f t="shared" si="125"/>
        <v>14627283.285599999</v>
      </c>
      <c r="CI185" s="117">
        <f t="shared" si="125"/>
        <v>14528220.429390479</v>
      </c>
      <c r="CJ185" s="117">
        <f t="shared" si="125"/>
        <v>14429181.343512382</v>
      </c>
      <c r="CK185" s="117">
        <f t="shared" si="125"/>
        <v>14330142.257634286</v>
      </c>
      <c r="CL185" s="117">
        <f t="shared" si="125"/>
        <v>14231113.075664779</v>
      </c>
      <c r="CM185" s="117">
        <f t="shared" si="125"/>
        <v>14132069.037832391</v>
      </c>
      <c r="CN185" s="117">
        <f t="shared" si="125"/>
        <v>14033025</v>
      </c>
    </row>
    <row r="186" spans="1:92" x14ac:dyDescent="0.2">
      <c r="A186" s="6" t="s">
        <v>183</v>
      </c>
      <c r="B186" s="6"/>
      <c r="C186" s="40"/>
      <c r="D186" s="40"/>
      <c r="E186" s="40"/>
      <c r="F186" s="2">
        <v>8</v>
      </c>
      <c r="G186">
        <v>0</v>
      </c>
      <c r="H186" s="6">
        <v>160</v>
      </c>
      <c r="I186" s="2" t="s">
        <v>347</v>
      </c>
      <c r="J186" s="60"/>
      <c r="K186" s="123">
        <v>569.59</v>
      </c>
      <c r="L186"/>
      <c r="M186" s="121">
        <v>191</v>
      </c>
      <c r="N186" s="64">
        <f t="shared" si="90"/>
        <v>57.3</v>
      </c>
      <c r="O186" s="64">
        <f t="shared" si="91"/>
        <v>341.75</v>
      </c>
      <c r="P186" s="64">
        <f t="shared" si="92"/>
        <v>0</v>
      </c>
      <c r="Q186" s="64">
        <f t="shared" si="93"/>
        <v>0</v>
      </c>
      <c r="R186" s="65">
        <f t="shared" si="94"/>
        <v>0.34</v>
      </c>
      <c r="S186" s="65">
        <f t="shared" si="95"/>
        <v>0</v>
      </c>
      <c r="T186" s="64">
        <f t="shared" si="96"/>
        <v>0</v>
      </c>
      <c r="U186" s="64">
        <f t="shared" si="97"/>
        <v>0</v>
      </c>
      <c r="V186" s="124">
        <v>7</v>
      </c>
      <c r="W186" s="64">
        <f t="shared" si="98"/>
        <v>1.75</v>
      </c>
      <c r="X186" s="27">
        <f t="shared" si="99"/>
        <v>57.3</v>
      </c>
      <c r="Y186" s="11">
        <f t="shared" si="100"/>
        <v>628.64</v>
      </c>
      <c r="Z186" s="61">
        <v>937976249.66999996</v>
      </c>
      <c r="AA186" s="63">
        <v>5563</v>
      </c>
      <c r="AB186" s="27">
        <f t="shared" si="101"/>
        <v>168609.79</v>
      </c>
      <c r="AC186" s="10">
        <f t="shared" si="102"/>
        <v>0.61196700000000004</v>
      </c>
      <c r="AD186" s="63">
        <v>88370</v>
      </c>
      <c r="AE186" s="10">
        <f t="shared" si="103"/>
        <v>0.60797900000000005</v>
      </c>
      <c r="AF186" s="10">
        <f t="shared" si="104"/>
        <v>0.38922899999999999</v>
      </c>
      <c r="AG186" s="66">
        <f t="shared" si="105"/>
        <v>0.38922899999999999</v>
      </c>
      <c r="AH186" s="67">
        <f t="shared" si="106"/>
        <v>0</v>
      </c>
      <c r="AI186" s="68">
        <f t="shared" si="107"/>
        <v>0.38922899999999999</v>
      </c>
      <c r="AJ186">
        <v>176</v>
      </c>
      <c r="AK186">
        <v>4</v>
      </c>
      <c r="AL186" s="26">
        <f t="shared" si="108"/>
        <v>70400</v>
      </c>
      <c r="AM186">
        <v>0</v>
      </c>
      <c r="AN186">
        <v>0</v>
      </c>
      <c r="AO186" s="26">
        <f t="shared" si="109"/>
        <v>0</v>
      </c>
      <c r="AP186" s="26">
        <f t="shared" si="110"/>
        <v>2819994</v>
      </c>
      <c r="AQ186" s="26">
        <f t="shared" si="111"/>
        <v>2890394</v>
      </c>
      <c r="AR186" s="69">
        <v>3637161</v>
      </c>
      <c r="AS186" s="69">
        <f t="shared" si="126"/>
        <v>2890394</v>
      </c>
      <c r="AT186" s="63">
        <v>3456594</v>
      </c>
      <c r="AU186" s="26">
        <f t="shared" si="112"/>
        <v>566200</v>
      </c>
      <c r="AV186" s="70" t="str">
        <f t="shared" si="113"/>
        <v>No</v>
      </c>
      <c r="AW186" s="69">
        <f t="shared" si="114"/>
        <v>0</v>
      </c>
      <c r="AX186" s="71">
        <f t="shared" si="115"/>
        <v>3456594</v>
      </c>
      <c r="AY186" s="72">
        <f t="shared" si="116"/>
        <v>3456594</v>
      </c>
      <c r="AZ186" s="115">
        <f t="shared" si="117"/>
        <v>0</v>
      </c>
      <c r="BA186" s="115"/>
      <c r="BB186" s="115">
        <f t="shared" si="118"/>
        <v>12719.808985410558</v>
      </c>
      <c r="BC186" s="74"/>
      <c r="BD186" s="74"/>
      <c r="BE186" s="74">
        <f t="shared" si="119"/>
        <v>-566200</v>
      </c>
      <c r="BF186" s="74">
        <f t="shared" si="120"/>
        <v>-566200</v>
      </c>
      <c r="BG186" s="74">
        <f t="shared" si="120"/>
        <v>-485290.02</v>
      </c>
      <c r="BH186" s="74">
        <f t="shared" si="120"/>
        <v>-404392.1736659999</v>
      </c>
      <c r="BI186" s="74">
        <f t="shared" si="120"/>
        <v>-323513.73893280001</v>
      </c>
      <c r="BJ186" s="74">
        <f t="shared" si="120"/>
        <v>-242635.30419960013</v>
      </c>
      <c r="BK186" s="74">
        <f t="shared" si="120"/>
        <v>-161764.95730987331</v>
      </c>
      <c r="BL186" s="74">
        <f t="shared" si="120"/>
        <v>-80882.478654936887</v>
      </c>
      <c r="BO186" s="116">
        <f t="shared" si="121"/>
        <v>0</v>
      </c>
      <c r="BP186" s="116">
        <f t="shared" si="121"/>
        <v>-80909.98</v>
      </c>
      <c r="BQ186" s="116">
        <f t="shared" si="121"/>
        <v>-80897.846334000002</v>
      </c>
      <c r="BR186" s="116">
        <f t="shared" si="121"/>
        <v>-80878.434733199989</v>
      </c>
      <c r="BS186" s="116">
        <f t="shared" si="121"/>
        <v>-80878.434733200003</v>
      </c>
      <c r="BT186" s="116">
        <f t="shared" si="121"/>
        <v>-80870.346889726716</v>
      </c>
      <c r="BU186" s="116">
        <f t="shared" si="121"/>
        <v>-80882.478654936654</v>
      </c>
      <c r="BV186" s="116">
        <f t="shared" si="89"/>
        <v>-80882.478654936887</v>
      </c>
      <c r="BX186" s="74">
        <f t="shared" si="122"/>
        <v>3456594</v>
      </c>
      <c r="BY186" s="74">
        <f t="shared" si="123"/>
        <v>3375684.02</v>
      </c>
      <c r="BZ186" s="74">
        <f t="shared" si="123"/>
        <v>3294786.1736659999</v>
      </c>
      <c r="CA186" s="74">
        <f t="shared" si="123"/>
        <v>3213907.7389328</v>
      </c>
      <c r="CB186" s="74">
        <f t="shared" si="123"/>
        <v>3133029.3041996001</v>
      </c>
      <c r="CC186" s="74">
        <f t="shared" si="123"/>
        <v>3052158.9573098733</v>
      </c>
      <c r="CD186" s="74">
        <f t="shared" si="123"/>
        <v>2971276.4786549369</v>
      </c>
      <c r="CE186" s="74">
        <f t="shared" si="123"/>
        <v>2890394</v>
      </c>
      <c r="CG186" s="117">
        <f t="shared" si="124"/>
        <v>3456594</v>
      </c>
      <c r="CH186" s="117">
        <f t="shared" si="125"/>
        <v>3375684.02</v>
      </c>
      <c r="CI186" s="117">
        <f t="shared" si="125"/>
        <v>3294786.1736659999</v>
      </c>
      <c r="CJ186" s="117">
        <f t="shared" si="125"/>
        <v>3213907.7389328</v>
      </c>
      <c r="CK186" s="117">
        <f t="shared" si="125"/>
        <v>3133029.3041996001</v>
      </c>
      <c r="CL186" s="117">
        <f t="shared" si="125"/>
        <v>3052158.9573098733</v>
      </c>
      <c r="CM186" s="117">
        <f t="shared" si="125"/>
        <v>2971276.4786549369</v>
      </c>
      <c r="CN186" s="117">
        <f t="shared" si="125"/>
        <v>2890394</v>
      </c>
    </row>
    <row r="187" spans="1:92" x14ac:dyDescent="0.2">
      <c r="A187" s="6" t="s">
        <v>221</v>
      </c>
      <c r="B187" s="6"/>
      <c r="C187" s="40"/>
      <c r="D187" s="40"/>
      <c r="E187" s="40"/>
      <c r="F187" s="2">
        <v>1</v>
      </c>
      <c r="G187">
        <v>0</v>
      </c>
      <c r="H187" s="6">
        <v>161</v>
      </c>
      <c r="I187" s="2" t="s">
        <v>348</v>
      </c>
      <c r="J187" s="60"/>
      <c r="K187" s="123">
        <v>3736.1</v>
      </c>
      <c r="L187"/>
      <c r="M187" s="121">
        <v>214</v>
      </c>
      <c r="N187" s="64">
        <f t="shared" si="90"/>
        <v>64.2</v>
      </c>
      <c r="O187" s="64">
        <f t="shared" si="91"/>
        <v>2241.66</v>
      </c>
      <c r="P187" s="64">
        <f t="shared" si="92"/>
        <v>0</v>
      </c>
      <c r="Q187" s="64">
        <f t="shared" si="93"/>
        <v>0</v>
      </c>
      <c r="R187" s="65">
        <f t="shared" si="94"/>
        <v>0.06</v>
      </c>
      <c r="S187" s="65">
        <f t="shared" si="95"/>
        <v>0</v>
      </c>
      <c r="T187" s="64">
        <f t="shared" si="96"/>
        <v>0</v>
      </c>
      <c r="U187" s="64">
        <f t="shared" si="97"/>
        <v>0</v>
      </c>
      <c r="V187" s="124">
        <v>79</v>
      </c>
      <c r="W187" s="64">
        <f t="shared" si="98"/>
        <v>19.75</v>
      </c>
      <c r="X187" s="27">
        <f t="shared" si="99"/>
        <v>64.2</v>
      </c>
      <c r="Y187" s="11">
        <f t="shared" si="100"/>
        <v>3820.0499999999997</v>
      </c>
      <c r="Z187" s="61">
        <v>8047974263.6700001</v>
      </c>
      <c r="AA187" s="63">
        <v>18439</v>
      </c>
      <c r="AB187" s="27">
        <f t="shared" si="101"/>
        <v>436464.79</v>
      </c>
      <c r="AC187" s="10">
        <f t="shared" si="102"/>
        <v>1.584144</v>
      </c>
      <c r="AD187" s="63">
        <v>227165</v>
      </c>
      <c r="AE187" s="10">
        <f t="shared" si="103"/>
        <v>1.562878</v>
      </c>
      <c r="AF187" s="10">
        <f t="shared" si="104"/>
        <v>-0.57776400000000006</v>
      </c>
      <c r="AG187" s="66">
        <f t="shared" si="105"/>
        <v>0.01</v>
      </c>
      <c r="AH187" s="67">
        <f t="shared" si="106"/>
        <v>0</v>
      </c>
      <c r="AI187" s="68">
        <f t="shared" si="107"/>
        <v>0.01</v>
      </c>
      <c r="AJ187">
        <v>0</v>
      </c>
      <c r="AK187">
        <v>0</v>
      </c>
      <c r="AL187" s="26">
        <f t="shared" si="108"/>
        <v>0</v>
      </c>
      <c r="AM187">
        <v>0</v>
      </c>
      <c r="AN187">
        <v>0</v>
      </c>
      <c r="AO187" s="26">
        <f t="shared" si="109"/>
        <v>0</v>
      </c>
      <c r="AP187" s="26">
        <f t="shared" si="110"/>
        <v>440261</v>
      </c>
      <c r="AQ187" s="26">
        <f t="shared" si="111"/>
        <v>440261</v>
      </c>
      <c r="AR187" s="69">
        <v>462941</v>
      </c>
      <c r="AS187" s="69">
        <f t="shared" si="126"/>
        <v>440261</v>
      </c>
      <c r="AT187" s="63">
        <v>461796</v>
      </c>
      <c r="AU187" s="26">
        <f t="shared" si="112"/>
        <v>21535</v>
      </c>
      <c r="AV187" s="70" t="str">
        <f t="shared" si="113"/>
        <v>No</v>
      </c>
      <c r="AW187" s="69">
        <f t="shared" si="114"/>
        <v>0</v>
      </c>
      <c r="AX187" s="71">
        <f t="shared" si="115"/>
        <v>461796</v>
      </c>
      <c r="AY187" s="72">
        <f t="shared" si="116"/>
        <v>461796</v>
      </c>
      <c r="AZ187" s="115">
        <f t="shared" si="117"/>
        <v>0</v>
      </c>
      <c r="BA187" s="115"/>
      <c r="BB187" s="115">
        <f t="shared" si="118"/>
        <v>11783.966234843821</v>
      </c>
      <c r="BC187" s="74"/>
      <c r="BD187" s="74"/>
      <c r="BE187" s="74">
        <f t="shared" si="119"/>
        <v>-21535</v>
      </c>
      <c r="BF187" s="74">
        <f t="shared" ref="BF187:BL195" si="127">$AQ187-CG187</f>
        <v>-21535</v>
      </c>
      <c r="BG187" s="74">
        <f t="shared" si="127"/>
        <v>-18457.64850000001</v>
      </c>
      <c r="BH187" s="74">
        <f t="shared" si="127"/>
        <v>-15380.758495050017</v>
      </c>
      <c r="BI187" s="74">
        <f t="shared" si="127"/>
        <v>-12304.606796040025</v>
      </c>
      <c r="BJ187" s="74">
        <f t="shared" si="127"/>
        <v>-9228.4550970300334</v>
      </c>
      <c r="BK187" s="74">
        <f t="shared" si="127"/>
        <v>-6152.6110131899477</v>
      </c>
      <c r="BL187" s="74">
        <f t="shared" si="127"/>
        <v>-3076.3055065949447</v>
      </c>
      <c r="BO187" s="116">
        <f t="shared" ref="BO187:BU195" si="128">BE187*BO$16</f>
        <v>0</v>
      </c>
      <c r="BP187" s="116">
        <f t="shared" si="128"/>
        <v>-3077.3514999999998</v>
      </c>
      <c r="BQ187" s="116">
        <f t="shared" si="128"/>
        <v>-3076.8900049500016</v>
      </c>
      <c r="BR187" s="116">
        <f t="shared" si="128"/>
        <v>-3076.1516990100035</v>
      </c>
      <c r="BS187" s="116">
        <f t="shared" si="128"/>
        <v>-3076.1516990100063</v>
      </c>
      <c r="BT187" s="116">
        <f t="shared" si="128"/>
        <v>-3075.8440838401098</v>
      </c>
      <c r="BU187" s="116">
        <f t="shared" si="128"/>
        <v>-3076.3055065949738</v>
      </c>
      <c r="BV187" s="116">
        <f t="shared" si="89"/>
        <v>-3076.3055065949447</v>
      </c>
      <c r="BX187" s="74">
        <f t="shared" si="122"/>
        <v>461796</v>
      </c>
      <c r="BY187" s="74">
        <f t="shared" ref="BY187:CE195" si="129">CG187+BP187</f>
        <v>458718.64850000001</v>
      </c>
      <c r="BZ187" s="74">
        <f t="shared" si="129"/>
        <v>455641.75849505002</v>
      </c>
      <c r="CA187" s="74">
        <f t="shared" si="129"/>
        <v>452565.60679604003</v>
      </c>
      <c r="CB187" s="74">
        <f t="shared" si="129"/>
        <v>449489.45509703003</v>
      </c>
      <c r="CC187" s="74">
        <f t="shared" si="129"/>
        <v>446413.61101318995</v>
      </c>
      <c r="CD187" s="74">
        <f t="shared" si="129"/>
        <v>443337.30550659494</v>
      </c>
      <c r="CE187" s="74">
        <f t="shared" si="129"/>
        <v>440261</v>
      </c>
      <c r="CG187" s="117">
        <f t="shared" si="124"/>
        <v>461796</v>
      </c>
      <c r="CH187" s="117">
        <f t="shared" ref="CH187:CN195" si="130">IF(OR($C187=1,$B187=1),MAX(BY187,CG187,$AR187),BY187)</f>
        <v>458718.64850000001</v>
      </c>
      <c r="CI187" s="117">
        <f t="shared" si="130"/>
        <v>455641.75849505002</v>
      </c>
      <c r="CJ187" s="117">
        <f t="shared" si="130"/>
        <v>452565.60679604003</v>
      </c>
      <c r="CK187" s="117">
        <f t="shared" si="130"/>
        <v>449489.45509703003</v>
      </c>
      <c r="CL187" s="117">
        <f t="shared" si="130"/>
        <v>446413.61101318995</v>
      </c>
      <c r="CM187" s="117">
        <f t="shared" si="130"/>
        <v>443337.30550659494</v>
      </c>
      <c r="CN187" s="117">
        <f t="shared" si="130"/>
        <v>440261</v>
      </c>
    </row>
    <row r="188" spans="1:92" x14ac:dyDescent="0.2">
      <c r="A188" s="6" t="s">
        <v>194</v>
      </c>
      <c r="B188" s="6"/>
      <c r="C188" s="78">
        <v>1</v>
      </c>
      <c r="D188" s="78">
        <v>1</v>
      </c>
      <c r="E188" s="40"/>
      <c r="F188" s="2">
        <v>9</v>
      </c>
      <c r="G188">
        <v>20</v>
      </c>
      <c r="H188" s="6">
        <v>162</v>
      </c>
      <c r="I188" s="2" t="s">
        <v>349</v>
      </c>
      <c r="J188" s="60"/>
      <c r="K188" s="123">
        <v>1101.3399999999999</v>
      </c>
      <c r="L188"/>
      <c r="M188" s="121">
        <v>641</v>
      </c>
      <c r="N188" s="64">
        <f t="shared" si="90"/>
        <v>192.3</v>
      </c>
      <c r="O188" s="64">
        <f t="shared" si="91"/>
        <v>660.8</v>
      </c>
      <c r="P188" s="64">
        <f t="shared" si="92"/>
        <v>0</v>
      </c>
      <c r="Q188" s="64">
        <f t="shared" si="93"/>
        <v>0</v>
      </c>
      <c r="R188" s="65">
        <f t="shared" si="94"/>
        <v>0.57999999999999996</v>
      </c>
      <c r="S188" s="65">
        <f t="shared" si="95"/>
        <v>0</v>
      </c>
      <c r="T188" s="64">
        <f t="shared" si="96"/>
        <v>0</v>
      </c>
      <c r="U188" s="64">
        <f t="shared" si="97"/>
        <v>0</v>
      </c>
      <c r="V188" s="124">
        <v>49</v>
      </c>
      <c r="W188" s="64">
        <f t="shared" si="98"/>
        <v>12.25</v>
      </c>
      <c r="X188" s="27">
        <f t="shared" si="99"/>
        <v>192.3</v>
      </c>
      <c r="Y188" s="11">
        <f t="shared" si="100"/>
        <v>1305.8899999999999</v>
      </c>
      <c r="Z188" s="61">
        <v>1598757351</v>
      </c>
      <c r="AA188" s="63">
        <v>10242</v>
      </c>
      <c r="AB188" s="27">
        <f t="shared" si="101"/>
        <v>156098.16</v>
      </c>
      <c r="AC188" s="10">
        <f t="shared" si="102"/>
        <v>0.56655699999999998</v>
      </c>
      <c r="AD188" s="63">
        <v>68890</v>
      </c>
      <c r="AE188" s="10">
        <f t="shared" si="103"/>
        <v>0.47395799999999999</v>
      </c>
      <c r="AF188" s="10">
        <f t="shared" si="104"/>
        <v>0.46122299999999999</v>
      </c>
      <c r="AG188" s="66">
        <f t="shared" si="105"/>
        <v>0.46122299999999999</v>
      </c>
      <c r="AH188" s="67">
        <f t="shared" si="106"/>
        <v>0</v>
      </c>
      <c r="AI188" s="68">
        <f t="shared" si="107"/>
        <v>0.46122299999999999</v>
      </c>
      <c r="AJ188">
        <v>0</v>
      </c>
      <c r="AK188">
        <v>0</v>
      </c>
      <c r="AL188" s="26">
        <f t="shared" si="108"/>
        <v>0</v>
      </c>
      <c r="AM188">
        <v>403</v>
      </c>
      <c r="AN188">
        <v>6</v>
      </c>
      <c r="AO188" s="26">
        <f t="shared" si="109"/>
        <v>241800</v>
      </c>
      <c r="AP188" s="26">
        <f t="shared" si="110"/>
        <v>6941582</v>
      </c>
      <c r="AQ188" s="26">
        <f t="shared" si="111"/>
        <v>7183382</v>
      </c>
      <c r="AR188" s="69">
        <v>8024957</v>
      </c>
      <c r="AS188" s="69">
        <f t="shared" si="126"/>
        <v>8024957</v>
      </c>
      <c r="AT188" s="63">
        <v>8024957</v>
      </c>
      <c r="AU188" s="26">
        <f t="shared" si="112"/>
        <v>841575</v>
      </c>
      <c r="AV188" s="70" t="str">
        <f t="shared" si="113"/>
        <v>No</v>
      </c>
      <c r="AW188" s="69">
        <f t="shared" si="114"/>
        <v>0</v>
      </c>
      <c r="AX188" s="71">
        <f t="shared" si="115"/>
        <v>8024957</v>
      </c>
      <c r="AY188" s="72">
        <f t="shared" si="116"/>
        <v>8024957</v>
      </c>
      <c r="AZ188" s="115">
        <f t="shared" si="117"/>
        <v>0</v>
      </c>
      <c r="BA188" s="115"/>
      <c r="BB188" s="115">
        <f t="shared" si="118"/>
        <v>13665.518595529082</v>
      </c>
      <c r="BC188" s="74"/>
      <c r="BD188" s="74"/>
      <c r="BE188" s="74">
        <f t="shared" si="119"/>
        <v>-841575</v>
      </c>
      <c r="BF188" s="74">
        <f t="shared" si="127"/>
        <v>-841575</v>
      </c>
      <c r="BG188" s="74">
        <f t="shared" si="127"/>
        <v>-841575</v>
      </c>
      <c r="BH188" s="74">
        <f t="shared" si="127"/>
        <v>-841575</v>
      </c>
      <c r="BI188" s="74">
        <f t="shared" si="127"/>
        <v>-841575</v>
      </c>
      <c r="BJ188" s="74">
        <f t="shared" si="127"/>
        <v>-841575</v>
      </c>
      <c r="BK188" s="74">
        <f t="shared" si="127"/>
        <v>-841575</v>
      </c>
      <c r="BL188" s="74">
        <f t="shared" si="127"/>
        <v>-841575</v>
      </c>
      <c r="BO188" s="116">
        <f t="shared" si="128"/>
        <v>0</v>
      </c>
      <c r="BP188" s="116">
        <f t="shared" si="128"/>
        <v>-120261.0675</v>
      </c>
      <c r="BQ188" s="116">
        <f t="shared" si="128"/>
        <v>-140290.55249999999</v>
      </c>
      <c r="BR188" s="116">
        <f t="shared" si="128"/>
        <v>-168315</v>
      </c>
      <c r="BS188" s="116">
        <f t="shared" si="128"/>
        <v>-210393.75</v>
      </c>
      <c r="BT188" s="116">
        <f t="shared" si="128"/>
        <v>-280496.94750000001</v>
      </c>
      <c r="BU188" s="116">
        <f t="shared" si="128"/>
        <v>-420787.5</v>
      </c>
      <c r="BV188" s="116">
        <f t="shared" si="89"/>
        <v>-841575</v>
      </c>
      <c r="BX188" s="74">
        <f t="shared" si="122"/>
        <v>8024957</v>
      </c>
      <c r="BY188" s="74">
        <f t="shared" si="129"/>
        <v>7904695.9325000001</v>
      </c>
      <c r="BZ188" s="74">
        <f t="shared" si="129"/>
        <v>7884666.4474999998</v>
      </c>
      <c r="CA188" s="74">
        <f t="shared" si="129"/>
        <v>7856642</v>
      </c>
      <c r="CB188" s="74">
        <f t="shared" si="129"/>
        <v>7814563.25</v>
      </c>
      <c r="CC188" s="74">
        <f t="shared" si="129"/>
        <v>7744460.0525000002</v>
      </c>
      <c r="CD188" s="74">
        <f t="shared" si="129"/>
        <v>7604169.5</v>
      </c>
      <c r="CE188" s="74">
        <f t="shared" si="129"/>
        <v>7183382</v>
      </c>
      <c r="CG188" s="117">
        <f t="shared" si="124"/>
        <v>8024957</v>
      </c>
      <c r="CH188" s="117">
        <f t="shared" si="130"/>
        <v>8024957</v>
      </c>
      <c r="CI188" s="117">
        <f t="shared" si="130"/>
        <v>8024957</v>
      </c>
      <c r="CJ188" s="117">
        <f t="shared" si="130"/>
        <v>8024957</v>
      </c>
      <c r="CK188" s="117">
        <f t="shared" si="130"/>
        <v>8024957</v>
      </c>
      <c r="CL188" s="117">
        <f t="shared" si="130"/>
        <v>8024957</v>
      </c>
      <c r="CM188" s="117">
        <f t="shared" si="130"/>
        <v>8024957</v>
      </c>
      <c r="CN188" s="117">
        <f t="shared" si="130"/>
        <v>8024957</v>
      </c>
    </row>
    <row r="189" spans="1:92" x14ac:dyDescent="0.2">
      <c r="A189" s="6" t="s">
        <v>199</v>
      </c>
      <c r="B189" s="6">
        <v>1</v>
      </c>
      <c r="C189" s="40">
        <v>1</v>
      </c>
      <c r="D189" s="40">
        <v>0</v>
      </c>
      <c r="E189" s="40">
        <v>1</v>
      </c>
      <c r="F189" s="2">
        <v>10</v>
      </c>
      <c r="G189">
        <v>7</v>
      </c>
      <c r="H189" s="6">
        <v>163</v>
      </c>
      <c r="I189" s="2" t="s">
        <v>350</v>
      </c>
      <c r="J189" s="60"/>
      <c r="K189" s="123">
        <v>3076.37</v>
      </c>
      <c r="L189"/>
      <c r="M189" s="121">
        <v>2285</v>
      </c>
      <c r="N189" s="64">
        <f t="shared" si="90"/>
        <v>685.5</v>
      </c>
      <c r="O189" s="64">
        <f t="shared" si="91"/>
        <v>1845.82</v>
      </c>
      <c r="P189" s="64">
        <f t="shared" si="92"/>
        <v>439.18000000000006</v>
      </c>
      <c r="Q189" s="64">
        <f t="shared" si="93"/>
        <v>65.88</v>
      </c>
      <c r="R189" s="65">
        <f t="shared" si="94"/>
        <v>0.74</v>
      </c>
      <c r="S189" s="65">
        <f t="shared" si="95"/>
        <v>0.14000000000000001</v>
      </c>
      <c r="T189" s="64">
        <f t="shared" si="96"/>
        <v>430.69</v>
      </c>
      <c r="U189" s="64">
        <f t="shared" si="97"/>
        <v>64.599999999999994</v>
      </c>
      <c r="V189" s="124">
        <v>1015</v>
      </c>
      <c r="W189" s="64">
        <f t="shared" si="98"/>
        <v>253.75</v>
      </c>
      <c r="X189" s="27">
        <f t="shared" si="99"/>
        <v>685.5</v>
      </c>
      <c r="Y189" s="11">
        <f t="shared" si="100"/>
        <v>4081.5</v>
      </c>
      <c r="Z189" s="61">
        <v>2024391930.6700001</v>
      </c>
      <c r="AA189" s="63">
        <v>23905</v>
      </c>
      <c r="AB189" s="27">
        <f t="shared" si="101"/>
        <v>84684.87</v>
      </c>
      <c r="AC189" s="10">
        <f t="shared" si="102"/>
        <v>0.307363</v>
      </c>
      <c r="AD189" s="63">
        <v>55034</v>
      </c>
      <c r="AE189" s="10">
        <f t="shared" si="103"/>
        <v>0.37863000000000002</v>
      </c>
      <c r="AF189" s="10">
        <f t="shared" si="104"/>
        <v>0.67125699999999999</v>
      </c>
      <c r="AG189" s="66">
        <f t="shared" si="105"/>
        <v>0.67125699999999999</v>
      </c>
      <c r="AH189" s="67">
        <f t="shared" si="106"/>
        <v>0.05</v>
      </c>
      <c r="AI189" s="68">
        <f t="shared" si="107"/>
        <v>0.72125700000000004</v>
      </c>
      <c r="AJ189">
        <v>0</v>
      </c>
      <c r="AK189">
        <v>0</v>
      </c>
      <c r="AL189" s="26">
        <f t="shared" si="108"/>
        <v>0</v>
      </c>
      <c r="AM189">
        <v>0</v>
      </c>
      <c r="AN189">
        <v>0</v>
      </c>
      <c r="AO189" s="26">
        <f t="shared" si="109"/>
        <v>0</v>
      </c>
      <c r="AP189" s="26">
        <f t="shared" si="110"/>
        <v>33927415</v>
      </c>
      <c r="AQ189" s="26">
        <f t="shared" si="111"/>
        <v>33927415</v>
      </c>
      <c r="AR189" s="69">
        <v>26582071</v>
      </c>
      <c r="AS189" s="69">
        <f t="shared" si="126"/>
        <v>33927415</v>
      </c>
      <c r="AT189" s="63">
        <v>33829263</v>
      </c>
      <c r="AU189" s="26">
        <f t="shared" si="112"/>
        <v>98152</v>
      </c>
      <c r="AV189" s="70" t="str">
        <f t="shared" si="113"/>
        <v>Yes</v>
      </c>
      <c r="AW189" s="69">
        <f t="shared" si="114"/>
        <v>98152</v>
      </c>
      <c r="AX189" s="71">
        <f t="shared" si="115"/>
        <v>33927415</v>
      </c>
      <c r="AY189" s="72">
        <f t="shared" si="116"/>
        <v>33927415</v>
      </c>
      <c r="AZ189" s="115">
        <f t="shared" si="117"/>
        <v>98152</v>
      </c>
      <c r="BA189" s="115"/>
      <c r="BB189" s="115">
        <f t="shared" si="118"/>
        <v>15290.516907914198</v>
      </c>
      <c r="BC189" s="74"/>
      <c r="BD189" s="74"/>
      <c r="BE189" s="74">
        <f t="shared" si="119"/>
        <v>0</v>
      </c>
      <c r="BF189" s="74">
        <f t="shared" si="127"/>
        <v>0</v>
      </c>
      <c r="BG189" s="74">
        <f t="shared" si="127"/>
        <v>0</v>
      </c>
      <c r="BH189" s="74">
        <f t="shared" si="127"/>
        <v>0</v>
      </c>
      <c r="BI189" s="74">
        <f t="shared" si="127"/>
        <v>0</v>
      </c>
      <c r="BJ189" s="74">
        <f t="shared" si="127"/>
        <v>0</v>
      </c>
      <c r="BK189" s="74">
        <f t="shared" si="127"/>
        <v>0</v>
      </c>
      <c r="BL189" s="74">
        <f t="shared" si="127"/>
        <v>0</v>
      </c>
      <c r="BO189" s="116">
        <f t="shared" si="128"/>
        <v>0</v>
      </c>
      <c r="BP189" s="116">
        <f t="shared" si="128"/>
        <v>0</v>
      </c>
      <c r="BQ189" s="116">
        <f t="shared" si="128"/>
        <v>0</v>
      </c>
      <c r="BR189" s="116">
        <f t="shared" si="128"/>
        <v>0</v>
      </c>
      <c r="BS189" s="116">
        <f t="shared" si="128"/>
        <v>0</v>
      </c>
      <c r="BT189" s="116">
        <f t="shared" si="128"/>
        <v>0</v>
      </c>
      <c r="BU189" s="116">
        <f t="shared" si="128"/>
        <v>0</v>
      </c>
      <c r="BV189" s="116">
        <f t="shared" si="89"/>
        <v>0</v>
      </c>
      <c r="BX189" s="74">
        <f t="shared" si="122"/>
        <v>33927415</v>
      </c>
      <c r="BY189" s="74">
        <f t="shared" si="129"/>
        <v>33927415</v>
      </c>
      <c r="BZ189" s="74">
        <f t="shared" si="129"/>
        <v>33927415</v>
      </c>
      <c r="CA189" s="74">
        <f t="shared" si="129"/>
        <v>33927415</v>
      </c>
      <c r="CB189" s="74">
        <f t="shared" si="129"/>
        <v>33927415</v>
      </c>
      <c r="CC189" s="74">
        <f t="shared" si="129"/>
        <v>33927415</v>
      </c>
      <c r="CD189" s="74">
        <f t="shared" si="129"/>
        <v>33927415</v>
      </c>
      <c r="CE189" s="74">
        <f t="shared" si="129"/>
        <v>33927415</v>
      </c>
      <c r="CG189" s="117">
        <f t="shared" si="124"/>
        <v>33927415</v>
      </c>
      <c r="CH189" s="117">
        <f t="shared" si="130"/>
        <v>33927415</v>
      </c>
      <c r="CI189" s="117">
        <f t="shared" si="130"/>
        <v>33927415</v>
      </c>
      <c r="CJ189" s="117">
        <f t="shared" si="130"/>
        <v>33927415</v>
      </c>
      <c r="CK189" s="117">
        <f t="shared" si="130"/>
        <v>33927415</v>
      </c>
      <c r="CL189" s="117">
        <f t="shared" si="130"/>
        <v>33927415</v>
      </c>
      <c r="CM189" s="117">
        <f t="shared" si="130"/>
        <v>33927415</v>
      </c>
      <c r="CN189" s="117">
        <f t="shared" si="130"/>
        <v>33927415</v>
      </c>
    </row>
    <row r="190" spans="1:92" x14ac:dyDescent="0.2">
      <c r="A190" s="6" t="s">
        <v>189</v>
      </c>
      <c r="B190" s="6"/>
      <c r="C190" s="40">
        <v>1</v>
      </c>
      <c r="D190" s="40">
        <v>1</v>
      </c>
      <c r="E190" s="40"/>
      <c r="F190" s="2">
        <v>6</v>
      </c>
      <c r="G190">
        <v>39</v>
      </c>
      <c r="H190" s="6">
        <v>164</v>
      </c>
      <c r="I190" s="2" t="s">
        <v>351</v>
      </c>
      <c r="J190" s="60"/>
      <c r="K190" s="123">
        <v>3771.24</v>
      </c>
      <c r="L190"/>
      <c r="M190" s="121">
        <v>1883</v>
      </c>
      <c r="N190" s="64">
        <f t="shared" si="90"/>
        <v>564.9</v>
      </c>
      <c r="O190" s="64">
        <f t="shared" si="91"/>
        <v>2262.7399999999998</v>
      </c>
      <c r="P190" s="64">
        <f t="shared" si="92"/>
        <v>0</v>
      </c>
      <c r="Q190" s="64">
        <f t="shared" si="93"/>
        <v>0</v>
      </c>
      <c r="R190" s="65">
        <f t="shared" si="94"/>
        <v>0.5</v>
      </c>
      <c r="S190" s="65">
        <f t="shared" si="95"/>
        <v>0</v>
      </c>
      <c r="T190" s="64">
        <f t="shared" si="96"/>
        <v>0</v>
      </c>
      <c r="U190" s="64">
        <f t="shared" si="97"/>
        <v>0</v>
      </c>
      <c r="V190" s="124">
        <v>136</v>
      </c>
      <c r="W190" s="64">
        <f t="shared" si="98"/>
        <v>34</v>
      </c>
      <c r="X190" s="27">
        <f t="shared" si="99"/>
        <v>564.9</v>
      </c>
      <c r="Y190" s="11">
        <f t="shared" si="100"/>
        <v>4370.1399999999994</v>
      </c>
      <c r="Z190" s="61">
        <v>6592317602</v>
      </c>
      <c r="AA190" s="63">
        <v>29367</v>
      </c>
      <c r="AB190" s="27">
        <f t="shared" si="101"/>
        <v>224480.46</v>
      </c>
      <c r="AC190" s="10">
        <f t="shared" si="102"/>
        <v>0.81474899999999995</v>
      </c>
      <c r="AD190" s="63">
        <v>107548</v>
      </c>
      <c r="AE190" s="10">
        <f t="shared" si="103"/>
        <v>0.73992199999999997</v>
      </c>
      <c r="AF190" s="10">
        <f t="shared" si="104"/>
        <v>0.20769899999999999</v>
      </c>
      <c r="AG190" s="66">
        <f t="shared" si="105"/>
        <v>0.20769899999999999</v>
      </c>
      <c r="AH190" s="67">
        <f t="shared" si="106"/>
        <v>0</v>
      </c>
      <c r="AI190" s="68">
        <f t="shared" si="107"/>
        <v>0.20769899999999999</v>
      </c>
      <c r="AJ190">
        <v>0</v>
      </c>
      <c r="AK190">
        <v>0</v>
      </c>
      <c r="AL190" s="26">
        <f t="shared" si="108"/>
        <v>0</v>
      </c>
      <c r="AM190">
        <v>0</v>
      </c>
      <c r="AN190">
        <v>0</v>
      </c>
      <c r="AO190" s="26">
        <f t="shared" si="109"/>
        <v>0</v>
      </c>
      <c r="AP190" s="26">
        <f t="shared" si="110"/>
        <v>10460939</v>
      </c>
      <c r="AQ190" s="26">
        <f t="shared" si="111"/>
        <v>10460939</v>
      </c>
      <c r="AR190" s="69">
        <v>12130392</v>
      </c>
      <c r="AS190" s="69">
        <f t="shared" si="126"/>
        <v>12130392</v>
      </c>
      <c r="AT190" s="63">
        <v>12130392</v>
      </c>
      <c r="AU190" s="26">
        <f t="shared" si="112"/>
        <v>1669453</v>
      </c>
      <c r="AV190" s="70" t="str">
        <f t="shared" si="113"/>
        <v>No</v>
      </c>
      <c r="AW190" s="69">
        <f t="shared" si="114"/>
        <v>0</v>
      </c>
      <c r="AX190" s="71">
        <f t="shared" si="115"/>
        <v>12130392</v>
      </c>
      <c r="AY190" s="72">
        <f t="shared" si="116"/>
        <v>12130392</v>
      </c>
      <c r="AZ190" s="115">
        <f t="shared" si="117"/>
        <v>0</v>
      </c>
      <c r="BA190" s="115"/>
      <c r="BB190" s="115">
        <f t="shared" si="118"/>
        <v>13355.252781578472</v>
      </c>
      <c r="BC190" s="74"/>
      <c r="BD190" s="74"/>
      <c r="BE190" s="74">
        <f t="shared" si="119"/>
        <v>-1669453</v>
      </c>
      <c r="BF190" s="74">
        <f t="shared" si="127"/>
        <v>-1669453</v>
      </c>
      <c r="BG190" s="74">
        <f t="shared" si="127"/>
        <v>-1669453</v>
      </c>
      <c r="BH190" s="74">
        <f t="shared" si="127"/>
        <v>-1669453</v>
      </c>
      <c r="BI190" s="74">
        <f t="shared" si="127"/>
        <v>-1669453</v>
      </c>
      <c r="BJ190" s="74">
        <f t="shared" si="127"/>
        <v>-1669453</v>
      </c>
      <c r="BK190" s="74">
        <f t="shared" si="127"/>
        <v>-1669453</v>
      </c>
      <c r="BL190" s="74">
        <f t="shared" si="127"/>
        <v>-1669453</v>
      </c>
      <c r="BO190" s="116">
        <f t="shared" si="128"/>
        <v>0</v>
      </c>
      <c r="BP190" s="116">
        <f t="shared" si="128"/>
        <v>-238564.83369999999</v>
      </c>
      <c r="BQ190" s="116">
        <f t="shared" si="128"/>
        <v>-278297.81510000001</v>
      </c>
      <c r="BR190" s="116">
        <f t="shared" si="128"/>
        <v>-333890.60000000003</v>
      </c>
      <c r="BS190" s="116">
        <f t="shared" si="128"/>
        <v>-417363.25</v>
      </c>
      <c r="BT190" s="116">
        <f t="shared" si="128"/>
        <v>-556428.68489999999</v>
      </c>
      <c r="BU190" s="116">
        <f t="shared" si="128"/>
        <v>-834726.5</v>
      </c>
      <c r="BV190" s="116">
        <f t="shared" si="89"/>
        <v>-1669453</v>
      </c>
      <c r="BX190" s="74">
        <f t="shared" si="122"/>
        <v>12130392</v>
      </c>
      <c r="BY190" s="74">
        <f t="shared" si="129"/>
        <v>11891827.166300001</v>
      </c>
      <c r="BZ190" s="74">
        <f t="shared" si="129"/>
        <v>11852094.184900001</v>
      </c>
      <c r="CA190" s="74">
        <f t="shared" si="129"/>
        <v>11796501.4</v>
      </c>
      <c r="CB190" s="74">
        <f t="shared" si="129"/>
        <v>11713028.75</v>
      </c>
      <c r="CC190" s="74">
        <f t="shared" si="129"/>
        <v>11573963.315099999</v>
      </c>
      <c r="CD190" s="74">
        <f t="shared" si="129"/>
        <v>11295665.5</v>
      </c>
      <c r="CE190" s="74">
        <f t="shared" si="129"/>
        <v>10460939</v>
      </c>
      <c r="CG190" s="117">
        <f t="shared" si="124"/>
        <v>12130392</v>
      </c>
      <c r="CH190" s="117">
        <f t="shared" si="130"/>
        <v>12130392</v>
      </c>
      <c r="CI190" s="117">
        <f t="shared" si="130"/>
        <v>12130392</v>
      </c>
      <c r="CJ190" s="117">
        <f t="shared" si="130"/>
        <v>12130392</v>
      </c>
      <c r="CK190" s="117">
        <f t="shared" si="130"/>
        <v>12130392</v>
      </c>
      <c r="CL190" s="117">
        <f t="shared" si="130"/>
        <v>12130392</v>
      </c>
      <c r="CM190" s="117">
        <f t="shared" si="130"/>
        <v>12130392</v>
      </c>
      <c r="CN190" s="117">
        <f t="shared" si="130"/>
        <v>12130392</v>
      </c>
    </row>
    <row r="191" spans="1:92" x14ac:dyDescent="0.2">
      <c r="A191" s="6" t="s">
        <v>207</v>
      </c>
      <c r="B191" s="6"/>
      <c r="C191" s="40">
        <v>1</v>
      </c>
      <c r="D191" s="40">
        <v>1</v>
      </c>
      <c r="E191" s="40"/>
      <c r="F191" s="2">
        <v>7</v>
      </c>
      <c r="G191">
        <v>0</v>
      </c>
      <c r="H191" s="6">
        <v>165</v>
      </c>
      <c r="I191" s="2" t="s">
        <v>352</v>
      </c>
      <c r="J191" s="60"/>
      <c r="K191" s="123">
        <v>1507.68</v>
      </c>
      <c r="L191"/>
      <c r="M191" s="121">
        <v>705</v>
      </c>
      <c r="N191" s="64">
        <f t="shared" si="90"/>
        <v>211.5</v>
      </c>
      <c r="O191" s="64">
        <f t="shared" si="91"/>
        <v>904.61</v>
      </c>
      <c r="P191" s="64">
        <f t="shared" si="92"/>
        <v>0</v>
      </c>
      <c r="Q191" s="64">
        <f t="shared" si="93"/>
        <v>0</v>
      </c>
      <c r="R191" s="65">
        <f t="shared" si="94"/>
        <v>0.47</v>
      </c>
      <c r="S191" s="65">
        <f t="shared" si="95"/>
        <v>0</v>
      </c>
      <c r="T191" s="64">
        <f t="shared" si="96"/>
        <v>0</v>
      </c>
      <c r="U191" s="64">
        <f t="shared" si="97"/>
        <v>0</v>
      </c>
      <c r="V191" s="124">
        <v>107</v>
      </c>
      <c r="W191" s="64">
        <f t="shared" si="98"/>
        <v>26.75</v>
      </c>
      <c r="X191" s="27">
        <f t="shared" si="99"/>
        <v>211.5</v>
      </c>
      <c r="Y191" s="11">
        <f t="shared" si="100"/>
        <v>1745.93</v>
      </c>
      <c r="Z191" s="61">
        <v>2836118865.6700001</v>
      </c>
      <c r="AA191" s="63">
        <v>12555</v>
      </c>
      <c r="AB191" s="27">
        <f t="shared" si="101"/>
        <v>225895.57</v>
      </c>
      <c r="AC191" s="10">
        <f t="shared" si="102"/>
        <v>0.819886</v>
      </c>
      <c r="AD191" s="63">
        <v>90417</v>
      </c>
      <c r="AE191" s="10">
        <f t="shared" si="103"/>
        <v>0.622062</v>
      </c>
      <c r="AF191" s="10">
        <f t="shared" si="104"/>
        <v>0.23946100000000001</v>
      </c>
      <c r="AG191" s="66">
        <f t="shared" si="105"/>
        <v>0.23946100000000001</v>
      </c>
      <c r="AH191" s="67">
        <f t="shared" si="106"/>
        <v>0</v>
      </c>
      <c r="AI191" s="68">
        <f t="shared" si="107"/>
        <v>0.23946100000000001</v>
      </c>
      <c r="AJ191">
        <v>0</v>
      </c>
      <c r="AK191">
        <v>0</v>
      </c>
      <c r="AL191" s="26">
        <f t="shared" si="108"/>
        <v>0</v>
      </c>
      <c r="AM191">
        <v>0</v>
      </c>
      <c r="AN191">
        <v>0</v>
      </c>
      <c r="AO191" s="26">
        <f t="shared" si="109"/>
        <v>0</v>
      </c>
      <c r="AP191" s="26">
        <f t="shared" si="110"/>
        <v>4818397</v>
      </c>
      <c r="AQ191" s="26">
        <f t="shared" si="111"/>
        <v>4818397</v>
      </c>
      <c r="AR191" s="69">
        <v>5167806</v>
      </c>
      <c r="AS191" s="69">
        <f t="shared" si="126"/>
        <v>5225299</v>
      </c>
      <c r="AT191" s="63">
        <v>5225299</v>
      </c>
      <c r="AU191" s="26">
        <f t="shared" si="112"/>
        <v>406902</v>
      </c>
      <c r="AV191" s="70" t="str">
        <f t="shared" si="113"/>
        <v>No</v>
      </c>
      <c r="AW191" s="69">
        <f t="shared" si="114"/>
        <v>0</v>
      </c>
      <c r="AX191" s="71">
        <f t="shared" si="115"/>
        <v>5225299</v>
      </c>
      <c r="AY191" s="72">
        <f t="shared" si="116"/>
        <v>5225299</v>
      </c>
      <c r="AZ191" s="115">
        <f t="shared" si="117"/>
        <v>0</v>
      </c>
      <c r="BA191" s="115"/>
      <c r="BB191" s="115">
        <f t="shared" si="118"/>
        <v>13346.229471771197</v>
      </c>
      <c r="BC191" s="74"/>
      <c r="BD191" s="74"/>
      <c r="BE191" s="74">
        <f t="shared" si="119"/>
        <v>-406902</v>
      </c>
      <c r="BF191" s="74">
        <f t="shared" si="127"/>
        <v>-406902</v>
      </c>
      <c r="BG191" s="74">
        <f t="shared" si="127"/>
        <v>-406902</v>
      </c>
      <c r="BH191" s="74">
        <f t="shared" si="127"/>
        <v>-406902</v>
      </c>
      <c r="BI191" s="74">
        <f t="shared" si="127"/>
        <v>-406902</v>
      </c>
      <c r="BJ191" s="74">
        <f t="shared" si="127"/>
        <v>-406902</v>
      </c>
      <c r="BK191" s="74">
        <f t="shared" si="127"/>
        <v>-406902</v>
      </c>
      <c r="BL191" s="74">
        <f t="shared" si="127"/>
        <v>-406902</v>
      </c>
      <c r="BO191" s="116">
        <f t="shared" si="128"/>
        <v>0</v>
      </c>
      <c r="BP191" s="116">
        <f t="shared" si="128"/>
        <v>-58146.2958</v>
      </c>
      <c r="BQ191" s="116">
        <f t="shared" si="128"/>
        <v>-67830.563399999999</v>
      </c>
      <c r="BR191" s="116">
        <f t="shared" si="128"/>
        <v>-81380.400000000009</v>
      </c>
      <c r="BS191" s="116">
        <f t="shared" si="128"/>
        <v>-101725.5</v>
      </c>
      <c r="BT191" s="116">
        <f t="shared" si="128"/>
        <v>-135620.43659999999</v>
      </c>
      <c r="BU191" s="116">
        <f t="shared" si="128"/>
        <v>-203451</v>
      </c>
      <c r="BV191" s="116">
        <f t="shared" si="89"/>
        <v>-406902</v>
      </c>
      <c r="BX191" s="74">
        <f t="shared" si="122"/>
        <v>5225299</v>
      </c>
      <c r="BY191" s="74">
        <f t="shared" si="129"/>
        <v>5167152.7041999996</v>
      </c>
      <c r="BZ191" s="74">
        <f t="shared" si="129"/>
        <v>5157468.4365999997</v>
      </c>
      <c r="CA191" s="74">
        <f t="shared" si="129"/>
        <v>5143918.5999999996</v>
      </c>
      <c r="CB191" s="74">
        <f t="shared" si="129"/>
        <v>5123573.5</v>
      </c>
      <c r="CC191" s="74">
        <f t="shared" si="129"/>
        <v>5089678.5634000003</v>
      </c>
      <c r="CD191" s="74">
        <f t="shared" si="129"/>
        <v>5021848</v>
      </c>
      <c r="CE191" s="74">
        <f t="shared" si="129"/>
        <v>4818397</v>
      </c>
      <c r="CG191" s="117">
        <f t="shared" si="124"/>
        <v>5225299</v>
      </c>
      <c r="CH191" s="117">
        <f t="shared" si="130"/>
        <v>5225299</v>
      </c>
      <c r="CI191" s="117">
        <f t="shared" si="130"/>
        <v>5225299</v>
      </c>
      <c r="CJ191" s="117">
        <f t="shared" si="130"/>
        <v>5225299</v>
      </c>
      <c r="CK191" s="117">
        <f t="shared" si="130"/>
        <v>5225299</v>
      </c>
      <c r="CL191" s="117">
        <f t="shared" si="130"/>
        <v>5225299</v>
      </c>
      <c r="CM191" s="117">
        <f t="shared" si="130"/>
        <v>5225299</v>
      </c>
      <c r="CN191" s="117">
        <f t="shared" si="130"/>
        <v>5225299</v>
      </c>
    </row>
    <row r="192" spans="1:92" ht="15.75" customHeight="1" x14ac:dyDescent="0.2">
      <c r="A192" s="6" t="s">
        <v>207</v>
      </c>
      <c r="B192" s="6"/>
      <c r="C192" s="40"/>
      <c r="D192" s="40"/>
      <c r="E192" s="40"/>
      <c r="F192" s="2">
        <v>7</v>
      </c>
      <c r="G192">
        <v>0</v>
      </c>
      <c r="H192" s="6">
        <v>166</v>
      </c>
      <c r="I192" s="2" t="s">
        <v>353</v>
      </c>
      <c r="J192" s="60"/>
      <c r="K192" s="123">
        <v>2243.1799999999998</v>
      </c>
      <c r="L192"/>
      <c r="M192" s="121">
        <v>777</v>
      </c>
      <c r="N192" s="64">
        <f t="shared" si="90"/>
        <v>233.1</v>
      </c>
      <c r="O192" s="64">
        <f t="shared" si="91"/>
        <v>1345.91</v>
      </c>
      <c r="P192" s="64">
        <f t="shared" si="92"/>
        <v>0</v>
      </c>
      <c r="Q192" s="64">
        <f t="shared" si="93"/>
        <v>0</v>
      </c>
      <c r="R192" s="65">
        <f t="shared" si="94"/>
        <v>0.35</v>
      </c>
      <c r="S192" s="65">
        <f t="shared" si="95"/>
        <v>0</v>
      </c>
      <c r="T192" s="64">
        <f t="shared" si="96"/>
        <v>0</v>
      </c>
      <c r="U192" s="64">
        <f t="shared" si="97"/>
        <v>0</v>
      </c>
      <c r="V192" s="124">
        <v>117</v>
      </c>
      <c r="W192" s="64">
        <f t="shared" si="98"/>
        <v>29.25</v>
      </c>
      <c r="X192" s="27">
        <f t="shared" si="99"/>
        <v>233.1</v>
      </c>
      <c r="Y192" s="11">
        <f t="shared" si="100"/>
        <v>2505.5299999999997</v>
      </c>
      <c r="Z192" s="61">
        <v>2500335242.6700001</v>
      </c>
      <c r="AA192" s="63">
        <v>16192</v>
      </c>
      <c r="AB192" s="27">
        <f t="shared" si="101"/>
        <v>154417.94</v>
      </c>
      <c r="AC192" s="10">
        <f t="shared" si="102"/>
        <v>0.56045800000000001</v>
      </c>
      <c r="AD192" s="63">
        <v>114406</v>
      </c>
      <c r="AE192" s="10">
        <f t="shared" si="103"/>
        <v>0.78710500000000005</v>
      </c>
      <c r="AF192" s="10">
        <f t="shared" si="104"/>
        <v>0.37154799999999999</v>
      </c>
      <c r="AG192" s="66">
        <f t="shared" si="105"/>
        <v>0.37154799999999999</v>
      </c>
      <c r="AH192" s="67">
        <f t="shared" si="106"/>
        <v>0</v>
      </c>
      <c r="AI192" s="68">
        <f t="shared" si="107"/>
        <v>0.37154799999999999</v>
      </c>
      <c r="AJ192">
        <v>0</v>
      </c>
      <c r="AK192">
        <v>0</v>
      </c>
      <c r="AL192" s="26">
        <f t="shared" si="108"/>
        <v>0</v>
      </c>
      <c r="AM192">
        <v>0</v>
      </c>
      <c r="AN192">
        <v>0</v>
      </c>
      <c r="AO192" s="26">
        <f t="shared" si="109"/>
        <v>0</v>
      </c>
      <c r="AP192" s="26">
        <f t="shared" si="110"/>
        <v>10728907</v>
      </c>
      <c r="AQ192" s="26">
        <f t="shared" si="111"/>
        <v>10728907</v>
      </c>
      <c r="AR192" s="69">
        <v>13423576</v>
      </c>
      <c r="AS192" s="69">
        <f t="shared" si="126"/>
        <v>10728907</v>
      </c>
      <c r="AT192" s="63">
        <v>12387171</v>
      </c>
      <c r="AU192" s="26">
        <f t="shared" si="112"/>
        <v>1658264</v>
      </c>
      <c r="AV192" s="70" t="str">
        <f t="shared" si="113"/>
        <v>No</v>
      </c>
      <c r="AW192" s="69">
        <f t="shared" si="114"/>
        <v>0</v>
      </c>
      <c r="AX192" s="71">
        <f t="shared" si="115"/>
        <v>12387171</v>
      </c>
      <c r="AY192" s="72">
        <f t="shared" si="116"/>
        <v>12387171</v>
      </c>
      <c r="AZ192" s="115">
        <f t="shared" si="117"/>
        <v>0</v>
      </c>
      <c r="BA192" s="115"/>
      <c r="BB192" s="115">
        <f t="shared" si="118"/>
        <v>12872.90063659626</v>
      </c>
      <c r="BC192" s="74"/>
      <c r="BD192" s="74"/>
      <c r="BE192" s="74">
        <f t="shared" si="119"/>
        <v>-1658264</v>
      </c>
      <c r="BF192" s="74">
        <f t="shared" si="127"/>
        <v>-1658264</v>
      </c>
      <c r="BG192" s="74">
        <f t="shared" si="127"/>
        <v>-1421298.0744000003</v>
      </c>
      <c r="BH192" s="74">
        <f t="shared" si="127"/>
        <v>-1184367.6853975207</v>
      </c>
      <c r="BI192" s="74">
        <f t="shared" si="127"/>
        <v>-947494.1483180169</v>
      </c>
      <c r="BJ192" s="74">
        <f t="shared" si="127"/>
        <v>-710620.61123851314</v>
      </c>
      <c r="BK192" s="74">
        <f t="shared" si="127"/>
        <v>-473770.76151271723</v>
      </c>
      <c r="BL192" s="74">
        <f t="shared" si="127"/>
        <v>-236885.38075635955</v>
      </c>
      <c r="BO192" s="116">
        <f t="shared" si="128"/>
        <v>0</v>
      </c>
      <c r="BP192" s="116">
        <f t="shared" si="128"/>
        <v>-236965.92559999999</v>
      </c>
      <c r="BQ192" s="116">
        <f t="shared" si="128"/>
        <v>-236930.38900248002</v>
      </c>
      <c r="BR192" s="116">
        <f t="shared" si="128"/>
        <v>-236873.53707950414</v>
      </c>
      <c r="BS192" s="116">
        <f t="shared" si="128"/>
        <v>-236873.53707950423</v>
      </c>
      <c r="BT192" s="116">
        <f t="shared" si="128"/>
        <v>-236849.84972579643</v>
      </c>
      <c r="BU192" s="116">
        <f t="shared" si="128"/>
        <v>-236885.38075635862</v>
      </c>
      <c r="BV192" s="116">
        <f t="shared" si="89"/>
        <v>-236885.38075635955</v>
      </c>
      <c r="BX192" s="74">
        <f t="shared" si="122"/>
        <v>12387171</v>
      </c>
      <c r="BY192" s="74">
        <f t="shared" si="129"/>
        <v>12150205.0744</v>
      </c>
      <c r="BZ192" s="74">
        <f t="shared" si="129"/>
        <v>11913274.685397521</v>
      </c>
      <c r="CA192" s="74">
        <f t="shared" si="129"/>
        <v>11676401.148318017</v>
      </c>
      <c r="CB192" s="74">
        <f t="shared" si="129"/>
        <v>11439527.611238513</v>
      </c>
      <c r="CC192" s="74">
        <f t="shared" si="129"/>
        <v>11202677.761512717</v>
      </c>
      <c r="CD192" s="74">
        <f t="shared" si="129"/>
        <v>10965792.38075636</v>
      </c>
      <c r="CE192" s="74">
        <f t="shared" si="129"/>
        <v>10728907</v>
      </c>
      <c r="CG192" s="117">
        <f t="shared" si="124"/>
        <v>12387171</v>
      </c>
      <c r="CH192" s="117">
        <f t="shared" si="130"/>
        <v>12150205.0744</v>
      </c>
      <c r="CI192" s="117">
        <f t="shared" si="130"/>
        <v>11913274.685397521</v>
      </c>
      <c r="CJ192" s="117">
        <f t="shared" si="130"/>
        <v>11676401.148318017</v>
      </c>
      <c r="CK192" s="117">
        <f t="shared" si="130"/>
        <v>11439527.611238513</v>
      </c>
      <c r="CL192" s="117">
        <f t="shared" si="130"/>
        <v>11202677.761512717</v>
      </c>
      <c r="CM192" s="117">
        <f t="shared" si="130"/>
        <v>10965792.38075636</v>
      </c>
      <c r="CN192" s="117">
        <f t="shared" si="130"/>
        <v>10728907</v>
      </c>
    </row>
    <row r="193" spans="1:92" x14ac:dyDescent="0.2">
      <c r="A193" s="6" t="s">
        <v>185</v>
      </c>
      <c r="B193" s="6"/>
      <c r="C193" s="40"/>
      <c r="D193" s="40"/>
      <c r="E193" s="40"/>
      <c r="F193" s="2">
        <v>2</v>
      </c>
      <c r="G193">
        <v>0</v>
      </c>
      <c r="H193" s="6">
        <v>167</v>
      </c>
      <c r="I193" s="2" t="s">
        <v>354</v>
      </c>
      <c r="J193" s="60"/>
      <c r="K193" s="123">
        <v>1636.3</v>
      </c>
      <c r="L193"/>
      <c r="M193" s="121">
        <v>228</v>
      </c>
      <c r="N193" s="64">
        <f t="shared" si="90"/>
        <v>68.400000000000006</v>
      </c>
      <c r="O193" s="64">
        <f t="shared" si="91"/>
        <v>981.78</v>
      </c>
      <c r="P193" s="64">
        <f t="shared" si="92"/>
        <v>0</v>
      </c>
      <c r="Q193" s="64">
        <f t="shared" si="93"/>
        <v>0</v>
      </c>
      <c r="R193" s="65">
        <f t="shared" si="94"/>
        <v>0.14000000000000001</v>
      </c>
      <c r="S193" s="65">
        <f t="shared" si="95"/>
        <v>0</v>
      </c>
      <c r="T193" s="64">
        <f t="shared" si="96"/>
        <v>0</v>
      </c>
      <c r="U193" s="64">
        <f t="shared" si="97"/>
        <v>0</v>
      </c>
      <c r="V193" s="124">
        <v>69</v>
      </c>
      <c r="W193" s="64">
        <f t="shared" si="98"/>
        <v>17.25</v>
      </c>
      <c r="X193" s="27">
        <f t="shared" si="99"/>
        <v>68.400000000000006</v>
      </c>
      <c r="Y193" s="11">
        <f t="shared" si="100"/>
        <v>1721.95</v>
      </c>
      <c r="Z193" s="61">
        <v>2432260735</v>
      </c>
      <c r="AA193" s="63">
        <v>9041</v>
      </c>
      <c r="AB193" s="27">
        <f t="shared" si="101"/>
        <v>269025.63</v>
      </c>
      <c r="AC193" s="10">
        <f t="shared" si="102"/>
        <v>0.97642600000000002</v>
      </c>
      <c r="AD193" s="63">
        <v>201926</v>
      </c>
      <c r="AE193" s="10">
        <f t="shared" si="103"/>
        <v>1.389235</v>
      </c>
      <c r="AF193" s="10">
        <f t="shared" si="104"/>
        <v>-0.100269</v>
      </c>
      <c r="AG193" s="66">
        <f t="shared" si="105"/>
        <v>0.01</v>
      </c>
      <c r="AH193" s="67">
        <f t="shared" si="106"/>
        <v>0</v>
      </c>
      <c r="AI193" s="68">
        <f t="shared" si="107"/>
        <v>0.01</v>
      </c>
      <c r="AJ193">
        <v>763</v>
      </c>
      <c r="AK193">
        <v>6</v>
      </c>
      <c r="AL193" s="26">
        <f t="shared" si="108"/>
        <v>457800</v>
      </c>
      <c r="AM193">
        <v>0</v>
      </c>
      <c r="AN193">
        <v>0</v>
      </c>
      <c r="AO193" s="26">
        <f t="shared" si="109"/>
        <v>0</v>
      </c>
      <c r="AP193" s="26">
        <f t="shared" si="110"/>
        <v>198455</v>
      </c>
      <c r="AQ193" s="26">
        <f t="shared" si="111"/>
        <v>656255</v>
      </c>
      <c r="AR193" s="69">
        <v>656185</v>
      </c>
      <c r="AS193" s="69">
        <f t="shared" si="126"/>
        <v>656255</v>
      </c>
      <c r="AT193" s="63">
        <v>653255</v>
      </c>
      <c r="AU193" s="26">
        <f t="shared" si="112"/>
        <v>3000</v>
      </c>
      <c r="AV193" s="70" t="str">
        <f t="shared" si="113"/>
        <v>Yes</v>
      </c>
      <c r="AW193" s="69">
        <f t="shared" si="114"/>
        <v>3000</v>
      </c>
      <c r="AX193" s="71">
        <f t="shared" si="115"/>
        <v>656255</v>
      </c>
      <c r="AY193" s="72">
        <f t="shared" si="116"/>
        <v>656255</v>
      </c>
      <c r="AZ193" s="115">
        <f t="shared" si="117"/>
        <v>3000</v>
      </c>
      <c r="BA193" s="115"/>
      <c r="BB193" s="115">
        <f t="shared" si="118"/>
        <v>12128.261168489886</v>
      </c>
      <c r="BC193" s="74"/>
      <c r="BD193" s="74"/>
      <c r="BE193" s="74">
        <f t="shared" si="119"/>
        <v>0</v>
      </c>
      <c r="BF193" s="74">
        <f t="shared" si="127"/>
        <v>0</v>
      </c>
      <c r="BG193" s="74">
        <f t="shared" si="127"/>
        <v>0</v>
      </c>
      <c r="BH193" s="74">
        <f t="shared" si="127"/>
        <v>0</v>
      </c>
      <c r="BI193" s="74">
        <f t="shared" si="127"/>
        <v>0</v>
      </c>
      <c r="BJ193" s="74">
        <f t="shared" si="127"/>
        <v>0</v>
      </c>
      <c r="BK193" s="74">
        <f t="shared" si="127"/>
        <v>0</v>
      </c>
      <c r="BL193" s="74">
        <f t="shared" si="127"/>
        <v>0</v>
      </c>
      <c r="BO193" s="116">
        <f t="shared" si="128"/>
        <v>0</v>
      </c>
      <c r="BP193" s="116">
        <f t="shared" si="128"/>
        <v>0</v>
      </c>
      <c r="BQ193" s="116">
        <f t="shared" si="128"/>
        <v>0</v>
      </c>
      <c r="BR193" s="116">
        <f t="shared" si="128"/>
        <v>0</v>
      </c>
      <c r="BS193" s="116">
        <f t="shared" si="128"/>
        <v>0</v>
      </c>
      <c r="BT193" s="116">
        <f t="shared" si="128"/>
        <v>0</v>
      </c>
      <c r="BU193" s="116">
        <f t="shared" si="128"/>
        <v>0</v>
      </c>
      <c r="BV193" s="116">
        <f t="shared" si="89"/>
        <v>0</v>
      </c>
      <c r="BX193" s="74">
        <f t="shared" si="122"/>
        <v>656255</v>
      </c>
      <c r="BY193" s="74">
        <f t="shared" si="129"/>
        <v>656255</v>
      </c>
      <c r="BZ193" s="74">
        <f t="shared" si="129"/>
        <v>656255</v>
      </c>
      <c r="CA193" s="74">
        <f t="shared" si="129"/>
        <v>656255</v>
      </c>
      <c r="CB193" s="74">
        <f t="shared" si="129"/>
        <v>656255</v>
      </c>
      <c r="CC193" s="74">
        <f t="shared" si="129"/>
        <v>656255</v>
      </c>
      <c r="CD193" s="74">
        <f t="shared" si="129"/>
        <v>656255</v>
      </c>
      <c r="CE193" s="74">
        <f t="shared" si="129"/>
        <v>656255</v>
      </c>
      <c r="CG193" s="117">
        <f t="shared" si="124"/>
        <v>656255</v>
      </c>
      <c r="CH193" s="117">
        <f t="shared" si="130"/>
        <v>656255</v>
      </c>
      <c r="CI193" s="117">
        <f t="shared" si="130"/>
        <v>656255</v>
      </c>
      <c r="CJ193" s="117">
        <f t="shared" si="130"/>
        <v>656255</v>
      </c>
      <c r="CK193" s="117">
        <f t="shared" si="130"/>
        <v>656255</v>
      </c>
      <c r="CL193" s="117">
        <f t="shared" si="130"/>
        <v>656255</v>
      </c>
      <c r="CM193" s="117">
        <f t="shared" si="130"/>
        <v>656255</v>
      </c>
      <c r="CN193" s="117">
        <f t="shared" si="130"/>
        <v>656255</v>
      </c>
    </row>
    <row r="194" spans="1:92" x14ac:dyDescent="0.2">
      <c r="A194" s="6" t="s">
        <v>179</v>
      </c>
      <c r="B194" s="6"/>
      <c r="C194" s="40"/>
      <c r="D194" s="40"/>
      <c r="E194" s="40"/>
      <c r="F194" s="2">
        <v>4</v>
      </c>
      <c r="G194">
        <v>0</v>
      </c>
      <c r="H194" s="6">
        <v>168</v>
      </c>
      <c r="I194" s="2" t="s">
        <v>355</v>
      </c>
      <c r="J194" s="60"/>
      <c r="K194" s="123">
        <v>940</v>
      </c>
      <c r="L194"/>
      <c r="M194" s="121">
        <v>189</v>
      </c>
      <c r="N194" s="64">
        <f t="shared" si="90"/>
        <v>56.7</v>
      </c>
      <c r="O194" s="64">
        <f t="shared" si="91"/>
        <v>564</v>
      </c>
      <c r="P194" s="64">
        <f t="shared" si="92"/>
        <v>0</v>
      </c>
      <c r="Q194" s="64">
        <f t="shared" si="93"/>
        <v>0</v>
      </c>
      <c r="R194" s="65">
        <f t="shared" si="94"/>
        <v>0.2</v>
      </c>
      <c r="S194" s="65">
        <f t="shared" si="95"/>
        <v>0</v>
      </c>
      <c r="T194" s="64">
        <f t="shared" si="96"/>
        <v>0</v>
      </c>
      <c r="U194" s="64">
        <f t="shared" si="97"/>
        <v>0</v>
      </c>
      <c r="V194" s="124">
        <v>9</v>
      </c>
      <c r="W194" s="64">
        <f t="shared" si="98"/>
        <v>2.25</v>
      </c>
      <c r="X194" s="27">
        <f t="shared" si="99"/>
        <v>56.7</v>
      </c>
      <c r="Y194" s="11">
        <f t="shared" si="100"/>
        <v>998.95</v>
      </c>
      <c r="Z194" s="61">
        <v>2185483669</v>
      </c>
      <c r="AA194" s="63">
        <v>9787</v>
      </c>
      <c r="AB194" s="27">
        <f t="shared" si="101"/>
        <v>223304.76</v>
      </c>
      <c r="AC194" s="10">
        <f t="shared" si="102"/>
        <v>0.81048200000000004</v>
      </c>
      <c r="AD194" s="63">
        <v>129427</v>
      </c>
      <c r="AE194" s="10">
        <f t="shared" si="103"/>
        <v>0.89044800000000002</v>
      </c>
      <c r="AF194" s="10">
        <f t="shared" si="104"/>
        <v>0.16552800000000001</v>
      </c>
      <c r="AG194" s="66">
        <f t="shared" si="105"/>
        <v>0.16552800000000001</v>
      </c>
      <c r="AH194" s="67">
        <f t="shared" si="106"/>
        <v>0</v>
      </c>
      <c r="AI194" s="68">
        <f t="shared" si="107"/>
        <v>0.16552800000000001</v>
      </c>
      <c r="AJ194">
        <v>917</v>
      </c>
      <c r="AK194">
        <v>13</v>
      </c>
      <c r="AL194" s="26">
        <f t="shared" si="108"/>
        <v>1192100</v>
      </c>
      <c r="AM194">
        <v>0</v>
      </c>
      <c r="AN194">
        <v>0</v>
      </c>
      <c r="AO194" s="26">
        <f t="shared" si="109"/>
        <v>0</v>
      </c>
      <c r="AP194" s="26">
        <f t="shared" si="110"/>
        <v>1905707</v>
      </c>
      <c r="AQ194" s="26">
        <f t="shared" si="111"/>
        <v>3097807</v>
      </c>
      <c r="AR194" s="69">
        <v>1276811</v>
      </c>
      <c r="AS194" s="69">
        <f t="shared" si="126"/>
        <v>3097807</v>
      </c>
      <c r="AT194" s="63">
        <v>2936816</v>
      </c>
      <c r="AU194" s="26">
        <f t="shared" si="112"/>
        <v>160991</v>
      </c>
      <c r="AV194" s="70" t="str">
        <f t="shared" si="113"/>
        <v>Yes</v>
      </c>
      <c r="AW194" s="69">
        <f t="shared" si="114"/>
        <v>160991</v>
      </c>
      <c r="AX194" s="71">
        <f t="shared" si="115"/>
        <v>3097807</v>
      </c>
      <c r="AY194" s="72">
        <f t="shared" si="116"/>
        <v>3097807</v>
      </c>
      <c r="AZ194" s="115">
        <f t="shared" si="117"/>
        <v>160991</v>
      </c>
      <c r="BA194" s="115"/>
      <c r="BB194" s="115">
        <f t="shared" si="118"/>
        <v>12247.764627659575</v>
      </c>
      <c r="BC194" s="74"/>
      <c r="BD194" s="74"/>
      <c r="BE194" s="74">
        <f t="shared" si="119"/>
        <v>0</v>
      </c>
      <c r="BF194" s="74">
        <f t="shared" si="127"/>
        <v>0</v>
      </c>
      <c r="BG194" s="74">
        <f t="shared" si="127"/>
        <v>0</v>
      </c>
      <c r="BH194" s="74">
        <f t="shared" si="127"/>
        <v>0</v>
      </c>
      <c r="BI194" s="74">
        <f t="shared" si="127"/>
        <v>0</v>
      </c>
      <c r="BJ194" s="74">
        <f t="shared" si="127"/>
        <v>0</v>
      </c>
      <c r="BK194" s="74">
        <f t="shared" si="127"/>
        <v>0</v>
      </c>
      <c r="BL194" s="74">
        <f t="shared" si="127"/>
        <v>0</v>
      </c>
      <c r="BO194" s="116">
        <f t="shared" si="128"/>
        <v>0</v>
      </c>
      <c r="BP194" s="116">
        <f t="shared" si="128"/>
        <v>0</v>
      </c>
      <c r="BQ194" s="116">
        <f t="shared" si="128"/>
        <v>0</v>
      </c>
      <c r="BR194" s="116">
        <f t="shared" si="128"/>
        <v>0</v>
      </c>
      <c r="BS194" s="116">
        <f t="shared" si="128"/>
        <v>0</v>
      </c>
      <c r="BT194" s="116">
        <f t="shared" si="128"/>
        <v>0</v>
      </c>
      <c r="BU194" s="116">
        <f t="shared" si="128"/>
        <v>0</v>
      </c>
      <c r="BV194" s="116">
        <f t="shared" si="89"/>
        <v>0</v>
      </c>
      <c r="BX194" s="74">
        <f t="shared" si="122"/>
        <v>3097807</v>
      </c>
      <c r="BY194" s="74">
        <f t="shared" si="129"/>
        <v>3097807</v>
      </c>
      <c r="BZ194" s="74">
        <f t="shared" si="129"/>
        <v>3097807</v>
      </c>
      <c r="CA194" s="74">
        <f t="shared" si="129"/>
        <v>3097807</v>
      </c>
      <c r="CB194" s="74">
        <f t="shared" si="129"/>
        <v>3097807</v>
      </c>
      <c r="CC194" s="74">
        <f t="shared" si="129"/>
        <v>3097807</v>
      </c>
      <c r="CD194" s="74">
        <f t="shared" si="129"/>
        <v>3097807</v>
      </c>
      <c r="CE194" s="74">
        <f t="shared" si="129"/>
        <v>3097807</v>
      </c>
      <c r="CG194" s="117">
        <f t="shared" si="124"/>
        <v>3097807</v>
      </c>
      <c r="CH194" s="117">
        <f t="shared" si="130"/>
        <v>3097807</v>
      </c>
      <c r="CI194" s="117">
        <f t="shared" si="130"/>
        <v>3097807</v>
      </c>
      <c r="CJ194" s="117">
        <f t="shared" si="130"/>
        <v>3097807</v>
      </c>
      <c r="CK194" s="117">
        <f t="shared" si="130"/>
        <v>3097807</v>
      </c>
      <c r="CL194" s="117">
        <f t="shared" si="130"/>
        <v>3097807</v>
      </c>
      <c r="CM194" s="117">
        <f t="shared" si="130"/>
        <v>3097807</v>
      </c>
      <c r="CN194" s="117">
        <f t="shared" si="130"/>
        <v>3097807</v>
      </c>
    </row>
    <row r="195" spans="1:92" x14ac:dyDescent="0.2">
      <c r="A195" s="6" t="s">
        <v>183</v>
      </c>
      <c r="B195" s="6"/>
      <c r="C195" s="40"/>
      <c r="D195" s="40"/>
      <c r="E195" s="40"/>
      <c r="F195" s="2">
        <v>7</v>
      </c>
      <c r="G195">
        <v>0</v>
      </c>
      <c r="H195" s="6">
        <v>169</v>
      </c>
      <c r="I195" s="2" t="s">
        <v>356</v>
      </c>
      <c r="J195" s="60"/>
      <c r="K195" s="123">
        <v>1126.82</v>
      </c>
      <c r="L195"/>
      <c r="M195" s="121">
        <v>206</v>
      </c>
      <c r="N195" s="64">
        <f t="shared" si="90"/>
        <v>61.8</v>
      </c>
      <c r="O195" s="64">
        <f t="shared" si="91"/>
        <v>676.09</v>
      </c>
      <c r="P195" s="64">
        <f t="shared" si="92"/>
        <v>0</v>
      </c>
      <c r="Q195" s="64">
        <f t="shared" si="93"/>
        <v>0</v>
      </c>
      <c r="R195" s="65">
        <f t="shared" si="94"/>
        <v>0.18</v>
      </c>
      <c r="S195" s="65">
        <f t="shared" si="95"/>
        <v>0</v>
      </c>
      <c r="T195" s="64">
        <f t="shared" si="96"/>
        <v>0</v>
      </c>
      <c r="U195" s="64">
        <f t="shared" si="97"/>
        <v>0</v>
      </c>
      <c r="V195" s="124">
        <v>11</v>
      </c>
      <c r="W195" s="64">
        <f t="shared" si="98"/>
        <v>2.75</v>
      </c>
      <c r="X195" s="27">
        <f t="shared" si="99"/>
        <v>61.8</v>
      </c>
      <c r="Y195" s="11">
        <f t="shared" si="100"/>
        <v>1191.3699999999999</v>
      </c>
      <c r="Z195" s="61">
        <v>1624168325.6700001</v>
      </c>
      <c r="AA195" s="63">
        <v>8267</v>
      </c>
      <c r="AB195" s="27">
        <f t="shared" si="101"/>
        <v>196464.05</v>
      </c>
      <c r="AC195" s="10">
        <f t="shared" si="102"/>
        <v>0.71306400000000003</v>
      </c>
      <c r="AD195" s="63">
        <v>104487</v>
      </c>
      <c r="AE195" s="10">
        <f t="shared" si="103"/>
        <v>0.71886300000000003</v>
      </c>
      <c r="AF195" s="10">
        <f t="shared" si="104"/>
        <v>0.28519600000000001</v>
      </c>
      <c r="AG195" s="66">
        <f t="shared" si="105"/>
        <v>0.28519600000000001</v>
      </c>
      <c r="AH195" s="67">
        <f t="shared" si="106"/>
        <v>0</v>
      </c>
      <c r="AI195" s="68">
        <f t="shared" si="107"/>
        <v>0.28519600000000001</v>
      </c>
      <c r="AJ195">
        <v>0</v>
      </c>
      <c r="AK195">
        <v>0</v>
      </c>
      <c r="AL195" s="26">
        <f t="shared" si="108"/>
        <v>0</v>
      </c>
      <c r="AM195">
        <v>325</v>
      </c>
      <c r="AN195">
        <v>4</v>
      </c>
      <c r="AO195" s="26">
        <f t="shared" si="109"/>
        <v>130000</v>
      </c>
      <c r="AP195" s="26">
        <f t="shared" si="110"/>
        <v>3915895</v>
      </c>
      <c r="AQ195" s="26">
        <f t="shared" si="111"/>
        <v>4045895</v>
      </c>
      <c r="AR195" s="69">
        <v>5356542</v>
      </c>
      <c r="AS195" s="69">
        <f t="shared" si="126"/>
        <v>4045895</v>
      </c>
      <c r="AT195" s="63">
        <v>4990532</v>
      </c>
      <c r="AU195" s="26">
        <f t="shared" si="112"/>
        <v>944637</v>
      </c>
      <c r="AV195" s="70" t="str">
        <f t="shared" si="113"/>
        <v>No</v>
      </c>
      <c r="AW195" s="69">
        <f t="shared" si="114"/>
        <v>0</v>
      </c>
      <c r="AX195" s="71">
        <f t="shared" si="115"/>
        <v>4990532</v>
      </c>
      <c r="AY195" s="72">
        <f t="shared" si="116"/>
        <v>4990532</v>
      </c>
      <c r="AZ195" s="115">
        <f t="shared" si="117"/>
        <v>0</v>
      </c>
      <c r="BA195" s="115"/>
      <c r="BB195" s="115">
        <f t="shared" si="118"/>
        <v>12185.210814504533</v>
      </c>
      <c r="BC195" s="74"/>
      <c r="BD195" s="74"/>
      <c r="BE195" s="74">
        <f t="shared" si="119"/>
        <v>-944637</v>
      </c>
      <c r="BF195" s="74">
        <f t="shared" si="127"/>
        <v>-944637</v>
      </c>
      <c r="BG195" s="74">
        <f t="shared" si="127"/>
        <v>-809648.37270000018</v>
      </c>
      <c r="BH195" s="74">
        <f t="shared" si="127"/>
        <v>-674679.9889709102</v>
      </c>
      <c r="BI195" s="74">
        <f t="shared" si="127"/>
        <v>-539743.99117672816</v>
      </c>
      <c r="BJ195" s="74">
        <f t="shared" si="127"/>
        <v>-404807.99338254612</v>
      </c>
      <c r="BK195" s="74">
        <f t="shared" si="127"/>
        <v>-269885.48918814398</v>
      </c>
      <c r="BL195" s="74">
        <f t="shared" si="127"/>
        <v>-134942.74459407199</v>
      </c>
      <c r="BO195" s="116">
        <f t="shared" si="128"/>
        <v>0</v>
      </c>
      <c r="BP195" s="116">
        <f t="shared" si="128"/>
        <v>-134988.62729999999</v>
      </c>
      <c r="BQ195" s="116">
        <f t="shared" si="128"/>
        <v>-134968.38372909001</v>
      </c>
      <c r="BR195" s="116">
        <f t="shared" si="128"/>
        <v>-134935.99779418204</v>
      </c>
      <c r="BS195" s="116">
        <f t="shared" si="128"/>
        <v>-134935.99779418204</v>
      </c>
      <c r="BT195" s="116">
        <f t="shared" si="128"/>
        <v>-134922.5041944026</v>
      </c>
      <c r="BU195" s="116">
        <f t="shared" si="128"/>
        <v>-134942.74459407199</v>
      </c>
      <c r="BV195" s="116">
        <f t="shared" si="89"/>
        <v>-134942.74459407199</v>
      </c>
      <c r="BX195" s="74">
        <f t="shared" si="122"/>
        <v>4990532</v>
      </c>
      <c r="BY195" s="74">
        <f t="shared" si="129"/>
        <v>4855543.3727000002</v>
      </c>
      <c r="BZ195" s="74">
        <f t="shared" si="129"/>
        <v>4720574.9889709102</v>
      </c>
      <c r="CA195" s="74">
        <f t="shared" si="129"/>
        <v>4585638.9911767282</v>
      </c>
      <c r="CB195" s="74">
        <f t="shared" si="129"/>
        <v>4450702.9933825461</v>
      </c>
      <c r="CC195" s="74">
        <f t="shared" si="129"/>
        <v>4315780.489188144</v>
      </c>
      <c r="CD195" s="74">
        <f t="shared" si="129"/>
        <v>4180837.744594072</v>
      </c>
      <c r="CE195" s="74">
        <f t="shared" si="129"/>
        <v>4045895</v>
      </c>
      <c r="CG195" s="117">
        <f t="shared" si="124"/>
        <v>4990532</v>
      </c>
      <c r="CH195" s="117">
        <f t="shared" si="130"/>
        <v>4855543.3727000002</v>
      </c>
      <c r="CI195" s="117">
        <f t="shared" si="130"/>
        <v>4720574.9889709102</v>
      </c>
      <c r="CJ195" s="117">
        <f t="shared" si="130"/>
        <v>4585638.9911767282</v>
      </c>
      <c r="CK195" s="117">
        <f t="shared" si="130"/>
        <v>4450702.9933825461</v>
      </c>
      <c r="CL195" s="117">
        <f t="shared" si="130"/>
        <v>4315780.489188144</v>
      </c>
      <c r="CM195" s="117">
        <f t="shared" si="130"/>
        <v>4180837.744594072</v>
      </c>
      <c r="CN195" s="117">
        <f t="shared" si="130"/>
        <v>4045895</v>
      </c>
    </row>
    <row r="196" spans="1:92" x14ac:dyDescent="0.2">
      <c r="AJ196" s="26"/>
      <c r="AN196" s="80"/>
      <c r="BX196" s="74"/>
    </row>
    <row r="197" spans="1:92" ht="15.75" customHeight="1" x14ac:dyDescent="0.2">
      <c r="A197" s="6"/>
      <c r="B197" s="6"/>
      <c r="C197" s="40"/>
      <c r="D197" s="40"/>
      <c r="E197" s="40"/>
      <c r="G197" s="80"/>
      <c r="H197" s="6"/>
      <c r="J197" s="60"/>
      <c r="K197" s="80"/>
      <c r="L197" s="81"/>
      <c r="M197" s="80"/>
      <c r="N197" s="80"/>
      <c r="O197" s="80"/>
      <c r="P197" s="80"/>
      <c r="Q197" s="80"/>
      <c r="R197" s="65"/>
      <c r="S197" s="65"/>
      <c r="T197" s="69"/>
      <c r="U197" s="69"/>
      <c r="V197" s="80"/>
      <c r="W197" s="80"/>
      <c r="X197" s="27"/>
      <c r="Y197" s="11"/>
      <c r="Z197" s="80"/>
      <c r="AA197" s="80"/>
      <c r="AB197" s="27"/>
      <c r="AC197" s="10"/>
      <c r="AD197" s="80"/>
      <c r="AE197" s="10"/>
      <c r="AF197" s="10"/>
      <c r="AG197" s="66"/>
      <c r="AH197" s="67"/>
      <c r="AI197" s="68"/>
      <c r="AJ197" s="80"/>
      <c r="AK197" s="80"/>
      <c r="AL197" s="80"/>
      <c r="AO197" s="26"/>
      <c r="AP197" s="26"/>
      <c r="AQ197" s="26"/>
      <c r="AR197" s="26"/>
      <c r="AS197" s="26"/>
      <c r="AT197" s="69"/>
      <c r="AU197" s="26"/>
      <c r="AV197" s="26"/>
      <c r="AW197" s="69"/>
      <c r="AX197" s="71"/>
      <c r="AY197" s="72"/>
      <c r="AZ197" s="74"/>
      <c r="BA197" s="74"/>
      <c r="BB197" s="74"/>
      <c r="BC197" s="74"/>
      <c r="BD197" s="74"/>
      <c r="BE197" s="74"/>
      <c r="BF197" s="74"/>
    </row>
    <row r="198" spans="1:92" x14ac:dyDescent="0.2">
      <c r="K198" s="11"/>
      <c r="L198" s="11"/>
      <c r="Y198" s="11"/>
      <c r="AJ198" s="26"/>
    </row>
    <row r="199" spans="1:92" x14ac:dyDescent="0.2">
      <c r="K199" s="11"/>
      <c r="L199" s="11"/>
      <c r="Y199" s="11"/>
      <c r="AJ199" s="26"/>
    </row>
    <row r="200" spans="1:92" x14ac:dyDescent="0.2">
      <c r="K200" s="11"/>
      <c r="L200" s="11"/>
      <c r="Y200" s="11"/>
      <c r="AJ200" s="26"/>
    </row>
    <row r="201" spans="1:92" x14ac:dyDescent="0.2">
      <c r="K201" s="11"/>
      <c r="L201" s="11"/>
      <c r="Y201" s="11"/>
    </row>
    <row r="202" spans="1:92" x14ac:dyDescent="0.2">
      <c r="K202" s="11"/>
      <c r="L202" s="11"/>
      <c r="Y202" s="11"/>
    </row>
    <row r="203" spans="1:92" x14ac:dyDescent="0.2">
      <c r="K203" s="11"/>
      <c r="L203" s="11"/>
      <c r="Y203" s="11"/>
    </row>
    <row r="204" spans="1:92" x14ac:dyDescent="0.2">
      <c r="K204" s="11"/>
      <c r="L204" s="11"/>
      <c r="Y204" s="11"/>
    </row>
    <row r="205" spans="1:92" x14ac:dyDescent="0.2">
      <c r="K205" s="11"/>
      <c r="L205" s="11"/>
      <c r="Y205" s="11"/>
    </row>
    <row r="206" spans="1:92" x14ac:dyDescent="0.2">
      <c r="K206" s="11"/>
      <c r="L206" s="11"/>
      <c r="Y206" s="11"/>
    </row>
    <row r="207" spans="1:92" x14ac:dyDescent="0.2">
      <c r="K207" s="11"/>
      <c r="L207" s="11"/>
      <c r="Y207" s="11"/>
    </row>
    <row r="208" spans="1:92" x14ac:dyDescent="0.2">
      <c r="K208" s="11"/>
      <c r="L208" s="11"/>
      <c r="Y208" s="11"/>
    </row>
    <row r="209" spans="11:25" x14ac:dyDescent="0.2">
      <c r="K209" s="11"/>
      <c r="L209" s="11"/>
      <c r="Y209" s="11"/>
    </row>
    <row r="210" spans="11:25" x14ac:dyDescent="0.2">
      <c r="K210" s="11"/>
      <c r="L210" s="11"/>
    </row>
    <row r="211" spans="11:25" x14ac:dyDescent="0.2">
      <c r="K211" s="11"/>
      <c r="L211" s="11"/>
    </row>
    <row r="212" spans="11:25" x14ac:dyDescent="0.2">
      <c r="K212" s="11"/>
      <c r="L212" s="11"/>
    </row>
    <row r="213" spans="11:25" x14ac:dyDescent="0.2">
      <c r="K213" s="11"/>
      <c r="L213" s="11"/>
    </row>
    <row r="214" spans="11:25" x14ac:dyDescent="0.2">
      <c r="K214" s="11"/>
      <c r="L214" s="11"/>
    </row>
    <row r="215" spans="11:25" x14ac:dyDescent="0.2">
      <c r="K215" s="11"/>
      <c r="L215" s="11"/>
    </row>
    <row r="216" spans="11:25" x14ac:dyDescent="0.2">
      <c r="K216" s="11"/>
      <c r="L216" s="11"/>
    </row>
    <row r="217" spans="11:25" x14ac:dyDescent="0.2">
      <c r="K217" s="11"/>
      <c r="L217" s="11"/>
    </row>
    <row r="218" spans="11:25" x14ac:dyDescent="0.2">
      <c r="K218" s="11"/>
      <c r="L218" s="11"/>
    </row>
    <row r="219" spans="11:25" x14ac:dyDescent="0.2">
      <c r="K219" s="11"/>
      <c r="L219" s="11"/>
    </row>
    <row r="220" spans="11:25" x14ac:dyDescent="0.2">
      <c r="K220" s="11"/>
      <c r="L220" s="11"/>
    </row>
    <row r="221" spans="11:25" x14ac:dyDescent="0.2">
      <c r="K221" s="11"/>
      <c r="L221" s="11"/>
    </row>
    <row r="222" spans="11:25" x14ac:dyDescent="0.2">
      <c r="K222" s="11"/>
      <c r="L222" s="11"/>
    </row>
    <row r="223" spans="11:25" x14ac:dyDescent="0.2">
      <c r="K223" s="11"/>
      <c r="L223" s="11"/>
    </row>
    <row r="224" spans="11:25" x14ac:dyDescent="0.2">
      <c r="K224" s="11"/>
      <c r="L224" s="11"/>
    </row>
    <row r="225" spans="11:12" x14ac:dyDescent="0.2">
      <c r="K225" s="11"/>
      <c r="L225" s="11"/>
    </row>
    <row r="226" spans="11:12" x14ac:dyDescent="0.2">
      <c r="K226" s="11"/>
      <c r="L226" s="11"/>
    </row>
    <row r="227" spans="11:12" x14ac:dyDescent="0.2">
      <c r="K227" s="11"/>
      <c r="L227" s="11"/>
    </row>
    <row r="228" spans="11:12" x14ac:dyDescent="0.2">
      <c r="K228" s="11"/>
      <c r="L228" s="11"/>
    </row>
    <row r="229" spans="11:12" x14ac:dyDescent="0.2">
      <c r="K229" s="11"/>
      <c r="L229" s="11"/>
    </row>
    <row r="230" spans="11:12" x14ac:dyDescent="0.2">
      <c r="K230" s="11"/>
      <c r="L230" s="11"/>
    </row>
    <row r="231" spans="11:12" x14ac:dyDescent="0.2">
      <c r="K231" s="11"/>
      <c r="L231" s="11"/>
    </row>
    <row r="232" spans="11:12" x14ac:dyDescent="0.2">
      <c r="K232" s="11"/>
      <c r="L232" s="11"/>
    </row>
    <row r="233" spans="11:12" x14ac:dyDescent="0.2">
      <c r="K233" s="11"/>
      <c r="L233" s="11"/>
    </row>
    <row r="234" spans="11:12" x14ac:dyDescent="0.2">
      <c r="K234" s="11"/>
      <c r="L234" s="11"/>
    </row>
    <row r="235" spans="11:12" x14ac:dyDescent="0.2">
      <c r="K235" s="11"/>
      <c r="L235" s="11"/>
    </row>
    <row r="236" spans="11:12" x14ac:dyDescent="0.2">
      <c r="K236" s="11"/>
      <c r="L236" s="11"/>
    </row>
    <row r="237" spans="11:12" x14ac:dyDescent="0.2">
      <c r="K237" s="11"/>
      <c r="L237" s="11"/>
    </row>
    <row r="238" spans="11:12" x14ac:dyDescent="0.2">
      <c r="K238" s="11"/>
      <c r="L238" s="11"/>
    </row>
    <row r="239" spans="11:12" x14ac:dyDescent="0.2">
      <c r="K239" s="11"/>
      <c r="L239" s="11"/>
    </row>
    <row r="240" spans="11:12" x14ac:dyDescent="0.2">
      <c r="K240" s="11"/>
      <c r="L240" s="11"/>
    </row>
    <row r="241" spans="11:12" x14ac:dyDescent="0.2">
      <c r="K241" s="11"/>
      <c r="L241" s="11"/>
    </row>
    <row r="242" spans="11:12" x14ac:dyDescent="0.2">
      <c r="K242" s="11"/>
      <c r="L242" s="11"/>
    </row>
    <row r="243" spans="11:12" x14ac:dyDescent="0.2">
      <c r="K243" s="11"/>
      <c r="L243" s="11"/>
    </row>
    <row r="244" spans="11:12" x14ac:dyDescent="0.2">
      <c r="K244" s="11"/>
      <c r="L244" s="11"/>
    </row>
    <row r="245" spans="11:12" x14ac:dyDescent="0.2">
      <c r="K245" s="11"/>
      <c r="L245" s="11"/>
    </row>
    <row r="246" spans="11:12" x14ac:dyDescent="0.2">
      <c r="K246" s="11"/>
      <c r="L246" s="11"/>
    </row>
    <row r="247" spans="11:12" x14ac:dyDescent="0.2">
      <c r="K247" s="11"/>
      <c r="L247" s="11"/>
    </row>
    <row r="248" spans="11:12" x14ac:dyDescent="0.2">
      <c r="K248" s="11"/>
      <c r="L248" s="11"/>
    </row>
    <row r="249" spans="11:12" x14ac:dyDescent="0.2">
      <c r="K249" s="11"/>
      <c r="L249" s="11"/>
    </row>
    <row r="250" spans="11:12" x14ac:dyDescent="0.2">
      <c r="K250" s="11"/>
      <c r="L250" s="11"/>
    </row>
    <row r="251" spans="11:12" x14ac:dyDescent="0.2">
      <c r="K251" s="11"/>
      <c r="L251" s="11"/>
    </row>
    <row r="252" spans="11:12" x14ac:dyDescent="0.2">
      <c r="K252" s="11"/>
      <c r="L252" s="11"/>
    </row>
    <row r="253" spans="11:12" x14ac:dyDescent="0.2">
      <c r="K253" s="11"/>
      <c r="L253" s="11"/>
    </row>
    <row r="254" spans="11:12" x14ac:dyDescent="0.2">
      <c r="K254" s="11"/>
      <c r="L254" s="11"/>
    </row>
    <row r="255" spans="11:12" x14ac:dyDescent="0.2">
      <c r="K255" s="11"/>
      <c r="L255" s="11"/>
    </row>
    <row r="256" spans="11:12" x14ac:dyDescent="0.2">
      <c r="K256" s="11"/>
      <c r="L256" s="11"/>
    </row>
    <row r="257" spans="11:12" x14ac:dyDescent="0.2">
      <c r="K257" s="11"/>
      <c r="L257" s="11"/>
    </row>
    <row r="258" spans="11:12" x14ac:dyDescent="0.2">
      <c r="K258" s="11"/>
      <c r="L258" s="11"/>
    </row>
    <row r="259" spans="11:12" x14ac:dyDescent="0.2">
      <c r="K259" s="11"/>
      <c r="L259" s="11"/>
    </row>
    <row r="260" spans="11:12" x14ac:dyDescent="0.2">
      <c r="K260" s="11"/>
      <c r="L260" s="11"/>
    </row>
    <row r="261" spans="11:12" x14ac:dyDescent="0.2">
      <c r="K261" s="11"/>
      <c r="L261" s="11"/>
    </row>
    <row r="262" spans="11:12" x14ac:dyDescent="0.2">
      <c r="K262" s="11"/>
      <c r="L262" s="11"/>
    </row>
    <row r="263" spans="11:12" x14ac:dyDescent="0.2">
      <c r="K263" s="11"/>
      <c r="L263" s="11"/>
    </row>
    <row r="264" spans="11:12" x14ac:dyDescent="0.2">
      <c r="K264" s="11"/>
      <c r="L264" s="11"/>
    </row>
    <row r="265" spans="11:12" x14ac:dyDescent="0.2">
      <c r="K265" s="11"/>
      <c r="L265" s="11"/>
    </row>
    <row r="266" spans="11:12" x14ac:dyDescent="0.2">
      <c r="K266" s="11"/>
      <c r="L266" s="11"/>
    </row>
    <row r="267" spans="11:12" x14ac:dyDescent="0.2">
      <c r="K267" s="11"/>
      <c r="L267" s="11"/>
    </row>
    <row r="268" spans="11:12" x14ac:dyDescent="0.2">
      <c r="K268" s="11"/>
      <c r="L268" s="11"/>
    </row>
    <row r="269" spans="11:12" x14ac:dyDescent="0.2">
      <c r="K269" s="11"/>
      <c r="L269" s="11"/>
    </row>
    <row r="270" spans="11:12" x14ac:dyDescent="0.2">
      <c r="K270" s="11"/>
      <c r="L270" s="11"/>
    </row>
    <row r="271" spans="11:12" x14ac:dyDescent="0.2">
      <c r="K271" s="11"/>
      <c r="L271" s="11"/>
    </row>
    <row r="272" spans="11:12" x14ac:dyDescent="0.2">
      <c r="K272" s="11"/>
      <c r="L272" s="11"/>
    </row>
    <row r="273" spans="11:12" x14ac:dyDescent="0.2">
      <c r="K273" s="11"/>
      <c r="L273" s="11"/>
    </row>
    <row r="274" spans="11:12" x14ac:dyDescent="0.2">
      <c r="K274" s="11"/>
      <c r="L274" s="11"/>
    </row>
    <row r="275" spans="11:12" x14ac:dyDescent="0.2">
      <c r="K275" s="11"/>
      <c r="L275" s="11"/>
    </row>
    <row r="276" spans="11:12" x14ac:dyDescent="0.2">
      <c r="K276" s="11"/>
      <c r="L276" s="11"/>
    </row>
    <row r="277" spans="11:12" x14ac:dyDescent="0.2">
      <c r="K277" s="11"/>
      <c r="L277" s="11"/>
    </row>
    <row r="278" spans="11:12" x14ac:dyDescent="0.2">
      <c r="K278" s="11"/>
      <c r="L278" s="11"/>
    </row>
    <row r="279" spans="11:12" x14ac:dyDescent="0.2">
      <c r="K279" s="11"/>
      <c r="L279" s="11"/>
    </row>
    <row r="280" spans="11:12" x14ac:dyDescent="0.2">
      <c r="K280" s="11"/>
      <c r="L280" s="11"/>
    </row>
    <row r="281" spans="11:12" x14ac:dyDescent="0.2">
      <c r="K281" s="11"/>
      <c r="L281" s="11"/>
    </row>
    <row r="282" spans="11:12" x14ac:dyDescent="0.2">
      <c r="K282" s="11"/>
      <c r="L282" s="11"/>
    </row>
    <row r="283" spans="11:12" x14ac:dyDescent="0.2">
      <c r="K283" s="11"/>
      <c r="L283" s="11"/>
    </row>
    <row r="284" spans="11:12" x14ac:dyDescent="0.2">
      <c r="K284" s="11"/>
      <c r="L284" s="11"/>
    </row>
    <row r="285" spans="11:12" x14ac:dyDescent="0.2">
      <c r="K285" s="11"/>
      <c r="L285" s="11"/>
    </row>
    <row r="286" spans="11:12" x14ac:dyDescent="0.2">
      <c r="K286" s="11"/>
      <c r="L286" s="11"/>
    </row>
    <row r="287" spans="11:12" x14ac:dyDescent="0.2">
      <c r="K287" s="11"/>
      <c r="L287" s="11"/>
    </row>
    <row r="288" spans="11:12" x14ac:dyDescent="0.2">
      <c r="K288" s="11"/>
      <c r="L288" s="11"/>
    </row>
    <row r="289" spans="11:12" x14ac:dyDescent="0.2">
      <c r="K289" s="11"/>
      <c r="L289" s="11"/>
    </row>
    <row r="290" spans="11:12" x14ac:dyDescent="0.2">
      <c r="K290" s="11"/>
      <c r="L290" s="11"/>
    </row>
    <row r="291" spans="11:12" x14ac:dyDescent="0.2">
      <c r="K291" s="11"/>
      <c r="L291" s="11"/>
    </row>
    <row r="292" spans="11:12" x14ac:dyDescent="0.2">
      <c r="K292" s="11"/>
      <c r="L292" s="11"/>
    </row>
    <row r="293" spans="11:12" x14ac:dyDescent="0.2">
      <c r="K293" s="11"/>
      <c r="L293" s="11"/>
    </row>
    <row r="294" spans="11:12" x14ac:dyDescent="0.2">
      <c r="K294" s="11"/>
      <c r="L294" s="11"/>
    </row>
    <row r="295" spans="11:12" x14ac:dyDescent="0.2">
      <c r="K295" s="11"/>
      <c r="L295" s="11"/>
    </row>
    <row r="296" spans="11:12" x14ac:dyDescent="0.2">
      <c r="K296" s="11"/>
      <c r="L296" s="11"/>
    </row>
    <row r="297" spans="11:12" x14ac:dyDescent="0.2">
      <c r="K297" s="11"/>
      <c r="L297" s="11"/>
    </row>
    <row r="298" spans="11:12" x14ac:dyDescent="0.2">
      <c r="K298" s="11"/>
      <c r="L298" s="11"/>
    </row>
    <row r="299" spans="11:12" x14ac:dyDescent="0.2">
      <c r="K299" s="11"/>
      <c r="L299" s="11"/>
    </row>
    <row r="300" spans="11:12" x14ac:dyDescent="0.2">
      <c r="K300" s="11"/>
      <c r="L300" s="11"/>
    </row>
    <row r="301" spans="11:12" x14ac:dyDescent="0.2">
      <c r="K301" s="11"/>
      <c r="L301" s="11"/>
    </row>
    <row r="302" spans="11:12" x14ac:dyDescent="0.2">
      <c r="K302" s="11"/>
      <c r="L302" s="11"/>
    </row>
    <row r="303" spans="11:12" x14ac:dyDescent="0.2">
      <c r="K303" s="11"/>
      <c r="L303" s="11"/>
    </row>
    <row r="304" spans="11:12" x14ac:dyDescent="0.2">
      <c r="K304" s="11"/>
      <c r="L304" s="11"/>
    </row>
    <row r="305" spans="11:12" x14ac:dyDescent="0.2">
      <c r="K305" s="11"/>
      <c r="L305" s="11"/>
    </row>
    <row r="306" spans="11:12" x14ac:dyDescent="0.2">
      <c r="K306" s="11"/>
      <c r="L306" s="11"/>
    </row>
    <row r="307" spans="11:12" x14ac:dyDescent="0.2">
      <c r="K307" s="11"/>
      <c r="L307" s="11"/>
    </row>
    <row r="308" spans="11:12" x14ac:dyDescent="0.2">
      <c r="K308" s="11"/>
      <c r="L308" s="11"/>
    </row>
    <row r="309" spans="11:12" x14ac:dyDescent="0.2">
      <c r="K309" s="11"/>
      <c r="L309" s="11"/>
    </row>
    <row r="310" spans="11:12" x14ac:dyDescent="0.2">
      <c r="K310" s="11"/>
      <c r="L310" s="11"/>
    </row>
    <row r="311" spans="11:12" x14ac:dyDescent="0.2">
      <c r="K311" s="11"/>
      <c r="L311" s="11"/>
    </row>
    <row r="312" spans="11:12" x14ac:dyDescent="0.2">
      <c r="K312" s="11"/>
      <c r="L312" s="11"/>
    </row>
    <row r="313" spans="11:12" x14ac:dyDescent="0.2">
      <c r="K313" s="11"/>
      <c r="L313" s="11"/>
    </row>
    <row r="314" spans="11:12" x14ac:dyDescent="0.2">
      <c r="K314" s="11"/>
      <c r="L314" s="11"/>
    </row>
    <row r="315" spans="11:12" x14ac:dyDescent="0.2">
      <c r="K315" s="11"/>
      <c r="L315" s="11"/>
    </row>
    <row r="316" spans="11:12" x14ac:dyDescent="0.2">
      <c r="K316" s="11"/>
      <c r="L316" s="11"/>
    </row>
    <row r="317" spans="11:12" x14ac:dyDescent="0.2">
      <c r="K317" s="11"/>
      <c r="L317" s="11"/>
    </row>
    <row r="318" spans="11:12" x14ac:dyDescent="0.2">
      <c r="K318" s="11"/>
      <c r="L318" s="11"/>
    </row>
    <row r="319" spans="11:12" x14ac:dyDescent="0.2">
      <c r="K319" s="11"/>
      <c r="L319" s="11"/>
    </row>
    <row r="320" spans="11:12" x14ac:dyDescent="0.2">
      <c r="K320" s="11"/>
      <c r="L320" s="11"/>
    </row>
    <row r="321" spans="11:12" x14ac:dyDescent="0.2">
      <c r="K321" s="11"/>
      <c r="L321" s="11"/>
    </row>
    <row r="322" spans="11:12" x14ac:dyDescent="0.2">
      <c r="K322" s="11"/>
      <c r="L322" s="11"/>
    </row>
    <row r="323" spans="11:12" x14ac:dyDescent="0.2">
      <c r="K323" s="11"/>
      <c r="L323" s="11"/>
    </row>
    <row r="324" spans="11:12" x14ac:dyDescent="0.2">
      <c r="K324" s="11"/>
      <c r="L324" s="11"/>
    </row>
    <row r="325" spans="11:12" x14ac:dyDescent="0.2">
      <c r="K325" s="11"/>
      <c r="L325" s="11"/>
    </row>
    <row r="326" spans="11:12" x14ac:dyDescent="0.2">
      <c r="K326" s="11"/>
      <c r="L326" s="11"/>
    </row>
    <row r="327" spans="11:12" x14ac:dyDescent="0.2">
      <c r="K327" s="11"/>
      <c r="L327" s="11"/>
    </row>
    <row r="328" spans="11:12" x14ac:dyDescent="0.2">
      <c r="K328" s="11"/>
      <c r="L328" s="11"/>
    </row>
    <row r="329" spans="11:12" x14ac:dyDescent="0.2">
      <c r="K329" s="11"/>
      <c r="L329" s="11"/>
    </row>
    <row r="330" spans="11:12" x14ac:dyDescent="0.2">
      <c r="K330" s="11"/>
      <c r="L330" s="11"/>
    </row>
    <row r="331" spans="11:12" x14ac:dyDescent="0.2">
      <c r="K331" s="11"/>
      <c r="L331" s="11"/>
    </row>
    <row r="332" spans="11:12" x14ac:dyDescent="0.2">
      <c r="K332" s="11"/>
      <c r="L332" s="11"/>
    </row>
    <row r="333" spans="11:12" x14ac:dyDescent="0.2">
      <c r="K333" s="11"/>
      <c r="L333" s="11"/>
    </row>
    <row r="334" spans="11:12" x14ac:dyDescent="0.2">
      <c r="K334" s="11"/>
      <c r="L334" s="11"/>
    </row>
    <row r="335" spans="11:12" x14ac:dyDescent="0.2">
      <c r="K335" s="11"/>
      <c r="L335" s="11"/>
    </row>
    <row r="336" spans="11:12" x14ac:dyDescent="0.2">
      <c r="K336" s="11"/>
      <c r="L336" s="11"/>
    </row>
    <row r="337" spans="11:12" x14ac:dyDescent="0.2">
      <c r="K337" s="11"/>
      <c r="L337" s="11"/>
    </row>
    <row r="338" spans="11:12" x14ac:dyDescent="0.2">
      <c r="K338" s="11"/>
      <c r="L338" s="11"/>
    </row>
    <row r="339" spans="11:12" x14ac:dyDescent="0.2">
      <c r="K339" s="11"/>
      <c r="L339" s="11"/>
    </row>
    <row r="340" spans="11:12" x14ac:dyDescent="0.2">
      <c r="K340" s="11"/>
      <c r="L340" s="11"/>
    </row>
    <row r="341" spans="11:12" x14ac:dyDescent="0.2">
      <c r="K341" s="11"/>
      <c r="L341" s="11"/>
    </row>
    <row r="342" spans="11:12" x14ac:dyDescent="0.2">
      <c r="K342" s="11"/>
      <c r="L342" s="11"/>
    </row>
    <row r="343" spans="11:12" x14ac:dyDescent="0.2">
      <c r="K343" s="11"/>
      <c r="L343" s="11"/>
    </row>
    <row r="344" spans="11:12" x14ac:dyDescent="0.2">
      <c r="K344" s="11"/>
      <c r="L344" s="11"/>
    </row>
    <row r="345" spans="11:12" x14ac:dyDescent="0.2">
      <c r="K345" s="11"/>
      <c r="L345" s="11"/>
    </row>
    <row r="346" spans="11:12" x14ac:dyDescent="0.2">
      <c r="K346" s="11"/>
      <c r="L346" s="11"/>
    </row>
    <row r="347" spans="11:12" x14ac:dyDescent="0.2">
      <c r="K347" s="11"/>
      <c r="L347" s="11"/>
    </row>
    <row r="348" spans="11:12" x14ac:dyDescent="0.2">
      <c r="K348" s="11"/>
      <c r="L348" s="11"/>
    </row>
    <row r="349" spans="11:12" x14ac:dyDescent="0.2">
      <c r="K349" s="11"/>
      <c r="L349" s="11"/>
    </row>
    <row r="350" spans="11:12" x14ac:dyDescent="0.2">
      <c r="K350" s="11"/>
      <c r="L350" s="11"/>
    </row>
    <row r="351" spans="11:12" x14ac:dyDescent="0.2">
      <c r="K351" s="11"/>
      <c r="L351" s="11"/>
    </row>
    <row r="352" spans="11:12" x14ac:dyDescent="0.2">
      <c r="K352" s="11"/>
      <c r="L352" s="11"/>
    </row>
    <row r="353" spans="11:12" x14ac:dyDescent="0.2">
      <c r="K353" s="11"/>
      <c r="L353" s="11"/>
    </row>
    <row r="354" spans="11:12" x14ac:dyDescent="0.2">
      <c r="K354" s="11"/>
      <c r="L354" s="11"/>
    </row>
    <row r="355" spans="11:12" x14ac:dyDescent="0.2">
      <c r="K355" s="11"/>
      <c r="L355" s="11"/>
    </row>
    <row r="356" spans="11:12" x14ac:dyDescent="0.2">
      <c r="K356" s="11"/>
      <c r="L356" s="11"/>
    </row>
    <row r="357" spans="11:12" x14ac:dyDescent="0.2">
      <c r="K357" s="11"/>
      <c r="L357" s="11"/>
    </row>
    <row r="358" spans="11:12" x14ac:dyDescent="0.2">
      <c r="K358" s="11"/>
      <c r="L358" s="11"/>
    </row>
    <row r="359" spans="11:12" x14ac:dyDescent="0.2">
      <c r="K359" s="11"/>
      <c r="L359" s="11"/>
    </row>
    <row r="360" spans="11:12" x14ac:dyDescent="0.2">
      <c r="K360" s="11"/>
      <c r="L360" s="11"/>
    </row>
    <row r="361" spans="11:12" x14ac:dyDescent="0.2">
      <c r="K361" s="11"/>
      <c r="L361" s="11"/>
    </row>
    <row r="362" spans="11:12" x14ac:dyDescent="0.2">
      <c r="K362" s="11"/>
      <c r="L362" s="11"/>
    </row>
    <row r="363" spans="11:12" x14ac:dyDescent="0.2">
      <c r="K363" s="11"/>
      <c r="L363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Drivers of Change</vt:lpstr>
      <vt:lpstr>ECS Changes</vt:lpstr>
      <vt:lpstr>Sheet16</vt:lpstr>
      <vt:lpstr>Impact of Revaluations</vt:lpstr>
      <vt:lpstr>FY 26 - Original Shell</vt:lpstr>
      <vt:lpstr>FY 26 With FY 27 Enrollment</vt:lpstr>
      <vt:lpstr>FY 26 with FY 27 Town Wealth</vt:lpstr>
      <vt:lpstr>FY 27 Shell</vt:lpstr>
      <vt:lpstr>FY 27 with Old Enrollment</vt:lpstr>
      <vt:lpstr>FY 27 with Old Wealth</vt:lpstr>
      <vt:lpstr>FY 27 with Old PIC</vt:lpstr>
      <vt:lpstr>Comparisons</vt:lpstr>
      <vt:lpstr>Sheet11</vt:lpstr>
      <vt:lpstr>Wealth Stats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Amber Martin</dc:creator>
  <cp:lastModifiedBy>Michael Morton</cp:lastModifiedBy>
  <dcterms:created xsi:type="dcterms:W3CDTF">2026-02-11T16:34:48Z</dcterms:created>
  <dcterms:modified xsi:type="dcterms:W3CDTF">2026-04-01T13:47:42Z</dcterms:modified>
</cp:coreProperties>
</file>